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2.xml" ContentType="application/vnd.openxmlformats-officedocument.drawing+xml"/>
  <Override PartName="/xl/charts/chart7.xml" ContentType="application/vnd.openxmlformats-officedocument.drawingml.chart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drawings/drawing4.xml" ContentType="application/vnd.openxmlformats-officedocument.drawing+xml"/>
  <Override PartName="/xl/charts/chart9.xml" ContentType="application/vnd.openxmlformats-officedocument.drawingml.chart+xml"/>
  <Override PartName="/xl/drawings/drawing5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6.xml" ContentType="application/vnd.openxmlformats-officedocument.drawing+xml"/>
  <Override PartName="/xl/charts/chart1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28908"/>
  <workbookPr showInkAnnotation="0" hidePivotFieldList="1" autoCompressPictures="0"/>
  <mc:AlternateContent xmlns:mc="http://schemas.openxmlformats.org/markup-compatibility/2006">
    <mc:Choice Requires="x15">
      <x15ac:absPath xmlns:x15ac="http://schemas.microsoft.com/office/spreadsheetml/2010/11/ac" url="/Users/ben/Downloads/"/>
    </mc:Choice>
  </mc:AlternateContent>
  <workbookProtection workbookPassword="E25E" lockStructure="1"/>
  <bookViews>
    <workbookView xWindow="0" yWindow="460" windowWidth="28800" windowHeight="16560" tabRatio="634"/>
  </bookViews>
  <sheets>
    <sheet name="Display" sheetId="3" r:id="rId1"/>
    <sheet name="initial figures" sheetId="1" state="hidden" r:id="rId2"/>
    <sheet name="M10" sheetId="8" state="hidden" r:id="rId3"/>
    <sheet name="Calc" sheetId="2" state="hidden" r:id="rId4"/>
    <sheet name="Attenuation due to air absorpti" sheetId="14" state="hidden" r:id="rId5"/>
    <sheet name="Box Position Calc" sheetId="13" state="hidden" r:id="rId6"/>
    <sheet name="3D Surface Calc" sheetId="6" state="hidden" r:id="rId7"/>
    <sheet name="Polar Plot Test" sheetId="7" state="hidden" r:id="rId8"/>
    <sheet name="Horizontal Data" sheetId="9" state="hidden" r:id="rId9"/>
    <sheet name="COG" sheetId="10" state="hidden" r:id="rId10"/>
    <sheet name="Display of box hang" sheetId="11" state="hidden" r:id="rId11"/>
    <sheet name="Notes" sheetId="5" state="hidden" r:id="rId12"/>
  </sheets>
  <definedNames>
    <definedName name="_xlnm.Print_Area" localSheetId="0">Display!$A$1:$AF$116</definedName>
    <definedName name="Z_DD8F8E6C_479B_D54D_BE9B_033BF32F4E83_.wvu.PrintArea" localSheetId="0" hidden="1">Display!$A$2:$V$116</definedName>
  </definedNames>
  <calcPr calcId="150001" concurrentCalc="0"/>
  <customWorkbookViews>
    <customWorkbookView name="Hill" guid="{DD8F8E6C-479B-D54D-BE9B-033BF32F4E83}" includeHiddenRowCol="0" yWindow="23" windowWidth="1394" windowHeight="849" tabRatio="500" activeSheetId="3"/>
  </customWorkbookViews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14" i="3" l="1"/>
  <c r="E42" i="13"/>
  <c r="D44" i="3"/>
  <c r="F43" i="13"/>
  <c r="D5" i="13"/>
  <c r="C42" i="13"/>
  <c r="D43" i="13"/>
  <c r="C5" i="13"/>
  <c r="T110" i="3"/>
  <c r="C110" i="3"/>
  <c r="D110" i="3"/>
  <c r="E5" i="2"/>
  <c r="KJ5" i="2"/>
  <c r="C6" i="2"/>
  <c r="KJ6" i="2"/>
  <c r="T109" i="3"/>
  <c r="C109" i="3"/>
  <c r="D109" i="3"/>
  <c r="E4" i="2"/>
  <c r="KJ4" i="2"/>
  <c r="KJ7" i="2"/>
  <c r="U24" i="1"/>
  <c r="KJ69" i="2"/>
  <c r="C9" i="14"/>
  <c r="KJ103" i="2"/>
  <c r="E110" i="3"/>
  <c r="F5" i="2"/>
  <c r="KK5" i="2"/>
  <c r="KK6" i="2"/>
  <c r="E109" i="3"/>
  <c r="F4" i="2"/>
  <c r="KK4" i="2"/>
  <c r="KK7" i="2"/>
  <c r="KK69" i="2"/>
  <c r="KK103" i="2"/>
  <c r="F110" i="3"/>
  <c r="G5" i="2"/>
  <c r="KL5" i="2"/>
  <c r="KL6" i="2"/>
  <c r="F109" i="3"/>
  <c r="G4" i="2"/>
  <c r="KL4" i="2"/>
  <c r="KL7" i="2"/>
  <c r="KL69" i="2"/>
  <c r="KL103" i="2"/>
  <c r="G110" i="3"/>
  <c r="H5" i="2"/>
  <c r="KM5" i="2"/>
  <c r="KM6" i="2"/>
  <c r="G109" i="3"/>
  <c r="H4" i="2"/>
  <c r="KM4" i="2"/>
  <c r="KM7" i="2"/>
  <c r="KM69" i="2"/>
  <c r="KM103" i="2"/>
  <c r="H110" i="3"/>
  <c r="I5" i="2"/>
  <c r="KN5" i="2"/>
  <c r="KN6" i="2"/>
  <c r="H109" i="3"/>
  <c r="I4" i="2"/>
  <c r="KN4" i="2"/>
  <c r="KN7" i="2"/>
  <c r="KN69" i="2"/>
  <c r="KN103" i="2"/>
  <c r="I110" i="3"/>
  <c r="J5" i="2"/>
  <c r="KO5" i="2"/>
  <c r="KO6" i="2"/>
  <c r="I109" i="3"/>
  <c r="J4" i="2"/>
  <c r="KO4" i="2"/>
  <c r="KO7" i="2"/>
  <c r="KO69" i="2"/>
  <c r="KO103" i="2"/>
  <c r="J110" i="3"/>
  <c r="K5" i="2"/>
  <c r="KP5" i="2"/>
  <c r="KP6" i="2"/>
  <c r="J109" i="3"/>
  <c r="K4" i="2"/>
  <c r="KP4" i="2"/>
  <c r="KP7" i="2"/>
  <c r="KP69" i="2"/>
  <c r="KP103" i="2"/>
  <c r="K110" i="3"/>
  <c r="L5" i="2"/>
  <c r="KQ5" i="2"/>
  <c r="KQ6" i="2"/>
  <c r="K109" i="3"/>
  <c r="L4" i="2"/>
  <c r="KQ4" i="2"/>
  <c r="KQ7" i="2"/>
  <c r="KQ69" i="2"/>
  <c r="KQ103" i="2"/>
  <c r="L110" i="3"/>
  <c r="M5" i="2"/>
  <c r="KR5" i="2"/>
  <c r="KR6" i="2"/>
  <c r="L109" i="3"/>
  <c r="M4" i="2"/>
  <c r="KR4" i="2"/>
  <c r="KR7" i="2"/>
  <c r="KR69" i="2"/>
  <c r="KR103" i="2"/>
  <c r="M110" i="3"/>
  <c r="N5" i="2"/>
  <c r="KS5" i="2"/>
  <c r="KS6" i="2"/>
  <c r="M109" i="3"/>
  <c r="N4" i="2"/>
  <c r="KS4" i="2"/>
  <c r="KS7" i="2"/>
  <c r="KS69" i="2"/>
  <c r="KS103" i="2"/>
  <c r="N110" i="3"/>
  <c r="O5" i="2"/>
  <c r="KT5" i="2"/>
  <c r="KT6" i="2"/>
  <c r="N109" i="3"/>
  <c r="O4" i="2"/>
  <c r="KT4" i="2"/>
  <c r="KT7" i="2"/>
  <c r="KT69" i="2"/>
  <c r="KT103" i="2"/>
  <c r="O110" i="3"/>
  <c r="P5" i="2"/>
  <c r="KU5" i="2"/>
  <c r="KU6" i="2"/>
  <c r="O109" i="3"/>
  <c r="P4" i="2"/>
  <c r="KU4" i="2"/>
  <c r="KU7" i="2"/>
  <c r="KU69" i="2"/>
  <c r="KU103" i="2"/>
  <c r="P110" i="3"/>
  <c r="Q5" i="2"/>
  <c r="KV5" i="2"/>
  <c r="KV6" i="2"/>
  <c r="P109" i="3"/>
  <c r="Q4" i="2"/>
  <c r="KV4" i="2"/>
  <c r="KV7" i="2"/>
  <c r="KV69" i="2"/>
  <c r="KV103" i="2"/>
  <c r="Q110" i="3"/>
  <c r="R5" i="2"/>
  <c r="KW5" i="2"/>
  <c r="KW6" i="2"/>
  <c r="Q109" i="3"/>
  <c r="R4" i="2"/>
  <c r="KW4" i="2"/>
  <c r="KW7" i="2"/>
  <c r="KW69" i="2"/>
  <c r="KW103" i="2"/>
  <c r="R110" i="3"/>
  <c r="S5" i="2"/>
  <c r="KX5" i="2"/>
  <c r="KX6" i="2"/>
  <c r="R109" i="3"/>
  <c r="S4" i="2"/>
  <c r="KX4" i="2"/>
  <c r="KX7" i="2"/>
  <c r="KX69" i="2"/>
  <c r="KX103" i="2"/>
  <c r="S110" i="3"/>
  <c r="T5" i="2"/>
  <c r="KY5" i="2"/>
  <c r="KY6" i="2"/>
  <c r="S109" i="3"/>
  <c r="T4" i="2"/>
  <c r="KY4" i="2"/>
  <c r="KY7" i="2"/>
  <c r="KY69" i="2"/>
  <c r="KY103" i="2"/>
  <c r="U5" i="2"/>
  <c r="KZ5" i="2"/>
  <c r="KZ6" i="2"/>
  <c r="U4" i="2"/>
  <c r="KZ4" i="2"/>
  <c r="KZ7" i="2"/>
  <c r="KZ69" i="2"/>
  <c r="KZ103" i="2"/>
  <c r="C113" i="3"/>
  <c r="V5" i="2"/>
  <c r="LA5" i="2"/>
  <c r="LA6" i="2"/>
  <c r="C112" i="3"/>
  <c r="V4" i="2"/>
  <c r="LA4" i="2"/>
  <c r="LA7" i="2"/>
  <c r="LA69" i="2"/>
  <c r="LA103" i="2"/>
  <c r="T113" i="3"/>
  <c r="D113" i="3"/>
  <c r="W5" i="2"/>
  <c r="LB5" i="2"/>
  <c r="LB6" i="2"/>
  <c r="T112" i="3"/>
  <c r="D112" i="3"/>
  <c r="W4" i="2"/>
  <c r="LB4" i="2"/>
  <c r="LB7" i="2"/>
  <c r="LB69" i="2"/>
  <c r="LB103" i="2"/>
  <c r="E113" i="3"/>
  <c r="X5" i="2"/>
  <c r="LC5" i="2"/>
  <c r="LC6" i="2"/>
  <c r="E112" i="3"/>
  <c r="X4" i="2"/>
  <c r="LC4" i="2"/>
  <c r="LC7" i="2"/>
  <c r="LC69" i="2"/>
  <c r="LC103" i="2"/>
  <c r="F113" i="3"/>
  <c r="Y5" i="2"/>
  <c r="LD5" i="2"/>
  <c r="LD6" i="2"/>
  <c r="F112" i="3"/>
  <c r="Y4" i="2"/>
  <c r="LD4" i="2"/>
  <c r="LD7" i="2"/>
  <c r="LD69" i="2"/>
  <c r="LD103" i="2"/>
  <c r="G113" i="3"/>
  <c r="Z5" i="2"/>
  <c r="LE5" i="2"/>
  <c r="LE6" i="2"/>
  <c r="G112" i="3"/>
  <c r="Z4" i="2"/>
  <c r="LE4" i="2"/>
  <c r="LE7" i="2"/>
  <c r="LE69" i="2"/>
  <c r="LE103" i="2"/>
  <c r="H113" i="3"/>
  <c r="AA5" i="2"/>
  <c r="LF5" i="2"/>
  <c r="LF6" i="2"/>
  <c r="H112" i="3"/>
  <c r="AA4" i="2"/>
  <c r="LF4" i="2"/>
  <c r="LF7" i="2"/>
  <c r="LF69" i="2"/>
  <c r="LF103" i="2"/>
  <c r="I113" i="3"/>
  <c r="AB5" i="2"/>
  <c r="LG5" i="2"/>
  <c r="LG6" i="2"/>
  <c r="I112" i="3"/>
  <c r="AB4" i="2"/>
  <c r="LG4" i="2"/>
  <c r="LG7" i="2"/>
  <c r="LG69" i="2"/>
  <c r="LG103" i="2"/>
  <c r="J113" i="3"/>
  <c r="AC5" i="2"/>
  <c r="LH5" i="2"/>
  <c r="LH6" i="2"/>
  <c r="J112" i="3"/>
  <c r="AC4" i="2"/>
  <c r="LH4" i="2"/>
  <c r="LH7" i="2"/>
  <c r="LH69" i="2"/>
  <c r="LH103" i="2"/>
  <c r="K113" i="3"/>
  <c r="AD5" i="2"/>
  <c r="LI5" i="2"/>
  <c r="LI6" i="2"/>
  <c r="K112" i="3"/>
  <c r="AD4" i="2"/>
  <c r="LI4" i="2"/>
  <c r="LI7" i="2"/>
  <c r="LI69" i="2"/>
  <c r="LI103" i="2"/>
  <c r="L113" i="3"/>
  <c r="AE5" i="2"/>
  <c r="LJ5" i="2"/>
  <c r="LJ6" i="2"/>
  <c r="L112" i="3"/>
  <c r="AE4" i="2"/>
  <c r="LJ4" i="2"/>
  <c r="LJ7" i="2"/>
  <c r="LJ69" i="2"/>
  <c r="LJ103" i="2"/>
  <c r="M113" i="3"/>
  <c r="AF5" i="2"/>
  <c r="LK5" i="2"/>
  <c r="LK6" i="2"/>
  <c r="M112" i="3"/>
  <c r="AF4" i="2"/>
  <c r="LK4" i="2"/>
  <c r="LK7" i="2"/>
  <c r="LK69" i="2"/>
  <c r="LK103" i="2"/>
  <c r="N113" i="3"/>
  <c r="AG5" i="2"/>
  <c r="LL5" i="2"/>
  <c r="LL6" i="2"/>
  <c r="N112" i="3"/>
  <c r="AG4" i="2"/>
  <c r="LL4" i="2"/>
  <c r="LL7" i="2"/>
  <c r="LL69" i="2"/>
  <c r="LL103" i="2"/>
  <c r="O113" i="3"/>
  <c r="AH5" i="2"/>
  <c r="LM5" i="2"/>
  <c r="LM6" i="2"/>
  <c r="O112" i="3"/>
  <c r="AH4" i="2"/>
  <c r="LM4" i="2"/>
  <c r="LM7" i="2"/>
  <c r="LM69" i="2"/>
  <c r="LM103" i="2"/>
  <c r="P113" i="3"/>
  <c r="AI5" i="2"/>
  <c r="LN5" i="2"/>
  <c r="LN6" i="2"/>
  <c r="P112" i="3"/>
  <c r="AI4" i="2"/>
  <c r="LN4" i="2"/>
  <c r="LN7" i="2"/>
  <c r="LN69" i="2"/>
  <c r="LN103" i="2"/>
  <c r="Q113" i="3"/>
  <c r="AJ5" i="2"/>
  <c r="LO5" i="2"/>
  <c r="LO6" i="2"/>
  <c r="Q112" i="3"/>
  <c r="AJ4" i="2"/>
  <c r="LO4" i="2"/>
  <c r="LO7" i="2"/>
  <c r="LO69" i="2"/>
  <c r="LO103" i="2"/>
  <c r="R113" i="3"/>
  <c r="AK5" i="2"/>
  <c r="LP5" i="2"/>
  <c r="LP6" i="2"/>
  <c r="R112" i="3"/>
  <c r="AK4" i="2"/>
  <c r="LP4" i="2"/>
  <c r="LP7" i="2"/>
  <c r="LP69" i="2"/>
  <c r="LP103" i="2"/>
  <c r="S113" i="3"/>
  <c r="AL5" i="2"/>
  <c r="LQ5" i="2"/>
  <c r="LQ6" i="2"/>
  <c r="S112" i="3"/>
  <c r="AL4" i="2"/>
  <c r="LQ4" i="2"/>
  <c r="LQ7" i="2"/>
  <c r="LQ69" i="2"/>
  <c r="LQ103" i="2"/>
  <c r="AM5" i="2"/>
  <c r="LR5" i="2"/>
  <c r="LR6" i="2"/>
  <c r="AM4" i="2"/>
  <c r="LR4" i="2"/>
  <c r="LR7" i="2"/>
  <c r="LR69" i="2"/>
  <c r="LR103" i="2"/>
  <c r="C116" i="3"/>
  <c r="AN5" i="2"/>
  <c r="LS5" i="2"/>
  <c r="LS6" i="2"/>
  <c r="C115" i="3"/>
  <c r="AN4" i="2"/>
  <c r="LS4" i="2"/>
  <c r="LS7" i="2"/>
  <c r="LS69" i="2"/>
  <c r="LS103" i="2"/>
  <c r="T116" i="3"/>
  <c r="D116" i="3"/>
  <c r="AO5" i="2"/>
  <c r="LT5" i="2"/>
  <c r="LT6" i="2"/>
  <c r="T115" i="3"/>
  <c r="D115" i="3"/>
  <c r="AO4" i="2"/>
  <c r="LT4" i="2"/>
  <c r="LT7" i="2"/>
  <c r="LT69" i="2"/>
  <c r="LT103" i="2"/>
  <c r="E116" i="3"/>
  <c r="AP5" i="2"/>
  <c r="LU5" i="2"/>
  <c r="LU6" i="2"/>
  <c r="E115" i="3"/>
  <c r="AP4" i="2"/>
  <c r="LU4" i="2"/>
  <c r="LU7" i="2"/>
  <c r="LU69" i="2"/>
  <c r="LU103" i="2"/>
  <c r="F116" i="3"/>
  <c r="AQ5" i="2"/>
  <c r="LV5" i="2"/>
  <c r="LV6" i="2"/>
  <c r="F115" i="3"/>
  <c r="AQ4" i="2"/>
  <c r="LV4" i="2"/>
  <c r="LV7" i="2"/>
  <c r="LV69" i="2"/>
  <c r="LV103" i="2"/>
  <c r="G116" i="3"/>
  <c r="AR5" i="2"/>
  <c r="LW5" i="2"/>
  <c r="LW6" i="2"/>
  <c r="G115" i="3"/>
  <c r="AR4" i="2"/>
  <c r="LW4" i="2"/>
  <c r="LW7" i="2"/>
  <c r="LW69" i="2"/>
  <c r="LW103" i="2"/>
  <c r="H116" i="3"/>
  <c r="AS5" i="2"/>
  <c r="LX5" i="2"/>
  <c r="LX6" i="2"/>
  <c r="H115" i="3"/>
  <c r="AS4" i="2"/>
  <c r="LX4" i="2"/>
  <c r="LX7" i="2"/>
  <c r="LX69" i="2"/>
  <c r="LX103" i="2"/>
  <c r="I116" i="3"/>
  <c r="AT5" i="2"/>
  <c r="LY5" i="2"/>
  <c r="LY6" i="2"/>
  <c r="I115" i="3"/>
  <c r="AT4" i="2"/>
  <c r="LY4" i="2"/>
  <c r="LY7" i="2"/>
  <c r="LY69" i="2"/>
  <c r="LY103" i="2"/>
  <c r="J116" i="3"/>
  <c r="AU5" i="2"/>
  <c r="LZ5" i="2"/>
  <c r="LZ6" i="2"/>
  <c r="J115" i="3"/>
  <c r="AU4" i="2"/>
  <c r="LZ4" i="2"/>
  <c r="LZ7" i="2"/>
  <c r="LZ69" i="2"/>
  <c r="LZ103" i="2"/>
  <c r="K116" i="3"/>
  <c r="AV5" i="2"/>
  <c r="MA5" i="2"/>
  <c r="MA6" i="2"/>
  <c r="K115" i="3"/>
  <c r="AV4" i="2"/>
  <c r="MA4" i="2"/>
  <c r="MA7" i="2"/>
  <c r="MA69" i="2"/>
  <c r="MA103" i="2"/>
  <c r="L116" i="3"/>
  <c r="AW5" i="2"/>
  <c r="MB5" i="2"/>
  <c r="MB6" i="2"/>
  <c r="L115" i="3"/>
  <c r="AW4" i="2"/>
  <c r="MB4" i="2"/>
  <c r="MB7" i="2"/>
  <c r="MB69" i="2"/>
  <c r="MB103" i="2"/>
  <c r="M116" i="3"/>
  <c r="AX5" i="2"/>
  <c r="MC5" i="2"/>
  <c r="MC6" i="2"/>
  <c r="M115" i="3"/>
  <c r="AX4" i="2"/>
  <c r="MC4" i="2"/>
  <c r="MC7" i="2"/>
  <c r="MC69" i="2"/>
  <c r="MC103" i="2"/>
  <c r="N116" i="3"/>
  <c r="AY5" i="2"/>
  <c r="MD5" i="2"/>
  <c r="MD6" i="2"/>
  <c r="N115" i="3"/>
  <c r="AY4" i="2"/>
  <c r="MD4" i="2"/>
  <c r="MD7" i="2"/>
  <c r="MD69" i="2"/>
  <c r="MD103" i="2"/>
  <c r="O116" i="3"/>
  <c r="AZ5" i="2"/>
  <c r="ME5" i="2"/>
  <c r="ME6" i="2"/>
  <c r="O115" i="3"/>
  <c r="AZ4" i="2"/>
  <c r="ME4" i="2"/>
  <c r="ME7" i="2"/>
  <c r="ME69" i="2"/>
  <c r="ME103" i="2"/>
  <c r="P116" i="3"/>
  <c r="BA5" i="2"/>
  <c r="MF5" i="2"/>
  <c r="MF6" i="2"/>
  <c r="P115" i="3"/>
  <c r="BA4" i="2"/>
  <c r="MF4" i="2"/>
  <c r="MF7" i="2"/>
  <c r="MF69" i="2"/>
  <c r="MF103" i="2"/>
  <c r="Q116" i="3"/>
  <c r="BB5" i="2"/>
  <c r="MG5" i="2"/>
  <c r="MG6" i="2"/>
  <c r="Q115" i="3"/>
  <c r="BB4" i="2"/>
  <c r="MG4" i="2"/>
  <c r="MG7" i="2"/>
  <c r="MG69" i="2"/>
  <c r="MG103" i="2"/>
  <c r="R116" i="3"/>
  <c r="BC5" i="2"/>
  <c r="MH5" i="2"/>
  <c r="MH6" i="2"/>
  <c r="R115" i="3"/>
  <c r="BC4" i="2"/>
  <c r="MH4" i="2"/>
  <c r="MH7" i="2"/>
  <c r="MH69" i="2"/>
  <c r="MH103" i="2"/>
  <c r="S116" i="3"/>
  <c r="BD5" i="2"/>
  <c r="MI5" i="2"/>
  <c r="MI6" i="2"/>
  <c r="S115" i="3"/>
  <c r="BD4" i="2"/>
  <c r="MI4" i="2"/>
  <c r="MI7" i="2"/>
  <c r="MI69" i="2"/>
  <c r="MI103" i="2"/>
  <c r="BE5" i="2"/>
  <c r="MJ5" i="2"/>
  <c r="MJ6" i="2"/>
  <c r="BE4" i="2"/>
  <c r="MJ4" i="2"/>
  <c r="MJ7" i="2"/>
  <c r="MJ69" i="2"/>
  <c r="MJ103" i="2"/>
  <c r="E43" i="13"/>
  <c r="D45" i="3"/>
  <c r="F44" i="13"/>
  <c r="D6" i="13"/>
  <c r="C43" i="13"/>
  <c r="D44" i="13"/>
  <c r="C6" i="13"/>
  <c r="KJ8" i="2"/>
  <c r="U25" i="1"/>
  <c r="KJ70" i="2"/>
  <c r="KJ104" i="2"/>
  <c r="KK8" i="2"/>
  <c r="KK70" i="2"/>
  <c r="KK104" i="2"/>
  <c r="KL8" i="2"/>
  <c r="KL70" i="2"/>
  <c r="KL104" i="2"/>
  <c r="KM8" i="2"/>
  <c r="KM70" i="2"/>
  <c r="KM104" i="2"/>
  <c r="KN8" i="2"/>
  <c r="KN70" i="2"/>
  <c r="KN104" i="2"/>
  <c r="KO8" i="2"/>
  <c r="KO70" i="2"/>
  <c r="KO104" i="2"/>
  <c r="KP8" i="2"/>
  <c r="KP70" i="2"/>
  <c r="KP104" i="2"/>
  <c r="KQ8" i="2"/>
  <c r="KQ70" i="2"/>
  <c r="KQ104" i="2"/>
  <c r="KR8" i="2"/>
  <c r="KR70" i="2"/>
  <c r="KR104" i="2"/>
  <c r="KS8" i="2"/>
  <c r="KS70" i="2"/>
  <c r="KS104" i="2"/>
  <c r="KT8" i="2"/>
  <c r="KT70" i="2"/>
  <c r="KT104" i="2"/>
  <c r="KU8" i="2"/>
  <c r="KU70" i="2"/>
  <c r="KU104" i="2"/>
  <c r="KV8" i="2"/>
  <c r="KV70" i="2"/>
  <c r="KV104" i="2"/>
  <c r="KW8" i="2"/>
  <c r="KW70" i="2"/>
  <c r="KW104" i="2"/>
  <c r="KX8" i="2"/>
  <c r="KX70" i="2"/>
  <c r="KX104" i="2"/>
  <c r="KY8" i="2"/>
  <c r="KY70" i="2"/>
  <c r="KY104" i="2"/>
  <c r="KZ8" i="2"/>
  <c r="KZ70" i="2"/>
  <c r="KZ104" i="2"/>
  <c r="LA8" i="2"/>
  <c r="LA70" i="2"/>
  <c r="LA104" i="2"/>
  <c r="LB8" i="2"/>
  <c r="LB70" i="2"/>
  <c r="LB104" i="2"/>
  <c r="LC8" i="2"/>
  <c r="LC70" i="2"/>
  <c r="LC104" i="2"/>
  <c r="LD8" i="2"/>
  <c r="LD70" i="2"/>
  <c r="LD104" i="2"/>
  <c r="LE8" i="2"/>
  <c r="LE70" i="2"/>
  <c r="LE104" i="2"/>
  <c r="LF8" i="2"/>
  <c r="LF70" i="2"/>
  <c r="LF104" i="2"/>
  <c r="LG8" i="2"/>
  <c r="LG70" i="2"/>
  <c r="LG104" i="2"/>
  <c r="LH8" i="2"/>
  <c r="LH70" i="2"/>
  <c r="LH104" i="2"/>
  <c r="LI8" i="2"/>
  <c r="LI70" i="2"/>
  <c r="LI104" i="2"/>
  <c r="LJ8" i="2"/>
  <c r="LJ70" i="2"/>
  <c r="LJ104" i="2"/>
  <c r="LK8" i="2"/>
  <c r="LK70" i="2"/>
  <c r="LK104" i="2"/>
  <c r="LL8" i="2"/>
  <c r="LL70" i="2"/>
  <c r="LL104" i="2"/>
  <c r="LM8" i="2"/>
  <c r="LM70" i="2"/>
  <c r="LM104" i="2"/>
  <c r="LN8" i="2"/>
  <c r="LN70" i="2"/>
  <c r="LN104" i="2"/>
  <c r="LO8" i="2"/>
  <c r="LO70" i="2"/>
  <c r="LO104" i="2"/>
  <c r="LP8" i="2"/>
  <c r="LP70" i="2"/>
  <c r="LP104" i="2"/>
  <c r="LQ8" i="2"/>
  <c r="LQ70" i="2"/>
  <c r="LQ104" i="2"/>
  <c r="LR8" i="2"/>
  <c r="LR70" i="2"/>
  <c r="LR104" i="2"/>
  <c r="LS8" i="2"/>
  <c r="LS70" i="2"/>
  <c r="LS104" i="2"/>
  <c r="LT8" i="2"/>
  <c r="LT70" i="2"/>
  <c r="LT104" i="2"/>
  <c r="LU8" i="2"/>
  <c r="LU70" i="2"/>
  <c r="LU104" i="2"/>
  <c r="LV8" i="2"/>
  <c r="LV70" i="2"/>
  <c r="LV104" i="2"/>
  <c r="LW8" i="2"/>
  <c r="LW70" i="2"/>
  <c r="LW104" i="2"/>
  <c r="LX8" i="2"/>
  <c r="LX70" i="2"/>
  <c r="LX104" i="2"/>
  <c r="LY8" i="2"/>
  <c r="LY70" i="2"/>
  <c r="LY104" i="2"/>
  <c r="LZ8" i="2"/>
  <c r="LZ70" i="2"/>
  <c r="LZ104" i="2"/>
  <c r="MA8" i="2"/>
  <c r="MA70" i="2"/>
  <c r="MA104" i="2"/>
  <c r="MB8" i="2"/>
  <c r="MB70" i="2"/>
  <c r="MB104" i="2"/>
  <c r="MC8" i="2"/>
  <c r="MC70" i="2"/>
  <c r="MC104" i="2"/>
  <c r="MD8" i="2"/>
  <c r="MD70" i="2"/>
  <c r="MD104" i="2"/>
  <c r="ME8" i="2"/>
  <c r="ME70" i="2"/>
  <c r="ME104" i="2"/>
  <c r="MF8" i="2"/>
  <c r="MF70" i="2"/>
  <c r="MF104" i="2"/>
  <c r="MG8" i="2"/>
  <c r="MG70" i="2"/>
  <c r="MG104" i="2"/>
  <c r="MH8" i="2"/>
  <c r="MH70" i="2"/>
  <c r="MH104" i="2"/>
  <c r="MI8" i="2"/>
  <c r="MI70" i="2"/>
  <c r="MI104" i="2"/>
  <c r="MJ8" i="2"/>
  <c r="MJ70" i="2"/>
  <c r="MJ104" i="2"/>
  <c r="D46" i="3"/>
  <c r="E44" i="13"/>
  <c r="F45" i="13"/>
  <c r="D7" i="13"/>
  <c r="C44" i="13"/>
  <c r="D45" i="13"/>
  <c r="C7" i="13"/>
  <c r="KJ9" i="2"/>
  <c r="U26" i="1"/>
  <c r="KJ71" i="2"/>
  <c r="KJ105" i="2"/>
  <c r="KK9" i="2"/>
  <c r="KK71" i="2"/>
  <c r="KK105" i="2"/>
  <c r="KL9" i="2"/>
  <c r="KL71" i="2"/>
  <c r="KL105" i="2"/>
  <c r="KM9" i="2"/>
  <c r="KM71" i="2"/>
  <c r="KM105" i="2"/>
  <c r="KN9" i="2"/>
  <c r="KN71" i="2"/>
  <c r="KN105" i="2"/>
  <c r="KO9" i="2"/>
  <c r="KO71" i="2"/>
  <c r="KO105" i="2"/>
  <c r="KP9" i="2"/>
  <c r="KP71" i="2"/>
  <c r="KP105" i="2"/>
  <c r="KQ9" i="2"/>
  <c r="KQ71" i="2"/>
  <c r="KQ105" i="2"/>
  <c r="KR9" i="2"/>
  <c r="KR71" i="2"/>
  <c r="KR105" i="2"/>
  <c r="KS9" i="2"/>
  <c r="KS71" i="2"/>
  <c r="KS105" i="2"/>
  <c r="KT9" i="2"/>
  <c r="KT71" i="2"/>
  <c r="KT105" i="2"/>
  <c r="KU9" i="2"/>
  <c r="KU71" i="2"/>
  <c r="KU105" i="2"/>
  <c r="KV9" i="2"/>
  <c r="KV71" i="2"/>
  <c r="KV105" i="2"/>
  <c r="KW9" i="2"/>
  <c r="KW71" i="2"/>
  <c r="KW105" i="2"/>
  <c r="KX9" i="2"/>
  <c r="KX71" i="2"/>
  <c r="KX105" i="2"/>
  <c r="KY9" i="2"/>
  <c r="KY71" i="2"/>
  <c r="KY105" i="2"/>
  <c r="KZ9" i="2"/>
  <c r="KZ71" i="2"/>
  <c r="KZ105" i="2"/>
  <c r="LA9" i="2"/>
  <c r="LA71" i="2"/>
  <c r="LA105" i="2"/>
  <c r="LB9" i="2"/>
  <c r="LB71" i="2"/>
  <c r="LB105" i="2"/>
  <c r="LC9" i="2"/>
  <c r="LC71" i="2"/>
  <c r="LC105" i="2"/>
  <c r="LD9" i="2"/>
  <c r="LD71" i="2"/>
  <c r="LD105" i="2"/>
  <c r="LE9" i="2"/>
  <c r="LE71" i="2"/>
  <c r="LE105" i="2"/>
  <c r="LF9" i="2"/>
  <c r="LF71" i="2"/>
  <c r="LF105" i="2"/>
  <c r="LG9" i="2"/>
  <c r="LG71" i="2"/>
  <c r="LG105" i="2"/>
  <c r="LH9" i="2"/>
  <c r="LH71" i="2"/>
  <c r="LH105" i="2"/>
  <c r="LI9" i="2"/>
  <c r="LI71" i="2"/>
  <c r="LI105" i="2"/>
  <c r="LJ9" i="2"/>
  <c r="LJ71" i="2"/>
  <c r="LJ105" i="2"/>
  <c r="LK9" i="2"/>
  <c r="LK71" i="2"/>
  <c r="LK105" i="2"/>
  <c r="LL9" i="2"/>
  <c r="LL71" i="2"/>
  <c r="LL105" i="2"/>
  <c r="LM9" i="2"/>
  <c r="LM71" i="2"/>
  <c r="LM105" i="2"/>
  <c r="LN9" i="2"/>
  <c r="LN71" i="2"/>
  <c r="LN105" i="2"/>
  <c r="LO9" i="2"/>
  <c r="LO71" i="2"/>
  <c r="LO105" i="2"/>
  <c r="LP9" i="2"/>
  <c r="LP71" i="2"/>
  <c r="LP105" i="2"/>
  <c r="LQ9" i="2"/>
  <c r="LQ71" i="2"/>
  <c r="LQ105" i="2"/>
  <c r="LR9" i="2"/>
  <c r="LR71" i="2"/>
  <c r="LR105" i="2"/>
  <c r="LS9" i="2"/>
  <c r="LS71" i="2"/>
  <c r="LS105" i="2"/>
  <c r="LT9" i="2"/>
  <c r="LT71" i="2"/>
  <c r="LT105" i="2"/>
  <c r="LU9" i="2"/>
  <c r="LU71" i="2"/>
  <c r="LU105" i="2"/>
  <c r="LV9" i="2"/>
  <c r="LV71" i="2"/>
  <c r="LV105" i="2"/>
  <c r="LW9" i="2"/>
  <c r="LW71" i="2"/>
  <c r="LW105" i="2"/>
  <c r="LX9" i="2"/>
  <c r="LX71" i="2"/>
  <c r="LX105" i="2"/>
  <c r="LY9" i="2"/>
  <c r="LY71" i="2"/>
  <c r="LY105" i="2"/>
  <c r="LZ9" i="2"/>
  <c r="LZ71" i="2"/>
  <c r="LZ105" i="2"/>
  <c r="MA9" i="2"/>
  <c r="MA71" i="2"/>
  <c r="MA105" i="2"/>
  <c r="MB9" i="2"/>
  <c r="MB71" i="2"/>
  <c r="MB105" i="2"/>
  <c r="MC9" i="2"/>
  <c r="MC71" i="2"/>
  <c r="MC105" i="2"/>
  <c r="MD9" i="2"/>
  <c r="MD71" i="2"/>
  <c r="MD105" i="2"/>
  <c r="ME9" i="2"/>
  <c r="ME71" i="2"/>
  <c r="ME105" i="2"/>
  <c r="MF9" i="2"/>
  <c r="MF71" i="2"/>
  <c r="MF105" i="2"/>
  <c r="MG9" i="2"/>
  <c r="MG71" i="2"/>
  <c r="MG105" i="2"/>
  <c r="MH9" i="2"/>
  <c r="MH71" i="2"/>
  <c r="MH105" i="2"/>
  <c r="MI9" i="2"/>
  <c r="MI71" i="2"/>
  <c r="MI105" i="2"/>
  <c r="MJ9" i="2"/>
  <c r="MJ71" i="2"/>
  <c r="MJ105" i="2"/>
  <c r="E45" i="13"/>
  <c r="D47" i="3"/>
  <c r="F46" i="13"/>
  <c r="D8" i="13"/>
  <c r="C45" i="13"/>
  <c r="D46" i="13"/>
  <c r="C8" i="13"/>
  <c r="KJ10" i="2"/>
  <c r="U27" i="1"/>
  <c r="KJ72" i="2"/>
  <c r="KJ106" i="2"/>
  <c r="KK10" i="2"/>
  <c r="KK72" i="2"/>
  <c r="KK106" i="2"/>
  <c r="KL10" i="2"/>
  <c r="KL72" i="2"/>
  <c r="KL106" i="2"/>
  <c r="KM10" i="2"/>
  <c r="KM72" i="2"/>
  <c r="KM106" i="2"/>
  <c r="KN10" i="2"/>
  <c r="KN72" i="2"/>
  <c r="KN106" i="2"/>
  <c r="KO10" i="2"/>
  <c r="KO72" i="2"/>
  <c r="KO106" i="2"/>
  <c r="KP10" i="2"/>
  <c r="KP72" i="2"/>
  <c r="KP106" i="2"/>
  <c r="KQ10" i="2"/>
  <c r="KQ72" i="2"/>
  <c r="KQ106" i="2"/>
  <c r="KR10" i="2"/>
  <c r="KR72" i="2"/>
  <c r="KR106" i="2"/>
  <c r="KS10" i="2"/>
  <c r="KS72" i="2"/>
  <c r="KS106" i="2"/>
  <c r="KT10" i="2"/>
  <c r="KT72" i="2"/>
  <c r="KT106" i="2"/>
  <c r="KU10" i="2"/>
  <c r="KU72" i="2"/>
  <c r="KU106" i="2"/>
  <c r="KV10" i="2"/>
  <c r="KV72" i="2"/>
  <c r="KV106" i="2"/>
  <c r="KW10" i="2"/>
  <c r="KW72" i="2"/>
  <c r="KW106" i="2"/>
  <c r="KX10" i="2"/>
  <c r="KX72" i="2"/>
  <c r="KX106" i="2"/>
  <c r="KY10" i="2"/>
  <c r="KY72" i="2"/>
  <c r="KY106" i="2"/>
  <c r="KZ10" i="2"/>
  <c r="KZ72" i="2"/>
  <c r="KZ106" i="2"/>
  <c r="LA10" i="2"/>
  <c r="LA72" i="2"/>
  <c r="LA106" i="2"/>
  <c r="LB10" i="2"/>
  <c r="LB72" i="2"/>
  <c r="LB106" i="2"/>
  <c r="LC10" i="2"/>
  <c r="LC72" i="2"/>
  <c r="LC106" i="2"/>
  <c r="LD10" i="2"/>
  <c r="LD72" i="2"/>
  <c r="LD106" i="2"/>
  <c r="LE10" i="2"/>
  <c r="LE72" i="2"/>
  <c r="LE106" i="2"/>
  <c r="LF10" i="2"/>
  <c r="LF72" i="2"/>
  <c r="LF106" i="2"/>
  <c r="LG10" i="2"/>
  <c r="LG72" i="2"/>
  <c r="LG106" i="2"/>
  <c r="LH10" i="2"/>
  <c r="LH72" i="2"/>
  <c r="LH106" i="2"/>
  <c r="LI10" i="2"/>
  <c r="LI72" i="2"/>
  <c r="LI106" i="2"/>
  <c r="LJ10" i="2"/>
  <c r="LJ72" i="2"/>
  <c r="LJ106" i="2"/>
  <c r="LK10" i="2"/>
  <c r="LK72" i="2"/>
  <c r="LK106" i="2"/>
  <c r="LL10" i="2"/>
  <c r="LL72" i="2"/>
  <c r="LL106" i="2"/>
  <c r="LM10" i="2"/>
  <c r="LM72" i="2"/>
  <c r="LM106" i="2"/>
  <c r="LN10" i="2"/>
  <c r="LN72" i="2"/>
  <c r="LN106" i="2"/>
  <c r="LO10" i="2"/>
  <c r="LO72" i="2"/>
  <c r="LO106" i="2"/>
  <c r="LP10" i="2"/>
  <c r="LP72" i="2"/>
  <c r="LP106" i="2"/>
  <c r="LQ10" i="2"/>
  <c r="LQ72" i="2"/>
  <c r="LQ106" i="2"/>
  <c r="LR10" i="2"/>
  <c r="LR72" i="2"/>
  <c r="LR106" i="2"/>
  <c r="LS10" i="2"/>
  <c r="LS72" i="2"/>
  <c r="LS106" i="2"/>
  <c r="LT10" i="2"/>
  <c r="LT72" i="2"/>
  <c r="LT106" i="2"/>
  <c r="LU10" i="2"/>
  <c r="LU72" i="2"/>
  <c r="LU106" i="2"/>
  <c r="LV10" i="2"/>
  <c r="LV72" i="2"/>
  <c r="LV106" i="2"/>
  <c r="LW10" i="2"/>
  <c r="LW72" i="2"/>
  <c r="LW106" i="2"/>
  <c r="LX10" i="2"/>
  <c r="LX72" i="2"/>
  <c r="LX106" i="2"/>
  <c r="LY10" i="2"/>
  <c r="LY72" i="2"/>
  <c r="LY106" i="2"/>
  <c r="LZ10" i="2"/>
  <c r="LZ72" i="2"/>
  <c r="LZ106" i="2"/>
  <c r="MA10" i="2"/>
  <c r="MA72" i="2"/>
  <c r="MA106" i="2"/>
  <c r="MB10" i="2"/>
  <c r="MB72" i="2"/>
  <c r="MB106" i="2"/>
  <c r="MC10" i="2"/>
  <c r="MC72" i="2"/>
  <c r="MC106" i="2"/>
  <c r="MD10" i="2"/>
  <c r="MD72" i="2"/>
  <c r="MD106" i="2"/>
  <c r="ME10" i="2"/>
  <c r="ME72" i="2"/>
  <c r="ME106" i="2"/>
  <c r="MF10" i="2"/>
  <c r="MF72" i="2"/>
  <c r="MF106" i="2"/>
  <c r="MG10" i="2"/>
  <c r="MG72" i="2"/>
  <c r="MG106" i="2"/>
  <c r="MH10" i="2"/>
  <c r="MH72" i="2"/>
  <c r="MH106" i="2"/>
  <c r="MI10" i="2"/>
  <c r="MI72" i="2"/>
  <c r="MI106" i="2"/>
  <c r="MJ10" i="2"/>
  <c r="MJ72" i="2"/>
  <c r="MJ106" i="2"/>
  <c r="E46" i="13"/>
  <c r="D48" i="3"/>
  <c r="F47" i="13"/>
  <c r="D9" i="13"/>
  <c r="C46" i="13"/>
  <c r="D47" i="13"/>
  <c r="C9" i="13"/>
  <c r="KJ11" i="2"/>
  <c r="U28" i="1"/>
  <c r="KJ73" i="2"/>
  <c r="KJ107" i="2"/>
  <c r="KK11" i="2"/>
  <c r="KK73" i="2"/>
  <c r="KK107" i="2"/>
  <c r="KL11" i="2"/>
  <c r="KL73" i="2"/>
  <c r="KL107" i="2"/>
  <c r="KM11" i="2"/>
  <c r="KM73" i="2"/>
  <c r="KM107" i="2"/>
  <c r="KN11" i="2"/>
  <c r="KN73" i="2"/>
  <c r="KN107" i="2"/>
  <c r="KO11" i="2"/>
  <c r="KO73" i="2"/>
  <c r="KO107" i="2"/>
  <c r="KP11" i="2"/>
  <c r="KP73" i="2"/>
  <c r="KP107" i="2"/>
  <c r="KQ11" i="2"/>
  <c r="KQ73" i="2"/>
  <c r="KQ107" i="2"/>
  <c r="KR11" i="2"/>
  <c r="KR73" i="2"/>
  <c r="KR107" i="2"/>
  <c r="KS11" i="2"/>
  <c r="KS73" i="2"/>
  <c r="KS107" i="2"/>
  <c r="KT11" i="2"/>
  <c r="KT73" i="2"/>
  <c r="KT107" i="2"/>
  <c r="KU11" i="2"/>
  <c r="KU73" i="2"/>
  <c r="KU107" i="2"/>
  <c r="KV11" i="2"/>
  <c r="KV73" i="2"/>
  <c r="KV107" i="2"/>
  <c r="KW11" i="2"/>
  <c r="KW73" i="2"/>
  <c r="KW107" i="2"/>
  <c r="KX11" i="2"/>
  <c r="KX73" i="2"/>
  <c r="KX107" i="2"/>
  <c r="KY11" i="2"/>
  <c r="KY73" i="2"/>
  <c r="KY107" i="2"/>
  <c r="KZ11" i="2"/>
  <c r="KZ73" i="2"/>
  <c r="KZ107" i="2"/>
  <c r="LA11" i="2"/>
  <c r="LA73" i="2"/>
  <c r="LA107" i="2"/>
  <c r="LB11" i="2"/>
  <c r="LB73" i="2"/>
  <c r="LB107" i="2"/>
  <c r="LC11" i="2"/>
  <c r="LC73" i="2"/>
  <c r="LC107" i="2"/>
  <c r="LD11" i="2"/>
  <c r="LD73" i="2"/>
  <c r="LD107" i="2"/>
  <c r="LE11" i="2"/>
  <c r="LE73" i="2"/>
  <c r="LE107" i="2"/>
  <c r="LF11" i="2"/>
  <c r="LF73" i="2"/>
  <c r="LF107" i="2"/>
  <c r="LG11" i="2"/>
  <c r="LG73" i="2"/>
  <c r="LG107" i="2"/>
  <c r="LH11" i="2"/>
  <c r="LH73" i="2"/>
  <c r="LH107" i="2"/>
  <c r="LI11" i="2"/>
  <c r="LI73" i="2"/>
  <c r="LI107" i="2"/>
  <c r="LJ11" i="2"/>
  <c r="LJ73" i="2"/>
  <c r="LJ107" i="2"/>
  <c r="LK11" i="2"/>
  <c r="LK73" i="2"/>
  <c r="LK107" i="2"/>
  <c r="LL11" i="2"/>
  <c r="LL73" i="2"/>
  <c r="LL107" i="2"/>
  <c r="LM11" i="2"/>
  <c r="LM73" i="2"/>
  <c r="LM107" i="2"/>
  <c r="LN11" i="2"/>
  <c r="LN73" i="2"/>
  <c r="LN107" i="2"/>
  <c r="LO11" i="2"/>
  <c r="LO73" i="2"/>
  <c r="LO107" i="2"/>
  <c r="LP11" i="2"/>
  <c r="LP73" i="2"/>
  <c r="LP107" i="2"/>
  <c r="LQ11" i="2"/>
  <c r="LQ73" i="2"/>
  <c r="LQ107" i="2"/>
  <c r="LR11" i="2"/>
  <c r="LR73" i="2"/>
  <c r="LR107" i="2"/>
  <c r="LS11" i="2"/>
  <c r="LS73" i="2"/>
  <c r="LS107" i="2"/>
  <c r="LT11" i="2"/>
  <c r="LT73" i="2"/>
  <c r="LT107" i="2"/>
  <c r="LU11" i="2"/>
  <c r="LU73" i="2"/>
  <c r="LU107" i="2"/>
  <c r="LV11" i="2"/>
  <c r="LV73" i="2"/>
  <c r="LV107" i="2"/>
  <c r="LW11" i="2"/>
  <c r="LW73" i="2"/>
  <c r="LW107" i="2"/>
  <c r="LX11" i="2"/>
  <c r="LX73" i="2"/>
  <c r="LX107" i="2"/>
  <c r="LY11" i="2"/>
  <c r="LY73" i="2"/>
  <c r="LY107" i="2"/>
  <c r="LZ11" i="2"/>
  <c r="LZ73" i="2"/>
  <c r="LZ107" i="2"/>
  <c r="MA11" i="2"/>
  <c r="MA73" i="2"/>
  <c r="MA107" i="2"/>
  <c r="MB11" i="2"/>
  <c r="MB73" i="2"/>
  <c r="MB107" i="2"/>
  <c r="MC11" i="2"/>
  <c r="MC73" i="2"/>
  <c r="MC107" i="2"/>
  <c r="MD11" i="2"/>
  <c r="MD73" i="2"/>
  <c r="MD107" i="2"/>
  <c r="ME11" i="2"/>
  <c r="ME73" i="2"/>
  <c r="ME107" i="2"/>
  <c r="MF11" i="2"/>
  <c r="MF73" i="2"/>
  <c r="MF107" i="2"/>
  <c r="MG11" i="2"/>
  <c r="MG73" i="2"/>
  <c r="MG107" i="2"/>
  <c r="MH11" i="2"/>
  <c r="MH73" i="2"/>
  <c r="MH107" i="2"/>
  <c r="MI11" i="2"/>
  <c r="MI73" i="2"/>
  <c r="MI107" i="2"/>
  <c r="MJ11" i="2"/>
  <c r="MJ73" i="2"/>
  <c r="MJ107" i="2"/>
  <c r="E47" i="13"/>
  <c r="D49" i="3"/>
  <c r="F48" i="13"/>
  <c r="D10" i="13"/>
  <c r="C47" i="13"/>
  <c r="D48" i="13"/>
  <c r="C10" i="13"/>
  <c r="KJ12" i="2"/>
  <c r="U29" i="1"/>
  <c r="KJ74" i="2"/>
  <c r="KJ108" i="2"/>
  <c r="KK12" i="2"/>
  <c r="KK74" i="2"/>
  <c r="KK108" i="2"/>
  <c r="KL12" i="2"/>
  <c r="KL74" i="2"/>
  <c r="KL108" i="2"/>
  <c r="KM12" i="2"/>
  <c r="KM74" i="2"/>
  <c r="KM108" i="2"/>
  <c r="KN12" i="2"/>
  <c r="KN74" i="2"/>
  <c r="KN108" i="2"/>
  <c r="KO12" i="2"/>
  <c r="KO74" i="2"/>
  <c r="KO108" i="2"/>
  <c r="KP12" i="2"/>
  <c r="KP74" i="2"/>
  <c r="KP108" i="2"/>
  <c r="KQ12" i="2"/>
  <c r="KQ74" i="2"/>
  <c r="KQ108" i="2"/>
  <c r="KR12" i="2"/>
  <c r="KR74" i="2"/>
  <c r="KR108" i="2"/>
  <c r="KS12" i="2"/>
  <c r="KS74" i="2"/>
  <c r="KS108" i="2"/>
  <c r="KT12" i="2"/>
  <c r="KT74" i="2"/>
  <c r="KT108" i="2"/>
  <c r="KU12" i="2"/>
  <c r="KU74" i="2"/>
  <c r="KU108" i="2"/>
  <c r="KV12" i="2"/>
  <c r="KV74" i="2"/>
  <c r="KV108" i="2"/>
  <c r="KW12" i="2"/>
  <c r="KW74" i="2"/>
  <c r="KW108" i="2"/>
  <c r="KX12" i="2"/>
  <c r="KX74" i="2"/>
  <c r="KX108" i="2"/>
  <c r="KY12" i="2"/>
  <c r="KY74" i="2"/>
  <c r="KY108" i="2"/>
  <c r="KZ12" i="2"/>
  <c r="KZ74" i="2"/>
  <c r="KZ108" i="2"/>
  <c r="LA12" i="2"/>
  <c r="LA74" i="2"/>
  <c r="LA108" i="2"/>
  <c r="LB12" i="2"/>
  <c r="LB74" i="2"/>
  <c r="LB108" i="2"/>
  <c r="LC12" i="2"/>
  <c r="LC74" i="2"/>
  <c r="LC108" i="2"/>
  <c r="LD12" i="2"/>
  <c r="LD74" i="2"/>
  <c r="LD108" i="2"/>
  <c r="LE12" i="2"/>
  <c r="LE74" i="2"/>
  <c r="LE108" i="2"/>
  <c r="LF12" i="2"/>
  <c r="LF74" i="2"/>
  <c r="LF108" i="2"/>
  <c r="LG12" i="2"/>
  <c r="LG74" i="2"/>
  <c r="LG108" i="2"/>
  <c r="LH12" i="2"/>
  <c r="LH74" i="2"/>
  <c r="LH108" i="2"/>
  <c r="LI12" i="2"/>
  <c r="LI74" i="2"/>
  <c r="LI108" i="2"/>
  <c r="LJ12" i="2"/>
  <c r="LJ74" i="2"/>
  <c r="LJ108" i="2"/>
  <c r="LK12" i="2"/>
  <c r="LK74" i="2"/>
  <c r="LK108" i="2"/>
  <c r="LL12" i="2"/>
  <c r="LL74" i="2"/>
  <c r="LL108" i="2"/>
  <c r="LM12" i="2"/>
  <c r="LM74" i="2"/>
  <c r="LM108" i="2"/>
  <c r="LN12" i="2"/>
  <c r="LN74" i="2"/>
  <c r="LN108" i="2"/>
  <c r="LO12" i="2"/>
  <c r="LO74" i="2"/>
  <c r="LO108" i="2"/>
  <c r="LP12" i="2"/>
  <c r="LP74" i="2"/>
  <c r="LP108" i="2"/>
  <c r="LQ12" i="2"/>
  <c r="LQ74" i="2"/>
  <c r="LQ108" i="2"/>
  <c r="LR12" i="2"/>
  <c r="LR74" i="2"/>
  <c r="LR108" i="2"/>
  <c r="LS12" i="2"/>
  <c r="LS74" i="2"/>
  <c r="LS108" i="2"/>
  <c r="LT12" i="2"/>
  <c r="LT74" i="2"/>
  <c r="LT108" i="2"/>
  <c r="LU12" i="2"/>
  <c r="LU74" i="2"/>
  <c r="LU108" i="2"/>
  <c r="LV12" i="2"/>
  <c r="LV74" i="2"/>
  <c r="LV108" i="2"/>
  <c r="LW12" i="2"/>
  <c r="LW74" i="2"/>
  <c r="LW108" i="2"/>
  <c r="LX12" i="2"/>
  <c r="LX74" i="2"/>
  <c r="LX108" i="2"/>
  <c r="LY12" i="2"/>
  <c r="LY74" i="2"/>
  <c r="LY108" i="2"/>
  <c r="LZ12" i="2"/>
  <c r="LZ74" i="2"/>
  <c r="LZ108" i="2"/>
  <c r="MA12" i="2"/>
  <c r="MA74" i="2"/>
  <c r="MA108" i="2"/>
  <c r="MB12" i="2"/>
  <c r="MB74" i="2"/>
  <c r="MB108" i="2"/>
  <c r="MC12" i="2"/>
  <c r="MC74" i="2"/>
  <c r="MC108" i="2"/>
  <c r="MD12" i="2"/>
  <c r="MD74" i="2"/>
  <c r="MD108" i="2"/>
  <c r="ME12" i="2"/>
  <c r="ME74" i="2"/>
  <c r="ME108" i="2"/>
  <c r="MF12" i="2"/>
  <c r="MF74" i="2"/>
  <c r="MF108" i="2"/>
  <c r="MG12" i="2"/>
  <c r="MG74" i="2"/>
  <c r="MG108" i="2"/>
  <c r="MH12" i="2"/>
  <c r="MH74" i="2"/>
  <c r="MH108" i="2"/>
  <c r="MI12" i="2"/>
  <c r="MI74" i="2"/>
  <c r="MI108" i="2"/>
  <c r="MJ12" i="2"/>
  <c r="MJ74" i="2"/>
  <c r="MJ108" i="2"/>
  <c r="E48" i="13"/>
  <c r="D50" i="3"/>
  <c r="F49" i="13"/>
  <c r="D11" i="13"/>
  <c r="C48" i="13"/>
  <c r="D49" i="13"/>
  <c r="C11" i="13"/>
  <c r="KJ13" i="2"/>
  <c r="U30" i="1"/>
  <c r="KJ75" i="2"/>
  <c r="KJ109" i="2"/>
  <c r="KK13" i="2"/>
  <c r="KK75" i="2"/>
  <c r="KK109" i="2"/>
  <c r="KL13" i="2"/>
  <c r="KL75" i="2"/>
  <c r="KL109" i="2"/>
  <c r="KM13" i="2"/>
  <c r="KM75" i="2"/>
  <c r="KM109" i="2"/>
  <c r="KN13" i="2"/>
  <c r="KN75" i="2"/>
  <c r="KN109" i="2"/>
  <c r="KO13" i="2"/>
  <c r="KO75" i="2"/>
  <c r="KO109" i="2"/>
  <c r="KP13" i="2"/>
  <c r="KP75" i="2"/>
  <c r="KP109" i="2"/>
  <c r="KQ13" i="2"/>
  <c r="KQ75" i="2"/>
  <c r="KQ109" i="2"/>
  <c r="KR13" i="2"/>
  <c r="KR75" i="2"/>
  <c r="KR109" i="2"/>
  <c r="KS13" i="2"/>
  <c r="KS75" i="2"/>
  <c r="KS109" i="2"/>
  <c r="KT13" i="2"/>
  <c r="KT75" i="2"/>
  <c r="KT109" i="2"/>
  <c r="KU13" i="2"/>
  <c r="KU75" i="2"/>
  <c r="KU109" i="2"/>
  <c r="KV13" i="2"/>
  <c r="KV75" i="2"/>
  <c r="KV109" i="2"/>
  <c r="KW13" i="2"/>
  <c r="KW75" i="2"/>
  <c r="KW109" i="2"/>
  <c r="KX13" i="2"/>
  <c r="KX75" i="2"/>
  <c r="KX109" i="2"/>
  <c r="KY13" i="2"/>
  <c r="KY75" i="2"/>
  <c r="KY109" i="2"/>
  <c r="KZ13" i="2"/>
  <c r="KZ75" i="2"/>
  <c r="KZ109" i="2"/>
  <c r="LA13" i="2"/>
  <c r="LA75" i="2"/>
  <c r="LA109" i="2"/>
  <c r="LB13" i="2"/>
  <c r="LB75" i="2"/>
  <c r="LB109" i="2"/>
  <c r="LC13" i="2"/>
  <c r="LC75" i="2"/>
  <c r="LC109" i="2"/>
  <c r="LD13" i="2"/>
  <c r="LD75" i="2"/>
  <c r="LD109" i="2"/>
  <c r="LE13" i="2"/>
  <c r="LE75" i="2"/>
  <c r="LE109" i="2"/>
  <c r="LF13" i="2"/>
  <c r="LF75" i="2"/>
  <c r="LF109" i="2"/>
  <c r="LG13" i="2"/>
  <c r="LG75" i="2"/>
  <c r="LG109" i="2"/>
  <c r="LH13" i="2"/>
  <c r="LH75" i="2"/>
  <c r="LH109" i="2"/>
  <c r="LI13" i="2"/>
  <c r="LI75" i="2"/>
  <c r="LI109" i="2"/>
  <c r="LJ13" i="2"/>
  <c r="LJ75" i="2"/>
  <c r="LJ109" i="2"/>
  <c r="LK13" i="2"/>
  <c r="LK75" i="2"/>
  <c r="LK109" i="2"/>
  <c r="LL13" i="2"/>
  <c r="LL75" i="2"/>
  <c r="LL109" i="2"/>
  <c r="LM13" i="2"/>
  <c r="LM75" i="2"/>
  <c r="LM109" i="2"/>
  <c r="LN13" i="2"/>
  <c r="LN75" i="2"/>
  <c r="LN109" i="2"/>
  <c r="LO13" i="2"/>
  <c r="LO75" i="2"/>
  <c r="LO109" i="2"/>
  <c r="LP13" i="2"/>
  <c r="LP75" i="2"/>
  <c r="LP109" i="2"/>
  <c r="LQ13" i="2"/>
  <c r="LQ75" i="2"/>
  <c r="LQ109" i="2"/>
  <c r="LR13" i="2"/>
  <c r="LR75" i="2"/>
  <c r="LR109" i="2"/>
  <c r="LS13" i="2"/>
  <c r="LS75" i="2"/>
  <c r="LS109" i="2"/>
  <c r="LT13" i="2"/>
  <c r="LT75" i="2"/>
  <c r="LT109" i="2"/>
  <c r="LU13" i="2"/>
  <c r="LU75" i="2"/>
  <c r="LU109" i="2"/>
  <c r="LV13" i="2"/>
  <c r="LV75" i="2"/>
  <c r="LV109" i="2"/>
  <c r="LW13" i="2"/>
  <c r="LW75" i="2"/>
  <c r="LW109" i="2"/>
  <c r="LX13" i="2"/>
  <c r="LX75" i="2"/>
  <c r="LX109" i="2"/>
  <c r="LY13" i="2"/>
  <c r="LY75" i="2"/>
  <c r="LY109" i="2"/>
  <c r="LZ13" i="2"/>
  <c r="LZ75" i="2"/>
  <c r="LZ109" i="2"/>
  <c r="MA13" i="2"/>
  <c r="MA75" i="2"/>
  <c r="MA109" i="2"/>
  <c r="MB13" i="2"/>
  <c r="MB75" i="2"/>
  <c r="MB109" i="2"/>
  <c r="MC13" i="2"/>
  <c r="MC75" i="2"/>
  <c r="MC109" i="2"/>
  <c r="MD13" i="2"/>
  <c r="MD75" i="2"/>
  <c r="MD109" i="2"/>
  <c r="ME13" i="2"/>
  <c r="ME75" i="2"/>
  <c r="ME109" i="2"/>
  <c r="MF13" i="2"/>
  <c r="MF75" i="2"/>
  <c r="MF109" i="2"/>
  <c r="MG13" i="2"/>
  <c r="MG75" i="2"/>
  <c r="MG109" i="2"/>
  <c r="MH13" i="2"/>
  <c r="MH75" i="2"/>
  <c r="MH109" i="2"/>
  <c r="MI13" i="2"/>
  <c r="MI75" i="2"/>
  <c r="MI109" i="2"/>
  <c r="MJ13" i="2"/>
  <c r="MJ75" i="2"/>
  <c r="MJ109" i="2"/>
  <c r="E49" i="13"/>
  <c r="D51" i="3"/>
  <c r="F50" i="13"/>
  <c r="D12" i="13"/>
  <c r="C49" i="13"/>
  <c r="D50" i="13"/>
  <c r="C12" i="13"/>
  <c r="KJ14" i="2"/>
  <c r="U31" i="1"/>
  <c r="KJ76" i="2"/>
  <c r="KJ110" i="2"/>
  <c r="KK14" i="2"/>
  <c r="KK76" i="2"/>
  <c r="KK110" i="2"/>
  <c r="KL14" i="2"/>
  <c r="KL76" i="2"/>
  <c r="KL110" i="2"/>
  <c r="KM14" i="2"/>
  <c r="KM76" i="2"/>
  <c r="KM110" i="2"/>
  <c r="KN14" i="2"/>
  <c r="KN76" i="2"/>
  <c r="KN110" i="2"/>
  <c r="KO14" i="2"/>
  <c r="KO76" i="2"/>
  <c r="KO110" i="2"/>
  <c r="KP14" i="2"/>
  <c r="KP76" i="2"/>
  <c r="KP110" i="2"/>
  <c r="KQ14" i="2"/>
  <c r="KQ76" i="2"/>
  <c r="KQ110" i="2"/>
  <c r="KR14" i="2"/>
  <c r="KR76" i="2"/>
  <c r="KR110" i="2"/>
  <c r="KS14" i="2"/>
  <c r="KS76" i="2"/>
  <c r="KS110" i="2"/>
  <c r="KT14" i="2"/>
  <c r="KT76" i="2"/>
  <c r="KT110" i="2"/>
  <c r="KU14" i="2"/>
  <c r="KU76" i="2"/>
  <c r="KU110" i="2"/>
  <c r="KV14" i="2"/>
  <c r="KV76" i="2"/>
  <c r="KV110" i="2"/>
  <c r="KW14" i="2"/>
  <c r="KW76" i="2"/>
  <c r="KW110" i="2"/>
  <c r="KX14" i="2"/>
  <c r="KX76" i="2"/>
  <c r="KX110" i="2"/>
  <c r="KY14" i="2"/>
  <c r="KY76" i="2"/>
  <c r="KY110" i="2"/>
  <c r="KZ14" i="2"/>
  <c r="KZ76" i="2"/>
  <c r="KZ110" i="2"/>
  <c r="LA14" i="2"/>
  <c r="LA76" i="2"/>
  <c r="LA110" i="2"/>
  <c r="LB14" i="2"/>
  <c r="LB76" i="2"/>
  <c r="LB110" i="2"/>
  <c r="LC14" i="2"/>
  <c r="LC76" i="2"/>
  <c r="LC110" i="2"/>
  <c r="LD14" i="2"/>
  <c r="LD76" i="2"/>
  <c r="LD110" i="2"/>
  <c r="LE14" i="2"/>
  <c r="LE76" i="2"/>
  <c r="LE110" i="2"/>
  <c r="LF14" i="2"/>
  <c r="LF76" i="2"/>
  <c r="LF110" i="2"/>
  <c r="LG14" i="2"/>
  <c r="LG76" i="2"/>
  <c r="LG110" i="2"/>
  <c r="LH14" i="2"/>
  <c r="LH76" i="2"/>
  <c r="LH110" i="2"/>
  <c r="LI14" i="2"/>
  <c r="LI76" i="2"/>
  <c r="LI110" i="2"/>
  <c r="LJ14" i="2"/>
  <c r="LJ76" i="2"/>
  <c r="LJ110" i="2"/>
  <c r="LK14" i="2"/>
  <c r="LK76" i="2"/>
  <c r="LK110" i="2"/>
  <c r="LL14" i="2"/>
  <c r="LL76" i="2"/>
  <c r="LL110" i="2"/>
  <c r="LM14" i="2"/>
  <c r="LM76" i="2"/>
  <c r="LM110" i="2"/>
  <c r="LN14" i="2"/>
  <c r="LN76" i="2"/>
  <c r="LN110" i="2"/>
  <c r="LO14" i="2"/>
  <c r="LO76" i="2"/>
  <c r="LO110" i="2"/>
  <c r="LP14" i="2"/>
  <c r="LP76" i="2"/>
  <c r="LP110" i="2"/>
  <c r="LQ14" i="2"/>
  <c r="LQ76" i="2"/>
  <c r="LQ110" i="2"/>
  <c r="LR14" i="2"/>
  <c r="LR76" i="2"/>
  <c r="LR110" i="2"/>
  <c r="LS14" i="2"/>
  <c r="LS76" i="2"/>
  <c r="LS110" i="2"/>
  <c r="LT14" i="2"/>
  <c r="LT76" i="2"/>
  <c r="LT110" i="2"/>
  <c r="LU14" i="2"/>
  <c r="LU76" i="2"/>
  <c r="LU110" i="2"/>
  <c r="LV14" i="2"/>
  <c r="LV76" i="2"/>
  <c r="LV110" i="2"/>
  <c r="LW14" i="2"/>
  <c r="LW76" i="2"/>
  <c r="LW110" i="2"/>
  <c r="LX14" i="2"/>
  <c r="LX76" i="2"/>
  <c r="LX110" i="2"/>
  <c r="LY14" i="2"/>
  <c r="LY76" i="2"/>
  <c r="LY110" i="2"/>
  <c r="LZ14" i="2"/>
  <c r="LZ76" i="2"/>
  <c r="LZ110" i="2"/>
  <c r="MA14" i="2"/>
  <c r="MA76" i="2"/>
  <c r="MA110" i="2"/>
  <c r="MB14" i="2"/>
  <c r="MB76" i="2"/>
  <c r="MB110" i="2"/>
  <c r="MC14" i="2"/>
  <c r="MC76" i="2"/>
  <c r="MC110" i="2"/>
  <c r="MD14" i="2"/>
  <c r="MD76" i="2"/>
  <c r="MD110" i="2"/>
  <c r="ME14" i="2"/>
  <c r="ME76" i="2"/>
  <c r="ME110" i="2"/>
  <c r="MF14" i="2"/>
  <c r="MF76" i="2"/>
  <c r="MF110" i="2"/>
  <c r="MG14" i="2"/>
  <c r="MG76" i="2"/>
  <c r="MG110" i="2"/>
  <c r="MH14" i="2"/>
  <c r="MH76" i="2"/>
  <c r="MH110" i="2"/>
  <c r="MI14" i="2"/>
  <c r="MI76" i="2"/>
  <c r="MI110" i="2"/>
  <c r="MJ14" i="2"/>
  <c r="MJ76" i="2"/>
  <c r="MJ110" i="2"/>
  <c r="E50" i="13"/>
  <c r="D52" i="3"/>
  <c r="F51" i="13"/>
  <c r="D13" i="13"/>
  <c r="C50" i="13"/>
  <c r="D51" i="13"/>
  <c r="C13" i="13"/>
  <c r="KJ15" i="2"/>
  <c r="U32" i="1"/>
  <c r="KJ77" i="2"/>
  <c r="KJ111" i="2"/>
  <c r="KK15" i="2"/>
  <c r="KK77" i="2"/>
  <c r="KK111" i="2"/>
  <c r="KL15" i="2"/>
  <c r="KL77" i="2"/>
  <c r="KL111" i="2"/>
  <c r="KM15" i="2"/>
  <c r="KM77" i="2"/>
  <c r="KM111" i="2"/>
  <c r="KN15" i="2"/>
  <c r="KN77" i="2"/>
  <c r="KN111" i="2"/>
  <c r="KO15" i="2"/>
  <c r="KO77" i="2"/>
  <c r="KO111" i="2"/>
  <c r="KP15" i="2"/>
  <c r="KP77" i="2"/>
  <c r="KP111" i="2"/>
  <c r="KQ15" i="2"/>
  <c r="KQ77" i="2"/>
  <c r="KQ111" i="2"/>
  <c r="KR15" i="2"/>
  <c r="KR77" i="2"/>
  <c r="KR111" i="2"/>
  <c r="KS15" i="2"/>
  <c r="KS77" i="2"/>
  <c r="KS111" i="2"/>
  <c r="KT15" i="2"/>
  <c r="KT77" i="2"/>
  <c r="KT111" i="2"/>
  <c r="KU15" i="2"/>
  <c r="KU77" i="2"/>
  <c r="KU111" i="2"/>
  <c r="KV15" i="2"/>
  <c r="KV77" i="2"/>
  <c r="KV111" i="2"/>
  <c r="KW15" i="2"/>
  <c r="KW77" i="2"/>
  <c r="KW111" i="2"/>
  <c r="KX15" i="2"/>
  <c r="KX77" i="2"/>
  <c r="KX111" i="2"/>
  <c r="KY15" i="2"/>
  <c r="KY77" i="2"/>
  <c r="KY111" i="2"/>
  <c r="KZ15" i="2"/>
  <c r="KZ77" i="2"/>
  <c r="KZ111" i="2"/>
  <c r="LA15" i="2"/>
  <c r="LA77" i="2"/>
  <c r="LA111" i="2"/>
  <c r="LB15" i="2"/>
  <c r="LB77" i="2"/>
  <c r="LB111" i="2"/>
  <c r="LC15" i="2"/>
  <c r="LC77" i="2"/>
  <c r="LC111" i="2"/>
  <c r="LD15" i="2"/>
  <c r="LD77" i="2"/>
  <c r="LD111" i="2"/>
  <c r="LE15" i="2"/>
  <c r="LE77" i="2"/>
  <c r="LE111" i="2"/>
  <c r="LF15" i="2"/>
  <c r="LF77" i="2"/>
  <c r="LF111" i="2"/>
  <c r="LG15" i="2"/>
  <c r="LG77" i="2"/>
  <c r="LG111" i="2"/>
  <c r="LH15" i="2"/>
  <c r="LH77" i="2"/>
  <c r="LH111" i="2"/>
  <c r="LI15" i="2"/>
  <c r="LI77" i="2"/>
  <c r="LI111" i="2"/>
  <c r="LJ15" i="2"/>
  <c r="LJ77" i="2"/>
  <c r="LJ111" i="2"/>
  <c r="LK15" i="2"/>
  <c r="LK77" i="2"/>
  <c r="LK111" i="2"/>
  <c r="LL15" i="2"/>
  <c r="LL77" i="2"/>
  <c r="LL111" i="2"/>
  <c r="LM15" i="2"/>
  <c r="LM77" i="2"/>
  <c r="LM111" i="2"/>
  <c r="LN15" i="2"/>
  <c r="LN77" i="2"/>
  <c r="LN111" i="2"/>
  <c r="LO15" i="2"/>
  <c r="LO77" i="2"/>
  <c r="LO111" i="2"/>
  <c r="LP15" i="2"/>
  <c r="LP77" i="2"/>
  <c r="LP111" i="2"/>
  <c r="LQ15" i="2"/>
  <c r="LQ77" i="2"/>
  <c r="LQ111" i="2"/>
  <c r="LR15" i="2"/>
  <c r="LR77" i="2"/>
  <c r="LR111" i="2"/>
  <c r="LS15" i="2"/>
  <c r="LS77" i="2"/>
  <c r="LS111" i="2"/>
  <c r="LT15" i="2"/>
  <c r="LT77" i="2"/>
  <c r="LT111" i="2"/>
  <c r="LU15" i="2"/>
  <c r="LU77" i="2"/>
  <c r="LU111" i="2"/>
  <c r="LV15" i="2"/>
  <c r="LV77" i="2"/>
  <c r="LV111" i="2"/>
  <c r="LW15" i="2"/>
  <c r="LW77" i="2"/>
  <c r="LW111" i="2"/>
  <c r="LX15" i="2"/>
  <c r="LX77" i="2"/>
  <c r="LX111" i="2"/>
  <c r="LY15" i="2"/>
  <c r="LY77" i="2"/>
  <c r="LY111" i="2"/>
  <c r="LZ15" i="2"/>
  <c r="LZ77" i="2"/>
  <c r="LZ111" i="2"/>
  <c r="MA15" i="2"/>
  <c r="MA77" i="2"/>
  <c r="MA111" i="2"/>
  <c r="MB15" i="2"/>
  <c r="MB77" i="2"/>
  <c r="MB111" i="2"/>
  <c r="MC15" i="2"/>
  <c r="MC77" i="2"/>
  <c r="MC111" i="2"/>
  <c r="MD15" i="2"/>
  <c r="MD77" i="2"/>
  <c r="MD111" i="2"/>
  <c r="ME15" i="2"/>
  <c r="ME77" i="2"/>
  <c r="ME111" i="2"/>
  <c r="MF15" i="2"/>
  <c r="MF77" i="2"/>
  <c r="MF111" i="2"/>
  <c r="MG15" i="2"/>
  <c r="MG77" i="2"/>
  <c r="MG111" i="2"/>
  <c r="MH15" i="2"/>
  <c r="MH77" i="2"/>
  <c r="MH111" i="2"/>
  <c r="MI15" i="2"/>
  <c r="MI77" i="2"/>
  <c r="MI111" i="2"/>
  <c r="MJ15" i="2"/>
  <c r="MJ77" i="2"/>
  <c r="MJ111" i="2"/>
  <c r="E51" i="13"/>
  <c r="D53" i="3"/>
  <c r="F52" i="13"/>
  <c r="D14" i="13"/>
  <c r="C51" i="13"/>
  <c r="D52" i="13"/>
  <c r="C14" i="13"/>
  <c r="KJ16" i="2"/>
  <c r="U33" i="1"/>
  <c r="KJ78" i="2"/>
  <c r="KJ112" i="2"/>
  <c r="KK16" i="2"/>
  <c r="KK78" i="2"/>
  <c r="KK112" i="2"/>
  <c r="KL16" i="2"/>
  <c r="KL78" i="2"/>
  <c r="KL112" i="2"/>
  <c r="KM16" i="2"/>
  <c r="KM78" i="2"/>
  <c r="KM112" i="2"/>
  <c r="KN16" i="2"/>
  <c r="KN78" i="2"/>
  <c r="KN112" i="2"/>
  <c r="KO16" i="2"/>
  <c r="KO78" i="2"/>
  <c r="KO112" i="2"/>
  <c r="KP16" i="2"/>
  <c r="KP78" i="2"/>
  <c r="KP112" i="2"/>
  <c r="KQ16" i="2"/>
  <c r="KQ78" i="2"/>
  <c r="KQ112" i="2"/>
  <c r="KR16" i="2"/>
  <c r="KR78" i="2"/>
  <c r="KR112" i="2"/>
  <c r="KS16" i="2"/>
  <c r="KS78" i="2"/>
  <c r="KS112" i="2"/>
  <c r="KT16" i="2"/>
  <c r="KT78" i="2"/>
  <c r="KT112" i="2"/>
  <c r="KU16" i="2"/>
  <c r="KU78" i="2"/>
  <c r="KU112" i="2"/>
  <c r="KV16" i="2"/>
  <c r="KV78" i="2"/>
  <c r="KV112" i="2"/>
  <c r="KW16" i="2"/>
  <c r="KW78" i="2"/>
  <c r="KW112" i="2"/>
  <c r="KX16" i="2"/>
  <c r="KX78" i="2"/>
  <c r="KX112" i="2"/>
  <c r="KY16" i="2"/>
  <c r="KY78" i="2"/>
  <c r="KY112" i="2"/>
  <c r="KZ16" i="2"/>
  <c r="KZ78" i="2"/>
  <c r="KZ112" i="2"/>
  <c r="LA16" i="2"/>
  <c r="LA78" i="2"/>
  <c r="LA112" i="2"/>
  <c r="LB16" i="2"/>
  <c r="LB78" i="2"/>
  <c r="LB112" i="2"/>
  <c r="LC16" i="2"/>
  <c r="LC78" i="2"/>
  <c r="LC112" i="2"/>
  <c r="LD16" i="2"/>
  <c r="LD78" i="2"/>
  <c r="LD112" i="2"/>
  <c r="LE16" i="2"/>
  <c r="LE78" i="2"/>
  <c r="LE112" i="2"/>
  <c r="LF16" i="2"/>
  <c r="LF78" i="2"/>
  <c r="LF112" i="2"/>
  <c r="LG16" i="2"/>
  <c r="LG78" i="2"/>
  <c r="LG112" i="2"/>
  <c r="LH16" i="2"/>
  <c r="LH78" i="2"/>
  <c r="LH112" i="2"/>
  <c r="LI16" i="2"/>
  <c r="LI78" i="2"/>
  <c r="LI112" i="2"/>
  <c r="LJ16" i="2"/>
  <c r="LJ78" i="2"/>
  <c r="LJ112" i="2"/>
  <c r="LK16" i="2"/>
  <c r="LK78" i="2"/>
  <c r="LK112" i="2"/>
  <c r="LL16" i="2"/>
  <c r="LL78" i="2"/>
  <c r="LL112" i="2"/>
  <c r="LM16" i="2"/>
  <c r="LM78" i="2"/>
  <c r="LM112" i="2"/>
  <c r="LN16" i="2"/>
  <c r="LN78" i="2"/>
  <c r="LN112" i="2"/>
  <c r="LO16" i="2"/>
  <c r="LO78" i="2"/>
  <c r="LO112" i="2"/>
  <c r="LP16" i="2"/>
  <c r="LP78" i="2"/>
  <c r="LP112" i="2"/>
  <c r="LQ16" i="2"/>
  <c r="LQ78" i="2"/>
  <c r="LQ112" i="2"/>
  <c r="LR16" i="2"/>
  <c r="LR78" i="2"/>
  <c r="LR112" i="2"/>
  <c r="LS16" i="2"/>
  <c r="LS78" i="2"/>
  <c r="LS112" i="2"/>
  <c r="LT16" i="2"/>
  <c r="LT78" i="2"/>
  <c r="LT112" i="2"/>
  <c r="LU16" i="2"/>
  <c r="LU78" i="2"/>
  <c r="LU112" i="2"/>
  <c r="LV16" i="2"/>
  <c r="LV78" i="2"/>
  <c r="LV112" i="2"/>
  <c r="LW16" i="2"/>
  <c r="LW78" i="2"/>
  <c r="LW112" i="2"/>
  <c r="LX16" i="2"/>
  <c r="LX78" i="2"/>
  <c r="LX112" i="2"/>
  <c r="LY16" i="2"/>
  <c r="LY78" i="2"/>
  <c r="LY112" i="2"/>
  <c r="LZ16" i="2"/>
  <c r="LZ78" i="2"/>
  <c r="LZ112" i="2"/>
  <c r="MA16" i="2"/>
  <c r="MA78" i="2"/>
  <c r="MA112" i="2"/>
  <c r="MB16" i="2"/>
  <c r="MB78" i="2"/>
  <c r="MB112" i="2"/>
  <c r="MC16" i="2"/>
  <c r="MC78" i="2"/>
  <c r="MC112" i="2"/>
  <c r="MD16" i="2"/>
  <c r="MD78" i="2"/>
  <c r="MD112" i="2"/>
  <c r="ME16" i="2"/>
  <c r="ME78" i="2"/>
  <c r="ME112" i="2"/>
  <c r="MF16" i="2"/>
  <c r="MF78" i="2"/>
  <c r="MF112" i="2"/>
  <c r="MG16" i="2"/>
  <c r="MG78" i="2"/>
  <c r="MG112" i="2"/>
  <c r="MH16" i="2"/>
  <c r="MH78" i="2"/>
  <c r="MH112" i="2"/>
  <c r="MI16" i="2"/>
  <c r="MI78" i="2"/>
  <c r="MI112" i="2"/>
  <c r="MJ16" i="2"/>
  <c r="MJ78" i="2"/>
  <c r="MJ112" i="2"/>
  <c r="E52" i="13"/>
  <c r="D54" i="3"/>
  <c r="F53" i="13"/>
  <c r="D15" i="13"/>
  <c r="C52" i="13"/>
  <c r="D53" i="13"/>
  <c r="C15" i="13"/>
  <c r="KJ17" i="2"/>
  <c r="U34" i="1"/>
  <c r="KJ79" i="2"/>
  <c r="KJ113" i="2"/>
  <c r="KK17" i="2"/>
  <c r="KK79" i="2"/>
  <c r="KK113" i="2"/>
  <c r="KL17" i="2"/>
  <c r="KL79" i="2"/>
  <c r="KL113" i="2"/>
  <c r="KM17" i="2"/>
  <c r="KM79" i="2"/>
  <c r="KM113" i="2"/>
  <c r="KN17" i="2"/>
  <c r="KN79" i="2"/>
  <c r="KN113" i="2"/>
  <c r="KO17" i="2"/>
  <c r="KO79" i="2"/>
  <c r="KO113" i="2"/>
  <c r="KP17" i="2"/>
  <c r="KP79" i="2"/>
  <c r="KP113" i="2"/>
  <c r="KQ17" i="2"/>
  <c r="KQ79" i="2"/>
  <c r="KQ113" i="2"/>
  <c r="KR17" i="2"/>
  <c r="KR79" i="2"/>
  <c r="KR113" i="2"/>
  <c r="KS17" i="2"/>
  <c r="KS79" i="2"/>
  <c r="KS113" i="2"/>
  <c r="KT17" i="2"/>
  <c r="KT79" i="2"/>
  <c r="KT113" i="2"/>
  <c r="KU17" i="2"/>
  <c r="KU79" i="2"/>
  <c r="KU113" i="2"/>
  <c r="KV17" i="2"/>
  <c r="KV79" i="2"/>
  <c r="KV113" i="2"/>
  <c r="KW17" i="2"/>
  <c r="KW79" i="2"/>
  <c r="KW113" i="2"/>
  <c r="KX17" i="2"/>
  <c r="KX79" i="2"/>
  <c r="KX113" i="2"/>
  <c r="KY17" i="2"/>
  <c r="KY79" i="2"/>
  <c r="KY113" i="2"/>
  <c r="KZ17" i="2"/>
  <c r="KZ79" i="2"/>
  <c r="KZ113" i="2"/>
  <c r="LA17" i="2"/>
  <c r="LA79" i="2"/>
  <c r="LA113" i="2"/>
  <c r="LB17" i="2"/>
  <c r="LB79" i="2"/>
  <c r="LB113" i="2"/>
  <c r="LC17" i="2"/>
  <c r="LC79" i="2"/>
  <c r="LC113" i="2"/>
  <c r="LD17" i="2"/>
  <c r="LD79" i="2"/>
  <c r="LD113" i="2"/>
  <c r="LE17" i="2"/>
  <c r="LE79" i="2"/>
  <c r="LE113" i="2"/>
  <c r="LF17" i="2"/>
  <c r="LF79" i="2"/>
  <c r="LF113" i="2"/>
  <c r="LG17" i="2"/>
  <c r="LG79" i="2"/>
  <c r="LG113" i="2"/>
  <c r="LH17" i="2"/>
  <c r="LH79" i="2"/>
  <c r="LH113" i="2"/>
  <c r="LI17" i="2"/>
  <c r="LI79" i="2"/>
  <c r="LI113" i="2"/>
  <c r="LJ17" i="2"/>
  <c r="LJ79" i="2"/>
  <c r="LJ113" i="2"/>
  <c r="LK17" i="2"/>
  <c r="LK79" i="2"/>
  <c r="LK113" i="2"/>
  <c r="LL17" i="2"/>
  <c r="LL79" i="2"/>
  <c r="LL113" i="2"/>
  <c r="LM17" i="2"/>
  <c r="LM79" i="2"/>
  <c r="LM113" i="2"/>
  <c r="LN17" i="2"/>
  <c r="LN79" i="2"/>
  <c r="LN113" i="2"/>
  <c r="LO17" i="2"/>
  <c r="LO79" i="2"/>
  <c r="LO113" i="2"/>
  <c r="LP17" i="2"/>
  <c r="LP79" i="2"/>
  <c r="LP113" i="2"/>
  <c r="LQ17" i="2"/>
  <c r="LQ79" i="2"/>
  <c r="LQ113" i="2"/>
  <c r="LR17" i="2"/>
  <c r="LR79" i="2"/>
  <c r="LR113" i="2"/>
  <c r="LS17" i="2"/>
  <c r="LS79" i="2"/>
  <c r="LS113" i="2"/>
  <c r="LT17" i="2"/>
  <c r="LT79" i="2"/>
  <c r="LT113" i="2"/>
  <c r="LU17" i="2"/>
  <c r="LU79" i="2"/>
  <c r="LU113" i="2"/>
  <c r="LV17" i="2"/>
  <c r="LV79" i="2"/>
  <c r="LV113" i="2"/>
  <c r="LW17" i="2"/>
  <c r="LW79" i="2"/>
  <c r="LW113" i="2"/>
  <c r="LX17" i="2"/>
  <c r="LX79" i="2"/>
  <c r="LX113" i="2"/>
  <c r="LY17" i="2"/>
  <c r="LY79" i="2"/>
  <c r="LY113" i="2"/>
  <c r="LZ17" i="2"/>
  <c r="LZ79" i="2"/>
  <c r="LZ113" i="2"/>
  <c r="MA17" i="2"/>
  <c r="MA79" i="2"/>
  <c r="MA113" i="2"/>
  <c r="MB17" i="2"/>
  <c r="MB79" i="2"/>
  <c r="MB113" i="2"/>
  <c r="MC17" i="2"/>
  <c r="MC79" i="2"/>
  <c r="MC113" i="2"/>
  <c r="MD17" i="2"/>
  <c r="MD79" i="2"/>
  <c r="MD113" i="2"/>
  <c r="ME17" i="2"/>
  <c r="ME79" i="2"/>
  <c r="ME113" i="2"/>
  <c r="MF17" i="2"/>
  <c r="MF79" i="2"/>
  <c r="MF113" i="2"/>
  <c r="MG17" i="2"/>
  <c r="MG79" i="2"/>
  <c r="MG113" i="2"/>
  <c r="MH17" i="2"/>
  <c r="MH79" i="2"/>
  <c r="MH113" i="2"/>
  <c r="MI17" i="2"/>
  <c r="MI79" i="2"/>
  <c r="MI113" i="2"/>
  <c r="MJ17" i="2"/>
  <c r="MJ79" i="2"/>
  <c r="MJ113" i="2"/>
  <c r="E53" i="13"/>
  <c r="D55" i="3"/>
  <c r="F54" i="13"/>
  <c r="D16" i="13"/>
  <c r="C53" i="13"/>
  <c r="D54" i="13"/>
  <c r="C16" i="13"/>
  <c r="KJ18" i="2"/>
  <c r="U35" i="1"/>
  <c r="KJ80" i="2"/>
  <c r="KJ114" i="2"/>
  <c r="KK18" i="2"/>
  <c r="KK80" i="2"/>
  <c r="KK114" i="2"/>
  <c r="KL18" i="2"/>
  <c r="KL80" i="2"/>
  <c r="KL114" i="2"/>
  <c r="KM18" i="2"/>
  <c r="KM80" i="2"/>
  <c r="KM114" i="2"/>
  <c r="KN18" i="2"/>
  <c r="KN80" i="2"/>
  <c r="KN114" i="2"/>
  <c r="KO18" i="2"/>
  <c r="KO80" i="2"/>
  <c r="KO114" i="2"/>
  <c r="KP18" i="2"/>
  <c r="KP80" i="2"/>
  <c r="KP114" i="2"/>
  <c r="KQ18" i="2"/>
  <c r="KQ80" i="2"/>
  <c r="KQ114" i="2"/>
  <c r="KR18" i="2"/>
  <c r="KR80" i="2"/>
  <c r="KR114" i="2"/>
  <c r="KS18" i="2"/>
  <c r="KS80" i="2"/>
  <c r="KS114" i="2"/>
  <c r="KT18" i="2"/>
  <c r="KT80" i="2"/>
  <c r="KT114" i="2"/>
  <c r="KU18" i="2"/>
  <c r="KU80" i="2"/>
  <c r="KU114" i="2"/>
  <c r="KV18" i="2"/>
  <c r="KV80" i="2"/>
  <c r="KV114" i="2"/>
  <c r="KW18" i="2"/>
  <c r="KW80" i="2"/>
  <c r="KW114" i="2"/>
  <c r="KX18" i="2"/>
  <c r="KX80" i="2"/>
  <c r="KX114" i="2"/>
  <c r="KY18" i="2"/>
  <c r="KY80" i="2"/>
  <c r="KY114" i="2"/>
  <c r="KZ18" i="2"/>
  <c r="KZ80" i="2"/>
  <c r="KZ114" i="2"/>
  <c r="LA18" i="2"/>
  <c r="LA80" i="2"/>
  <c r="LA114" i="2"/>
  <c r="LB18" i="2"/>
  <c r="LB80" i="2"/>
  <c r="LB114" i="2"/>
  <c r="LC18" i="2"/>
  <c r="LC80" i="2"/>
  <c r="LC114" i="2"/>
  <c r="LD18" i="2"/>
  <c r="LD80" i="2"/>
  <c r="LD114" i="2"/>
  <c r="LE18" i="2"/>
  <c r="LE80" i="2"/>
  <c r="LE114" i="2"/>
  <c r="LF18" i="2"/>
  <c r="LF80" i="2"/>
  <c r="LF114" i="2"/>
  <c r="LG18" i="2"/>
  <c r="LG80" i="2"/>
  <c r="LG114" i="2"/>
  <c r="LH18" i="2"/>
  <c r="LH80" i="2"/>
  <c r="LH114" i="2"/>
  <c r="LI18" i="2"/>
  <c r="LI80" i="2"/>
  <c r="LI114" i="2"/>
  <c r="LJ18" i="2"/>
  <c r="LJ80" i="2"/>
  <c r="LJ114" i="2"/>
  <c r="LK18" i="2"/>
  <c r="LK80" i="2"/>
  <c r="LK114" i="2"/>
  <c r="LL18" i="2"/>
  <c r="LL80" i="2"/>
  <c r="LL114" i="2"/>
  <c r="LM18" i="2"/>
  <c r="LM80" i="2"/>
  <c r="LM114" i="2"/>
  <c r="LN18" i="2"/>
  <c r="LN80" i="2"/>
  <c r="LN114" i="2"/>
  <c r="LO18" i="2"/>
  <c r="LO80" i="2"/>
  <c r="LO114" i="2"/>
  <c r="LP18" i="2"/>
  <c r="LP80" i="2"/>
  <c r="LP114" i="2"/>
  <c r="LQ18" i="2"/>
  <c r="LQ80" i="2"/>
  <c r="LQ114" i="2"/>
  <c r="LR18" i="2"/>
  <c r="LR80" i="2"/>
  <c r="LR114" i="2"/>
  <c r="LS18" i="2"/>
  <c r="LS80" i="2"/>
  <c r="LS114" i="2"/>
  <c r="LT18" i="2"/>
  <c r="LT80" i="2"/>
  <c r="LT114" i="2"/>
  <c r="LU18" i="2"/>
  <c r="LU80" i="2"/>
  <c r="LU114" i="2"/>
  <c r="LV18" i="2"/>
  <c r="LV80" i="2"/>
  <c r="LV114" i="2"/>
  <c r="LW18" i="2"/>
  <c r="LW80" i="2"/>
  <c r="LW114" i="2"/>
  <c r="LX18" i="2"/>
  <c r="LX80" i="2"/>
  <c r="LX114" i="2"/>
  <c r="LY18" i="2"/>
  <c r="LY80" i="2"/>
  <c r="LY114" i="2"/>
  <c r="LZ18" i="2"/>
  <c r="LZ80" i="2"/>
  <c r="LZ114" i="2"/>
  <c r="MA18" i="2"/>
  <c r="MA80" i="2"/>
  <c r="MA114" i="2"/>
  <c r="MB18" i="2"/>
  <c r="MB80" i="2"/>
  <c r="MB114" i="2"/>
  <c r="MC18" i="2"/>
  <c r="MC80" i="2"/>
  <c r="MC114" i="2"/>
  <c r="MD18" i="2"/>
  <c r="MD80" i="2"/>
  <c r="MD114" i="2"/>
  <c r="ME18" i="2"/>
  <c r="ME80" i="2"/>
  <c r="ME114" i="2"/>
  <c r="MF18" i="2"/>
  <c r="MF80" i="2"/>
  <c r="MF114" i="2"/>
  <c r="MG18" i="2"/>
  <c r="MG80" i="2"/>
  <c r="MG114" i="2"/>
  <c r="MH18" i="2"/>
  <c r="MH80" i="2"/>
  <c r="MH114" i="2"/>
  <c r="MI18" i="2"/>
  <c r="MI80" i="2"/>
  <c r="MI114" i="2"/>
  <c r="MJ18" i="2"/>
  <c r="MJ80" i="2"/>
  <c r="MJ114" i="2"/>
  <c r="E54" i="13"/>
  <c r="D56" i="3"/>
  <c r="F55" i="13"/>
  <c r="D17" i="13"/>
  <c r="C54" i="13"/>
  <c r="D55" i="13"/>
  <c r="C17" i="13"/>
  <c r="KJ19" i="2"/>
  <c r="U36" i="1"/>
  <c r="KJ81" i="2"/>
  <c r="KJ115" i="2"/>
  <c r="KK19" i="2"/>
  <c r="KK81" i="2"/>
  <c r="KK115" i="2"/>
  <c r="KL19" i="2"/>
  <c r="KL81" i="2"/>
  <c r="KL115" i="2"/>
  <c r="KM19" i="2"/>
  <c r="KM81" i="2"/>
  <c r="KM115" i="2"/>
  <c r="KN19" i="2"/>
  <c r="KN81" i="2"/>
  <c r="KN115" i="2"/>
  <c r="KO19" i="2"/>
  <c r="KO81" i="2"/>
  <c r="KO115" i="2"/>
  <c r="KP19" i="2"/>
  <c r="KP81" i="2"/>
  <c r="KP115" i="2"/>
  <c r="KQ19" i="2"/>
  <c r="KQ81" i="2"/>
  <c r="KQ115" i="2"/>
  <c r="KR19" i="2"/>
  <c r="KR81" i="2"/>
  <c r="KR115" i="2"/>
  <c r="KS19" i="2"/>
  <c r="KS81" i="2"/>
  <c r="KS115" i="2"/>
  <c r="KT19" i="2"/>
  <c r="KT81" i="2"/>
  <c r="KT115" i="2"/>
  <c r="KU19" i="2"/>
  <c r="KU81" i="2"/>
  <c r="KU115" i="2"/>
  <c r="KV19" i="2"/>
  <c r="KV81" i="2"/>
  <c r="KV115" i="2"/>
  <c r="KW19" i="2"/>
  <c r="KW81" i="2"/>
  <c r="KW115" i="2"/>
  <c r="KX19" i="2"/>
  <c r="KX81" i="2"/>
  <c r="KX115" i="2"/>
  <c r="KY19" i="2"/>
  <c r="KY81" i="2"/>
  <c r="KY115" i="2"/>
  <c r="KZ19" i="2"/>
  <c r="KZ81" i="2"/>
  <c r="KZ115" i="2"/>
  <c r="LA19" i="2"/>
  <c r="LA81" i="2"/>
  <c r="LA115" i="2"/>
  <c r="LB19" i="2"/>
  <c r="LB81" i="2"/>
  <c r="LB115" i="2"/>
  <c r="LC19" i="2"/>
  <c r="LC81" i="2"/>
  <c r="LC115" i="2"/>
  <c r="LD19" i="2"/>
  <c r="LD81" i="2"/>
  <c r="LD115" i="2"/>
  <c r="LE19" i="2"/>
  <c r="LE81" i="2"/>
  <c r="LE115" i="2"/>
  <c r="LF19" i="2"/>
  <c r="LF81" i="2"/>
  <c r="LF115" i="2"/>
  <c r="LG19" i="2"/>
  <c r="LG81" i="2"/>
  <c r="LG115" i="2"/>
  <c r="LH19" i="2"/>
  <c r="LH81" i="2"/>
  <c r="LH115" i="2"/>
  <c r="LI19" i="2"/>
  <c r="LI81" i="2"/>
  <c r="LI115" i="2"/>
  <c r="LJ19" i="2"/>
  <c r="LJ81" i="2"/>
  <c r="LJ115" i="2"/>
  <c r="LK19" i="2"/>
  <c r="LK81" i="2"/>
  <c r="LK115" i="2"/>
  <c r="LL19" i="2"/>
  <c r="LL81" i="2"/>
  <c r="LL115" i="2"/>
  <c r="LM19" i="2"/>
  <c r="LM81" i="2"/>
  <c r="LM115" i="2"/>
  <c r="LN19" i="2"/>
  <c r="LN81" i="2"/>
  <c r="LN115" i="2"/>
  <c r="LO19" i="2"/>
  <c r="LO81" i="2"/>
  <c r="LO115" i="2"/>
  <c r="LP19" i="2"/>
  <c r="LP81" i="2"/>
  <c r="LP115" i="2"/>
  <c r="LQ19" i="2"/>
  <c r="LQ81" i="2"/>
  <c r="LQ115" i="2"/>
  <c r="LR19" i="2"/>
  <c r="LR81" i="2"/>
  <c r="LR115" i="2"/>
  <c r="LS19" i="2"/>
  <c r="LS81" i="2"/>
  <c r="LS115" i="2"/>
  <c r="LT19" i="2"/>
  <c r="LT81" i="2"/>
  <c r="LT115" i="2"/>
  <c r="LU19" i="2"/>
  <c r="LU81" i="2"/>
  <c r="LU115" i="2"/>
  <c r="LV19" i="2"/>
  <c r="LV81" i="2"/>
  <c r="LV115" i="2"/>
  <c r="LW19" i="2"/>
  <c r="LW81" i="2"/>
  <c r="LW115" i="2"/>
  <c r="LX19" i="2"/>
  <c r="LX81" i="2"/>
  <c r="LX115" i="2"/>
  <c r="LY19" i="2"/>
  <c r="LY81" i="2"/>
  <c r="LY115" i="2"/>
  <c r="LZ19" i="2"/>
  <c r="LZ81" i="2"/>
  <c r="LZ115" i="2"/>
  <c r="MA19" i="2"/>
  <c r="MA81" i="2"/>
  <c r="MA115" i="2"/>
  <c r="MB19" i="2"/>
  <c r="MB81" i="2"/>
  <c r="MB115" i="2"/>
  <c r="MC19" i="2"/>
  <c r="MC81" i="2"/>
  <c r="MC115" i="2"/>
  <c r="MD19" i="2"/>
  <c r="MD81" i="2"/>
  <c r="MD115" i="2"/>
  <c r="ME19" i="2"/>
  <c r="ME81" i="2"/>
  <c r="ME115" i="2"/>
  <c r="MF19" i="2"/>
  <c r="MF81" i="2"/>
  <c r="MF115" i="2"/>
  <c r="MG19" i="2"/>
  <c r="MG81" i="2"/>
  <c r="MG115" i="2"/>
  <c r="MH19" i="2"/>
  <c r="MH81" i="2"/>
  <c r="MH115" i="2"/>
  <c r="MI19" i="2"/>
  <c r="MI81" i="2"/>
  <c r="MI115" i="2"/>
  <c r="MJ19" i="2"/>
  <c r="MJ81" i="2"/>
  <c r="MJ115" i="2"/>
  <c r="E55" i="13"/>
  <c r="D57" i="3"/>
  <c r="F56" i="13"/>
  <c r="D18" i="13"/>
  <c r="C55" i="13"/>
  <c r="D56" i="13"/>
  <c r="C18" i="13"/>
  <c r="KJ20" i="2"/>
  <c r="U37" i="1"/>
  <c r="KJ82" i="2"/>
  <c r="KJ116" i="2"/>
  <c r="KK20" i="2"/>
  <c r="KK82" i="2"/>
  <c r="KK116" i="2"/>
  <c r="KL20" i="2"/>
  <c r="KL82" i="2"/>
  <c r="KL116" i="2"/>
  <c r="KM20" i="2"/>
  <c r="KM82" i="2"/>
  <c r="KM116" i="2"/>
  <c r="KN20" i="2"/>
  <c r="KN82" i="2"/>
  <c r="KN116" i="2"/>
  <c r="KO20" i="2"/>
  <c r="KO82" i="2"/>
  <c r="KO116" i="2"/>
  <c r="KP20" i="2"/>
  <c r="KP82" i="2"/>
  <c r="KP116" i="2"/>
  <c r="KQ20" i="2"/>
  <c r="KQ82" i="2"/>
  <c r="KQ116" i="2"/>
  <c r="KR20" i="2"/>
  <c r="KR82" i="2"/>
  <c r="KR116" i="2"/>
  <c r="KS20" i="2"/>
  <c r="KS82" i="2"/>
  <c r="KS116" i="2"/>
  <c r="KT20" i="2"/>
  <c r="KT82" i="2"/>
  <c r="KT116" i="2"/>
  <c r="KU20" i="2"/>
  <c r="KU82" i="2"/>
  <c r="KU116" i="2"/>
  <c r="KV20" i="2"/>
  <c r="KV82" i="2"/>
  <c r="KV116" i="2"/>
  <c r="KW20" i="2"/>
  <c r="KW82" i="2"/>
  <c r="KW116" i="2"/>
  <c r="KX20" i="2"/>
  <c r="KX82" i="2"/>
  <c r="KX116" i="2"/>
  <c r="KY20" i="2"/>
  <c r="KY82" i="2"/>
  <c r="KY116" i="2"/>
  <c r="KZ20" i="2"/>
  <c r="KZ82" i="2"/>
  <c r="KZ116" i="2"/>
  <c r="LA20" i="2"/>
  <c r="LA82" i="2"/>
  <c r="LA116" i="2"/>
  <c r="LB20" i="2"/>
  <c r="LB82" i="2"/>
  <c r="LB116" i="2"/>
  <c r="LC20" i="2"/>
  <c r="LC82" i="2"/>
  <c r="LC116" i="2"/>
  <c r="LD20" i="2"/>
  <c r="LD82" i="2"/>
  <c r="LD116" i="2"/>
  <c r="LE20" i="2"/>
  <c r="LE82" i="2"/>
  <c r="LE116" i="2"/>
  <c r="LF20" i="2"/>
  <c r="LF82" i="2"/>
  <c r="LF116" i="2"/>
  <c r="LG20" i="2"/>
  <c r="LG82" i="2"/>
  <c r="LG116" i="2"/>
  <c r="LH20" i="2"/>
  <c r="LH82" i="2"/>
  <c r="LH116" i="2"/>
  <c r="LI20" i="2"/>
  <c r="LI82" i="2"/>
  <c r="LI116" i="2"/>
  <c r="LJ20" i="2"/>
  <c r="LJ82" i="2"/>
  <c r="LJ116" i="2"/>
  <c r="LK20" i="2"/>
  <c r="LK82" i="2"/>
  <c r="LK116" i="2"/>
  <c r="LL20" i="2"/>
  <c r="LL82" i="2"/>
  <c r="LL116" i="2"/>
  <c r="LM20" i="2"/>
  <c r="LM82" i="2"/>
  <c r="LM116" i="2"/>
  <c r="LN20" i="2"/>
  <c r="LN82" i="2"/>
  <c r="LN116" i="2"/>
  <c r="LO20" i="2"/>
  <c r="LO82" i="2"/>
  <c r="LO116" i="2"/>
  <c r="LP20" i="2"/>
  <c r="LP82" i="2"/>
  <c r="LP116" i="2"/>
  <c r="LQ20" i="2"/>
  <c r="LQ82" i="2"/>
  <c r="LQ116" i="2"/>
  <c r="LR20" i="2"/>
  <c r="LR82" i="2"/>
  <c r="LR116" i="2"/>
  <c r="LS20" i="2"/>
  <c r="LS82" i="2"/>
  <c r="LS116" i="2"/>
  <c r="LT20" i="2"/>
  <c r="LT82" i="2"/>
  <c r="LT116" i="2"/>
  <c r="LU20" i="2"/>
  <c r="LU82" i="2"/>
  <c r="LU116" i="2"/>
  <c r="LV20" i="2"/>
  <c r="LV82" i="2"/>
  <c r="LV116" i="2"/>
  <c r="LW20" i="2"/>
  <c r="LW82" i="2"/>
  <c r="LW116" i="2"/>
  <c r="LX20" i="2"/>
  <c r="LX82" i="2"/>
  <c r="LX116" i="2"/>
  <c r="LY20" i="2"/>
  <c r="LY82" i="2"/>
  <c r="LY116" i="2"/>
  <c r="LZ20" i="2"/>
  <c r="LZ82" i="2"/>
  <c r="LZ116" i="2"/>
  <c r="MA20" i="2"/>
  <c r="MA82" i="2"/>
  <c r="MA116" i="2"/>
  <c r="MB20" i="2"/>
  <c r="MB82" i="2"/>
  <c r="MB116" i="2"/>
  <c r="MC20" i="2"/>
  <c r="MC82" i="2"/>
  <c r="MC116" i="2"/>
  <c r="MD20" i="2"/>
  <c r="MD82" i="2"/>
  <c r="MD116" i="2"/>
  <c r="ME20" i="2"/>
  <c r="ME82" i="2"/>
  <c r="ME116" i="2"/>
  <c r="MF20" i="2"/>
  <c r="MF82" i="2"/>
  <c r="MF116" i="2"/>
  <c r="MG20" i="2"/>
  <c r="MG82" i="2"/>
  <c r="MG116" i="2"/>
  <c r="MH20" i="2"/>
  <c r="MH82" i="2"/>
  <c r="MH116" i="2"/>
  <c r="MI20" i="2"/>
  <c r="MI82" i="2"/>
  <c r="MI116" i="2"/>
  <c r="MJ20" i="2"/>
  <c r="MJ82" i="2"/>
  <c r="MJ116" i="2"/>
  <c r="E56" i="13"/>
  <c r="D58" i="3"/>
  <c r="F57" i="13"/>
  <c r="D19" i="13"/>
  <c r="C56" i="13"/>
  <c r="D57" i="13"/>
  <c r="C19" i="13"/>
  <c r="KJ21" i="2"/>
  <c r="U38" i="1"/>
  <c r="KJ83" i="2"/>
  <c r="KJ117" i="2"/>
  <c r="KK21" i="2"/>
  <c r="KK83" i="2"/>
  <c r="KK117" i="2"/>
  <c r="KL21" i="2"/>
  <c r="KL83" i="2"/>
  <c r="KL117" i="2"/>
  <c r="KM21" i="2"/>
  <c r="KM83" i="2"/>
  <c r="KM117" i="2"/>
  <c r="KN21" i="2"/>
  <c r="KN83" i="2"/>
  <c r="KN117" i="2"/>
  <c r="KO21" i="2"/>
  <c r="KO83" i="2"/>
  <c r="KO117" i="2"/>
  <c r="KP21" i="2"/>
  <c r="KP83" i="2"/>
  <c r="KP117" i="2"/>
  <c r="KQ21" i="2"/>
  <c r="KQ83" i="2"/>
  <c r="KQ117" i="2"/>
  <c r="KR21" i="2"/>
  <c r="KR83" i="2"/>
  <c r="KR117" i="2"/>
  <c r="KS21" i="2"/>
  <c r="KS83" i="2"/>
  <c r="KS117" i="2"/>
  <c r="KT21" i="2"/>
  <c r="KT83" i="2"/>
  <c r="KT117" i="2"/>
  <c r="KU21" i="2"/>
  <c r="KU83" i="2"/>
  <c r="KU117" i="2"/>
  <c r="KV21" i="2"/>
  <c r="KV83" i="2"/>
  <c r="KV117" i="2"/>
  <c r="KW21" i="2"/>
  <c r="KW83" i="2"/>
  <c r="KW117" i="2"/>
  <c r="KX21" i="2"/>
  <c r="KX83" i="2"/>
  <c r="KX117" i="2"/>
  <c r="KY21" i="2"/>
  <c r="KY83" i="2"/>
  <c r="KY117" i="2"/>
  <c r="KZ21" i="2"/>
  <c r="KZ83" i="2"/>
  <c r="KZ117" i="2"/>
  <c r="LA21" i="2"/>
  <c r="LA83" i="2"/>
  <c r="LA117" i="2"/>
  <c r="LB21" i="2"/>
  <c r="LB83" i="2"/>
  <c r="LB117" i="2"/>
  <c r="LC21" i="2"/>
  <c r="LC83" i="2"/>
  <c r="LC117" i="2"/>
  <c r="LD21" i="2"/>
  <c r="LD83" i="2"/>
  <c r="LD117" i="2"/>
  <c r="LE21" i="2"/>
  <c r="LE83" i="2"/>
  <c r="LE117" i="2"/>
  <c r="LF21" i="2"/>
  <c r="LF83" i="2"/>
  <c r="LF117" i="2"/>
  <c r="LG21" i="2"/>
  <c r="LG83" i="2"/>
  <c r="LG117" i="2"/>
  <c r="LH21" i="2"/>
  <c r="LH83" i="2"/>
  <c r="LH117" i="2"/>
  <c r="LI21" i="2"/>
  <c r="LI83" i="2"/>
  <c r="LI117" i="2"/>
  <c r="LJ21" i="2"/>
  <c r="LJ83" i="2"/>
  <c r="LJ117" i="2"/>
  <c r="LK21" i="2"/>
  <c r="LK83" i="2"/>
  <c r="LK117" i="2"/>
  <c r="LL21" i="2"/>
  <c r="LL83" i="2"/>
  <c r="LL117" i="2"/>
  <c r="LM21" i="2"/>
  <c r="LM83" i="2"/>
  <c r="LM117" i="2"/>
  <c r="LN21" i="2"/>
  <c r="LN83" i="2"/>
  <c r="LN117" i="2"/>
  <c r="LO21" i="2"/>
  <c r="LO83" i="2"/>
  <c r="LO117" i="2"/>
  <c r="LP21" i="2"/>
  <c r="LP83" i="2"/>
  <c r="LP117" i="2"/>
  <c r="LQ21" i="2"/>
  <c r="LQ83" i="2"/>
  <c r="LQ117" i="2"/>
  <c r="LR21" i="2"/>
  <c r="LR83" i="2"/>
  <c r="LR117" i="2"/>
  <c r="LS21" i="2"/>
  <c r="LS83" i="2"/>
  <c r="LS117" i="2"/>
  <c r="LT21" i="2"/>
  <c r="LT83" i="2"/>
  <c r="LT117" i="2"/>
  <c r="LU21" i="2"/>
  <c r="LU83" i="2"/>
  <c r="LU117" i="2"/>
  <c r="LV21" i="2"/>
  <c r="LV83" i="2"/>
  <c r="LV117" i="2"/>
  <c r="LW21" i="2"/>
  <c r="LW83" i="2"/>
  <c r="LW117" i="2"/>
  <c r="LX21" i="2"/>
  <c r="LX83" i="2"/>
  <c r="LX117" i="2"/>
  <c r="LY21" i="2"/>
  <c r="LY83" i="2"/>
  <c r="LY117" i="2"/>
  <c r="LZ21" i="2"/>
  <c r="LZ83" i="2"/>
  <c r="LZ117" i="2"/>
  <c r="MA21" i="2"/>
  <c r="MA83" i="2"/>
  <c r="MA117" i="2"/>
  <c r="MB21" i="2"/>
  <c r="MB83" i="2"/>
  <c r="MB117" i="2"/>
  <c r="MC21" i="2"/>
  <c r="MC83" i="2"/>
  <c r="MC117" i="2"/>
  <c r="MD21" i="2"/>
  <c r="MD83" i="2"/>
  <c r="MD117" i="2"/>
  <c r="ME21" i="2"/>
  <c r="ME83" i="2"/>
  <c r="ME117" i="2"/>
  <c r="MF21" i="2"/>
  <c r="MF83" i="2"/>
  <c r="MF117" i="2"/>
  <c r="MG21" i="2"/>
  <c r="MG83" i="2"/>
  <c r="MG117" i="2"/>
  <c r="MH21" i="2"/>
  <c r="MH83" i="2"/>
  <c r="MH117" i="2"/>
  <c r="MI21" i="2"/>
  <c r="MI83" i="2"/>
  <c r="MI117" i="2"/>
  <c r="MJ21" i="2"/>
  <c r="MJ83" i="2"/>
  <c r="MJ117" i="2"/>
  <c r="E57" i="13"/>
  <c r="D59" i="3"/>
  <c r="F58" i="13"/>
  <c r="D20" i="13"/>
  <c r="C57" i="13"/>
  <c r="D58" i="13"/>
  <c r="C20" i="13"/>
  <c r="KJ22" i="2"/>
  <c r="U39" i="1"/>
  <c r="KJ84" i="2"/>
  <c r="KJ118" i="2"/>
  <c r="KK22" i="2"/>
  <c r="KK84" i="2"/>
  <c r="KK118" i="2"/>
  <c r="KL22" i="2"/>
  <c r="KL84" i="2"/>
  <c r="KL118" i="2"/>
  <c r="KM22" i="2"/>
  <c r="KM84" i="2"/>
  <c r="KM118" i="2"/>
  <c r="KN22" i="2"/>
  <c r="KN84" i="2"/>
  <c r="KN118" i="2"/>
  <c r="KO22" i="2"/>
  <c r="KO84" i="2"/>
  <c r="KO118" i="2"/>
  <c r="KP22" i="2"/>
  <c r="KP84" i="2"/>
  <c r="KP118" i="2"/>
  <c r="KQ22" i="2"/>
  <c r="KQ84" i="2"/>
  <c r="KQ118" i="2"/>
  <c r="KR22" i="2"/>
  <c r="KR84" i="2"/>
  <c r="KR118" i="2"/>
  <c r="KS22" i="2"/>
  <c r="KS84" i="2"/>
  <c r="KS118" i="2"/>
  <c r="KT22" i="2"/>
  <c r="KT84" i="2"/>
  <c r="KT118" i="2"/>
  <c r="KU22" i="2"/>
  <c r="KU84" i="2"/>
  <c r="KU118" i="2"/>
  <c r="KV22" i="2"/>
  <c r="KV84" i="2"/>
  <c r="KV118" i="2"/>
  <c r="KW22" i="2"/>
  <c r="KW84" i="2"/>
  <c r="KW118" i="2"/>
  <c r="KX22" i="2"/>
  <c r="KX84" i="2"/>
  <c r="KX118" i="2"/>
  <c r="KY22" i="2"/>
  <c r="KY84" i="2"/>
  <c r="KY118" i="2"/>
  <c r="KZ22" i="2"/>
  <c r="KZ84" i="2"/>
  <c r="KZ118" i="2"/>
  <c r="LA22" i="2"/>
  <c r="LA84" i="2"/>
  <c r="LA118" i="2"/>
  <c r="LB22" i="2"/>
  <c r="LB84" i="2"/>
  <c r="LB118" i="2"/>
  <c r="LC22" i="2"/>
  <c r="LC84" i="2"/>
  <c r="LC118" i="2"/>
  <c r="LD22" i="2"/>
  <c r="LD84" i="2"/>
  <c r="LD118" i="2"/>
  <c r="LE22" i="2"/>
  <c r="LE84" i="2"/>
  <c r="LE118" i="2"/>
  <c r="LF22" i="2"/>
  <c r="LF84" i="2"/>
  <c r="LF118" i="2"/>
  <c r="LG22" i="2"/>
  <c r="LG84" i="2"/>
  <c r="LG118" i="2"/>
  <c r="LH22" i="2"/>
  <c r="LH84" i="2"/>
  <c r="LH118" i="2"/>
  <c r="LI22" i="2"/>
  <c r="LI84" i="2"/>
  <c r="LI118" i="2"/>
  <c r="LJ22" i="2"/>
  <c r="LJ84" i="2"/>
  <c r="LJ118" i="2"/>
  <c r="LK22" i="2"/>
  <c r="LK84" i="2"/>
  <c r="LK118" i="2"/>
  <c r="LL22" i="2"/>
  <c r="LL84" i="2"/>
  <c r="LL118" i="2"/>
  <c r="LM22" i="2"/>
  <c r="LM84" i="2"/>
  <c r="LM118" i="2"/>
  <c r="LN22" i="2"/>
  <c r="LN84" i="2"/>
  <c r="LN118" i="2"/>
  <c r="LO22" i="2"/>
  <c r="LO84" i="2"/>
  <c r="LO118" i="2"/>
  <c r="LP22" i="2"/>
  <c r="LP84" i="2"/>
  <c r="LP118" i="2"/>
  <c r="LQ22" i="2"/>
  <c r="LQ84" i="2"/>
  <c r="LQ118" i="2"/>
  <c r="LR22" i="2"/>
  <c r="LR84" i="2"/>
  <c r="LR118" i="2"/>
  <c r="LS22" i="2"/>
  <c r="LS84" i="2"/>
  <c r="LS118" i="2"/>
  <c r="LT22" i="2"/>
  <c r="LT84" i="2"/>
  <c r="LT118" i="2"/>
  <c r="LU22" i="2"/>
  <c r="LU84" i="2"/>
  <c r="LU118" i="2"/>
  <c r="LV22" i="2"/>
  <c r="LV84" i="2"/>
  <c r="LV118" i="2"/>
  <c r="LW22" i="2"/>
  <c r="LW84" i="2"/>
  <c r="LW118" i="2"/>
  <c r="LX22" i="2"/>
  <c r="LX84" i="2"/>
  <c r="LX118" i="2"/>
  <c r="LY22" i="2"/>
  <c r="LY84" i="2"/>
  <c r="LY118" i="2"/>
  <c r="LZ22" i="2"/>
  <c r="LZ84" i="2"/>
  <c r="LZ118" i="2"/>
  <c r="MA22" i="2"/>
  <c r="MA84" i="2"/>
  <c r="MA118" i="2"/>
  <c r="MB22" i="2"/>
  <c r="MB84" i="2"/>
  <c r="MB118" i="2"/>
  <c r="MC22" i="2"/>
  <c r="MC84" i="2"/>
  <c r="MC118" i="2"/>
  <c r="MD22" i="2"/>
  <c r="MD84" i="2"/>
  <c r="MD118" i="2"/>
  <c r="ME22" i="2"/>
  <c r="ME84" i="2"/>
  <c r="ME118" i="2"/>
  <c r="MF22" i="2"/>
  <c r="MF84" i="2"/>
  <c r="MF118" i="2"/>
  <c r="MG22" i="2"/>
  <c r="MG84" i="2"/>
  <c r="MG118" i="2"/>
  <c r="MH22" i="2"/>
  <c r="MH84" i="2"/>
  <c r="MH118" i="2"/>
  <c r="MI22" i="2"/>
  <c r="MI84" i="2"/>
  <c r="MI118" i="2"/>
  <c r="MJ22" i="2"/>
  <c r="MJ84" i="2"/>
  <c r="MJ118" i="2"/>
  <c r="E58" i="13"/>
  <c r="D60" i="3"/>
  <c r="F59" i="13"/>
  <c r="D21" i="13"/>
  <c r="C58" i="13"/>
  <c r="D59" i="13"/>
  <c r="C21" i="13"/>
  <c r="KJ23" i="2"/>
  <c r="U40" i="1"/>
  <c r="KJ85" i="2"/>
  <c r="KJ119" i="2"/>
  <c r="KK23" i="2"/>
  <c r="KK85" i="2"/>
  <c r="KK119" i="2"/>
  <c r="KL23" i="2"/>
  <c r="KL85" i="2"/>
  <c r="KL119" i="2"/>
  <c r="KM23" i="2"/>
  <c r="KM85" i="2"/>
  <c r="KM119" i="2"/>
  <c r="KN23" i="2"/>
  <c r="KN85" i="2"/>
  <c r="KN119" i="2"/>
  <c r="KO23" i="2"/>
  <c r="KO85" i="2"/>
  <c r="KO119" i="2"/>
  <c r="KP23" i="2"/>
  <c r="KP85" i="2"/>
  <c r="KP119" i="2"/>
  <c r="KQ23" i="2"/>
  <c r="KQ85" i="2"/>
  <c r="KQ119" i="2"/>
  <c r="KR23" i="2"/>
  <c r="KR85" i="2"/>
  <c r="KR119" i="2"/>
  <c r="KS23" i="2"/>
  <c r="KS85" i="2"/>
  <c r="KS119" i="2"/>
  <c r="KT23" i="2"/>
  <c r="KT85" i="2"/>
  <c r="KT119" i="2"/>
  <c r="KU23" i="2"/>
  <c r="KU85" i="2"/>
  <c r="KU119" i="2"/>
  <c r="KV23" i="2"/>
  <c r="KV85" i="2"/>
  <c r="KV119" i="2"/>
  <c r="KW23" i="2"/>
  <c r="KW85" i="2"/>
  <c r="KW119" i="2"/>
  <c r="KX23" i="2"/>
  <c r="KX85" i="2"/>
  <c r="KX119" i="2"/>
  <c r="KY23" i="2"/>
  <c r="KY85" i="2"/>
  <c r="KY119" i="2"/>
  <c r="KZ23" i="2"/>
  <c r="KZ85" i="2"/>
  <c r="KZ119" i="2"/>
  <c r="LA23" i="2"/>
  <c r="LA85" i="2"/>
  <c r="LA119" i="2"/>
  <c r="LB23" i="2"/>
  <c r="LB85" i="2"/>
  <c r="LB119" i="2"/>
  <c r="LC23" i="2"/>
  <c r="LC85" i="2"/>
  <c r="LC119" i="2"/>
  <c r="LD23" i="2"/>
  <c r="LD85" i="2"/>
  <c r="LD119" i="2"/>
  <c r="LE23" i="2"/>
  <c r="LE85" i="2"/>
  <c r="LE119" i="2"/>
  <c r="LF23" i="2"/>
  <c r="LF85" i="2"/>
  <c r="LF119" i="2"/>
  <c r="LG23" i="2"/>
  <c r="LG85" i="2"/>
  <c r="LG119" i="2"/>
  <c r="LH23" i="2"/>
  <c r="LH85" i="2"/>
  <c r="LH119" i="2"/>
  <c r="LI23" i="2"/>
  <c r="LI85" i="2"/>
  <c r="LI119" i="2"/>
  <c r="LJ23" i="2"/>
  <c r="LJ85" i="2"/>
  <c r="LJ119" i="2"/>
  <c r="LK23" i="2"/>
  <c r="LK85" i="2"/>
  <c r="LK119" i="2"/>
  <c r="LL23" i="2"/>
  <c r="LL85" i="2"/>
  <c r="LL119" i="2"/>
  <c r="LM23" i="2"/>
  <c r="LM85" i="2"/>
  <c r="LM119" i="2"/>
  <c r="LN23" i="2"/>
  <c r="LN85" i="2"/>
  <c r="LN119" i="2"/>
  <c r="LO23" i="2"/>
  <c r="LO85" i="2"/>
  <c r="LO119" i="2"/>
  <c r="LP23" i="2"/>
  <c r="LP85" i="2"/>
  <c r="LP119" i="2"/>
  <c r="LQ23" i="2"/>
  <c r="LQ85" i="2"/>
  <c r="LQ119" i="2"/>
  <c r="LR23" i="2"/>
  <c r="LR85" i="2"/>
  <c r="LR119" i="2"/>
  <c r="LS23" i="2"/>
  <c r="LS85" i="2"/>
  <c r="LS119" i="2"/>
  <c r="LT23" i="2"/>
  <c r="LT85" i="2"/>
  <c r="LT119" i="2"/>
  <c r="LU23" i="2"/>
  <c r="LU85" i="2"/>
  <c r="LU119" i="2"/>
  <c r="LV23" i="2"/>
  <c r="LV85" i="2"/>
  <c r="LV119" i="2"/>
  <c r="LW23" i="2"/>
  <c r="LW85" i="2"/>
  <c r="LW119" i="2"/>
  <c r="LX23" i="2"/>
  <c r="LX85" i="2"/>
  <c r="LX119" i="2"/>
  <c r="LY23" i="2"/>
  <c r="LY85" i="2"/>
  <c r="LY119" i="2"/>
  <c r="LZ23" i="2"/>
  <c r="LZ85" i="2"/>
  <c r="LZ119" i="2"/>
  <c r="MA23" i="2"/>
  <c r="MA85" i="2"/>
  <c r="MA119" i="2"/>
  <c r="MB23" i="2"/>
  <c r="MB85" i="2"/>
  <c r="MB119" i="2"/>
  <c r="MC23" i="2"/>
  <c r="MC85" i="2"/>
  <c r="MC119" i="2"/>
  <c r="MD23" i="2"/>
  <c r="MD85" i="2"/>
  <c r="MD119" i="2"/>
  <c r="ME23" i="2"/>
  <c r="ME85" i="2"/>
  <c r="ME119" i="2"/>
  <c r="MF23" i="2"/>
  <c r="MF85" i="2"/>
  <c r="MF119" i="2"/>
  <c r="MG23" i="2"/>
  <c r="MG85" i="2"/>
  <c r="MG119" i="2"/>
  <c r="MH23" i="2"/>
  <c r="MH85" i="2"/>
  <c r="MH119" i="2"/>
  <c r="MI23" i="2"/>
  <c r="MI85" i="2"/>
  <c r="MI119" i="2"/>
  <c r="MJ23" i="2"/>
  <c r="MJ85" i="2"/>
  <c r="MJ119" i="2"/>
  <c r="E59" i="13"/>
  <c r="D61" i="3"/>
  <c r="F60" i="13"/>
  <c r="D22" i="13"/>
  <c r="C59" i="13"/>
  <c r="D60" i="13"/>
  <c r="C22" i="13"/>
  <c r="KJ24" i="2"/>
  <c r="U41" i="1"/>
  <c r="KJ86" i="2"/>
  <c r="KJ120" i="2"/>
  <c r="KK24" i="2"/>
  <c r="KK86" i="2"/>
  <c r="KK120" i="2"/>
  <c r="KL24" i="2"/>
  <c r="KL86" i="2"/>
  <c r="KL120" i="2"/>
  <c r="KM24" i="2"/>
  <c r="KM86" i="2"/>
  <c r="KM120" i="2"/>
  <c r="KN24" i="2"/>
  <c r="KN86" i="2"/>
  <c r="KN120" i="2"/>
  <c r="KO24" i="2"/>
  <c r="KO86" i="2"/>
  <c r="KO120" i="2"/>
  <c r="KP24" i="2"/>
  <c r="KP86" i="2"/>
  <c r="KP120" i="2"/>
  <c r="KQ24" i="2"/>
  <c r="KQ86" i="2"/>
  <c r="KQ120" i="2"/>
  <c r="KR24" i="2"/>
  <c r="KR86" i="2"/>
  <c r="KR120" i="2"/>
  <c r="KS24" i="2"/>
  <c r="KS86" i="2"/>
  <c r="KS120" i="2"/>
  <c r="KT24" i="2"/>
  <c r="KT86" i="2"/>
  <c r="KT120" i="2"/>
  <c r="KU24" i="2"/>
  <c r="KU86" i="2"/>
  <c r="KU120" i="2"/>
  <c r="KV24" i="2"/>
  <c r="KV86" i="2"/>
  <c r="KV120" i="2"/>
  <c r="KW24" i="2"/>
  <c r="KW86" i="2"/>
  <c r="KW120" i="2"/>
  <c r="KX24" i="2"/>
  <c r="KX86" i="2"/>
  <c r="KX120" i="2"/>
  <c r="KY24" i="2"/>
  <c r="KY86" i="2"/>
  <c r="KY120" i="2"/>
  <c r="KZ24" i="2"/>
  <c r="KZ86" i="2"/>
  <c r="KZ120" i="2"/>
  <c r="LA24" i="2"/>
  <c r="LA86" i="2"/>
  <c r="LA120" i="2"/>
  <c r="LB24" i="2"/>
  <c r="LB86" i="2"/>
  <c r="LB120" i="2"/>
  <c r="LC24" i="2"/>
  <c r="LC86" i="2"/>
  <c r="LC120" i="2"/>
  <c r="LD24" i="2"/>
  <c r="LD86" i="2"/>
  <c r="LD120" i="2"/>
  <c r="LE24" i="2"/>
  <c r="LE86" i="2"/>
  <c r="LE120" i="2"/>
  <c r="LF24" i="2"/>
  <c r="LF86" i="2"/>
  <c r="LF120" i="2"/>
  <c r="LG24" i="2"/>
  <c r="LG86" i="2"/>
  <c r="LG120" i="2"/>
  <c r="LH24" i="2"/>
  <c r="LH86" i="2"/>
  <c r="LH120" i="2"/>
  <c r="LI24" i="2"/>
  <c r="LI86" i="2"/>
  <c r="LI120" i="2"/>
  <c r="LJ24" i="2"/>
  <c r="LJ86" i="2"/>
  <c r="LJ120" i="2"/>
  <c r="LK24" i="2"/>
  <c r="LK86" i="2"/>
  <c r="LK120" i="2"/>
  <c r="LL24" i="2"/>
  <c r="LL86" i="2"/>
  <c r="LL120" i="2"/>
  <c r="LM24" i="2"/>
  <c r="LM86" i="2"/>
  <c r="LM120" i="2"/>
  <c r="LN24" i="2"/>
  <c r="LN86" i="2"/>
  <c r="LN120" i="2"/>
  <c r="LO24" i="2"/>
  <c r="LO86" i="2"/>
  <c r="LO120" i="2"/>
  <c r="LP24" i="2"/>
  <c r="LP86" i="2"/>
  <c r="LP120" i="2"/>
  <c r="LQ24" i="2"/>
  <c r="LQ86" i="2"/>
  <c r="LQ120" i="2"/>
  <c r="LR24" i="2"/>
  <c r="LR86" i="2"/>
  <c r="LR120" i="2"/>
  <c r="LS24" i="2"/>
  <c r="LS86" i="2"/>
  <c r="LS120" i="2"/>
  <c r="LT24" i="2"/>
  <c r="LT86" i="2"/>
  <c r="LT120" i="2"/>
  <c r="LU24" i="2"/>
  <c r="LU86" i="2"/>
  <c r="LU120" i="2"/>
  <c r="LV24" i="2"/>
  <c r="LV86" i="2"/>
  <c r="LV120" i="2"/>
  <c r="LW24" i="2"/>
  <c r="LW86" i="2"/>
  <c r="LW120" i="2"/>
  <c r="LX24" i="2"/>
  <c r="LX86" i="2"/>
  <c r="LX120" i="2"/>
  <c r="LY24" i="2"/>
  <c r="LY86" i="2"/>
  <c r="LY120" i="2"/>
  <c r="LZ24" i="2"/>
  <c r="LZ86" i="2"/>
  <c r="LZ120" i="2"/>
  <c r="MA24" i="2"/>
  <c r="MA86" i="2"/>
  <c r="MA120" i="2"/>
  <c r="MB24" i="2"/>
  <c r="MB86" i="2"/>
  <c r="MB120" i="2"/>
  <c r="MC24" i="2"/>
  <c r="MC86" i="2"/>
  <c r="MC120" i="2"/>
  <c r="MD24" i="2"/>
  <c r="MD86" i="2"/>
  <c r="MD120" i="2"/>
  <c r="ME24" i="2"/>
  <c r="ME86" i="2"/>
  <c r="ME120" i="2"/>
  <c r="MF24" i="2"/>
  <c r="MF86" i="2"/>
  <c r="MF120" i="2"/>
  <c r="MG24" i="2"/>
  <c r="MG86" i="2"/>
  <c r="MG120" i="2"/>
  <c r="MH24" i="2"/>
  <c r="MH86" i="2"/>
  <c r="MH120" i="2"/>
  <c r="MI24" i="2"/>
  <c r="MI86" i="2"/>
  <c r="MI120" i="2"/>
  <c r="MJ24" i="2"/>
  <c r="MJ86" i="2"/>
  <c r="MJ120" i="2"/>
  <c r="E60" i="13"/>
  <c r="D62" i="3"/>
  <c r="F61" i="13"/>
  <c r="D23" i="13"/>
  <c r="C60" i="13"/>
  <c r="D61" i="13"/>
  <c r="C23" i="13"/>
  <c r="KJ25" i="2"/>
  <c r="U42" i="1"/>
  <c r="KJ87" i="2"/>
  <c r="KJ121" i="2"/>
  <c r="KK25" i="2"/>
  <c r="KK87" i="2"/>
  <c r="KK121" i="2"/>
  <c r="KL25" i="2"/>
  <c r="KL87" i="2"/>
  <c r="KL121" i="2"/>
  <c r="KM25" i="2"/>
  <c r="KM87" i="2"/>
  <c r="KM121" i="2"/>
  <c r="KN25" i="2"/>
  <c r="KN87" i="2"/>
  <c r="KN121" i="2"/>
  <c r="KO25" i="2"/>
  <c r="KO87" i="2"/>
  <c r="KO121" i="2"/>
  <c r="KP25" i="2"/>
  <c r="KP87" i="2"/>
  <c r="KP121" i="2"/>
  <c r="KQ25" i="2"/>
  <c r="KQ87" i="2"/>
  <c r="KQ121" i="2"/>
  <c r="KR25" i="2"/>
  <c r="KR87" i="2"/>
  <c r="KR121" i="2"/>
  <c r="KS25" i="2"/>
  <c r="KS87" i="2"/>
  <c r="KS121" i="2"/>
  <c r="KT25" i="2"/>
  <c r="KT87" i="2"/>
  <c r="KT121" i="2"/>
  <c r="KU25" i="2"/>
  <c r="KU87" i="2"/>
  <c r="KU121" i="2"/>
  <c r="KV25" i="2"/>
  <c r="KV87" i="2"/>
  <c r="KV121" i="2"/>
  <c r="KW25" i="2"/>
  <c r="KW87" i="2"/>
  <c r="KW121" i="2"/>
  <c r="KX25" i="2"/>
  <c r="KX87" i="2"/>
  <c r="KX121" i="2"/>
  <c r="KY25" i="2"/>
  <c r="KY87" i="2"/>
  <c r="KY121" i="2"/>
  <c r="KZ25" i="2"/>
  <c r="KZ87" i="2"/>
  <c r="KZ121" i="2"/>
  <c r="LA25" i="2"/>
  <c r="LA87" i="2"/>
  <c r="LA121" i="2"/>
  <c r="LB25" i="2"/>
  <c r="LB87" i="2"/>
  <c r="LB121" i="2"/>
  <c r="LC25" i="2"/>
  <c r="LC87" i="2"/>
  <c r="LC121" i="2"/>
  <c r="LD25" i="2"/>
  <c r="LD87" i="2"/>
  <c r="LD121" i="2"/>
  <c r="LE25" i="2"/>
  <c r="LE87" i="2"/>
  <c r="LE121" i="2"/>
  <c r="LF25" i="2"/>
  <c r="LF87" i="2"/>
  <c r="LF121" i="2"/>
  <c r="LG25" i="2"/>
  <c r="LG87" i="2"/>
  <c r="LG121" i="2"/>
  <c r="LH25" i="2"/>
  <c r="LH87" i="2"/>
  <c r="LH121" i="2"/>
  <c r="LI25" i="2"/>
  <c r="LI87" i="2"/>
  <c r="LI121" i="2"/>
  <c r="LJ25" i="2"/>
  <c r="LJ87" i="2"/>
  <c r="LJ121" i="2"/>
  <c r="LK25" i="2"/>
  <c r="LK87" i="2"/>
  <c r="LK121" i="2"/>
  <c r="LL25" i="2"/>
  <c r="LL87" i="2"/>
  <c r="LL121" i="2"/>
  <c r="LM25" i="2"/>
  <c r="LM87" i="2"/>
  <c r="LM121" i="2"/>
  <c r="LN25" i="2"/>
  <c r="LN87" i="2"/>
  <c r="LN121" i="2"/>
  <c r="LO25" i="2"/>
  <c r="LO87" i="2"/>
  <c r="LO121" i="2"/>
  <c r="LP25" i="2"/>
  <c r="LP87" i="2"/>
  <c r="LP121" i="2"/>
  <c r="LQ25" i="2"/>
  <c r="LQ87" i="2"/>
  <c r="LQ121" i="2"/>
  <c r="LR25" i="2"/>
  <c r="LR87" i="2"/>
  <c r="LR121" i="2"/>
  <c r="LS25" i="2"/>
  <c r="LS87" i="2"/>
  <c r="LS121" i="2"/>
  <c r="LT25" i="2"/>
  <c r="LT87" i="2"/>
  <c r="LT121" i="2"/>
  <c r="LU25" i="2"/>
  <c r="LU87" i="2"/>
  <c r="LU121" i="2"/>
  <c r="LV25" i="2"/>
  <c r="LV87" i="2"/>
  <c r="LV121" i="2"/>
  <c r="LW25" i="2"/>
  <c r="LW87" i="2"/>
  <c r="LW121" i="2"/>
  <c r="LX25" i="2"/>
  <c r="LX87" i="2"/>
  <c r="LX121" i="2"/>
  <c r="LY25" i="2"/>
  <c r="LY87" i="2"/>
  <c r="LY121" i="2"/>
  <c r="LZ25" i="2"/>
  <c r="LZ87" i="2"/>
  <c r="LZ121" i="2"/>
  <c r="MA25" i="2"/>
  <c r="MA87" i="2"/>
  <c r="MA121" i="2"/>
  <c r="MB25" i="2"/>
  <c r="MB87" i="2"/>
  <c r="MB121" i="2"/>
  <c r="MC25" i="2"/>
  <c r="MC87" i="2"/>
  <c r="MC121" i="2"/>
  <c r="MD25" i="2"/>
  <c r="MD87" i="2"/>
  <c r="MD121" i="2"/>
  <c r="ME25" i="2"/>
  <c r="ME87" i="2"/>
  <c r="ME121" i="2"/>
  <c r="MF25" i="2"/>
  <c r="MF87" i="2"/>
  <c r="MF121" i="2"/>
  <c r="MG25" i="2"/>
  <c r="MG87" i="2"/>
  <c r="MG121" i="2"/>
  <c r="MH25" i="2"/>
  <c r="MH87" i="2"/>
  <c r="MH121" i="2"/>
  <c r="MI25" i="2"/>
  <c r="MI87" i="2"/>
  <c r="MI121" i="2"/>
  <c r="MJ25" i="2"/>
  <c r="MJ87" i="2"/>
  <c r="MJ121" i="2"/>
  <c r="E61" i="13"/>
  <c r="D63" i="3"/>
  <c r="F62" i="13"/>
  <c r="D24" i="13"/>
  <c r="C61" i="13"/>
  <c r="D62" i="13"/>
  <c r="C24" i="13"/>
  <c r="KJ26" i="2"/>
  <c r="U43" i="1"/>
  <c r="KJ88" i="2"/>
  <c r="KJ122" i="2"/>
  <c r="KK26" i="2"/>
  <c r="KK88" i="2"/>
  <c r="KK122" i="2"/>
  <c r="KL26" i="2"/>
  <c r="KL88" i="2"/>
  <c r="KL122" i="2"/>
  <c r="KM26" i="2"/>
  <c r="KM88" i="2"/>
  <c r="KM122" i="2"/>
  <c r="KN26" i="2"/>
  <c r="KN88" i="2"/>
  <c r="KN122" i="2"/>
  <c r="KO26" i="2"/>
  <c r="KO88" i="2"/>
  <c r="KO122" i="2"/>
  <c r="KP26" i="2"/>
  <c r="KP88" i="2"/>
  <c r="KP122" i="2"/>
  <c r="KQ26" i="2"/>
  <c r="KQ88" i="2"/>
  <c r="KQ122" i="2"/>
  <c r="KR26" i="2"/>
  <c r="KR88" i="2"/>
  <c r="KR122" i="2"/>
  <c r="KS26" i="2"/>
  <c r="KS88" i="2"/>
  <c r="KS122" i="2"/>
  <c r="KT26" i="2"/>
  <c r="KT88" i="2"/>
  <c r="KT122" i="2"/>
  <c r="KU26" i="2"/>
  <c r="KU88" i="2"/>
  <c r="KU122" i="2"/>
  <c r="KV26" i="2"/>
  <c r="KV88" i="2"/>
  <c r="KV122" i="2"/>
  <c r="KW26" i="2"/>
  <c r="KW88" i="2"/>
  <c r="KW122" i="2"/>
  <c r="KX26" i="2"/>
  <c r="KX88" i="2"/>
  <c r="KX122" i="2"/>
  <c r="KY26" i="2"/>
  <c r="KY88" i="2"/>
  <c r="KY122" i="2"/>
  <c r="KZ26" i="2"/>
  <c r="KZ88" i="2"/>
  <c r="KZ122" i="2"/>
  <c r="LA26" i="2"/>
  <c r="LA88" i="2"/>
  <c r="LA122" i="2"/>
  <c r="LB26" i="2"/>
  <c r="LB88" i="2"/>
  <c r="LB122" i="2"/>
  <c r="LC26" i="2"/>
  <c r="LC88" i="2"/>
  <c r="LC122" i="2"/>
  <c r="LD26" i="2"/>
  <c r="LD88" i="2"/>
  <c r="LD122" i="2"/>
  <c r="LE26" i="2"/>
  <c r="LE88" i="2"/>
  <c r="LE122" i="2"/>
  <c r="LF26" i="2"/>
  <c r="LF88" i="2"/>
  <c r="LF122" i="2"/>
  <c r="LG26" i="2"/>
  <c r="LG88" i="2"/>
  <c r="LG122" i="2"/>
  <c r="LH26" i="2"/>
  <c r="LH88" i="2"/>
  <c r="LH122" i="2"/>
  <c r="LI26" i="2"/>
  <c r="LI88" i="2"/>
  <c r="LI122" i="2"/>
  <c r="LJ26" i="2"/>
  <c r="LJ88" i="2"/>
  <c r="LJ122" i="2"/>
  <c r="LK26" i="2"/>
  <c r="LK88" i="2"/>
  <c r="LK122" i="2"/>
  <c r="LL26" i="2"/>
  <c r="LL88" i="2"/>
  <c r="LL122" i="2"/>
  <c r="LM26" i="2"/>
  <c r="LM88" i="2"/>
  <c r="LM122" i="2"/>
  <c r="LN26" i="2"/>
  <c r="LN88" i="2"/>
  <c r="LN122" i="2"/>
  <c r="LO26" i="2"/>
  <c r="LO88" i="2"/>
  <c r="LO122" i="2"/>
  <c r="LP26" i="2"/>
  <c r="LP88" i="2"/>
  <c r="LP122" i="2"/>
  <c r="LQ26" i="2"/>
  <c r="LQ88" i="2"/>
  <c r="LQ122" i="2"/>
  <c r="LR26" i="2"/>
  <c r="LR88" i="2"/>
  <c r="LR122" i="2"/>
  <c r="LS26" i="2"/>
  <c r="LS88" i="2"/>
  <c r="LS122" i="2"/>
  <c r="LT26" i="2"/>
  <c r="LT88" i="2"/>
  <c r="LT122" i="2"/>
  <c r="LU26" i="2"/>
  <c r="LU88" i="2"/>
  <c r="LU122" i="2"/>
  <c r="LV26" i="2"/>
  <c r="LV88" i="2"/>
  <c r="LV122" i="2"/>
  <c r="LW26" i="2"/>
  <c r="LW88" i="2"/>
  <c r="LW122" i="2"/>
  <c r="LX26" i="2"/>
  <c r="LX88" i="2"/>
  <c r="LX122" i="2"/>
  <c r="LY26" i="2"/>
  <c r="LY88" i="2"/>
  <c r="LY122" i="2"/>
  <c r="LZ26" i="2"/>
  <c r="LZ88" i="2"/>
  <c r="LZ122" i="2"/>
  <c r="MA26" i="2"/>
  <c r="MA88" i="2"/>
  <c r="MA122" i="2"/>
  <c r="MB26" i="2"/>
  <c r="MB88" i="2"/>
  <c r="MB122" i="2"/>
  <c r="MC26" i="2"/>
  <c r="MC88" i="2"/>
  <c r="MC122" i="2"/>
  <c r="MD26" i="2"/>
  <c r="MD88" i="2"/>
  <c r="MD122" i="2"/>
  <c r="ME26" i="2"/>
  <c r="ME88" i="2"/>
  <c r="ME122" i="2"/>
  <c r="MF26" i="2"/>
  <c r="MF88" i="2"/>
  <c r="MF122" i="2"/>
  <c r="MG26" i="2"/>
  <c r="MG88" i="2"/>
  <c r="MG122" i="2"/>
  <c r="MH26" i="2"/>
  <c r="MH88" i="2"/>
  <c r="MH122" i="2"/>
  <c r="MI26" i="2"/>
  <c r="MI88" i="2"/>
  <c r="MI122" i="2"/>
  <c r="MJ26" i="2"/>
  <c r="MJ88" i="2"/>
  <c r="MJ122" i="2"/>
  <c r="E62" i="13"/>
  <c r="D64" i="3"/>
  <c r="F63" i="13"/>
  <c r="D25" i="13"/>
  <c r="C62" i="13"/>
  <c r="D63" i="13"/>
  <c r="C25" i="13"/>
  <c r="KJ27" i="2"/>
  <c r="U44" i="1"/>
  <c r="KJ89" i="2"/>
  <c r="KJ123" i="2"/>
  <c r="KK27" i="2"/>
  <c r="KK89" i="2"/>
  <c r="KK123" i="2"/>
  <c r="KL27" i="2"/>
  <c r="KL89" i="2"/>
  <c r="KL123" i="2"/>
  <c r="KM27" i="2"/>
  <c r="KM89" i="2"/>
  <c r="KM123" i="2"/>
  <c r="KN27" i="2"/>
  <c r="KN89" i="2"/>
  <c r="KN123" i="2"/>
  <c r="KO27" i="2"/>
  <c r="KO89" i="2"/>
  <c r="KO123" i="2"/>
  <c r="KP27" i="2"/>
  <c r="KP89" i="2"/>
  <c r="KP123" i="2"/>
  <c r="KQ27" i="2"/>
  <c r="KQ89" i="2"/>
  <c r="KQ123" i="2"/>
  <c r="KR27" i="2"/>
  <c r="KR89" i="2"/>
  <c r="KR123" i="2"/>
  <c r="KS27" i="2"/>
  <c r="KS89" i="2"/>
  <c r="KS123" i="2"/>
  <c r="KT27" i="2"/>
  <c r="KT89" i="2"/>
  <c r="KT123" i="2"/>
  <c r="KU27" i="2"/>
  <c r="KU89" i="2"/>
  <c r="KU123" i="2"/>
  <c r="KV27" i="2"/>
  <c r="KV89" i="2"/>
  <c r="KV123" i="2"/>
  <c r="KW27" i="2"/>
  <c r="KW89" i="2"/>
  <c r="KW123" i="2"/>
  <c r="KX27" i="2"/>
  <c r="KX89" i="2"/>
  <c r="KX123" i="2"/>
  <c r="KY27" i="2"/>
  <c r="KY89" i="2"/>
  <c r="KY123" i="2"/>
  <c r="KZ27" i="2"/>
  <c r="KZ89" i="2"/>
  <c r="KZ123" i="2"/>
  <c r="LA27" i="2"/>
  <c r="LA89" i="2"/>
  <c r="LA123" i="2"/>
  <c r="LB27" i="2"/>
  <c r="LB89" i="2"/>
  <c r="LB123" i="2"/>
  <c r="LC27" i="2"/>
  <c r="LC89" i="2"/>
  <c r="LC123" i="2"/>
  <c r="LD27" i="2"/>
  <c r="LD89" i="2"/>
  <c r="LD123" i="2"/>
  <c r="LE27" i="2"/>
  <c r="LE89" i="2"/>
  <c r="LE123" i="2"/>
  <c r="LF27" i="2"/>
  <c r="LF89" i="2"/>
  <c r="LF123" i="2"/>
  <c r="LG27" i="2"/>
  <c r="LG89" i="2"/>
  <c r="LG123" i="2"/>
  <c r="LH27" i="2"/>
  <c r="LH89" i="2"/>
  <c r="LH123" i="2"/>
  <c r="LI27" i="2"/>
  <c r="LI89" i="2"/>
  <c r="LI123" i="2"/>
  <c r="LJ27" i="2"/>
  <c r="LJ89" i="2"/>
  <c r="LJ123" i="2"/>
  <c r="LK27" i="2"/>
  <c r="LK89" i="2"/>
  <c r="LK123" i="2"/>
  <c r="LL27" i="2"/>
  <c r="LL89" i="2"/>
  <c r="LL123" i="2"/>
  <c r="LM27" i="2"/>
  <c r="LM89" i="2"/>
  <c r="LM123" i="2"/>
  <c r="LN27" i="2"/>
  <c r="LN89" i="2"/>
  <c r="LN123" i="2"/>
  <c r="LO27" i="2"/>
  <c r="LO89" i="2"/>
  <c r="LO123" i="2"/>
  <c r="LP27" i="2"/>
  <c r="LP89" i="2"/>
  <c r="LP123" i="2"/>
  <c r="LQ27" i="2"/>
  <c r="LQ89" i="2"/>
  <c r="LQ123" i="2"/>
  <c r="LR27" i="2"/>
  <c r="LR89" i="2"/>
  <c r="LR123" i="2"/>
  <c r="LS27" i="2"/>
  <c r="LS89" i="2"/>
  <c r="LS123" i="2"/>
  <c r="LT27" i="2"/>
  <c r="LT89" i="2"/>
  <c r="LT123" i="2"/>
  <c r="LU27" i="2"/>
  <c r="LU89" i="2"/>
  <c r="LU123" i="2"/>
  <c r="LV27" i="2"/>
  <c r="LV89" i="2"/>
  <c r="LV123" i="2"/>
  <c r="LW27" i="2"/>
  <c r="LW89" i="2"/>
  <c r="LW123" i="2"/>
  <c r="LX27" i="2"/>
  <c r="LX89" i="2"/>
  <c r="LX123" i="2"/>
  <c r="LY27" i="2"/>
  <c r="LY89" i="2"/>
  <c r="LY123" i="2"/>
  <c r="LZ27" i="2"/>
  <c r="LZ89" i="2"/>
  <c r="LZ123" i="2"/>
  <c r="MA27" i="2"/>
  <c r="MA89" i="2"/>
  <c r="MA123" i="2"/>
  <c r="MB27" i="2"/>
  <c r="MB89" i="2"/>
  <c r="MB123" i="2"/>
  <c r="MC27" i="2"/>
  <c r="MC89" i="2"/>
  <c r="MC123" i="2"/>
  <c r="MD27" i="2"/>
  <c r="MD89" i="2"/>
  <c r="MD123" i="2"/>
  <c r="ME27" i="2"/>
  <c r="ME89" i="2"/>
  <c r="ME123" i="2"/>
  <c r="MF27" i="2"/>
  <c r="MF89" i="2"/>
  <c r="MF123" i="2"/>
  <c r="MG27" i="2"/>
  <c r="MG89" i="2"/>
  <c r="MG123" i="2"/>
  <c r="MH27" i="2"/>
  <c r="MH89" i="2"/>
  <c r="MH123" i="2"/>
  <c r="MI27" i="2"/>
  <c r="MI89" i="2"/>
  <c r="MI123" i="2"/>
  <c r="MJ27" i="2"/>
  <c r="MJ89" i="2"/>
  <c r="MJ123" i="2"/>
  <c r="E63" i="13"/>
  <c r="D65" i="3"/>
  <c r="F64" i="13"/>
  <c r="D26" i="13"/>
  <c r="C63" i="13"/>
  <c r="D64" i="13"/>
  <c r="C26" i="13"/>
  <c r="KJ28" i="2"/>
  <c r="U45" i="1"/>
  <c r="KJ90" i="2"/>
  <c r="KJ124" i="2"/>
  <c r="KK28" i="2"/>
  <c r="KK90" i="2"/>
  <c r="KK124" i="2"/>
  <c r="KL28" i="2"/>
  <c r="KL90" i="2"/>
  <c r="KL124" i="2"/>
  <c r="KM28" i="2"/>
  <c r="KM90" i="2"/>
  <c r="KM124" i="2"/>
  <c r="KN28" i="2"/>
  <c r="KN90" i="2"/>
  <c r="KN124" i="2"/>
  <c r="KO28" i="2"/>
  <c r="KO90" i="2"/>
  <c r="KO124" i="2"/>
  <c r="KP28" i="2"/>
  <c r="KP90" i="2"/>
  <c r="KP124" i="2"/>
  <c r="KQ28" i="2"/>
  <c r="KQ90" i="2"/>
  <c r="KQ124" i="2"/>
  <c r="KR28" i="2"/>
  <c r="KR90" i="2"/>
  <c r="KR124" i="2"/>
  <c r="KS28" i="2"/>
  <c r="KS90" i="2"/>
  <c r="KS124" i="2"/>
  <c r="KT28" i="2"/>
  <c r="KT90" i="2"/>
  <c r="KT124" i="2"/>
  <c r="KU28" i="2"/>
  <c r="KU90" i="2"/>
  <c r="KU124" i="2"/>
  <c r="KV28" i="2"/>
  <c r="KV90" i="2"/>
  <c r="KV124" i="2"/>
  <c r="KW28" i="2"/>
  <c r="KW90" i="2"/>
  <c r="KW124" i="2"/>
  <c r="KX28" i="2"/>
  <c r="KX90" i="2"/>
  <c r="KX124" i="2"/>
  <c r="KY28" i="2"/>
  <c r="KY90" i="2"/>
  <c r="KY124" i="2"/>
  <c r="KZ28" i="2"/>
  <c r="KZ90" i="2"/>
  <c r="KZ124" i="2"/>
  <c r="LA28" i="2"/>
  <c r="LA90" i="2"/>
  <c r="LA124" i="2"/>
  <c r="LB28" i="2"/>
  <c r="LB90" i="2"/>
  <c r="LB124" i="2"/>
  <c r="LC28" i="2"/>
  <c r="LC90" i="2"/>
  <c r="LC124" i="2"/>
  <c r="LD28" i="2"/>
  <c r="LD90" i="2"/>
  <c r="LD124" i="2"/>
  <c r="LE28" i="2"/>
  <c r="LE90" i="2"/>
  <c r="LE124" i="2"/>
  <c r="LF28" i="2"/>
  <c r="LF90" i="2"/>
  <c r="LF124" i="2"/>
  <c r="LG28" i="2"/>
  <c r="LG90" i="2"/>
  <c r="LG124" i="2"/>
  <c r="LH28" i="2"/>
  <c r="LH90" i="2"/>
  <c r="LH124" i="2"/>
  <c r="LI28" i="2"/>
  <c r="LI90" i="2"/>
  <c r="LI124" i="2"/>
  <c r="LJ28" i="2"/>
  <c r="LJ90" i="2"/>
  <c r="LJ124" i="2"/>
  <c r="LK28" i="2"/>
  <c r="LK90" i="2"/>
  <c r="LK124" i="2"/>
  <c r="LL28" i="2"/>
  <c r="LL90" i="2"/>
  <c r="LL124" i="2"/>
  <c r="LM28" i="2"/>
  <c r="LM90" i="2"/>
  <c r="LM124" i="2"/>
  <c r="LN28" i="2"/>
  <c r="LN90" i="2"/>
  <c r="LN124" i="2"/>
  <c r="LO28" i="2"/>
  <c r="LO90" i="2"/>
  <c r="LO124" i="2"/>
  <c r="LP28" i="2"/>
  <c r="LP90" i="2"/>
  <c r="LP124" i="2"/>
  <c r="LQ28" i="2"/>
  <c r="LQ90" i="2"/>
  <c r="LQ124" i="2"/>
  <c r="LR28" i="2"/>
  <c r="LR90" i="2"/>
  <c r="LR124" i="2"/>
  <c r="LS28" i="2"/>
  <c r="LS90" i="2"/>
  <c r="LS124" i="2"/>
  <c r="LT28" i="2"/>
  <c r="LT90" i="2"/>
  <c r="LT124" i="2"/>
  <c r="LU28" i="2"/>
  <c r="LU90" i="2"/>
  <c r="LU124" i="2"/>
  <c r="LV28" i="2"/>
  <c r="LV90" i="2"/>
  <c r="LV124" i="2"/>
  <c r="LW28" i="2"/>
  <c r="LW90" i="2"/>
  <c r="LW124" i="2"/>
  <c r="LX28" i="2"/>
  <c r="LX90" i="2"/>
  <c r="LX124" i="2"/>
  <c r="LY28" i="2"/>
  <c r="LY90" i="2"/>
  <c r="LY124" i="2"/>
  <c r="LZ28" i="2"/>
  <c r="LZ90" i="2"/>
  <c r="LZ124" i="2"/>
  <c r="MA28" i="2"/>
  <c r="MA90" i="2"/>
  <c r="MA124" i="2"/>
  <c r="MB28" i="2"/>
  <c r="MB90" i="2"/>
  <c r="MB124" i="2"/>
  <c r="MC28" i="2"/>
  <c r="MC90" i="2"/>
  <c r="MC124" i="2"/>
  <c r="MD28" i="2"/>
  <c r="MD90" i="2"/>
  <c r="MD124" i="2"/>
  <c r="ME28" i="2"/>
  <c r="ME90" i="2"/>
  <c r="ME124" i="2"/>
  <c r="MF28" i="2"/>
  <c r="MF90" i="2"/>
  <c r="MF124" i="2"/>
  <c r="MG28" i="2"/>
  <c r="MG90" i="2"/>
  <c r="MG124" i="2"/>
  <c r="MH28" i="2"/>
  <c r="MH90" i="2"/>
  <c r="MH124" i="2"/>
  <c r="MI28" i="2"/>
  <c r="MI90" i="2"/>
  <c r="MI124" i="2"/>
  <c r="MJ28" i="2"/>
  <c r="MJ90" i="2"/>
  <c r="MJ124" i="2"/>
  <c r="E64" i="13"/>
  <c r="D66" i="3"/>
  <c r="F65" i="13"/>
  <c r="D27" i="13"/>
  <c r="C64" i="13"/>
  <c r="D65" i="13"/>
  <c r="C27" i="13"/>
  <c r="KJ29" i="2"/>
  <c r="U46" i="1"/>
  <c r="KJ91" i="2"/>
  <c r="KJ125" i="2"/>
  <c r="KK29" i="2"/>
  <c r="KK91" i="2"/>
  <c r="KK125" i="2"/>
  <c r="KL29" i="2"/>
  <c r="KL91" i="2"/>
  <c r="KL125" i="2"/>
  <c r="KM29" i="2"/>
  <c r="KM91" i="2"/>
  <c r="KM125" i="2"/>
  <c r="KN29" i="2"/>
  <c r="KN91" i="2"/>
  <c r="KN125" i="2"/>
  <c r="KO29" i="2"/>
  <c r="KO91" i="2"/>
  <c r="KO125" i="2"/>
  <c r="KP29" i="2"/>
  <c r="KP91" i="2"/>
  <c r="KP125" i="2"/>
  <c r="KQ29" i="2"/>
  <c r="KQ91" i="2"/>
  <c r="KQ125" i="2"/>
  <c r="KR29" i="2"/>
  <c r="KR91" i="2"/>
  <c r="KR125" i="2"/>
  <c r="KS29" i="2"/>
  <c r="KS91" i="2"/>
  <c r="KS125" i="2"/>
  <c r="KT29" i="2"/>
  <c r="KT91" i="2"/>
  <c r="KT125" i="2"/>
  <c r="KU29" i="2"/>
  <c r="KU91" i="2"/>
  <c r="KU125" i="2"/>
  <c r="KV29" i="2"/>
  <c r="KV91" i="2"/>
  <c r="KV125" i="2"/>
  <c r="KW29" i="2"/>
  <c r="KW91" i="2"/>
  <c r="KW125" i="2"/>
  <c r="KX29" i="2"/>
  <c r="KX91" i="2"/>
  <c r="KX125" i="2"/>
  <c r="KY29" i="2"/>
  <c r="KY91" i="2"/>
  <c r="KY125" i="2"/>
  <c r="KZ29" i="2"/>
  <c r="KZ91" i="2"/>
  <c r="KZ125" i="2"/>
  <c r="LA29" i="2"/>
  <c r="LA91" i="2"/>
  <c r="LA125" i="2"/>
  <c r="LB29" i="2"/>
  <c r="LB91" i="2"/>
  <c r="LB125" i="2"/>
  <c r="LC29" i="2"/>
  <c r="LC91" i="2"/>
  <c r="LC125" i="2"/>
  <c r="LD29" i="2"/>
  <c r="LD91" i="2"/>
  <c r="LD125" i="2"/>
  <c r="LE29" i="2"/>
  <c r="LE91" i="2"/>
  <c r="LE125" i="2"/>
  <c r="LF29" i="2"/>
  <c r="LF91" i="2"/>
  <c r="LF125" i="2"/>
  <c r="LG29" i="2"/>
  <c r="LG91" i="2"/>
  <c r="LG125" i="2"/>
  <c r="LH29" i="2"/>
  <c r="LH91" i="2"/>
  <c r="LH125" i="2"/>
  <c r="LI29" i="2"/>
  <c r="LI91" i="2"/>
  <c r="LI125" i="2"/>
  <c r="LJ29" i="2"/>
  <c r="LJ91" i="2"/>
  <c r="LJ125" i="2"/>
  <c r="LK29" i="2"/>
  <c r="LK91" i="2"/>
  <c r="LK125" i="2"/>
  <c r="LL29" i="2"/>
  <c r="LL91" i="2"/>
  <c r="LL125" i="2"/>
  <c r="LM29" i="2"/>
  <c r="LM91" i="2"/>
  <c r="LM125" i="2"/>
  <c r="LN29" i="2"/>
  <c r="LN91" i="2"/>
  <c r="LN125" i="2"/>
  <c r="LO29" i="2"/>
  <c r="LO91" i="2"/>
  <c r="LO125" i="2"/>
  <c r="LP29" i="2"/>
  <c r="LP91" i="2"/>
  <c r="LP125" i="2"/>
  <c r="LQ29" i="2"/>
  <c r="LQ91" i="2"/>
  <c r="LQ125" i="2"/>
  <c r="LR29" i="2"/>
  <c r="LR91" i="2"/>
  <c r="LR125" i="2"/>
  <c r="LS29" i="2"/>
  <c r="LS91" i="2"/>
  <c r="LS125" i="2"/>
  <c r="LT29" i="2"/>
  <c r="LT91" i="2"/>
  <c r="LT125" i="2"/>
  <c r="LU29" i="2"/>
  <c r="LU91" i="2"/>
  <c r="LU125" i="2"/>
  <c r="LV29" i="2"/>
  <c r="LV91" i="2"/>
  <c r="LV125" i="2"/>
  <c r="LW29" i="2"/>
  <c r="LW91" i="2"/>
  <c r="LW125" i="2"/>
  <c r="LX29" i="2"/>
  <c r="LX91" i="2"/>
  <c r="LX125" i="2"/>
  <c r="LY29" i="2"/>
  <c r="LY91" i="2"/>
  <c r="LY125" i="2"/>
  <c r="LZ29" i="2"/>
  <c r="LZ91" i="2"/>
  <c r="LZ125" i="2"/>
  <c r="MA29" i="2"/>
  <c r="MA91" i="2"/>
  <c r="MA125" i="2"/>
  <c r="MB29" i="2"/>
  <c r="MB91" i="2"/>
  <c r="MB125" i="2"/>
  <c r="MC29" i="2"/>
  <c r="MC91" i="2"/>
  <c r="MC125" i="2"/>
  <c r="MD29" i="2"/>
  <c r="MD91" i="2"/>
  <c r="MD125" i="2"/>
  <c r="ME29" i="2"/>
  <c r="ME91" i="2"/>
  <c r="ME125" i="2"/>
  <c r="MF29" i="2"/>
  <c r="MF91" i="2"/>
  <c r="MF125" i="2"/>
  <c r="MG29" i="2"/>
  <c r="MG91" i="2"/>
  <c r="MG125" i="2"/>
  <c r="MH29" i="2"/>
  <c r="MH91" i="2"/>
  <c r="MH125" i="2"/>
  <c r="MI29" i="2"/>
  <c r="MI91" i="2"/>
  <c r="MI125" i="2"/>
  <c r="MJ29" i="2"/>
  <c r="MJ91" i="2"/>
  <c r="MJ125" i="2"/>
  <c r="E65" i="13"/>
  <c r="D67" i="3"/>
  <c r="F66" i="13"/>
  <c r="D28" i="13"/>
  <c r="C65" i="13"/>
  <c r="D66" i="13"/>
  <c r="C28" i="13"/>
  <c r="KJ30" i="2"/>
  <c r="U47" i="1"/>
  <c r="KJ92" i="2"/>
  <c r="KJ126" i="2"/>
  <c r="KK30" i="2"/>
  <c r="KK92" i="2"/>
  <c r="KK126" i="2"/>
  <c r="KL30" i="2"/>
  <c r="KL92" i="2"/>
  <c r="KL126" i="2"/>
  <c r="KM30" i="2"/>
  <c r="KM92" i="2"/>
  <c r="KM126" i="2"/>
  <c r="KN30" i="2"/>
  <c r="KN92" i="2"/>
  <c r="KN126" i="2"/>
  <c r="KO30" i="2"/>
  <c r="KO92" i="2"/>
  <c r="KO126" i="2"/>
  <c r="KP30" i="2"/>
  <c r="KP92" i="2"/>
  <c r="KP126" i="2"/>
  <c r="KQ30" i="2"/>
  <c r="KQ92" i="2"/>
  <c r="KQ126" i="2"/>
  <c r="KR30" i="2"/>
  <c r="KR92" i="2"/>
  <c r="KR126" i="2"/>
  <c r="KS30" i="2"/>
  <c r="KS92" i="2"/>
  <c r="KS126" i="2"/>
  <c r="KT30" i="2"/>
  <c r="KT92" i="2"/>
  <c r="KT126" i="2"/>
  <c r="KU30" i="2"/>
  <c r="KU92" i="2"/>
  <c r="KU126" i="2"/>
  <c r="KV30" i="2"/>
  <c r="KV92" i="2"/>
  <c r="KV126" i="2"/>
  <c r="KW30" i="2"/>
  <c r="KW92" i="2"/>
  <c r="KW126" i="2"/>
  <c r="KX30" i="2"/>
  <c r="KX92" i="2"/>
  <c r="KX126" i="2"/>
  <c r="KY30" i="2"/>
  <c r="KY92" i="2"/>
  <c r="KY126" i="2"/>
  <c r="KZ30" i="2"/>
  <c r="KZ92" i="2"/>
  <c r="KZ126" i="2"/>
  <c r="LA30" i="2"/>
  <c r="LA92" i="2"/>
  <c r="LA126" i="2"/>
  <c r="LB30" i="2"/>
  <c r="LB92" i="2"/>
  <c r="LB126" i="2"/>
  <c r="LC30" i="2"/>
  <c r="LC92" i="2"/>
  <c r="LC126" i="2"/>
  <c r="LD30" i="2"/>
  <c r="LD92" i="2"/>
  <c r="LD126" i="2"/>
  <c r="LE30" i="2"/>
  <c r="LE92" i="2"/>
  <c r="LE126" i="2"/>
  <c r="LF30" i="2"/>
  <c r="LF92" i="2"/>
  <c r="LF126" i="2"/>
  <c r="LG30" i="2"/>
  <c r="LG92" i="2"/>
  <c r="LG126" i="2"/>
  <c r="LH30" i="2"/>
  <c r="LH92" i="2"/>
  <c r="LH126" i="2"/>
  <c r="LI30" i="2"/>
  <c r="LI92" i="2"/>
  <c r="LI126" i="2"/>
  <c r="LJ30" i="2"/>
  <c r="LJ92" i="2"/>
  <c r="LJ126" i="2"/>
  <c r="LK30" i="2"/>
  <c r="LK92" i="2"/>
  <c r="LK126" i="2"/>
  <c r="LL30" i="2"/>
  <c r="LL92" i="2"/>
  <c r="LL126" i="2"/>
  <c r="LM30" i="2"/>
  <c r="LM92" i="2"/>
  <c r="LM126" i="2"/>
  <c r="LN30" i="2"/>
  <c r="LN92" i="2"/>
  <c r="LN126" i="2"/>
  <c r="LO30" i="2"/>
  <c r="LO92" i="2"/>
  <c r="LO126" i="2"/>
  <c r="LP30" i="2"/>
  <c r="LP92" i="2"/>
  <c r="LP126" i="2"/>
  <c r="LQ30" i="2"/>
  <c r="LQ92" i="2"/>
  <c r="LQ126" i="2"/>
  <c r="LR30" i="2"/>
  <c r="LR92" i="2"/>
  <c r="LR126" i="2"/>
  <c r="LS30" i="2"/>
  <c r="LS92" i="2"/>
  <c r="LS126" i="2"/>
  <c r="LT30" i="2"/>
  <c r="LT92" i="2"/>
  <c r="LT126" i="2"/>
  <c r="LU30" i="2"/>
  <c r="LU92" i="2"/>
  <c r="LU126" i="2"/>
  <c r="LV30" i="2"/>
  <c r="LV92" i="2"/>
  <c r="LV126" i="2"/>
  <c r="LW30" i="2"/>
  <c r="LW92" i="2"/>
  <c r="LW126" i="2"/>
  <c r="LX30" i="2"/>
  <c r="LX92" i="2"/>
  <c r="LX126" i="2"/>
  <c r="LY30" i="2"/>
  <c r="LY92" i="2"/>
  <c r="LY126" i="2"/>
  <c r="LZ30" i="2"/>
  <c r="LZ92" i="2"/>
  <c r="LZ126" i="2"/>
  <c r="MA30" i="2"/>
  <c r="MA92" i="2"/>
  <c r="MA126" i="2"/>
  <c r="MB30" i="2"/>
  <c r="MB92" i="2"/>
  <c r="MB126" i="2"/>
  <c r="MC30" i="2"/>
  <c r="MC92" i="2"/>
  <c r="MC126" i="2"/>
  <c r="MD30" i="2"/>
  <c r="MD92" i="2"/>
  <c r="MD126" i="2"/>
  <c r="ME30" i="2"/>
  <c r="ME92" i="2"/>
  <c r="ME126" i="2"/>
  <c r="MF30" i="2"/>
  <c r="MF92" i="2"/>
  <c r="MF126" i="2"/>
  <c r="MG30" i="2"/>
  <c r="MG92" i="2"/>
  <c r="MG126" i="2"/>
  <c r="MH30" i="2"/>
  <c r="MH92" i="2"/>
  <c r="MH126" i="2"/>
  <c r="MI30" i="2"/>
  <c r="MI92" i="2"/>
  <c r="MI126" i="2"/>
  <c r="MJ30" i="2"/>
  <c r="MJ92" i="2"/>
  <c r="MJ126" i="2"/>
  <c r="E66" i="13"/>
  <c r="D68" i="3"/>
  <c r="F67" i="13"/>
  <c r="D29" i="13"/>
  <c r="C66" i="13"/>
  <c r="D67" i="13"/>
  <c r="C29" i="13"/>
  <c r="KJ31" i="2"/>
  <c r="U48" i="1"/>
  <c r="KJ93" i="2"/>
  <c r="KJ127" i="2"/>
  <c r="KK31" i="2"/>
  <c r="KK93" i="2"/>
  <c r="KK127" i="2"/>
  <c r="KL31" i="2"/>
  <c r="KL93" i="2"/>
  <c r="KL127" i="2"/>
  <c r="KM31" i="2"/>
  <c r="KM93" i="2"/>
  <c r="KM127" i="2"/>
  <c r="KN31" i="2"/>
  <c r="KN93" i="2"/>
  <c r="KN127" i="2"/>
  <c r="KO31" i="2"/>
  <c r="KO93" i="2"/>
  <c r="KO127" i="2"/>
  <c r="KP31" i="2"/>
  <c r="KP93" i="2"/>
  <c r="KP127" i="2"/>
  <c r="KQ31" i="2"/>
  <c r="KQ93" i="2"/>
  <c r="KQ127" i="2"/>
  <c r="KR31" i="2"/>
  <c r="KR93" i="2"/>
  <c r="KR127" i="2"/>
  <c r="KS31" i="2"/>
  <c r="KS93" i="2"/>
  <c r="KS127" i="2"/>
  <c r="KT31" i="2"/>
  <c r="KT93" i="2"/>
  <c r="KT127" i="2"/>
  <c r="KU31" i="2"/>
  <c r="KU93" i="2"/>
  <c r="KU127" i="2"/>
  <c r="KV31" i="2"/>
  <c r="KV93" i="2"/>
  <c r="KV127" i="2"/>
  <c r="KW31" i="2"/>
  <c r="KW93" i="2"/>
  <c r="KW127" i="2"/>
  <c r="KX31" i="2"/>
  <c r="KX93" i="2"/>
  <c r="KX127" i="2"/>
  <c r="KY31" i="2"/>
  <c r="KY93" i="2"/>
  <c r="KY127" i="2"/>
  <c r="KZ31" i="2"/>
  <c r="KZ93" i="2"/>
  <c r="KZ127" i="2"/>
  <c r="LA31" i="2"/>
  <c r="LA93" i="2"/>
  <c r="LA127" i="2"/>
  <c r="LB31" i="2"/>
  <c r="LB93" i="2"/>
  <c r="LB127" i="2"/>
  <c r="LC31" i="2"/>
  <c r="LC93" i="2"/>
  <c r="LC127" i="2"/>
  <c r="LD31" i="2"/>
  <c r="LD93" i="2"/>
  <c r="LD127" i="2"/>
  <c r="LE31" i="2"/>
  <c r="LE93" i="2"/>
  <c r="LE127" i="2"/>
  <c r="LF31" i="2"/>
  <c r="LF93" i="2"/>
  <c r="LF127" i="2"/>
  <c r="LG31" i="2"/>
  <c r="LG93" i="2"/>
  <c r="LG127" i="2"/>
  <c r="LH31" i="2"/>
  <c r="LH93" i="2"/>
  <c r="LH127" i="2"/>
  <c r="LI31" i="2"/>
  <c r="LI93" i="2"/>
  <c r="LI127" i="2"/>
  <c r="LJ31" i="2"/>
  <c r="LJ93" i="2"/>
  <c r="LJ127" i="2"/>
  <c r="LK31" i="2"/>
  <c r="LK93" i="2"/>
  <c r="LK127" i="2"/>
  <c r="LL31" i="2"/>
  <c r="LL93" i="2"/>
  <c r="LL127" i="2"/>
  <c r="LM31" i="2"/>
  <c r="LM93" i="2"/>
  <c r="LM127" i="2"/>
  <c r="LN31" i="2"/>
  <c r="LN93" i="2"/>
  <c r="LN127" i="2"/>
  <c r="LO31" i="2"/>
  <c r="LO93" i="2"/>
  <c r="LO127" i="2"/>
  <c r="LP31" i="2"/>
  <c r="LP93" i="2"/>
  <c r="LP127" i="2"/>
  <c r="LQ31" i="2"/>
  <c r="LQ93" i="2"/>
  <c r="LQ127" i="2"/>
  <c r="LR31" i="2"/>
  <c r="LR93" i="2"/>
  <c r="LR127" i="2"/>
  <c r="LS31" i="2"/>
  <c r="LS93" i="2"/>
  <c r="LS127" i="2"/>
  <c r="LT31" i="2"/>
  <c r="LT93" i="2"/>
  <c r="LT127" i="2"/>
  <c r="LU31" i="2"/>
  <c r="LU93" i="2"/>
  <c r="LU127" i="2"/>
  <c r="LV31" i="2"/>
  <c r="LV93" i="2"/>
  <c r="LV127" i="2"/>
  <c r="LW31" i="2"/>
  <c r="LW93" i="2"/>
  <c r="LW127" i="2"/>
  <c r="LX31" i="2"/>
  <c r="LX93" i="2"/>
  <c r="LX127" i="2"/>
  <c r="LY31" i="2"/>
  <c r="LY93" i="2"/>
  <c r="LY127" i="2"/>
  <c r="LZ31" i="2"/>
  <c r="LZ93" i="2"/>
  <c r="LZ127" i="2"/>
  <c r="MA31" i="2"/>
  <c r="MA93" i="2"/>
  <c r="MA127" i="2"/>
  <c r="MB31" i="2"/>
  <c r="MB93" i="2"/>
  <c r="MB127" i="2"/>
  <c r="MC31" i="2"/>
  <c r="MC93" i="2"/>
  <c r="MC127" i="2"/>
  <c r="MD31" i="2"/>
  <c r="MD93" i="2"/>
  <c r="MD127" i="2"/>
  <c r="ME31" i="2"/>
  <c r="ME93" i="2"/>
  <c r="ME127" i="2"/>
  <c r="MF31" i="2"/>
  <c r="MF93" i="2"/>
  <c r="MF127" i="2"/>
  <c r="MG31" i="2"/>
  <c r="MG93" i="2"/>
  <c r="MG127" i="2"/>
  <c r="MH31" i="2"/>
  <c r="MH93" i="2"/>
  <c r="MH127" i="2"/>
  <c r="MI31" i="2"/>
  <c r="MI93" i="2"/>
  <c r="MI127" i="2"/>
  <c r="MJ31" i="2"/>
  <c r="MJ93" i="2"/>
  <c r="MJ127" i="2"/>
  <c r="E67" i="13"/>
  <c r="D69" i="3"/>
  <c r="F68" i="13"/>
  <c r="D30" i="13"/>
  <c r="C67" i="13"/>
  <c r="D68" i="13"/>
  <c r="C30" i="13"/>
  <c r="KJ32" i="2"/>
  <c r="U49" i="1"/>
  <c r="KJ94" i="2"/>
  <c r="KJ128" i="2"/>
  <c r="KK32" i="2"/>
  <c r="KK94" i="2"/>
  <c r="KK128" i="2"/>
  <c r="KL32" i="2"/>
  <c r="KL94" i="2"/>
  <c r="KL128" i="2"/>
  <c r="KM32" i="2"/>
  <c r="KM94" i="2"/>
  <c r="KM128" i="2"/>
  <c r="KN32" i="2"/>
  <c r="KN94" i="2"/>
  <c r="KN128" i="2"/>
  <c r="KO32" i="2"/>
  <c r="KO94" i="2"/>
  <c r="KO128" i="2"/>
  <c r="KP32" i="2"/>
  <c r="KP94" i="2"/>
  <c r="KP128" i="2"/>
  <c r="KQ32" i="2"/>
  <c r="KQ94" i="2"/>
  <c r="KQ128" i="2"/>
  <c r="KR32" i="2"/>
  <c r="KR94" i="2"/>
  <c r="KR128" i="2"/>
  <c r="KS32" i="2"/>
  <c r="KS94" i="2"/>
  <c r="KS128" i="2"/>
  <c r="KT32" i="2"/>
  <c r="KT94" i="2"/>
  <c r="KT128" i="2"/>
  <c r="KU32" i="2"/>
  <c r="KU94" i="2"/>
  <c r="KU128" i="2"/>
  <c r="KV32" i="2"/>
  <c r="KV94" i="2"/>
  <c r="KV128" i="2"/>
  <c r="KW32" i="2"/>
  <c r="KW94" i="2"/>
  <c r="KW128" i="2"/>
  <c r="KX32" i="2"/>
  <c r="KX94" i="2"/>
  <c r="KX128" i="2"/>
  <c r="KY32" i="2"/>
  <c r="KY94" i="2"/>
  <c r="KY128" i="2"/>
  <c r="KZ32" i="2"/>
  <c r="KZ94" i="2"/>
  <c r="KZ128" i="2"/>
  <c r="LA32" i="2"/>
  <c r="LA94" i="2"/>
  <c r="LA128" i="2"/>
  <c r="LB32" i="2"/>
  <c r="LB94" i="2"/>
  <c r="LB128" i="2"/>
  <c r="LC32" i="2"/>
  <c r="LC94" i="2"/>
  <c r="LC128" i="2"/>
  <c r="LD32" i="2"/>
  <c r="LD94" i="2"/>
  <c r="LD128" i="2"/>
  <c r="LE32" i="2"/>
  <c r="LE94" i="2"/>
  <c r="LE128" i="2"/>
  <c r="LF32" i="2"/>
  <c r="LF94" i="2"/>
  <c r="LF128" i="2"/>
  <c r="LG32" i="2"/>
  <c r="LG94" i="2"/>
  <c r="LG128" i="2"/>
  <c r="LH32" i="2"/>
  <c r="LH94" i="2"/>
  <c r="LH128" i="2"/>
  <c r="LI32" i="2"/>
  <c r="LI94" i="2"/>
  <c r="LI128" i="2"/>
  <c r="LJ32" i="2"/>
  <c r="LJ94" i="2"/>
  <c r="LJ128" i="2"/>
  <c r="LK32" i="2"/>
  <c r="LK94" i="2"/>
  <c r="LK128" i="2"/>
  <c r="LL32" i="2"/>
  <c r="LL94" i="2"/>
  <c r="LL128" i="2"/>
  <c r="LM32" i="2"/>
  <c r="LM94" i="2"/>
  <c r="LM128" i="2"/>
  <c r="LN32" i="2"/>
  <c r="LN94" i="2"/>
  <c r="LN128" i="2"/>
  <c r="LO32" i="2"/>
  <c r="LO94" i="2"/>
  <c r="LO128" i="2"/>
  <c r="LP32" i="2"/>
  <c r="LP94" i="2"/>
  <c r="LP128" i="2"/>
  <c r="LQ32" i="2"/>
  <c r="LQ94" i="2"/>
  <c r="LQ128" i="2"/>
  <c r="LR32" i="2"/>
  <c r="LR94" i="2"/>
  <c r="LR128" i="2"/>
  <c r="LS32" i="2"/>
  <c r="LS94" i="2"/>
  <c r="LS128" i="2"/>
  <c r="LT32" i="2"/>
  <c r="LT94" i="2"/>
  <c r="LT128" i="2"/>
  <c r="LU32" i="2"/>
  <c r="LU94" i="2"/>
  <c r="LU128" i="2"/>
  <c r="LV32" i="2"/>
  <c r="LV94" i="2"/>
  <c r="LV128" i="2"/>
  <c r="LW32" i="2"/>
  <c r="LW94" i="2"/>
  <c r="LW128" i="2"/>
  <c r="LX32" i="2"/>
  <c r="LX94" i="2"/>
  <c r="LX128" i="2"/>
  <c r="LY32" i="2"/>
  <c r="LY94" i="2"/>
  <c r="LY128" i="2"/>
  <c r="LZ32" i="2"/>
  <c r="LZ94" i="2"/>
  <c r="LZ128" i="2"/>
  <c r="MA32" i="2"/>
  <c r="MA94" i="2"/>
  <c r="MA128" i="2"/>
  <c r="MB32" i="2"/>
  <c r="MB94" i="2"/>
  <c r="MB128" i="2"/>
  <c r="MC32" i="2"/>
  <c r="MC94" i="2"/>
  <c r="MC128" i="2"/>
  <c r="MD32" i="2"/>
  <c r="MD94" i="2"/>
  <c r="MD128" i="2"/>
  <c r="ME32" i="2"/>
  <c r="ME94" i="2"/>
  <c r="ME128" i="2"/>
  <c r="MF32" i="2"/>
  <c r="MF94" i="2"/>
  <c r="MF128" i="2"/>
  <c r="MG32" i="2"/>
  <c r="MG94" i="2"/>
  <c r="MG128" i="2"/>
  <c r="MH32" i="2"/>
  <c r="MH94" i="2"/>
  <c r="MH128" i="2"/>
  <c r="MI32" i="2"/>
  <c r="MI94" i="2"/>
  <c r="MI128" i="2"/>
  <c r="MJ32" i="2"/>
  <c r="MJ94" i="2"/>
  <c r="MJ128" i="2"/>
  <c r="E68" i="13"/>
  <c r="D70" i="3"/>
  <c r="F69" i="13"/>
  <c r="D31" i="13"/>
  <c r="C68" i="13"/>
  <c r="D69" i="13"/>
  <c r="C31" i="13"/>
  <c r="KJ33" i="2"/>
  <c r="U50" i="1"/>
  <c r="KJ95" i="2"/>
  <c r="KJ129" i="2"/>
  <c r="KK33" i="2"/>
  <c r="KK95" i="2"/>
  <c r="KK129" i="2"/>
  <c r="KL33" i="2"/>
  <c r="KL95" i="2"/>
  <c r="KL129" i="2"/>
  <c r="KM33" i="2"/>
  <c r="KM95" i="2"/>
  <c r="KM129" i="2"/>
  <c r="KN33" i="2"/>
  <c r="KN95" i="2"/>
  <c r="KN129" i="2"/>
  <c r="KO33" i="2"/>
  <c r="KO95" i="2"/>
  <c r="KO129" i="2"/>
  <c r="KP33" i="2"/>
  <c r="KP95" i="2"/>
  <c r="KP129" i="2"/>
  <c r="KQ33" i="2"/>
  <c r="KQ95" i="2"/>
  <c r="KQ129" i="2"/>
  <c r="KR33" i="2"/>
  <c r="KR95" i="2"/>
  <c r="KR129" i="2"/>
  <c r="KS33" i="2"/>
  <c r="KS95" i="2"/>
  <c r="KS129" i="2"/>
  <c r="KT33" i="2"/>
  <c r="KT95" i="2"/>
  <c r="KT129" i="2"/>
  <c r="KU33" i="2"/>
  <c r="KU95" i="2"/>
  <c r="KU129" i="2"/>
  <c r="KV33" i="2"/>
  <c r="KV95" i="2"/>
  <c r="KV129" i="2"/>
  <c r="KW33" i="2"/>
  <c r="KW95" i="2"/>
  <c r="KW129" i="2"/>
  <c r="KX33" i="2"/>
  <c r="KX95" i="2"/>
  <c r="KX129" i="2"/>
  <c r="KY33" i="2"/>
  <c r="KY95" i="2"/>
  <c r="KY129" i="2"/>
  <c r="KZ33" i="2"/>
  <c r="KZ95" i="2"/>
  <c r="KZ129" i="2"/>
  <c r="LA33" i="2"/>
  <c r="LA95" i="2"/>
  <c r="LA129" i="2"/>
  <c r="LB33" i="2"/>
  <c r="LB95" i="2"/>
  <c r="LB129" i="2"/>
  <c r="LC33" i="2"/>
  <c r="LC95" i="2"/>
  <c r="LC129" i="2"/>
  <c r="LD33" i="2"/>
  <c r="LD95" i="2"/>
  <c r="LD129" i="2"/>
  <c r="LE33" i="2"/>
  <c r="LE95" i="2"/>
  <c r="LE129" i="2"/>
  <c r="LF33" i="2"/>
  <c r="LF95" i="2"/>
  <c r="LF129" i="2"/>
  <c r="LG33" i="2"/>
  <c r="LG95" i="2"/>
  <c r="LG129" i="2"/>
  <c r="LH33" i="2"/>
  <c r="LH95" i="2"/>
  <c r="LH129" i="2"/>
  <c r="LI33" i="2"/>
  <c r="LI95" i="2"/>
  <c r="LI129" i="2"/>
  <c r="LJ33" i="2"/>
  <c r="LJ95" i="2"/>
  <c r="LJ129" i="2"/>
  <c r="LK33" i="2"/>
  <c r="LK95" i="2"/>
  <c r="LK129" i="2"/>
  <c r="LL33" i="2"/>
  <c r="LL95" i="2"/>
  <c r="LL129" i="2"/>
  <c r="LM33" i="2"/>
  <c r="LM95" i="2"/>
  <c r="LM129" i="2"/>
  <c r="LN33" i="2"/>
  <c r="LN95" i="2"/>
  <c r="LN129" i="2"/>
  <c r="LO33" i="2"/>
  <c r="LO95" i="2"/>
  <c r="LO129" i="2"/>
  <c r="LP33" i="2"/>
  <c r="LP95" i="2"/>
  <c r="LP129" i="2"/>
  <c r="LQ33" i="2"/>
  <c r="LQ95" i="2"/>
  <c r="LQ129" i="2"/>
  <c r="LR33" i="2"/>
  <c r="LR95" i="2"/>
  <c r="LR129" i="2"/>
  <c r="LS33" i="2"/>
  <c r="LS95" i="2"/>
  <c r="LS129" i="2"/>
  <c r="LT33" i="2"/>
  <c r="LT95" i="2"/>
  <c r="LT129" i="2"/>
  <c r="LU33" i="2"/>
  <c r="LU95" i="2"/>
  <c r="LU129" i="2"/>
  <c r="LV33" i="2"/>
  <c r="LV95" i="2"/>
  <c r="LV129" i="2"/>
  <c r="LW33" i="2"/>
  <c r="LW95" i="2"/>
  <c r="LW129" i="2"/>
  <c r="LX33" i="2"/>
  <c r="LX95" i="2"/>
  <c r="LX129" i="2"/>
  <c r="LY33" i="2"/>
  <c r="LY95" i="2"/>
  <c r="LY129" i="2"/>
  <c r="LZ33" i="2"/>
  <c r="LZ95" i="2"/>
  <c r="LZ129" i="2"/>
  <c r="MA33" i="2"/>
  <c r="MA95" i="2"/>
  <c r="MA129" i="2"/>
  <c r="MB33" i="2"/>
  <c r="MB95" i="2"/>
  <c r="MB129" i="2"/>
  <c r="MC33" i="2"/>
  <c r="MC95" i="2"/>
  <c r="MC129" i="2"/>
  <c r="MD33" i="2"/>
  <c r="MD95" i="2"/>
  <c r="MD129" i="2"/>
  <c r="ME33" i="2"/>
  <c r="ME95" i="2"/>
  <c r="ME129" i="2"/>
  <c r="MF33" i="2"/>
  <c r="MF95" i="2"/>
  <c r="MF129" i="2"/>
  <c r="MG33" i="2"/>
  <c r="MG95" i="2"/>
  <c r="MG129" i="2"/>
  <c r="MH33" i="2"/>
  <c r="MH95" i="2"/>
  <c r="MH129" i="2"/>
  <c r="MI33" i="2"/>
  <c r="MI95" i="2"/>
  <c r="MI129" i="2"/>
  <c r="MJ33" i="2"/>
  <c r="MJ95" i="2"/>
  <c r="MJ129" i="2"/>
  <c r="E69" i="13"/>
  <c r="D71" i="3"/>
  <c r="F70" i="13"/>
  <c r="D32" i="13"/>
  <c r="C69" i="13"/>
  <c r="D70" i="13"/>
  <c r="C32" i="13"/>
  <c r="KJ34" i="2"/>
  <c r="U51" i="1"/>
  <c r="KJ96" i="2"/>
  <c r="KJ130" i="2"/>
  <c r="KK34" i="2"/>
  <c r="KK96" i="2"/>
  <c r="KK130" i="2"/>
  <c r="KL34" i="2"/>
  <c r="KL96" i="2"/>
  <c r="KL130" i="2"/>
  <c r="KM34" i="2"/>
  <c r="KM96" i="2"/>
  <c r="KM130" i="2"/>
  <c r="KN34" i="2"/>
  <c r="KN96" i="2"/>
  <c r="KN130" i="2"/>
  <c r="KO34" i="2"/>
  <c r="KO96" i="2"/>
  <c r="KO130" i="2"/>
  <c r="KP34" i="2"/>
  <c r="KP96" i="2"/>
  <c r="KP130" i="2"/>
  <c r="KQ34" i="2"/>
  <c r="KQ96" i="2"/>
  <c r="KQ130" i="2"/>
  <c r="KR34" i="2"/>
  <c r="KR96" i="2"/>
  <c r="KR130" i="2"/>
  <c r="KS34" i="2"/>
  <c r="KS96" i="2"/>
  <c r="KS130" i="2"/>
  <c r="KT34" i="2"/>
  <c r="KT96" i="2"/>
  <c r="KT130" i="2"/>
  <c r="KU34" i="2"/>
  <c r="KU96" i="2"/>
  <c r="KU130" i="2"/>
  <c r="KV34" i="2"/>
  <c r="KV96" i="2"/>
  <c r="KV130" i="2"/>
  <c r="KW34" i="2"/>
  <c r="KW96" i="2"/>
  <c r="KW130" i="2"/>
  <c r="KX34" i="2"/>
  <c r="KX96" i="2"/>
  <c r="KX130" i="2"/>
  <c r="KY34" i="2"/>
  <c r="KY96" i="2"/>
  <c r="KY130" i="2"/>
  <c r="KZ34" i="2"/>
  <c r="KZ96" i="2"/>
  <c r="KZ130" i="2"/>
  <c r="LA34" i="2"/>
  <c r="LA96" i="2"/>
  <c r="LA130" i="2"/>
  <c r="LB34" i="2"/>
  <c r="LB96" i="2"/>
  <c r="LB130" i="2"/>
  <c r="LC34" i="2"/>
  <c r="LC96" i="2"/>
  <c r="LC130" i="2"/>
  <c r="LD34" i="2"/>
  <c r="LD96" i="2"/>
  <c r="LD130" i="2"/>
  <c r="LE34" i="2"/>
  <c r="LE96" i="2"/>
  <c r="LE130" i="2"/>
  <c r="LF34" i="2"/>
  <c r="LF96" i="2"/>
  <c r="LF130" i="2"/>
  <c r="LG34" i="2"/>
  <c r="LG96" i="2"/>
  <c r="LG130" i="2"/>
  <c r="LH34" i="2"/>
  <c r="LH96" i="2"/>
  <c r="LH130" i="2"/>
  <c r="LI34" i="2"/>
  <c r="LI96" i="2"/>
  <c r="LI130" i="2"/>
  <c r="LJ34" i="2"/>
  <c r="LJ96" i="2"/>
  <c r="LJ130" i="2"/>
  <c r="LK34" i="2"/>
  <c r="LK96" i="2"/>
  <c r="LK130" i="2"/>
  <c r="LL34" i="2"/>
  <c r="LL96" i="2"/>
  <c r="LL130" i="2"/>
  <c r="LM34" i="2"/>
  <c r="LM96" i="2"/>
  <c r="LM130" i="2"/>
  <c r="LN34" i="2"/>
  <c r="LN96" i="2"/>
  <c r="LN130" i="2"/>
  <c r="LO34" i="2"/>
  <c r="LO96" i="2"/>
  <c r="LO130" i="2"/>
  <c r="LP34" i="2"/>
  <c r="LP96" i="2"/>
  <c r="LP130" i="2"/>
  <c r="LQ34" i="2"/>
  <c r="LQ96" i="2"/>
  <c r="LQ130" i="2"/>
  <c r="LR34" i="2"/>
  <c r="LR96" i="2"/>
  <c r="LR130" i="2"/>
  <c r="LS34" i="2"/>
  <c r="LS96" i="2"/>
  <c r="LS130" i="2"/>
  <c r="LT34" i="2"/>
  <c r="LT96" i="2"/>
  <c r="LT130" i="2"/>
  <c r="LU34" i="2"/>
  <c r="LU96" i="2"/>
  <c r="LU130" i="2"/>
  <c r="LV34" i="2"/>
  <c r="LV96" i="2"/>
  <c r="LV130" i="2"/>
  <c r="LW34" i="2"/>
  <c r="LW96" i="2"/>
  <c r="LW130" i="2"/>
  <c r="LX34" i="2"/>
  <c r="LX96" i="2"/>
  <c r="LX130" i="2"/>
  <c r="LY34" i="2"/>
  <c r="LY96" i="2"/>
  <c r="LY130" i="2"/>
  <c r="LZ34" i="2"/>
  <c r="LZ96" i="2"/>
  <c r="LZ130" i="2"/>
  <c r="MA34" i="2"/>
  <c r="MA96" i="2"/>
  <c r="MA130" i="2"/>
  <c r="MB34" i="2"/>
  <c r="MB96" i="2"/>
  <c r="MB130" i="2"/>
  <c r="MC34" i="2"/>
  <c r="MC96" i="2"/>
  <c r="MC130" i="2"/>
  <c r="MD34" i="2"/>
  <c r="MD96" i="2"/>
  <c r="MD130" i="2"/>
  <c r="ME34" i="2"/>
  <c r="ME96" i="2"/>
  <c r="ME130" i="2"/>
  <c r="MF34" i="2"/>
  <c r="MF96" i="2"/>
  <c r="MF130" i="2"/>
  <c r="MG34" i="2"/>
  <c r="MG96" i="2"/>
  <c r="MG130" i="2"/>
  <c r="MH34" i="2"/>
  <c r="MH96" i="2"/>
  <c r="MH130" i="2"/>
  <c r="MI34" i="2"/>
  <c r="MI96" i="2"/>
  <c r="MI130" i="2"/>
  <c r="MJ34" i="2"/>
  <c r="MJ96" i="2"/>
  <c r="MJ130" i="2"/>
  <c r="E70" i="13"/>
  <c r="D72" i="3"/>
  <c r="F71" i="13"/>
  <c r="D33" i="13"/>
  <c r="C70" i="13"/>
  <c r="D71" i="13"/>
  <c r="C33" i="13"/>
  <c r="KJ35" i="2"/>
  <c r="U52" i="1"/>
  <c r="KJ97" i="2"/>
  <c r="KJ131" i="2"/>
  <c r="KK35" i="2"/>
  <c r="KK97" i="2"/>
  <c r="KK131" i="2"/>
  <c r="KL35" i="2"/>
  <c r="KL97" i="2"/>
  <c r="KL131" i="2"/>
  <c r="KM35" i="2"/>
  <c r="KM97" i="2"/>
  <c r="KM131" i="2"/>
  <c r="KN35" i="2"/>
  <c r="KN97" i="2"/>
  <c r="KN131" i="2"/>
  <c r="KO35" i="2"/>
  <c r="KO97" i="2"/>
  <c r="KO131" i="2"/>
  <c r="KP35" i="2"/>
  <c r="KP97" i="2"/>
  <c r="KP131" i="2"/>
  <c r="KQ35" i="2"/>
  <c r="KQ97" i="2"/>
  <c r="KQ131" i="2"/>
  <c r="KR35" i="2"/>
  <c r="KR97" i="2"/>
  <c r="KR131" i="2"/>
  <c r="KS35" i="2"/>
  <c r="KS97" i="2"/>
  <c r="KS131" i="2"/>
  <c r="KT35" i="2"/>
  <c r="KT97" i="2"/>
  <c r="KT131" i="2"/>
  <c r="KU35" i="2"/>
  <c r="KU97" i="2"/>
  <c r="KU131" i="2"/>
  <c r="KV35" i="2"/>
  <c r="KV97" i="2"/>
  <c r="KV131" i="2"/>
  <c r="KW35" i="2"/>
  <c r="KW97" i="2"/>
  <c r="KW131" i="2"/>
  <c r="KX35" i="2"/>
  <c r="KX97" i="2"/>
  <c r="KX131" i="2"/>
  <c r="KY35" i="2"/>
  <c r="KY97" i="2"/>
  <c r="KY131" i="2"/>
  <c r="KZ35" i="2"/>
  <c r="KZ97" i="2"/>
  <c r="KZ131" i="2"/>
  <c r="LA35" i="2"/>
  <c r="LA97" i="2"/>
  <c r="LA131" i="2"/>
  <c r="LB35" i="2"/>
  <c r="LB97" i="2"/>
  <c r="LB131" i="2"/>
  <c r="LC35" i="2"/>
  <c r="LC97" i="2"/>
  <c r="LC131" i="2"/>
  <c r="LD35" i="2"/>
  <c r="LD97" i="2"/>
  <c r="LD131" i="2"/>
  <c r="LE35" i="2"/>
  <c r="LE97" i="2"/>
  <c r="LE131" i="2"/>
  <c r="LF35" i="2"/>
  <c r="LF97" i="2"/>
  <c r="LF131" i="2"/>
  <c r="LG35" i="2"/>
  <c r="LG97" i="2"/>
  <c r="LG131" i="2"/>
  <c r="LH35" i="2"/>
  <c r="LH97" i="2"/>
  <c r="LH131" i="2"/>
  <c r="LI35" i="2"/>
  <c r="LI97" i="2"/>
  <c r="LI131" i="2"/>
  <c r="LJ35" i="2"/>
  <c r="LJ97" i="2"/>
  <c r="LJ131" i="2"/>
  <c r="LK35" i="2"/>
  <c r="LK97" i="2"/>
  <c r="LK131" i="2"/>
  <c r="LL35" i="2"/>
  <c r="LL97" i="2"/>
  <c r="LL131" i="2"/>
  <c r="LM35" i="2"/>
  <c r="LM97" i="2"/>
  <c r="LM131" i="2"/>
  <c r="LN35" i="2"/>
  <c r="LN97" i="2"/>
  <c r="LN131" i="2"/>
  <c r="LO35" i="2"/>
  <c r="LO97" i="2"/>
  <c r="LO131" i="2"/>
  <c r="LP35" i="2"/>
  <c r="LP97" i="2"/>
  <c r="LP131" i="2"/>
  <c r="LQ35" i="2"/>
  <c r="LQ97" i="2"/>
  <c r="LQ131" i="2"/>
  <c r="LR35" i="2"/>
  <c r="LR97" i="2"/>
  <c r="LR131" i="2"/>
  <c r="LS35" i="2"/>
  <c r="LS97" i="2"/>
  <c r="LS131" i="2"/>
  <c r="LT35" i="2"/>
  <c r="LT97" i="2"/>
  <c r="LT131" i="2"/>
  <c r="LU35" i="2"/>
  <c r="LU97" i="2"/>
  <c r="LU131" i="2"/>
  <c r="LV35" i="2"/>
  <c r="LV97" i="2"/>
  <c r="LV131" i="2"/>
  <c r="LW35" i="2"/>
  <c r="LW97" i="2"/>
  <c r="LW131" i="2"/>
  <c r="LX35" i="2"/>
  <c r="LX97" i="2"/>
  <c r="LX131" i="2"/>
  <c r="LY35" i="2"/>
  <c r="LY97" i="2"/>
  <c r="LY131" i="2"/>
  <c r="LZ35" i="2"/>
  <c r="LZ97" i="2"/>
  <c r="LZ131" i="2"/>
  <c r="MA35" i="2"/>
  <c r="MA97" i="2"/>
  <c r="MA131" i="2"/>
  <c r="MB35" i="2"/>
  <c r="MB97" i="2"/>
  <c r="MB131" i="2"/>
  <c r="MC35" i="2"/>
  <c r="MC97" i="2"/>
  <c r="MC131" i="2"/>
  <c r="MD35" i="2"/>
  <c r="MD97" i="2"/>
  <c r="MD131" i="2"/>
  <c r="ME35" i="2"/>
  <c r="ME97" i="2"/>
  <c r="ME131" i="2"/>
  <c r="MF35" i="2"/>
  <c r="MF97" i="2"/>
  <c r="MF131" i="2"/>
  <c r="MG35" i="2"/>
  <c r="MG97" i="2"/>
  <c r="MG131" i="2"/>
  <c r="MH35" i="2"/>
  <c r="MH97" i="2"/>
  <c r="MH131" i="2"/>
  <c r="MI35" i="2"/>
  <c r="MI97" i="2"/>
  <c r="MI131" i="2"/>
  <c r="MJ35" i="2"/>
  <c r="MJ97" i="2"/>
  <c r="MJ131" i="2"/>
  <c r="E71" i="13"/>
  <c r="D73" i="3"/>
  <c r="F72" i="13"/>
  <c r="D34" i="13"/>
  <c r="C71" i="13"/>
  <c r="D72" i="13"/>
  <c r="C34" i="13"/>
  <c r="KJ36" i="2"/>
  <c r="U53" i="1"/>
  <c r="KJ98" i="2"/>
  <c r="KJ132" i="2"/>
  <c r="KK36" i="2"/>
  <c r="KK98" i="2"/>
  <c r="KK132" i="2"/>
  <c r="KL36" i="2"/>
  <c r="KL98" i="2"/>
  <c r="KL132" i="2"/>
  <c r="KM36" i="2"/>
  <c r="KM98" i="2"/>
  <c r="KM132" i="2"/>
  <c r="KN36" i="2"/>
  <c r="KN98" i="2"/>
  <c r="KN132" i="2"/>
  <c r="KO36" i="2"/>
  <c r="KO98" i="2"/>
  <c r="KO132" i="2"/>
  <c r="KP36" i="2"/>
  <c r="KP98" i="2"/>
  <c r="KP132" i="2"/>
  <c r="KQ36" i="2"/>
  <c r="KQ98" i="2"/>
  <c r="KQ132" i="2"/>
  <c r="KR36" i="2"/>
  <c r="KR98" i="2"/>
  <c r="KR132" i="2"/>
  <c r="KS36" i="2"/>
  <c r="KS98" i="2"/>
  <c r="KS132" i="2"/>
  <c r="KT36" i="2"/>
  <c r="KT98" i="2"/>
  <c r="KT132" i="2"/>
  <c r="KU36" i="2"/>
  <c r="KU98" i="2"/>
  <c r="KU132" i="2"/>
  <c r="KV36" i="2"/>
  <c r="KV98" i="2"/>
  <c r="KV132" i="2"/>
  <c r="KW36" i="2"/>
  <c r="KW98" i="2"/>
  <c r="KW132" i="2"/>
  <c r="KX36" i="2"/>
  <c r="KX98" i="2"/>
  <c r="KX132" i="2"/>
  <c r="KY36" i="2"/>
  <c r="KY98" i="2"/>
  <c r="KY132" i="2"/>
  <c r="KZ36" i="2"/>
  <c r="KZ98" i="2"/>
  <c r="KZ132" i="2"/>
  <c r="LA36" i="2"/>
  <c r="LA98" i="2"/>
  <c r="LA132" i="2"/>
  <c r="LB36" i="2"/>
  <c r="LB98" i="2"/>
  <c r="LB132" i="2"/>
  <c r="LC36" i="2"/>
  <c r="LC98" i="2"/>
  <c r="LC132" i="2"/>
  <c r="LD36" i="2"/>
  <c r="LD98" i="2"/>
  <c r="LD132" i="2"/>
  <c r="LE36" i="2"/>
  <c r="LE98" i="2"/>
  <c r="LE132" i="2"/>
  <c r="LF36" i="2"/>
  <c r="LF98" i="2"/>
  <c r="LF132" i="2"/>
  <c r="LG36" i="2"/>
  <c r="LG98" i="2"/>
  <c r="LG132" i="2"/>
  <c r="LH36" i="2"/>
  <c r="LH98" i="2"/>
  <c r="LH132" i="2"/>
  <c r="LI36" i="2"/>
  <c r="LI98" i="2"/>
  <c r="LI132" i="2"/>
  <c r="LJ36" i="2"/>
  <c r="LJ98" i="2"/>
  <c r="LJ132" i="2"/>
  <c r="LK36" i="2"/>
  <c r="LK98" i="2"/>
  <c r="LK132" i="2"/>
  <c r="LL36" i="2"/>
  <c r="LL98" i="2"/>
  <c r="LL132" i="2"/>
  <c r="LM36" i="2"/>
  <c r="LM98" i="2"/>
  <c r="LM132" i="2"/>
  <c r="LN36" i="2"/>
  <c r="LN98" i="2"/>
  <c r="LN132" i="2"/>
  <c r="LO36" i="2"/>
  <c r="LO98" i="2"/>
  <c r="LO132" i="2"/>
  <c r="LP36" i="2"/>
  <c r="LP98" i="2"/>
  <c r="LP132" i="2"/>
  <c r="LQ36" i="2"/>
  <c r="LQ98" i="2"/>
  <c r="LQ132" i="2"/>
  <c r="LR36" i="2"/>
  <c r="LR98" i="2"/>
  <c r="LR132" i="2"/>
  <c r="LS36" i="2"/>
  <c r="LS98" i="2"/>
  <c r="LS132" i="2"/>
  <c r="LT36" i="2"/>
  <c r="LT98" i="2"/>
  <c r="LT132" i="2"/>
  <c r="LU36" i="2"/>
  <c r="LU98" i="2"/>
  <c r="LU132" i="2"/>
  <c r="LV36" i="2"/>
  <c r="LV98" i="2"/>
  <c r="LV132" i="2"/>
  <c r="LW36" i="2"/>
  <c r="LW98" i="2"/>
  <c r="LW132" i="2"/>
  <c r="LX36" i="2"/>
  <c r="LX98" i="2"/>
  <c r="LX132" i="2"/>
  <c r="LY36" i="2"/>
  <c r="LY98" i="2"/>
  <c r="LY132" i="2"/>
  <c r="LZ36" i="2"/>
  <c r="LZ98" i="2"/>
  <c r="LZ132" i="2"/>
  <c r="MA36" i="2"/>
  <c r="MA98" i="2"/>
  <c r="MA132" i="2"/>
  <c r="MB36" i="2"/>
  <c r="MB98" i="2"/>
  <c r="MB132" i="2"/>
  <c r="MC36" i="2"/>
  <c r="MC98" i="2"/>
  <c r="MC132" i="2"/>
  <c r="MD36" i="2"/>
  <c r="MD98" i="2"/>
  <c r="MD132" i="2"/>
  <c r="ME36" i="2"/>
  <c r="ME98" i="2"/>
  <c r="ME132" i="2"/>
  <c r="MF36" i="2"/>
  <c r="MF98" i="2"/>
  <c r="MF132" i="2"/>
  <c r="MG36" i="2"/>
  <c r="MG98" i="2"/>
  <c r="MG132" i="2"/>
  <c r="MH36" i="2"/>
  <c r="MH98" i="2"/>
  <c r="MH132" i="2"/>
  <c r="MI36" i="2"/>
  <c r="MI98" i="2"/>
  <c r="MI132" i="2"/>
  <c r="MJ36" i="2"/>
  <c r="MJ98" i="2"/>
  <c r="MJ132" i="2"/>
  <c r="D5" i="2"/>
  <c r="KI5" i="2"/>
  <c r="KI6" i="2"/>
  <c r="D4" i="2"/>
  <c r="KI4" i="2"/>
  <c r="KI8" i="2"/>
  <c r="KI70" i="2"/>
  <c r="KI104" i="2"/>
  <c r="KI9" i="2"/>
  <c r="KI71" i="2"/>
  <c r="KI105" i="2"/>
  <c r="KI10" i="2"/>
  <c r="KI72" i="2"/>
  <c r="KI106" i="2"/>
  <c r="KI11" i="2"/>
  <c r="KI73" i="2"/>
  <c r="KI107" i="2"/>
  <c r="KI12" i="2"/>
  <c r="KI74" i="2"/>
  <c r="KI108" i="2"/>
  <c r="KI13" i="2"/>
  <c r="KI75" i="2"/>
  <c r="KI109" i="2"/>
  <c r="KI14" i="2"/>
  <c r="KI76" i="2"/>
  <c r="KI110" i="2"/>
  <c r="KI15" i="2"/>
  <c r="KI77" i="2"/>
  <c r="KI111" i="2"/>
  <c r="KI16" i="2"/>
  <c r="KI78" i="2"/>
  <c r="KI112" i="2"/>
  <c r="KI17" i="2"/>
  <c r="KI79" i="2"/>
  <c r="KI113" i="2"/>
  <c r="KI18" i="2"/>
  <c r="KI80" i="2"/>
  <c r="KI114" i="2"/>
  <c r="KI19" i="2"/>
  <c r="KI81" i="2"/>
  <c r="KI115" i="2"/>
  <c r="KI20" i="2"/>
  <c r="KI82" i="2"/>
  <c r="KI116" i="2"/>
  <c r="KI21" i="2"/>
  <c r="KI83" i="2"/>
  <c r="KI117" i="2"/>
  <c r="KI22" i="2"/>
  <c r="KI84" i="2"/>
  <c r="KI118" i="2"/>
  <c r="KI23" i="2"/>
  <c r="KI85" i="2"/>
  <c r="KI119" i="2"/>
  <c r="KI24" i="2"/>
  <c r="KI86" i="2"/>
  <c r="KI120" i="2"/>
  <c r="KI25" i="2"/>
  <c r="KI87" i="2"/>
  <c r="KI121" i="2"/>
  <c r="KI26" i="2"/>
  <c r="KI88" i="2"/>
  <c r="KI122" i="2"/>
  <c r="KI27" i="2"/>
  <c r="KI89" i="2"/>
  <c r="KI123" i="2"/>
  <c r="KI28" i="2"/>
  <c r="KI90" i="2"/>
  <c r="KI124" i="2"/>
  <c r="KI29" i="2"/>
  <c r="KI91" i="2"/>
  <c r="KI125" i="2"/>
  <c r="KI30" i="2"/>
  <c r="KI92" i="2"/>
  <c r="KI126" i="2"/>
  <c r="KI31" i="2"/>
  <c r="KI93" i="2"/>
  <c r="KI127" i="2"/>
  <c r="KI32" i="2"/>
  <c r="KI94" i="2"/>
  <c r="KI128" i="2"/>
  <c r="KI33" i="2"/>
  <c r="KI95" i="2"/>
  <c r="KI129" i="2"/>
  <c r="KI34" i="2"/>
  <c r="KI96" i="2"/>
  <c r="KI130" i="2"/>
  <c r="KI35" i="2"/>
  <c r="KI97" i="2"/>
  <c r="KI131" i="2"/>
  <c r="KI36" i="2"/>
  <c r="KI98" i="2"/>
  <c r="KI132" i="2"/>
  <c r="KI7" i="2"/>
  <c r="KI69" i="2"/>
  <c r="KI103" i="2"/>
  <c r="D6" i="2"/>
  <c r="D7" i="2"/>
  <c r="P24" i="1"/>
  <c r="D69" i="2"/>
  <c r="BV7" i="2"/>
  <c r="BW7" i="2"/>
  <c r="BZ7" i="2"/>
  <c r="BX7" i="2"/>
  <c r="BZ38" i="2"/>
  <c r="BZ69" i="2"/>
  <c r="EK143" i="2"/>
  <c r="BZ139" i="2"/>
  <c r="BZ169" i="2"/>
  <c r="D139" i="2"/>
  <c r="D8" i="2"/>
  <c r="P25" i="1"/>
  <c r="D70" i="2"/>
  <c r="BV8" i="2"/>
  <c r="BW8" i="2"/>
  <c r="BZ8" i="2"/>
  <c r="BX8" i="2"/>
  <c r="BZ39" i="2"/>
  <c r="BZ70" i="2"/>
  <c r="BZ140" i="2"/>
  <c r="BZ170" i="2"/>
  <c r="B269" i="2"/>
  <c r="C270" i="2"/>
  <c r="D38" i="2"/>
  <c r="D199" i="2"/>
  <c r="D39" i="2"/>
  <c r="D140" i="2"/>
  <c r="D9" i="2"/>
  <c r="P26" i="1"/>
  <c r="D71" i="2"/>
  <c r="BV9" i="2"/>
  <c r="BW9" i="2"/>
  <c r="BZ9" i="2"/>
  <c r="BX9" i="2"/>
  <c r="BZ40" i="2"/>
  <c r="BZ71" i="2"/>
  <c r="BZ141" i="2"/>
  <c r="BZ171" i="2"/>
  <c r="D200" i="2"/>
  <c r="D40" i="2"/>
  <c r="D141" i="2"/>
  <c r="D10" i="2"/>
  <c r="P27" i="1"/>
  <c r="D72" i="2"/>
  <c r="BV10" i="2"/>
  <c r="BW10" i="2"/>
  <c r="BZ10" i="2"/>
  <c r="BX10" i="2"/>
  <c r="BZ41" i="2"/>
  <c r="BZ72" i="2"/>
  <c r="BZ142" i="2"/>
  <c r="BZ172" i="2"/>
  <c r="D201" i="2"/>
  <c r="D41" i="2"/>
  <c r="D142" i="2"/>
  <c r="D11" i="2"/>
  <c r="P28" i="1"/>
  <c r="D73" i="2"/>
  <c r="BV11" i="2"/>
  <c r="BW11" i="2"/>
  <c r="BZ11" i="2"/>
  <c r="BX11" i="2"/>
  <c r="BZ42" i="2"/>
  <c r="BZ73" i="2"/>
  <c r="BZ143" i="2"/>
  <c r="BZ173" i="2"/>
  <c r="D202" i="2"/>
  <c r="D42" i="2"/>
  <c r="D143" i="2"/>
  <c r="D12" i="2"/>
  <c r="P29" i="1"/>
  <c r="D74" i="2"/>
  <c r="BV12" i="2"/>
  <c r="BW12" i="2"/>
  <c r="BZ12" i="2"/>
  <c r="BX12" i="2"/>
  <c r="BZ43" i="2"/>
  <c r="BZ74" i="2"/>
  <c r="BZ144" i="2"/>
  <c r="BZ174" i="2"/>
  <c r="D203" i="2"/>
  <c r="D43" i="2"/>
  <c r="D144" i="2"/>
  <c r="D13" i="2"/>
  <c r="P30" i="1"/>
  <c r="D75" i="2"/>
  <c r="BV13" i="2"/>
  <c r="BW13" i="2"/>
  <c r="BZ13" i="2"/>
  <c r="BX13" i="2"/>
  <c r="BZ44" i="2"/>
  <c r="BZ75" i="2"/>
  <c r="BZ145" i="2"/>
  <c r="BZ175" i="2"/>
  <c r="D204" i="2"/>
  <c r="D44" i="2"/>
  <c r="D145" i="2"/>
  <c r="D14" i="2"/>
  <c r="P31" i="1"/>
  <c r="D76" i="2"/>
  <c r="BV14" i="2"/>
  <c r="BW14" i="2"/>
  <c r="BZ14" i="2"/>
  <c r="BX14" i="2"/>
  <c r="BZ45" i="2"/>
  <c r="BZ76" i="2"/>
  <c r="BZ146" i="2"/>
  <c r="BZ176" i="2"/>
  <c r="D205" i="2"/>
  <c r="D45" i="2"/>
  <c r="D146" i="2"/>
  <c r="D15" i="2"/>
  <c r="P32" i="1"/>
  <c r="D77" i="2"/>
  <c r="BV15" i="2"/>
  <c r="BW15" i="2"/>
  <c r="BZ15" i="2"/>
  <c r="BX15" i="2"/>
  <c r="BZ46" i="2"/>
  <c r="BZ77" i="2"/>
  <c r="BZ147" i="2"/>
  <c r="BZ177" i="2"/>
  <c r="D206" i="2"/>
  <c r="D46" i="2"/>
  <c r="D147" i="2"/>
  <c r="D16" i="2"/>
  <c r="P33" i="1"/>
  <c r="D78" i="2"/>
  <c r="BV16" i="2"/>
  <c r="BW16" i="2"/>
  <c r="BZ16" i="2"/>
  <c r="BX16" i="2"/>
  <c r="BZ47" i="2"/>
  <c r="BZ78" i="2"/>
  <c r="BZ148" i="2"/>
  <c r="BZ178" i="2"/>
  <c r="D207" i="2"/>
  <c r="D47" i="2"/>
  <c r="D148" i="2"/>
  <c r="D17" i="2"/>
  <c r="P34" i="1"/>
  <c r="D79" i="2"/>
  <c r="BV17" i="2"/>
  <c r="BW17" i="2"/>
  <c r="BZ17" i="2"/>
  <c r="BX17" i="2"/>
  <c r="BZ48" i="2"/>
  <c r="BZ79" i="2"/>
  <c r="BZ149" i="2"/>
  <c r="BZ179" i="2"/>
  <c r="D208" i="2"/>
  <c r="D48" i="2"/>
  <c r="D149" i="2"/>
  <c r="D18" i="2"/>
  <c r="P35" i="1"/>
  <c r="D80" i="2"/>
  <c r="BV18" i="2"/>
  <c r="BW18" i="2"/>
  <c r="BZ18" i="2"/>
  <c r="BX18" i="2"/>
  <c r="BZ49" i="2"/>
  <c r="BZ80" i="2"/>
  <c r="BZ150" i="2"/>
  <c r="BZ180" i="2"/>
  <c r="D209" i="2"/>
  <c r="D49" i="2"/>
  <c r="D150" i="2"/>
  <c r="D19" i="2"/>
  <c r="P36" i="1"/>
  <c r="D81" i="2"/>
  <c r="BV19" i="2"/>
  <c r="BW19" i="2"/>
  <c r="BZ19" i="2"/>
  <c r="BX19" i="2"/>
  <c r="BZ50" i="2"/>
  <c r="BZ81" i="2"/>
  <c r="BZ151" i="2"/>
  <c r="BZ181" i="2"/>
  <c r="D210" i="2"/>
  <c r="D50" i="2"/>
  <c r="D151" i="2"/>
  <c r="D20" i="2"/>
  <c r="P37" i="1"/>
  <c r="D82" i="2"/>
  <c r="BV20" i="2"/>
  <c r="BW20" i="2"/>
  <c r="BZ20" i="2"/>
  <c r="BX20" i="2"/>
  <c r="BZ51" i="2"/>
  <c r="BZ82" i="2"/>
  <c r="BZ152" i="2"/>
  <c r="BZ182" i="2"/>
  <c r="D211" i="2"/>
  <c r="D51" i="2"/>
  <c r="D152" i="2"/>
  <c r="D21" i="2"/>
  <c r="P38" i="1"/>
  <c r="D83" i="2"/>
  <c r="BV21" i="2"/>
  <c r="BW21" i="2"/>
  <c r="BZ21" i="2"/>
  <c r="BX21" i="2"/>
  <c r="BZ52" i="2"/>
  <c r="BZ83" i="2"/>
  <c r="BZ153" i="2"/>
  <c r="BZ183" i="2"/>
  <c r="D212" i="2"/>
  <c r="D52" i="2"/>
  <c r="D153" i="2"/>
  <c r="D22" i="2"/>
  <c r="P39" i="1"/>
  <c r="D84" i="2"/>
  <c r="BV22" i="2"/>
  <c r="BW22" i="2"/>
  <c r="BZ22" i="2"/>
  <c r="BX22" i="2"/>
  <c r="BZ53" i="2"/>
  <c r="BZ84" i="2"/>
  <c r="BZ154" i="2"/>
  <c r="BZ184" i="2"/>
  <c r="D213" i="2"/>
  <c r="D53" i="2"/>
  <c r="D154" i="2"/>
  <c r="D23" i="2"/>
  <c r="P40" i="1"/>
  <c r="D85" i="2"/>
  <c r="BV23" i="2"/>
  <c r="BW23" i="2"/>
  <c r="BZ23" i="2"/>
  <c r="BX23" i="2"/>
  <c r="BZ54" i="2"/>
  <c r="BZ85" i="2"/>
  <c r="BZ155" i="2"/>
  <c r="BZ185" i="2"/>
  <c r="D214" i="2"/>
  <c r="D54" i="2"/>
  <c r="D155" i="2"/>
  <c r="D24" i="2"/>
  <c r="P41" i="1"/>
  <c r="D86" i="2"/>
  <c r="BV24" i="2"/>
  <c r="BW24" i="2"/>
  <c r="BZ24" i="2"/>
  <c r="BX24" i="2"/>
  <c r="BZ55" i="2"/>
  <c r="BZ86" i="2"/>
  <c r="BZ156" i="2"/>
  <c r="BZ186" i="2"/>
  <c r="D215" i="2"/>
  <c r="D55" i="2"/>
  <c r="D156" i="2"/>
  <c r="D25" i="2"/>
  <c r="P42" i="1"/>
  <c r="D87" i="2"/>
  <c r="BV25" i="2"/>
  <c r="BW25" i="2"/>
  <c r="BZ25" i="2"/>
  <c r="BX25" i="2"/>
  <c r="BZ56" i="2"/>
  <c r="BZ87" i="2"/>
  <c r="BZ157" i="2"/>
  <c r="BZ187" i="2"/>
  <c r="D216" i="2"/>
  <c r="D56" i="2"/>
  <c r="D157" i="2"/>
  <c r="D26" i="2"/>
  <c r="P43" i="1"/>
  <c r="D88" i="2"/>
  <c r="BV26" i="2"/>
  <c r="BW26" i="2"/>
  <c r="BZ26" i="2"/>
  <c r="BX26" i="2"/>
  <c r="BZ57" i="2"/>
  <c r="BZ88" i="2"/>
  <c r="BZ158" i="2"/>
  <c r="BZ188" i="2"/>
  <c r="D217" i="2"/>
  <c r="D57" i="2"/>
  <c r="D158" i="2"/>
  <c r="D249" i="2"/>
  <c r="E6" i="2"/>
  <c r="E7" i="2"/>
  <c r="E69" i="2"/>
  <c r="CA7" i="2"/>
  <c r="CA38" i="2"/>
  <c r="CA69" i="2"/>
  <c r="CA139" i="2"/>
  <c r="CA169" i="2"/>
  <c r="E139" i="2"/>
  <c r="E8" i="2"/>
  <c r="E70" i="2"/>
  <c r="CA8" i="2"/>
  <c r="CA39" i="2"/>
  <c r="CA70" i="2"/>
  <c r="CA140" i="2"/>
  <c r="CA170" i="2"/>
  <c r="E38" i="2"/>
  <c r="E199" i="2"/>
  <c r="E39" i="2"/>
  <c r="E140" i="2"/>
  <c r="E9" i="2"/>
  <c r="E71" i="2"/>
  <c r="CA9" i="2"/>
  <c r="CA40" i="2"/>
  <c r="CA71" i="2"/>
  <c r="CA141" i="2"/>
  <c r="CA171" i="2"/>
  <c r="E200" i="2"/>
  <c r="E40" i="2"/>
  <c r="E141" i="2"/>
  <c r="E10" i="2"/>
  <c r="E72" i="2"/>
  <c r="CA10" i="2"/>
  <c r="CA41" i="2"/>
  <c r="CA72" i="2"/>
  <c r="CA142" i="2"/>
  <c r="CA172" i="2"/>
  <c r="E201" i="2"/>
  <c r="E41" i="2"/>
  <c r="E142" i="2"/>
  <c r="E11" i="2"/>
  <c r="E73" i="2"/>
  <c r="CA11" i="2"/>
  <c r="CA42" i="2"/>
  <c r="CA73" i="2"/>
  <c r="CA143" i="2"/>
  <c r="CA173" i="2"/>
  <c r="E202" i="2"/>
  <c r="E42" i="2"/>
  <c r="E143" i="2"/>
  <c r="E12" i="2"/>
  <c r="E74" i="2"/>
  <c r="CA12" i="2"/>
  <c r="CA43" i="2"/>
  <c r="CA74" i="2"/>
  <c r="CA144" i="2"/>
  <c r="CA174" i="2"/>
  <c r="E203" i="2"/>
  <c r="E43" i="2"/>
  <c r="E144" i="2"/>
  <c r="E13" i="2"/>
  <c r="E75" i="2"/>
  <c r="CA13" i="2"/>
  <c r="CA44" i="2"/>
  <c r="CA75" i="2"/>
  <c r="CA145" i="2"/>
  <c r="CA175" i="2"/>
  <c r="E204" i="2"/>
  <c r="E44" i="2"/>
  <c r="E145" i="2"/>
  <c r="E14" i="2"/>
  <c r="E76" i="2"/>
  <c r="CA14" i="2"/>
  <c r="CA45" i="2"/>
  <c r="CA76" i="2"/>
  <c r="CA146" i="2"/>
  <c r="CA176" i="2"/>
  <c r="E205" i="2"/>
  <c r="E45" i="2"/>
  <c r="E146" i="2"/>
  <c r="E15" i="2"/>
  <c r="E77" i="2"/>
  <c r="CA15" i="2"/>
  <c r="CA46" i="2"/>
  <c r="CA77" i="2"/>
  <c r="CA147" i="2"/>
  <c r="CA177" i="2"/>
  <c r="E206" i="2"/>
  <c r="E46" i="2"/>
  <c r="E147" i="2"/>
  <c r="E16" i="2"/>
  <c r="E78" i="2"/>
  <c r="CA16" i="2"/>
  <c r="CA47" i="2"/>
  <c r="CA78" i="2"/>
  <c r="CA148" i="2"/>
  <c r="CA178" i="2"/>
  <c r="E207" i="2"/>
  <c r="E47" i="2"/>
  <c r="E148" i="2"/>
  <c r="E17" i="2"/>
  <c r="E79" i="2"/>
  <c r="CA17" i="2"/>
  <c r="CA48" i="2"/>
  <c r="CA79" i="2"/>
  <c r="CA149" i="2"/>
  <c r="CA179" i="2"/>
  <c r="E208" i="2"/>
  <c r="E48" i="2"/>
  <c r="E149" i="2"/>
  <c r="E18" i="2"/>
  <c r="E80" i="2"/>
  <c r="CA18" i="2"/>
  <c r="CA49" i="2"/>
  <c r="CA80" i="2"/>
  <c r="CA150" i="2"/>
  <c r="CA180" i="2"/>
  <c r="E209" i="2"/>
  <c r="E49" i="2"/>
  <c r="E150" i="2"/>
  <c r="E19" i="2"/>
  <c r="E81" i="2"/>
  <c r="CA19" i="2"/>
  <c r="CA50" i="2"/>
  <c r="CA81" i="2"/>
  <c r="CA151" i="2"/>
  <c r="CA181" i="2"/>
  <c r="E210" i="2"/>
  <c r="E50" i="2"/>
  <c r="E151" i="2"/>
  <c r="E20" i="2"/>
  <c r="E82" i="2"/>
  <c r="CA20" i="2"/>
  <c r="CA51" i="2"/>
  <c r="CA82" i="2"/>
  <c r="CA152" i="2"/>
  <c r="CA182" i="2"/>
  <c r="E211" i="2"/>
  <c r="E51" i="2"/>
  <c r="E152" i="2"/>
  <c r="E21" i="2"/>
  <c r="E83" i="2"/>
  <c r="CA21" i="2"/>
  <c r="CA52" i="2"/>
  <c r="CA83" i="2"/>
  <c r="CA153" i="2"/>
  <c r="CA183" i="2"/>
  <c r="E212" i="2"/>
  <c r="E52" i="2"/>
  <c r="E153" i="2"/>
  <c r="E22" i="2"/>
  <c r="E84" i="2"/>
  <c r="CA22" i="2"/>
  <c r="CA53" i="2"/>
  <c r="CA84" i="2"/>
  <c r="CA154" i="2"/>
  <c r="CA184" i="2"/>
  <c r="E213" i="2"/>
  <c r="E53" i="2"/>
  <c r="E154" i="2"/>
  <c r="E23" i="2"/>
  <c r="E85" i="2"/>
  <c r="CA23" i="2"/>
  <c r="CA54" i="2"/>
  <c r="CA85" i="2"/>
  <c r="CA155" i="2"/>
  <c r="CA185" i="2"/>
  <c r="E214" i="2"/>
  <c r="E54" i="2"/>
  <c r="E155" i="2"/>
  <c r="E24" i="2"/>
  <c r="E86" i="2"/>
  <c r="CA24" i="2"/>
  <c r="CA55" i="2"/>
  <c r="CA86" i="2"/>
  <c r="CA156" i="2"/>
  <c r="CA186" i="2"/>
  <c r="E215" i="2"/>
  <c r="E55" i="2"/>
  <c r="E156" i="2"/>
  <c r="E25" i="2"/>
  <c r="E87" i="2"/>
  <c r="CA25" i="2"/>
  <c r="CA56" i="2"/>
  <c r="CA87" i="2"/>
  <c r="CA157" i="2"/>
  <c r="CA187" i="2"/>
  <c r="E216" i="2"/>
  <c r="E56" i="2"/>
  <c r="E157" i="2"/>
  <c r="E26" i="2"/>
  <c r="E88" i="2"/>
  <c r="CA26" i="2"/>
  <c r="CA57" i="2"/>
  <c r="CA88" i="2"/>
  <c r="CA158" i="2"/>
  <c r="CA188" i="2"/>
  <c r="E217" i="2"/>
  <c r="E57" i="2"/>
  <c r="E158" i="2"/>
  <c r="E249" i="2"/>
  <c r="F6" i="2"/>
  <c r="F7" i="2"/>
  <c r="F69" i="2"/>
  <c r="CB7" i="2"/>
  <c r="CB38" i="2"/>
  <c r="CB69" i="2"/>
  <c r="CB139" i="2"/>
  <c r="CB169" i="2"/>
  <c r="F139" i="2"/>
  <c r="F8" i="2"/>
  <c r="F70" i="2"/>
  <c r="CB8" i="2"/>
  <c r="CB39" i="2"/>
  <c r="CB70" i="2"/>
  <c r="CB140" i="2"/>
  <c r="CB170" i="2"/>
  <c r="F38" i="2"/>
  <c r="F199" i="2"/>
  <c r="F39" i="2"/>
  <c r="F140" i="2"/>
  <c r="F9" i="2"/>
  <c r="F71" i="2"/>
  <c r="CB9" i="2"/>
  <c r="CB40" i="2"/>
  <c r="CB71" i="2"/>
  <c r="CB141" i="2"/>
  <c r="CB171" i="2"/>
  <c r="F200" i="2"/>
  <c r="F40" i="2"/>
  <c r="F141" i="2"/>
  <c r="F10" i="2"/>
  <c r="F72" i="2"/>
  <c r="CB10" i="2"/>
  <c r="CB41" i="2"/>
  <c r="CB72" i="2"/>
  <c r="CB142" i="2"/>
  <c r="CB172" i="2"/>
  <c r="F201" i="2"/>
  <c r="F41" i="2"/>
  <c r="F142" i="2"/>
  <c r="F11" i="2"/>
  <c r="F73" i="2"/>
  <c r="CB11" i="2"/>
  <c r="CB42" i="2"/>
  <c r="CB73" i="2"/>
  <c r="CB143" i="2"/>
  <c r="CB173" i="2"/>
  <c r="F202" i="2"/>
  <c r="F42" i="2"/>
  <c r="F143" i="2"/>
  <c r="F12" i="2"/>
  <c r="F74" i="2"/>
  <c r="CB12" i="2"/>
  <c r="CB43" i="2"/>
  <c r="CB74" i="2"/>
  <c r="CB144" i="2"/>
  <c r="CB174" i="2"/>
  <c r="F203" i="2"/>
  <c r="F43" i="2"/>
  <c r="F144" i="2"/>
  <c r="F13" i="2"/>
  <c r="F75" i="2"/>
  <c r="CB13" i="2"/>
  <c r="CB44" i="2"/>
  <c r="CB75" i="2"/>
  <c r="CB145" i="2"/>
  <c r="CB175" i="2"/>
  <c r="F204" i="2"/>
  <c r="F44" i="2"/>
  <c r="F145" i="2"/>
  <c r="F14" i="2"/>
  <c r="F76" i="2"/>
  <c r="CB14" i="2"/>
  <c r="CB45" i="2"/>
  <c r="CB76" i="2"/>
  <c r="CB146" i="2"/>
  <c r="CB176" i="2"/>
  <c r="F205" i="2"/>
  <c r="F45" i="2"/>
  <c r="F146" i="2"/>
  <c r="F15" i="2"/>
  <c r="F77" i="2"/>
  <c r="CB15" i="2"/>
  <c r="CB46" i="2"/>
  <c r="CB77" i="2"/>
  <c r="CB147" i="2"/>
  <c r="CB177" i="2"/>
  <c r="F206" i="2"/>
  <c r="F46" i="2"/>
  <c r="F147" i="2"/>
  <c r="F16" i="2"/>
  <c r="F78" i="2"/>
  <c r="CB16" i="2"/>
  <c r="CB47" i="2"/>
  <c r="CB78" i="2"/>
  <c r="CB148" i="2"/>
  <c r="CB178" i="2"/>
  <c r="F207" i="2"/>
  <c r="F47" i="2"/>
  <c r="F148" i="2"/>
  <c r="F17" i="2"/>
  <c r="F79" i="2"/>
  <c r="CB17" i="2"/>
  <c r="CB48" i="2"/>
  <c r="CB79" i="2"/>
  <c r="CB149" i="2"/>
  <c r="CB179" i="2"/>
  <c r="F208" i="2"/>
  <c r="F48" i="2"/>
  <c r="F149" i="2"/>
  <c r="F18" i="2"/>
  <c r="F80" i="2"/>
  <c r="CB18" i="2"/>
  <c r="CB49" i="2"/>
  <c r="CB80" i="2"/>
  <c r="CB150" i="2"/>
  <c r="CB180" i="2"/>
  <c r="F209" i="2"/>
  <c r="F49" i="2"/>
  <c r="F150" i="2"/>
  <c r="F19" i="2"/>
  <c r="F81" i="2"/>
  <c r="CB19" i="2"/>
  <c r="CB50" i="2"/>
  <c r="CB81" i="2"/>
  <c r="CB151" i="2"/>
  <c r="CB181" i="2"/>
  <c r="F210" i="2"/>
  <c r="F50" i="2"/>
  <c r="F151" i="2"/>
  <c r="F20" i="2"/>
  <c r="F82" i="2"/>
  <c r="CB20" i="2"/>
  <c r="CB51" i="2"/>
  <c r="CB82" i="2"/>
  <c r="CB152" i="2"/>
  <c r="CB182" i="2"/>
  <c r="F211" i="2"/>
  <c r="F51" i="2"/>
  <c r="F152" i="2"/>
  <c r="F21" i="2"/>
  <c r="F83" i="2"/>
  <c r="CB21" i="2"/>
  <c r="CB52" i="2"/>
  <c r="CB83" i="2"/>
  <c r="CB153" i="2"/>
  <c r="CB183" i="2"/>
  <c r="F212" i="2"/>
  <c r="F52" i="2"/>
  <c r="F153" i="2"/>
  <c r="F22" i="2"/>
  <c r="F84" i="2"/>
  <c r="CB22" i="2"/>
  <c r="CB53" i="2"/>
  <c r="CB84" i="2"/>
  <c r="CB154" i="2"/>
  <c r="CB184" i="2"/>
  <c r="F213" i="2"/>
  <c r="F53" i="2"/>
  <c r="F154" i="2"/>
  <c r="F23" i="2"/>
  <c r="F85" i="2"/>
  <c r="CB23" i="2"/>
  <c r="CB54" i="2"/>
  <c r="CB85" i="2"/>
  <c r="CB155" i="2"/>
  <c r="CB185" i="2"/>
  <c r="F214" i="2"/>
  <c r="F54" i="2"/>
  <c r="F155" i="2"/>
  <c r="F24" i="2"/>
  <c r="F86" i="2"/>
  <c r="CB24" i="2"/>
  <c r="CB55" i="2"/>
  <c r="CB86" i="2"/>
  <c r="CB156" i="2"/>
  <c r="CB186" i="2"/>
  <c r="F215" i="2"/>
  <c r="F55" i="2"/>
  <c r="F156" i="2"/>
  <c r="F25" i="2"/>
  <c r="F87" i="2"/>
  <c r="CB25" i="2"/>
  <c r="CB56" i="2"/>
  <c r="CB87" i="2"/>
  <c r="CB157" i="2"/>
  <c r="CB187" i="2"/>
  <c r="F216" i="2"/>
  <c r="F56" i="2"/>
  <c r="F157" i="2"/>
  <c r="F26" i="2"/>
  <c r="F88" i="2"/>
  <c r="CB26" i="2"/>
  <c r="CB57" i="2"/>
  <c r="CB88" i="2"/>
  <c r="CB158" i="2"/>
  <c r="CB188" i="2"/>
  <c r="F217" i="2"/>
  <c r="F57" i="2"/>
  <c r="F158" i="2"/>
  <c r="F249" i="2"/>
  <c r="G6" i="2"/>
  <c r="G7" i="2"/>
  <c r="G69" i="2"/>
  <c r="CC7" i="2"/>
  <c r="CC38" i="2"/>
  <c r="CC69" i="2"/>
  <c r="CC139" i="2"/>
  <c r="CC169" i="2"/>
  <c r="G139" i="2"/>
  <c r="G8" i="2"/>
  <c r="G70" i="2"/>
  <c r="CC8" i="2"/>
  <c r="CC39" i="2"/>
  <c r="CC70" i="2"/>
  <c r="CC140" i="2"/>
  <c r="CC170" i="2"/>
  <c r="G38" i="2"/>
  <c r="G199" i="2"/>
  <c r="G39" i="2"/>
  <c r="G140" i="2"/>
  <c r="G9" i="2"/>
  <c r="G71" i="2"/>
  <c r="CC9" i="2"/>
  <c r="CC40" i="2"/>
  <c r="CC71" i="2"/>
  <c r="CC141" i="2"/>
  <c r="CC171" i="2"/>
  <c r="G200" i="2"/>
  <c r="G40" i="2"/>
  <c r="G141" i="2"/>
  <c r="G10" i="2"/>
  <c r="G72" i="2"/>
  <c r="CC10" i="2"/>
  <c r="CC41" i="2"/>
  <c r="CC72" i="2"/>
  <c r="CC142" i="2"/>
  <c r="CC172" i="2"/>
  <c r="G201" i="2"/>
  <c r="G41" i="2"/>
  <c r="G142" i="2"/>
  <c r="G11" i="2"/>
  <c r="G73" i="2"/>
  <c r="CC11" i="2"/>
  <c r="CC42" i="2"/>
  <c r="CC73" i="2"/>
  <c r="CC143" i="2"/>
  <c r="CC173" i="2"/>
  <c r="G202" i="2"/>
  <c r="G42" i="2"/>
  <c r="G143" i="2"/>
  <c r="G12" i="2"/>
  <c r="G74" i="2"/>
  <c r="CC12" i="2"/>
  <c r="CC43" i="2"/>
  <c r="CC74" i="2"/>
  <c r="CC144" i="2"/>
  <c r="CC174" i="2"/>
  <c r="G203" i="2"/>
  <c r="G43" i="2"/>
  <c r="G144" i="2"/>
  <c r="G13" i="2"/>
  <c r="G75" i="2"/>
  <c r="CC13" i="2"/>
  <c r="CC44" i="2"/>
  <c r="CC75" i="2"/>
  <c r="CC145" i="2"/>
  <c r="CC175" i="2"/>
  <c r="G204" i="2"/>
  <c r="G44" i="2"/>
  <c r="G145" i="2"/>
  <c r="G14" i="2"/>
  <c r="G76" i="2"/>
  <c r="CC14" i="2"/>
  <c r="CC45" i="2"/>
  <c r="CC76" i="2"/>
  <c r="CC146" i="2"/>
  <c r="CC176" i="2"/>
  <c r="G205" i="2"/>
  <c r="G45" i="2"/>
  <c r="G146" i="2"/>
  <c r="G15" i="2"/>
  <c r="G77" i="2"/>
  <c r="CC15" i="2"/>
  <c r="CC46" i="2"/>
  <c r="CC77" i="2"/>
  <c r="CC147" i="2"/>
  <c r="CC177" i="2"/>
  <c r="G206" i="2"/>
  <c r="G46" i="2"/>
  <c r="G147" i="2"/>
  <c r="G16" i="2"/>
  <c r="G78" i="2"/>
  <c r="CC16" i="2"/>
  <c r="CC47" i="2"/>
  <c r="CC78" i="2"/>
  <c r="CC148" i="2"/>
  <c r="CC178" i="2"/>
  <c r="G207" i="2"/>
  <c r="G47" i="2"/>
  <c r="G148" i="2"/>
  <c r="G17" i="2"/>
  <c r="G79" i="2"/>
  <c r="CC17" i="2"/>
  <c r="CC48" i="2"/>
  <c r="CC79" i="2"/>
  <c r="CC149" i="2"/>
  <c r="CC179" i="2"/>
  <c r="G208" i="2"/>
  <c r="G48" i="2"/>
  <c r="G149" i="2"/>
  <c r="G18" i="2"/>
  <c r="G80" i="2"/>
  <c r="CC18" i="2"/>
  <c r="CC49" i="2"/>
  <c r="CC80" i="2"/>
  <c r="CC150" i="2"/>
  <c r="CC180" i="2"/>
  <c r="G209" i="2"/>
  <c r="G49" i="2"/>
  <c r="G150" i="2"/>
  <c r="G19" i="2"/>
  <c r="G81" i="2"/>
  <c r="CC19" i="2"/>
  <c r="CC50" i="2"/>
  <c r="CC81" i="2"/>
  <c r="CC151" i="2"/>
  <c r="CC181" i="2"/>
  <c r="G210" i="2"/>
  <c r="G50" i="2"/>
  <c r="G151" i="2"/>
  <c r="G20" i="2"/>
  <c r="G82" i="2"/>
  <c r="CC20" i="2"/>
  <c r="CC51" i="2"/>
  <c r="CC82" i="2"/>
  <c r="CC152" i="2"/>
  <c r="CC182" i="2"/>
  <c r="G211" i="2"/>
  <c r="G51" i="2"/>
  <c r="G152" i="2"/>
  <c r="G21" i="2"/>
  <c r="G83" i="2"/>
  <c r="CC21" i="2"/>
  <c r="CC52" i="2"/>
  <c r="CC83" i="2"/>
  <c r="CC153" i="2"/>
  <c r="CC183" i="2"/>
  <c r="G212" i="2"/>
  <c r="G52" i="2"/>
  <c r="G153" i="2"/>
  <c r="G22" i="2"/>
  <c r="G84" i="2"/>
  <c r="CC22" i="2"/>
  <c r="CC53" i="2"/>
  <c r="CC84" i="2"/>
  <c r="CC154" i="2"/>
  <c r="CC184" i="2"/>
  <c r="G213" i="2"/>
  <c r="G53" i="2"/>
  <c r="G154" i="2"/>
  <c r="G23" i="2"/>
  <c r="G85" i="2"/>
  <c r="CC23" i="2"/>
  <c r="CC54" i="2"/>
  <c r="CC85" i="2"/>
  <c r="CC155" i="2"/>
  <c r="CC185" i="2"/>
  <c r="G214" i="2"/>
  <c r="G54" i="2"/>
  <c r="G155" i="2"/>
  <c r="G24" i="2"/>
  <c r="G86" i="2"/>
  <c r="CC24" i="2"/>
  <c r="CC55" i="2"/>
  <c r="CC86" i="2"/>
  <c r="CC156" i="2"/>
  <c r="CC186" i="2"/>
  <c r="G215" i="2"/>
  <c r="G55" i="2"/>
  <c r="G156" i="2"/>
  <c r="G25" i="2"/>
  <c r="G87" i="2"/>
  <c r="CC25" i="2"/>
  <c r="CC56" i="2"/>
  <c r="CC87" i="2"/>
  <c r="CC157" i="2"/>
  <c r="CC187" i="2"/>
  <c r="G216" i="2"/>
  <c r="G56" i="2"/>
  <c r="G157" i="2"/>
  <c r="G26" i="2"/>
  <c r="G88" i="2"/>
  <c r="CC26" i="2"/>
  <c r="CC57" i="2"/>
  <c r="CC88" i="2"/>
  <c r="CC158" i="2"/>
  <c r="CC188" i="2"/>
  <c r="G217" i="2"/>
  <c r="G57" i="2"/>
  <c r="G158" i="2"/>
  <c r="G249" i="2"/>
  <c r="H6" i="2"/>
  <c r="H7" i="2"/>
  <c r="H69" i="2"/>
  <c r="CD7" i="2"/>
  <c r="CD38" i="2"/>
  <c r="CD69" i="2"/>
  <c r="CD139" i="2"/>
  <c r="CD169" i="2"/>
  <c r="H139" i="2"/>
  <c r="H8" i="2"/>
  <c r="H70" i="2"/>
  <c r="CD8" i="2"/>
  <c r="CD39" i="2"/>
  <c r="CD70" i="2"/>
  <c r="CD140" i="2"/>
  <c r="CD170" i="2"/>
  <c r="H38" i="2"/>
  <c r="H199" i="2"/>
  <c r="H39" i="2"/>
  <c r="H140" i="2"/>
  <c r="H9" i="2"/>
  <c r="H71" i="2"/>
  <c r="CD9" i="2"/>
  <c r="CD40" i="2"/>
  <c r="CD71" i="2"/>
  <c r="CD141" i="2"/>
  <c r="CD171" i="2"/>
  <c r="H200" i="2"/>
  <c r="H40" i="2"/>
  <c r="H141" i="2"/>
  <c r="H10" i="2"/>
  <c r="H72" i="2"/>
  <c r="CD10" i="2"/>
  <c r="CD41" i="2"/>
  <c r="CD72" i="2"/>
  <c r="CD142" i="2"/>
  <c r="CD172" i="2"/>
  <c r="H201" i="2"/>
  <c r="H41" i="2"/>
  <c r="H142" i="2"/>
  <c r="H11" i="2"/>
  <c r="H73" i="2"/>
  <c r="CD11" i="2"/>
  <c r="CD42" i="2"/>
  <c r="CD73" i="2"/>
  <c r="CD143" i="2"/>
  <c r="CD173" i="2"/>
  <c r="H202" i="2"/>
  <c r="H42" i="2"/>
  <c r="H143" i="2"/>
  <c r="H12" i="2"/>
  <c r="H74" i="2"/>
  <c r="CD12" i="2"/>
  <c r="CD43" i="2"/>
  <c r="CD74" i="2"/>
  <c r="CD144" i="2"/>
  <c r="CD174" i="2"/>
  <c r="H203" i="2"/>
  <c r="H43" i="2"/>
  <c r="H144" i="2"/>
  <c r="H13" i="2"/>
  <c r="H75" i="2"/>
  <c r="CD13" i="2"/>
  <c r="CD44" i="2"/>
  <c r="CD75" i="2"/>
  <c r="CD145" i="2"/>
  <c r="CD175" i="2"/>
  <c r="H204" i="2"/>
  <c r="H44" i="2"/>
  <c r="H145" i="2"/>
  <c r="H14" i="2"/>
  <c r="H76" i="2"/>
  <c r="CD14" i="2"/>
  <c r="CD45" i="2"/>
  <c r="CD76" i="2"/>
  <c r="CD146" i="2"/>
  <c r="CD176" i="2"/>
  <c r="H205" i="2"/>
  <c r="H45" i="2"/>
  <c r="H146" i="2"/>
  <c r="H15" i="2"/>
  <c r="H77" i="2"/>
  <c r="CD15" i="2"/>
  <c r="CD46" i="2"/>
  <c r="CD77" i="2"/>
  <c r="CD147" i="2"/>
  <c r="CD177" i="2"/>
  <c r="H206" i="2"/>
  <c r="H46" i="2"/>
  <c r="H147" i="2"/>
  <c r="H16" i="2"/>
  <c r="H78" i="2"/>
  <c r="CD16" i="2"/>
  <c r="CD47" i="2"/>
  <c r="CD78" i="2"/>
  <c r="CD148" i="2"/>
  <c r="CD178" i="2"/>
  <c r="H207" i="2"/>
  <c r="H47" i="2"/>
  <c r="H148" i="2"/>
  <c r="H17" i="2"/>
  <c r="H79" i="2"/>
  <c r="CD17" i="2"/>
  <c r="CD48" i="2"/>
  <c r="CD79" i="2"/>
  <c r="CD149" i="2"/>
  <c r="CD179" i="2"/>
  <c r="H208" i="2"/>
  <c r="H48" i="2"/>
  <c r="H149" i="2"/>
  <c r="H18" i="2"/>
  <c r="H80" i="2"/>
  <c r="CD18" i="2"/>
  <c r="CD49" i="2"/>
  <c r="CD80" i="2"/>
  <c r="CD150" i="2"/>
  <c r="CD180" i="2"/>
  <c r="H209" i="2"/>
  <c r="H49" i="2"/>
  <c r="H150" i="2"/>
  <c r="H19" i="2"/>
  <c r="H81" i="2"/>
  <c r="CD19" i="2"/>
  <c r="CD50" i="2"/>
  <c r="CD81" i="2"/>
  <c r="CD151" i="2"/>
  <c r="CD181" i="2"/>
  <c r="H210" i="2"/>
  <c r="H50" i="2"/>
  <c r="H151" i="2"/>
  <c r="H20" i="2"/>
  <c r="H82" i="2"/>
  <c r="CD20" i="2"/>
  <c r="CD51" i="2"/>
  <c r="CD82" i="2"/>
  <c r="CD152" i="2"/>
  <c r="CD182" i="2"/>
  <c r="H211" i="2"/>
  <c r="H51" i="2"/>
  <c r="H152" i="2"/>
  <c r="H21" i="2"/>
  <c r="H83" i="2"/>
  <c r="CD21" i="2"/>
  <c r="CD52" i="2"/>
  <c r="CD83" i="2"/>
  <c r="CD153" i="2"/>
  <c r="CD183" i="2"/>
  <c r="H212" i="2"/>
  <c r="H52" i="2"/>
  <c r="H153" i="2"/>
  <c r="H22" i="2"/>
  <c r="H84" i="2"/>
  <c r="CD22" i="2"/>
  <c r="CD53" i="2"/>
  <c r="CD84" i="2"/>
  <c r="CD154" i="2"/>
  <c r="CD184" i="2"/>
  <c r="H213" i="2"/>
  <c r="H53" i="2"/>
  <c r="H154" i="2"/>
  <c r="H23" i="2"/>
  <c r="H85" i="2"/>
  <c r="CD23" i="2"/>
  <c r="CD54" i="2"/>
  <c r="CD85" i="2"/>
  <c r="CD155" i="2"/>
  <c r="CD185" i="2"/>
  <c r="H214" i="2"/>
  <c r="H54" i="2"/>
  <c r="H155" i="2"/>
  <c r="H24" i="2"/>
  <c r="H86" i="2"/>
  <c r="CD24" i="2"/>
  <c r="CD55" i="2"/>
  <c r="CD86" i="2"/>
  <c r="CD156" i="2"/>
  <c r="CD186" i="2"/>
  <c r="H215" i="2"/>
  <c r="H55" i="2"/>
  <c r="H156" i="2"/>
  <c r="H25" i="2"/>
  <c r="H87" i="2"/>
  <c r="CD25" i="2"/>
  <c r="CD56" i="2"/>
  <c r="CD87" i="2"/>
  <c r="CD157" i="2"/>
  <c r="CD187" i="2"/>
  <c r="H216" i="2"/>
  <c r="H56" i="2"/>
  <c r="H157" i="2"/>
  <c r="H26" i="2"/>
  <c r="H88" i="2"/>
  <c r="CD26" i="2"/>
  <c r="CD57" i="2"/>
  <c r="CD88" i="2"/>
  <c r="CD158" i="2"/>
  <c r="CD188" i="2"/>
  <c r="H217" i="2"/>
  <c r="H57" i="2"/>
  <c r="H158" i="2"/>
  <c r="H249" i="2"/>
  <c r="I6" i="2"/>
  <c r="I7" i="2"/>
  <c r="I69" i="2"/>
  <c r="CE7" i="2"/>
  <c r="CE38" i="2"/>
  <c r="CE69" i="2"/>
  <c r="CE139" i="2"/>
  <c r="CE169" i="2"/>
  <c r="I139" i="2"/>
  <c r="I8" i="2"/>
  <c r="I70" i="2"/>
  <c r="CE8" i="2"/>
  <c r="CE39" i="2"/>
  <c r="CE70" i="2"/>
  <c r="CE140" i="2"/>
  <c r="CE170" i="2"/>
  <c r="I38" i="2"/>
  <c r="I199" i="2"/>
  <c r="I39" i="2"/>
  <c r="I140" i="2"/>
  <c r="I9" i="2"/>
  <c r="I71" i="2"/>
  <c r="CE9" i="2"/>
  <c r="CE40" i="2"/>
  <c r="CE71" i="2"/>
  <c r="CE141" i="2"/>
  <c r="CE171" i="2"/>
  <c r="I200" i="2"/>
  <c r="I40" i="2"/>
  <c r="I141" i="2"/>
  <c r="I10" i="2"/>
  <c r="I72" i="2"/>
  <c r="CE10" i="2"/>
  <c r="CE41" i="2"/>
  <c r="CE72" i="2"/>
  <c r="CE142" i="2"/>
  <c r="CE172" i="2"/>
  <c r="I201" i="2"/>
  <c r="I41" i="2"/>
  <c r="I142" i="2"/>
  <c r="I11" i="2"/>
  <c r="I73" i="2"/>
  <c r="CE11" i="2"/>
  <c r="CE42" i="2"/>
  <c r="CE73" i="2"/>
  <c r="CE143" i="2"/>
  <c r="CE173" i="2"/>
  <c r="I202" i="2"/>
  <c r="I42" i="2"/>
  <c r="I143" i="2"/>
  <c r="I12" i="2"/>
  <c r="I74" i="2"/>
  <c r="CE12" i="2"/>
  <c r="CE43" i="2"/>
  <c r="CE74" i="2"/>
  <c r="CE144" i="2"/>
  <c r="CE174" i="2"/>
  <c r="I203" i="2"/>
  <c r="I43" i="2"/>
  <c r="I144" i="2"/>
  <c r="I13" i="2"/>
  <c r="I75" i="2"/>
  <c r="CE13" i="2"/>
  <c r="CE44" i="2"/>
  <c r="CE75" i="2"/>
  <c r="CE145" i="2"/>
  <c r="CE175" i="2"/>
  <c r="I204" i="2"/>
  <c r="I44" i="2"/>
  <c r="I145" i="2"/>
  <c r="I14" i="2"/>
  <c r="I76" i="2"/>
  <c r="CE14" i="2"/>
  <c r="CE45" i="2"/>
  <c r="CE76" i="2"/>
  <c r="CE146" i="2"/>
  <c r="CE176" i="2"/>
  <c r="I205" i="2"/>
  <c r="I45" i="2"/>
  <c r="I146" i="2"/>
  <c r="I15" i="2"/>
  <c r="I77" i="2"/>
  <c r="CE15" i="2"/>
  <c r="CE46" i="2"/>
  <c r="CE77" i="2"/>
  <c r="CE147" i="2"/>
  <c r="CE177" i="2"/>
  <c r="I206" i="2"/>
  <c r="I46" i="2"/>
  <c r="I147" i="2"/>
  <c r="I16" i="2"/>
  <c r="I78" i="2"/>
  <c r="CE16" i="2"/>
  <c r="CE47" i="2"/>
  <c r="CE78" i="2"/>
  <c r="CE148" i="2"/>
  <c r="CE178" i="2"/>
  <c r="I207" i="2"/>
  <c r="I47" i="2"/>
  <c r="I148" i="2"/>
  <c r="I17" i="2"/>
  <c r="I79" i="2"/>
  <c r="CE17" i="2"/>
  <c r="CE48" i="2"/>
  <c r="CE79" i="2"/>
  <c r="CE149" i="2"/>
  <c r="CE179" i="2"/>
  <c r="I208" i="2"/>
  <c r="I48" i="2"/>
  <c r="I149" i="2"/>
  <c r="I18" i="2"/>
  <c r="I80" i="2"/>
  <c r="CE18" i="2"/>
  <c r="CE49" i="2"/>
  <c r="CE80" i="2"/>
  <c r="CE150" i="2"/>
  <c r="CE180" i="2"/>
  <c r="I209" i="2"/>
  <c r="I49" i="2"/>
  <c r="I150" i="2"/>
  <c r="I19" i="2"/>
  <c r="I81" i="2"/>
  <c r="CE19" i="2"/>
  <c r="CE50" i="2"/>
  <c r="CE81" i="2"/>
  <c r="CE151" i="2"/>
  <c r="CE181" i="2"/>
  <c r="I210" i="2"/>
  <c r="I50" i="2"/>
  <c r="I151" i="2"/>
  <c r="I20" i="2"/>
  <c r="I82" i="2"/>
  <c r="CE20" i="2"/>
  <c r="CE51" i="2"/>
  <c r="CE82" i="2"/>
  <c r="CE152" i="2"/>
  <c r="CE182" i="2"/>
  <c r="I211" i="2"/>
  <c r="I51" i="2"/>
  <c r="I152" i="2"/>
  <c r="I21" i="2"/>
  <c r="I83" i="2"/>
  <c r="CE21" i="2"/>
  <c r="CE52" i="2"/>
  <c r="CE83" i="2"/>
  <c r="CE153" i="2"/>
  <c r="CE183" i="2"/>
  <c r="I212" i="2"/>
  <c r="I52" i="2"/>
  <c r="I153" i="2"/>
  <c r="I22" i="2"/>
  <c r="I84" i="2"/>
  <c r="CE22" i="2"/>
  <c r="CE53" i="2"/>
  <c r="CE84" i="2"/>
  <c r="CE154" i="2"/>
  <c r="CE184" i="2"/>
  <c r="I213" i="2"/>
  <c r="I53" i="2"/>
  <c r="I154" i="2"/>
  <c r="I23" i="2"/>
  <c r="I85" i="2"/>
  <c r="CE23" i="2"/>
  <c r="CE54" i="2"/>
  <c r="CE85" i="2"/>
  <c r="CE155" i="2"/>
  <c r="CE185" i="2"/>
  <c r="I214" i="2"/>
  <c r="I54" i="2"/>
  <c r="I155" i="2"/>
  <c r="I24" i="2"/>
  <c r="I86" i="2"/>
  <c r="CE24" i="2"/>
  <c r="CE55" i="2"/>
  <c r="CE86" i="2"/>
  <c r="CE156" i="2"/>
  <c r="CE186" i="2"/>
  <c r="I215" i="2"/>
  <c r="I55" i="2"/>
  <c r="I156" i="2"/>
  <c r="I25" i="2"/>
  <c r="I87" i="2"/>
  <c r="CE25" i="2"/>
  <c r="CE56" i="2"/>
  <c r="CE87" i="2"/>
  <c r="CE157" i="2"/>
  <c r="CE187" i="2"/>
  <c r="I216" i="2"/>
  <c r="I56" i="2"/>
  <c r="I157" i="2"/>
  <c r="I26" i="2"/>
  <c r="I88" i="2"/>
  <c r="CE26" i="2"/>
  <c r="CE57" i="2"/>
  <c r="CE88" i="2"/>
  <c r="CE158" i="2"/>
  <c r="CE188" i="2"/>
  <c r="I217" i="2"/>
  <c r="I57" i="2"/>
  <c r="I158" i="2"/>
  <c r="I249" i="2"/>
  <c r="J6" i="2"/>
  <c r="J7" i="2"/>
  <c r="J69" i="2"/>
  <c r="CF7" i="2"/>
  <c r="CF38" i="2"/>
  <c r="CF69" i="2"/>
  <c r="CF139" i="2"/>
  <c r="CF169" i="2"/>
  <c r="J139" i="2"/>
  <c r="J8" i="2"/>
  <c r="J70" i="2"/>
  <c r="CF8" i="2"/>
  <c r="CF39" i="2"/>
  <c r="CF70" i="2"/>
  <c r="CF140" i="2"/>
  <c r="CF170" i="2"/>
  <c r="J38" i="2"/>
  <c r="J199" i="2"/>
  <c r="J39" i="2"/>
  <c r="J140" i="2"/>
  <c r="J9" i="2"/>
  <c r="J71" i="2"/>
  <c r="CF9" i="2"/>
  <c r="CF40" i="2"/>
  <c r="CF71" i="2"/>
  <c r="CF141" i="2"/>
  <c r="CF171" i="2"/>
  <c r="J200" i="2"/>
  <c r="J40" i="2"/>
  <c r="J141" i="2"/>
  <c r="J10" i="2"/>
  <c r="J72" i="2"/>
  <c r="CF10" i="2"/>
  <c r="CF41" i="2"/>
  <c r="CF72" i="2"/>
  <c r="CF142" i="2"/>
  <c r="CF172" i="2"/>
  <c r="J201" i="2"/>
  <c r="J41" i="2"/>
  <c r="J142" i="2"/>
  <c r="J11" i="2"/>
  <c r="J73" i="2"/>
  <c r="CF11" i="2"/>
  <c r="CF42" i="2"/>
  <c r="CF73" i="2"/>
  <c r="CF143" i="2"/>
  <c r="CF173" i="2"/>
  <c r="J202" i="2"/>
  <c r="J42" i="2"/>
  <c r="J143" i="2"/>
  <c r="J12" i="2"/>
  <c r="J74" i="2"/>
  <c r="CF12" i="2"/>
  <c r="CF43" i="2"/>
  <c r="CF74" i="2"/>
  <c r="CF144" i="2"/>
  <c r="CF174" i="2"/>
  <c r="J203" i="2"/>
  <c r="J43" i="2"/>
  <c r="J144" i="2"/>
  <c r="J13" i="2"/>
  <c r="J75" i="2"/>
  <c r="CF13" i="2"/>
  <c r="CF44" i="2"/>
  <c r="CF75" i="2"/>
  <c r="CF145" i="2"/>
  <c r="CF175" i="2"/>
  <c r="J204" i="2"/>
  <c r="J44" i="2"/>
  <c r="J145" i="2"/>
  <c r="J14" i="2"/>
  <c r="J76" i="2"/>
  <c r="CF14" i="2"/>
  <c r="CF45" i="2"/>
  <c r="CF76" i="2"/>
  <c r="CF146" i="2"/>
  <c r="CF176" i="2"/>
  <c r="J205" i="2"/>
  <c r="J45" i="2"/>
  <c r="J146" i="2"/>
  <c r="J15" i="2"/>
  <c r="J77" i="2"/>
  <c r="CF15" i="2"/>
  <c r="CF46" i="2"/>
  <c r="CF77" i="2"/>
  <c r="CF147" i="2"/>
  <c r="CF177" i="2"/>
  <c r="J206" i="2"/>
  <c r="J46" i="2"/>
  <c r="J147" i="2"/>
  <c r="J16" i="2"/>
  <c r="J78" i="2"/>
  <c r="CF16" i="2"/>
  <c r="CF47" i="2"/>
  <c r="CF78" i="2"/>
  <c r="CF148" i="2"/>
  <c r="CF178" i="2"/>
  <c r="J207" i="2"/>
  <c r="J47" i="2"/>
  <c r="J148" i="2"/>
  <c r="J17" i="2"/>
  <c r="J79" i="2"/>
  <c r="CF17" i="2"/>
  <c r="CF48" i="2"/>
  <c r="CF79" i="2"/>
  <c r="CF149" i="2"/>
  <c r="CF179" i="2"/>
  <c r="J208" i="2"/>
  <c r="J48" i="2"/>
  <c r="J149" i="2"/>
  <c r="J18" i="2"/>
  <c r="J80" i="2"/>
  <c r="CF18" i="2"/>
  <c r="CF49" i="2"/>
  <c r="CF80" i="2"/>
  <c r="CF150" i="2"/>
  <c r="CF180" i="2"/>
  <c r="J209" i="2"/>
  <c r="J49" i="2"/>
  <c r="J150" i="2"/>
  <c r="J19" i="2"/>
  <c r="J81" i="2"/>
  <c r="CF19" i="2"/>
  <c r="CF50" i="2"/>
  <c r="CF81" i="2"/>
  <c r="CF151" i="2"/>
  <c r="CF181" i="2"/>
  <c r="J210" i="2"/>
  <c r="J50" i="2"/>
  <c r="J151" i="2"/>
  <c r="J20" i="2"/>
  <c r="J82" i="2"/>
  <c r="CF20" i="2"/>
  <c r="CF51" i="2"/>
  <c r="CF82" i="2"/>
  <c r="CF152" i="2"/>
  <c r="CF182" i="2"/>
  <c r="J211" i="2"/>
  <c r="J51" i="2"/>
  <c r="J152" i="2"/>
  <c r="J21" i="2"/>
  <c r="J83" i="2"/>
  <c r="CF21" i="2"/>
  <c r="CF52" i="2"/>
  <c r="CF83" i="2"/>
  <c r="CF153" i="2"/>
  <c r="CF183" i="2"/>
  <c r="J212" i="2"/>
  <c r="J52" i="2"/>
  <c r="J153" i="2"/>
  <c r="J22" i="2"/>
  <c r="J84" i="2"/>
  <c r="CF22" i="2"/>
  <c r="CF53" i="2"/>
  <c r="CF84" i="2"/>
  <c r="CF154" i="2"/>
  <c r="CF184" i="2"/>
  <c r="J213" i="2"/>
  <c r="J53" i="2"/>
  <c r="J154" i="2"/>
  <c r="J23" i="2"/>
  <c r="J85" i="2"/>
  <c r="CF23" i="2"/>
  <c r="CF54" i="2"/>
  <c r="CF85" i="2"/>
  <c r="CF155" i="2"/>
  <c r="CF185" i="2"/>
  <c r="J214" i="2"/>
  <c r="J54" i="2"/>
  <c r="J155" i="2"/>
  <c r="J24" i="2"/>
  <c r="J86" i="2"/>
  <c r="CF24" i="2"/>
  <c r="CF55" i="2"/>
  <c r="CF86" i="2"/>
  <c r="CF156" i="2"/>
  <c r="CF186" i="2"/>
  <c r="J215" i="2"/>
  <c r="J55" i="2"/>
  <c r="J156" i="2"/>
  <c r="J25" i="2"/>
  <c r="J87" i="2"/>
  <c r="CF25" i="2"/>
  <c r="CF56" i="2"/>
  <c r="CF87" i="2"/>
  <c r="CF157" i="2"/>
  <c r="CF187" i="2"/>
  <c r="J216" i="2"/>
  <c r="J56" i="2"/>
  <c r="J157" i="2"/>
  <c r="J26" i="2"/>
  <c r="J88" i="2"/>
  <c r="CF26" i="2"/>
  <c r="CF57" i="2"/>
  <c r="CF88" i="2"/>
  <c r="CF158" i="2"/>
  <c r="CF188" i="2"/>
  <c r="J217" i="2"/>
  <c r="J57" i="2"/>
  <c r="J158" i="2"/>
  <c r="J249" i="2"/>
  <c r="K6" i="2"/>
  <c r="K7" i="2"/>
  <c r="K69" i="2"/>
  <c r="CG7" i="2"/>
  <c r="CG38" i="2"/>
  <c r="CG69" i="2"/>
  <c r="CG139" i="2"/>
  <c r="CG169" i="2"/>
  <c r="K139" i="2"/>
  <c r="K8" i="2"/>
  <c r="K70" i="2"/>
  <c r="CG8" i="2"/>
  <c r="CG39" i="2"/>
  <c r="CG70" i="2"/>
  <c r="CG140" i="2"/>
  <c r="CG170" i="2"/>
  <c r="K38" i="2"/>
  <c r="K199" i="2"/>
  <c r="K39" i="2"/>
  <c r="K140" i="2"/>
  <c r="K9" i="2"/>
  <c r="K71" i="2"/>
  <c r="CG9" i="2"/>
  <c r="CG40" i="2"/>
  <c r="CG71" i="2"/>
  <c r="CG141" i="2"/>
  <c r="CG171" i="2"/>
  <c r="K200" i="2"/>
  <c r="K40" i="2"/>
  <c r="K141" i="2"/>
  <c r="K10" i="2"/>
  <c r="K72" i="2"/>
  <c r="CG10" i="2"/>
  <c r="CG41" i="2"/>
  <c r="CG72" i="2"/>
  <c r="CG142" i="2"/>
  <c r="CG172" i="2"/>
  <c r="K201" i="2"/>
  <c r="K41" i="2"/>
  <c r="K142" i="2"/>
  <c r="K11" i="2"/>
  <c r="K73" i="2"/>
  <c r="CG11" i="2"/>
  <c r="CG42" i="2"/>
  <c r="CG73" i="2"/>
  <c r="CG143" i="2"/>
  <c r="CG173" i="2"/>
  <c r="K202" i="2"/>
  <c r="K42" i="2"/>
  <c r="K143" i="2"/>
  <c r="K12" i="2"/>
  <c r="K74" i="2"/>
  <c r="CG12" i="2"/>
  <c r="CG43" i="2"/>
  <c r="CG74" i="2"/>
  <c r="CG144" i="2"/>
  <c r="CG174" i="2"/>
  <c r="K203" i="2"/>
  <c r="K43" i="2"/>
  <c r="K144" i="2"/>
  <c r="K13" i="2"/>
  <c r="K75" i="2"/>
  <c r="CG13" i="2"/>
  <c r="CG44" i="2"/>
  <c r="CG75" i="2"/>
  <c r="CG145" i="2"/>
  <c r="CG175" i="2"/>
  <c r="K204" i="2"/>
  <c r="K44" i="2"/>
  <c r="K145" i="2"/>
  <c r="K14" i="2"/>
  <c r="K76" i="2"/>
  <c r="CG14" i="2"/>
  <c r="CG45" i="2"/>
  <c r="CG76" i="2"/>
  <c r="CG146" i="2"/>
  <c r="CG176" i="2"/>
  <c r="K205" i="2"/>
  <c r="K45" i="2"/>
  <c r="K146" i="2"/>
  <c r="K15" i="2"/>
  <c r="K77" i="2"/>
  <c r="CG15" i="2"/>
  <c r="CG46" i="2"/>
  <c r="CG77" i="2"/>
  <c r="CG147" i="2"/>
  <c r="CG177" i="2"/>
  <c r="K206" i="2"/>
  <c r="K46" i="2"/>
  <c r="K147" i="2"/>
  <c r="K16" i="2"/>
  <c r="K78" i="2"/>
  <c r="CG16" i="2"/>
  <c r="CG47" i="2"/>
  <c r="CG78" i="2"/>
  <c r="CG148" i="2"/>
  <c r="CG178" i="2"/>
  <c r="K207" i="2"/>
  <c r="K47" i="2"/>
  <c r="K148" i="2"/>
  <c r="K17" i="2"/>
  <c r="K79" i="2"/>
  <c r="CG17" i="2"/>
  <c r="CG48" i="2"/>
  <c r="CG79" i="2"/>
  <c r="CG149" i="2"/>
  <c r="CG179" i="2"/>
  <c r="K208" i="2"/>
  <c r="K48" i="2"/>
  <c r="K149" i="2"/>
  <c r="K18" i="2"/>
  <c r="K80" i="2"/>
  <c r="CG18" i="2"/>
  <c r="CG49" i="2"/>
  <c r="CG80" i="2"/>
  <c r="CG150" i="2"/>
  <c r="CG180" i="2"/>
  <c r="K209" i="2"/>
  <c r="K49" i="2"/>
  <c r="K150" i="2"/>
  <c r="K19" i="2"/>
  <c r="K81" i="2"/>
  <c r="CG19" i="2"/>
  <c r="CG50" i="2"/>
  <c r="CG81" i="2"/>
  <c r="CG151" i="2"/>
  <c r="CG181" i="2"/>
  <c r="K210" i="2"/>
  <c r="K50" i="2"/>
  <c r="K151" i="2"/>
  <c r="K20" i="2"/>
  <c r="K82" i="2"/>
  <c r="CG20" i="2"/>
  <c r="CG51" i="2"/>
  <c r="CG82" i="2"/>
  <c r="CG152" i="2"/>
  <c r="CG182" i="2"/>
  <c r="K211" i="2"/>
  <c r="K51" i="2"/>
  <c r="K152" i="2"/>
  <c r="K21" i="2"/>
  <c r="K83" i="2"/>
  <c r="CG21" i="2"/>
  <c r="CG52" i="2"/>
  <c r="CG83" i="2"/>
  <c r="CG153" i="2"/>
  <c r="CG183" i="2"/>
  <c r="K212" i="2"/>
  <c r="K52" i="2"/>
  <c r="K153" i="2"/>
  <c r="K22" i="2"/>
  <c r="K84" i="2"/>
  <c r="CG22" i="2"/>
  <c r="CG53" i="2"/>
  <c r="CG84" i="2"/>
  <c r="CG154" i="2"/>
  <c r="CG184" i="2"/>
  <c r="K213" i="2"/>
  <c r="K53" i="2"/>
  <c r="K154" i="2"/>
  <c r="K23" i="2"/>
  <c r="K85" i="2"/>
  <c r="CG23" i="2"/>
  <c r="CG54" i="2"/>
  <c r="CG85" i="2"/>
  <c r="CG155" i="2"/>
  <c r="CG185" i="2"/>
  <c r="K214" i="2"/>
  <c r="K54" i="2"/>
  <c r="K155" i="2"/>
  <c r="K24" i="2"/>
  <c r="K86" i="2"/>
  <c r="CG24" i="2"/>
  <c r="CG55" i="2"/>
  <c r="CG86" i="2"/>
  <c r="CG156" i="2"/>
  <c r="CG186" i="2"/>
  <c r="K215" i="2"/>
  <c r="K55" i="2"/>
  <c r="K156" i="2"/>
  <c r="K25" i="2"/>
  <c r="K87" i="2"/>
  <c r="CG25" i="2"/>
  <c r="CG56" i="2"/>
  <c r="CG87" i="2"/>
  <c r="CG157" i="2"/>
  <c r="CG187" i="2"/>
  <c r="K216" i="2"/>
  <c r="K56" i="2"/>
  <c r="K157" i="2"/>
  <c r="K26" i="2"/>
  <c r="K88" i="2"/>
  <c r="CG26" i="2"/>
  <c r="CG57" i="2"/>
  <c r="CG88" i="2"/>
  <c r="CG158" i="2"/>
  <c r="CG188" i="2"/>
  <c r="K217" i="2"/>
  <c r="K57" i="2"/>
  <c r="K158" i="2"/>
  <c r="K249" i="2"/>
  <c r="L6" i="2"/>
  <c r="L7" i="2"/>
  <c r="L69" i="2"/>
  <c r="CH7" i="2"/>
  <c r="CH38" i="2"/>
  <c r="CH69" i="2"/>
  <c r="CH139" i="2"/>
  <c r="CH169" i="2"/>
  <c r="L139" i="2"/>
  <c r="L8" i="2"/>
  <c r="L70" i="2"/>
  <c r="CH8" i="2"/>
  <c r="CH39" i="2"/>
  <c r="CH70" i="2"/>
  <c r="CH140" i="2"/>
  <c r="CH170" i="2"/>
  <c r="L38" i="2"/>
  <c r="L199" i="2"/>
  <c r="L39" i="2"/>
  <c r="L140" i="2"/>
  <c r="L9" i="2"/>
  <c r="L71" i="2"/>
  <c r="CH9" i="2"/>
  <c r="CH40" i="2"/>
  <c r="CH71" i="2"/>
  <c r="CH141" i="2"/>
  <c r="CH171" i="2"/>
  <c r="L200" i="2"/>
  <c r="L40" i="2"/>
  <c r="L141" i="2"/>
  <c r="L10" i="2"/>
  <c r="L72" i="2"/>
  <c r="CH10" i="2"/>
  <c r="CH41" i="2"/>
  <c r="CH72" i="2"/>
  <c r="CH142" i="2"/>
  <c r="CH172" i="2"/>
  <c r="L201" i="2"/>
  <c r="L41" i="2"/>
  <c r="L142" i="2"/>
  <c r="L11" i="2"/>
  <c r="L73" i="2"/>
  <c r="CH11" i="2"/>
  <c r="CH42" i="2"/>
  <c r="CH73" i="2"/>
  <c r="CH143" i="2"/>
  <c r="CH173" i="2"/>
  <c r="L202" i="2"/>
  <c r="L42" i="2"/>
  <c r="L143" i="2"/>
  <c r="L12" i="2"/>
  <c r="L74" i="2"/>
  <c r="CH12" i="2"/>
  <c r="CH43" i="2"/>
  <c r="CH74" i="2"/>
  <c r="CH144" i="2"/>
  <c r="CH174" i="2"/>
  <c r="L203" i="2"/>
  <c r="L43" i="2"/>
  <c r="L144" i="2"/>
  <c r="L13" i="2"/>
  <c r="L75" i="2"/>
  <c r="CH13" i="2"/>
  <c r="CH44" i="2"/>
  <c r="CH75" i="2"/>
  <c r="CH145" i="2"/>
  <c r="CH175" i="2"/>
  <c r="L204" i="2"/>
  <c r="L44" i="2"/>
  <c r="L145" i="2"/>
  <c r="L14" i="2"/>
  <c r="L76" i="2"/>
  <c r="CH14" i="2"/>
  <c r="CH45" i="2"/>
  <c r="CH76" i="2"/>
  <c r="CH146" i="2"/>
  <c r="CH176" i="2"/>
  <c r="L205" i="2"/>
  <c r="L45" i="2"/>
  <c r="L146" i="2"/>
  <c r="L15" i="2"/>
  <c r="L77" i="2"/>
  <c r="CH15" i="2"/>
  <c r="CH46" i="2"/>
  <c r="CH77" i="2"/>
  <c r="CH147" i="2"/>
  <c r="CH177" i="2"/>
  <c r="L206" i="2"/>
  <c r="L46" i="2"/>
  <c r="L147" i="2"/>
  <c r="L16" i="2"/>
  <c r="L78" i="2"/>
  <c r="CH16" i="2"/>
  <c r="CH47" i="2"/>
  <c r="CH78" i="2"/>
  <c r="CH148" i="2"/>
  <c r="CH178" i="2"/>
  <c r="L207" i="2"/>
  <c r="L47" i="2"/>
  <c r="L148" i="2"/>
  <c r="L17" i="2"/>
  <c r="L79" i="2"/>
  <c r="CH17" i="2"/>
  <c r="CH48" i="2"/>
  <c r="CH79" i="2"/>
  <c r="CH149" i="2"/>
  <c r="CH179" i="2"/>
  <c r="L208" i="2"/>
  <c r="L48" i="2"/>
  <c r="L149" i="2"/>
  <c r="L18" i="2"/>
  <c r="L80" i="2"/>
  <c r="CH18" i="2"/>
  <c r="CH49" i="2"/>
  <c r="CH80" i="2"/>
  <c r="CH150" i="2"/>
  <c r="CH180" i="2"/>
  <c r="L209" i="2"/>
  <c r="L49" i="2"/>
  <c r="L150" i="2"/>
  <c r="L19" i="2"/>
  <c r="L81" i="2"/>
  <c r="CH19" i="2"/>
  <c r="CH50" i="2"/>
  <c r="CH81" i="2"/>
  <c r="CH151" i="2"/>
  <c r="CH181" i="2"/>
  <c r="L210" i="2"/>
  <c r="L50" i="2"/>
  <c r="L151" i="2"/>
  <c r="L20" i="2"/>
  <c r="L82" i="2"/>
  <c r="CH20" i="2"/>
  <c r="CH51" i="2"/>
  <c r="CH82" i="2"/>
  <c r="CH152" i="2"/>
  <c r="CH182" i="2"/>
  <c r="L211" i="2"/>
  <c r="L51" i="2"/>
  <c r="L152" i="2"/>
  <c r="L21" i="2"/>
  <c r="L83" i="2"/>
  <c r="CH21" i="2"/>
  <c r="CH52" i="2"/>
  <c r="CH83" i="2"/>
  <c r="CH153" i="2"/>
  <c r="CH183" i="2"/>
  <c r="L212" i="2"/>
  <c r="L52" i="2"/>
  <c r="L153" i="2"/>
  <c r="L22" i="2"/>
  <c r="L84" i="2"/>
  <c r="CH22" i="2"/>
  <c r="CH53" i="2"/>
  <c r="CH84" i="2"/>
  <c r="CH154" i="2"/>
  <c r="CH184" i="2"/>
  <c r="L213" i="2"/>
  <c r="L53" i="2"/>
  <c r="L154" i="2"/>
  <c r="L23" i="2"/>
  <c r="L85" i="2"/>
  <c r="CH23" i="2"/>
  <c r="CH54" i="2"/>
  <c r="CH85" i="2"/>
  <c r="CH155" i="2"/>
  <c r="CH185" i="2"/>
  <c r="L214" i="2"/>
  <c r="L54" i="2"/>
  <c r="L155" i="2"/>
  <c r="L24" i="2"/>
  <c r="L86" i="2"/>
  <c r="CH24" i="2"/>
  <c r="CH55" i="2"/>
  <c r="CH86" i="2"/>
  <c r="CH156" i="2"/>
  <c r="CH186" i="2"/>
  <c r="L215" i="2"/>
  <c r="L55" i="2"/>
  <c r="L156" i="2"/>
  <c r="L25" i="2"/>
  <c r="L87" i="2"/>
  <c r="CH25" i="2"/>
  <c r="CH56" i="2"/>
  <c r="CH87" i="2"/>
  <c r="CH157" i="2"/>
  <c r="CH187" i="2"/>
  <c r="L216" i="2"/>
  <c r="L56" i="2"/>
  <c r="L157" i="2"/>
  <c r="L26" i="2"/>
  <c r="L88" i="2"/>
  <c r="CH26" i="2"/>
  <c r="CH57" i="2"/>
  <c r="CH88" i="2"/>
  <c r="CH158" i="2"/>
  <c r="CH188" i="2"/>
  <c r="L217" i="2"/>
  <c r="L57" i="2"/>
  <c r="L158" i="2"/>
  <c r="L249" i="2"/>
  <c r="M6" i="2"/>
  <c r="M7" i="2"/>
  <c r="M69" i="2"/>
  <c r="CI7" i="2"/>
  <c r="CI38" i="2"/>
  <c r="CI69" i="2"/>
  <c r="CI139" i="2"/>
  <c r="CI169" i="2"/>
  <c r="M139" i="2"/>
  <c r="M8" i="2"/>
  <c r="M70" i="2"/>
  <c r="CI8" i="2"/>
  <c r="CI39" i="2"/>
  <c r="CI70" i="2"/>
  <c r="CI140" i="2"/>
  <c r="CI170" i="2"/>
  <c r="M38" i="2"/>
  <c r="M199" i="2"/>
  <c r="M39" i="2"/>
  <c r="M140" i="2"/>
  <c r="M9" i="2"/>
  <c r="M71" i="2"/>
  <c r="CI9" i="2"/>
  <c r="CI40" i="2"/>
  <c r="CI71" i="2"/>
  <c r="CI141" i="2"/>
  <c r="CI171" i="2"/>
  <c r="M200" i="2"/>
  <c r="M40" i="2"/>
  <c r="M141" i="2"/>
  <c r="M10" i="2"/>
  <c r="M72" i="2"/>
  <c r="CI10" i="2"/>
  <c r="CI41" i="2"/>
  <c r="CI72" i="2"/>
  <c r="CI142" i="2"/>
  <c r="CI172" i="2"/>
  <c r="M201" i="2"/>
  <c r="M41" i="2"/>
  <c r="M142" i="2"/>
  <c r="M11" i="2"/>
  <c r="M73" i="2"/>
  <c r="CI11" i="2"/>
  <c r="CI42" i="2"/>
  <c r="CI73" i="2"/>
  <c r="CI143" i="2"/>
  <c r="CI173" i="2"/>
  <c r="M202" i="2"/>
  <c r="M42" i="2"/>
  <c r="M143" i="2"/>
  <c r="M12" i="2"/>
  <c r="M74" i="2"/>
  <c r="CI12" i="2"/>
  <c r="CI43" i="2"/>
  <c r="CI74" i="2"/>
  <c r="CI144" i="2"/>
  <c r="CI174" i="2"/>
  <c r="M203" i="2"/>
  <c r="M43" i="2"/>
  <c r="M144" i="2"/>
  <c r="M13" i="2"/>
  <c r="M75" i="2"/>
  <c r="CI13" i="2"/>
  <c r="CI44" i="2"/>
  <c r="CI75" i="2"/>
  <c r="CI145" i="2"/>
  <c r="CI175" i="2"/>
  <c r="M204" i="2"/>
  <c r="M44" i="2"/>
  <c r="M145" i="2"/>
  <c r="M14" i="2"/>
  <c r="M76" i="2"/>
  <c r="CI14" i="2"/>
  <c r="CI45" i="2"/>
  <c r="CI76" i="2"/>
  <c r="CI146" i="2"/>
  <c r="CI176" i="2"/>
  <c r="M205" i="2"/>
  <c r="M45" i="2"/>
  <c r="M146" i="2"/>
  <c r="M15" i="2"/>
  <c r="M77" i="2"/>
  <c r="CI15" i="2"/>
  <c r="CI46" i="2"/>
  <c r="CI77" i="2"/>
  <c r="CI147" i="2"/>
  <c r="CI177" i="2"/>
  <c r="M206" i="2"/>
  <c r="M46" i="2"/>
  <c r="M147" i="2"/>
  <c r="M16" i="2"/>
  <c r="M78" i="2"/>
  <c r="CI16" i="2"/>
  <c r="CI47" i="2"/>
  <c r="CI78" i="2"/>
  <c r="CI148" i="2"/>
  <c r="CI178" i="2"/>
  <c r="M207" i="2"/>
  <c r="M47" i="2"/>
  <c r="M148" i="2"/>
  <c r="M17" i="2"/>
  <c r="M79" i="2"/>
  <c r="CI17" i="2"/>
  <c r="CI48" i="2"/>
  <c r="CI79" i="2"/>
  <c r="CI149" i="2"/>
  <c r="CI179" i="2"/>
  <c r="M208" i="2"/>
  <c r="M48" i="2"/>
  <c r="M149" i="2"/>
  <c r="M18" i="2"/>
  <c r="M80" i="2"/>
  <c r="CI18" i="2"/>
  <c r="CI49" i="2"/>
  <c r="CI80" i="2"/>
  <c r="CI150" i="2"/>
  <c r="CI180" i="2"/>
  <c r="M209" i="2"/>
  <c r="M49" i="2"/>
  <c r="M150" i="2"/>
  <c r="M19" i="2"/>
  <c r="M81" i="2"/>
  <c r="CI19" i="2"/>
  <c r="CI50" i="2"/>
  <c r="CI81" i="2"/>
  <c r="CI151" i="2"/>
  <c r="CI181" i="2"/>
  <c r="M210" i="2"/>
  <c r="M50" i="2"/>
  <c r="M151" i="2"/>
  <c r="M20" i="2"/>
  <c r="M82" i="2"/>
  <c r="CI20" i="2"/>
  <c r="CI51" i="2"/>
  <c r="CI82" i="2"/>
  <c r="CI152" i="2"/>
  <c r="CI182" i="2"/>
  <c r="M211" i="2"/>
  <c r="M51" i="2"/>
  <c r="M152" i="2"/>
  <c r="M21" i="2"/>
  <c r="M83" i="2"/>
  <c r="CI21" i="2"/>
  <c r="CI52" i="2"/>
  <c r="CI83" i="2"/>
  <c r="CI153" i="2"/>
  <c r="CI183" i="2"/>
  <c r="M212" i="2"/>
  <c r="M52" i="2"/>
  <c r="M153" i="2"/>
  <c r="M22" i="2"/>
  <c r="M84" i="2"/>
  <c r="CI22" i="2"/>
  <c r="CI53" i="2"/>
  <c r="CI84" i="2"/>
  <c r="CI154" i="2"/>
  <c r="CI184" i="2"/>
  <c r="M213" i="2"/>
  <c r="M53" i="2"/>
  <c r="M154" i="2"/>
  <c r="M23" i="2"/>
  <c r="M85" i="2"/>
  <c r="CI23" i="2"/>
  <c r="CI54" i="2"/>
  <c r="CI85" i="2"/>
  <c r="CI155" i="2"/>
  <c r="CI185" i="2"/>
  <c r="M214" i="2"/>
  <c r="M54" i="2"/>
  <c r="M155" i="2"/>
  <c r="M24" i="2"/>
  <c r="M86" i="2"/>
  <c r="CI24" i="2"/>
  <c r="CI55" i="2"/>
  <c r="CI86" i="2"/>
  <c r="CI156" i="2"/>
  <c r="CI186" i="2"/>
  <c r="M215" i="2"/>
  <c r="M55" i="2"/>
  <c r="M156" i="2"/>
  <c r="M25" i="2"/>
  <c r="M87" i="2"/>
  <c r="CI25" i="2"/>
  <c r="CI56" i="2"/>
  <c r="CI87" i="2"/>
  <c r="CI157" i="2"/>
  <c r="CI187" i="2"/>
  <c r="M216" i="2"/>
  <c r="M56" i="2"/>
  <c r="M157" i="2"/>
  <c r="M26" i="2"/>
  <c r="M88" i="2"/>
  <c r="CI26" i="2"/>
  <c r="CI57" i="2"/>
  <c r="CI88" i="2"/>
  <c r="CI158" i="2"/>
  <c r="CI188" i="2"/>
  <c r="M217" i="2"/>
  <c r="M57" i="2"/>
  <c r="M158" i="2"/>
  <c r="M249" i="2"/>
  <c r="N6" i="2"/>
  <c r="N7" i="2"/>
  <c r="N69" i="2"/>
  <c r="CJ7" i="2"/>
  <c r="CJ38" i="2"/>
  <c r="CJ69" i="2"/>
  <c r="CJ139" i="2"/>
  <c r="CJ169" i="2"/>
  <c r="N139" i="2"/>
  <c r="N8" i="2"/>
  <c r="N70" i="2"/>
  <c r="CJ8" i="2"/>
  <c r="CJ39" i="2"/>
  <c r="CJ70" i="2"/>
  <c r="CJ140" i="2"/>
  <c r="CJ170" i="2"/>
  <c r="N38" i="2"/>
  <c r="N199" i="2"/>
  <c r="N39" i="2"/>
  <c r="N140" i="2"/>
  <c r="N9" i="2"/>
  <c r="N71" i="2"/>
  <c r="CJ9" i="2"/>
  <c r="CJ40" i="2"/>
  <c r="CJ71" i="2"/>
  <c r="CJ141" i="2"/>
  <c r="CJ171" i="2"/>
  <c r="N200" i="2"/>
  <c r="N40" i="2"/>
  <c r="N141" i="2"/>
  <c r="N10" i="2"/>
  <c r="N72" i="2"/>
  <c r="CJ10" i="2"/>
  <c r="CJ41" i="2"/>
  <c r="CJ72" i="2"/>
  <c r="CJ142" i="2"/>
  <c r="CJ172" i="2"/>
  <c r="N201" i="2"/>
  <c r="N41" i="2"/>
  <c r="N142" i="2"/>
  <c r="N11" i="2"/>
  <c r="N73" i="2"/>
  <c r="CJ11" i="2"/>
  <c r="CJ42" i="2"/>
  <c r="CJ73" i="2"/>
  <c r="CJ143" i="2"/>
  <c r="CJ173" i="2"/>
  <c r="N202" i="2"/>
  <c r="N42" i="2"/>
  <c r="N143" i="2"/>
  <c r="N12" i="2"/>
  <c r="N74" i="2"/>
  <c r="CJ12" i="2"/>
  <c r="CJ43" i="2"/>
  <c r="CJ74" i="2"/>
  <c r="CJ144" i="2"/>
  <c r="CJ174" i="2"/>
  <c r="N203" i="2"/>
  <c r="N43" i="2"/>
  <c r="N144" i="2"/>
  <c r="N13" i="2"/>
  <c r="N75" i="2"/>
  <c r="CJ13" i="2"/>
  <c r="CJ44" i="2"/>
  <c r="CJ75" i="2"/>
  <c r="CJ145" i="2"/>
  <c r="CJ175" i="2"/>
  <c r="N204" i="2"/>
  <c r="N44" i="2"/>
  <c r="N145" i="2"/>
  <c r="N14" i="2"/>
  <c r="N76" i="2"/>
  <c r="CJ14" i="2"/>
  <c r="CJ45" i="2"/>
  <c r="CJ76" i="2"/>
  <c r="CJ146" i="2"/>
  <c r="CJ176" i="2"/>
  <c r="N205" i="2"/>
  <c r="N45" i="2"/>
  <c r="N146" i="2"/>
  <c r="N15" i="2"/>
  <c r="N77" i="2"/>
  <c r="CJ15" i="2"/>
  <c r="CJ46" i="2"/>
  <c r="CJ77" i="2"/>
  <c r="CJ147" i="2"/>
  <c r="CJ177" i="2"/>
  <c r="N206" i="2"/>
  <c r="N46" i="2"/>
  <c r="N147" i="2"/>
  <c r="N16" i="2"/>
  <c r="N78" i="2"/>
  <c r="CJ16" i="2"/>
  <c r="CJ47" i="2"/>
  <c r="CJ78" i="2"/>
  <c r="CJ148" i="2"/>
  <c r="CJ178" i="2"/>
  <c r="N207" i="2"/>
  <c r="N47" i="2"/>
  <c r="N148" i="2"/>
  <c r="N17" i="2"/>
  <c r="N79" i="2"/>
  <c r="CJ17" i="2"/>
  <c r="CJ48" i="2"/>
  <c r="CJ79" i="2"/>
  <c r="CJ149" i="2"/>
  <c r="CJ179" i="2"/>
  <c r="N208" i="2"/>
  <c r="N48" i="2"/>
  <c r="N149" i="2"/>
  <c r="N18" i="2"/>
  <c r="N80" i="2"/>
  <c r="CJ18" i="2"/>
  <c r="CJ49" i="2"/>
  <c r="CJ80" i="2"/>
  <c r="CJ150" i="2"/>
  <c r="CJ180" i="2"/>
  <c r="N209" i="2"/>
  <c r="N49" i="2"/>
  <c r="N150" i="2"/>
  <c r="N19" i="2"/>
  <c r="N81" i="2"/>
  <c r="CJ19" i="2"/>
  <c r="CJ50" i="2"/>
  <c r="CJ81" i="2"/>
  <c r="CJ151" i="2"/>
  <c r="CJ181" i="2"/>
  <c r="N210" i="2"/>
  <c r="N50" i="2"/>
  <c r="N151" i="2"/>
  <c r="N20" i="2"/>
  <c r="N82" i="2"/>
  <c r="CJ20" i="2"/>
  <c r="CJ51" i="2"/>
  <c r="CJ82" i="2"/>
  <c r="CJ152" i="2"/>
  <c r="CJ182" i="2"/>
  <c r="N211" i="2"/>
  <c r="N51" i="2"/>
  <c r="N152" i="2"/>
  <c r="N21" i="2"/>
  <c r="N83" i="2"/>
  <c r="CJ21" i="2"/>
  <c r="CJ52" i="2"/>
  <c r="CJ83" i="2"/>
  <c r="CJ153" i="2"/>
  <c r="CJ183" i="2"/>
  <c r="N212" i="2"/>
  <c r="N52" i="2"/>
  <c r="N153" i="2"/>
  <c r="N22" i="2"/>
  <c r="N84" i="2"/>
  <c r="CJ22" i="2"/>
  <c r="CJ53" i="2"/>
  <c r="CJ84" i="2"/>
  <c r="CJ154" i="2"/>
  <c r="CJ184" i="2"/>
  <c r="N213" i="2"/>
  <c r="N53" i="2"/>
  <c r="N154" i="2"/>
  <c r="N23" i="2"/>
  <c r="N85" i="2"/>
  <c r="CJ23" i="2"/>
  <c r="CJ54" i="2"/>
  <c r="CJ85" i="2"/>
  <c r="CJ155" i="2"/>
  <c r="CJ185" i="2"/>
  <c r="N214" i="2"/>
  <c r="N54" i="2"/>
  <c r="N155" i="2"/>
  <c r="N24" i="2"/>
  <c r="N86" i="2"/>
  <c r="CJ24" i="2"/>
  <c r="CJ55" i="2"/>
  <c r="CJ86" i="2"/>
  <c r="CJ156" i="2"/>
  <c r="CJ186" i="2"/>
  <c r="N215" i="2"/>
  <c r="N55" i="2"/>
  <c r="N156" i="2"/>
  <c r="N25" i="2"/>
  <c r="N87" i="2"/>
  <c r="CJ25" i="2"/>
  <c r="CJ56" i="2"/>
  <c r="CJ87" i="2"/>
  <c r="CJ157" i="2"/>
  <c r="CJ187" i="2"/>
  <c r="N216" i="2"/>
  <c r="N56" i="2"/>
  <c r="N157" i="2"/>
  <c r="N26" i="2"/>
  <c r="N88" i="2"/>
  <c r="CJ26" i="2"/>
  <c r="CJ57" i="2"/>
  <c r="CJ88" i="2"/>
  <c r="CJ158" i="2"/>
  <c r="CJ188" i="2"/>
  <c r="N217" i="2"/>
  <c r="N57" i="2"/>
  <c r="N158" i="2"/>
  <c r="N249" i="2"/>
  <c r="O6" i="2"/>
  <c r="O7" i="2"/>
  <c r="O69" i="2"/>
  <c r="CK7" i="2"/>
  <c r="CK38" i="2"/>
  <c r="CK69" i="2"/>
  <c r="CK139" i="2"/>
  <c r="CK169" i="2"/>
  <c r="O139" i="2"/>
  <c r="O8" i="2"/>
  <c r="O70" i="2"/>
  <c r="CK8" i="2"/>
  <c r="CK39" i="2"/>
  <c r="CK70" i="2"/>
  <c r="CK140" i="2"/>
  <c r="CK170" i="2"/>
  <c r="O38" i="2"/>
  <c r="O199" i="2"/>
  <c r="O39" i="2"/>
  <c r="O140" i="2"/>
  <c r="O9" i="2"/>
  <c r="O71" i="2"/>
  <c r="CK9" i="2"/>
  <c r="CK40" i="2"/>
  <c r="CK71" i="2"/>
  <c r="CK141" i="2"/>
  <c r="CK171" i="2"/>
  <c r="O200" i="2"/>
  <c r="O40" i="2"/>
  <c r="O141" i="2"/>
  <c r="O10" i="2"/>
  <c r="O72" i="2"/>
  <c r="CK10" i="2"/>
  <c r="CK41" i="2"/>
  <c r="CK72" i="2"/>
  <c r="CK142" i="2"/>
  <c r="CK172" i="2"/>
  <c r="O201" i="2"/>
  <c r="O41" i="2"/>
  <c r="O142" i="2"/>
  <c r="O11" i="2"/>
  <c r="O73" i="2"/>
  <c r="CK11" i="2"/>
  <c r="CK42" i="2"/>
  <c r="CK73" i="2"/>
  <c r="CK143" i="2"/>
  <c r="CK173" i="2"/>
  <c r="O202" i="2"/>
  <c r="O42" i="2"/>
  <c r="O143" i="2"/>
  <c r="O12" i="2"/>
  <c r="O74" i="2"/>
  <c r="CK12" i="2"/>
  <c r="CK43" i="2"/>
  <c r="CK74" i="2"/>
  <c r="CK144" i="2"/>
  <c r="CK174" i="2"/>
  <c r="O203" i="2"/>
  <c r="O43" i="2"/>
  <c r="O144" i="2"/>
  <c r="O13" i="2"/>
  <c r="O75" i="2"/>
  <c r="CK13" i="2"/>
  <c r="CK44" i="2"/>
  <c r="CK75" i="2"/>
  <c r="CK145" i="2"/>
  <c r="CK175" i="2"/>
  <c r="O204" i="2"/>
  <c r="O44" i="2"/>
  <c r="O145" i="2"/>
  <c r="O14" i="2"/>
  <c r="O76" i="2"/>
  <c r="CK14" i="2"/>
  <c r="CK45" i="2"/>
  <c r="CK76" i="2"/>
  <c r="CK146" i="2"/>
  <c r="CK176" i="2"/>
  <c r="O205" i="2"/>
  <c r="O45" i="2"/>
  <c r="O146" i="2"/>
  <c r="O15" i="2"/>
  <c r="O77" i="2"/>
  <c r="CK15" i="2"/>
  <c r="CK46" i="2"/>
  <c r="CK77" i="2"/>
  <c r="CK147" i="2"/>
  <c r="CK177" i="2"/>
  <c r="O206" i="2"/>
  <c r="O46" i="2"/>
  <c r="O147" i="2"/>
  <c r="O16" i="2"/>
  <c r="O78" i="2"/>
  <c r="CK16" i="2"/>
  <c r="CK47" i="2"/>
  <c r="CK78" i="2"/>
  <c r="CK148" i="2"/>
  <c r="CK178" i="2"/>
  <c r="O207" i="2"/>
  <c r="O47" i="2"/>
  <c r="O148" i="2"/>
  <c r="O17" i="2"/>
  <c r="O79" i="2"/>
  <c r="CK17" i="2"/>
  <c r="CK48" i="2"/>
  <c r="CK79" i="2"/>
  <c r="CK149" i="2"/>
  <c r="CK179" i="2"/>
  <c r="O208" i="2"/>
  <c r="O48" i="2"/>
  <c r="O149" i="2"/>
  <c r="O18" i="2"/>
  <c r="O80" i="2"/>
  <c r="CK18" i="2"/>
  <c r="CK49" i="2"/>
  <c r="CK80" i="2"/>
  <c r="CK150" i="2"/>
  <c r="CK180" i="2"/>
  <c r="O209" i="2"/>
  <c r="O49" i="2"/>
  <c r="O150" i="2"/>
  <c r="O19" i="2"/>
  <c r="O81" i="2"/>
  <c r="CK19" i="2"/>
  <c r="CK50" i="2"/>
  <c r="CK81" i="2"/>
  <c r="CK151" i="2"/>
  <c r="CK181" i="2"/>
  <c r="O210" i="2"/>
  <c r="O50" i="2"/>
  <c r="O151" i="2"/>
  <c r="O20" i="2"/>
  <c r="O82" i="2"/>
  <c r="CK20" i="2"/>
  <c r="CK51" i="2"/>
  <c r="CK82" i="2"/>
  <c r="CK152" i="2"/>
  <c r="CK182" i="2"/>
  <c r="O211" i="2"/>
  <c r="O51" i="2"/>
  <c r="O152" i="2"/>
  <c r="O21" i="2"/>
  <c r="O83" i="2"/>
  <c r="CK21" i="2"/>
  <c r="CK52" i="2"/>
  <c r="CK83" i="2"/>
  <c r="CK153" i="2"/>
  <c r="CK183" i="2"/>
  <c r="O212" i="2"/>
  <c r="O52" i="2"/>
  <c r="O153" i="2"/>
  <c r="O22" i="2"/>
  <c r="O84" i="2"/>
  <c r="CK22" i="2"/>
  <c r="CK53" i="2"/>
  <c r="CK84" i="2"/>
  <c r="CK154" i="2"/>
  <c r="CK184" i="2"/>
  <c r="O213" i="2"/>
  <c r="O53" i="2"/>
  <c r="O154" i="2"/>
  <c r="O23" i="2"/>
  <c r="O85" i="2"/>
  <c r="CK23" i="2"/>
  <c r="CK54" i="2"/>
  <c r="CK85" i="2"/>
  <c r="CK155" i="2"/>
  <c r="CK185" i="2"/>
  <c r="O214" i="2"/>
  <c r="O54" i="2"/>
  <c r="O155" i="2"/>
  <c r="O24" i="2"/>
  <c r="O86" i="2"/>
  <c r="CK24" i="2"/>
  <c r="CK55" i="2"/>
  <c r="CK86" i="2"/>
  <c r="CK156" i="2"/>
  <c r="CK186" i="2"/>
  <c r="O215" i="2"/>
  <c r="O55" i="2"/>
  <c r="O156" i="2"/>
  <c r="O25" i="2"/>
  <c r="O87" i="2"/>
  <c r="CK25" i="2"/>
  <c r="CK56" i="2"/>
  <c r="CK87" i="2"/>
  <c r="CK157" i="2"/>
  <c r="CK187" i="2"/>
  <c r="O216" i="2"/>
  <c r="O56" i="2"/>
  <c r="O157" i="2"/>
  <c r="O26" i="2"/>
  <c r="O88" i="2"/>
  <c r="CK26" i="2"/>
  <c r="CK57" i="2"/>
  <c r="CK88" i="2"/>
  <c r="CK158" i="2"/>
  <c r="CK188" i="2"/>
  <c r="O217" i="2"/>
  <c r="O57" i="2"/>
  <c r="O158" i="2"/>
  <c r="O249" i="2"/>
  <c r="P6" i="2"/>
  <c r="P7" i="2"/>
  <c r="P69" i="2"/>
  <c r="CL7" i="2"/>
  <c r="CL38" i="2"/>
  <c r="CL69" i="2"/>
  <c r="CL139" i="2"/>
  <c r="CL169" i="2"/>
  <c r="P139" i="2"/>
  <c r="P8" i="2"/>
  <c r="P70" i="2"/>
  <c r="CL8" i="2"/>
  <c r="CL39" i="2"/>
  <c r="CL70" i="2"/>
  <c r="CL140" i="2"/>
  <c r="CL170" i="2"/>
  <c r="P38" i="2"/>
  <c r="P199" i="2"/>
  <c r="P39" i="2"/>
  <c r="P140" i="2"/>
  <c r="P9" i="2"/>
  <c r="P71" i="2"/>
  <c r="CL9" i="2"/>
  <c r="CL40" i="2"/>
  <c r="CL71" i="2"/>
  <c r="CL141" i="2"/>
  <c r="CL171" i="2"/>
  <c r="P200" i="2"/>
  <c r="P40" i="2"/>
  <c r="P141" i="2"/>
  <c r="P10" i="2"/>
  <c r="P72" i="2"/>
  <c r="CL10" i="2"/>
  <c r="CL41" i="2"/>
  <c r="CL72" i="2"/>
  <c r="CL142" i="2"/>
  <c r="CL172" i="2"/>
  <c r="P201" i="2"/>
  <c r="P41" i="2"/>
  <c r="P142" i="2"/>
  <c r="P11" i="2"/>
  <c r="P73" i="2"/>
  <c r="CL11" i="2"/>
  <c r="CL42" i="2"/>
  <c r="CL73" i="2"/>
  <c r="CL143" i="2"/>
  <c r="CL173" i="2"/>
  <c r="P202" i="2"/>
  <c r="P42" i="2"/>
  <c r="P143" i="2"/>
  <c r="P12" i="2"/>
  <c r="P74" i="2"/>
  <c r="CL12" i="2"/>
  <c r="CL43" i="2"/>
  <c r="CL74" i="2"/>
  <c r="CL144" i="2"/>
  <c r="CL174" i="2"/>
  <c r="P203" i="2"/>
  <c r="P43" i="2"/>
  <c r="P144" i="2"/>
  <c r="P13" i="2"/>
  <c r="P75" i="2"/>
  <c r="CL13" i="2"/>
  <c r="CL44" i="2"/>
  <c r="CL75" i="2"/>
  <c r="CL145" i="2"/>
  <c r="CL175" i="2"/>
  <c r="P204" i="2"/>
  <c r="P44" i="2"/>
  <c r="P145" i="2"/>
  <c r="P14" i="2"/>
  <c r="P76" i="2"/>
  <c r="CL14" i="2"/>
  <c r="CL45" i="2"/>
  <c r="CL76" i="2"/>
  <c r="CL146" i="2"/>
  <c r="CL176" i="2"/>
  <c r="P205" i="2"/>
  <c r="P45" i="2"/>
  <c r="P146" i="2"/>
  <c r="P15" i="2"/>
  <c r="P77" i="2"/>
  <c r="CL15" i="2"/>
  <c r="CL46" i="2"/>
  <c r="CL77" i="2"/>
  <c r="CL147" i="2"/>
  <c r="CL177" i="2"/>
  <c r="P206" i="2"/>
  <c r="P46" i="2"/>
  <c r="P147" i="2"/>
  <c r="P16" i="2"/>
  <c r="P78" i="2"/>
  <c r="CL16" i="2"/>
  <c r="CL47" i="2"/>
  <c r="CL78" i="2"/>
  <c r="CL148" i="2"/>
  <c r="CL178" i="2"/>
  <c r="P207" i="2"/>
  <c r="P47" i="2"/>
  <c r="P148" i="2"/>
  <c r="P17" i="2"/>
  <c r="P79" i="2"/>
  <c r="CL17" i="2"/>
  <c r="CL48" i="2"/>
  <c r="CL79" i="2"/>
  <c r="CL149" i="2"/>
  <c r="CL179" i="2"/>
  <c r="P208" i="2"/>
  <c r="P48" i="2"/>
  <c r="P149" i="2"/>
  <c r="P18" i="2"/>
  <c r="P80" i="2"/>
  <c r="CL18" i="2"/>
  <c r="CL49" i="2"/>
  <c r="CL80" i="2"/>
  <c r="CL150" i="2"/>
  <c r="CL180" i="2"/>
  <c r="P209" i="2"/>
  <c r="P49" i="2"/>
  <c r="P150" i="2"/>
  <c r="P19" i="2"/>
  <c r="P81" i="2"/>
  <c r="CL19" i="2"/>
  <c r="CL50" i="2"/>
  <c r="CL81" i="2"/>
  <c r="CL151" i="2"/>
  <c r="CL181" i="2"/>
  <c r="P210" i="2"/>
  <c r="P50" i="2"/>
  <c r="P151" i="2"/>
  <c r="P20" i="2"/>
  <c r="P82" i="2"/>
  <c r="CL20" i="2"/>
  <c r="CL51" i="2"/>
  <c r="CL82" i="2"/>
  <c r="CL152" i="2"/>
  <c r="CL182" i="2"/>
  <c r="P211" i="2"/>
  <c r="P51" i="2"/>
  <c r="P152" i="2"/>
  <c r="P21" i="2"/>
  <c r="P83" i="2"/>
  <c r="CL21" i="2"/>
  <c r="CL52" i="2"/>
  <c r="CL83" i="2"/>
  <c r="CL153" i="2"/>
  <c r="CL183" i="2"/>
  <c r="P212" i="2"/>
  <c r="P52" i="2"/>
  <c r="P153" i="2"/>
  <c r="P22" i="2"/>
  <c r="P84" i="2"/>
  <c r="CL22" i="2"/>
  <c r="CL53" i="2"/>
  <c r="CL84" i="2"/>
  <c r="CL154" i="2"/>
  <c r="CL184" i="2"/>
  <c r="P213" i="2"/>
  <c r="P53" i="2"/>
  <c r="P154" i="2"/>
  <c r="P23" i="2"/>
  <c r="P85" i="2"/>
  <c r="CL23" i="2"/>
  <c r="CL54" i="2"/>
  <c r="CL85" i="2"/>
  <c r="CL155" i="2"/>
  <c r="CL185" i="2"/>
  <c r="P214" i="2"/>
  <c r="P54" i="2"/>
  <c r="P155" i="2"/>
  <c r="P24" i="2"/>
  <c r="P86" i="2"/>
  <c r="CL24" i="2"/>
  <c r="CL55" i="2"/>
  <c r="CL86" i="2"/>
  <c r="CL156" i="2"/>
  <c r="CL186" i="2"/>
  <c r="P215" i="2"/>
  <c r="P55" i="2"/>
  <c r="P156" i="2"/>
  <c r="P25" i="2"/>
  <c r="P87" i="2"/>
  <c r="CL25" i="2"/>
  <c r="CL56" i="2"/>
  <c r="CL87" i="2"/>
  <c r="CL157" i="2"/>
  <c r="CL187" i="2"/>
  <c r="P216" i="2"/>
  <c r="P56" i="2"/>
  <c r="P157" i="2"/>
  <c r="P26" i="2"/>
  <c r="P88" i="2"/>
  <c r="CL26" i="2"/>
  <c r="CL57" i="2"/>
  <c r="CL88" i="2"/>
  <c r="CL158" i="2"/>
  <c r="CL188" i="2"/>
  <c r="P217" i="2"/>
  <c r="P57" i="2"/>
  <c r="P158" i="2"/>
  <c r="P249" i="2"/>
  <c r="Q6" i="2"/>
  <c r="Q7" i="2"/>
  <c r="Q69" i="2"/>
  <c r="CM7" i="2"/>
  <c r="CM38" i="2"/>
  <c r="CM69" i="2"/>
  <c r="CM139" i="2"/>
  <c r="CM169" i="2"/>
  <c r="Q139" i="2"/>
  <c r="Q8" i="2"/>
  <c r="Q70" i="2"/>
  <c r="CM8" i="2"/>
  <c r="CM39" i="2"/>
  <c r="CM70" i="2"/>
  <c r="CM140" i="2"/>
  <c r="CM170" i="2"/>
  <c r="Q38" i="2"/>
  <c r="Q199" i="2"/>
  <c r="Q39" i="2"/>
  <c r="Q140" i="2"/>
  <c r="Q9" i="2"/>
  <c r="Q71" i="2"/>
  <c r="CM9" i="2"/>
  <c r="CM40" i="2"/>
  <c r="CM71" i="2"/>
  <c r="CM141" i="2"/>
  <c r="CM171" i="2"/>
  <c r="Q200" i="2"/>
  <c r="Q40" i="2"/>
  <c r="Q141" i="2"/>
  <c r="Q10" i="2"/>
  <c r="Q72" i="2"/>
  <c r="CM10" i="2"/>
  <c r="CM41" i="2"/>
  <c r="CM72" i="2"/>
  <c r="CM142" i="2"/>
  <c r="CM172" i="2"/>
  <c r="Q201" i="2"/>
  <c r="Q41" i="2"/>
  <c r="Q142" i="2"/>
  <c r="Q11" i="2"/>
  <c r="Q73" i="2"/>
  <c r="CM11" i="2"/>
  <c r="CM42" i="2"/>
  <c r="CM73" i="2"/>
  <c r="CM143" i="2"/>
  <c r="CM173" i="2"/>
  <c r="Q202" i="2"/>
  <c r="Q42" i="2"/>
  <c r="Q143" i="2"/>
  <c r="Q12" i="2"/>
  <c r="Q74" i="2"/>
  <c r="CM12" i="2"/>
  <c r="CM43" i="2"/>
  <c r="CM74" i="2"/>
  <c r="CM144" i="2"/>
  <c r="CM174" i="2"/>
  <c r="Q203" i="2"/>
  <c r="Q43" i="2"/>
  <c r="Q144" i="2"/>
  <c r="Q13" i="2"/>
  <c r="Q75" i="2"/>
  <c r="CM13" i="2"/>
  <c r="CM44" i="2"/>
  <c r="CM75" i="2"/>
  <c r="CM145" i="2"/>
  <c r="CM175" i="2"/>
  <c r="Q204" i="2"/>
  <c r="Q44" i="2"/>
  <c r="Q145" i="2"/>
  <c r="Q14" i="2"/>
  <c r="Q76" i="2"/>
  <c r="CM14" i="2"/>
  <c r="CM45" i="2"/>
  <c r="CM76" i="2"/>
  <c r="CM146" i="2"/>
  <c r="CM176" i="2"/>
  <c r="Q205" i="2"/>
  <c r="Q45" i="2"/>
  <c r="Q146" i="2"/>
  <c r="Q15" i="2"/>
  <c r="Q77" i="2"/>
  <c r="CM15" i="2"/>
  <c r="CM46" i="2"/>
  <c r="CM77" i="2"/>
  <c r="CM147" i="2"/>
  <c r="CM177" i="2"/>
  <c r="Q206" i="2"/>
  <c r="Q46" i="2"/>
  <c r="Q147" i="2"/>
  <c r="Q16" i="2"/>
  <c r="Q78" i="2"/>
  <c r="CM16" i="2"/>
  <c r="CM47" i="2"/>
  <c r="CM78" i="2"/>
  <c r="CM148" i="2"/>
  <c r="CM178" i="2"/>
  <c r="Q207" i="2"/>
  <c r="Q47" i="2"/>
  <c r="Q148" i="2"/>
  <c r="Q17" i="2"/>
  <c r="Q79" i="2"/>
  <c r="CM17" i="2"/>
  <c r="CM48" i="2"/>
  <c r="CM79" i="2"/>
  <c r="CM149" i="2"/>
  <c r="CM179" i="2"/>
  <c r="Q208" i="2"/>
  <c r="Q48" i="2"/>
  <c r="Q149" i="2"/>
  <c r="Q18" i="2"/>
  <c r="Q80" i="2"/>
  <c r="CM18" i="2"/>
  <c r="CM49" i="2"/>
  <c r="CM80" i="2"/>
  <c r="CM150" i="2"/>
  <c r="CM180" i="2"/>
  <c r="Q209" i="2"/>
  <c r="Q49" i="2"/>
  <c r="Q150" i="2"/>
  <c r="Q19" i="2"/>
  <c r="Q81" i="2"/>
  <c r="CM19" i="2"/>
  <c r="CM50" i="2"/>
  <c r="CM81" i="2"/>
  <c r="CM151" i="2"/>
  <c r="CM181" i="2"/>
  <c r="Q210" i="2"/>
  <c r="Q50" i="2"/>
  <c r="Q151" i="2"/>
  <c r="Q20" i="2"/>
  <c r="Q82" i="2"/>
  <c r="CM20" i="2"/>
  <c r="CM51" i="2"/>
  <c r="CM82" i="2"/>
  <c r="CM152" i="2"/>
  <c r="CM182" i="2"/>
  <c r="Q211" i="2"/>
  <c r="Q51" i="2"/>
  <c r="Q152" i="2"/>
  <c r="Q21" i="2"/>
  <c r="Q83" i="2"/>
  <c r="CM21" i="2"/>
  <c r="CM52" i="2"/>
  <c r="CM83" i="2"/>
  <c r="CM153" i="2"/>
  <c r="CM183" i="2"/>
  <c r="Q212" i="2"/>
  <c r="Q52" i="2"/>
  <c r="Q153" i="2"/>
  <c r="Q22" i="2"/>
  <c r="Q84" i="2"/>
  <c r="CM22" i="2"/>
  <c r="CM53" i="2"/>
  <c r="CM84" i="2"/>
  <c r="CM154" i="2"/>
  <c r="CM184" i="2"/>
  <c r="Q213" i="2"/>
  <c r="Q53" i="2"/>
  <c r="Q154" i="2"/>
  <c r="Q23" i="2"/>
  <c r="Q85" i="2"/>
  <c r="CM23" i="2"/>
  <c r="CM54" i="2"/>
  <c r="CM85" i="2"/>
  <c r="CM155" i="2"/>
  <c r="CM185" i="2"/>
  <c r="Q214" i="2"/>
  <c r="Q54" i="2"/>
  <c r="Q155" i="2"/>
  <c r="Q24" i="2"/>
  <c r="Q86" i="2"/>
  <c r="CM24" i="2"/>
  <c r="CM55" i="2"/>
  <c r="CM86" i="2"/>
  <c r="CM156" i="2"/>
  <c r="CM186" i="2"/>
  <c r="Q215" i="2"/>
  <c r="Q55" i="2"/>
  <c r="Q156" i="2"/>
  <c r="Q25" i="2"/>
  <c r="Q87" i="2"/>
  <c r="CM25" i="2"/>
  <c r="CM56" i="2"/>
  <c r="CM87" i="2"/>
  <c r="CM157" i="2"/>
  <c r="CM187" i="2"/>
  <c r="Q216" i="2"/>
  <c r="Q56" i="2"/>
  <c r="Q157" i="2"/>
  <c r="Q26" i="2"/>
  <c r="Q88" i="2"/>
  <c r="CM26" i="2"/>
  <c r="CM57" i="2"/>
  <c r="CM88" i="2"/>
  <c r="CM158" i="2"/>
  <c r="CM188" i="2"/>
  <c r="Q217" i="2"/>
  <c r="Q57" i="2"/>
  <c r="Q158" i="2"/>
  <c r="Q249" i="2"/>
  <c r="R6" i="2"/>
  <c r="R7" i="2"/>
  <c r="R69" i="2"/>
  <c r="CN7" i="2"/>
  <c r="CN38" i="2"/>
  <c r="CN69" i="2"/>
  <c r="CN139" i="2"/>
  <c r="CN169" i="2"/>
  <c r="R139" i="2"/>
  <c r="R8" i="2"/>
  <c r="R70" i="2"/>
  <c r="CN8" i="2"/>
  <c r="CN39" i="2"/>
  <c r="CN70" i="2"/>
  <c r="CN140" i="2"/>
  <c r="CN170" i="2"/>
  <c r="R38" i="2"/>
  <c r="R199" i="2"/>
  <c r="R39" i="2"/>
  <c r="R140" i="2"/>
  <c r="R9" i="2"/>
  <c r="R71" i="2"/>
  <c r="CN9" i="2"/>
  <c r="CN40" i="2"/>
  <c r="CN71" i="2"/>
  <c r="CN141" i="2"/>
  <c r="CN171" i="2"/>
  <c r="R200" i="2"/>
  <c r="R40" i="2"/>
  <c r="R141" i="2"/>
  <c r="R10" i="2"/>
  <c r="R72" i="2"/>
  <c r="CN10" i="2"/>
  <c r="CN41" i="2"/>
  <c r="CN72" i="2"/>
  <c r="CN142" i="2"/>
  <c r="CN172" i="2"/>
  <c r="R201" i="2"/>
  <c r="R41" i="2"/>
  <c r="R142" i="2"/>
  <c r="R11" i="2"/>
  <c r="R73" i="2"/>
  <c r="CN11" i="2"/>
  <c r="CN42" i="2"/>
  <c r="CN73" i="2"/>
  <c r="CN143" i="2"/>
  <c r="CN173" i="2"/>
  <c r="R202" i="2"/>
  <c r="R42" i="2"/>
  <c r="R143" i="2"/>
  <c r="R12" i="2"/>
  <c r="R74" i="2"/>
  <c r="CN12" i="2"/>
  <c r="CN43" i="2"/>
  <c r="CN74" i="2"/>
  <c r="CN144" i="2"/>
  <c r="CN174" i="2"/>
  <c r="R203" i="2"/>
  <c r="R43" i="2"/>
  <c r="R144" i="2"/>
  <c r="R13" i="2"/>
  <c r="R75" i="2"/>
  <c r="CN13" i="2"/>
  <c r="CN44" i="2"/>
  <c r="CN75" i="2"/>
  <c r="CN145" i="2"/>
  <c r="CN175" i="2"/>
  <c r="R204" i="2"/>
  <c r="R44" i="2"/>
  <c r="R145" i="2"/>
  <c r="R14" i="2"/>
  <c r="R76" i="2"/>
  <c r="CN14" i="2"/>
  <c r="CN45" i="2"/>
  <c r="CN76" i="2"/>
  <c r="CN146" i="2"/>
  <c r="CN176" i="2"/>
  <c r="R205" i="2"/>
  <c r="R45" i="2"/>
  <c r="R146" i="2"/>
  <c r="R15" i="2"/>
  <c r="R77" i="2"/>
  <c r="CN15" i="2"/>
  <c r="CN46" i="2"/>
  <c r="CN77" i="2"/>
  <c r="CN147" i="2"/>
  <c r="CN177" i="2"/>
  <c r="R206" i="2"/>
  <c r="R46" i="2"/>
  <c r="R147" i="2"/>
  <c r="R16" i="2"/>
  <c r="R78" i="2"/>
  <c r="CN16" i="2"/>
  <c r="CN47" i="2"/>
  <c r="CN78" i="2"/>
  <c r="CN148" i="2"/>
  <c r="CN178" i="2"/>
  <c r="R207" i="2"/>
  <c r="R47" i="2"/>
  <c r="R148" i="2"/>
  <c r="R17" i="2"/>
  <c r="R79" i="2"/>
  <c r="CN17" i="2"/>
  <c r="CN48" i="2"/>
  <c r="CN79" i="2"/>
  <c r="CN149" i="2"/>
  <c r="CN179" i="2"/>
  <c r="R208" i="2"/>
  <c r="R48" i="2"/>
  <c r="R149" i="2"/>
  <c r="R18" i="2"/>
  <c r="R80" i="2"/>
  <c r="CN18" i="2"/>
  <c r="CN49" i="2"/>
  <c r="CN80" i="2"/>
  <c r="CN150" i="2"/>
  <c r="CN180" i="2"/>
  <c r="R209" i="2"/>
  <c r="R49" i="2"/>
  <c r="R150" i="2"/>
  <c r="R19" i="2"/>
  <c r="R81" i="2"/>
  <c r="CN19" i="2"/>
  <c r="CN50" i="2"/>
  <c r="CN81" i="2"/>
  <c r="CN151" i="2"/>
  <c r="CN181" i="2"/>
  <c r="R210" i="2"/>
  <c r="R50" i="2"/>
  <c r="R151" i="2"/>
  <c r="R20" i="2"/>
  <c r="R82" i="2"/>
  <c r="CN20" i="2"/>
  <c r="CN51" i="2"/>
  <c r="CN82" i="2"/>
  <c r="CN152" i="2"/>
  <c r="CN182" i="2"/>
  <c r="R211" i="2"/>
  <c r="R51" i="2"/>
  <c r="R152" i="2"/>
  <c r="R21" i="2"/>
  <c r="R83" i="2"/>
  <c r="CN21" i="2"/>
  <c r="CN52" i="2"/>
  <c r="CN83" i="2"/>
  <c r="CN153" i="2"/>
  <c r="CN183" i="2"/>
  <c r="R212" i="2"/>
  <c r="R52" i="2"/>
  <c r="R153" i="2"/>
  <c r="R22" i="2"/>
  <c r="R84" i="2"/>
  <c r="CN22" i="2"/>
  <c r="CN53" i="2"/>
  <c r="CN84" i="2"/>
  <c r="CN154" i="2"/>
  <c r="CN184" i="2"/>
  <c r="R213" i="2"/>
  <c r="R53" i="2"/>
  <c r="R154" i="2"/>
  <c r="R23" i="2"/>
  <c r="R85" i="2"/>
  <c r="CN23" i="2"/>
  <c r="CN54" i="2"/>
  <c r="CN85" i="2"/>
  <c r="CN155" i="2"/>
  <c r="CN185" i="2"/>
  <c r="R214" i="2"/>
  <c r="R54" i="2"/>
  <c r="R155" i="2"/>
  <c r="R24" i="2"/>
  <c r="R86" i="2"/>
  <c r="CN24" i="2"/>
  <c r="CN55" i="2"/>
  <c r="CN86" i="2"/>
  <c r="CN156" i="2"/>
  <c r="CN186" i="2"/>
  <c r="R215" i="2"/>
  <c r="R55" i="2"/>
  <c r="R156" i="2"/>
  <c r="R25" i="2"/>
  <c r="R87" i="2"/>
  <c r="CN25" i="2"/>
  <c r="CN56" i="2"/>
  <c r="CN87" i="2"/>
  <c r="CN157" i="2"/>
  <c r="CN187" i="2"/>
  <c r="R216" i="2"/>
  <c r="R56" i="2"/>
  <c r="R157" i="2"/>
  <c r="R26" i="2"/>
  <c r="R88" i="2"/>
  <c r="CN26" i="2"/>
  <c r="CN57" i="2"/>
  <c r="CN88" i="2"/>
  <c r="CN158" i="2"/>
  <c r="CN188" i="2"/>
  <c r="R217" i="2"/>
  <c r="R57" i="2"/>
  <c r="R158" i="2"/>
  <c r="R249" i="2"/>
  <c r="S6" i="2"/>
  <c r="S7" i="2"/>
  <c r="S69" i="2"/>
  <c r="CO7" i="2"/>
  <c r="CO38" i="2"/>
  <c r="CO69" i="2"/>
  <c r="CO139" i="2"/>
  <c r="CO169" i="2"/>
  <c r="S139" i="2"/>
  <c r="S8" i="2"/>
  <c r="S70" i="2"/>
  <c r="CO8" i="2"/>
  <c r="CO39" i="2"/>
  <c r="CO70" i="2"/>
  <c r="CO140" i="2"/>
  <c r="CO170" i="2"/>
  <c r="S38" i="2"/>
  <c r="S199" i="2"/>
  <c r="S39" i="2"/>
  <c r="S140" i="2"/>
  <c r="S9" i="2"/>
  <c r="S71" i="2"/>
  <c r="CO9" i="2"/>
  <c r="CO40" i="2"/>
  <c r="CO71" i="2"/>
  <c r="CO141" i="2"/>
  <c r="CO171" i="2"/>
  <c r="S200" i="2"/>
  <c r="S40" i="2"/>
  <c r="S141" i="2"/>
  <c r="S10" i="2"/>
  <c r="S72" i="2"/>
  <c r="CO10" i="2"/>
  <c r="CO41" i="2"/>
  <c r="CO72" i="2"/>
  <c r="CO142" i="2"/>
  <c r="CO172" i="2"/>
  <c r="S201" i="2"/>
  <c r="S41" i="2"/>
  <c r="S142" i="2"/>
  <c r="S11" i="2"/>
  <c r="S73" i="2"/>
  <c r="CO11" i="2"/>
  <c r="CO42" i="2"/>
  <c r="CO73" i="2"/>
  <c r="CO143" i="2"/>
  <c r="CO173" i="2"/>
  <c r="S202" i="2"/>
  <c r="S42" i="2"/>
  <c r="S143" i="2"/>
  <c r="S12" i="2"/>
  <c r="S74" i="2"/>
  <c r="CO12" i="2"/>
  <c r="CO43" i="2"/>
  <c r="CO74" i="2"/>
  <c r="CO144" i="2"/>
  <c r="CO174" i="2"/>
  <c r="S203" i="2"/>
  <c r="S43" i="2"/>
  <c r="S144" i="2"/>
  <c r="S13" i="2"/>
  <c r="S75" i="2"/>
  <c r="CO13" i="2"/>
  <c r="CO44" i="2"/>
  <c r="CO75" i="2"/>
  <c r="CO145" i="2"/>
  <c r="CO175" i="2"/>
  <c r="S204" i="2"/>
  <c r="S44" i="2"/>
  <c r="S145" i="2"/>
  <c r="S14" i="2"/>
  <c r="S76" i="2"/>
  <c r="CO14" i="2"/>
  <c r="CO45" i="2"/>
  <c r="CO76" i="2"/>
  <c r="CO146" i="2"/>
  <c r="CO176" i="2"/>
  <c r="S205" i="2"/>
  <c r="S45" i="2"/>
  <c r="S146" i="2"/>
  <c r="S15" i="2"/>
  <c r="S77" i="2"/>
  <c r="CO15" i="2"/>
  <c r="CO46" i="2"/>
  <c r="CO77" i="2"/>
  <c r="CO147" i="2"/>
  <c r="CO177" i="2"/>
  <c r="S206" i="2"/>
  <c r="S46" i="2"/>
  <c r="S147" i="2"/>
  <c r="S16" i="2"/>
  <c r="S78" i="2"/>
  <c r="CO16" i="2"/>
  <c r="CO47" i="2"/>
  <c r="CO78" i="2"/>
  <c r="CO148" i="2"/>
  <c r="CO178" i="2"/>
  <c r="S207" i="2"/>
  <c r="S47" i="2"/>
  <c r="S148" i="2"/>
  <c r="S17" i="2"/>
  <c r="S79" i="2"/>
  <c r="CO17" i="2"/>
  <c r="CO48" i="2"/>
  <c r="CO79" i="2"/>
  <c r="CO149" i="2"/>
  <c r="CO179" i="2"/>
  <c r="S208" i="2"/>
  <c r="S48" i="2"/>
  <c r="S149" i="2"/>
  <c r="S18" i="2"/>
  <c r="S80" i="2"/>
  <c r="CO18" i="2"/>
  <c r="CO49" i="2"/>
  <c r="CO80" i="2"/>
  <c r="CO150" i="2"/>
  <c r="CO180" i="2"/>
  <c r="S209" i="2"/>
  <c r="S49" i="2"/>
  <c r="S150" i="2"/>
  <c r="S19" i="2"/>
  <c r="S81" i="2"/>
  <c r="CO19" i="2"/>
  <c r="CO50" i="2"/>
  <c r="CO81" i="2"/>
  <c r="CO151" i="2"/>
  <c r="CO181" i="2"/>
  <c r="S210" i="2"/>
  <c r="S50" i="2"/>
  <c r="S151" i="2"/>
  <c r="S20" i="2"/>
  <c r="S82" i="2"/>
  <c r="CO20" i="2"/>
  <c r="CO51" i="2"/>
  <c r="CO82" i="2"/>
  <c r="CO152" i="2"/>
  <c r="CO182" i="2"/>
  <c r="S211" i="2"/>
  <c r="S51" i="2"/>
  <c r="S152" i="2"/>
  <c r="S21" i="2"/>
  <c r="S83" i="2"/>
  <c r="CO21" i="2"/>
  <c r="CO52" i="2"/>
  <c r="CO83" i="2"/>
  <c r="CO153" i="2"/>
  <c r="CO183" i="2"/>
  <c r="S212" i="2"/>
  <c r="S52" i="2"/>
  <c r="S153" i="2"/>
  <c r="S22" i="2"/>
  <c r="S84" i="2"/>
  <c r="CO22" i="2"/>
  <c r="CO53" i="2"/>
  <c r="CO84" i="2"/>
  <c r="CO154" i="2"/>
  <c r="CO184" i="2"/>
  <c r="S213" i="2"/>
  <c r="S53" i="2"/>
  <c r="S154" i="2"/>
  <c r="S23" i="2"/>
  <c r="S85" i="2"/>
  <c r="CO23" i="2"/>
  <c r="CO54" i="2"/>
  <c r="CO85" i="2"/>
  <c r="CO155" i="2"/>
  <c r="CO185" i="2"/>
  <c r="S214" i="2"/>
  <c r="S54" i="2"/>
  <c r="S155" i="2"/>
  <c r="S24" i="2"/>
  <c r="S86" i="2"/>
  <c r="CO24" i="2"/>
  <c r="CO55" i="2"/>
  <c r="CO86" i="2"/>
  <c r="CO156" i="2"/>
  <c r="CO186" i="2"/>
  <c r="S215" i="2"/>
  <c r="S55" i="2"/>
  <c r="S156" i="2"/>
  <c r="S25" i="2"/>
  <c r="S87" i="2"/>
  <c r="CO25" i="2"/>
  <c r="CO56" i="2"/>
  <c r="CO87" i="2"/>
  <c r="CO157" i="2"/>
  <c r="CO187" i="2"/>
  <c r="S216" i="2"/>
  <c r="S56" i="2"/>
  <c r="S157" i="2"/>
  <c r="S26" i="2"/>
  <c r="S88" i="2"/>
  <c r="CO26" i="2"/>
  <c r="CO57" i="2"/>
  <c r="CO88" i="2"/>
  <c r="CO158" i="2"/>
  <c r="CO188" i="2"/>
  <c r="S217" i="2"/>
  <c r="S57" i="2"/>
  <c r="S158" i="2"/>
  <c r="S249" i="2"/>
  <c r="T6" i="2"/>
  <c r="T7" i="2"/>
  <c r="T69" i="2"/>
  <c r="CP7" i="2"/>
  <c r="CP38" i="2"/>
  <c r="CP69" i="2"/>
  <c r="CP139" i="2"/>
  <c r="CP169" i="2"/>
  <c r="T139" i="2"/>
  <c r="T8" i="2"/>
  <c r="T70" i="2"/>
  <c r="CP8" i="2"/>
  <c r="CP39" i="2"/>
  <c r="CP70" i="2"/>
  <c r="CP140" i="2"/>
  <c r="CP170" i="2"/>
  <c r="T38" i="2"/>
  <c r="T199" i="2"/>
  <c r="T39" i="2"/>
  <c r="T140" i="2"/>
  <c r="T9" i="2"/>
  <c r="T71" i="2"/>
  <c r="CP9" i="2"/>
  <c r="CP40" i="2"/>
  <c r="CP71" i="2"/>
  <c r="CP141" i="2"/>
  <c r="CP171" i="2"/>
  <c r="T200" i="2"/>
  <c r="T40" i="2"/>
  <c r="T141" i="2"/>
  <c r="T10" i="2"/>
  <c r="T72" i="2"/>
  <c r="CP10" i="2"/>
  <c r="CP41" i="2"/>
  <c r="CP72" i="2"/>
  <c r="CP142" i="2"/>
  <c r="CP172" i="2"/>
  <c r="T201" i="2"/>
  <c r="T41" i="2"/>
  <c r="T142" i="2"/>
  <c r="T11" i="2"/>
  <c r="T73" i="2"/>
  <c r="CP11" i="2"/>
  <c r="CP42" i="2"/>
  <c r="CP73" i="2"/>
  <c r="CP143" i="2"/>
  <c r="CP173" i="2"/>
  <c r="T202" i="2"/>
  <c r="T42" i="2"/>
  <c r="T143" i="2"/>
  <c r="T12" i="2"/>
  <c r="T74" i="2"/>
  <c r="CP12" i="2"/>
  <c r="CP43" i="2"/>
  <c r="CP74" i="2"/>
  <c r="CP144" i="2"/>
  <c r="CP174" i="2"/>
  <c r="T203" i="2"/>
  <c r="T43" i="2"/>
  <c r="T144" i="2"/>
  <c r="T13" i="2"/>
  <c r="T75" i="2"/>
  <c r="CP13" i="2"/>
  <c r="CP44" i="2"/>
  <c r="CP75" i="2"/>
  <c r="CP145" i="2"/>
  <c r="CP175" i="2"/>
  <c r="T204" i="2"/>
  <c r="T44" i="2"/>
  <c r="T145" i="2"/>
  <c r="T14" i="2"/>
  <c r="T76" i="2"/>
  <c r="CP14" i="2"/>
  <c r="CP45" i="2"/>
  <c r="CP76" i="2"/>
  <c r="CP146" i="2"/>
  <c r="CP176" i="2"/>
  <c r="T205" i="2"/>
  <c r="T45" i="2"/>
  <c r="T146" i="2"/>
  <c r="T15" i="2"/>
  <c r="T77" i="2"/>
  <c r="CP15" i="2"/>
  <c r="CP46" i="2"/>
  <c r="CP77" i="2"/>
  <c r="CP147" i="2"/>
  <c r="CP177" i="2"/>
  <c r="T206" i="2"/>
  <c r="T46" i="2"/>
  <c r="T147" i="2"/>
  <c r="T16" i="2"/>
  <c r="T78" i="2"/>
  <c r="CP16" i="2"/>
  <c r="CP47" i="2"/>
  <c r="CP78" i="2"/>
  <c r="CP148" i="2"/>
  <c r="CP178" i="2"/>
  <c r="T207" i="2"/>
  <c r="T47" i="2"/>
  <c r="T148" i="2"/>
  <c r="T17" i="2"/>
  <c r="T79" i="2"/>
  <c r="CP17" i="2"/>
  <c r="CP48" i="2"/>
  <c r="CP79" i="2"/>
  <c r="CP149" i="2"/>
  <c r="CP179" i="2"/>
  <c r="T208" i="2"/>
  <c r="T48" i="2"/>
  <c r="T149" i="2"/>
  <c r="T18" i="2"/>
  <c r="T80" i="2"/>
  <c r="CP18" i="2"/>
  <c r="CP49" i="2"/>
  <c r="CP80" i="2"/>
  <c r="CP150" i="2"/>
  <c r="CP180" i="2"/>
  <c r="T209" i="2"/>
  <c r="T49" i="2"/>
  <c r="T150" i="2"/>
  <c r="T19" i="2"/>
  <c r="T81" i="2"/>
  <c r="CP19" i="2"/>
  <c r="CP50" i="2"/>
  <c r="CP81" i="2"/>
  <c r="CP151" i="2"/>
  <c r="CP181" i="2"/>
  <c r="T210" i="2"/>
  <c r="T50" i="2"/>
  <c r="T151" i="2"/>
  <c r="T20" i="2"/>
  <c r="T82" i="2"/>
  <c r="CP20" i="2"/>
  <c r="CP51" i="2"/>
  <c r="CP82" i="2"/>
  <c r="CP152" i="2"/>
  <c r="CP182" i="2"/>
  <c r="T211" i="2"/>
  <c r="T51" i="2"/>
  <c r="T152" i="2"/>
  <c r="T21" i="2"/>
  <c r="T83" i="2"/>
  <c r="CP21" i="2"/>
  <c r="CP52" i="2"/>
  <c r="CP83" i="2"/>
  <c r="CP153" i="2"/>
  <c r="CP183" i="2"/>
  <c r="T212" i="2"/>
  <c r="T52" i="2"/>
  <c r="T153" i="2"/>
  <c r="T22" i="2"/>
  <c r="T84" i="2"/>
  <c r="CP22" i="2"/>
  <c r="CP53" i="2"/>
  <c r="CP84" i="2"/>
  <c r="CP154" i="2"/>
  <c r="CP184" i="2"/>
  <c r="T213" i="2"/>
  <c r="T53" i="2"/>
  <c r="T154" i="2"/>
  <c r="T23" i="2"/>
  <c r="T85" i="2"/>
  <c r="CP23" i="2"/>
  <c r="CP54" i="2"/>
  <c r="CP85" i="2"/>
  <c r="CP155" i="2"/>
  <c r="CP185" i="2"/>
  <c r="T214" i="2"/>
  <c r="T54" i="2"/>
  <c r="T155" i="2"/>
  <c r="T24" i="2"/>
  <c r="T86" i="2"/>
  <c r="CP24" i="2"/>
  <c r="CP55" i="2"/>
  <c r="CP86" i="2"/>
  <c r="CP156" i="2"/>
  <c r="CP186" i="2"/>
  <c r="T215" i="2"/>
  <c r="T55" i="2"/>
  <c r="T156" i="2"/>
  <c r="T25" i="2"/>
  <c r="T87" i="2"/>
  <c r="CP25" i="2"/>
  <c r="CP56" i="2"/>
  <c r="CP87" i="2"/>
  <c r="CP157" i="2"/>
  <c r="CP187" i="2"/>
  <c r="T216" i="2"/>
  <c r="T56" i="2"/>
  <c r="T157" i="2"/>
  <c r="T26" i="2"/>
  <c r="T88" i="2"/>
  <c r="CP26" i="2"/>
  <c r="CP57" i="2"/>
  <c r="CP88" i="2"/>
  <c r="CP158" i="2"/>
  <c r="CP188" i="2"/>
  <c r="T217" i="2"/>
  <c r="T57" i="2"/>
  <c r="T158" i="2"/>
  <c r="T249" i="2"/>
  <c r="U6" i="2"/>
  <c r="U7" i="2"/>
  <c r="U69" i="2"/>
  <c r="CQ7" i="2"/>
  <c r="CQ38" i="2"/>
  <c r="CQ69" i="2"/>
  <c r="CQ139" i="2"/>
  <c r="CQ169" i="2"/>
  <c r="U139" i="2"/>
  <c r="U8" i="2"/>
  <c r="U70" i="2"/>
  <c r="CQ8" i="2"/>
  <c r="CQ39" i="2"/>
  <c r="CQ70" i="2"/>
  <c r="CQ140" i="2"/>
  <c r="CQ170" i="2"/>
  <c r="U38" i="2"/>
  <c r="U199" i="2"/>
  <c r="U39" i="2"/>
  <c r="U140" i="2"/>
  <c r="U9" i="2"/>
  <c r="U71" i="2"/>
  <c r="CQ9" i="2"/>
  <c r="CQ40" i="2"/>
  <c r="CQ71" i="2"/>
  <c r="CQ141" i="2"/>
  <c r="CQ171" i="2"/>
  <c r="U200" i="2"/>
  <c r="U40" i="2"/>
  <c r="U141" i="2"/>
  <c r="U10" i="2"/>
  <c r="U72" i="2"/>
  <c r="CQ10" i="2"/>
  <c r="CQ41" i="2"/>
  <c r="CQ72" i="2"/>
  <c r="CQ142" i="2"/>
  <c r="CQ172" i="2"/>
  <c r="U201" i="2"/>
  <c r="U41" i="2"/>
  <c r="U142" i="2"/>
  <c r="U11" i="2"/>
  <c r="U73" i="2"/>
  <c r="CQ11" i="2"/>
  <c r="CQ42" i="2"/>
  <c r="CQ73" i="2"/>
  <c r="CQ143" i="2"/>
  <c r="CQ173" i="2"/>
  <c r="U202" i="2"/>
  <c r="U42" i="2"/>
  <c r="U143" i="2"/>
  <c r="U12" i="2"/>
  <c r="U74" i="2"/>
  <c r="CQ12" i="2"/>
  <c r="CQ43" i="2"/>
  <c r="CQ74" i="2"/>
  <c r="CQ144" i="2"/>
  <c r="CQ174" i="2"/>
  <c r="U203" i="2"/>
  <c r="U43" i="2"/>
  <c r="U144" i="2"/>
  <c r="U13" i="2"/>
  <c r="U75" i="2"/>
  <c r="CQ13" i="2"/>
  <c r="CQ44" i="2"/>
  <c r="CQ75" i="2"/>
  <c r="CQ145" i="2"/>
  <c r="CQ175" i="2"/>
  <c r="U204" i="2"/>
  <c r="U44" i="2"/>
  <c r="U145" i="2"/>
  <c r="U14" i="2"/>
  <c r="U76" i="2"/>
  <c r="CQ14" i="2"/>
  <c r="CQ45" i="2"/>
  <c r="CQ76" i="2"/>
  <c r="CQ146" i="2"/>
  <c r="CQ176" i="2"/>
  <c r="U205" i="2"/>
  <c r="U45" i="2"/>
  <c r="U146" i="2"/>
  <c r="U15" i="2"/>
  <c r="U77" i="2"/>
  <c r="CQ15" i="2"/>
  <c r="CQ46" i="2"/>
  <c r="CQ77" i="2"/>
  <c r="CQ147" i="2"/>
  <c r="CQ177" i="2"/>
  <c r="U206" i="2"/>
  <c r="U46" i="2"/>
  <c r="U147" i="2"/>
  <c r="U16" i="2"/>
  <c r="U78" i="2"/>
  <c r="CQ16" i="2"/>
  <c r="CQ47" i="2"/>
  <c r="CQ78" i="2"/>
  <c r="CQ148" i="2"/>
  <c r="CQ178" i="2"/>
  <c r="U207" i="2"/>
  <c r="U47" i="2"/>
  <c r="U148" i="2"/>
  <c r="U17" i="2"/>
  <c r="U79" i="2"/>
  <c r="CQ17" i="2"/>
  <c r="CQ48" i="2"/>
  <c r="CQ79" i="2"/>
  <c r="CQ149" i="2"/>
  <c r="CQ179" i="2"/>
  <c r="U208" i="2"/>
  <c r="U48" i="2"/>
  <c r="U149" i="2"/>
  <c r="U18" i="2"/>
  <c r="U80" i="2"/>
  <c r="CQ18" i="2"/>
  <c r="CQ49" i="2"/>
  <c r="CQ80" i="2"/>
  <c r="CQ150" i="2"/>
  <c r="CQ180" i="2"/>
  <c r="U209" i="2"/>
  <c r="U49" i="2"/>
  <c r="U150" i="2"/>
  <c r="U19" i="2"/>
  <c r="U81" i="2"/>
  <c r="CQ19" i="2"/>
  <c r="CQ50" i="2"/>
  <c r="CQ81" i="2"/>
  <c r="CQ151" i="2"/>
  <c r="CQ181" i="2"/>
  <c r="U210" i="2"/>
  <c r="U50" i="2"/>
  <c r="U151" i="2"/>
  <c r="U20" i="2"/>
  <c r="U82" i="2"/>
  <c r="CQ20" i="2"/>
  <c r="CQ51" i="2"/>
  <c r="CQ82" i="2"/>
  <c r="CQ152" i="2"/>
  <c r="CQ182" i="2"/>
  <c r="U211" i="2"/>
  <c r="U51" i="2"/>
  <c r="U152" i="2"/>
  <c r="U21" i="2"/>
  <c r="U83" i="2"/>
  <c r="CQ21" i="2"/>
  <c r="CQ52" i="2"/>
  <c r="CQ83" i="2"/>
  <c r="CQ153" i="2"/>
  <c r="CQ183" i="2"/>
  <c r="U212" i="2"/>
  <c r="U52" i="2"/>
  <c r="U153" i="2"/>
  <c r="U22" i="2"/>
  <c r="U84" i="2"/>
  <c r="CQ22" i="2"/>
  <c r="CQ53" i="2"/>
  <c r="CQ84" i="2"/>
  <c r="CQ154" i="2"/>
  <c r="CQ184" i="2"/>
  <c r="U213" i="2"/>
  <c r="U53" i="2"/>
  <c r="U154" i="2"/>
  <c r="U23" i="2"/>
  <c r="U85" i="2"/>
  <c r="CQ23" i="2"/>
  <c r="CQ54" i="2"/>
  <c r="CQ85" i="2"/>
  <c r="CQ155" i="2"/>
  <c r="CQ185" i="2"/>
  <c r="U214" i="2"/>
  <c r="U54" i="2"/>
  <c r="U155" i="2"/>
  <c r="U24" i="2"/>
  <c r="U86" i="2"/>
  <c r="CQ24" i="2"/>
  <c r="CQ55" i="2"/>
  <c r="CQ86" i="2"/>
  <c r="CQ156" i="2"/>
  <c r="CQ186" i="2"/>
  <c r="U215" i="2"/>
  <c r="U55" i="2"/>
  <c r="U156" i="2"/>
  <c r="U25" i="2"/>
  <c r="U87" i="2"/>
  <c r="CQ25" i="2"/>
  <c r="CQ56" i="2"/>
  <c r="CQ87" i="2"/>
  <c r="CQ157" i="2"/>
  <c r="CQ187" i="2"/>
  <c r="U216" i="2"/>
  <c r="U56" i="2"/>
  <c r="U157" i="2"/>
  <c r="U26" i="2"/>
  <c r="U88" i="2"/>
  <c r="CQ26" i="2"/>
  <c r="CQ57" i="2"/>
  <c r="CQ88" i="2"/>
  <c r="CQ158" i="2"/>
  <c r="CQ188" i="2"/>
  <c r="U217" i="2"/>
  <c r="U57" i="2"/>
  <c r="U158" i="2"/>
  <c r="U249" i="2"/>
  <c r="V6" i="2"/>
  <c r="V7" i="2"/>
  <c r="V69" i="2"/>
  <c r="CR7" i="2"/>
  <c r="CR38" i="2"/>
  <c r="CR69" i="2"/>
  <c r="CR139" i="2"/>
  <c r="CR169" i="2"/>
  <c r="V139" i="2"/>
  <c r="V8" i="2"/>
  <c r="V70" i="2"/>
  <c r="CR8" i="2"/>
  <c r="CR39" i="2"/>
  <c r="CR70" i="2"/>
  <c r="CR140" i="2"/>
  <c r="CR170" i="2"/>
  <c r="V38" i="2"/>
  <c r="V199" i="2"/>
  <c r="V39" i="2"/>
  <c r="V140" i="2"/>
  <c r="V9" i="2"/>
  <c r="V71" i="2"/>
  <c r="CR9" i="2"/>
  <c r="CR40" i="2"/>
  <c r="CR71" i="2"/>
  <c r="CR141" i="2"/>
  <c r="CR171" i="2"/>
  <c r="V200" i="2"/>
  <c r="V40" i="2"/>
  <c r="V141" i="2"/>
  <c r="V10" i="2"/>
  <c r="V72" i="2"/>
  <c r="CR10" i="2"/>
  <c r="CR41" i="2"/>
  <c r="CR72" i="2"/>
  <c r="CR142" i="2"/>
  <c r="CR172" i="2"/>
  <c r="V201" i="2"/>
  <c r="V41" i="2"/>
  <c r="V142" i="2"/>
  <c r="V11" i="2"/>
  <c r="V73" i="2"/>
  <c r="CR11" i="2"/>
  <c r="CR42" i="2"/>
  <c r="CR73" i="2"/>
  <c r="CR143" i="2"/>
  <c r="CR173" i="2"/>
  <c r="V202" i="2"/>
  <c r="V42" i="2"/>
  <c r="V143" i="2"/>
  <c r="V12" i="2"/>
  <c r="V74" i="2"/>
  <c r="CR12" i="2"/>
  <c r="CR43" i="2"/>
  <c r="CR74" i="2"/>
  <c r="CR144" i="2"/>
  <c r="CR174" i="2"/>
  <c r="V203" i="2"/>
  <c r="V43" i="2"/>
  <c r="V144" i="2"/>
  <c r="V13" i="2"/>
  <c r="V75" i="2"/>
  <c r="CR13" i="2"/>
  <c r="CR44" i="2"/>
  <c r="CR75" i="2"/>
  <c r="CR145" i="2"/>
  <c r="CR175" i="2"/>
  <c r="V204" i="2"/>
  <c r="V44" i="2"/>
  <c r="V145" i="2"/>
  <c r="V14" i="2"/>
  <c r="V76" i="2"/>
  <c r="CR14" i="2"/>
  <c r="CR45" i="2"/>
  <c r="CR76" i="2"/>
  <c r="CR146" i="2"/>
  <c r="CR176" i="2"/>
  <c r="V205" i="2"/>
  <c r="V45" i="2"/>
  <c r="V146" i="2"/>
  <c r="V15" i="2"/>
  <c r="V77" i="2"/>
  <c r="CR15" i="2"/>
  <c r="CR46" i="2"/>
  <c r="CR77" i="2"/>
  <c r="CR147" i="2"/>
  <c r="CR177" i="2"/>
  <c r="V206" i="2"/>
  <c r="V46" i="2"/>
  <c r="V147" i="2"/>
  <c r="V16" i="2"/>
  <c r="V78" i="2"/>
  <c r="CR16" i="2"/>
  <c r="CR47" i="2"/>
  <c r="CR78" i="2"/>
  <c r="CR148" i="2"/>
  <c r="CR178" i="2"/>
  <c r="V207" i="2"/>
  <c r="V47" i="2"/>
  <c r="V148" i="2"/>
  <c r="V17" i="2"/>
  <c r="V79" i="2"/>
  <c r="CR17" i="2"/>
  <c r="CR48" i="2"/>
  <c r="CR79" i="2"/>
  <c r="CR149" i="2"/>
  <c r="CR179" i="2"/>
  <c r="V208" i="2"/>
  <c r="V48" i="2"/>
  <c r="V149" i="2"/>
  <c r="V18" i="2"/>
  <c r="V80" i="2"/>
  <c r="CR18" i="2"/>
  <c r="CR49" i="2"/>
  <c r="CR80" i="2"/>
  <c r="CR150" i="2"/>
  <c r="CR180" i="2"/>
  <c r="V209" i="2"/>
  <c r="V49" i="2"/>
  <c r="V150" i="2"/>
  <c r="V19" i="2"/>
  <c r="V81" i="2"/>
  <c r="CR19" i="2"/>
  <c r="CR50" i="2"/>
  <c r="CR81" i="2"/>
  <c r="CR151" i="2"/>
  <c r="CR181" i="2"/>
  <c r="V210" i="2"/>
  <c r="V50" i="2"/>
  <c r="V151" i="2"/>
  <c r="V20" i="2"/>
  <c r="V82" i="2"/>
  <c r="CR20" i="2"/>
  <c r="CR51" i="2"/>
  <c r="CR82" i="2"/>
  <c r="CR152" i="2"/>
  <c r="CR182" i="2"/>
  <c r="V211" i="2"/>
  <c r="V51" i="2"/>
  <c r="V152" i="2"/>
  <c r="V21" i="2"/>
  <c r="V83" i="2"/>
  <c r="CR21" i="2"/>
  <c r="CR52" i="2"/>
  <c r="CR83" i="2"/>
  <c r="CR153" i="2"/>
  <c r="CR183" i="2"/>
  <c r="V212" i="2"/>
  <c r="V52" i="2"/>
  <c r="V153" i="2"/>
  <c r="V22" i="2"/>
  <c r="V84" i="2"/>
  <c r="CR22" i="2"/>
  <c r="CR53" i="2"/>
  <c r="CR84" i="2"/>
  <c r="CR154" i="2"/>
  <c r="CR184" i="2"/>
  <c r="V213" i="2"/>
  <c r="V53" i="2"/>
  <c r="V154" i="2"/>
  <c r="V23" i="2"/>
  <c r="V85" i="2"/>
  <c r="CR23" i="2"/>
  <c r="CR54" i="2"/>
  <c r="CR85" i="2"/>
  <c r="CR155" i="2"/>
  <c r="CR185" i="2"/>
  <c r="V214" i="2"/>
  <c r="V54" i="2"/>
  <c r="V155" i="2"/>
  <c r="V24" i="2"/>
  <c r="V86" i="2"/>
  <c r="CR24" i="2"/>
  <c r="CR55" i="2"/>
  <c r="CR86" i="2"/>
  <c r="CR156" i="2"/>
  <c r="CR186" i="2"/>
  <c r="V215" i="2"/>
  <c r="V55" i="2"/>
  <c r="V156" i="2"/>
  <c r="V25" i="2"/>
  <c r="V87" i="2"/>
  <c r="CR25" i="2"/>
  <c r="CR56" i="2"/>
  <c r="CR87" i="2"/>
  <c r="CR157" i="2"/>
  <c r="CR187" i="2"/>
  <c r="V216" i="2"/>
  <c r="V56" i="2"/>
  <c r="V157" i="2"/>
  <c r="V26" i="2"/>
  <c r="V88" i="2"/>
  <c r="CR26" i="2"/>
  <c r="CR57" i="2"/>
  <c r="CR88" i="2"/>
  <c r="CR158" i="2"/>
  <c r="CR188" i="2"/>
  <c r="V217" i="2"/>
  <c r="V57" i="2"/>
  <c r="V158" i="2"/>
  <c r="V249" i="2"/>
  <c r="W6" i="2"/>
  <c r="W7" i="2"/>
  <c r="W69" i="2"/>
  <c r="CS7" i="2"/>
  <c r="CS38" i="2"/>
  <c r="CS69" i="2"/>
  <c r="CS139" i="2"/>
  <c r="CS169" i="2"/>
  <c r="W139" i="2"/>
  <c r="W8" i="2"/>
  <c r="W70" i="2"/>
  <c r="CS8" i="2"/>
  <c r="CS39" i="2"/>
  <c r="CS70" i="2"/>
  <c r="CS140" i="2"/>
  <c r="CS170" i="2"/>
  <c r="W38" i="2"/>
  <c r="W199" i="2"/>
  <c r="W39" i="2"/>
  <c r="W140" i="2"/>
  <c r="W9" i="2"/>
  <c r="W71" i="2"/>
  <c r="CS9" i="2"/>
  <c r="CS40" i="2"/>
  <c r="CS71" i="2"/>
  <c r="CS141" i="2"/>
  <c r="CS171" i="2"/>
  <c r="W200" i="2"/>
  <c r="W40" i="2"/>
  <c r="W141" i="2"/>
  <c r="W10" i="2"/>
  <c r="W72" i="2"/>
  <c r="CS10" i="2"/>
  <c r="CS41" i="2"/>
  <c r="CS72" i="2"/>
  <c r="CS142" i="2"/>
  <c r="CS172" i="2"/>
  <c r="W201" i="2"/>
  <c r="W41" i="2"/>
  <c r="W142" i="2"/>
  <c r="W11" i="2"/>
  <c r="W73" i="2"/>
  <c r="CS11" i="2"/>
  <c r="CS42" i="2"/>
  <c r="CS73" i="2"/>
  <c r="CS143" i="2"/>
  <c r="CS173" i="2"/>
  <c r="W202" i="2"/>
  <c r="W42" i="2"/>
  <c r="W143" i="2"/>
  <c r="W12" i="2"/>
  <c r="W74" i="2"/>
  <c r="CS12" i="2"/>
  <c r="CS43" i="2"/>
  <c r="CS74" i="2"/>
  <c r="CS144" i="2"/>
  <c r="CS174" i="2"/>
  <c r="W203" i="2"/>
  <c r="W43" i="2"/>
  <c r="W144" i="2"/>
  <c r="W13" i="2"/>
  <c r="W75" i="2"/>
  <c r="CS13" i="2"/>
  <c r="CS44" i="2"/>
  <c r="CS75" i="2"/>
  <c r="CS145" i="2"/>
  <c r="CS175" i="2"/>
  <c r="W204" i="2"/>
  <c r="W44" i="2"/>
  <c r="W145" i="2"/>
  <c r="W14" i="2"/>
  <c r="W76" i="2"/>
  <c r="CS14" i="2"/>
  <c r="CS45" i="2"/>
  <c r="CS76" i="2"/>
  <c r="CS146" i="2"/>
  <c r="CS176" i="2"/>
  <c r="W205" i="2"/>
  <c r="W45" i="2"/>
  <c r="W146" i="2"/>
  <c r="W15" i="2"/>
  <c r="W77" i="2"/>
  <c r="CS15" i="2"/>
  <c r="CS46" i="2"/>
  <c r="CS77" i="2"/>
  <c r="CS147" i="2"/>
  <c r="CS177" i="2"/>
  <c r="W206" i="2"/>
  <c r="W46" i="2"/>
  <c r="W147" i="2"/>
  <c r="W16" i="2"/>
  <c r="W78" i="2"/>
  <c r="CS16" i="2"/>
  <c r="CS47" i="2"/>
  <c r="CS78" i="2"/>
  <c r="CS148" i="2"/>
  <c r="CS178" i="2"/>
  <c r="W207" i="2"/>
  <c r="W47" i="2"/>
  <c r="W148" i="2"/>
  <c r="W17" i="2"/>
  <c r="W79" i="2"/>
  <c r="CS17" i="2"/>
  <c r="CS48" i="2"/>
  <c r="CS79" i="2"/>
  <c r="CS149" i="2"/>
  <c r="CS179" i="2"/>
  <c r="W208" i="2"/>
  <c r="W48" i="2"/>
  <c r="W149" i="2"/>
  <c r="W18" i="2"/>
  <c r="W80" i="2"/>
  <c r="CS18" i="2"/>
  <c r="CS49" i="2"/>
  <c r="CS80" i="2"/>
  <c r="CS150" i="2"/>
  <c r="CS180" i="2"/>
  <c r="W209" i="2"/>
  <c r="W49" i="2"/>
  <c r="W150" i="2"/>
  <c r="W19" i="2"/>
  <c r="W81" i="2"/>
  <c r="CS19" i="2"/>
  <c r="CS50" i="2"/>
  <c r="CS81" i="2"/>
  <c r="CS151" i="2"/>
  <c r="CS181" i="2"/>
  <c r="W210" i="2"/>
  <c r="W50" i="2"/>
  <c r="W151" i="2"/>
  <c r="W20" i="2"/>
  <c r="W82" i="2"/>
  <c r="CS20" i="2"/>
  <c r="CS51" i="2"/>
  <c r="CS82" i="2"/>
  <c r="CS152" i="2"/>
  <c r="CS182" i="2"/>
  <c r="W211" i="2"/>
  <c r="W51" i="2"/>
  <c r="W152" i="2"/>
  <c r="W21" i="2"/>
  <c r="W83" i="2"/>
  <c r="CS21" i="2"/>
  <c r="CS52" i="2"/>
  <c r="CS83" i="2"/>
  <c r="CS153" i="2"/>
  <c r="CS183" i="2"/>
  <c r="W212" i="2"/>
  <c r="W52" i="2"/>
  <c r="W153" i="2"/>
  <c r="W22" i="2"/>
  <c r="W84" i="2"/>
  <c r="CS22" i="2"/>
  <c r="CS53" i="2"/>
  <c r="CS84" i="2"/>
  <c r="CS154" i="2"/>
  <c r="CS184" i="2"/>
  <c r="W213" i="2"/>
  <c r="W53" i="2"/>
  <c r="W154" i="2"/>
  <c r="W23" i="2"/>
  <c r="W85" i="2"/>
  <c r="CS23" i="2"/>
  <c r="CS54" i="2"/>
  <c r="CS85" i="2"/>
  <c r="CS155" i="2"/>
  <c r="CS185" i="2"/>
  <c r="W214" i="2"/>
  <c r="W54" i="2"/>
  <c r="W155" i="2"/>
  <c r="W24" i="2"/>
  <c r="W86" i="2"/>
  <c r="CS24" i="2"/>
  <c r="CS55" i="2"/>
  <c r="CS86" i="2"/>
  <c r="CS156" i="2"/>
  <c r="CS186" i="2"/>
  <c r="W215" i="2"/>
  <c r="W55" i="2"/>
  <c r="W156" i="2"/>
  <c r="W25" i="2"/>
  <c r="W87" i="2"/>
  <c r="CS25" i="2"/>
  <c r="CS56" i="2"/>
  <c r="CS87" i="2"/>
  <c r="CS157" i="2"/>
  <c r="CS187" i="2"/>
  <c r="W216" i="2"/>
  <c r="W56" i="2"/>
  <c r="W157" i="2"/>
  <c r="W26" i="2"/>
  <c r="W88" i="2"/>
  <c r="CS26" i="2"/>
  <c r="CS57" i="2"/>
  <c r="CS88" i="2"/>
  <c r="CS158" i="2"/>
  <c r="CS188" i="2"/>
  <c r="W217" i="2"/>
  <c r="W57" i="2"/>
  <c r="W158" i="2"/>
  <c r="W249" i="2"/>
  <c r="X6" i="2"/>
  <c r="X7" i="2"/>
  <c r="X69" i="2"/>
  <c r="CT7" i="2"/>
  <c r="CT38" i="2"/>
  <c r="CT69" i="2"/>
  <c r="CT139" i="2"/>
  <c r="CT169" i="2"/>
  <c r="X139" i="2"/>
  <c r="X8" i="2"/>
  <c r="X70" i="2"/>
  <c r="CT8" i="2"/>
  <c r="CT39" i="2"/>
  <c r="CT70" i="2"/>
  <c r="CT140" i="2"/>
  <c r="CT170" i="2"/>
  <c r="X38" i="2"/>
  <c r="X199" i="2"/>
  <c r="X39" i="2"/>
  <c r="X140" i="2"/>
  <c r="X9" i="2"/>
  <c r="X71" i="2"/>
  <c r="CT9" i="2"/>
  <c r="CT40" i="2"/>
  <c r="CT71" i="2"/>
  <c r="CT141" i="2"/>
  <c r="CT171" i="2"/>
  <c r="X200" i="2"/>
  <c r="X40" i="2"/>
  <c r="X141" i="2"/>
  <c r="X10" i="2"/>
  <c r="X72" i="2"/>
  <c r="CT10" i="2"/>
  <c r="CT41" i="2"/>
  <c r="CT72" i="2"/>
  <c r="CT142" i="2"/>
  <c r="CT172" i="2"/>
  <c r="X201" i="2"/>
  <c r="X41" i="2"/>
  <c r="X142" i="2"/>
  <c r="X11" i="2"/>
  <c r="X73" i="2"/>
  <c r="CT11" i="2"/>
  <c r="CT42" i="2"/>
  <c r="CT73" i="2"/>
  <c r="CT143" i="2"/>
  <c r="CT173" i="2"/>
  <c r="X202" i="2"/>
  <c r="X42" i="2"/>
  <c r="X143" i="2"/>
  <c r="X12" i="2"/>
  <c r="X74" i="2"/>
  <c r="CT12" i="2"/>
  <c r="CT43" i="2"/>
  <c r="CT74" i="2"/>
  <c r="CT144" i="2"/>
  <c r="CT174" i="2"/>
  <c r="X203" i="2"/>
  <c r="X43" i="2"/>
  <c r="X144" i="2"/>
  <c r="X13" i="2"/>
  <c r="X75" i="2"/>
  <c r="CT13" i="2"/>
  <c r="CT44" i="2"/>
  <c r="CT75" i="2"/>
  <c r="CT145" i="2"/>
  <c r="CT175" i="2"/>
  <c r="X204" i="2"/>
  <c r="X44" i="2"/>
  <c r="X145" i="2"/>
  <c r="X14" i="2"/>
  <c r="X76" i="2"/>
  <c r="CT14" i="2"/>
  <c r="CT45" i="2"/>
  <c r="CT76" i="2"/>
  <c r="CT146" i="2"/>
  <c r="CT176" i="2"/>
  <c r="X205" i="2"/>
  <c r="X45" i="2"/>
  <c r="X146" i="2"/>
  <c r="X15" i="2"/>
  <c r="X77" i="2"/>
  <c r="CT15" i="2"/>
  <c r="CT46" i="2"/>
  <c r="CT77" i="2"/>
  <c r="CT147" i="2"/>
  <c r="CT177" i="2"/>
  <c r="X206" i="2"/>
  <c r="X46" i="2"/>
  <c r="X147" i="2"/>
  <c r="X16" i="2"/>
  <c r="X78" i="2"/>
  <c r="CT16" i="2"/>
  <c r="CT47" i="2"/>
  <c r="CT78" i="2"/>
  <c r="CT148" i="2"/>
  <c r="CT178" i="2"/>
  <c r="X207" i="2"/>
  <c r="X47" i="2"/>
  <c r="X148" i="2"/>
  <c r="X17" i="2"/>
  <c r="X79" i="2"/>
  <c r="CT17" i="2"/>
  <c r="CT48" i="2"/>
  <c r="CT79" i="2"/>
  <c r="CT149" i="2"/>
  <c r="CT179" i="2"/>
  <c r="X208" i="2"/>
  <c r="X48" i="2"/>
  <c r="X149" i="2"/>
  <c r="X18" i="2"/>
  <c r="X80" i="2"/>
  <c r="CT18" i="2"/>
  <c r="CT49" i="2"/>
  <c r="CT80" i="2"/>
  <c r="CT150" i="2"/>
  <c r="CT180" i="2"/>
  <c r="X209" i="2"/>
  <c r="X49" i="2"/>
  <c r="X150" i="2"/>
  <c r="X19" i="2"/>
  <c r="X81" i="2"/>
  <c r="CT19" i="2"/>
  <c r="CT50" i="2"/>
  <c r="CT81" i="2"/>
  <c r="CT151" i="2"/>
  <c r="CT181" i="2"/>
  <c r="X210" i="2"/>
  <c r="X50" i="2"/>
  <c r="X151" i="2"/>
  <c r="X20" i="2"/>
  <c r="X82" i="2"/>
  <c r="CT20" i="2"/>
  <c r="CT51" i="2"/>
  <c r="CT82" i="2"/>
  <c r="CT152" i="2"/>
  <c r="CT182" i="2"/>
  <c r="X211" i="2"/>
  <c r="X51" i="2"/>
  <c r="X152" i="2"/>
  <c r="X21" i="2"/>
  <c r="X83" i="2"/>
  <c r="CT21" i="2"/>
  <c r="CT52" i="2"/>
  <c r="CT83" i="2"/>
  <c r="CT153" i="2"/>
  <c r="CT183" i="2"/>
  <c r="X212" i="2"/>
  <c r="X52" i="2"/>
  <c r="X153" i="2"/>
  <c r="X22" i="2"/>
  <c r="X84" i="2"/>
  <c r="CT22" i="2"/>
  <c r="CT53" i="2"/>
  <c r="CT84" i="2"/>
  <c r="CT154" i="2"/>
  <c r="CT184" i="2"/>
  <c r="X213" i="2"/>
  <c r="X53" i="2"/>
  <c r="X154" i="2"/>
  <c r="X23" i="2"/>
  <c r="X85" i="2"/>
  <c r="CT23" i="2"/>
  <c r="CT54" i="2"/>
  <c r="CT85" i="2"/>
  <c r="CT155" i="2"/>
  <c r="CT185" i="2"/>
  <c r="X214" i="2"/>
  <c r="X54" i="2"/>
  <c r="X155" i="2"/>
  <c r="X24" i="2"/>
  <c r="X86" i="2"/>
  <c r="CT24" i="2"/>
  <c r="CT55" i="2"/>
  <c r="CT86" i="2"/>
  <c r="CT156" i="2"/>
  <c r="CT186" i="2"/>
  <c r="X215" i="2"/>
  <c r="X55" i="2"/>
  <c r="X156" i="2"/>
  <c r="X25" i="2"/>
  <c r="X87" i="2"/>
  <c r="CT25" i="2"/>
  <c r="CT56" i="2"/>
  <c r="CT87" i="2"/>
  <c r="CT157" i="2"/>
  <c r="CT187" i="2"/>
  <c r="X216" i="2"/>
  <c r="X56" i="2"/>
  <c r="X157" i="2"/>
  <c r="X26" i="2"/>
  <c r="X88" i="2"/>
  <c r="CT26" i="2"/>
  <c r="CT57" i="2"/>
  <c r="CT88" i="2"/>
  <c r="CT158" i="2"/>
  <c r="CT188" i="2"/>
  <c r="X217" i="2"/>
  <c r="X57" i="2"/>
  <c r="X158" i="2"/>
  <c r="X249" i="2"/>
  <c r="Y6" i="2"/>
  <c r="Y7" i="2"/>
  <c r="Y69" i="2"/>
  <c r="CU7" i="2"/>
  <c r="CU38" i="2"/>
  <c r="CU69" i="2"/>
  <c r="CU139" i="2"/>
  <c r="CU169" i="2"/>
  <c r="Y139" i="2"/>
  <c r="Y8" i="2"/>
  <c r="Y70" i="2"/>
  <c r="CU8" i="2"/>
  <c r="CU39" i="2"/>
  <c r="CU70" i="2"/>
  <c r="CU140" i="2"/>
  <c r="CU170" i="2"/>
  <c r="Y38" i="2"/>
  <c r="Y199" i="2"/>
  <c r="Y39" i="2"/>
  <c r="Y140" i="2"/>
  <c r="Y9" i="2"/>
  <c r="Y71" i="2"/>
  <c r="CU9" i="2"/>
  <c r="CU40" i="2"/>
  <c r="CU71" i="2"/>
  <c r="CU141" i="2"/>
  <c r="CU171" i="2"/>
  <c r="Y200" i="2"/>
  <c r="Y40" i="2"/>
  <c r="Y141" i="2"/>
  <c r="Y10" i="2"/>
  <c r="Y72" i="2"/>
  <c r="CU10" i="2"/>
  <c r="CU41" i="2"/>
  <c r="CU72" i="2"/>
  <c r="CU142" i="2"/>
  <c r="CU172" i="2"/>
  <c r="Y201" i="2"/>
  <c r="Y41" i="2"/>
  <c r="Y142" i="2"/>
  <c r="Y11" i="2"/>
  <c r="Y73" i="2"/>
  <c r="CU11" i="2"/>
  <c r="CU42" i="2"/>
  <c r="CU73" i="2"/>
  <c r="CU143" i="2"/>
  <c r="CU173" i="2"/>
  <c r="Y202" i="2"/>
  <c r="Y42" i="2"/>
  <c r="Y143" i="2"/>
  <c r="Y12" i="2"/>
  <c r="Y74" i="2"/>
  <c r="CU12" i="2"/>
  <c r="CU43" i="2"/>
  <c r="CU74" i="2"/>
  <c r="CU144" i="2"/>
  <c r="CU174" i="2"/>
  <c r="Y203" i="2"/>
  <c r="Y43" i="2"/>
  <c r="Y144" i="2"/>
  <c r="Y13" i="2"/>
  <c r="Y75" i="2"/>
  <c r="CU13" i="2"/>
  <c r="CU44" i="2"/>
  <c r="CU75" i="2"/>
  <c r="CU145" i="2"/>
  <c r="CU175" i="2"/>
  <c r="Y204" i="2"/>
  <c r="Y44" i="2"/>
  <c r="Y145" i="2"/>
  <c r="Y14" i="2"/>
  <c r="Y76" i="2"/>
  <c r="CU14" i="2"/>
  <c r="CU45" i="2"/>
  <c r="CU76" i="2"/>
  <c r="CU146" i="2"/>
  <c r="CU176" i="2"/>
  <c r="Y205" i="2"/>
  <c r="Y45" i="2"/>
  <c r="Y146" i="2"/>
  <c r="Y15" i="2"/>
  <c r="Y77" i="2"/>
  <c r="CU15" i="2"/>
  <c r="CU46" i="2"/>
  <c r="CU77" i="2"/>
  <c r="CU147" i="2"/>
  <c r="CU177" i="2"/>
  <c r="Y206" i="2"/>
  <c r="Y46" i="2"/>
  <c r="Y147" i="2"/>
  <c r="Y16" i="2"/>
  <c r="Y78" i="2"/>
  <c r="CU16" i="2"/>
  <c r="CU47" i="2"/>
  <c r="CU78" i="2"/>
  <c r="CU148" i="2"/>
  <c r="CU178" i="2"/>
  <c r="Y207" i="2"/>
  <c r="Y47" i="2"/>
  <c r="Y148" i="2"/>
  <c r="Y17" i="2"/>
  <c r="Y79" i="2"/>
  <c r="CU17" i="2"/>
  <c r="CU48" i="2"/>
  <c r="CU79" i="2"/>
  <c r="CU149" i="2"/>
  <c r="CU179" i="2"/>
  <c r="Y208" i="2"/>
  <c r="Y48" i="2"/>
  <c r="Y149" i="2"/>
  <c r="Y18" i="2"/>
  <c r="Y80" i="2"/>
  <c r="CU18" i="2"/>
  <c r="CU49" i="2"/>
  <c r="CU80" i="2"/>
  <c r="CU150" i="2"/>
  <c r="CU180" i="2"/>
  <c r="Y209" i="2"/>
  <c r="Y49" i="2"/>
  <c r="Y150" i="2"/>
  <c r="Y19" i="2"/>
  <c r="Y81" i="2"/>
  <c r="CU19" i="2"/>
  <c r="CU50" i="2"/>
  <c r="CU81" i="2"/>
  <c r="CU151" i="2"/>
  <c r="CU181" i="2"/>
  <c r="Y210" i="2"/>
  <c r="Y50" i="2"/>
  <c r="Y151" i="2"/>
  <c r="Y20" i="2"/>
  <c r="Y82" i="2"/>
  <c r="CU20" i="2"/>
  <c r="CU51" i="2"/>
  <c r="CU82" i="2"/>
  <c r="CU152" i="2"/>
  <c r="CU182" i="2"/>
  <c r="Y211" i="2"/>
  <c r="Y51" i="2"/>
  <c r="Y152" i="2"/>
  <c r="Y21" i="2"/>
  <c r="Y83" i="2"/>
  <c r="CU21" i="2"/>
  <c r="CU52" i="2"/>
  <c r="CU83" i="2"/>
  <c r="CU153" i="2"/>
  <c r="CU183" i="2"/>
  <c r="Y212" i="2"/>
  <c r="Y52" i="2"/>
  <c r="Y153" i="2"/>
  <c r="Y22" i="2"/>
  <c r="Y84" i="2"/>
  <c r="CU22" i="2"/>
  <c r="CU53" i="2"/>
  <c r="CU84" i="2"/>
  <c r="CU154" i="2"/>
  <c r="CU184" i="2"/>
  <c r="Y213" i="2"/>
  <c r="Y53" i="2"/>
  <c r="Y154" i="2"/>
  <c r="Y23" i="2"/>
  <c r="Y85" i="2"/>
  <c r="CU23" i="2"/>
  <c r="CU54" i="2"/>
  <c r="CU85" i="2"/>
  <c r="CU155" i="2"/>
  <c r="CU185" i="2"/>
  <c r="Y214" i="2"/>
  <c r="Y54" i="2"/>
  <c r="Y155" i="2"/>
  <c r="Y24" i="2"/>
  <c r="Y86" i="2"/>
  <c r="CU24" i="2"/>
  <c r="CU55" i="2"/>
  <c r="CU86" i="2"/>
  <c r="CU156" i="2"/>
  <c r="CU186" i="2"/>
  <c r="Y215" i="2"/>
  <c r="Y55" i="2"/>
  <c r="Y156" i="2"/>
  <c r="Y25" i="2"/>
  <c r="Y87" i="2"/>
  <c r="CU25" i="2"/>
  <c r="CU56" i="2"/>
  <c r="CU87" i="2"/>
  <c r="CU157" i="2"/>
  <c r="CU187" i="2"/>
  <c r="Y216" i="2"/>
  <c r="Y56" i="2"/>
  <c r="Y157" i="2"/>
  <c r="Y26" i="2"/>
  <c r="Y88" i="2"/>
  <c r="CU26" i="2"/>
  <c r="CU57" i="2"/>
  <c r="CU88" i="2"/>
  <c r="CU158" i="2"/>
  <c r="CU188" i="2"/>
  <c r="Y217" i="2"/>
  <c r="Y57" i="2"/>
  <c r="Y158" i="2"/>
  <c r="Y249" i="2"/>
  <c r="Z6" i="2"/>
  <c r="Z7" i="2"/>
  <c r="Z69" i="2"/>
  <c r="CV7" i="2"/>
  <c r="CV38" i="2"/>
  <c r="CV69" i="2"/>
  <c r="CV139" i="2"/>
  <c r="CV169" i="2"/>
  <c r="Z139" i="2"/>
  <c r="Z8" i="2"/>
  <c r="Z70" i="2"/>
  <c r="CV8" i="2"/>
  <c r="CV39" i="2"/>
  <c r="CV70" i="2"/>
  <c r="CV140" i="2"/>
  <c r="CV170" i="2"/>
  <c r="Z38" i="2"/>
  <c r="Z199" i="2"/>
  <c r="Z39" i="2"/>
  <c r="Z140" i="2"/>
  <c r="Z9" i="2"/>
  <c r="Z71" i="2"/>
  <c r="CV9" i="2"/>
  <c r="CV40" i="2"/>
  <c r="CV71" i="2"/>
  <c r="CV141" i="2"/>
  <c r="CV171" i="2"/>
  <c r="Z200" i="2"/>
  <c r="Z40" i="2"/>
  <c r="Z141" i="2"/>
  <c r="Z10" i="2"/>
  <c r="Z72" i="2"/>
  <c r="CV10" i="2"/>
  <c r="CV41" i="2"/>
  <c r="CV72" i="2"/>
  <c r="CV142" i="2"/>
  <c r="CV172" i="2"/>
  <c r="Z201" i="2"/>
  <c r="Z41" i="2"/>
  <c r="Z142" i="2"/>
  <c r="Z11" i="2"/>
  <c r="Z73" i="2"/>
  <c r="CV11" i="2"/>
  <c r="CV42" i="2"/>
  <c r="CV73" i="2"/>
  <c r="CV143" i="2"/>
  <c r="CV173" i="2"/>
  <c r="Z202" i="2"/>
  <c r="Z42" i="2"/>
  <c r="Z143" i="2"/>
  <c r="Z12" i="2"/>
  <c r="Z74" i="2"/>
  <c r="CV12" i="2"/>
  <c r="CV43" i="2"/>
  <c r="CV74" i="2"/>
  <c r="CV144" i="2"/>
  <c r="CV174" i="2"/>
  <c r="Z203" i="2"/>
  <c r="Z43" i="2"/>
  <c r="Z144" i="2"/>
  <c r="Z13" i="2"/>
  <c r="Z75" i="2"/>
  <c r="CV13" i="2"/>
  <c r="CV44" i="2"/>
  <c r="CV75" i="2"/>
  <c r="CV145" i="2"/>
  <c r="CV175" i="2"/>
  <c r="Z204" i="2"/>
  <c r="Z44" i="2"/>
  <c r="Z145" i="2"/>
  <c r="Z14" i="2"/>
  <c r="Z76" i="2"/>
  <c r="CV14" i="2"/>
  <c r="CV45" i="2"/>
  <c r="CV76" i="2"/>
  <c r="CV146" i="2"/>
  <c r="CV176" i="2"/>
  <c r="Z205" i="2"/>
  <c r="Z45" i="2"/>
  <c r="Z146" i="2"/>
  <c r="Z15" i="2"/>
  <c r="Z77" i="2"/>
  <c r="CV15" i="2"/>
  <c r="CV46" i="2"/>
  <c r="CV77" i="2"/>
  <c r="CV147" i="2"/>
  <c r="CV177" i="2"/>
  <c r="Z206" i="2"/>
  <c r="Z46" i="2"/>
  <c r="Z147" i="2"/>
  <c r="Z16" i="2"/>
  <c r="Z78" i="2"/>
  <c r="CV16" i="2"/>
  <c r="CV47" i="2"/>
  <c r="CV78" i="2"/>
  <c r="CV148" i="2"/>
  <c r="CV178" i="2"/>
  <c r="Z207" i="2"/>
  <c r="Z47" i="2"/>
  <c r="Z148" i="2"/>
  <c r="Z17" i="2"/>
  <c r="Z79" i="2"/>
  <c r="CV17" i="2"/>
  <c r="CV48" i="2"/>
  <c r="CV79" i="2"/>
  <c r="CV149" i="2"/>
  <c r="CV179" i="2"/>
  <c r="Z208" i="2"/>
  <c r="Z48" i="2"/>
  <c r="Z149" i="2"/>
  <c r="Z18" i="2"/>
  <c r="Z80" i="2"/>
  <c r="CV18" i="2"/>
  <c r="CV49" i="2"/>
  <c r="CV80" i="2"/>
  <c r="CV150" i="2"/>
  <c r="CV180" i="2"/>
  <c r="Z209" i="2"/>
  <c r="Z49" i="2"/>
  <c r="Z150" i="2"/>
  <c r="Z19" i="2"/>
  <c r="Z81" i="2"/>
  <c r="CV19" i="2"/>
  <c r="CV50" i="2"/>
  <c r="CV81" i="2"/>
  <c r="CV151" i="2"/>
  <c r="CV181" i="2"/>
  <c r="Z210" i="2"/>
  <c r="Z50" i="2"/>
  <c r="Z151" i="2"/>
  <c r="Z20" i="2"/>
  <c r="Z82" i="2"/>
  <c r="CV20" i="2"/>
  <c r="CV51" i="2"/>
  <c r="CV82" i="2"/>
  <c r="CV152" i="2"/>
  <c r="CV182" i="2"/>
  <c r="Z211" i="2"/>
  <c r="Z51" i="2"/>
  <c r="Z152" i="2"/>
  <c r="Z21" i="2"/>
  <c r="Z83" i="2"/>
  <c r="CV21" i="2"/>
  <c r="CV52" i="2"/>
  <c r="CV83" i="2"/>
  <c r="CV153" i="2"/>
  <c r="CV183" i="2"/>
  <c r="Z212" i="2"/>
  <c r="Z52" i="2"/>
  <c r="Z153" i="2"/>
  <c r="Z22" i="2"/>
  <c r="Z84" i="2"/>
  <c r="CV22" i="2"/>
  <c r="CV53" i="2"/>
  <c r="CV84" i="2"/>
  <c r="CV154" i="2"/>
  <c r="CV184" i="2"/>
  <c r="Z213" i="2"/>
  <c r="Z53" i="2"/>
  <c r="Z154" i="2"/>
  <c r="Z23" i="2"/>
  <c r="Z85" i="2"/>
  <c r="CV23" i="2"/>
  <c r="CV54" i="2"/>
  <c r="CV85" i="2"/>
  <c r="CV155" i="2"/>
  <c r="CV185" i="2"/>
  <c r="Z214" i="2"/>
  <c r="Z54" i="2"/>
  <c r="Z155" i="2"/>
  <c r="Z24" i="2"/>
  <c r="Z86" i="2"/>
  <c r="CV24" i="2"/>
  <c r="CV55" i="2"/>
  <c r="CV86" i="2"/>
  <c r="CV156" i="2"/>
  <c r="CV186" i="2"/>
  <c r="Z215" i="2"/>
  <c r="Z55" i="2"/>
  <c r="Z156" i="2"/>
  <c r="Z25" i="2"/>
  <c r="Z87" i="2"/>
  <c r="CV25" i="2"/>
  <c r="CV56" i="2"/>
  <c r="CV87" i="2"/>
  <c r="CV157" i="2"/>
  <c r="CV187" i="2"/>
  <c r="Z216" i="2"/>
  <c r="Z56" i="2"/>
  <c r="Z157" i="2"/>
  <c r="Z26" i="2"/>
  <c r="Z88" i="2"/>
  <c r="CV26" i="2"/>
  <c r="CV57" i="2"/>
  <c r="CV88" i="2"/>
  <c r="CV158" i="2"/>
  <c r="CV188" i="2"/>
  <c r="Z217" i="2"/>
  <c r="Z57" i="2"/>
  <c r="Z158" i="2"/>
  <c r="Z249" i="2"/>
  <c r="AA6" i="2"/>
  <c r="AA7" i="2"/>
  <c r="AA69" i="2"/>
  <c r="CW7" i="2"/>
  <c r="CW38" i="2"/>
  <c r="CW69" i="2"/>
  <c r="CW139" i="2"/>
  <c r="CW169" i="2"/>
  <c r="AA139" i="2"/>
  <c r="AA8" i="2"/>
  <c r="AA70" i="2"/>
  <c r="CW8" i="2"/>
  <c r="CW39" i="2"/>
  <c r="CW70" i="2"/>
  <c r="CW140" i="2"/>
  <c r="CW170" i="2"/>
  <c r="AA38" i="2"/>
  <c r="AA199" i="2"/>
  <c r="AA39" i="2"/>
  <c r="AA140" i="2"/>
  <c r="AA9" i="2"/>
  <c r="AA71" i="2"/>
  <c r="CW9" i="2"/>
  <c r="CW40" i="2"/>
  <c r="CW71" i="2"/>
  <c r="CW141" i="2"/>
  <c r="CW171" i="2"/>
  <c r="AA200" i="2"/>
  <c r="AA40" i="2"/>
  <c r="AA141" i="2"/>
  <c r="AA10" i="2"/>
  <c r="AA72" i="2"/>
  <c r="CW10" i="2"/>
  <c r="CW41" i="2"/>
  <c r="CW72" i="2"/>
  <c r="CW142" i="2"/>
  <c r="CW172" i="2"/>
  <c r="AA201" i="2"/>
  <c r="AA41" i="2"/>
  <c r="AA142" i="2"/>
  <c r="AA11" i="2"/>
  <c r="AA73" i="2"/>
  <c r="CW11" i="2"/>
  <c r="CW42" i="2"/>
  <c r="CW73" i="2"/>
  <c r="CW143" i="2"/>
  <c r="CW173" i="2"/>
  <c r="AA202" i="2"/>
  <c r="AA42" i="2"/>
  <c r="AA143" i="2"/>
  <c r="AA12" i="2"/>
  <c r="AA74" i="2"/>
  <c r="CW12" i="2"/>
  <c r="CW43" i="2"/>
  <c r="CW74" i="2"/>
  <c r="CW144" i="2"/>
  <c r="CW174" i="2"/>
  <c r="AA203" i="2"/>
  <c r="AA43" i="2"/>
  <c r="AA144" i="2"/>
  <c r="AA13" i="2"/>
  <c r="AA75" i="2"/>
  <c r="CW13" i="2"/>
  <c r="CW44" i="2"/>
  <c r="CW75" i="2"/>
  <c r="CW145" i="2"/>
  <c r="CW175" i="2"/>
  <c r="AA204" i="2"/>
  <c r="AA44" i="2"/>
  <c r="AA145" i="2"/>
  <c r="AA14" i="2"/>
  <c r="AA76" i="2"/>
  <c r="CW14" i="2"/>
  <c r="CW45" i="2"/>
  <c r="CW76" i="2"/>
  <c r="CW146" i="2"/>
  <c r="CW176" i="2"/>
  <c r="AA205" i="2"/>
  <c r="AA45" i="2"/>
  <c r="AA146" i="2"/>
  <c r="AA15" i="2"/>
  <c r="AA77" i="2"/>
  <c r="CW15" i="2"/>
  <c r="CW46" i="2"/>
  <c r="CW77" i="2"/>
  <c r="CW147" i="2"/>
  <c r="CW177" i="2"/>
  <c r="AA206" i="2"/>
  <c r="AA46" i="2"/>
  <c r="AA147" i="2"/>
  <c r="AA16" i="2"/>
  <c r="AA78" i="2"/>
  <c r="CW16" i="2"/>
  <c r="CW47" i="2"/>
  <c r="CW78" i="2"/>
  <c r="CW148" i="2"/>
  <c r="CW178" i="2"/>
  <c r="AA207" i="2"/>
  <c r="AA47" i="2"/>
  <c r="AA148" i="2"/>
  <c r="AA17" i="2"/>
  <c r="AA79" i="2"/>
  <c r="CW17" i="2"/>
  <c r="CW48" i="2"/>
  <c r="CW79" i="2"/>
  <c r="CW149" i="2"/>
  <c r="CW179" i="2"/>
  <c r="AA208" i="2"/>
  <c r="AA48" i="2"/>
  <c r="AA149" i="2"/>
  <c r="AA18" i="2"/>
  <c r="AA80" i="2"/>
  <c r="CW18" i="2"/>
  <c r="CW49" i="2"/>
  <c r="CW80" i="2"/>
  <c r="CW150" i="2"/>
  <c r="CW180" i="2"/>
  <c r="AA209" i="2"/>
  <c r="AA49" i="2"/>
  <c r="AA150" i="2"/>
  <c r="AA19" i="2"/>
  <c r="AA81" i="2"/>
  <c r="CW19" i="2"/>
  <c r="CW50" i="2"/>
  <c r="CW81" i="2"/>
  <c r="CW151" i="2"/>
  <c r="CW181" i="2"/>
  <c r="AA210" i="2"/>
  <c r="AA50" i="2"/>
  <c r="AA151" i="2"/>
  <c r="AA20" i="2"/>
  <c r="AA82" i="2"/>
  <c r="CW20" i="2"/>
  <c r="CW51" i="2"/>
  <c r="CW82" i="2"/>
  <c r="CW152" i="2"/>
  <c r="CW182" i="2"/>
  <c r="AA211" i="2"/>
  <c r="AA51" i="2"/>
  <c r="AA152" i="2"/>
  <c r="AA21" i="2"/>
  <c r="AA83" i="2"/>
  <c r="CW21" i="2"/>
  <c r="CW52" i="2"/>
  <c r="CW83" i="2"/>
  <c r="CW153" i="2"/>
  <c r="CW183" i="2"/>
  <c r="AA212" i="2"/>
  <c r="AA52" i="2"/>
  <c r="AA153" i="2"/>
  <c r="AA22" i="2"/>
  <c r="AA84" i="2"/>
  <c r="CW22" i="2"/>
  <c r="CW53" i="2"/>
  <c r="CW84" i="2"/>
  <c r="CW154" i="2"/>
  <c r="CW184" i="2"/>
  <c r="AA213" i="2"/>
  <c r="AA53" i="2"/>
  <c r="AA154" i="2"/>
  <c r="AA23" i="2"/>
  <c r="AA85" i="2"/>
  <c r="CW23" i="2"/>
  <c r="CW54" i="2"/>
  <c r="CW85" i="2"/>
  <c r="CW155" i="2"/>
  <c r="CW185" i="2"/>
  <c r="AA214" i="2"/>
  <c r="AA54" i="2"/>
  <c r="AA155" i="2"/>
  <c r="AA24" i="2"/>
  <c r="AA86" i="2"/>
  <c r="CW24" i="2"/>
  <c r="CW55" i="2"/>
  <c r="CW86" i="2"/>
  <c r="CW156" i="2"/>
  <c r="CW186" i="2"/>
  <c r="AA215" i="2"/>
  <c r="AA55" i="2"/>
  <c r="AA156" i="2"/>
  <c r="AA25" i="2"/>
  <c r="AA87" i="2"/>
  <c r="CW25" i="2"/>
  <c r="CW56" i="2"/>
  <c r="CW87" i="2"/>
  <c r="CW157" i="2"/>
  <c r="CW187" i="2"/>
  <c r="AA216" i="2"/>
  <c r="AA56" i="2"/>
  <c r="AA157" i="2"/>
  <c r="AA26" i="2"/>
  <c r="AA88" i="2"/>
  <c r="CW26" i="2"/>
  <c r="CW57" i="2"/>
  <c r="CW88" i="2"/>
  <c r="CW158" i="2"/>
  <c r="CW188" i="2"/>
  <c r="AA217" i="2"/>
  <c r="AA57" i="2"/>
  <c r="AA158" i="2"/>
  <c r="AA249" i="2"/>
  <c r="AB6" i="2"/>
  <c r="AB7" i="2"/>
  <c r="AB69" i="2"/>
  <c r="CX7" i="2"/>
  <c r="CX38" i="2"/>
  <c r="CX69" i="2"/>
  <c r="CX139" i="2"/>
  <c r="CX169" i="2"/>
  <c r="AB139" i="2"/>
  <c r="AB8" i="2"/>
  <c r="AB70" i="2"/>
  <c r="CX8" i="2"/>
  <c r="CX39" i="2"/>
  <c r="CX70" i="2"/>
  <c r="CX140" i="2"/>
  <c r="CX170" i="2"/>
  <c r="AB38" i="2"/>
  <c r="AB199" i="2"/>
  <c r="AB39" i="2"/>
  <c r="AB140" i="2"/>
  <c r="AB9" i="2"/>
  <c r="AB71" i="2"/>
  <c r="CX9" i="2"/>
  <c r="CX40" i="2"/>
  <c r="CX71" i="2"/>
  <c r="CX141" i="2"/>
  <c r="CX171" i="2"/>
  <c r="AB200" i="2"/>
  <c r="AB40" i="2"/>
  <c r="AB141" i="2"/>
  <c r="AB10" i="2"/>
  <c r="AB72" i="2"/>
  <c r="CX10" i="2"/>
  <c r="CX41" i="2"/>
  <c r="CX72" i="2"/>
  <c r="CX142" i="2"/>
  <c r="CX172" i="2"/>
  <c r="AB201" i="2"/>
  <c r="AB41" i="2"/>
  <c r="AB142" i="2"/>
  <c r="AB11" i="2"/>
  <c r="AB73" i="2"/>
  <c r="CX11" i="2"/>
  <c r="CX42" i="2"/>
  <c r="CX73" i="2"/>
  <c r="CX143" i="2"/>
  <c r="CX173" i="2"/>
  <c r="AB202" i="2"/>
  <c r="AB42" i="2"/>
  <c r="AB143" i="2"/>
  <c r="AB12" i="2"/>
  <c r="AB74" i="2"/>
  <c r="CX12" i="2"/>
  <c r="CX43" i="2"/>
  <c r="CX74" i="2"/>
  <c r="CX144" i="2"/>
  <c r="CX174" i="2"/>
  <c r="AB203" i="2"/>
  <c r="AB43" i="2"/>
  <c r="AB144" i="2"/>
  <c r="AB13" i="2"/>
  <c r="AB75" i="2"/>
  <c r="CX13" i="2"/>
  <c r="CX44" i="2"/>
  <c r="CX75" i="2"/>
  <c r="CX145" i="2"/>
  <c r="CX175" i="2"/>
  <c r="AB204" i="2"/>
  <c r="AB44" i="2"/>
  <c r="AB145" i="2"/>
  <c r="AB14" i="2"/>
  <c r="AB76" i="2"/>
  <c r="CX14" i="2"/>
  <c r="CX45" i="2"/>
  <c r="CX76" i="2"/>
  <c r="CX146" i="2"/>
  <c r="CX176" i="2"/>
  <c r="AB205" i="2"/>
  <c r="AB45" i="2"/>
  <c r="AB146" i="2"/>
  <c r="AB15" i="2"/>
  <c r="AB77" i="2"/>
  <c r="CX15" i="2"/>
  <c r="CX46" i="2"/>
  <c r="CX77" i="2"/>
  <c r="CX147" i="2"/>
  <c r="CX177" i="2"/>
  <c r="AB206" i="2"/>
  <c r="AB46" i="2"/>
  <c r="AB147" i="2"/>
  <c r="AB16" i="2"/>
  <c r="AB78" i="2"/>
  <c r="CX16" i="2"/>
  <c r="CX47" i="2"/>
  <c r="CX78" i="2"/>
  <c r="CX148" i="2"/>
  <c r="CX178" i="2"/>
  <c r="AB207" i="2"/>
  <c r="AB47" i="2"/>
  <c r="AB148" i="2"/>
  <c r="AB17" i="2"/>
  <c r="AB79" i="2"/>
  <c r="CX17" i="2"/>
  <c r="CX48" i="2"/>
  <c r="CX79" i="2"/>
  <c r="CX149" i="2"/>
  <c r="CX179" i="2"/>
  <c r="AB208" i="2"/>
  <c r="AB48" i="2"/>
  <c r="AB149" i="2"/>
  <c r="AB18" i="2"/>
  <c r="AB80" i="2"/>
  <c r="CX18" i="2"/>
  <c r="CX49" i="2"/>
  <c r="CX80" i="2"/>
  <c r="CX150" i="2"/>
  <c r="CX180" i="2"/>
  <c r="AB209" i="2"/>
  <c r="AB49" i="2"/>
  <c r="AB150" i="2"/>
  <c r="AB19" i="2"/>
  <c r="AB81" i="2"/>
  <c r="CX19" i="2"/>
  <c r="CX50" i="2"/>
  <c r="CX81" i="2"/>
  <c r="CX151" i="2"/>
  <c r="CX181" i="2"/>
  <c r="AB210" i="2"/>
  <c r="AB50" i="2"/>
  <c r="AB151" i="2"/>
  <c r="AB20" i="2"/>
  <c r="AB82" i="2"/>
  <c r="CX20" i="2"/>
  <c r="CX51" i="2"/>
  <c r="CX82" i="2"/>
  <c r="CX152" i="2"/>
  <c r="CX182" i="2"/>
  <c r="AB211" i="2"/>
  <c r="AB51" i="2"/>
  <c r="AB152" i="2"/>
  <c r="AB21" i="2"/>
  <c r="AB83" i="2"/>
  <c r="CX21" i="2"/>
  <c r="CX52" i="2"/>
  <c r="CX83" i="2"/>
  <c r="CX153" i="2"/>
  <c r="CX183" i="2"/>
  <c r="AB212" i="2"/>
  <c r="AB52" i="2"/>
  <c r="AB153" i="2"/>
  <c r="AB22" i="2"/>
  <c r="AB84" i="2"/>
  <c r="CX22" i="2"/>
  <c r="CX53" i="2"/>
  <c r="CX84" i="2"/>
  <c r="CX154" i="2"/>
  <c r="CX184" i="2"/>
  <c r="AB213" i="2"/>
  <c r="AB53" i="2"/>
  <c r="AB154" i="2"/>
  <c r="AB23" i="2"/>
  <c r="AB85" i="2"/>
  <c r="CX23" i="2"/>
  <c r="CX54" i="2"/>
  <c r="CX85" i="2"/>
  <c r="CX155" i="2"/>
  <c r="CX185" i="2"/>
  <c r="AB214" i="2"/>
  <c r="AB54" i="2"/>
  <c r="AB155" i="2"/>
  <c r="AB24" i="2"/>
  <c r="AB86" i="2"/>
  <c r="CX24" i="2"/>
  <c r="CX55" i="2"/>
  <c r="CX86" i="2"/>
  <c r="CX156" i="2"/>
  <c r="CX186" i="2"/>
  <c r="AB215" i="2"/>
  <c r="AB55" i="2"/>
  <c r="AB156" i="2"/>
  <c r="AB25" i="2"/>
  <c r="AB87" i="2"/>
  <c r="CX25" i="2"/>
  <c r="CX56" i="2"/>
  <c r="CX87" i="2"/>
  <c r="CX157" i="2"/>
  <c r="CX187" i="2"/>
  <c r="AB216" i="2"/>
  <c r="AB56" i="2"/>
  <c r="AB157" i="2"/>
  <c r="AB26" i="2"/>
  <c r="AB88" i="2"/>
  <c r="CX26" i="2"/>
  <c r="CX57" i="2"/>
  <c r="CX88" i="2"/>
  <c r="CX158" i="2"/>
  <c r="CX188" i="2"/>
  <c r="AB217" i="2"/>
  <c r="AB57" i="2"/>
  <c r="AB158" i="2"/>
  <c r="AB249" i="2"/>
  <c r="AC6" i="2"/>
  <c r="AC7" i="2"/>
  <c r="AC69" i="2"/>
  <c r="CY7" i="2"/>
  <c r="CY38" i="2"/>
  <c r="CY69" i="2"/>
  <c r="CY139" i="2"/>
  <c r="CY169" i="2"/>
  <c r="AC139" i="2"/>
  <c r="AC8" i="2"/>
  <c r="AC70" i="2"/>
  <c r="CY8" i="2"/>
  <c r="CY39" i="2"/>
  <c r="CY70" i="2"/>
  <c r="CY140" i="2"/>
  <c r="CY170" i="2"/>
  <c r="AC38" i="2"/>
  <c r="AC199" i="2"/>
  <c r="AC39" i="2"/>
  <c r="AC140" i="2"/>
  <c r="AC9" i="2"/>
  <c r="AC71" i="2"/>
  <c r="CY9" i="2"/>
  <c r="CY40" i="2"/>
  <c r="CY71" i="2"/>
  <c r="CY141" i="2"/>
  <c r="CY171" i="2"/>
  <c r="AC200" i="2"/>
  <c r="AC40" i="2"/>
  <c r="AC141" i="2"/>
  <c r="AC10" i="2"/>
  <c r="AC72" i="2"/>
  <c r="CY10" i="2"/>
  <c r="CY41" i="2"/>
  <c r="CY72" i="2"/>
  <c r="CY142" i="2"/>
  <c r="CY172" i="2"/>
  <c r="AC201" i="2"/>
  <c r="AC41" i="2"/>
  <c r="AC142" i="2"/>
  <c r="AC11" i="2"/>
  <c r="AC73" i="2"/>
  <c r="CY11" i="2"/>
  <c r="CY42" i="2"/>
  <c r="CY73" i="2"/>
  <c r="CY143" i="2"/>
  <c r="CY173" i="2"/>
  <c r="AC202" i="2"/>
  <c r="AC42" i="2"/>
  <c r="AC143" i="2"/>
  <c r="AC12" i="2"/>
  <c r="AC74" i="2"/>
  <c r="CY12" i="2"/>
  <c r="CY43" i="2"/>
  <c r="CY74" i="2"/>
  <c r="CY144" i="2"/>
  <c r="CY174" i="2"/>
  <c r="AC203" i="2"/>
  <c r="AC43" i="2"/>
  <c r="AC144" i="2"/>
  <c r="AC13" i="2"/>
  <c r="AC75" i="2"/>
  <c r="CY13" i="2"/>
  <c r="CY44" i="2"/>
  <c r="CY75" i="2"/>
  <c r="CY145" i="2"/>
  <c r="CY175" i="2"/>
  <c r="AC204" i="2"/>
  <c r="AC44" i="2"/>
  <c r="AC145" i="2"/>
  <c r="AC14" i="2"/>
  <c r="AC76" i="2"/>
  <c r="CY14" i="2"/>
  <c r="CY45" i="2"/>
  <c r="CY76" i="2"/>
  <c r="CY146" i="2"/>
  <c r="CY176" i="2"/>
  <c r="AC205" i="2"/>
  <c r="AC45" i="2"/>
  <c r="AC146" i="2"/>
  <c r="AC15" i="2"/>
  <c r="AC77" i="2"/>
  <c r="CY15" i="2"/>
  <c r="CY46" i="2"/>
  <c r="CY77" i="2"/>
  <c r="CY147" i="2"/>
  <c r="CY177" i="2"/>
  <c r="AC206" i="2"/>
  <c r="AC46" i="2"/>
  <c r="AC147" i="2"/>
  <c r="AC16" i="2"/>
  <c r="AC78" i="2"/>
  <c r="CY16" i="2"/>
  <c r="CY47" i="2"/>
  <c r="CY78" i="2"/>
  <c r="CY148" i="2"/>
  <c r="CY178" i="2"/>
  <c r="AC207" i="2"/>
  <c r="AC47" i="2"/>
  <c r="AC148" i="2"/>
  <c r="AC17" i="2"/>
  <c r="AC79" i="2"/>
  <c r="CY17" i="2"/>
  <c r="CY48" i="2"/>
  <c r="CY79" i="2"/>
  <c r="CY149" i="2"/>
  <c r="CY179" i="2"/>
  <c r="AC208" i="2"/>
  <c r="AC48" i="2"/>
  <c r="AC149" i="2"/>
  <c r="AC18" i="2"/>
  <c r="AC80" i="2"/>
  <c r="CY18" i="2"/>
  <c r="CY49" i="2"/>
  <c r="CY80" i="2"/>
  <c r="CY150" i="2"/>
  <c r="CY180" i="2"/>
  <c r="AC209" i="2"/>
  <c r="AC49" i="2"/>
  <c r="AC150" i="2"/>
  <c r="AC19" i="2"/>
  <c r="AC81" i="2"/>
  <c r="CY19" i="2"/>
  <c r="CY50" i="2"/>
  <c r="CY81" i="2"/>
  <c r="CY151" i="2"/>
  <c r="CY181" i="2"/>
  <c r="AC210" i="2"/>
  <c r="AC50" i="2"/>
  <c r="AC151" i="2"/>
  <c r="AC20" i="2"/>
  <c r="AC82" i="2"/>
  <c r="CY20" i="2"/>
  <c r="CY51" i="2"/>
  <c r="CY82" i="2"/>
  <c r="CY152" i="2"/>
  <c r="CY182" i="2"/>
  <c r="AC211" i="2"/>
  <c r="AC51" i="2"/>
  <c r="AC152" i="2"/>
  <c r="AC21" i="2"/>
  <c r="AC83" i="2"/>
  <c r="CY21" i="2"/>
  <c r="CY52" i="2"/>
  <c r="CY83" i="2"/>
  <c r="CY153" i="2"/>
  <c r="CY183" i="2"/>
  <c r="AC212" i="2"/>
  <c r="AC52" i="2"/>
  <c r="AC153" i="2"/>
  <c r="AC22" i="2"/>
  <c r="AC84" i="2"/>
  <c r="CY22" i="2"/>
  <c r="CY53" i="2"/>
  <c r="CY84" i="2"/>
  <c r="CY154" i="2"/>
  <c r="CY184" i="2"/>
  <c r="AC213" i="2"/>
  <c r="AC53" i="2"/>
  <c r="AC154" i="2"/>
  <c r="AC23" i="2"/>
  <c r="AC85" i="2"/>
  <c r="CY23" i="2"/>
  <c r="CY54" i="2"/>
  <c r="CY85" i="2"/>
  <c r="CY155" i="2"/>
  <c r="CY185" i="2"/>
  <c r="AC214" i="2"/>
  <c r="AC54" i="2"/>
  <c r="AC155" i="2"/>
  <c r="AC24" i="2"/>
  <c r="AC86" i="2"/>
  <c r="CY24" i="2"/>
  <c r="CY55" i="2"/>
  <c r="CY86" i="2"/>
  <c r="CY156" i="2"/>
  <c r="CY186" i="2"/>
  <c r="AC215" i="2"/>
  <c r="AC55" i="2"/>
  <c r="AC156" i="2"/>
  <c r="AC25" i="2"/>
  <c r="AC87" i="2"/>
  <c r="CY25" i="2"/>
  <c r="CY56" i="2"/>
  <c r="CY87" i="2"/>
  <c r="CY157" i="2"/>
  <c r="CY187" i="2"/>
  <c r="AC216" i="2"/>
  <c r="AC56" i="2"/>
  <c r="AC157" i="2"/>
  <c r="AC26" i="2"/>
  <c r="AC88" i="2"/>
  <c r="CY26" i="2"/>
  <c r="CY57" i="2"/>
  <c r="CY88" i="2"/>
  <c r="CY158" i="2"/>
  <c r="CY188" i="2"/>
  <c r="AC217" i="2"/>
  <c r="AC57" i="2"/>
  <c r="AC158" i="2"/>
  <c r="AC249" i="2"/>
  <c r="AD6" i="2"/>
  <c r="AD7" i="2"/>
  <c r="AD69" i="2"/>
  <c r="CZ7" i="2"/>
  <c r="CZ38" i="2"/>
  <c r="CZ69" i="2"/>
  <c r="CZ139" i="2"/>
  <c r="CZ169" i="2"/>
  <c r="AD139" i="2"/>
  <c r="AD8" i="2"/>
  <c r="AD70" i="2"/>
  <c r="CZ8" i="2"/>
  <c r="CZ39" i="2"/>
  <c r="CZ70" i="2"/>
  <c r="CZ140" i="2"/>
  <c r="CZ170" i="2"/>
  <c r="AD38" i="2"/>
  <c r="AD199" i="2"/>
  <c r="AD39" i="2"/>
  <c r="AD140" i="2"/>
  <c r="AD9" i="2"/>
  <c r="AD71" i="2"/>
  <c r="CZ9" i="2"/>
  <c r="CZ40" i="2"/>
  <c r="CZ71" i="2"/>
  <c r="CZ141" i="2"/>
  <c r="CZ171" i="2"/>
  <c r="AD200" i="2"/>
  <c r="AD40" i="2"/>
  <c r="AD141" i="2"/>
  <c r="AD10" i="2"/>
  <c r="AD72" i="2"/>
  <c r="CZ10" i="2"/>
  <c r="CZ41" i="2"/>
  <c r="CZ72" i="2"/>
  <c r="CZ142" i="2"/>
  <c r="CZ172" i="2"/>
  <c r="AD201" i="2"/>
  <c r="AD41" i="2"/>
  <c r="AD142" i="2"/>
  <c r="AD11" i="2"/>
  <c r="AD73" i="2"/>
  <c r="CZ11" i="2"/>
  <c r="CZ42" i="2"/>
  <c r="CZ73" i="2"/>
  <c r="CZ143" i="2"/>
  <c r="CZ173" i="2"/>
  <c r="AD202" i="2"/>
  <c r="AD42" i="2"/>
  <c r="AD143" i="2"/>
  <c r="AD12" i="2"/>
  <c r="AD74" i="2"/>
  <c r="CZ12" i="2"/>
  <c r="CZ43" i="2"/>
  <c r="CZ74" i="2"/>
  <c r="CZ144" i="2"/>
  <c r="CZ174" i="2"/>
  <c r="AD203" i="2"/>
  <c r="AD43" i="2"/>
  <c r="AD144" i="2"/>
  <c r="AD13" i="2"/>
  <c r="AD75" i="2"/>
  <c r="CZ13" i="2"/>
  <c r="CZ44" i="2"/>
  <c r="CZ75" i="2"/>
  <c r="CZ145" i="2"/>
  <c r="CZ175" i="2"/>
  <c r="AD204" i="2"/>
  <c r="AD44" i="2"/>
  <c r="AD145" i="2"/>
  <c r="AD14" i="2"/>
  <c r="AD76" i="2"/>
  <c r="CZ14" i="2"/>
  <c r="CZ45" i="2"/>
  <c r="CZ76" i="2"/>
  <c r="CZ146" i="2"/>
  <c r="CZ176" i="2"/>
  <c r="AD205" i="2"/>
  <c r="AD45" i="2"/>
  <c r="AD146" i="2"/>
  <c r="AD15" i="2"/>
  <c r="AD77" i="2"/>
  <c r="CZ15" i="2"/>
  <c r="CZ46" i="2"/>
  <c r="CZ77" i="2"/>
  <c r="CZ147" i="2"/>
  <c r="CZ177" i="2"/>
  <c r="AD206" i="2"/>
  <c r="AD46" i="2"/>
  <c r="AD147" i="2"/>
  <c r="AD16" i="2"/>
  <c r="AD78" i="2"/>
  <c r="CZ16" i="2"/>
  <c r="CZ47" i="2"/>
  <c r="CZ78" i="2"/>
  <c r="CZ148" i="2"/>
  <c r="CZ178" i="2"/>
  <c r="AD207" i="2"/>
  <c r="AD47" i="2"/>
  <c r="AD148" i="2"/>
  <c r="AD17" i="2"/>
  <c r="AD79" i="2"/>
  <c r="CZ17" i="2"/>
  <c r="CZ48" i="2"/>
  <c r="CZ79" i="2"/>
  <c r="CZ149" i="2"/>
  <c r="CZ179" i="2"/>
  <c r="AD208" i="2"/>
  <c r="AD48" i="2"/>
  <c r="AD149" i="2"/>
  <c r="AD18" i="2"/>
  <c r="AD80" i="2"/>
  <c r="CZ18" i="2"/>
  <c r="CZ49" i="2"/>
  <c r="CZ80" i="2"/>
  <c r="CZ150" i="2"/>
  <c r="CZ180" i="2"/>
  <c r="AD209" i="2"/>
  <c r="AD49" i="2"/>
  <c r="AD150" i="2"/>
  <c r="AD19" i="2"/>
  <c r="AD81" i="2"/>
  <c r="CZ19" i="2"/>
  <c r="CZ50" i="2"/>
  <c r="CZ81" i="2"/>
  <c r="CZ151" i="2"/>
  <c r="CZ181" i="2"/>
  <c r="AD210" i="2"/>
  <c r="AD50" i="2"/>
  <c r="AD151" i="2"/>
  <c r="AD20" i="2"/>
  <c r="AD82" i="2"/>
  <c r="CZ20" i="2"/>
  <c r="CZ51" i="2"/>
  <c r="CZ82" i="2"/>
  <c r="CZ152" i="2"/>
  <c r="CZ182" i="2"/>
  <c r="AD211" i="2"/>
  <c r="AD51" i="2"/>
  <c r="AD152" i="2"/>
  <c r="AD21" i="2"/>
  <c r="AD83" i="2"/>
  <c r="CZ21" i="2"/>
  <c r="CZ52" i="2"/>
  <c r="CZ83" i="2"/>
  <c r="CZ153" i="2"/>
  <c r="CZ183" i="2"/>
  <c r="AD212" i="2"/>
  <c r="AD52" i="2"/>
  <c r="AD153" i="2"/>
  <c r="AD22" i="2"/>
  <c r="AD84" i="2"/>
  <c r="CZ22" i="2"/>
  <c r="CZ53" i="2"/>
  <c r="CZ84" i="2"/>
  <c r="CZ154" i="2"/>
  <c r="CZ184" i="2"/>
  <c r="AD213" i="2"/>
  <c r="AD53" i="2"/>
  <c r="AD154" i="2"/>
  <c r="AD23" i="2"/>
  <c r="AD85" i="2"/>
  <c r="CZ23" i="2"/>
  <c r="CZ54" i="2"/>
  <c r="CZ85" i="2"/>
  <c r="CZ155" i="2"/>
  <c r="CZ185" i="2"/>
  <c r="AD214" i="2"/>
  <c r="AD54" i="2"/>
  <c r="AD155" i="2"/>
  <c r="AD24" i="2"/>
  <c r="AD86" i="2"/>
  <c r="CZ24" i="2"/>
  <c r="CZ55" i="2"/>
  <c r="CZ86" i="2"/>
  <c r="CZ156" i="2"/>
  <c r="CZ186" i="2"/>
  <c r="AD215" i="2"/>
  <c r="AD55" i="2"/>
  <c r="AD156" i="2"/>
  <c r="AD25" i="2"/>
  <c r="AD87" i="2"/>
  <c r="CZ25" i="2"/>
  <c r="CZ56" i="2"/>
  <c r="CZ87" i="2"/>
  <c r="CZ157" i="2"/>
  <c r="CZ187" i="2"/>
  <c r="AD216" i="2"/>
  <c r="AD56" i="2"/>
  <c r="AD157" i="2"/>
  <c r="AD26" i="2"/>
  <c r="AD88" i="2"/>
  <c r="CZ26" i="2"/>
  <c r="CZ57" i="2"/>
  <c r="CZ88" i="2"/>
  <c r="CZ158" i="2"/>
  <c r="CZ188" i="2"/>
  <c r="AD217" i="2"/>
  <c r="AD57" i="2"/>
  <c r="AD158" i="2"/>
  <c r="AD249" i="2"/>
  <c r="AE6" i="2"/>
  <c r="AE7" i="2"/>
  <c r="AE69" i="2"/>
  <c r="DA7" i="2"/>
  <c r="DA38" i="2"/>
  <c r="DA69" i="2"/>
  <c r="DA139" i="2"/>
  <c r="DA169" i="2"/>
  <c r="AE139" i="2"/>
  <c r="AE8" i="2"/>
  <c r="AE70" i="2"/>
  <c r="DA8" i="2"/>
  <c r="DA39" i="2"/>
  <c r="DA70" i="2"/>
  <c r="DA140" i="2"/>
  <c r="DA170" i="2"/>
  <c r="AE38" i="2"/>
  <c r="AE199" i="2"/>
  <c r="AE39" i="2"/>
  <c r="AE140" i="2"/>
  <c r="AE9" i="2"/>
  <c r="AE71" i="2"/>
  <c r="DA9" i="2"/>
  <c r="DA40" i="2"/>
  <c r="DA71" i="2"/>
  <c r="DA141" i="2"/>
  <c r="DA171" i="2"/>
  <c r="AE200" i="2"/>
  <c r="AE40" i="2"/>
  <c r="AE141" i="2"/>
  <c r="AE10" i="2"/>
  <c r="AE72" i="2"/>
  <c r="DA10" i="2"/>
  <c r="DA41" i="2"/>
  <c r="DA72" i="2"/>
  <c r="DA142" i="2"/>
  <c r="DA172" i="2"/>
  <c r="AE201" i="2"/>
  <c r="AE41" i="2"/>
  <c r="AE142" i="2"/>
  <c r="AE11" i="2"/>
  <c r="AE73" i="2"/>
  <c r="DA11" i="2"/>
  <c r="DA42" i="2"/>
  <c r="DA73" i="2"/>
  <c r="DA143" i="2"/>
  <c r="DA173" i="2"/>
  <c r="AE202" i="2"/>
  <c r="AE42" i="2"/>
  <c r="AE143" i="2"/>
  <c r="AE12" i="2"/>
  <c r="AE74" i="2"/>
  <c r="DA12" i="2"/>
  <c r="DA43" i="2"/>
  <c r="DA74" i="2"/>
  <c r="DA144" i="2"/>
  <c r="DA174" i="2"/>
  <c r="AE203" i="2"/>
  <c r="AE43" i="2"/>
  <c r="AE144" i="2"/>
  <c r="AE13" i="2"/>
  <c r="AE75" i="2"/>
  <c r="DA13" i="2"/>
  <c r="DA44" i="2"/>
  <c r="DA75" i="2"/>
  <c r="DA145" i="2"/>
  <c r="DA175" i="2"/>
  <c r="AE204" i="2"/>
  <c r="AE44" i="2"/>
  <c r="AE145" i="2"/>
  <c r="AE14" i="2"/>
  <c r="AE76" i="2"/>
  <c r="DA14" i="2"/>
  <c r="DA45" i="2"/>
  <c r="DA76" i="2"/>
  <c r="DA146" i="2"/>
  <c r="DA176" i="2"/>
  <c r="AE205" i="2"/>
  <c r="AE45" i="2"/>
  <c r="AE146" i="2"/>
  <c r="AE15" i="2"/>
  <c r="AE77" i="2"/>
  <c r="DA15" i="2"/>
  <c r="DA46" i="2"/>
  <c r="DA77" i="2"/>
  <c r="DA147" i="2"/>
  <c r="DA177" i="2"/>
  <c r="AE206" i="2"/>
  <c r="AE46" i="2"/>
  <c r="AE147" i="2"/>
  <c r="AE16" i="2"/>
  <c r="AE78" i="2"/>
  <c r="DA16" i="2"/>
  <c r="DA47" i="2"/>
  <c r="DA78" i="2"/>
  <c r="DA148" i="2"/>
  <c r="DA178" i="2"/>
  <c r="AE207" i="2"/>
  <c r="AE47" i="2"/>
  <c r="AE148" i="2"/>
  <c r="AE17" i="2"/>
  <c r="AE79" i="2"/>
  <c r="DA17" i="2"/>
  <c r="DA48" i="2"/>
  <c r="DA79" i="2"/>
  <c r="DA149" i="2"/>
  <c r="DA179" i="2"/>
  <c r="AE208" i="2"/>
  <c r="AE48" i="2"/>
  <c r="AE149" i="2"/>
  <c r="AE18" i="2"/>
  <c r="AE80" i="2"/>
  <c r="DA18" i="2"/>
  <c r="DA49" i="2"/>
  <c r="DA80" i="2"/>
  <c r="DA150" i="2"/>
  <c r="DA180" i="2"/>
  <c r="AE209" i="2"/>
  <c r="AE49" i="2"/>
  <c r="AE150" i="2"/>
  <c r="AE19" i="2"/>
  <c r="AE81" i="2"/>
  <c r="DA19" i="2"/>
  <c r="DA50" i="2"/>
  <c r="DA81" i="2"/>
  <c r="DA151" i="2"/>
  <c r="DA181" i="2"/>
  <c r="AE210" i="2"/>
  <c r="AE50" i="2"/>
  <c r="AE151" i="2"/>
  <c r="AE20" i="2"/>
  <c r="AE82" i="2"/>
  <c r="DA20" i="2"/>
  <c r="DA51" i="2"/>
  <c r="DA82" i="2"/>
  <c r="DA152" i="2"/>
  <c r="DA182" i="2"/>
  <c r="AE211" i="2"/>
  <c r="AE51" i="2"/>
  <c r="AE152" i="2"/>
  <c r="AE21" i="2"/>
  <c r="AE83" i="2"/>
  <c r="DA21" i="2"/>
  <c r="DA52" i="2"/>
  <c r="DA83" i="2"/>
  <c r="DA153" i="2"/>
  <c r="DA183" i="2"/>
  <c r="AE212" i="2"/>
  <c r="AE52" i="2"/>
  <c r="AE153" i="2"/>
  <c r="AE22" i="2"/>
  <c r="AE84" i="2"/>
  <c r="DA22" i="2"/>
  <c r="DA53" i="2"/>
  <c r="DA84" i="2"/>
  <c r="DA154" i="2"/>
  <c r="DA184" i="2"/>
  <c r="AE213" i="2"/>
  <c r="AE53" i="2"/>
  <c r="AE154" i="2"/>
  <c r="AE23" i="2"/>
  <c r="AE85" i="2"/>
  <c r="DA23" i="2"/>
  <c r="DA54" i="2"/>
  <c r="DA85" i="2"/>
  <c r="DA155" i="2"/>
  <c r="DA185" i="2"/>
  <c r="AE214" i="2"/>
  <c r="AE54" i="2"/>
  <c r="AE155" i="2"/>
  <c r="AE24" i="2"/>
  <c r="AE86" i="2"/>
  <c r="DA24" i="2"/>
  <c r="DA55" i="2"/>
  <c r="DA86" i="2"/>
  <c r="DA156" i="2"/>
  <c r="DA186" i="2"/>
  <c r="AE215" i="2"/>
  <c r="AE55" i="2"/>
  <c r="AE156" i="2"/>
  <c r="AE25" i="2"/>
  <c r="AE87" i="2"/>
  <c r="DA25" i="2"/>
  <c r="DA56" i="2"/>
  <c r="DA87" i="2"/>
  <c r="DA157" i="2"/>
  <c r="DA187" i="2"/>
  <c r="AE216" i="2"/>
  <c r="AE56" i="2"/>
  <c r="AE157" i="2"/>
  <c r="AE26" i="2"/>
  <c r="AE88" i="2"/>
  <c r="DA26" i="2"/>
  <c r="DA57" i="2"/>
  <c r="DA88" i="2"/>
  <c r="DA158" i="2"/>
  <c r="DA188" i="2"/>
  <c r="AE217" i="2"/>
  <c r="AE57" i="2"/>
  <c r="AE158" i="2"/>
  <c r="AE249" i="2"/>
  <c r="AF6" i="2"/>
  <c r="AF7" i="2"/>
  <c r="AF69" i="2"/>
  <c r="DB7" i="2"/>
  <c r="DB38" i="2"/>
  <c r="DB69" i="2"/>
  <c r="DB139" i="2"/>
  <c r="DB169" i="2"/>
  <c r="AF139" i="2"/>
  <c r="AF8" i="2"/>
  <c r="AF70" i="2"/>
  <c r="DB8" i="2"/>
  <c r="DB39" i="2"/>
  <c r="DB70" i="2"/>
  <c r="DB140" i="2"/>
  <c r="DB170" i="2"/>
  <c r="AF38" i="2"/>
  <c r="AF199" i="2"/>
  <c r="AF39" i="2"/>
  <c r="AF140" i="2"/>
  <c r="AF9" i="2"/>
  <c r="AF71" i="2"/>
  <c r="DB9" i="2"/>
  <c r="DB40" i="2"/>
  <c r="DB71" i="2"/>
  <c r="DB141" i="2"/>
  <c r="DB171" i="2"/>
  <c r="AF200" i="2"/>
  <c r="AF40" i="2"/>
  <c r="AF141" i="2"/>
  <c r="AF10" i="2"/>
  <c r="AF72" i="2"/>
  <c r="DB10" i="2"/>
  <c r="DB41" i="2"/>
  <c r="DB72" i="2"/>
  <c r="DB142" i="2"/>
  <c r="DB172" i="2"/>
  <c r="AF201" i="2"/>
  <c r="AF41" i="2"/>
  <c r="AF142" i="2"/>
  <c r="AF11" i="2"/>
  <c r="AF73" i="2"/>
  <c r="DB11" i="2"/>
  <c r="DB42" i="2"/>
  <c r="DB73" i="2"/>
  <c r="DB143" i="2"/>
  <c r="DB173" i="2"/>
  <c r="AF202" i="2"/>
  <c r="AF42" i="2"/>
  <c r="AF143" i="2"/>
  <c r="AF12" i="2"/>
  <c r="AF74" i="2"/>
  <c r="DB12" i="2"/>
  <c r="DB43" i="2"/>
  <c r="DB74" i="2"/>
  <c r="DB144" i="2"/>
  <c r="DB174" i="2"/>
  <c r="AF203" i="2"/>
  <c r="AF43" i="2"/>
  <c r="AF144" i="2"/>
  <c r="AF13" i="2"/>
  <c r="AF75" i="2"/>
  <c r="DB13" i="2"/>
  <c r="DB44" i="2"/>
  <c r="DB75" i="2"/>
  <c r="DB145" i="2"/>
  <c r="DB175" i="2"/>
  <c r="AF204" i="2"/>
  <c r="AF44" i="2"/>
  <c r="AF145" i="2"/>
  <c r="AF14" i="2"/>
  <c r="AF76" i="2"/>
  <c r="DB14" i="2"/>
  <c r="DB45" i="2"/>
  <c r="DB76" i="2"/>
  <c r="DB146" i="2"/>
  <c r="DB176" i="2"/>
  <c r="AF205" i="2"/>
  <c r="AF45" i="2"/>
  <c r="AF146" i="2"/>
  <c r="AF15" i="2"/>
  <c r="AF77" i="2"/>
  <c r="DB15" i="2"/>
  <c r="DB46" i="2"/>
  <c r="DB77" i="2"/>
  <c r="DB147" i="2"/>
  <c r="DB177" i="2"/>
  <c r="AF206" i="2"/>
  <c r="AF46" i="2"/>
  <c r="AF147" i="2"/>
  <c r="AF16" i="2"/>
  <c r="AF78" i="2"/>
  <c r="DB16" i="2"/>
  <c r="DB47" i="2"/>
  <c r="DB78" i="2"/>
  <c r="DB148" i="2"/>
  <c r="DB178" i="2"/>
  <c r="AF207" i="2"/>
  <c r="AF47" i="2"/>
  <c r="AF148" i="2"/>
  <c r="AF17" i="2"/>
  <c r="AF79" i="2"/>
  <c r="DB17" i="2"/>
  <c r="DB48" i="2"/>
  <c r="DB79" i="2"/>
  <c r="DB149" i="2"/>
  <c r="DB179" i="2"/>
  <c r="AF208" i="2"/>
  <c r="AF48" i="2"/>
  <c r="AF149" i="2"/>
  <c r="AF18" i="2"/>
  <c r="AF80" i="2"/>
  <c r="DB18" i="2"/>
  <c r="DB49" i="2"/>
  <c r="DB80" i="2"/>
  <c r="DB150" i="2"/>
  <c r="DB180" i="2"/>
  <c r="AF209" i="2"/>
  <c r="AF49" i="2"/>
  <c r="AF150" i="2"/>
  <c r="AF19" i="2"/>
  <c r="AF81" i="2"/>
  <c r="DB19" i="2"/>
  <c r="DB50" i="2"/>
  <c r="DB81" i="2"/>
  <c r="DB151" i="2"/>
  <c r="DB181" i="2"/>
  <c r="AF210" i="2"/>
  <c r="AF50" i="2"/>
  <c r="AF151" i="2"/>
  <c r="AF20" i="2"/>
  <c r="AF82" i="2"/>
  <c r="DB20" i="2"/>
  <c r="DB51" i="2"/>
  <c r="DB82" i="2"/>
  <c r="DB152" i="2"/>
  <c r="DB182" i="2"/>
  <c r="AF211" i="2"/>
  <c r="AF51" i="2"/>
  <c r="AF152" i="2"/>
  <c r="AF21" i="2"/>
  <c r="AF83" i="2"/>
  <c r="DB21" i="2"/>
  <c r="DB52" i="2"/>
  <c r="DB83" i="2"/>
  <c r="DB153" i="2"/>
  <c r="DB183" i="2"/>
  <c r="AF212" i="2"/>
  <c r="AF52" i="2"/>
  <c r="AF153" i="2"/>
  <c r="AF22" i="2"/>
  <c r="AF84" i="2"/>
  <c r="DB22" i="2"/>
  <c r="DB53" i="2"/>
  <c r="DB84" i="2"/>
  <c r="DB154" i="2"/>
  <c r="DB184" i="2"/>
  <c r="AF213" i="2"/>
  <c r="AF53" i="2"/>
  <c r="AF154" i="2"/>
  <c r="AF23" i="2"/>
  <c r="AF85" i="2"/>
  <c r="DB23" i="2"/>
  <c r="DB54" i="2"/>
  <c r="DB85" i="2"/>
  <c r="DB155" i="2"/>
  <c r="DB185" i="2"/>
  <c r="AF214" i="2"/>
  <c r="AF54" i="2"/>
  <c r="AF155" i="2"/>
  <c r="AF24" i="2"/>
  <c r="AF86" i="2"/>
  <c r="DB24" i="2"/>
  <c r="DB55" i="2"/>
  <c r="DB86" i="2"/>
  <c r="DB156" i="2"/>
  <c r="DB186" i="2"/>
  <c r="AF215" i="2"/>
  <c r="AF55" i="2"/>
  <c r="AF156" i="2"/>
  <c r="AF25" i="2"/>
  <c r="AF87" i="2"/>
  <c r="DB25" i="2"/>
  <c r="DB56" i="2"/>
  <c r="DB87" i="2"/>
  <c r="DB157" i="2"/>
  <c r="DB187" i="2"/>
  <c r="AF216" i="2"/>
  <c r="AF56" i="2"/>
  <c r="AF157" i="2"/>
  <c r="AF26" i="2"/>
  <c r="AF88" i="2"/>
  <c r="DB26" i="2"/>
  <c r="DB57" i="2"/>
  <c r="DB88" i="2"/>
  <c r="DB158" i="2"/>
  <c r="DB188" i="2"/>
  <c r="AF217" i="2"/>
  <c r="AF57" i="2"/>
  <c r="AF158" i="2"/>
  <c r="AF249" i="2"/>
  <c r="AG6" i="2"/>
  <c r="AG7" i="2"/>
  <c r="AG69" i="2"/>
  <c r="DC7" i="2"/>
  <c r="DC38" i="2"/>
  <c r="DC69" i="2"/>
  <c r="DC139" i="2"/>
  <c r="DC169" i="2"/>
  <c r="AG139" i="2"/>
  <c r="AG8" i="2"/>
  <c r="AG70" i="2"/>
  <c r="DC8" i="2"/>
  <c r="DC39" i="2"/>
  <c r="DC70" i="2"/>
  <c r="DC140" i="2"/>
  <c r="DC170" i="2"/>
  <c r="AG38" i="2"/>
  <c r="AG199" i="2"/>
  <c r="AG39" i="2"/>
  <c r="AG140" i="2"/>
  <c r="AG9" i="2"/>
  <c r="AG71" i="2"/>
  <c r="DC9" i="2"/>
  <c r="DC40" i="2"/>
  <c r="DC71" i="2"/>
  <c r="DC141" i="2"/>
  <c r="DC171" i="2"/>
  <c r="AG200" i="2"/>
  <c r="AG40" i="2"/>
  <c r="AG141" i="2"/>
  <c r="AG10" i="2"/>
  <c r="AG72" i="2"/>
  <c r="DC10" i="2"/>
  <c r="DC41" i="2"/>
  <c r="DC72" i="2"/>
  <c r="DC142" i="2"/>
  <c r="DC172" i="2"/>
  <c r="AG201" i="2"/>
  <c r="AG41" i="2"/>
  <c r="AG142" i="2"/>
  <c r="AG11" i="2"/>
  <c r="AG73" i="2"/>
  <c r="DC11" i="2"/>
  <c r="DC42" i="2"/>
  <c r="DC73" i="2"/>
  <c r="DC143" i="2"/>
  <c r="DC173" i="2"/>
  <c r="AG202" i="2"/>
  <c r="AG42" i="2"/>
  <c r="AG143" i="2"/>
  <c r="AG12" i="2"/>
  <c r="AG74" i="2"/>
  <c r="DC12" i="2"/>
  <c r="DC43" i="2"/>
  <c r="DC74" i="2"/>
  <c r="DC144" i="2"/>
  <c r="DC174" i="2"/>
  <c r="AG203" i="2"/>
  <c r="AG43" i="2"/>
  <c r="AG144" i="2"/>
  <c r="AG13" i="2"/>
  <c r="AG75" i="2"/>
  <c r="DC13" i="2"/>
  <c r="DC44" i="2"/>
  <c r="DC75" i="2"/>
  <c r="DC145" i="2"/>
  <c r="DC175" i="2"/>
  <c r="AG204" i="2"/>
  <c r="AG44" i="2"/>
  <c r="AG145" i="2"/>
  <c r="AG14" i="2"/>
  <c r="AG76" i="2"/>
  <c r="DC14" i="2"/>
  <c r="DC45" i="2"/>
  <c r="DC76" i="2"/>
  <c r="DC146" i="2"/>
  <c r="DC176" i="2"/>
  <c r="AG205" i="2"/>
  <c r="AG45" i="2"/>
  <c r="AG146" i="2"/>
  <c r="AG15" i="2"/>
  <c r="AG77" i="2"/>
  <c r="DC15" i="2"/>
  <c r="DC46" i="2"/>
  <c r="DC77" i="2"/>
  <c r="DC147" i="2"/>
  <c r="DC177" i="2"/>
  <c r="AG206" i="2"/>
  <c r="AG46" i="2"/>
  <c r="AG147" i="2"/>
  <c r="AG16" i="2"/>
  <c r="AG78" i="2"/>
  <c r="DC16" i="2"/>
  <c r="DC47" i="2"/>
  <c r="DC78" i="2"/>
  <c r="DC148" i="2"/>
  <c r="DC178" i="2"/>
  <c r="AG207" i="2"/>
  <c r="AG47" i="2"/>
  <c r="AG148" i="2"/>
  <c r="AG17" i="2"/>
  <c r="AG79" i="2"/>
  <c r="DC17" i="2"/>
  <c r="DC48" i="2"/>
  <c r="DC79" i="2"/>
  <c r="DC149" i="2"/>
  <c r="DC179" i="2"/>
  <c r="AG208" i="2"/>
  <c r="AG48" i="2"/>
  <c r="AG149" i="2"/>
  <c r="AG18" i="2"/>
  <c r="AG80" i="2"/>
  <c r="DC18" i="2"/>
  <c r="DC49" i="2"/>
  <c r="DC80" i="2"/>
  <c r="DC150" i="2"/>
  <c r="DC180" i="2"/>
  <c r="AG209" i="2"/>
  <c r="AG49" i="2"/>
  <c r="AG150" i="2"/>
  <c r="AG19" i="2"/>
  <c r="AG81" i="2"/>
  <c r="DC19" i="2"/>
  <c r="DC50" i="2"/>
  <c r="DC81" i="2"/>
  <c r="DC151" i="2"/>
  <c r="DC181" i="2"/>
  <c r="AG210" i="2"/>
  <c r="AG50" i="2"/>
  <c r="AG151" i="2"/>
  <c r="AG20" i="2"/>
  <c r="AG82" i="2"/>
  <c r="DC20" i="2"/>
  <c r="DC51" i="2"/>
  <c r="DC82" i="2"/>
  <c r="DC152" i="2"/>
  <c r="DC182" i="2"/>
  <c r="AG211" i="2"/>
  <c r="AG51" i="2"/>
  <c r="AG152" i="2"/>
  <c r="AG21" i="2"/>
  <c r="AG83" i="2"/>
  <c r="DC21" i="2"/>
  <c r="DC52" i="2"/>
  <c r="DC83" i="2"/>
  <c r="DC153" i="2"/>
  <c r="DC183" i="2"/>
  <c r="AG212" i="2"/>
  <c r="AG52" i="2"/>
  <c r="AG153" i="2"/>
  <c r="AG22" i="2"/>
  <c r="AG84" i="2"/>
  <c r="DC22" i="2"/>
  <c r="DC53" i="2"/>
  <c r="DC84" i="2"/>
  <c r="DC154" i="2"/>
  <c r="DC184" i="2"/>
  <c r="AG213" i="2"/>
  <c r="AG53" i="2"/>
  <c r="AG154" i="2"/>
  <c r="AG23" i="2"/>
  <c r="AG85" i="2"/>
  <c r="DC23" i="2"/>
  <c r="DC54" i="2"/>
  <c r="DC85" i="2"/>
  <c r="DC155" i="2"/>
  <c r="DC185" i="2"/>
  <c r="AG214" i="2"/>
  <c r="AG54" i="2"/>
  <c r="AG155" i="2"/>
  <c r="AG24" i="2"/>
  <c r="AG86" i="2"/>
  <c r="DC24" i="2"/>
  <c r="DC55" i="2"/>
  <c r="DC86" i="2"/>
  <c r="DC156" i="2"/>
  <c r="DC186" i="2"/>
  <c r="AG215" i="2"/>
  <c r="AG55" i="2"/>
  <c r="AG156" i="2"/>
  <c r="AG25" i="2"/>
  <c r="AG87" i="2"/>
  <c r="DC25" i="2"/>
  <c r="DC56" i="2"/>
  <c r="DC87" i="2"/>
  <c r="DC157" i="2"/>
  <c r="DC187" i="2"/>
  <c r="AG216" i="2"/>
  <c r="AG56" i="2"/>
  <c r="AG157" i="2"/>
  <c r="AG26" i="2"/>
  <c r="AG88" i="2"/>
  <c r="DC26" i="2"/>
  <c r="DC57" i="2"/>
  <c r="DC88" i="2"/>
  <c r="DC158" i="2"/>
  <c r="DC188" i="2"/>
  <c r="AG217" i="2"/>
  <c r="AG57" i="2"/>
  <c r="AG158" i="2"/>
  <c r="AG249" i="2"/>
  <c r="AH6" i="2"/>
  <c r="AH7" i="2"/>
  <c r="AH69" i="2"/>
  <c r="DD7" i="2"/>
  <c r="DD38" i="2"/>
  <c r="DD69" i="2"/>
  <c r="DD139" i="2"/>
  <c r="DD169" i="2"/>
  <c r="AH139" i="2"/>
  <c r="AH8" i="2"/>
  <c r="AH70" i="2"/>
  <c r="DD8" i="2"/>
  <c r="DD39" i="2"/>
  <c r="DD70" i="2"/>
  <c r="DD140" i="2"/>
  <c r="DD170" i="2"/>
  <c r="AH38" i="2"/>
  <c r="AH199" i="2"/>
  <c r="AH39" i="2"/>
  <c r="AH140" i="2"/>
  <c r="AH9" i="2"/>
  <c r="AH71" i="2"/>
  <c r="DD9" i="2"/>
  <c r="DD40" i="2"/>
  <c r="DD71" i="2"/>
  <c r="DD141" i="2"/>
  <c r="DD171" i="2"/>
  <c r="AH200" i="2"/>
  <c r="AH40" i="2"/>
  <c r="AH141" i="2"/>
  <c r="AH10" i="2"/>
  <c r="AH72" i="2"/>
  <c r="DD10" i="2"/>
  <c r="DD41" i="2"/>
  <c r="DD72" i="2"/>
  <c r="DD142" i="2"/>
  <c r="DD172" i="2"/>
  <c r="AH201" i="2"/>
  <c r="AH41" i="2"/>
  <c r="AH142" i="2"/>
  <c r="AH11" i="2"/>
  <c r="AH73" i="2"/>
  <c r="DD11" i="2"/>
  <c r="DD42" i="2"/>
  <c r="DD73" i="2"/>
  <c r="DD143" i="2"/>
  <c r="DD173" i="2"/>
  <c r="AH202" i="2"/>
  <c r="AH42" i="2"/>
  <c r="AH143" i="2"/>
  <c r="AH12" i="2"/>
  <c r="AH74" i="2"/>
  <c r="DD12" i="2"/>
  <c r="DD43" i="2"/>
  <c r="DD74" i="2"/>
  <c r="DD144" i="2"/>
  <c r="DD174" i="2"/>
  <c r="AH203" i="2"/>
  <c r="AH43" i="2"/>
  <c r="AH144" i="2"/>
  <c r="AH13" i="2"/>
  <c r="AH75" i="2"/>
  <c r="DD13" i="2"/>
  <c r="DD44" i="2"/>
  <c r="DD75" i="2"/>
  <c r="DD145" i="2"/>
  <c r="DD175" i="2"/>
  <c r="AH204" i="2"/>
  <c r="AH44" i="2"/>
  <c r="AH145" i="2"/>
  <c r="AH14" i="2"/>
  <c r="AH76" i="2"/>
  <c r="DD14" i="2"/>
  <c r="DD45" i="2"/>
  <c r="DD76" i="2"/>
  <c r="DD146" i="2"/>
  <c r="DD176" i="2"/>
  <c r="AH205" i="2"/>
  <c r="AH45" i="2"/>
  <c r="AH146" i="2"/>
  <c r="AH15" i="2"/>
  <c r="AH77" i="2"/>
  <c r="DD15" i="2"/>
  <c r="DD46" i="2"/>
  <c r="DD77" i="2"/>
  <c r="DD147" i="2"/>
  <c r="DD177" i="2"/>
  <c r="AH206" i="2"/>
  <c r="AH46" i="2"/>
  <c r="AH147" i="2"/>
  <c r="AH16" i="2"/>
  <c r="AH78" i="2"/>
  <c r="DD16" i="2"/>
  <c r="DD47" i="2"/>
  <c r="DD78" i="2"/>
  <c r="DD148" i="2"/>
  <c r="DD178" i="2"/>
  <c r="AH207" i="2"/>
  <c r="AH47" i="2"/>
  <c r="AH148" i="2"/>
  <c r="AH17" i="2"/>
  <c r="AH79" i="2"/>
  <c r="DD17" i="2"/>
  <c r="DD48" i="2"/>
  <c r="DD79" i="2"/>
  <c r="DD149" i="2"/>
  <c r="DD179" i="2"/>
  <c r="AH208" i="2"/>
  <c r="AH48" i="2"/>
  <c r="AH149" i="2"/>
  <c r="AH18" i="2"/>
  <c r="AH80" i="2"/>
  <c r="DD18" i="2"/>
  <c r="DD49" i="2"/>
  <c r="DD80" i="2"/>
  <c r="DD150" i="2"/>
  <c r="DD180" i="2"/>
  <c r="AH209" i="2"/>
  <c r="AH49" i="2"/>
  <c r="AH150" i="2"/>
  <c r="AH19" i="2"/>
  <c r="AH81" i="2"/>
  <c r="DD19" i="2"/>
  <c r="DD50" i="2"/>
  <c r="DD81" i="2"/>
  <c r="DD151" i="2"/>
  <c r="DD181" i="2"/>
  <c r="AH210" i="2"/>
  <c r="AH50" i="2"/>
  <c r="AH151" i="2"/>
  <c r="AH20" i="2"/>
  <c r="AH82" i="2"/>
  <c r="DD20" i="2"/>
  <c r="DD51" i="2"/>
  <c r="DD82" i="2"/>
  <c r="DD152" i="2"/>
  <c r="DD182" i="2"/>
  <c r="AH211" i="2"/>
  <c r="AH51" i="2"/>
  <c r="AH152" i="2"/>
  <c r="AH21" i="2"/>
  <c r="AH83" i="2"/>
  <c r="DD21" i="2"/>
  <c r="DD52" i="2"/>
  <c r="DD83" i="2"/>
  <c r="DD153" i="2"/>
  <c r="DD183" i="2"/>
  <c r="AH212" i="2"/>
  <c r="AH52" i="2"/>
  <c r="AH153" i="2"/>
  <c r="AH22" i="2"/>
  <c r="AH84" i="2"/>
  <c r="DD22" i="2"/>
  <c r="DD53" i="2"/>
  <c r="DD84" i="2"/>
  <c r="DD154" i="2"/>
  <c r="DD184" i="2"/>
  <c r="AH213" i="2"/>
  <c r="AH53" i="2"/>
  <c r="AH154" i="2"/>
  <c r="AH23" i="2"/>
  <c r="AH85" i="2"/>
  <c r="DD23" i="2"/>
  <c r="DD54" i="2"/>
  <c r="DD85" i="2"/>
  <c r="DD155" i="2"/>
  <c r="DD185" i="2"/>
  <c r="AH214" i="2"/>
  <c r="AH54" i="2"/>
  <c r="AH155" i="2"/>
  <c r="AH24" i="2"/>
  <c r="AH86" i="2"/>
  <c r="DD24" i="2"/>
  <c r="DD55" i="2"/>
  <c r="DD86" i="2"/>
  <c r="DD156" i="2"/>
  <c r="DD186" i="2"/>
  <c r="AH215" i="2"/>
  <c r="AH55" i="2"/>
  <c r="AH156" i="2"/>
  <c r="AH25" i="2"/>
  <c r="AH87" i="2"/>
  <c r="DD25" i="2"/>
  <c r="DD56" i="2"/>
  <c r="DD87" i="2"/>
  <c r="DD157" i="2"/>
  <c r="DD187" i="2"/>
  <c r="AH216" i="2"/>
  <c r="AH56" i="2"/>
  <c r="AH157" i="2"/>
  <c r="AH26" i="2"/>
  <c r="AH88" i="2"/>
  <c r="DD26" i="2"/>
  <c r="DD57" i="2"/>
  <c r="DD88" i="2"/>
  <c r="DD158" i="2"/>
  <c r="DD188" i="2"/>
  <c r="AH217" i="2"/>
  <c r="AH57" i="2"/>
  <c r="AH158" i="2"/>
  <c r="AH249" i="2"/>
  <c r="AI6" i="2"/>
  <c r="AI7" i="2"/>
  <c r="AI69" i="2"/>
  <c r="DE7" i="2"/>
  <c r="DE38" i="2"/>
  <c r="DE69" i="2"/>
  <c r="DE139" i="2"/>
  <c r="DE169" i="2"/>
  <c r="AI139" i="2"/>
  <c r="AI8" i="2"/>
  <c r="AI70" i="2"/>
  <c r="DE8" i="2"/>
  <c r="DE39" i="2"/>
  <c r="DE70" i="2"/>
  <c r="DE140" i="2"/>
  <c r="DE170" i="2"/>
  <c r="AI38" i="2"/>
  <c r="AI199" i="2"/>
  <c r="AI39" i="2"/>
  <c r="AI140" i="2"/>
  <c r="AI9" i="2"/>
  <c r="AI71" i="2"/>
  <c r="DE9" i="2"/>
  <c r="DE40" i="2"/>
  <c r="DE71" i="2"/>
  <c r="DE141" i="2"/>
  <c r="DE171" i="2"/>
  <c r="AI200" i="2"/>
  <c r="AI40" i="2"/>
  <c r="AI141" i="2"/>
  <c r="AI10" i="2"/>
  <c r="AI72" i="2"/>
  <c r="DE10" i="2"/>
  <c r="DE41" i="2"/>
  <c r="DE72" i="2"/>
  <c r="DE142" i="2"/>
  <c r="DE172" i="2"/>
  <c r="AI201" i="2"/>
  <c r="AI41" i="2"/>
  <c r="AI142" i="2"/>
  <c r="AI11" i="2"/>
  <c r="AI73" i="2"/>
  <c r="DE11" i="2"/>
  <c r="DE42" i="2"/>
  <c r="DE73" i="2"/>
  <c r="DE143" i="2"/>
  <c r="DE173" i="2"/>
  <c r="AI202" i="2"/>
  <c r="AI42" i="2"/>
  <c r="AI143" i="2"/>
  <c r="AI12" i="2"/>
  <c r="AI74" i="2"/>
  <c r="DE12" i="2"/>
  <c r="DE43" i="2"/>
  <c r="DE74" i="2"/>
  <c r="DE144" i="2"/>
  <c r="DE174" i="2"/>
  <c r="AI203" i="2"/>
  <c r="AI43" i="2"/>
  <c r="AI144" i="2"/>
  <c r="AI13" i="2"/>
  <c r="AI75" i="2"/>
  <c r="DE13" i="2"/>
  <c r="DE44" i="2"/>
  <c r="DE75" i="2"/>
  <c r="DE145" i="2"/>
  <c r="DE175" i="2"/>
  <c r="AI204" i="2"/>
  <c r="AI44" i="2"/>
  <c r="AI145" i="2"/>
  <c r="AI14" i="2"/>
  <c r="AI76" i="2"/>
  <c r="DE14" i="2"/>
  <c r="DE45" i="2"/>
  <c r="DE76" i="2"/>
  <c r="DE146" i="2"/>
  <c r="DE176" i="2"/>
  <c r="AI205" i="2"/>
  <c r="AI45" i="2"/>
  <c r="AI146" i="2"/>
  <c r="AI15" i="2"/>
  <c r="AI77" i="2"/>
  <c r="DE15" i="2"/>
  <c r="DE46" i="2"/>
  <c r="DE77" i="2"/>
  <c r="DE147" i="2"/>
  <c r="DE177" i="2"/>
  <c r="AI206" i="2"/>
  <c r="AI46" i="2"/>
  <c r="AI147" i="2"/>
  <c r="AI16" i="2"/>
  <c r="AI78" i="2"/>
  <c r="DE16" i="2"/>
  <c r="DE47" i="2"/>
  <c r="DE78" i="2"/>
  <c r="DE148" i="2"/>
  <c r="DE178" i="2"/>
  <c r="AI207" i="2"/>
  <c r="AI47" i="2"/>
  <c r="AI148" i="2"/>
  <c r="AI17" i="2"/>
  <c r="AI79" i="2"/>
  <c r="DE17" i="2"/>
  <c r="DE48" i="2"/>
  <c r="DE79" i="2"/>
  <c r="DE149" i="2"/>
  <c r="DE179" i="2"/>
  <c r="AI208" i="2"/>
  <c r="AI48" i="2"/>
  <c r="AI149" i="2"/>
  <c r="AI18" i="2"/>
  <c r="AI80" i="2"/>
  <c r="DE18" i="2"/>
  <c r="DE49" i="2"/>
  <c r="DE80" i="2"/>
  <c r="DE150" i="2"/>
  <c r="DE180" i="2"/>
  <c r="AI209" i="2"/>
  <c r="AI49" i="2"/>
  <c r="AI150" i="2"/>
  <c r="AI19" i="2"/>
  <c r="AI81" i="2"/>
  <c r="DE19" i="2"/>
  <c r="DE50" i="2"/>
  <c r="DE81" i="2"/>
  <c r="DE151" i="2"/>
  <c r="DE181" i="2"/>
  <c r="AI210" i="2"/>
  <c r="AI50" i="2"/>
  <c r="AI151" i="2"/>
  <c r="AI20" i="2"/>
  <c r="AI82" i="2"/>
  <c r="DE20" i="2"/>
  <c r="DE51" i="2"/>
  <c r="DE82" i="2"/>
  <c r="DE152" i="2"/>
  <c r="DE182" i="2"/>
  <c r="AI211" i="2"/>
  <c r="AI51" i="2"/>
  <c r="AI152" i="2"/>
  <c r="AI21" i="2"/>
  <c r="AI83" i="2"/>
  <c r="DE21" i="2"/>
  <c r="DE52" i="2"/>
  <c r="DE83" i="2"/>
  <c r="DE153" i="2"/>
  <c r="DE183" i="2"/>
  <c r="AI212" i="2"/>
  <c r="AI52" i="2"/>
  <c r="AI153" i="2"/>
  <c r="AI22" i="2"/>
  <c r="AI84" i="2"/>
  <c r="DE22" i="2"/>
  <c r="DE53" i="2"/>
  <c r="DE84" i="2"/>
  <c r="DE154" i="2"/>
  <c r="DE184" i="2"/>
  <c r="AI213" i="2"/>
  <c r="AI53" i="2"/>
  <c r="AI154" i="2"/>
  <c r="AI23" i="2"/>
  <c r="AI85" i="2"/>
  <c r="DE23" i="2"/>
  <c r="DE54" i="2"/>
  <c r="DE85" i="2"/>
  <c r="DE155" i="2"/>
  <c r="DE185" i="2"/>
  <c r="AI214" i="2"/>
  <c r="AI54" i="2"/>
  <c r="AI155" i="2"/>
  <c r="AI24" i="2"/>
  <c r="AI86" i="2"/>
  <c r="DE24" i="2"/>
  <c r="DE55" i="2"/>
  <c r="DE86" i="2"/>
  <c r="DE156" i="2"/>
  <c r="DE186" i="2"/>
  <c r="AI215" i="2"/>
  <c r="AI55" i="2"/>
  <c r="AI156" i="2"/>
  <c r="AI25" i="2"/>
  <c r="AI87" i="2"/>
  <c r="DE25" i="2"/>
  <c r="DE56" i="2"/>
  <c r="DE87" i="2"/>
  <c r="DE157" i="2"/>
  <c r="DE187" i="2"/>
  <c r="AI216" i="2"/>
  <c r="AI56" i="2"/>
  <c r="AI157" i="2"/>
  <c r="AI26" i="2"/>
  <c r="AI88" i="2"/>
  <c r="DE26" i="2"/>
  <c r="DE57" i="2"/>
  <c r="DE88" i="2"/>
  <c r="DE158" i="2"/>
  <c r="DE188" i="2"/>
  <c r="AI217" i="2"/>
  <c r="AI57" i="2"/>
  <c r="AI158" i="2"/>
  <c r="AI249" i="2"/>
  <c r="AJ6" i="2"/>
  <c r="AJ7" i="2"/>
  <c r="AJ69" i="2"/>
  <c r="DF7" i="2"/>
  <c r="DF38" i="2"/>
  <c r="DF69" i="2"/>
  <c r="DF139" i="2"/>
  <c r="DF169" i="2"/>
  <c r="AJ139" i="2"/>
  <c r="AJ8" i="2"/>
  <c r="AJ70" i="2"/>
  <c r="DF8" i="2"/>
  <c r="DF39" i="2"/>
  <c r="DF70" i="2"/>
  <c r="DF140" i="2"/>
  <c r="DF170" i="2"/>
  <c r="AJ38" i="2"/>
  <c r="AJ199" i="2"/>
  <c r="AJ39" i="2"/>
  <c r="AJ140" i="2"/>
  <c r="AJ9" i="2"/>
  <c r="AJ71" i="2"/>
  <c r="DF9" i="2"/>
  <c r="DF40" i="2"/>
  <c r="DF71" i="2"/>
  <c r="DF141" i="2"/>
  <c r="DF171" i="2"/>
  <c r="AJ200" i="2"/>
  <c r="AJ40" i="2"/>
  <c r="AJ141" i="2"/>
  <c r="AJ10" i="2"/>
  <c r="AJ72" i="2"/>
  <c r="DF10" i="2"/>
  <c r="DF41" i="2"/>
  <c r="DF72" i="2"/>
  <c r="DF142" i="2"/>
  <c r="DF172" i="2"/>
  <c r="AJ201" i="2"/>
  <c r="AJ41" i="2"/>
  <c r="AJ142" i="2"/>
  <c r="AJ11" i="2"/>
  <c r="AJ73" i="2"/>
  <c r="DF11" i="2"/>
  <c r="DF42" i="2"/>
  <c r="DF73" i="2"/>
  <c r="DF143" i="2"/>
  <c r="DF173" i="2"/>
  <c r="AJ202" i="2"/>
  <c r="AJ42" i="2"/>
  <c r="AJ143" i="2"/>
  <c r="AJ12" i="2"/>
  <c r="AJ74" i="2"/>
  <c r="DF12" i="2"/>
  <c r="DF43" i="2"/>
  <c r="DF74" i="2"/>
  <c r="DF144" i="2"/>
  <c r="DF174" i="2"/>
  <c r="AJ203" i="2"/>
  <c r="AJ43" i="2"/>
  <c r="AJ144" i="2"/>
  <c r="AJ13" i="2"/>
  <c r="AJ75" i="2"/>
  <c r="DF13" i="2"/>
  <c r="DF44" i="2"/>
  <c r="DF75" i="2"/>
  <c r="DF145" i="2"/>
  <c r="DF175" i="2"/>
  <c r="AJ204" i="2"/>
  <c r="AJ44" i="2"/>
  <c r="AJ145" i="2"/>
  <c r="AJ14" i="2"/>
  <c r="AJ76" i="2"/>
  <c r="DF14" i="2"/>
  <c r="DF45" i="2"/>
  <c r="DF76" i="2"/>
  <c r="DF146" i="2"/>
  <c r="DF176" i="2"/>
  <c r="AJ205" i="2"/>
  <c r="AJ45" i="2"/>
  <c r="AJ146" i="2"/>
  <c r="AJ15" i="2"/>
  <c r="AJ77" i="2"/>
  <c r="DF15" i="2"/>
  <c r="DF46" i="2"/>
  <c r="DF77" i="2"/>
  <c r="DF147" i="2"/>
  <c r="DF177" i="2"/>
  <c r="AJ206" i="2"/>
  <c r="AJ46" i="2"/>
  <c r="AJ147" i="2"/>
  <c r="AJ16" i="2"/>
  <c r="AJ78" i="2"/>
  <c r="DF16" i="2"/>
  <c r="DF47" i="2"/>
  <c r="DF78" i="2"/>
  <c r="DF148" i="2"/>
  <c r="DF178" i="2"/>
  <c r="AJ207" i="2"/>
  <c r="AJ47" i="2"/>
  <c r="AJ148" i="2"/>
  <c r="AJ17" i="2"/>
  <c r="AJ79" i="2"/>
  <c r="DF17" i="2"/>
  <c r="DF48" i="2"/>
  <c r="DF79" i="2"/>
  <c r="DF149" i="2"/>
  <c r="DF179" i="2"/>
  <c r="AJ208" i="2"/>
  <c r="AJ48" i="2"/>
  <c r="AJ149" i="2"/>
  <c r="AJ18" i="2"/>
  <c r="AJ80" i="2"/>
  <c r="DF18" i="2"/>
  <c r="DF49" i="2"/>
  <c r="DF80" i="2"/>
  <c r="DF150" i="2"/>
  <c r="DF180" i="2"/>
  <c r="AJ209" i="2"/>
  <c r="AJ49" i="2"/>
  <c r="AJ150" i="2"/>
  <c r="AJ19" i="2"/>
  <c r="AJ81" i="2"/>
  <c r="DF19" i="2"/>
  <c r="DF50" i="2"/>
  <c r="DF81" i="2"/>
  <c r="DF151" i="2"/>
  <c r="DF181" i="2"/>
  <c r="AJ210" i="2"/>
  <c r="AJ50" i="2"/>
  <c r="AJ151" i="2"/>
  <c r="AJ20" i="2"/>
  <c r="AJ82" i="2"/>
  <c r="DF20" i="2"/>
  <c r="DF51" i="2"/>
  <c r="DF82" i="2"/>
  <c r="DF152" i="2"/>
  <c r="DF182" i="2"/>
  <c r="AJ211" i="2"/>
  <c r="AJ51" i="2"/>
  <c r="AJ152" i="2"/>
  <c r="AJ21" i="2"/>
  <c r="AJ83" i="2"/>
  <c r="DF21" i="2"/>
  <c r="DF52" i="2"/>
  <c r="DF83" i="2"/>
  <c r="DF153" i="2"/>
  <c r="DF183" i="2"/>
  <c r="AJ212" i="2"/>
  <c r="AJ52" i="2"/>
  <c r="AJ153" i="2"/>
  <c r="AJ22" i="2"/>
  <c r="AJ84" i="2"/>
  <c r="DF22" i="2"/>
  <c r="DF53" i="2"/>
  <c r="DF84" i="2"/>
  <c r="DF154" i="2"/>
  <c r="DF184" i="2"/>
  <c r="AJ213" i="2"/>
  <c r="AJ53" i="2"/>
  <c r="AJ154" i="2"/>
  <c r="AJ23" i="2"/>
  <c r="AJ85" i="2"/>
  <c r="DF23" i="2"/>
  <c r="DF54" i="2"/>
  <c r="DF85" i="2"/>
  <c r="DF155" i="2"/>
  <c r="DF185" i="2"/>
  <c r="AJ214" i="2"/>
  <c r="AJ54" i="2"/>
  <c r="AJ155" i="2"/>
  <c r="AJ24" i="2"/>
  <c r="AJ86" i="2"/>
  <c r="DF24" i="2"/>
  <c r="DF55" i="2"/>
  <c r="DF86" i="2"/>
  <c r="DF156" i="2"/>
  <c r="DF186" i="2"/>
  <c r="AJ215" i="2"/>
  <c r="AJ55" i="2"/>
  <c r="AJ156" i="2"/>
  <c r="AJ25" i="2"/>
  <c r="AJ87" i="2"/>
  <c r="DF25" i="2"/>
  <c r="DF56" i="2"/>
  <c r="DF87" i="2"/>
  <c r="DF157" i="2"/>
  <c r="DF187" i="2"/>
  <c r="AJ216" i="2"/>
  <c r="AJ56" i="2"/>
  <c r="AJ157" i="2"/>
  <c r="AJ26" i="2"/>
  <c r="AJ88" i="2"/>
  <c r="DF26" i="2"/>
  <c r="DF57" i="2"/>
  <c r="DF88" i="2"/>
  <c r="DF158" i="2"/>
  <c r="DF188" i="2"/>
  <c r="AJ217" i="2"/>
  <c r="AJ57" i="2"/>
  <c r="AJ158" i="2"/>
  <c r="AJ249" i="2"/>
  <c r="AK6" i="2"/>
  <c r="AK7" i="2"/>
  <c r="AK69" i="2"/>
  <c r="DG7" i="2"/>
  <c r="DG38" i="2"/>
  <c r="DG69" i="2"/>
  <c r="DG139" i="2"/>
  <c r="DG169" i="2"/>
  <c r="AK139" i="2"/>
  <c r="AK8" i="2"/>
  <c r="AK70" i="2"/>
  <c r="DG8" i="2"/>
  <c r="DG39" i="2"/>
  <c r="DG70" i="2"/>
  <c r="DG140" i="2"/>
  <c r="DG170" i="2"/>
  <c r="AK38" i="2"/>
  <c r="AK199" i="2"/>
  <c r="AK39" i="2"/>
  <c r="AK140" i="2"/>
  <c r="AK9" i="2"/>
  <c r="AK71" i="2"/>
  <c r="DG9" i="2"/>
  <c r="DG40" i="2"/>
  <c r="DG71" i="2"/>
  <c r="DG141" i="2"/>
  <c r="DG171" i="2"/>
  <c r="AK200" i="2"/>
  <c r="AK40" i="2"/>
  <c r="AK141" i="2"/>
  <c r="AK10" i="2"/>
  <c r="AK72" i="2"/>
  <c r="DG10" i="2"/>
  <c r="DG41" i="2"/>
  <c r="DG72" i="2"/>
  <c r="DG142" i="2"/>
  <c r="DG172" i="2"/>
  <c r="AK201" i="2"/>
  <c r="AK41" i="2"/>
  <c r="AK142" i="2"/>
  <c r="AK11" i="2"/>
  <c r="AK73" i="2"/>
  <c r="DG11" i="2"/>
  <c r="DG42" i="2"/>
  <c r="DG73" i="2"/>
  <c r="DG143" i="2"/>
  <c r="DG173" i="2"/>
  <c r="AK202" i="2"/>
  <c r="AK42" i="2"/>
  <c r="AK143" i="2"/>
  <c r="AK12" i="2"/>
  <c r="AK74" i="2"/>
  <c r="DG12" i="2"/>
  <c r="DG43" i="2"/>
  <c r="DG74" i="2"/>
  <c r="DG144" i="2"/>
  <c r="DG174" i="2"/>
  <c r="AK203" i="2"/>
  <c r="AK43" i="2"/>
  <c r="AK144" i="2"/>
  <c r="AK13" i="2"/>
  <c r="AK75" i="2"/>
  <c r="DG13" i="2"/>
  <c r="DG44" i="2"/>
  <c r="DG75" i="2"/>
  <c r="DG145" i="2"/>
  <c r="DG175" i="2"/>
  <c r="AK204" i="2"/>
  <c r="AK44" i="2"/>
  <c r="AK145" i="2"/>
  <c r="AK14" i="2"/>
  <c r="AK76" i="2"/>
  <c r="DG14" i="2"/>
  <c r="DG45" i="2"/>
  <c r="DG76" i="2"/>
  <c r="DG146" i="2"/>
  <c r="DG176" i="2"/>
  <c r="AK205" i="2"/>
  <c r="AK45" i="2"/>
  <c r="AK146" i="2"/>
  <c r="AK15" i="2"/>
  <c r="AK77" i="2"/>
  <c r="DG15" i="2"/>
  <c r="DG46" i="2"/>
  <c r="DG77" i="2"/>
  <c r="DG147" i="2"/>
  <c r="DG177" i="2"/>
  <c r="AK206" i="2"/>
  <c r="AK46" i="2"/>
  <c r="AK147" i="2"/>
  <c r="AK16" i="2"/>
  <c r="AK78" i="2"/>
  <c r="DG16" i="2"/>
  <c r="DG47" i="2"/>
  <c r="DG78" i="2"/>
  <c r="DG148" i="2"/>
  <c r="DG178" i="2"/>
  <c r="AK207" i="2"/>
  <c r="AK47" i="2"/>
  <c r="AK148" i="2"/>
  <c r="AK17" i="2"/>
  <c r="AK79" i="2"/>
  <c r="DG17" i="2"/>
  <c r="DG48" i="2"/>
  <c r="DG79" i="2"/>
  <c r="DG149" i="2"/>
  <c r="DG179" i="2"/>
  <c r="AK208" i="2"/>
  <c r="AK48" i="2"/>
  <c r="AK149" i="2"/>
  <c r="AK18" i="2"/>
  <c r="AK80" i="2"/>
  <c r="DG18" i="2"/>
  <c r="DG49" i="2"/>
  <c r="DG80" i="2"/>
  <c r="DG150" i="2"/>
  <c r="DG180" i="2"/>
  <c r="AK209" i="2"/>
  <c r="AK49" i="2"/>
  <c r="AK150" i="2"/>
  <c r="AK19" i="2"/>
  <c r="AK81" i="2"/>
  <c r="DG19" i="2"/>
  <c r="DG50" i="2"/>
  <c r="DG81" i="2"/>
  <c r="DG151" i="2"/>
  <c r="DG181" i="2"/>
  <c r="AK210" i="2"/>
  <c r="AK50" i="2"/>
  <c r="AK151" i="2"/>
  <c r="AK20" i="2"/>
  <c r="AK82" i="2"/>
  <c r="DG20" i="2"/>
  <c r="DG51" i="2"/>
  <c r="DG82" i="2"/>
  <c r="DG152" i="2"/>
  <c r="DG182" i="2"/>
  <c r="AK211" i="2"/>
  <c r="AK51" i="2"/>
  <c r="AK152" i="2"/>
  <c r="AK21" i="2"/>
  <c r="AK83" i="2"/>
  <c r="DG21" i="2"/>
  <c r="DG52" i="2"/>
  <c r="DG83" i="2"/>
  <c r="DG153" i="2"/>
  <c r="DG183" i="2"/>
  <c r="AK212" i="2"/>
  <c r="AK52" i="2"/>
  <c r="AK153" i="2"/>
  <c r="AK22" i="2"/>
  <c r="AK84" i="2"/>
  <c r="DG22" i="2"/>
  <c r="DG53" i="2"/>
  <c r="DG84" i="2"/>
  <c r="DG154" i="2"/>
  <c r="DG184" i="2"/>
  <c r="AK213" i="2"/>
  <c r="AK53" i="2"/>
  <c r="AK154" i="2"/>
  <c r="AK23" i="2"/>
  <c r="AK85" i="2"/>
  <c r="DG23" i="2"/>
  <c r="DG54" i="2"/>
  <c r="DG85" i="2"/>
  <c r="DG155" i="2"/>
  <c r="DG185" i="2"/>
  <c r="AK214" i="2"/>
  <c r="AK54" i="2"/>
  <c r="AK155" i="2"/>
  <c r="AK24" i="2"/>
  <c r="AK86" i="2"/>
  <c r="DG24" i="2"/>
  <c r="DG55" i="2"/>
  <c r="DG86" i="2"/>
  <c r="DG156" i="2"/>
  <c r="DG186" i="2"/>
  <c r="AK215" i="2"/>
  <c r="AK55" i="2"/>
  <c r="AK156" i="2"/>
  <c r="AK25" i="2"/>
  <c r="AK87" i="2"/>
  <c r="DG25" i="2"/>
  <c r="DG56" i="2"/>
  <c r="DG87" i="2"/>
  <c r="DG157" i="2"/>
  <c r="DG187" i="2"/>
  <c r="AK216" i="2"/>
  <c r="AK56" i="2"/>
  <c r="AK157" i="2"/>
  <c r="AK26" i="2"/>
  <c r="AK88" i="2"/>
  <c r="DG26" i="2"/>
  <c r="DG57" i="2"/>
  <c r="DG88" i="2"/>
  <c r="DG158" i="2"/>
  <c r="DG188" i="2"/>
  <c r="AK217" i="2"/>
  <c r="AK57" i="2"/>
  <c r="AK158" i="2"/>
  <c r="AK249" i="2"/>
  <c r="AL6" i="2"/>
  <c r="AL7" i="2"/>
  <c r="AL69" i="2"/>
  <c r="DH7" i="2"/>
  <c r="DH38" i="2"/>
  <c r="DH69" i="2"/>
  <c r="DH139" i="2"/>
  <c r="DH169" i="2"/>
  <c r="AL139" i="2"/>
  <c r="AL8" i="2"/>
  <c r="AL70" i="2"/>
  <c r="DH8" i="2"/>
  <c r="DH39" i="2"/>
  <c r="DH70" i="2"/>
  <c r="DH140" i="2"/>
  <c r="DH170" i="2"/>
  <c r="AL38" i="2"/>
  <c r="AL199" i="2"/>
  <c r="AL39" i="2"/>
  <c r="AL140" i="2"/>
  <c r="AL9" i="2"/>
  <c r="AL71" i="2"/>
  <c r="DH9" i="2"/>
  <c r="DH40" i="2"/>
  <c r="DH71" i="2"/>
  <c r="DH141" i="2"/>
  <c r="DH171" i="2"/>
  <c r="AL200" i="2"/>
  <c r="AL40" i="2"/>
  <c r="AL141" i="2"/>
  <c r="AL10" i="2"/>
  <c r="AL72" i="2"/>
  <c r="DH10" i="2"/>
  <c r="DH41" i="2"/>
  <c r="DH72" i="2"/>
  <c r="DH142" i="2"/>
  <c r="DH172" i="2"/>
  <c r="AL201" i="2"/>
  <c r="AL41" i="2"/>
  <c r="AL142" i="2"/>
  <c r="AL11" i="2"/>
  <c r="AL73" i="2"/>
  <c r="DH11" i="2"/>
  <c r="DH42" i="2"/>
  <c r="DH73" i="2"/>
  <c r="DH143" i="2"/>
  <c r="DH173" i="2"/>
  <c r="AL202" i="2"/>
  <c r="AL42" i="2"/>
  <c r="AL143" i="2"/>
  <c r="AL12" i="2"/>
  <c r="AL74" i="2"/>
  <c r="DH12" i="2"/>
  <c r="DH43" i="2"/>
  <c r="DH74" i="2"/>
  <c r="DH144" i="2"/>
  <c r="DH174" i="2"/>
  <c r="AL203" i="2"/>
  <c r="AL43" i="2"/>
  <c r="AL144" i="2"/>
  <c r="AL13" i="2"/>
  <c r="AL75" i="2"/>
  <c r="DH13" i="2"/>
  <c r="DH44" i="2"/>
  <c r="DH75" i="2"/>
  <c r="DH145" i="2"/>
  <c r="DH175" i="2"/>
  <c r="AL204" i="2"/>
  <c r="AL44" i="2"/>
  <c r="AL145" i="2"/>
  <c r="AL14" i="2"/>
  <c r="AL76" i="2"/>
  <c r="DH14" i="2"/>
  <c r="DH45" i="2"/>
  <c r="DH76" i="2"/>
  <c r="DH146" i="2"/>
  <c r="DH176" i="2"/>
  <c r="AL205" i="2"/>
  <c r="AL45" i="2"/>
  <c r="AL146" i="2"/>
  <c r="AL15" i="2"/>
  <c r="AL77" i="2"/>
  <c r="DH15" i="2"/>
  <c r="DH46" i="2"/>
  <c r="DH77" i="2"/>
  <c r="DH147" i="2"/>
  <c r="DH177" i="2"/>
  <c r="AL206" i="2"/>
  <c r="AL46" i="2"/>
  <c r="AL147" i="2"/>
  <c r="AL16" i="2"/>
  <c r="AL78" i="2"/>
  <c r="DH16" i="2"/>
  <c r="DH47" i="2"/>
  <c r="DH78" i="2"/>
  <c r="DH148" i="2"/>
  <c r="DH178" i="2"/>
  <c r="AL207" i="2"/>
  <c r="AL47" i="2"/>
  <c r="AL148" i="2"/>
  <c r="AL17" i="2"/>
  <c r="AL79" i="2"/>
  <c r="DH17" i="2"/>
  <c r="DH48" i="2"/>
  <c r="DH79" i="2"/>
  <c r="DH149" i="2"/>
  <c r="DH179" i="2"/>
  <c r="AL208" i="2"/>
  <c r="AL48" i="2"/>
  <c r="AL149" i="2"/>
  <c r="AL18" i="2"/>
  <c r="AL80" i="2"/>
  <c r="DH18" i="2"/>
  <c r="DH49" i="2"/>
  <c r="DH80" i="2"/>
  <c r="DH150" i="2"/>
  <c r="DH180" i="2"/>
  <c r="AL209" i="2"/>
  <c r="AL49" i="2"/>
  <c r="AL150" i="2"/>
  <c r="AL19" i="2"/>
  <c r="AL81" i="2"/>
  <c r="DH19" i="2"/>
  <c r="DH50" i="2"/>
  <c r="DH81" i="2"/>
  <c r="DH151" i="2"/>
  <c r="DH181" i="2"/>
  <c r="AL210" i="2"/>
  <c r="AL50" i="2"/>
  <c r="AL151" i="2"/>
  <c r="AL20" i="2"/>
  <c r="AL82" i="2"/>
  <c r="DH20" i="2"/>
  <c r="DH51" i="2"/>
  <c r="DH82" i="2"/>
  <c r="DH152" i="2"/>
  <c r="DH182" i="2"/>
  <c r="AL211" i="2"/>
  <c r="AL51" i="2"/>
  <c r="AL152" i="2"/>
  <c r="AL21" i="2"/>
  <c r="AL83" i="2"/>
  <c r="DH21" i="2"/>
  <c r="DH52" i="2"/>
  <c r="DH83" i="2"/>
  <c r="DH153" i="2"/>
  <c r="DH183" i="2"/>
  <c r="AL212" i="2"/>
  <c r="AL52" i="2"/>
  <c r="AL153" i="2"/>
  <c r="AL22" i="2"/>
  <c r="AL84" i="2"/>
  <c r="DH22" i="2"/>
  <c r="DH53" i="2"/>
  <c r="DH84" i="2"/>
  <c r="DH154" i="2"/>
  <c r="DH184" i="2"/>
  <c r="AL213" i="2"/>
  <c r="AL53" i="2"/>
  <c r="AL154" i="2"/>
  <c r="AL23" i="2"/>
  <c r="AL85" i="2"/>
  <c r="DH23" i="2"/>
  <c r="DH54" i="2"/>
  <c r="DH85" i="2"/>
  <c r="DH155" i="2"/>
  <c r="DH185" i="2"/>
  <c r="AL214" i="2"/>
  <c r="AL54" i="2"/>
  <c r="AL155" i="2"/>
  <c r="AL24" i="2"/>
  <c r="AL86" i="2"/>
  <c r="DH24" i="2"/>
  <c r="DH55" i="2"/>
  <c r="DH86" i="2"/>
  <c r="DH156" i="2"/>
  <c r="DH186" i="2"/>
  <c r="AL215" i="2"/>
  <c r="AL55" i="2"/>
  <c r="AL156" i="2"/>
  <c r="AL25" i="2"/>
  <c r="AL87" i="2"/>
  <c r="DH25" i="2"/>
  <c r="DH56" i="2"/>
  <c r="DH87" i="2"/>
  <c r="DH157" i="2"/>
  <c r="DH187" i="2"/>
  <c r="AL216" i="2"/>
  <c r="AL56" i="2"/>
  <c r="AL157" i="2"/>
  <c r="AL26" i="2"/>
  <c r="AL88" i="2"/>
  <c r="DH26" i="2"/>
  <c r="DH57" i="2"/>
  <c r="DH88" i="2"/>
  <c r="DH158" i="2"/>
  <c r="DH188" i="2"/>
  <c r="AL217" i="2"/>
  <c r="AL57" i="2"/>
  <c r="AL158" i="2"/>
  <c r="AL249" i="2"/>
  <c r="AM6" i="2"/>
  <c r="AM7" i="2"/>
  <c r="AM69" i="2"/>
  <c r="DI7" i="2"/>
  <c r="DI38" i="2"/>
  <c r="DI69" i="2"/>
  <c r="DI139" i="2"/>
  <c r="DI169" i="2"/>
  <c r="AM139" i="2"/>
  <c r="AM8" i="2"/>
  <c r="AM70" i="2"/>
  <c r="DI8" i="2"/>
  <c r="DI39" i="2"/>
  <c r="DI70" i="2"/>
  <c r="DI140" i="2"/>
  <c r="DI170" i="2"/>
  <c r="AM38" i="2"/>
  <c r="AM199" i="2"/>
  <c r="AM39" i="2"/>
  <c r="AM140" i="2"/>
  <c r="AM9" i="2"/>
  <c r="AM71" i="2"/>
  <c r="DI9" i="2"/>
  <c r="DI40" i="2"/>
  <c r="DI71" i="2"/>
  <c r="DI141" i="2"/>
  <c r="DI171" i="2"/>
  <c r="AM200" i="2"/>
  <c r="AM40" i="2"/>
  <c r="AM141" i="2"/>
  <c r="AM10" i="2"/>
  <c r="AM72" i="2"/>
  <c r="DI10" i="2"/>
  <c r="DI41" i="2"/>
  <c r="DI72" i="2"/>
  <c r="DI142" i="2"/>
  <c r="DI172" i="2"/>
  <c r="AM201" i="2"/>
  <c r="AM41" i="2"/>
  <c r="AM142" i="2"/>
  <c r="AM11" i="2"/>
  <c r="AM73" i="2"/>
  <c r="DI11" i="2"/>
  <c r="DI42" i="2"/>
  <c r="DI73" i="2"/>
  <c r="DI143" i="2"/>
  <c r="DI173" i="2"/>
  <c r="AM202" i="2"/>
  <c r="AM42" i="2"/>
  <c r="AM143" i="2"/>
  <c r="AM12" i="2"/>
  <c r="AM74" i="2"/>
  <c r="DI12" i="2"/>
  <c r="DI43" i="2"/>
  <c r="DI74" i="2"/>
  <c r="DI144" i="2"/>
  <c r="DI174" i="2"/>
  <c r="AM203" i="2"/>
  <c r="AM43" i="2"/>
  <c r="AM144" i="2"/>
  <c r="AM13" i="2"/>
  <c r="AM75" i="2"/>
  <c r="DI13" i="2"/>
  <c r="DI44" i="2"/>
  <c r="DI75" i="2"/>
  <c r="DI145" i="2"/>
  <c r="DI175" i="2"/>
  <c r="AM204" i="2"/>
  <c r="AM44" i="2"/>
  <c r="AM145" i="2"/>
  <c r="AM14" i="2"/>
  <c r="AM76" i="2"/>
  <c r="DI14" i="2"/>
  <c r="DI45" i="2"/>
  <c r="DI76" i="2"/>
  <c r="DI146" i="2"/>
  <c r="DI176" i="2"/>
  <c r="AM205" i="2"/>
  <c r="AM45" i="2"/>
  <c r="AM146" i="2"/>
  <c r="AM15" i="2"/>
  <c r="AM77" i="2"/>
  <c r="DI15" i="2"/>
  <c r="DI46" i="2"/>
  <c r="DI77" i="2"/>
  <c r="DI147" i="2"/>
  <c r="DI177" i="2"/>
  <c r="AM206" i="2"/>
  <c r="AM46" i="2"/>
  <c r="AM147" i="2"/>
  <c r="AM16" i="2"/>
  <c r="AM78" i="2"/>
  <c r="DI16" i="2"/>
  <c r="DI47" i="2"/>
  <c r="DI78" i="2"/>
  <c r="DI148" i="2"/>
  <c r="DI178" i="2"/>
  <c r="AM207" i="2"/>
  <c r="AM47" i="2"/>
  <c r="AM148" i="2"/>
  <c r="AM17" i="2"/>
  <c r="AM79" i="2"/>
  <c r="DI17" i="2"/>
  <c r="DI48" i="2"/>
  <c r="DI79" i="2"/>
  <c r="DI149" i="2"/>
  <c r="DI179" i="2"/>
  <c r="AM208" i="2"/>
  <c r="AM48" i="2"/>
  <c r="AM149" i="2"/>
  <c r="AM18" i="2"/>
  <c r="AM80" i="2"/>
  <c r="DI18" i="2"/>
  <c r="DI49" i="2"/>
  <c r="DI80" i="2"/>
  <c r="DI150" i="2"/>
  <c r="DI180" i="2"/>
  <c r="AM209" i="2"/>
  <c r="AM49" i="2"/>
  <c r="AM150" i="2"/>
  <c r="AM19" i="2"/>
  <c r="AM81" i="2"/>
  <c r="DI19" i="2"/>
  <c r="DI50" i="2"/>
  <c r="DI81" i="2"/>
  <c r="DI151" i="2"/>
  <c r="DI181" i="2"/>
  <c r="AM210" i="2"/>
  <c r="AM50" i="2"/>
  <c r="AM151" i="2"/>
  <c r="AM20" i="2"/>
  <c r="AM82" i="2"/>
  <c r="DI20" i="2"/>
  <c r="DI51" i="2"/>
  <c r="DI82" i="2"/>
  <c r="DI152" i="2"/>
  <c r="DI182" i="2"/>
  <c r="AM211" i="2"/>
  <c r="AM51" i="2"/>
  <c r="AM152" i="2"/>
  <c r="AM21" i="2"/>
  <c r="AM83" i="2"/>
  <c r="DI21" i="2"/>
  <c r="DI52" i="2"/>
  <c r="DI83" i="2"/>
  <c r="DI153" i="2"/>
  <c r="DI183" i="2"/>
  <c r="AM212" i="2"/>
  <c r="AM52" i="2"/>
  <c r="AM153" i="2"/>
  <c r="AM22" i="2"/>
  <c r="AM84" i="2"/>
  <c r="DI22" i="2"/>
  <c r="DI53" i="2"/>
  <c r="DI84" i="2"/>
  <c r="DI154" i="2"/>
  <c r="DI184" i="2"/>
  <c r="AM213" i="2"/>
  <c r="AM53" i="2"/>
  <c r="AM154" i="2"/>
  <c r="AM23" i="2"/>
  <c r="AM85" i="2"/>
  <c r="DI23" i="2"/>
  <c r="DI54" i="2"/>
  <c r="DI85" i="2"/>
  <c r="DI155" i="2"/>
  <c r="DI185" i="2"/>
  <c r="AM214" i="2"/>
  <c r="AM54" i="2"/>
  <c r="AM155" i="2"/>
  <c r="AM24" i="2"/>
  <c r="AM86" i="2"/>
  <c r="DI24" i="2"/>
  <c r="DI55" i="2"/>
  <c r="DI86" i="2"/>
  <c r="DI156" i="2"/>
  <c r="DI186" i="2"/>
  <c r="AM215" i="2"/>
  <c r="AM55" i="2"/>
  <c r="AM156" i="2"/>
  <c r="AM25" i="2"/>
  <c r="AM87" i="2"/>
  <c r="DI25" i="2"/>
  <c r="DI56" i="2"/>
  <c r="DI87" i="2"/>
  <c r="DI157" i="2"/>
  <c r="DI187" i="2"/>
  <c r="AM216" i="2"/>
  <c r="AM56" i="2"/>
  <c r="AM157" i="2"/>
  <c r="AM26" i="2"/>
  <c r="AM88" i="2"/>
  <c r="DI26" i="2"/>
  <c r="DI57" i="2"/>
  <c r="DI88" i="2"/>
  <c r="DI158" i="2"/>
  <c r="DI188" i="2"/>
  <c r="AM217" i="2"/>
  <c r="AM57" i="2"/>
  <c r="AM158" i="2"/>
  <c r="AM249" i="2"/>
  <c r="AN6" i="2"/>
  <c r="AN7" i="2"/>
  <c r="AN69" i="2"/>
  <c r="DJ7" i="2"/>
  <c r="DJ38" i="2"/>
  <c r="DJ69" i="2"/>
  <c r="DJ139" i="2"/>
  <c r="DJ169" i="2"/>
  <c r="AN139" i="2"/>
  <c r="AN8" i="2"/>
  <c r="AN70" i="2"/>
  <c r="DJ8" i="2"/>
  <c r="DJ39" i="2"/>
  <c r="DJ70" i="2"/>
  <c r="DJ140" i="2"/>
  <c r="DJ170" i="2"/>
  <c r="AN38" i="2"/>
  <c r="AN199" i="2"/>
  <c r="AN39" i="2"/>
  <c r="AN140" i="2"/>
  <c r="AN9" i="2"/>
  <c r="AN71" i="2"/>
  <c r="DJ9" i="2"/>
  <c r="DJ40" i="2"/>
  <c r="DJ71" i="2"/>
  <c r="DJ141" i="2"/>
  <c r="DJ171" i="2"/>
  <c r="AN200" i="2"/>
  <c r="AN40" i="2"/>
  <c r="AN141" i="2"/>
  <c r="AN10" i="2"/>
  <c r="AN72" i="2"/>
  <c r="DJ10" i="2"/>
  <c r="DJ41" i="2"/>
  <c r="DJ72" i="2"/>
  <c r="DJ142" i="2"/>
  <c r="DJ172" i="2"/>
  <c r="AN201" i="2"/>
  <c r="AN41" i="2"/>
  <c r="AN142" i="2"/>
  <c r="AN11" i="2"/>
  <c r="AN73" i="2"/>
  <c r="DJ11" i="2"/>
  <c r="DJ42" i="2"/>
  <c r="DJ73" i="2"/>
  <c r="DJ143" i="2"/>
  <c r="DJ173" i="2"/>
  <c r="AN202" i="2"/>
  <c r="AN42" i="2"/>
  <c r="AN143" i="2"/>
  <c r="AN12" i="2"/>
  <c r="AN74" i="2"/>
  <c r="DJ12" i="2"/>
  <c r="DJ43" i="2"/>
  <c r="DJ74" i="2"/>
  <c r="DJ144" i="2"/>
  <c r="DJ174" i="2"/>
  <c r="AN203" i="2"/>
  <c r="AN43" i="2"/>
  <c r="AN144" i="2"/>
  <c r="AN13" i="2"/>
  <c r="AN75" i="2"/>
  <c r="DJ13" i="2"/>
  <c r="DJ44" i="2"/>
  <c r="DJ75" i="2"/>
  <c r="DJ145" i="2"/>
  <c r="DJ175" i="2"/>
  <c r="AN204" i="2"/>
  <c r="AN44" i="2"/>
  <c r="AN145" i="2"/>
  <c r="AN14" i="2"/>
  <c r="AN76" i="2"/>
  <c r="DJ14" i="2"/>
  <c r="DJ45" i="2"/>
  <c r="DJ76" i="2"/>
  <c r="DJ146" i="2"/>
  <c r="DJ176" i="2"/>
  <c r="AN205" i="2"/>
  <c r="AN45" i="2"/>
  <c r="AN146" i="2"/>
  <c r="AN15" i="2"/>
  <c r="AN77" i="2"/>
  <c r="DJ15" i="2"/>
  <c r="DJ46" i="2"/>
  <c r="DJ77" i="2"/>
  <c r="DJ147" i="2"/>
  <c r="DJ177" i="2"/>
  <c r="AN206" i="2"/>
  <c r="AN46" i="2"/>
  <c r="AN147" i="2"/>
  <c r="AN16" i="2"/>
  <c r="AN78" i="2"/>
  <c r="DJ16" i="2"/>
  <c r="DJ47" i="2"/>
  <c r="DJ78" i="2"/>
  <c r="DJ148" i="2"/>
  <c r="DJ178" i="2"/>
  <c r="AN207" i="2"/>
  <c r="AN47" i="2"/>
  <c r="AN148" i="2"/>
  <c r="AN17" i="2"/>
  <c r="AN79" i="2"/>
  <c r="DJ17" i="2"/>
  <c r="DJ48" i="2"/>
  <c r="DJ79" i="2"/>
  <c r="DJ149" i="2"/>
  <c r="DJ179" i="2"/>
  <c r="AN208" i="2"/>
  <c r="AN48" i="2"/>
  <c r="AN149" i="2"/>
  <c r="AN18" i="2"/>
  <c r="AN80" i="2"/>
  <c r="DJ18" i="2"/>
  <c r="DJ49" i="2"/>
  <c r="DJ80" i="2"/>
  <c r="DJ150" i="2"/>
  <c r="DJ180" i="2"/>
  <c r="AN209" i="2"/>
  <c r="AN49" i="2"/>
  <c r="AN150" i="2"/>
  <c r="AN19" i="2"/>
  <c r="AN81" i="2"/>
  <c r="DJ19" i="2"/>
  <c r="DJ50" i="2"/>
  <c r="DJ81" i="2"/>
  <c r="DJ151" i="2"/>
  <c r="DJ181" i="2"/>
  <c r="AN210" i="2"/>
  <c r="AN50" i="2"/>
  <c r="AN151" i="2"/>
  <c r="AN20" i="2"/>
  <c r="AN82" i="2"/>
  <c r="DJ20" i="2"/>
  <c r="DJ51" i="2"/>
  <c r="DJ82" i="2"/>
  <c r="DJ152" i="2"/>
  <c r="DJ182" i="2"/>
  <c r="AN211" i="2"/>
  <c r="AN51" i="2"/>
  <c r="AN152" i="2"/>
  <c r="AN21" i="2"/>
  <c r="AN83" i="2"/>
  <c r="DJ21" i="2"/>
  <c r="DJ52" i="2"/>
  <c r="DJ83" i="2"/>
  <c r="DJ153" i="2"/>
  <c r="DJ183" i="2"/>
  <c r="AN212" i="2"/>
  <c r="AN52" i="2"/>
  <c r="AN153" i="2"/>
  <c r="AN22" i="2"/>
  <c r="AN84" i="2"/>
  <c r="DJ22" i="2"/>
  <c r="DJ53" i="2"/>
  <c r="DJ84" i="2"/>
  <c r="DJ154" i="2"/>
  <c r="DJ184" i="2"/>
  <c r="AN213" i="2"/>
  <c r="AN53" i="2"/>
  <c r="AN154" i="2"/>
  <c r="AN23" i="2"/>
  <c r="AN85" i="2"/>
  <c r="DJ23" i="2"/>
  <c r="DJ54" i="2"/>
  <c r="DJ85" i="2"/>
  <c r="DJ155" i="2"/>
  <c r="DJ185" i="2"/>
  <c r="AN214" i="2"/>
  <c r="AN54" i="2"/>
  <c r="AN155" i="2"/>
  <c r="AN24" i="2"/>
  <c r="AN86" i="2"/>
  <c r="DJ24" i="2"/>
  <c r="DJ55" i="2"/>
  <c r="DJ86" i="2"/>
  <c r="DJ156" i="2"/>
  <c r="DJ186" i="2"/>
  <c r="AN215" i="2"/>
  <c r="AN55" i="2"/>
  <c r="AN156" i="2"/>
  <c r="AN25" i="2"/>
  <c r="AN87" i="2"/>
  <c r="DJ25" i="2"/>
  <c r="DJ56" i="2"/>
  <c r="DJ87" i="2"/>
  <c r="DJ157" i="2"/>
  <c r="DJ187" i="2"/>
  <c r="AN216" i="2"/>
  <c r="AN56" i="2"/>
  <c r="AN157" i="2"/>
  <c r="AN26" i="2"/>
  <c r="AN88" i="2"/>
  <c r="DJ26" i="2"/>
  <c r="DJ57" i="2"/>
  <c r="DJ88" i="2"/>
  <c r="DJ158" i="2"/>
  <c r="DJ188" i="2"/>
  <c r="AN217" i="2"/>
  <c r="AN57" i="2"/>
  <c r="AN158" i="2"/>
  <c r="AN249" i="2"/>
  <c r="AO6" i="2"/>
  <c r="AO7" i="2"/>
  <c r="AO69" i="2"/>
  <c r="DK7" i="2"/>
  <c r="DK38" i="2"/>
  <c r="DK69" i="2"/>
  <c r="DK139" i="2"/>
  <c r="DK169" i="2"/>
  <c r="AO139" i="2"/>
  <c r="AO8" i="2"/>
  <c r="AO70" i="2"/>
  <c r="DK8" i="2"/>
  <c r="DK39" i="2"/>
  <c r="DK70" i="2"/>
  <c r="DK140" i="2"/>
  <c r="DK170" i="2"/>
  <c r="AO38" i="2"/>
  <c r="AO199" i="2"/>
  <c r="AO39" i="2"/>
  <c r="AO140" i="2"/>
  <c r="AO9" i="2"/>
  <c r="AO71" i="2"/>
  <c r="DK9" i="2"/>
  <c r="DK40" i="2"/>
  <c r="DK71" i="2"/>
  <c r="DK141" i="2"/>
  <c r="DK171" i="2"/>
  <c r="AO200" i="2"/>
  <c r="AO40" i="2"/>
  <c r="AO141" i="2"/>
  <c r="AO10" i="2"/>
  <c r="AO72" i="2"/>
  <c r="DK10" i="2"/>
  <c r="DK41" i="2"/>
  <c r="DK72" i="2"/>
  <c r="DK142" i="2"/>
  <c r="DK172" i="2"/>
  <c r="AO201" i="2"/>
  <c r="AO41" i="2"/>
  <c r="AO142" i="2"/>
  <c r="AO11" i="2"/>
  <c r="AO73" i="2"/>
  <c r="DK11" i="2"/>
  <c r="DK42" i="2"/>
  <c r="DK73" i="2"/>
  <c r="DK143" i="2"/>
  <c r="DK173" i="2"/>
  <c r="AO202" i="2"/>
  <c r="AO42" i="2"/>
  <c r="AO143" i="2"/>
  <c r="AO12" i="2"/>
  <c r="AO74" i="2"/>
  <c r="DK12" i="2"/>
  <c r="DK43" i="2"/>
  <c r="DK74" i="2"/>
  <c r="DK144" i="2"/>
  <c r="DK174" i="2"/>
  <c r="AO203" i="2"/>
  <c r="AO43" i="2"/>
  <c r="AO144" i="2"/>
  <c r="AO13" i="2"/>
  <c r="AO75" i="2"/>
  <c r="DK13" i="2"/>
  <c r="DK44" i="2"/>
  <c r="DK75" i="2"/>
  <c r="DK145" i="2"/>
  <c r="DK175" i="2"/>
  <c r="AO204" i="2"/>
  <c r="AO44" i="2"/>
  <c r="AO145" i="2"/>
  <c r="AO14" i="2"/>
  <c r="AO76" i="2"/>
  <c r="DK14" i="2"/>
  <c r="DK45" i="2"/>
  <c r="DK76" i="2"/>
  <c r="DK146" i="2"/>
  <c r="DK176" i="2"/>
  <c r="AO205" i="2"/>
  <c r="AO45" i="2"/>
  <c r="AO146" i="2"/>
  <c r="AO15" i="2"/>
  <c r="AO77" i="2"/>
  <c r="DK15" i="2"/>
  <c r="DK46" i="2"/>
  <c r="DK77" i="2"/>
  <c r="DK147" i="2"/>
  <c r="DK177" i="2"/>
  <c r="AO206" i="2"/>
  <c r="AO46" i="2"/>
  <c r="AO147" i="2"/>
  <c r="AO16" i="2"/>
  <c r="AO78" i="2"/>
  <c r="DK16" i="2"/>
  <c r="DK47" i="2"/>
  <c r="DK78" i="2"/>
  <c r="DK148" i="2"/>
  <c r="DK178" i="2"/>
  <c r="AO207" i="2"/>
  <c r="AO47" i="2"/>
  <c r="AO148" i="2"/>
  <c r="AO17" i="2"/>
  <c r="AO79" i="2"/>
  <c r="DK17" i="2"/>
  <c r="DK48" i="2"/>
  <c r="DK79" i="2"/>
  <c r="DK149" i="2"/>
  <c r="DK179" i="2"/>
  <c r="AO208" i="2"/>
  <c r="AO48" i="2"/>
  <c r="AO149" i="2"/>
  <c r="AO18" i="2"/>
  <c r="AO80" i="2"/>
  <c r="DK18" i="2"/>
  <c r="DK49" i="2"/>
  <c r="DK80" i="2"/>
  <c r="DK150" i="2"/>
  <c r="DK180" i="2"/>
  <c r="AO209" i="2"/>
  <c r="AO49" i="2"/>
  <c r="AO150" i="2"/>
  <c r="AO19" i="2"/>
  <c r="AO81" i="2"/>
  <c r="DK19" i="2"/>
  <c r="DK50" i="2"/>
  <c r="DK81" i="2"/>
  <c r="DK151" i="2"/>
  <c r="DK181" i="2"/>
  <c r="AO210" i="2"/>
  <c r="AO50" i="2"/>
  <c r="AO151" i="2"/>
  <c r="AO20" i="2"/>
  <c r="AO82" i="2"/>
  <c r="DK20" i="2"/>
  <c r="DK51" i="2"/>
  <c r="DK82" i="2"/>
  <c r="DK152" i="2"/>
  <c r="DK182" i="2"/>
  <c r="AO211" i="2"/>
  <c r="AO51" i="2"/>
  <c r="AO152" i="2"/>
  <c r="AO21" i="2"/>
  <c r="AO83" i="2"/>
  <c r="DK21" i="2"/>
  <c r="DK52" i="2"/>
  <c r="DK83" i="2"/>
  <c r="DK153" i="2"/>
  <c r="DK183" i="2"/>
  <c r="AO212" i="2"/>
  <c r="AO52" i="2"/>
  <c r="AO153" i="2"/>
  <c r="AO22" i="2"/>
  <c r="AO84" i="2"/>
  <c r="DK22" i="2"/>
  <c r="DK53" i="2"/>
  <c r="DK84" i="2"/>
  <c r="DK154" i="2"/>
  <c r="DK184" i="2"/>
  <c r="AO213" i="2"/>
  <c r="AO53" i="2"/>
  <c r="AO154" i="2"/>
  <c r="AO23" i="2"/>
  <c r="AO85" i="2"/>
  <c r="DK23" i="2"/>
  <c r="DK54" i="2"/>
  <c r="DK85" i="2"/>
  <c r="DK155" i="2"/>
  <c r="DK185" i="2"/>
  <c r="AO214" i="2"/>
  <c r="AO54" i="2"/>
  <c r="AO155" i="2"/>
  <c r="AO24" i="2"/>
  <c r="AO86" i="2"/>
  <c r="DK24" i="2"/>
  <c r="DK55" i="2"/>
  <c r="DK86" i="2"/>
  <c r="DK156" i="2"/>
  <c r="DK186" i="2"/>
  <c r="AO215" i="2"/>
  <c r="AO55" i="2"/>
  <c r="AO156" i="2"/>
  <c r="AO25" i="2"/>
  <c r="AO87" i="2"/>
  <c r="DK25" i="2"/>
  <c r="DK56" i="2"/>
  <c r="DK87" i="2"/>
  <c r="DK157" i="2"/>
  <c r="DK187" i="2"/>
  <c r="AO216" i="2"/>
  <c r="AO56" i="2"/>
  <c r="AO157" i="2"/>
  <c r="AO26" i="2"/>
  <c r="AO88" i="2"/>
  <c r="DK26" i="2"/>
  <c r="DK57" i="2"/>
  <c r="DK88" i="2"/>
  <c r="DK158" i="2"/>
  <c r="DK188" i="2"/>
  <c r="AO217" i="2"/>
  <c r="AO57" i="2"/>
  <c r="AO158" i="2"/>
  <c r="AO249" i="2"/>
  <c r="AP6" i="2"/>
  <c r="AP7" i="2"/>
  <c r="AP69" i="2"/>
  <c r="DL7" i="2"/>
  <c r="DL38" i="2"/>
  <c r="DL69" i="2"/>
  <c r="DL139" i="2"/>
  <c r="DL169" i="2"/>
  <c r="AP139" i="2"/>
  <c r="AP8" i="2"/>
  <c r="AP70" i="2"/>
  <c r="DL8" i="2"/>
  <c r="DL39" i="2"/>
  <c r="DL70" i="2"/>
  <c r="DL140" i="2"/>
  <c r="DL170" i="2"/>
  <c r="AP38" i="2"/>
  <c r="AP199" i="2"/>
  <c r="AP39" i="2"/>
  <c r="AP140" i="2"/>
  <c r="AP9" i="2"/>
  <c r="AP71" i="2"/>
  <c r="DL9" i="2"/>
  <c r="DL40" i="2"/>
  <c r="DL71" i="2"/>
  <c r="DL141" i="2"/>
  <c r="DL171" i="2"/>
  <c r="AP200" i="2"/>
  <c r="AP40" i="2"/>
  <c r="AP141" i="2"/>
  <c r="AP10" i="2"/>
  <c r="AP72" i="2"/>
  <c r="DL10" i="2"/>
  <c r="DL41" i="2"/>
  <c r="DL72" i="2"/>
  <c r="DL142" i="2"/>
  <c r="DL172" i="2"/>
  <c r="AP201" i="2"/>
  <c r="AP41" i="2"/>
  <c r="AP142" i="2"/>
  <c r="AP11" i="2"/>
  <c r="AP73" i="2"/>
  <c r="DL11" i="2"/>
  <c r="DL42" i="2"/>
  <c r="DL73" i="2"/>
  <c r="DL143" i="2"/>
  <c r="DL173" i="2"/>
  <c r="AP202" i="2"/>
  <c r="AP42" i="2"/>
  <c r="AP143" i="2"/>
  <c r="AP12" i="2"/>
  <c r="AP74" i="2"/>
  <c r="DL12" i="2"/>
  <c r="DL43" i="2"/>
  <c r="DL74" i="2"/>
  <c r="DL144" i="2"/>
  <c r="DL174" i="2"/>
  <c r="AP203" i="2"/>
  <c r="AP43" i="2"/>
  <c r="AP144" i="2"/>
  <c r="AP13" i="2"/>
  <c r="AP75" i="2"/>
  <c r="DL13" i="2"/>
  <c r="DL44" i="2"/>
  <c r="DL75" i="2"/>
  <c r="DL145" i="2"/>
  <c r="DL175" i="2"/>
  <c r="AP204" i="2"/>
  <c r="AP44" i="2"/>
  <c r="AP145" i="2"/>
  <c r="AP14" i="2"/>
  <c r="AP76" i="2"/>
  <c r="DL14" i="2"/>
  <c r="DL45" i="2"/>
  <c r="DL76" i="2"/>
  <c r="DL146" i="2"/>
  <c r="DL176" i="2"/>
  <c r="AP205" i="2"/>
  <c r="AP45" i="2"/>
  <c r="AP146" i="2"/>
  <c r="AP15" i="2"/>
  <c r="AP77" i="2"/>
  <c r="DL15" i="2"/>
  <c r="DL46" i="2"/>
  <c r="DL77" i="2"/>
  <c r="DL147" i="2"/>
  <c r="DL177" i="2"/>
  <c r="AP206" i="2"/>
  <c r="AP46" i="2"/>
  <c r="AP147" i="2"/>
  <c r="AP16" i="2"/>
  <c r="AP78" i="2"/>
  <c r="DL16" i="2"/>
  <c r="DL47" i="2"/>
  <c r="DL78" i="2"/>
  <c r="DL148" i="2"/>
  <c r="DL178" i="2"/>
  <c r="AP207" i="2"/>
  <c r="AP47" i="2"/>
  <c r="AP148" i="2"/>
  <c r="AP17" i="2"/>
  <c r="AP79" i="2"/>
  <c r="DL17" i="2"/>
  <c r="DL48" i="2"/>
  <c r="DL79" i="2"/>
  <c r="DL149" i="2"/>
  <c r="DL179" i="2"/>
  <c r="AP208" i="2"/>
  <c r="AP48" i="2"/>
  <c r="AP149" i="2"/>
  <c r="AP18" i="2"/>
  <c r="AP80" i="2"/>
  <c r="DL18" i="2"/>
  <c r="DL49" i="2"/>
  <c r="DL80" i="2"/>
  <c r="DL150" i="2"/>
  <c r="DL180" i="2"/>
  <c r="AP209" i="2"/>
  <c r="AP49" i="2"/>
  <c r="AP150" i="2"/>
  <c r="AP19" i="2"/>
  <c r="AP81" i="2"/>
  <c r="DL19" i="2"/>
  <c r="DL50" i="2"/>
  <c r="DL81" i="2"/>
  <c r="DL151" i="2"/>
  <c r="DL181" i="2"/>
  <c r="AP210" i="2"/>
  <c r="AP50" i="2"/>
  <c r="AP151" i="2"/>
  <c r="AP20" i="2"/>
  <c r="AP82" i="2"/>
  <c r="DL20" i="2"/>
  <c r="DL51" i="2"/>
  <c r="DL82" i="2"/>
  <c r="DL152" i="2"/>
  <c r="DL182" i="2"/>
  <c r="AP211" i="2"/>
  <c r="AP51" i="2"/>
  <c r="AP152" i="2"/>
  <c r="AP21" i="2"/>
  <c r="AP83" i="2"/>
  <c r="DL21" i="2"/>
  <c r="DL52" i="2"/>
  <c r="DL83" i="2"/>
  <c r="DL153" i="2"/>
  <c r="DL183" i="2"/>
  <c r="AP212" i="2"/>
  <c r="AP52" i="2"/>
  <c r="AP153" i="2"/>
  <c r="AP22" i="2"/>
  <c r="AP84" i="2"/>
  <c r="DL22" i="2"/>
  <c r="DL53" i="2"/>
  <c r="DL84" i="2"/>
  <c r="DL154" i="2"/>
  <c r="DL184" i="2"/>
  <c r="AP213" i="2"/>
  <c r="AP53" i="2"/>
  <c r="AP154" i="2"/>
  <c r="AP23" i="2"/>
  <c r="AP85" i="2"/>
  <c r="DL23" i="2"/>
  <c r="DL54" i="2"/>
  <c r="DL85" i="2"/>
  <c r="DL155" i="2"/>
  <c r="DL185" i="2"/>
  <c r="AP214" i="2"/>
  <c r="AP54" i="2"/>
  <c r="AP155" i="2"/>
  <c r="AP24" i="2"/>
  <c r="AP86" i="2"/>
  <c r="DL24" i="2"/>
  <c r="DL55" i="2"/>
  <c r="DL86" i="2"/>
  <c r="DL156" i="2"/>
  <c r="DL186" i="2"/>
  <c r="AP215" i="2"/>
  <c r="AP55" i="2"/>
  <c r="AP156" i="2"/>
  <c r="AP25" i="2"/>
  <c r="AP87" i="2"/>
  <c r="DL25" i="2"/>
  <c r="DL56" i="2"/>
  <c r="DL87" i="2"/>
  <c r="DL157" i="2"/>
  <c r="DL187" i="2"/>
  <c r="AP216" i="2"/>
  <c r="AP56" i="2"/>
  <c r="AP157" i="2"/>
  <c r="AP26" i="2"/>
  <c r="AP88" i="2"/>
  <c r="DL26" i="2"/>
  <c r="DL57" i="2"/>
  <c r="DL88" i="2"/>
  <c r="DL158" i="2"/>
  <c r="DL188" i="2"/>
  <c r="AP217" i="2"/>
  <c r="AP57" i="2"/>
  <c r="AP158" i="2"/>
  <c r="AP249" i="2"/>
  <c r="AQ6" i="2"/>
  <c r="AQ7" i="2"/>
  <c r="AQ69" i="2"/>
  <c r="DM7" i="2"/>
  <c r="DM38" i="2"/>
  <c r="DM69" i="2"/>
  <c r="DM139" i="2"/>
  <c r="DM169" i="2"/>
  <c r="AQ139" i="2"/>
  <c r="AQ8" i="2"/>
  <c r="AQ70" i="2"/>
  <c r="DM8" i="2"/>
  <c r="DM39" i="2"/>
  <c r="DM70" i="2"/>
  <c r="DM140" i="2"/>
  <c r="DM170" i="2"/>
  <c r="AQ38" i="2"/>
  <c r="AQ199" i="2"/>
  <c r="AQ39" i="2"/>
  <c r="AQ140" i="2"/>
  <c r="AQ9" i="2"/>
  <c r="AQ71" i="2"/>
  <c r="DM9" i="2"/>
  <c r="DM40" i="2"/>
  <c r="DM71" i="2"/>
  <c r="DM141" i="2"/>
  <c r="DM171" i="2"/>
  <c r="AQ200" i="2"/>
  <c r="AQ40" i="2"/>
  <c r="AQ141" i="2"/>
  <c r="AQ10" i="2"/>
  <c r="AQ72" i="2"/>
  <c r="DM10" i="2"/>
  <c r="DM41" i="2"/>
  <c r="DM72" i="2"/>
  <c r="DM142" i="2"/>
  <c r="DM172" i="2"/>
  <c r="AQ201" i="2"/>
  <c r="AQ41" i="2"/>
  <c r="AQ142" i="2"/>
  <c r="AQ11" i="2"/>
  <c r="AQ73" i="2"/>
  <c r="DM11" i="2"/>
  <c r="DM42" i="2"/>
  <c r="DM73" i="2"/>
  <c r="DM143" i="2"/>
  <c r="DM173" i="2"/>
  <c r="AQ202" i="2"/>
  <c r="AQ42" i="2"/>
  <c r="AQ143" i="2"/>
  <c r="AQ12" i="2"/>
  <c r="AQ74" i="2"/>
  <c r="DM12" i="2"/>
  <c r="DM43" i="2"/>
  <c r="DM74" i="2"/>
  <c r="DM144" i="2"/>
  <c r="DM174" i="2"/>
  <c r="AQ203" i="2"/>
  <c r="AQ43" i="2"/>
  <c r="AQ144" i="2"/>
  <c r="AQ13" i="2"/>
  <c r="AQ75" i="2"/>
  <c r="DM13" i="2"/>
  <c r="DM44" i="2"/>
  <c r="DM75" i="2"/>
  <c r="DM145" i="2"/>
  <c r="DM175" i="2"/>
  <c r="AQ204" i="2"/>
  <c r="AQ44" i="2"/>
  <c r="AQ145" i="2"/>
  <c r="AQ14" i="2"/>
  <c r="AQ76" i="2"/>
  <c r="DM14" i="2"/>
  <c r="DM45" i="2"/>
  <c r="DM76" i="2"/>
  <c r="DM146" i="2"/>
  <c r="DM176" i="2"/>
  <c r="AQ205" i="2"/>
  <c r="AQ45" i="2"/>
  <c r="AQ146" i="2"/>
  <c r="AQ15" i="2"/>
  <c r="AQ77" i="2"/>
  <c r="DM15" i="2"/>
  <c r="DM46" i="2"/>
  <c r="DM77" i="2"/>
  <c r="DM147" i="2"/>
  <c r="DM177" i="2"/>
  <c r="AQ206" i="2"/>
  <c r="AQ46" i="2"/>
  <c r="AQ147" i="2"/>
  <c r="AQ16" i="2"/>
  <c r="AQ78" i="2"/>
  <c r="DM16" i="2"/>
  <c r="DM47" i="2"/>
  <c r="DM78" i="2"/>
  <c r="DM148" i="2"/>
  <c r="DM178" i="2"/>
  <c r="AQ207" i="2"/>
  <c r="AQ47" i="2"/>
  <c r="AQ148" i="2"/>
  <c r="AQ17" i="2"/>
  <c r="AQ79" i="2"/>
  <c r="DM17" i="2"/>
  <c r="DM48" i="2"/>
  <c r="DM79" i="2"/>
  <c r="DM149" i="2"/>
  <c r="DM179" i="2"/>
  <c r="AQ208" i="2"/>
  <c r="AQ48" i="2"/>
  <c r="AQ149" i="2"/>
  <c r="AQ18" i="2"/>
  <c r="AQ80" i="2"/>
  <c r="DM18" i="2"/>
  <c r="DM49" i="2"/>
  <c r="DM80" i="2"/>
  <c r="DM150" i="2"/>
  <c r="DM180" i="2"/>
  <c r="AQ209" i="2"/>
  <c r="AQ49" i="2"/>
  <c r="AQ150" i="2"/>
  <c r="AQ19" i="2"/>
  <c r="AQ81" i="2"/>
  <c r="DM19" i="2"/>
  <c r="DM50" i="2"/>
  <c r="DM81" i="2"/>
  <c r="DM151" i="2"/>
  <c r="DM181" i="2"/>
  <c r="AQ210" i="2"/>
  <c r="AQ50" i="2"/>
  <c r="AQ151" i="2"/>
  <c r="AQ20" i="2"/>
  <c r="AQ82" i="2"/>
  <c r="DM20" i="2"/>
  <c r="DM51" i="2"/>
  <c r="DM82" i="2"/>
  <c r="DM152" i="2"/>
  <c r="DM182" i="2"/>
  <c r="AQ211" i="2"/>
  <c r="AQ51" i="2"/>
  <c r="AQ152" i="2"/>
  <c r="AQ21" i="2"/>
  <c r="AQ83" i="2"/>
  <c r="DM21" i="2"/>
  <c r="DM52" i="2"/>
  <c r="DM83" i="2"/>
  <c r="DM153" i="2"/>
  <c r="DM183" i="2"/>
  <c r="AQ212" i="2"/>
  <c r="AQ52" i="2"/>
  <c r="AQ153" i="2"/>
  <c r="AQ22" i="2"/>
  <c r="AQ84" i="2"/>
  <c r="DM22" i="2"/>
  <c r="DM53" i="2"/>
  <c r="DM84" i="2"/>
  <c r="DM154" i="2"/>
  <c r="DM184" i="2"/>
  <c r="AQ213" i="2"/>
  <c r="AQ53" i="2"/>
  <c r="AQ154" i="2"/>
  <c r="AQ23" i="2"/>
  <c r="AQ85" i="2"/>
  <c r="DM23" i="2"/>
  <c r="DM54" i="2"/>
  <c r="DM85" i="2"/>
  <c r="DM155" i="2"/>
  <c r="DM185" i="2"/>
  <c r="AQ214" i="2"/>
  <c r="AQ54" i="2"/>
  <c r="AQ155" i="2"/>
  <c r="AQ24" i="2"/>
  <c r="AQ86" i="2"/>
  <c r="DM24" i="2"/>
  <c r="DM55" i="2"/>
  <c r="DM86" i="2"/>
  <c r="DM156" i="2"/>
  <c r="DM186" i="2"/>
  <c r="AQ215" i="2"/>
  <c r="AQ55" i="2"/>
  <c r="AQ156" i="2"/>
  <c r="AQ25" i="2"/>
  <c r="AQ87" i="2"/>
  <c r="DM25" i="2"/>
  <c r="DM56" i="2"/>
  <c r="DM87" i="2"/>
  <c r="DM157" i="2"/>
  <c r="DM187" i="2"/>
  <c r="AQ216" i="2"/>
  <c r="AQ56" i="2"/>
  <c r="AQ157" i="2"/>
  <c r="AQ26" i="2"/>
  <c r="AQ88" i="2"/>
  <c r="DM26" i="2"/>
  <c r="DM57" i="2"/>
  <c r="DM88" i="2"/>
  <c r="DM158" i="2"/>
  <c r="DM188" i="2"/>
  <c r="AQ217" i="2"/>
  <c r="AQ57" i="2"/>
  <c r="AQ158" i="2"/>
  <c r="AQ249" i="2"/>
  <c r="AR6" i="2"/>
  <c r="AR7" i="2"/>
  <c r="AR69" i="2"/>
  <c r="DN7" i="2"/>
  <c r="DN38" i="2"/>
  <c r="DN69" i="2"/>
  <c r="DN139" i="2"/>
  <c r="DN169" i="2"/>
  <c r="AR139" i="2"/>
  <c r="AR8" i="2"/>
  <c r="AR70" i="2"/>
  <c r="DN8" i="2"/>
  <c r="DN39" i="2"/>
  <c r="DN70" i="2"/>
  <c r="DN140" i="2"/>
  <c r="DN170" i="2"/>
  <c r="AR38" i="2"/>
  <c r="AR199" i="2"/>
  <c r="AR39" i="2"/>
  <c r="AR140" i="2"/>
  <c r="AR9" i="2"/>
  <c r="AR71" i="2"/>
  <c r="DN9" i="2"/>
  <c r="DN40" i="2"/>
  <c r="DN71" i="2"/>
  <c r="DN141" i="2"/>
  <c r="DN171" i="2"/>
  <c r="AR200" i="2"/>
  <c r="AR40" i="2"/>
  <c r="AR141" i="2"/>
  <c r="AR10" i="2"/>
  <c r="AR72" i="2"/>
  <c r="DN10" i="2"/>
  <c r="DN41" i="2"/>
  <c r="DN72" i="2"/>
  <c r="DN142" i="2"/>
  <c r="DN172" i="2"/>
  <c r="AR201" i="2"/>
  <c r="AR41" i="2"/>
  <c r="AR142" i="2"/>
  <c r="AR11" i="2"/>
  <c r="AR73" i="2"/>
  <c r="DN11" i="2"/>
  <c r="DN42" i="2"/>
  <c r="DN73" i="2"/>
  <c r="DN143" i="2"/>
  <c r="DN173" i="2"/>
  <c r="AR202" i="2"/>
  <c r="AR42" i="2"/>
  <c r="AR143" i="2"/>
  <c r="AR12" i="2"/>
  <c r="AR74" i="2"/>
  <c r="DN12" i="2"/>
  <c r="DN43" i="2"/>
  <c r="DN74" i="2"/>
  <c r="DN144" i="2"/>
  <c r="DN174" i="2"/>
  <c r="AR203" i="2"/>
  <c r="AR43" i="2"/>
  <c r="AR144" i="2"/>
  <c r="AR13" i="2"/>
  <c r="AR75" i="2"/>
  <c r="DN13" i="2"/>
  <c r="DN44" i="2"/>
  <c r="DN75" i="2"/>
  <c r="DN145" i="2"/>
  <c r="DN175" i="2"/>
  <c r="AR204" i="2"/>
  <c r="AR44" i="2"/>
  <c r="AR145" i="2"/>
  <c r="AR14" i="2"/>
  <c r="AR76" i="2"/>
  <c r="DN14" i="2"/>
  <c r="DN45" i="2"/>
  <c r="DN76" i="2"/>
  <c r="DN146" i="2"/>
  <c r="DN176" i="2"/>
  <c r="AR205" i="2"/>
  <c r="AR45" i="2"/>
  <c r="AR146" i="2"/>
  <c r="AR15" i="2"/>
  <c r="AR77" i="2"/>
  <c r="DN15" i="2"/>
  <c r="DN46" i="2"/>
  <c r="DN77" i="2"/>
  <c r="DN147" i="2"/>
  <c r="DN177" i="2"/>
  <c r="AR206" i="2"/>
  <c r="AR46" i="2"/>
  <c r="AR147" i="2"/>
  <c r="AR16" i="2"/>
  <c r="AR78" i="2"/>
  <c r="DN16" i="2"/>
  <c r="DN47" i="2"/>
  <c r="DN78" i="2"/>
  <c r="DN148" i="2"/>
  <c r="DN178" i="2"/>
  <c r="AR207" i="2"/>
  <c r="AR47" i="2"/>
  <c r="AR148" i="2"/>
  <c r="AR17" i="2"/>
  <c r="AR79" i="2"/>
  <c r="DN17" i="2"/>
  <c r="DN48" i="2"/>
  <c r="DN79" i="2"/>
  <c r="DN149" i="2"/>
  <c r="DN179" i="2"/>
  <c r="AR208" i="2"/>
  <c r="AR48" i="2"/>
  <c r="AR149" i="2"/>
  <c r="AR18" i="2"/>
  <c r="AR80" i="2"/>
  <c r="DN18" i="2"/>
  <c r="DN49" i="2"/>
  <c r="DN80" i="2"/>
  <c r="DN150" i="2"/>
  <c r="DN180" i="2"/>
  <c r="AR209" i="2"/>
  <c r="AR49" i="2"/>
  <c r="AR150" i="2"/>
  <c r="AR19" i="2"/>
  <c r="AR81" i="2"/>
  <c r="DN19" i="2"/>
  <c r="DN50" i="2"/>
  <c r="DN81" i="2"/>
  <c r="DN151" i="2"/>
  <c r="DN181" i="2"/>
  <c r="AR210" i="2"/>
  <c r="AR50" i="2"/>
  <c r="AR151" i="2"/>
  <c r="AR20" i="2"/>
  <c r="AR82" i="2"/>
  <c r="DN20" i="2"/>
  <c r="DN51" i="2"/>
  <c r="DN82" i="2"/>
  <c r="DN152" i="2"/>
  <c r="DN182" i="2"/>
  <c r="AR211" i="2"/>
  <c r="AR51" i="2"/>
  <c r="AR152" i="2"/>
  <c r="AR21" i="2"/>
  <c r="AR83" i="2"/>
  <c r="DN21" i="2"/>
  <c r="DN52" i="2"/>
  <c r="DN83" i="2"/>
  <c r="DN153" i="2"/>
  <c r="DN183" i="2"/>
  <c r="AR212" i="2"/>
  <c r="AR52" i="2"/>
  <c r="AR153" i="2"/>
  <c r="AR22" i="2"/>
  <c r="AR84" i="2"/>
  <c r="DN22" i="2"/>
  <c r="DN53" i="2"/>
  <c r="DN84" i="2"/>
  <c r="DN154" i="2"/>
  <c r="DN184" i="2"/>
  <c r="AR213" i="2"/>
  <c r="AR53" i="2"/>
  <c r="AR154" i="2"/>
  <c r="AR23" i="2"/>
  <c r="AR85" i="2"/>
  <c r="DN23" i="2"/>
  <c r="DN54" i="2"/>
  <c r="DN85" i="2"/>
  <c r="DN155" i="2"/>
  <c r="DN185" i="2"/>
  <c r="AR214" i="2"/>
  <c r="AR54" i="2"/>
  <c r="AR155" i="2"/>
  <c r="AR24" i="2"/>
  <c r="AR86" i="2"/>
  <c r="DN24" i="2"/>
  <c r="DN55" i="2"/>
  <c r="DN86" i="2"/>
  <c r="DN156" i="2"/>
  <c r="DN186" i="2"/>
  <c r="AR215" i="2"/>
  <c r="AR55" i="2"/>
  <c r="AR156" i="2"/>
  <c r="AR25" i="2"/>
  <c r="AR87" i="2"/>
  <c r="DN25" i="2"/>
  <c r="DN56" i="2"/>
  <c r="DN87" i="2"/>
  <c r="DN157" i="2"/>
  <c r="DN187" i="2"/>
  <c r="AR216" i="2"/>
  <c r="AR56" i="2"/>
  <c r="AR157" i="2"/>
  <c r="AR26" i="2"/>
  <c r="AR88" i="2"/>
  <c r="DN26" i="2"/>
  <c r="DN57" i="2"/>
  <c r="DN88" i="2"/>
  <c r="DN158" i="2"/>
  <c r="DN188" i="2"/>
  <c r="AR217" i="2"/>
  <c r="AR57" i="2"/>
  <c r="AR158" i="2"/>
  <c r="AR249" i="2"/>
  <c r="AS6" i="2"/>
  <c r="AS7" i="2"/>
  <c r="AS69" i="2"/>
  <c r="DO7" i="2"/>
  <c r="DO38" i="2"/>
  <c r="DO69" i="2"/>
  <c r="DO139" i="2"/>
  <c r="DO169" i="2"/>
  <c r="AS139" i="2"/>
  <c r="AS8" i="2"/>
  <c r="AS70" i="2"/>
  <c r="DO8" i="2"/>
  <c r="DO39" i="2"/>
  <c r="DO70" i="2"/>
  <c r="DO140" i="2"/>
  <c r="DO170" i="2"/>
  <c r="AS38" i="2"/>
  <c r="AS199" i="2"/>
  <c r="AS39" i="2"/>
  <c r="AS140" i="2"/>
  <c r="AS9" i="2"/>
  <c r="AS71" i="2"/>
  <c r="DO9" i="2"/>
  <c r="DO40" i="2"/>
  <c r="DO71" i="2"/>
  <c r="DO141" i="2"/>
  <c r="DO171" i="2"/>
  <c r="AS200" i="2"/>
  <c r="AS40" i="2"/>
  <c r="AS141" i="2"/>
  <c r="AS10" i="2"/>
  <c r="AS72" i="2"/>
  <c r="DO10" i="2"/>
  <c r="DO41" i="2"/>
  <c r="DO72" i="2"/>
  <c r="DO142" i="2"/>
  <c r="DO172" i="2"/>
  <c r="AS201" i="2"/>
  <c r="AS41" i="2"/>
  <c r="AS142" i="2"/>
  <c r="AS11" i="2"/>
  <c r="AS73" i="2"/>
  <c r="DO11" i="2"/>
  <c r="DO42" i="2"/>
  <c r="DO73" i="2"/>
  <c r="DO143" i="2"/>
  <c r="DO173" i="2"/>
  <c r="AS202" i="2"/>
  <c r="AS42" i="2"/>
  <c r="AS143" i="2"/>
  <c r="AS12" i="2"/>
  <c r="AS74" i="2"/>
  <c r="DO12" i="2"/>
  <c r="DO43" i="2"/>
  <c r="DO74" i="2"/>
  <c r="DO144" i="2"/>
  <c r="DO174" i="2"/>
  <c r="AS203" i="2"/>
  <c r="AS43" i="2"/>
  <c r="AS144" i="2"/>
  <c r="AS13" i="2"/>
  <c r="AS75" i="2"/>
  <c r="DO13" i="2"/>
  <c r="DO44" i="2"/>
  <c r="DO75" i="2"/>
  <c r="DO145" i="2"/>
  <c r="DO175" i="2"/>
  <c r="AS204" i="2"/>
  <c r="AS44" i="2"/>
  <c r="AS145" i="2"/>
  <c r="AS14" i="2"/>
  <c r="AS76" i="2"/>
  <c r="DO14" i="2"/>
  <c r="DO45" i="2"/>
  <c r="DO76" i="2"/>
  <c r="DO146" i="2"/>
  <c r="DO176" i="2"/>
  <c r="AS205" i="2"/>
  <c r="AS45" i="2"/>
  <c r="AS146" i="2"/>
  <c r="AS15" i="2"/>
  <c r="AS77" i="2"/>
  <c r="DO15" i="2"/>
  <c r="DO46" i="2"/>
  <c r="DO77" i="2"/>
  <c r="DO147" i="2"/>
  <c r="DO177" i="2"/>
  <c r="AS206" i="2"/>
  <c r="AS46" i="2"/>
  <c r="AS147" i="2"/>
  <c r="AS16" i="2"/>
  <c r="AS78" i="2"/>
  <c r="DO16" i="2"/>
  <c r="DO47" i="2"/>
  <c r="DO78" i="2"/>
  <c r="DO148" i="2"/>
  <c r="DO178" i="2"/>
  <c r="AS207" i="2"/>
  <c r="AS47" i="2"/>
  <c r="AS148" i="2"/>
  <c r="AS17" i="2"/>
  <c r="AS79" i="2"/>
  <c r="DO17" i="2"/>
  <c r="DO48" i="2"/>
  <c r="DO79" i="2"/>
  <c r="DO149" i="2"/>
  <c r="DO179" i="2"/>
  <c r="AS208" i="2"/>
  <c r="AS48" i="2"/>
  <c r="AS149" i="2"/>
  <c r="AS18" i="2"/>
  <c r="AS80" i="2"/>
  <c r="DO18" i="2"/>
  <c r="DO49" i="2"/>
  <c r="DO80" i="2"/>
  <c r="DO150" i="2"/>
  <c r="DO180" i="2"/>
  <c r="AS209" i="2"/>
  <c r="AS49" i="2"/>
  <c r="AS150" i="2"/>
  <c r="AS19" i="2"/>
  <c r="AS81" i="2"/>
  <c r="DO19" i="2"/>
  <c r="DO50" i="2"/>
  <c r="DO81" i="2"/>
  <c r="DO151" i="2"/>
  <c r="DO181" i="2"/>
  <c r="AS210" i="2"/>
  <c r="AS50" i="2"/>
  <c r="AS151" i="2"/>
  <c r="AS20" i="2"/>
  <c r="AS82" i="2"/>
  <c r="DO20" i="2"/>
  <c r="DO51" i="2"/>
  <c r="DO82" i="2"/>
  <c r="DO152" i="2"/>
  <c r="DO182" i="2"/>
  <c r="AS211" i="2"/>
  <c r="AS51" i="2"/>
  <c r="AS152" i="2"/>
  <c r="AS21" i="2"/>
  <c r="AS83" i="2"/>
  <c r="DO21" i="2"/>
  <c r="DO52" i="2"/>
  <c r="DO83" i="2"/>
  <c r="DO153" i="2"/>
  <c r="DO183" i="2"/>
  <c r="AS212" i="2"/>
  <c r="AS52" i="2"/>
  <c r="AS153" i="2"/>
  <c r="AS22" i="2"/>
  <c r="AS84" i="2"/>
  <c r="DO22" i="2"/>
  <c r="DO53" i="2"/>
  <c r="DO84" i="2"/>
  <c r="DO154" i="2"/>
  <c r="DO184" i="2"/>
  <c r="AS213" i="2"/>
  <c r="AS53" i="2"/>
  <c r="AS154" i="2"/>
  <c r="AS23" i="2"/>
  <c r="AS85" i="2"/>
  <c r="DO23" i="2"/>
  <c r="DO54" i="2"/>
  <c r="DO85" i="2"/>
  <c r="DO155" i="2"/>
  <c r="DO185" i="2"/>
  <c r="AS214" i="2"/>
  <c r="AS54" i="2"/>
  <c r="AS155" i="2"/>
  <c r="AS24" i="2"/>
  <c r="AS86" i="2"/>
  <c r="DO24" i="2"/>
  <c r="DO55" i="2"/>
  <c r="DO86" i="2"/>
  <c r="DO156" i="2"/>
  <c r="DO186" i="2"/>
  <c r="AS215" i="2"/>
  <c r="AS55" i="2"/>
  <c r="AS156" i="2"/>
  <c r="AS25" i="2"/>
  <c r="AS87" i="2"/>
  <c r="DO25" i="2"/>
  <c r="DO56" i="2"/>
  <c r="DO87" i="2"/>
  <c r="DO157" i="2"/>
  <c r="DO187" i="2"/>
  <c r="AS216" i="2"/>
  <c r="AS56" i="2"/>
  <c r="AS157" i="2"/>
  <c r="AS26" i="2"/>
  <c r="AS88" i="2"/>
  <c r="DO26" i="2"/>
  <c r="DO57" i="2"/>
  <c r="DO88" i="2"/>
  <c r="DO158" i="2"/>
  <c r="DO188" i="2"/>
  <c r="AS217" i="2"/>
  <c r="AS57" i="2"/>
  <c r="AS158" i="2"/>
  <c r="AS249" i="2"/>
  <c r="AT6" i="2"/>
  <c r="AT7" i="2"/>
  <c r="AT69" i="2"/>
  <c r="DP7" i="2"/>
  <c r="DP38" i="2"/>
  <c r="DP69" i="2"/>
  <c r="DP139" i="2"/>
  <c r="DP169" i="2"/>
  <c r="AT139" i="2"/>
  <c r="AT8" i="2"/>
  <c r="AT70" i="2"/>
  <c r="DP8" i="2"/>
  <c r="DP39" i="2"/>
  <c r="DP70" i="2"/>
  <c r="DP140" i="2"/>
  <c r="DP170" i="2"/>
  <c r="AT38" i="2"/>
  <c r="AT199" i="2"/>
  <c r="AT39" i="2"/>
  <c r="AT140" i="2"/>
  <c r="AT9" i="2"/>
  <c r="AT71" i="2"/>
  <c r="DP9" i="2"/>
  <c r="DP40" i="2"/>
  <c r="DP71" i="2"/>
  <c r="DP141" i="2"/>
  <c r="DP171" i="2"/>
  <c r="AT200" i="2"/>
  <c r="AT40" i="2"/>
  <c r="AT141" i="2"/>
  <c r="AT10" i="2"/>
  <c r="AT72" i="2"/>
  <c r="DP10" i="2"/>
  <c r="DP41" i="2"/>
  <c r="DP72" i="2"/>
  <c r="DP142" i="2"/>
  <c r="DP172" i="2"/>
  <c r="AT201" i="2"/>
  <c r="AT41" i="2"/>
  <c r="AT142" i="2"/>
  <c r="AT11" i="2"/>
  <c r="AT73" i="2"/>
  <c r="DP11" i="2"/>
  <c r="DP42" i="2"/>
  <c r="DP73" i="2"/>
  <c r="DP143" i="2"/>
  <c r="DP173" i="2"/>
  <c r="AT202" i="2"/>
  <c r="AT42" i="2"/>
  <c r="AT143" i="2"/>
  <c r="AT12" i="2"/>
  <c r="AT74" i="2"/>
  <c r="DP12" i="2"/>
  <c r="DP43" i="2"/>
  <c r="DP74" i="2"/>
  <c r="DP144" i="2"/>
  <c r="DP174" i="2"/>
  <c r="AT203" i="2"/>
  <c r="AT43" i="2"/>
  <c r="AT144" i="2"/>
  <c r="AT13" i="2"/>
  <c r="AT75" i="2"/>
  <c r="DP13" i="2"/>
  <c r="DP44" i="2"/>
  <c r="DP75" i="2"/>
  <c r="DP145" i="2"/>
  <c r="DP175" i="2"/>
  <c r="AT204" i="2"/>
  <c r="AT44" i="2"/>
  <c r="AT145" i="2"/>
  <c r="AT14" i="2"/>
  <c r="AT76" i="2"/>
  <c r="DP14" i="2"/>
  <c r="DP45" i="2"/>
  <c r="DP76" i="2"/>
  <c r="DP146" i="2"/>
  <c r="DP176" i="2"/>
  <c r="AT205" i="2"/>
  <c r="AT45" i="2"/>
  <c r="AT146" i="2"/>
  <c r="AT15" i="2"/>
  <c r="AT77" i="2"/>
  <c r="DP15" i="2"/>
  <c r="DP46" i="2"/>
  <c r="DP77" i="2"/>
  <c r="DP147" i="2"/>
  <c r="DP177" i="2"/>
  <c r="AT206" i="2"/>
  <c r="AT46" i="2"/>
  <c r="AT147" i="2"/>
  <c r="AT16" i="2"/>
  <c r="AT78" i="2"/>
  <c r="DP16" i="2"/>
  <c r="DP47" i="2"/>
  <c r="DP78" i="2"/>
  <c r="DP148" i="2"/>
  <c r="DP178" i="2"/>
  <c r="AT207" i="2"/>
  <c r="AT47" i="2"/>
  <c r="AT148" i="2"/>
  <c r="AT17" i="2"/>
  <c r="AT79" i="2"/>
  <c r="DP17" i="2"/>
  <c r="DP48" i="2"/>
  <c r="DP79" i="2"/>
  <c r="DP149" i="2"/>
  <c r="DP179" i="2"/>
  <c r="AT208" i="2"/>
  <c r="AT48" i="2"/>
  <c r="AT149" i="2"/>
  <c r="AT18" i="2"/>
  <c r="AT80" i="2"/>
  <c r="DP18" i="2"/>
  <c r="DP49" i="2"/>
  <c r="DP80" i="2"/>
  <c r="DP150" i="2"/>
  <c r="DP180" i="2"/>
  <c r="AT209" i="2"/>
  <c r="AT49" i="2"/>
  <c r="AT150" i="2"/>
  <c r="AT19" i="2"/>
  <c r="AT81" i="2"/>
  <c r="DP19" i="2"/>
  <c r="DP50" i="2"/>
  <c r="DP81" i="2"/>
  <c r="DP151" i="2"/>
  <c r="DP181" i="2"/>
  <c r="AT210" i="2"/>
  <c r="AT50" i="2"/>
  <c r="AT151" i="2"/>
  <c r="AT20" i="2"/>
  <c r="AT82" i="2"/>
  <c r="DP20" i="2"/>
  <c r="DP51" i="2"/>
  <c r="DP82" i="2"/>
  <c r="DP152" i="2"/>
  <c r="DP182" i="2"/>
  <c r="AT211" i="2"/>
  <c r="AT51" i="2"/>
  <c r="AT152" i="2"/>
  <c r="AT21" i="2"/>
  <c r="AT83" i="2"/>
  <c r="DP21" i="2"/>
  <c r="DP52" i="2"/>
  <c r="DP83" i="2"/>
  <c r="DP153" i="2"/>
  <c r="DP183" i="2"/>
  <c r="AT212" i="2"/>
  <c r="AT52" i="2"/>
  <c r="AT153" i="2"/>
  <c r="AT22" i="2"/>
  <c r="AT84" i="2"/>
  <c r="DP22" i="2"/>
  <c r="DP53" i="2"/>
  <c r="DP84" i="2"/>
  <c r="DP154" i="2"/>
  <c r="DP184" i="2"/>
  <c r="AT213" i="2"/>
  <c r="AT53" i="2"/>
  <c r="AT154" i="2"/>
  <c r="AT23" i="2"/>
  <c r="AT85" i="2"/>
  <c r="DP23" i="2"/>
  <c r="DP54" i="2"/>
  <c r="DP85" i="2"/>
  <c r="DP155" i="2"/>
  <c r="DP185" i="2"/>
  <c r="AT214" i="2"/>
  <c r="AT54" i="2"/>
  <c r="AT155" i="2"/>
  <c r="AT24" i="2"/>
  <c r="AT86" i="2"/>
  <c r="DP24" i="2"/>
  <c r="DP55" i="2"/>
  <c r="DP86" i="2"/>
  <c r="DP156" i="2"/>
  <c r="DP186" i="2"/>
  <c r="AT215" i="2"/>
  <c r="AT55" i="2"/>
  <c r="AT156" i="2"/>
  <c r="AT25" i="2"/>
  <c r="AT87" i="2"/>
  <c r="DP25" i="2"/>
  <c r="DP56" i="2"/>
  <c r="DP87" i="2"/>
  <c r="DP157" i="2"/>
  <c r="DP187" i="2"/>
  <c r="AT216" i="2"/>
  <c r="AT56" i="2"/>
  <c r="AT157" i="2"/>
  <c r="AT26" i="2"/>
  <c r="AT88" i="2"/>
  <c r="DP26" i="2"/>
  <c r="DP57" i="2"/>
  <c r="DP88" i="2"/>
  <c r="DP158" i="2"/>
  <c r="DP188" i="2"/>
  <c r="AT217" i="2"/>
  <c r="AT57" i="2"/>
  <c r="AT158" i="2"/>
  <c r="AT249" i="2"/>
  <c r="AU6" i="2"/>
  <c r="AU7" i="2"/>
  <c r="AU69" i="2"/>
  <c r="DQ7" i="2"/>
  <c r="DQ38" i="2"/>
  <c r="DQ69" i="2"/>
  <c r="DQ139" i="2"/>
  <c r="DQ169" i="2"/>
  <c r="AU139" i="2"/>
  <c r="AU8" i="2"/>
  <c r="AU70" i="2"/>
  <c r="DQ8" i="2"/>
  <c r="DQ39" i="2"/>
  <c r="DQ70" i="2"/>
  <c r="DQ140" i="2"/>
  <c r="DQ170" i="2"/>
  <c r="AU38" i="2"/>
  <c r="AU199" i="2"/>
  <c r="AU39" i="2"/>
  <c r="AU140" i="2"/>
  <c r="AU9" i="2"/>
  <c r="AU71" i="2"/>
  <c r="DQ9" i="2"/>
  <c r="DQ40" i="2"/>
  <c r="DQ71" i="2"/>
  <c r="DQ141" i="2"/>
  <c r="DQ171" i="2"/>
  <c r="AU200" i="2"/>
  <c r="AU40" i="2"/>
  <c r="AU141" i="2"/>
  <c r="AU10" i="2"/>
  <c r="AU72" i="2"/>
  <c r="DQ10" i="2"/>
  <c r="DQ41" i="2"/>
  <c r="DQ72" i="2"/>
  <c r="DQ142" i="2"/>
  <c r="DQ172" i="2"/>
  <c r="AU201" i="2"/>
  <c r="AU41" i="2"/>
  <c r="AU142" i="2"/>
  <c r="AU11" i="2"/>
  <c r="AU73" i="2"/>
  <c r="DQ11" i="2"/>
  <c r="DQ42" i="2"/>
  <c r="DQ73" i="2"/>
  <c r="DQ143" i="2"/>
  <c r="DQ173" i="2"/>
  <c r="AU202" i="2"/>
  <c r="AU42" i="2"/>
  <c r="AU143" i="2"/>
  <c r="AU12" i="2"/>
  <c r="AU74" i="2"/>
  <c r="DQ12" i="2"/>
  <c r="DQ43" i="2"/>
  <c r="DQ74" i="2"/>
  <c r="DQ144" i="2"/>
  <c r="DQ174" i="2"/>
  <c r="AU203" i="2"/>
  <c r="AU43" i="2"/>
  <c r="AU144" i="2"/>
  <c r="AU13" i="2"/>
  <c r="AU75" i="2"/>
  <c r="DQ13" i="2"/>
  <c r="DQ44" i="2"/>
  <c r="DQ75" i="2"/>
  <c r="DQ145" i="2"/>
  <c r="DQ175" i="2"/>
  <c r="AU204" i="2"/>
  <c r="AU44" i="2"/>
  <c r="AU145" i="2"/>
  <c r="AU14" i="2"/>
  <c r="AU76" i="2"/>
  <c r="DQ14" i="2"/>
  <c r="DQ45" i="2"/>
  <c r="DQ76" i="2"/>
  <c r="DQ146" i="2"/>
  <c r="DQ176" i="2"/>
  <c r="AU205" i="2"/>
  <c r="AU45" i="2"/>
  <c r="AU146" i="2"/>
  <c r="AU15" i="2"/>
  <c r="AU77" i="2"/>
  <c r="DQ15" i="2"/>
  <c r="DQ46" i="2"/>
  <c r="DQ77" i="2"/>
  <c r="DQ147" i="2"/>
  <c r="DQ177" i="2"/>
  <c r="AU206" i="2"/>
  <c r="AU46" i="2"/>
  <c r="AU147" i="2"/>
  <c r="AU16" i="2"/>
  <c r="AU78" i="2"/>
  <c r="DQ16" i="2"/>
  <c r="DQ47" i="2"/>
  <c r="DQ78" i="2"/>
  <c r="DQ148" i="2"/>
  <c r="DQ178" i="2"/>
  <c r="AU207" i="2"/>
  <c r="AU47" i="2"/>
  <c r="AU148" i="2"/>
  <c r="AU17" i="2"/>
  <c r="AU79" i="2"/>
  <c r="DQ17" i="2"/>
  <c r="DQ48" i="2"/>
  <c r="DQ79" i="2"/>
  <c r="DQ149" i="2"/>
  <c r="DQ179" i="2"/>
  <c r="AU208" i="2"/>
  <c r="AU48" i="2"/>
  <c r="AU149" i="2"/>
  <c r="AU18" i="2"/>
  <c r="AU80" i="2"/>
  <c r="DQ18" i="2"/>
  <c r="DQ49" i="2"/>
  <c r="DQ80" i="2"/>
  <c r="DQ150" i="2"/>
  <c r="DQ180" i="2"/>
  <c r="AU209" i="2"/>
  <c r="AU49" i="2"/>
  <c r="AU150" i="2"/>
  <c r="AU19" i="2"/>
  <c r="AU81" i="2"/>
  <c r="DQ19" i="2"/>
  <c r="DQ50" i="2"/>
  <c r="DQ81" i="2"/>
  <c r="DQ151" i="2"/>
  <c r="DQ181" i="2"/>
  <c r="AU210" i="2"/>
  <c r="AU50" i="2"/>
  <c r="AU151" i="2"/>
  <c r="AU20" i="2"/>
  <c r="AU82" i="2"/>
  <c r="DQ20" i="2"/>
  <c r="DQ51" i="2"/>
  <c r="DQ82" i="2"/>
  <c r="DQ152" i="2"/>
  <c r="DQ182" i="2"/>
  <c r="AU211" i="2"/>
  <c r="AU51" i="2"/>
  <c r="AU152" i="2"/>
  <c r="AU21" i="2"/>
  <c r="AU83" i="2"/>
  <c r="DQ21" i="2"/>
  <c r="DQ52" i="2"/>
  <c r="DQ83" i="2"/>
  <c r="DQ153" i="2"/>
  <c r="DQ183" i="2"/>
  <c r="AU212" i="2"/>
  <c r="AU52" i="2"/>
  <c r="AU153" i="2"/>
  <c r="AU22" i="2"/>
  <c r="AU84" i="2"/>
  <c r="DQ22" i="2"/>
  <c r="DQ53" i="2"/>
  <c r="DQ84" i="2"/>
  <c r="DQ154" i="2"/>
  <c r="DQ184" i="2"/>
  <c r="AU213" i="2"/>
  <c r="AU53" i="2"/>
  <c r="AU154" i="2"/>
  <c r="AU23" i="2"/>
  <c r="AU85" i="2"/>
  <c r="DQ23" i="2"/>
  <c r="DQ54" i="2"/>
  <c r="DQ85" i="2"/>
  <c r="DQ155" i="2"/>
  <c r="DQ185" i="2"/>
  <c r="AU214" i="2"/>
  <c r="AU54" i="2"/>
  <c r="AU155" i="2"/>
  <c r="AU24" i="2"/>
  <c r="AU86" i="2"/>
  <c r="DQ24" i="2"/>
  <c r="DQ55" i="2"/>
  <c r="DQ86" i="2"/>
  <c r="DQ156" i="2"/>
  <c r="DQ186" i="2"/>
  <c r="AU215" i="2"/>
  <c r="AU55" i="2"/>
  <c r="AU156" i="2"/>
  <c r="AU25" i="2"/>
  <c r="AU87" i="2"/>
  <c r="DQ25" i="2"/>
  <c r="DQ56" i="2"/>
  <c r="DQ87" i="2"/>
  <c r="DQ157" i="2"/>
  <c r="DQ187" i="2"/>
  <c r="AU216" i="2"/>
  <c r="AU56" i="2"/>
  <c r="AU157" i="2"/>
  <c r="AU26" i="2"/>
  <c r="AU88" i="2"/>
  <c r="DQ26" i="2"/>
  <c r="DQ57" i="2"/>
  <c r="DQ88" i="2"/>
  <c r="DQ158" i="2"/>
  <c r="DQ188" i="2"/>
  <c r="AU217" i="2"/>
  <c r="AU57" i="2"/>
  <c r="AU158" i="2"/>
  <c r="AU249" i="2"/>
  <c r="AV6" i="2"/>
  <c r="AV7" i="2"/>
  <c r="AV69" i="2"/>
  <c r="DR7" i="2"/>
  <c r="DR38" i="2"/>
  <c r="DR69" i="2"/>
  <c r="DR139" i="2"/>
  <c r="DR169" i="2"/>
  <c r="AV139" i="2"/>
  <c r="AV8" i="2"/>
  <c r="AV70" i="2"/>
  <c r="DR8" i="2"/>
  <c r="DR39" i="2"/>
  <c r="DR70" i="2"/>
  <c r="DR140" i="2"/>
  <c r="DR170" i="2"/>
  <c r="AV38" i="2"/>
  <c r="AV199" i="2"/>
  <c r="AV39" i="2"/>
  <c r="AV140" i="2"/>
  <c r="AV9" i="2"/>
  <c r="AV71" i="2"/>
  <c r="DR9" i="2"/>
  <c r="DR40" i="2"/>
  <c r="DR71" i="2"/>
  <c r="DR141" i="2"/>
  <c r="DR171" i="2"/>
  <c r="AV200" i="2"/>
  <c r="AV40" i="2"/>
  <c r="AV141" i="2"/>
  <c r="AV10" i="2"/>
  <c r="AV72" i="2"/>
  <c r="DR10" i="2"/>
  <c r="DR41" i="2"/>
  <c r="DR72" i="2"/>
  <c r="DR142" i="2"/>
  <c r="DR172" i="2"/>
  <c r="AV201" i="2"/>
  <c r="AV41" i="2"/>
  <c r="AV142" i="2"/>
  <c r="AV11" i="2"/>
  <c r="AV73" i="2"/>
  <c r="DR11" i="2"/>
  <c r="DR42" i="2"/>
  <c r="DR73" i="2"/>
  <c r="DR143" i="2"/>
  <c r="DR173" i="2"/>
  <c r="AV202" i="2"/>
  <c r="AV42" i="2"/>
  <c r="AV143" i="2"/>
  <c r="AV12" i="2"/>
  <c r="AV74" i="2"/>
  <c r="DR12" i="2"/>
  <c r="DR43" i="2"/>
  <c r="DR74" i="2"/>
  <c r="DR144" i="2"/>
  <c r="DR174" i="2"/>
  <c r="AV203" i="2"/>
  <c r="AV43" i="2"/>
  <c r="AV144" i="2"/>
  <c r="AV13" i="2"/>
  <c r="AV75" i="2"/>
  <c r="DR13" i="2"/>
  <c r="DR44" i="2"/>
  <c r="DR75" i="2"/>
  <c r="DR145" i="2"/>
  <c r="DR175" i="2"/>
  <c r="AV204" i="2"/>
  <c r="AV44" i="2"/>
  <c r="AV145" i="2"/>
  <c r="AV14" i="2"/>
  <c r="AV76" i="2"/>
  <c r="DR14" i="2"/>
  <c r="DR45" i="2"/>
  <c r="DR76" i="2"/>
  <c r="DR146" i="2"/>
  <c r="DR176" i="2"/>
  <c r="AV205" i="2"/>
  <c r="AV45" i="2"/>
  <c r="AV146" i="2"/>
  <c r="AV15" i="2"/>
  <c r="AV77" i="2"/>
  <c r="DR15" i="2"/>
  <c r="DR46" i="2"/>
  <c r="DR77" i="2"/>
  <c r="DR147" i="2"/>
  <c r="DR177" i="2"/>
  <c r="AV206" i="2"/>
  <c r="AV46" i="2"/>
  <c r="AV147" i="2"/>
  <c r="AV16" i="2"/>
  <c r="AV78" i="2"/>
  <c r="DR16" i="2"/>
  <c r="DR47" i="2"/>
  <c r="DR78" i="2"/>
  <c r="DR148" i="2"/>
  <c r="DR178" i="2"/>
  <c r="AV207" i="2"/>
  <c r="AV47" i="2"/>
  <c r="AV148" i="2"/>
  <c r="AV17" i="2"/>
  <c r="AV79" i="2"/>
  <c r="DR17" i="2"/>
  <c r="DR48" i="2"/>
  <c r="DR79" i="2"/>
  <c r="DR149" i="2"/>
  <c r="DR179" i="2"/>
  <c r="AV208" i="2"/>
  <c r="AV48" i="2"/>
  <c r="AV149" i="2"/>
  <c r="AV18" i="2"/>
  <c r="AV80" i="2"/>
  <c r="DR18" i="2"/>
  <c r="DR49" i="2"/>
  <c r="DR80" i="2"/>
  <c r="DR150" i="2"/>
  <c r="DR180" i="2"/>
  <c r="AV209" i="2"/>
  <c r="AV49" i="2"/>
  <c r="AV150" i="2"/>
  <c r="AV19" i="2"/>
  <c r="AV81" i="2"/>
  <c r="DR19" i="2"/>
  <c r="DR50" i="2"/>
  <c r="DR81" i="2"/>
  <c r="DR151" i="2"/>
  <c r="DR181" i="2"/>
  <c r="AV210" i="2"/>
  <c r="AV50" i="2"/>
  <c r="AV151" i="2"/>
  <c r="AV20" i="2"/>
  <c r="AV82" i="2"/>
  <c r="DR20" i="2"/>
  <c r="DR51" i="2"/>
  <c r="DR82" i="2"/>
  <c r="DR152" i="2"/>
  <c r="DR182" i="2"/>
  <c r="AV211" i="2"/>
  <c r="AV51" i="2"/>
  <c r="AV152" i="2"/>
  <c r="AV21" i="2"/>
  <c r="AV83" i="2"/>
  <c r="DR21" i="2"/>
  <c r="DR52" i="2"/>
  <c r="DR83" i="2"/>
  <c r="DR153" i="2"/>
  <c r="DR183" i="2"/>
  <c r="AV212" i="2"/>
  <c r="AV52" i="2"/>
  <c r="AV153" i="2"/>
  <c r="AV22" i="2"/>
  <c r="AV84" i="2"/>
  <c r="DR22" i="2"/>
  <c r="DR53" i="2"/>
  <c r="DR84" i="2"/>
  <c r="DR154" i="2"/>
  <c r="DR184" i="2"/>
  <c r="AV213" i="2"/>
  <c r="AV53" i="2"/>
  <c r="AV154" i="2"/>
  <c r="AV23" i="2"/>
  <c r="AV85" i="2"/>
  <c r="DR23" i="2"/>
  <c r="DR54" i="2"/>
  <c r="DR85" i="2"/>
  <c r="DR155" i="2"/>
  <c r="DR185" i="2"/>
  <c r="AV214" i="2"/>
  <c r="AV54" i="2"/>
  <c r="AV155" i="2"/>
  <c r="AV24" i="2"/>
  <c r="AV86" i="2"/>
  <c r="DR24" i="2"/>
  <c r="DR55" i="2"/>
  <c r="DR86" i="2"/>
  <c r="DR156" i="2"/>
  <c r="DR186" i="2"/>
  <c r="AV215" i="2"/>
  <c r="AV55" i="2"/>
  <c r="AV156" i="2"/>
  <c r="AV25" i="2"/>
  <c r="AV87" i="2"/>
  <c r="DR25" i="2"/>
  <c r="DR56" i="2"/>
  <c r="DR87" i="2"/>
  <c r="DR157" i="2"/>
  <c r="DR187" i="2"/>
  <c r="AV216" i="2"/>
  <c r="AV56" i="2"/>
  <c r="AV157" i="2"/>
  <c r="AV26" i="2"/>
  <c r="AV88" i="2"/>
  <c r="DR26" i="2"/>
  <c r="DR57" i="2"/>
  <c r="DR88" i="2"/>
  <c r="DR158" i="2"/>
  <c r="DR188" i="2"/>
  <c r="AV217" i="2"/>
  <c r="AV57" i="2"/>
  <c r="AV158" i="2"/>
  <c r="AV249" i="2"/>
  <c r="AW6" i="2"/>
  <c r="AW7" i="2"/>
  <c r="AW69" i="2"/>
  <c r="DS7" i="2"/>
  <c r="DS38" i="2"/>
  <c r="DS69" i="2"/>
  <c r="DS139" i="2"/>
  <c r="DS169" i="2"/>
  <c r="AW139" i="2"/>
  <c r="AW8" i="2"/>
  <c r="AW70" i="2"/>
  <c r="DS8" i="2"/>
  <c r="DS39" i="2"/>
  <c r="DS70" i="2"/>
  <c r="DS140" i="2"/>
  <c r="DS170" i="2"/>
  <c r="AW38" i="2"/>
  <c r="AW199" i="2"/>
  <c r="AW39" i="2"/>
  <c r="AW140" i="2"/>
  <c r="AW9" i="2"/>
  <c r="AW71" i="2"/>
  <c r="DS9" i="2"/>
  <c r="DS40" i="2"/>
  <c r="DS71" i="2"/>
  <c r="DS141" i="2"/>
  <c r="DS171" i="2"/>
  <c r="AW200" i="2"/>
  <c r="AW40" i="2"/>
  <c r="AW141" i="2"/>
  <c r="AW10" i="2"/>
  <c r="AW72" i="2"/>
  <c r="DS10" i="2"/>
  <c r="DS41" i="2"/>
  <c r="DS72" i="2"/>
  <c r="DS142" i="2"/>
  <c r="DS172" i="2"/>
  <c r="AW201" i="2"/>
  <c r="AW41" i="2"/>
  <c r="AW142" i="2"/>
  <c r="AW11" i="2"/>
  <c r="AW73" i="2"/>
  <c r="DS11" i="2"/>
  <c r="DS42" i="2"/>
  <c r="DS73" i="2"/>
  <c r="DS143" i="2"/>
  <c r="DS173" i="2"/>
  <c r="AW202" i="2"/>
  <c r="AW42" i="2"/>
  <c r="AW143" i="2"/>
  <c r="AW12" i="2"/>
  <c r="AW74" i="2"/>
  <c r="DS12" i="2"/>
  <c r="DS43" i="2"/>
  <c r="DS74" i="2"/>
  <c r="DS144" i="2"/>
  <c r="DS174" i="2"/>
  <c r="AW203" i="2"/>
  <c r="AW43" i="2"/>
  <c r="AW144" i="2"/>
  <c r="AW13" i="2"/>
  <c r="AW75" i="2"/>
  <c r="DS13" i="2"/>
  <c r="DS44" i="2"/>
  <c r="DS75" i="2"/>
  <c r="DS145" i="2"/>
  <c r="DS175" i="2"/>
  <c r="AW204" i="2"/>
  <c r="AW44" i="2"/>
  <c r="AW145" i="2"/>
  <c r="AW14" i="2"/>
  <c r="AW76" i="2"/>
  <c r="DS14" i="2"/>
  <c r="DS45" i="2"/>
  <c r="DS76" i="2"/>
  <c r="DS146" i="2"/>
  <c r="DS176" i="2"/>
  <c r="AW205" i="2"/>
  <c r="AW45" i="2"/>
  <c r="AW146" i="2"/>
  <c r="AW15" i="2"/>
  <c r="AW77" i="2"/>
  <c r="DS15" i="2"/>
  <c r="DS46" i="2"/>
  <c r="DS77" i="2"/>
  <c r="DS147" i="2"/>
  <c r="DS177" i="2"/>
  <c r="AW206" i="2"/>
  <c r="AW46" i="2"/>
  <c r="AW147" i="2"/>
  <c r="AW16" i="2"/>
  <c r="AW78" i="2"/>
  <c r="DS16" i="2"/>
  <c r="DS47" i="2"/>
  <c r="DS78" i="2"/>
  <c r="DS148" i="2"/>
  <c r="DS178" i="2"/>
  <c r="AW207" i="2"/>
  <c r="AW47" i="2"/>
  <c r="AW148" i="2"/>
  <c r="AW17" i="2"/>
  <c r="AW79" i="2"/>
  <c r="DS17" i="2"/>
  <c r="DS48" i="2"/>
  <c r="DS79" i="2"/>
  <c r="DS149" i="2"/>
  <c r="DS179" i="2"/>
  <c r="AW208" i="2"/>
  <c r="AW48" i="2"/>
  <c r="AW149" i="2"/>
  <c r="AW18" i="2"/>
  <c r="AW80" i="2"/>
  <c r="DS18" i="2"/>
  <c r="DS49" i="2"/>
  <c r="DS80" i="2"/>
  <c r="DS150" i="2"/>
  <c r="DS180" i="2"/>
  <c r="AW209" i="2"/>
  <c r="AW49" i="2"/>
  <c r="AW150" i="2"/>
  <c r="AW19" i="2"/>
  <c r="AW81" i="2"/>
  <c r="DS19" i="2"/>
  <c r="DS50" i="2"/>
  <c r="DS81" i="2"/>
  <c r="DS151" i="2"/>
  <c r="DS181" i="2"/>
  <c r="AW210" i="2"/>
  <c r="AW50" i="2"/>
  <c r="AW151" i="2"/>
  <c r="AW20" i="2"/>
  <c r="AW82" i="2"/>
  <c r="DS20" i="2"/>
  <c r="DS51" i="2"/>
  <c r="DS82" i="2"/>
  <c r="DS152" i="2"/>
  <c r="DS182" i="2"/>
  <c r="AW211" i="2"/>
  <c r="AW51" i="2"/>
  <c r="AW152" i="2"/>
  <c r="AW21" i="2"/>
  <c r="AW83" i="2"/>
  <c r="DS21" i="2"/>
  <c r="DS52" i="2"/>
  <c r="DS83" i="2"/>
  <c r="DS153" i="2"/>
  <c r="DS183" i="2"/>
  <c r="AW212" i="2"/>
  <c r="AW52" i="2"/>
  <c r="AW153" i="2"/>
  <c r="AW22" i="2"/>
  <c r="AW84" i="2"/>
  <c r="DS22" i="2"/>
  <c r="DS53" i="2"/>
  <c r="DS84" i="2"/>
  <c r="DS154" i="2"/>
  <c r="DS184" i="2"/>
  <c r="AW213" i="2"/>
  <c r="AW53" i="2"/>
  <c r="AW154" i="2"/>
  <c r="AW23" i="2"/>
  <c r="AW85" i="2"/>
  <c r="DS23" i="2"/>
  <c r="DS54" i="2"/>
  <c r="DS85" i="2"/>
  <c r="DS155" i="2"/>
  <c r="DS185" i="2"/>
  <c r="AW214" i="2"/>
  <c r="AW54" i="2"/>
  <c r="AW155" i="2"/>
  <c r="AW24" i="2"/>
  <c r="AW86" i="2"/>
  <c r="DS24" i="2"/>
  <c r="DS55" i="2"/>
  <c r="DS86" i="2"/>
  <c r="DS156" i="2"/>
  <c r="DS186" i="2"/>
  <c r="AW215" i="2"/>
  <c r="AW55" i="2"/>
  <c r="AW156" i="2"/>
  <c r="AW25" i="2"/>
  <c r="AW87" i="2"/>
  <c r="DS25" i="2"/>
  <c r="DS56" i="2"/>
  <c r="DS87" i="2"/>
  <c r="DS157" i="2"/>
  <c r="DS187" i="2"/>
  <c r="AW216" i="2"/>
  <c r="AW56" i="2"/>
  <c r="AW157" i="2"/>
  <c r="AW26" i="2"/>
  <c r="AW88" i="2"/>
  <c r="DS26" i="2"/>
  <c r="DS57" i="2"/>
  <c r="DS88" i="2"/>
  <c r="DS158" i="2"/>
  <c r="DS188" i="2"/>
  <c r="AW217" i="2"/>
  <c r="AW57" i="2"/>
  <c r="AW158" i="2"/>
  <c r="AW249" i="2"/>
  <c r="AX6" i="2"/>
  <c r="AX7" i="2"/>
  <c r="AX69" i="2"/>
  <c r="DT7" i="2"/>
  <c r="DT38" i="2"/>
  <c r="DT69" i="2"/>
  <c r="DT139" i="2"/>
  <c r="DT169" i="2"/>
  <c r="AX139" i="2"/>
  <c r="AX8" i="2"/>
  <c r="AX70" i="2"/>
  <c r="DT8" i="2"/>
  <c r="DT39" i="2"/>
  <c r="DT70" i="2"/>
  <c r="DT140" i="2"/>
  <c r="DT170" i="2"/>
  <c r="AX38" i="2"/>
  <c r="AX199" i="2"/>
  <c r="AX39" i="2"/>
  <c r="AX140" i="2"/>
  <c r="AX9" i="2"/>
  <c r="AX71" i="2"/>
  <c r="DT9" i="2"/>
  <c r="DT40" i="2"/>
  <c r="DT71" i="2"/>
  <c r="DT141" i="2"/>
  <c r="DT171" i="2"/>
  <c r="AX200" i="2"/>
  <c r="AX40" i="2"/>
  <c r="AX141" i="2"/>
  <c r="AX10" i="2"/>
  <c r="AX72" i="2"/>
  <c r="DT10" i="2"/>
  <c r="DT41" i="2"/>
  <c r="DT72" i="2"/>
  <c r="DT142" i="2"/>
  <c r="DT172" i="2"/>
  <c r="AX201" i="2"/>
  <c r="AX41" i="2"/>
  <c r="AX142" i="2"/>
  <c r="AX11" i="2"/>
  <c r="AX73" i="2"/>
  <c r="DT11" i="2"/>
  <c r="DT42" i="2"/>
  <c r="DT73" i="2"/>
  <c r="DT143" i="2"/>
  <c r="DT173" i="2"/>
  <c r="AX202" i="2"/>
  <c r="AX42" i="2"/>
  <c r="AX143" i="2"/>
  <c r="AX12" i="2"/>
  <c r="AX74" i="2"/>
  <c r="DT12" i="2"/>
  <c r="DT43" i="2"/>
  <c r="DT74" i="2"/>
  <c r="DT144" i="2"/>
  <c r="DT174" i="2"/>
  <c r="AX203" i="2"/>
  <c r="AX43" i="2"/>
  <c r="AX144" i="2"/>
  <c r="AX13" i="2"/>
  <c r="AX75" i="2"/>
  <c r="DT13" i="2"/>
  <c r="DT44" i="2"/>
  <c r="DT75" i="2"/>
  <c r="DT145" i="2"/>
  <c r="DT175" i="2"/>
  <c r="AX204" i="2"/>
  <c r="AX44" i="2"/>
  <c r="AX145" i="2"/>
  <c r="AX14" i="2"/>
  <c r="AX76" i="2"/>
  <c r="DT14" i="2"/>
  <c r="DT45" i="2"/>
  <c r="DT76" i="2"/>
  <c r="DT146" i="2"/>
  <c r="DT176" i="2"/>
  <c r="AX205" i="2"/>
  <c r="AX45" i="2"/>
  <c r="AX146" i="2"/>
  <c r="AX15" i="2"/>
  <c r="AX77" i="2"/>
  <c r="DT15" i="2"/>
  <c r="DT46" i="2"/>
  <c r="DT77" i="2"/>
  <c r="DT147" i="2"/>
  <c r="DT177" i="2"/>
  <c r="AX206" i="2"/>
  <c r="AX46" i="2"/>
  <c r="AX147" i="2"/>
  <c r="AX16" i="2"/>
  <c r="AX78" i="2"/>
  <c r="DT16" i="2"/>
  <c r="DT47" i="2"/>
  <c r="DT78" i="2"/>
  <c r="DT148" i="2"/>
  <c r="DT178" i="2"/>
  <c r="AX207" i="2"/>
  <c r="AX47" i="2"/>
  <c r="AX148" i="2"/>
  <c r="AX17" i="2"/>
  <c r="AX79" i="2"/>
  <c r="DT17" i="2"/>
  <c r="DT48" i="2"/>
  <c r="DT79" i="2"/>
  <c r="DT149" i="2"/>
  <c r="DT179" i="2"/>
  <c r="AX208" i="2"/>
  <c r="AX48" i="2"/>
  <c r="AX149" i="2"/>
  <c r="AX18" i="2"/>
  <c r="AX80" i="2"/>
  <c r="DT18" i="2"/>
  <c r="DT49" i="2"/>
  <c r="DT80" i="2"/>
  <c r="DT150" i="2"/>
  <c r="DT180" i="2"/>
  <c r="AX209" i="2"/>
  <c r="AX49" i="2"/>
  <c r="AX150" i="2"/>
  <c r="AX19" i="2"/>
  <c r="AX81" i="2"/>
  <c r="DT19" i="2"/>
  <c r="DT50" i="2"/>
  <c r="DT81" i="2"/>
  <c r="DT151" i="2"/>
  <c r="DT181" i="2"/>
  <c r="AX210" i="2"/>
  <c r="AX50" i="2"/>
  <c r="AX151" i="2"/>
  <c r="AX20" i="2"/>
  <c r="AX82" i="2"/>
  <c r="DT20" i="2"/>
  <c r="DT51" i="2"/>
  <c r="DT82" i="2"/>
  <c r="DT152" i="2"/>
  <c r="DT182" i="2"/>
  <c r="AX211" i="2"/>
  <c r="AX51" i="2"/>
  <c r="AX152" i="2"/>
  <c r="AX21" i="2"/>
  <c r="AX83" i="2"/>
  <c r="DT21" i="2"/>
  <c r="DT52" i="2"/>
  <c r="DT83" i="2"/>
  <c r="DT153" i="2"/>
  <c r="DT183" i="2"/>
  <c r="AX212" i="2"/>
  <c r="AX52" i="2"/>
  <c r="AX153" i="2"/>
  <c r="AX22" i="2"/>
  <c r="AX84" i="2"/>
  <c r="DT22" i="2"/>
  <c r="DT53" i="2"/>
  <c r="DT84" i="2"/>
  <c r="DT154" i="2"/>
  <c r="DT184" i="2"/>
  <c r="AX213" i="2"/>
  <c r="AX53" i="2"/>
  <c r="AX154" i="2"/>
  <c r="AX23" i="2"/>
  <c r="AX85" i="2"/>
  <c r="DT23" i="2"/>
  <c r="DT54" i="2"/>
  <c r="DT85" i="2"/>
  <c r="DT155" i="2"/>
  <c r="DT185" i="2"/>
  <c r="AX214" i="2"/>
  <c r="AX54" i="2"/>
  <c r="AX155" i="2"/>
  <c r="AX24" i="2"/>
  <c r="AX86" i="2"/>
  <c r="DT24" i="2"/>
  <c r="DT55" i="2"/>
  <c r="DT86" i="2"/>
  <c r="DT156" i="2"/>
  <c r="DT186" i="2"/>
  <c r="AX215" i="2"/>
  <c r="AX55" i="2"/>
  <c r="AX156" i="2"/>
  <c r="AX25" i="2"/>
  <c r="AX87" i="2"/>
  <c r="DT25" i="2"/>
  <c r="DT56" i="2"/>
  <c r="DT87" i="2"/>
  <c r="DT157" i="2"/>
  <c r="DT187" i="2"/>
  <c r="AX216" i="2"/>
  <c r="AX56" i="2"/>
  <c r="AX157" i="2"/>
  <c r="AX26" i="2"/>
  <c r="AX88" i="2"/>
  <c r="DT26" i="2"/>
  <c r="DT57" i="2"/>
  <c r="DT88" i="2"/>
  <c r="DT158" i="2"/>
  <c r="DT188" i="2"/>
  <c r="AX217" i="2"/>
  <c r="AX57" i="2"/>
  <c r="AX158" i="2"/>
  <c r="AX249" i="2"/>
  <c r="AY6" i="2"/>
  <c r="AY7" i="2"/>
  <c r="AY69" i="2"/>
  <c r="DU7" i="2"/>
  <c r="DU38" i="2"/>
  <c r="DU69" i="2"/>
  <c r="DU139" i="2"/>
  <c r="DU169" i="2"/>
  <c r="AY139" i="2"/>
  <c r="AY8" i="2"/>
  <c r="AY70" i="2"/>
  <c r="DU8" i="2"/>
  <c r="DU39" i="2"/>
  <c r="DU70" i="2"/>
  <c r="DU140" i="2"/>
  <c r="DU170" i="2"/>
  <c r="AY38" i="2"/>
  <c r="AY199" i="2"/>
  <c r="AY39" i="2"/>
  <c r="AY140" i="2"/>
  <c r="AY9" i="2"/>
  <c r="AY71" i="2"/>
  <c r="DU9" i="2"/>
  <c r="DU40" i="2"/>
  <c r="DU71" i="2"/>
  <c r="DU141" i="2"/>
  <c r="DU171" i="2"/>
  <c r="AY200" i="2"/>
  <c r="AY40" i="2"/>
  <c r="AY141" i="2"/>
  <c r="AY10" i="2"/>
  <c r="AY72" i="2"/>
  <c r="DU10" i="2"/>
  <c r="DU41" i="2"/>
  <c r="DU72" i="2"/>
  <c r="DU142" i="2"/>
  <c r="DU172" i="2"/>
  <c r="AY201" i="2"/>
  <c r="AY41" i="2"/>
  <c r="AY142" i="2"/>
  <c r="AY11" i="2"/>
  <c r="AY73" i="2"/>
  <c r="DU11" i="2"/>
  <c r="DU42" i="2"/>
  <c r="DU73" i="2"/>
  <c r="DU143" i="2"/>
  <c r="DU173" i="2"/>
  <c r="AY202" i="2"/>
  <c r="AY42" i="2"/>
  <c r="AY143" i="2"/>
  <c r="AY12" i="2"/>
  <c r="AY74" i="2"/>
  <c r="DU12" i="2"/>
  <c r="DU43" i="2"/>
  <c r="DU74" i="2"/>
  <c r="DU144" i="2"/>
  <c r="DU174" i="2"/>
  <c r="AY203" i="2"/>
  <c r="AY43" i="2"/>
  <c r="AY144" i="2"/>
  <c r="AY13" i="2"/>
  <c r="AY75" i="2"/>
  <c r="DU13" i="2"/>
  <c r="DU44" i="2"/>
  <c r="DU75" i="2"/>
  <c r="DU145" i="2"/>
  <c r="DU175" i="2"/>
  <c r="AY204" i="2"/>
  <c r="AY44" i="2"/>
  <c r="AY145" i="2"/>
  <c r="AY14" i="2"/>
  <c r="AY76" i="2"/>
  <c r="DU14" i="2"/>
  <c r="DU45" i="2"/>
  <c r="DU76" i="2"/>
  <c r="DU146" i="2"/>
  <c r="DU176" i="2"/>
  <c r="AY205" i="2"/>
  <c r="AY45" i="2"/>
  <c r="AY146" i="2"/>
  <c r="AY15" i="2"/>
  <c r="AY77" i="2"/>
  <c r="DU15" i="2"/>
  <c r="DU46" i="2"/>
  <c r="DU77" i="2"/>
  <c r="DU147" i="2"/>
  <c r="DU177" i="2"/>
  <c r="AY206" i="2"/>
  <c r="AY46" i="2"/>
  <c r="AY147" i="2"/>
  <c r="AY16" i="2"/>
  <c r="AY78" i="2"/>
  <c r="DU16" i="2"/>
  <c r="DU47" i="2"/>
  <c r="DU78" i="2"/>
  <c r="DU148" i="2"/>
  <c r="DU178" i="2"/>
  <c r="AY207" i="2"/>
  <c r="AY47" i="2"/>
  <c r="AY148" i="2"/>
  <c r="AY17" i="2"/>
  <c r="AY79" i="2"/>
  <c r="DU17" i="2"/>
  <c r="DU48" i="2"/>
  <c r="DU79" i="2"/>
  <c r="DU149" i="2"/>
  <c r="DU179" i="2"/>
  <c r="AY208" i="2"/>
  <c r="AY48" i="2"/>
  <c r="AY149" i="2"/>
  <c r="AY18" i="2"/>
  <c r="AY80" i="2"/>
  <c r="DU18" i="2"/>
  <c r="DU49" i="2"/>
  <c r="DU80" i="2"/>
  <c r="DU150" i="2"/>
  <c r="DU180" i="2"/>
  <c r="AY209" i="2"/>
  <c r="AY49" i="2"/>
  <c r="AY150" i="2"/>
  <c r="AY19" i="2"/>
  <c r="AY81" i="2"/>
  <c r="DU19" i="2"/>
  <c r="DU50" i="2"/>
  <c r="DU81" i="2"/>
  <c r="DU151" i="2"/>
  <c r="DU181" i="2"/>
  <c r="AY210" i="2"/>
  <c r="AY50" i="2"/>
  <c r="AY151" i="2"/>
  <c r="AY20" i="2"/>
  <c r="AY82" i="2"/>
  <c r="DU20" i="2"/>
  <c r="DU51" i="2"/>
  <c r="DU82" i="2"/>
  <c r="DU152" i="2"/>
  <c r="DU182" i="2"/>
  <c r="AY211" i="2"/>
  <c r="AY51" i="2"/>
  <c r="AY152" i="2"/>
  <c r="AY21" i="2"/>
  <c r="AY83" i="2"/>
  <c r="DU21" i="2"/>
  <c r="DU52" i="2"/>
  <c r="DU83" i="2"/>
  <c r="DU153" i="2"/>
  <c r="DU183" i="2"/>
  <c r="AY212" i="2"/>
  <c r="AY52" i="2"/>
  <c r="AY153" i="2"/>
  <c r="AY22" i="2"/>
  <c r="AY84" i="2"/>
  <c r="DU22" i="2"/>
  <c r="DU53" i="2"/>
  <c r="DU84" i="2"/>
  <c r="DU154" i="2"/>
  <c r="DU184" i="2"/>
  <c r="AY213" i="2"/>
  <c r="AY53" i="2"/>
  <c r="AY154" i="2"/>
  <c r="AY23" i="2"/>
  <c r="AY85" i="2"/>
  <c r="DU23" i="2"/>
  <c r="DU54" i="2"/>
  <c r="DU85" i="2"/>
  <c r="DU155" i="2"/>
  <c r="DU185" i="2"/>
  <c r="AY214" i="2"/>
  <c r="AY54" i="2"/>
  <c r="AY155" i="2"/>
  <c r="AY24" i="2"/>
  <c r="AY86" i="2"/>
  <c r="DU24" i="2"/>
  <c r="DU55" i="2"/>
  <c r="DU86" i="2"/>
  <c r="DU156" i="2"/>
  <c r="DU186" i="2"/>
  <c r="AY215" i="2"/>
  <c r="AY55" i="2"/>
  <c r="AY156" i="2"/>
  <c r="AY25" i="2"/>
  <c r="AY87" i="2"/>
  <c r="DU25" i="2"/>
  <c r="DU56" i="2"/>
  <c r="DU87" i="2"/>
  <c r="DU157" i="2"/>
  <c r="DU187" i="2"/>
  <c r="AY216" i="2"/>
  <c r="AY56" i="2"/>
  <c r="AY157" i="2"/>
  <c r="AY26" i="2"/>
  <c r="AY88" i="2"/>
  <c r="DU26" i="2"/>
  <c r="DU57" i="2"/>
  <c r="DU88" i="2"/>
  <c r="DU158" i="2"/>
  <c r="DU188" i="2"/>
  <c r="AY217" i="2"/>
  <c r="AY57" i="2"/>
  <c r="AY158" i="2"/>
  <c r="AY249" i="2"/>
  <c r="AZ6" i="2"/>
  <c r="AZ7" i="2"/>
  <c r="AZ69" i="2"/>
  <c r="DV7" i="2"/>
  <c r="DV38" i="2"/>
  <c r="DV69" i="2"/>
  <c r="DV139" i="2"/>
  <c r="DV169" i="2"/>
  <c r="AZ139" i="2"/>
  <c r="AZ8" i="2"/>
  <c r="AZ70" i="2"/>
  <c r="DV8" i="2"/>
  <c r="DV39" i="2"/>
  <c r="DV70" i="2"/>
  <c r="DV140" i="2"/>
  <c r="DV170" i="2"/>
  <c r="AZ38" i="2"/>
  <c r="AZ199" i="2"/>
  <c r="AZ39" i="2"/>
  <c r="AZ140" i="2"/>
  <c r="AZ9" i="2"/>
  <c r="AZ71" i="2"/>
  <c r="DV9" i="2"/>
  <c r="DV40" i="2"/>
  <c r="DV71" i="2"/>
  <c r="DV141" i="2"/>
  <c r="DV171" i="2"/>
  <c r="AZ200" i="2"/>
  <c r="AZ40" i="2"/>
  <c r="AZ141" i="2"/>
  <c r="AZ10" i="2"/>
  <c r="AZ72" i="2"/>
  <c r="DV10" i="2"/>
  <c r="DV41" i="2"/>
  <c r="DV72" i="2"/>
  <c r="DV142" i="2"/>
  <c r="DV172" i="2"/>
  <c r="AZ201" i="2"/>
  <c r="AZ41" i="2"/>
  <c r="AZ142" i="2"/>
  <c r="AZ11" i="2"/>
  <c r="AZ73" i="2"/>
  <c r="DV11" i="2"/>
  <c r="DV42" i="2"/>
  <c r="DV73" i="2"/>
  <c r="DV143" i="2"/>
  <c r="DV173" i="2"/>
  <c r="AZ202" i="2"/>
  <c r="AZ42" i="2"/>
  <c r="AZ143" i="2"/>
  <c r="AZ12" i="2"/>
  <c r="AZ74" i="2"/>
  <c r="DV12" i="2"/>
  <c r="DV43" i="2"/>
  <c r="DV74" i="2"/>
  <c r="DV144" i="2"/>
  <c r="DV174" i="2"/>
  <c r="AZ203" i="2"/>
  <c r="AZ43" i="2"/>
  <c r="AZ144" i="2"/>
  <c r="AZ13" i="2"/>
  <c r="AZ75" i="2"/>
  <c r="DV13" i="2"/>
  <c r="DV44" i="2"/>
  <c r="DV75" i="2"/>
  <c r="DV145" i="2"/>
  <c r="DV175" i="2"/>
  <c r="AZ204" i="2"/>
  <c r="AZ44" i="2"/>
  <c r="AZ145" i="2"/>
  <c r="AZ14" i="2"/>
  <c r="AZ76" i="2"/>
  <c r="DV14" i="2"/>
  <c r="DV45" i="2"/>
  <c r="DV76" i="2"/>
  <c r="DV146" i="2"/>
  <c r="DV176" i="2"/>
  <c r="AZ205" i="2"/>
  <c r="AZ45" i="2"/>
  <c r="AZ146" i="2"/>
  <c r="AZ15" i="2"/>
  <c r="AZ77" i="2"/>
  <c r="DV15" i="2"/>
  <c r="DV46" i="2"/>
  <c r="DV77" i="2"/>
  <c r="DV147" i="2"/>
  <c r="DV177" i="2"/>
  <c r="AZ206" i="2"/>
  <c r="AZ46" i="2"/>
  <c r="AZ147" i="2"/>
  <c r="AZ16" i="2"/>
  <c r="AZ78" i="2"/>
  <c r="DV16" i="2"/>
  <c r="DV47" i="2"/>
  <c r="DV78" i="2"/>
  <c r="DV148" i="2"/>
  <c r="DV178" i="2"/>
  <c r="AZ207" i="2"/>
  <c r="AZ47" i="2"/>
  <c r="AZ148" i="2"/>
  <c r="AZ17" i="2"/>
  <c r="AZ79" i="2"/>
  <c r="DV17" i="2"/>
  <c r="DV48" i="2"/>
  <c r="DV79" i="2"/>
  <c r="DV149" i="2"/>
  <c r="DV179" i="2"/>
  <c r="AZ208" i="2"/>
  <c r="AZ48" i="2"/>
  <c r="AZ149" i="2"/>
  <c r="AZ18" i="2"/>
  <c r="AZ80" i="2"/>
  <c r="DV18" i="2"/>
  <c r="DV49" i="2"/>
  <c r="DV80" i="2"/>
  <c r="DV150" i="2"/>
  <c r="DV180" i="2"/>
  <c r="AZ209" i="2"/>
  <c r="AZ49" i="2"/>
  <c r="AZ150" i="2"/>
  <c r="AZ19" i="2"/>
  <c r="AZ81" i="2"/>
  <c r="DV19" i="2"/>
  <c r="DV50" i="2"/>
  <c r="DV81" i="2"/>
  <c r="DV151" i="2"/>
  <c r="DV181" i="2"/>
  <c r="AZ210" i="2"/>
  <c r="AZ50" i="2"/>
  <c r="AZ151" i="2"/>
  <c r="AZ20" i="2"/>
  <c r="AZ82" i="2"/>
  <c r="DV20" i="2"/>
  <c r="DV51" i="2"/>
  <c r="DV82" i="2"/>
  <c r="DV152" i="2"/>
  <c r="DV182" i="2"/>
  <c r="AZ211" i="2"/>
  <c r="AZ51" i="2"/>
  <c r="AZ152" i="2"/>
  <c r="AZ21" i="2"/>
  <c r="AZ83" i="2"/>
  <c r="DV21" i="2"/>
  <c r="DV52" i="2"/>
  <c r="DV83" i="2"/>
  <c r="DV153" i="2"/>
  <c r="DV183" i="2"/>
  <c r="AZ212" i="2"/>
  <c r="AZ52" i="2"/>
  <c r="AZ153" i="2"/>
  <c r="AZ22" i="2"/>
  <c r="AZ84" i="2"/>
  <c r="DV22" i="2"/>
  <c r="DV53" i="2"/>
  <c r="DV84" i="2"/>
  <c r="DV154" i="2"/>
  <c r="DV184" i="2"/>
  <c r="AZ213" i="2"/>
  <c r="AZ53" i="2"/>
  <c r="AZ154" i="2"/>
  <c r="AZ23" i="2"/>
  <c r="AZ85" i="2"/>
  <c r="DV23" i="2"/>
  <c r="DV54" i="2"/>
  <c r="DV85" i="2"/>
  <c r="DV155" i="2"/>
  <c r="DV185" i="2"/>
  <c r="AZ214" i="2"/>
  <c r="AZ54" i="2"/>
  <c r="AZ155" i="2"/>
  <c r="AZ24" i="2"/>
  <c r="AZ86" i="2"/>
  <c r="DV24" i="2"/>
  <c r="DV55" i="2"/>
  <c r="DV86" i="2"/>
  <c r="DV156" i="2"/>
  <c r="DV186" i="2"/>
  <c r="AZ215" i="2"/>
  <c r="AZ55" i="2"/>
  <c r="AZ156" i="2"/>
  <c r="AZ25" i="2"/>
  <c r="AZ87" i="2"/>
  <c r="DV25" i="2"/>
  <c r="DV56" i="2"/>
  <c r="DV87" i="2"/>
  <c r="DV157" i="2"/>
  <c r="DV187" i="2"/>
  <c r="AZ216" i="2"/>
  <c r="AZ56" i="2"/>
  <c r="AZ157" i="2"/>
  <c r="AZ26" i="2"/>
  <c r="AZ88" i="2"/>
  <c r="DV26" i="2"/>
  <c r="DV57" i="2"/>
  <c r="DV88" i="2"/>
  <c r="DV158" i="2"/>
  <c r="DV188" i="2"/>
  <c r="AZ217" i="2"/>
  <c r="AZ57" i="2"/>
  <c r="AZ158" i="2"/>
  <c r="AZ249" i="2"/>
  <c r="BA6" i="2"/>
  <c r="BA7" i="2"/>
  <c r="BA69" i="2"/>
  <c r="DW7" i="2"/>
  <c r="DW38" i="2"/>
  <c r="DW69" i="2"/>
  <c r="DW139" i="2"/>
  <c r="DW169" i="2"/>
  <c r="BA139" i="2"/>
  <c r="BA8" i="2"/>
  <c r="BA70" i="2"/>
  <c r="DW8" i="2"/>
  <c r="DW39" i="2"/>
  <c r="DW70" i="2"/>
  <c r="DW140" i="2"/>
  <c r="DW170" i="2"/>
  <c r="BA38" i="2"/>
  <c r="BA199" i="2"/>
  <c r="BA39" i="2"/>
  <c r="BA140" i="2"/>
  <c r="BA9" i="2"/>
  <c r="BA71" i="2"/>
  <c r="DW9" i="2"/>
  <c r="DW40" i="2"/>
  <c r="DW71" i="2"/>
  <c r="DW141" i="2"/>
  <c r="DW171" i="2"/>
  <c r="BA200" i="2"/>
  <c r="BA40" i="2"/>
  <c r="BA141" i="2"/>
  <c r="BA10" i="2"/>
  <c r="BA72" i="2"/>
  <c r="DW10" i="2"/>
  <c r="DW41" i="2"/>
  <c r="DW72" i="2"/>
  <c r="DW142" i="2"/>
  <c r="DW172" i="2"/>
  <c r="BA201" i="2"/>
  <c r="BA41" i="2"/>
  <c r="BA142" i="2"/>
  <c r="BA11" i="2"/>
  <c r="BA73" i="2"/>
  <c r="DW11" i="2"/>
  <c r="DW42" i="2"/>
  <c r="DW73" i="2"/>
  <c r="DW143" i="2"/>
  <c r="DW173" i="2"/>
  <c r="BA202" i="2"/>
  <c r="BA42" i="2"/>
  <c r="BA143" i="2"/>
  <c r="BA12" i="2"/>
  <c r="BA74" i="2"/>
  <c r="DW12" i="2"/>
  <c r="DW43" i="2"/>
  <c r="DW74" i="2"/>
  <c r="DW144" i="2"/>
  <c r="DW174" i="2"/>
  <c r="BA203" i="2"/>
  <c r="BA43" i="2"/>
  <c r="BA144" i="2"/>
  <c r="BA13" i="2"/>
  <c r="BA75" i="2"/>
  <c r="DW13" i="2"/>
  <c r="DW44" i="2"/>
  <c r="DW75" i="2"/>
  <c r="DW145" i="2"/>
  <c r="DW175" i="2"/>
  <c r="BA204" i="2"/>
  <c r="BA44" i="2"/>
  <c r="BA145" i="2"/>
  <c r="BA14" i="2"/>
  <c r="BA76" i="2"/>
  <c r="DW14" i="2"/>
  <c r="DW45" i="2"/>
  <c r="DW76" i="2"/>
  <c r="DW146" i="2"/>
  <c r="DW176" i="2"/>
  <c r="BA205" i="2"/>
  <c r="BA45" i="2"/>
  <c r="BA146" i="2"/>
  <c r="BA15" i="2"/>
  <c r="BA77" i="2"/>
  <c r="DW15" i="2"/>
  <c r="DW46" i="2"/>
  <c r="DW77" i="2"/>
  <c r="DW147" i="2"/>
  <c r="DW177" i="2"/>
  <c r="BA206" i="2"/>
  <c r="BA46" i="2"/>
  <c r="BA147" i="2"/>
  <c r="BA16" i="2"/>
  <c r="BA78" i="2"/>
  <c r="DW16" i="2"/>
  <c r="DW47" i="2"/>
  <c r="DW78" i="2"/>
  <c r="DW148" i="2"/>
  <c r="DW178" i="2"/>
  <c r="BA207" i="2"/>
  <c r="BA47" i="2"/>
  <c r="BA148" i="2"/>
  <c r="BA17" i="2"/>
  <c r="BA79" i="2"/>
  <c r="DW17" i="2"/>
  <c r="DW48" i="2"/>
  <c r="DW79" i="2"/>
  <c r="DW149" i="2"/>
  <c r="DW179" i="2"/>
  <c r="BA208" i="2"/>
  <c r="BA48" i="2"/>
  <c r="BA149" i="2"/>
  <c r="BA18" i="2"/>
  <c r="BA80" i="2"/>
  <c r="DW18" i="2"/>
  <c r="DW49" i="2"/>
  <c r="DW80" i="2"/>
  <c r="DW150" i="2"/>
  <c r="DW180" i="2"/>
  <c r="BA209" i="2"/>
  <c r="BA49" i="2"/>
  <c r="BA150" i="2"/>
  <c r="BA19" i="2"/>
  <c r="BA81" i="2"/>
  <c r="DW19" i="2"/>
  <c r="DW50" i="2"/>
  <c r="DW81" i="2"/>
  <c r="DW151" i="2"/>
  <c r="DW181" i="2"/>
  <c r="BA210" i="2"/>
  <c r="BA50" i="2"/>
  <c r="BA151" i="2"/>
  <c r="BA20" i="2"/>
  <c r="BA82" i="2"/>
  <c r="DW20" i="2"/>
  <c r="DW51" i="2"/>
  <c r="DW82" i="2"/>
  <c r="DW152" i="2"/>
  <c r="DW182" i="2"/>
  <c r="BA211" i="2"/>
  <c r="BA51" i="2"/>
  <c r="BA152" i="2"/>
  <c r="BA21" i="2"/>
  <c r="BA83" i="2"/>
  <c r="DW21" i="2"/>
  <c r="DW52" i="2"/>
  <c r="DW83" i="2"/>
  <c r="DW153" i="2"/>
  <c r="DW183" i="2"/>
  <c r="BA212" i="2"/>
  <c r="BA52" i="2"/>
  <c r="BA153" i="2"/>
  <c r="BA22" i="2"/>
  <c r="BA84" i="2"/>
  <c r="DW22" i="2"/>
  <c r="DW53" i="2"/>
  <c r="DW84" i="2"/>
  <c r="DW154" i="2"/>
  <c r="DW184" i="2"/>
  <c r="BA213" i="2"/>
  <c r="BA53" i="2"/>
  <c r="BA154" i="2"/>
  <c r="BA23" i="2"/>
  <c r="BA85" i="2"/>
  <c r="DW23" i="2"/>
  <c r="DW54" i="2"/>
  <c r="DW85" i="2"/>
  <c r="DW155" i="2"/>
  <c r="DW185" i="2"/>
  <c r="BA214" i="2"/>
  <c r="BA54" i="2"/>
  <c r="BA155" i="2"/>
  <c r="BA24" i="2"/>
  <c r="BA86" i="2"/>
  <c r="DW24" i="2"/>
  <c r="DW55" i="2"/>
  <c r="DW86" i="2"/>
  <c r="DW156" i="2"/>
  <c r="DW186" i="2"/>
  <c r="BA215" i="2"/>
  <c r="BA55" i="2"/>
  <c r="BA156" i="2"/>
  <c r="BA25" i="2"/>
  <c r="BA87" i="2"/>
  <c r="DW25" i="2"/>
  <c r="DW56" i="2"/>
  <c r="DW87" i="2"/>
  <c r="DW157" i="2"/>
  <c r="DW187" i="2"/>
  <c r="BA216" i="2"/>
  <c r="BA56" i="2"/>
  <c r="BA157" i="2"/>
  <c r="BA26" i="2"/>
  <c r="BA88" i="2"/>
  <c r="DW26" i="2"/>
  <c r="DW57" i="2"/>
  <c r="DW88" i="2"/>
  <c r="DW158" i="2"/>
  <c r="DW188" i="2"/>
  <c r="BA217" i="2"/>
  <c r="BA57" i="2"/>
  <c r="BA158" i="2"/>
  <c r="BA249" i="2"/>
  <c r="BB6" i="2"/>
  <c r="BB7" i="2"/>
  <c r="BB69" i="2"/>
  <c r="DX7" i="2"/>
  <c r="DX38" i="2"/>
  <c r="DX69" i="2"/>
  <c r="DX139" i="2"/>
  <c r="DX169" i="2"/>
  <c r="BB139" i="2"/>
  <c r="BB8" i="2"/>
  <c r="BB70" i="2"/>
  <c r="DX8" i="2"/>
  <c r="DX39" i="2"/>
  <c r="DX70" i="2"/>
  <c r="DX140" i="2"/>
  <c r="DX170" i="2"/>
  <c r="BB38" i="2"/>
  <c r="BB199" i="2"/>
  <c r="BB39" i="2"/>
  <c r="BB140" i="2"/>
  <c r="BB9" i="2"/>
  <c r="BB71" i="2"/>
  <c r="DX9" i="2"/>
  <c r="DX40" i="2"/>
  <c r="DX71" i="2"/>
  <c r="DX141" i="2"/>
  <c r="DX171" i="2"/>
  <c r="BB200" i="2"/>
  <c r="BB40" i="2"/>
  <c r="BB141" i="2"/>
  <c r="BB10" i="2"/>
  <c r="BB72" i="2"/>
  <c r="DX10" i="2"/>
  <c r="DX41" i="2"/>
  <c r="DX72" i="2"/>
  <c r="DX142" i="2"/>
  <c r="DX172" i="2"/>
  <c r="BB201" i="2"/>
  <c r="BB41" i="2"/>
  <c r="BB142" i="2"/>
  <c r="BB11" i="2"/>
  <c r="BB73" i="2"/>
  <c r="DX11" i="2"/>
  <c r="DX42" i="2"/>
  <c r="DX73" i="2"/>
  <c r="DX143" i="2"/>
  <c r="DX173" i="2"/>
  <c r="BB202" i="2"/>
  <c r="BB42" i="2"/>
  <c r="BB143" i="2"/>
  <c r="BB12" i="2"/>
  <c r="BB74" i="2"/>
  <c r="DX12" i="2"/>
  <c r="DX43" i="2"/>
  <c r="DX74" i="2"/>
  <c r="DX144" i="2"/>
  <c r="DX174" i="2"/>
  <c r="BB203" i="2"/>
  <c r="BB43" i="2"/>
  <c r="BB144" i="2"/>
  <c r="BB13" i="2"/>
  <c r="BB75" i="2"/>
  <c r="DX13" i="2"/>
  <c r="DX44" i="2"/>
  <c r="DX75" i="2"/>
  <c r="DX145" i="2"/>
  <c r="DX175" i="2"/>
  <c r="BB204" i="2"/>
  <c r="BB44" i="2"/>
  <c r="BB145" i="2"/>
  <c r="BB14" i="2"/>
  <c r="BB76" i="2"/>
  <c r="DX14" i="2"/>
  <c r="DX45" i="2"/>
  <c r="DX76" i="2"/>
  <c r="DX146" i="2"/>
  <c r="DX176" i="2"/>
  <c r="BB205" i="2"/>
  <c r="BB45" i="2"/>
  <c r="BB146" i="2"/>
  <c r="BB15" i="2"/>
  <c r="BB77" i="2"/>
  <c r="DX15" i="2"/>
  <c r="DX46" i="2"/>
  <c r="DX77" i="2"/>
  <c r="DX147" i="2"/>
  <c r="DX177" i="2"/>
  <c r="BB206" i="2"/>
  <c r="BB46" i="2"/>
  <c r="BB147" i="2"/>
  <c r="BB16" i="2"/>
  <c r="BB78" i="2"/>
  <c r="DX16" i="2"/>
  <c r="DX47" i="2"/>
  <c r="DX78" i="2"/>
  <c r="DX148" i="2"/>
  <c r="DX178" i="2"/>
  <c r="BB207" i="2"/>
  <c r="BB47" i="2"/>
  <c r="BB148" i="2"/>
  <c r="BB17" i="2"/>
  <c r="BB79" i="2"/>
  <c r="DX17" i="2"/>
  <c r="DX48" i="2"/>
  <c r="DX79" i="2"/>
  <c r="DX149" i="2"/>
  <c r="DX179" i="2"/>
  <c r="BB208" i="2"/>
  <c r="BB48" i="2"/>
  <c r="BB149" i="2"/>
  <c r="BB18" i="2"/>
  <c r="BB80" i="2"/>
  <c r="DX18" i="2"/>
  <c r="DX49" i="2"/>
  <c r="DX80" i="2"/>
  <c r="DX150" i="2"/>
  <c r="DX180" i="2"/>
  <c r="BB209" i="2"/>
  <c r="BB49" i="2"/>
  <c r="BB150" i="2"/>
  <c r="BB19" i="2"/>
  <c r="BB81" i="2"/>
  <c r="DX19" i="2"/>
  <c r="DX50" i="2"/>
  <c r="DX81" i="2"/>
  <c r="DX151" i="2"/>
  <c r="DX181" i="2"/>
  <c r="BB210" i="2"/>
  <c r="BB50" i="2"/>
  <c r="BB151" i="2"/>
  <c r="BB20" i="2"/>
  <c r="BB82" i="2"/>
  <c r="DX20" i="2"/>
  <c r="DX51" i="2"/>
  <c r="DX82" i="2"/>
  <c r="DX152" i="2"/>
  <c r="DX182" i="2"/>
  <c r="BB211" i="2"/>
  <c r="BB51" i="2"/>
  <c r="BB152" i="2"/>
  <c r="BB21" i="2"/>
  <c r="BB83" i="2"/>
  <c r="DX21" i="2"/>
  <c r="DX52" i="2"/>
  <c r="DX83" i="2"/>
  <c r="DX153" i="2"/>
  <c r="DX183" i="2"/>
  <c r="BB212" i="2"/>
  <c r="BB52" i="2"/>
  <c r="BB153" i="2"/>
  <c r="BB22" i="2"/>
  <c r="BB84" i="2"/>
  <c r="DX22" i="2"/>
  <c r="DX53" i="2"/>
  <c r="DX84" i="2"/>
  <c r="DX154" i="2"/>
  <c r="DX184" i="2"/>
  <c r="BB213" i="2"/>
  <c r="BB53" i="2"/>
  <c r="BB154" i="2"/>
  <c r="BB23" i="2"/>
  <c r="BB85" i="2"/>
  <c r="DX23" i="2"/>
  <c r="DX54" i="2"/>
  <c r="DX85" i="2"/>
  <c r="DX155" i="2"/>
  <c r="DX185" i="2"/>
  <c r="BB214" i="2"/>
  <c r="BB54" i="2"/>
  <c r="BB155" i="2"/>
  <c r="BB24" i="2"/>
  <c r="BB86" i="2"/>
  <c r="DX24" i="2"/>
  <c r="DX55" i="2"/>
  <c r="DX86" i="2"/>
  <c r="DX156" i="2"/>
  <c r="DX186" i="2"/>
  <c r="BB215" i="2"/>
  <c r="BB55" i="2"/>
  <c r="BB156" i="2"/>
  <c r="BB25" i="2"/>
  <c r="BB87" i="2"/>
  <c r="DX25" i="2"/>
  <c r="DX56" i="2"/>
  <c r="DX87" i="2"/>
  <c r="DX157" i="2"/>
  <c r="DX187" i="2"/>
  <c r="BB216" i="2"/>
  <c r="BB56" i="2"/>
  <c r="BB157" i="2"/>
  <c r="BB26" i="2"/>
  <c r="BB88" i="2"/>
  <c r="DX26" i="2"/>
  <c r="DX57" i="2"/>
  <c r="DX88" i="2"/>
  <c r="DX158" i="2"/>
  <c r="DX188" i="2"/>
  <c r="BB217" i="2"/>
  <c r="BB57" i="2"/>
  <c r="BB158" i="2"/>
  <c r="BB249" i="2"/>
  <c r="BC6" i="2"/>
  <c r="BC7" i="2"/>
  <c r="BC69" i="2"/>
  <c r="DY7" i="2"/>
  <c r="DY38" i="2"/>
  <c r="DY69" i="2"/>
  <c r="DY139" i="2"/>
  <c r="DY169" i="2"/>
  <c r="BC139" i="2"/>
  <c r="BC8" i="2"/>
  <c r="BC70" i="2"/>
  <c r="DY8" i="2"/>
  <c r="DY39" i="2"/>
  <c r="DY70" i="2"/>
  <c r="DY140" i="2"/>
  <c r="DY170" i="2"/>
  <c r="BC38" i="2"/>
  <c r="BC199" i="2"/>
  <c r="BC39" i="2"/>
  <c r="BC140" i="2"/>
  <c r="BC9" i="2"/>
  <c r="BC71" i="2"/>
  <c r="DY9" i="2"/>
  <c r="DY40" i="2"/>
  <c r="DY71" i="2"/>
  <c r="DY141" i="2"/>
  <c r="DY171" i="2"/>
  <c r="BC200" i="2"/>
  <c r="BC40" i="2"/>
  <c r="BC141" i="2"/>
  <c r="BC10" i="2"/>
  <c r="BC72" i="2"/>
  <c r="DY10" i="2"/>
  <c r="DY41" i="2"/>
  <c r="DY72" i="2"/>
  <c r="DY142" i="2"/>
  <c r="DY172" i="2"/>
  <c r="BC201" i="2"/>
  <c r="BC41" i="2"/>
  <c r="BC142" i="2"/>
  <c r="BC11" i="2"/>
  <c r="BC73" i="2"/>
  <c r="DY11" i="2"/>
  <c r="DY42" i="2"/>
  <c r="DY73" i="2"/>
  <c r="DY143" i="2"/>
  <c r="DY173" i="2"/>
  <c r="BC202" i="2"/>
  <c r="BC42" i="2"/>
  <c r="BC143" i="2"/>
  <c r="BC12" i="2"/>
  <c r="BC74" i="2"/>
  <c r="DY12" i="2"/>
  <c r="DY43" i="2"/>
  <c r="DY74" i="2"/>
  <c r="DY144" i="2"/>
  <c r="DY174" i="2"/>
  <c r="BC203" i="2"/>
  <c r="BC43" i="2"/>
  <c r="BC144" i="2"/>
  <c r="BC13" i="2"/>
  <c r="BC75" i="2"/>
  <c r="DY13" i="2"/>
  <c r="DY44" i="2"/>
  <c r="DY75" i="2"/>
  <c r="DY145" i="2"/>
  <c r="DY175" i="2"/>
  <c r="BC204" i="2"/>
  <c r="BC44" i="2"/>
  <c r="BC145" i="2"/>
  <c r="BC14" i="2"/>
  <c r="BC76" i="2"/>
  <c r="DY14" i="2"/>
  <c r="DY45" i="2"/>
  <c r="DY76" i="2"/>
  <c r="DY146" i="2"/>
  <c r="DY176" i="2"/>
  <c r="BC205" i="2"/>
  <c r="BC45" i="2"/>
  <c r="BC146" i="2"/>
  <c r="BC15" i="2"/>
  <c r="BC77" i="2"/>
  <c r="DY15" i="2"/>
  <c r="DY46" i="2"/>
  <c r="DY77" i="2"/>
  <c r="DY147" i="2"/>
  <c r="DY177" i="2"/>
  <c r="BC206" i="2"/>
  <c r="BC46" i="2"/>
  <c r="BC147" i="2"/>
  <c r="BC16" i="2"/>
  <c r="BC78" i="2"/>
  <c r="DY16" i="2"/>
  <c r="DY47" i="2"/>
  <c r="DY78" i="2"/>
  <c r="DY148" i="2"/>
  <c r="DY178" i="2"/>
  <c r="BC207" i="2"/>
  <c r="BC47" i="2"/>
  <c r="BC148" i="2"/>
  <c r="BC17" i="2"/>
  <c r="BC79" i="2"/>
  <c r="DY17" i="2"/>
  <c r="DY48" i="2"/>
  <c r="DY79" i="2"/>
  <c r="DY149" i="2"/>
  <c r="DY179" i="2"/>
  <c r="BC208" i="2"/>
  <c r="BC48" i="2"/>
  <c r="BC149" i="2"/>
  <c r="BC18" i="2"/>
  <c r="BC80" i="2"/>
  <c r="DY18" i="2"/>
  <c r="DY49" i="2"/>
  <c r="DY80" i="2"/>
  <c r="DY150" i="2"/>
  <c r="DY180" i="2"/>
  <c r="BC209" i="2"/>
  <c r="BC49" i="2"/>
  <c r="BC150" i="2"/>
  <c r="BC19" i="2"/>
  <c r="BC81" i="2"/>
  <c r="DY19" i="2"/>
  <c r="DY50" i="2"/>
  <c r="DY81" i="2"/>
  <c r="DY151" i="2"/>
  <c r="DY181" i="2"/>
  <c r="BC210" i="2"/>
  <c r="BC50" i="2"/>
  <c r="BC151" i="2"/>
  <c r="BC20" i="2"/>
  <c r="BC82" i="2"/>
  <c r="DY20" i="2"/>
  <c r="DY51" i="2"/>
  <c r="DY82" i="2"/>
  <c r="DY152" i="2"/>
  <c r="DY182" i="2"/>
  <c r="BC211" i="2"/>
  <c r="BC51" i="2"/>
  <c r="BC152" i="2"/>
  <c r="BC21" i="2"/>
  <c r="BC83" i="2"/>
  <c r="DY21" i="2"/>
  <c r="DY52" i="2"/>
  <c r="DY83" i="2"/>
  <c r="DY153" i="2"/>
  <c r="DY183" i="2"/>
  <c r="BC212" i="2"/>
  <c r="BC52" i="2"/>
  <c r="BC153" i="2"/>
  <c r="BC22" i="2"/>
  <c r="BC84" i="2"/>
  <c r="DY22" i="2"/>
  <c r="DY53" i="2"/>
  <c r="DY84" i="2"/>
  <c r="DY154" i="2"/>
  <c r="DY184" i="2"/>
  <c r="BC213" i="2"/>
  <c r="BC53" i="2"/>
  <c r="BC154" i="2"/>
  <c r="BC23" i="2"/>
  <c r="BC85" i="2"/>
  <c r="DY23" i="2"/>
  <c r="DY54" i="2"/>
  <c r="DY85" i="2"/>
  <c r="DY155" i="2"/>
  <c r="DY185" i="2"/>
  <c r="BC214" i="2"/>
  <c r="BC54" i="2"/>
  <c r="BC155" i="2"/>
  <c r="BC24" i="2"/>
  <c r="BC86" i="2"/>
  <c r="DY24" i="2"/>
  <c r="DY55" i="2"/>
  <c r="DY86" i="2"/>
  <c r="DY156" i="2"/>
  <c r="DY186" i="2"/>
  <c r="BC215" i="2"/>
  <c r="BC55" i="2"/>
  <c r="BC156" i="2"/>
  <c r="BC25" i="2"/>
  <c r="BC87" i="2"/>
  <c r="DY25" i="2"/>
  <c r="DY56" i="2"/>
  <c r="DY87" i="2"/>
  <c r="DY157" i="2"/>
  <c r="DY187" i="2"/>
  <c r="BC216" i="2"/>
  <c r="BC56" i="2"/>
  <c r="BC157" i="2"/>
  <c r="BC26" i="2"/>
  <c r="BC88" i="2"/>
  <c r="DY26" i="2"/>
  <c r="DY57" i="2"/>
  <c r="DY88" i="2"/>
  <c r="DY158" i="2"/>
  <c r="DY188" i="2"/>
  <c r="BC217" i="2"/>
  <c r="BC57" i="2"/>
  <c r="BC158" i="2"/>
  <c r="BC249" i="2"/>
  <c r="BD6" i="2"/>
  <c r="BD7" i="2"/>
  <c r="BD69" i="2"/>
  <c r="DZ7" i="2"/>
  <c r="DZ38" i="2"/>
  <c r="DZ69" i="2"/>
  <c r="DZ139" i="2"/>
  <c r="DZ169" i="2"/>
  <c r="BD139" i="2"/>
  <c r="BD8" i="2"/>
  <c r="BD70" i="2"/>
  <c r="DZ8" i="2"/>
  <c r="DZ39" i="2"/>
  <c r="DZ70" i="2"/>
  <c r="DZ140" i="2"/>
  <c r="DZ170" i="2"/>
  <c r="BD38" i="2"/>
  <c r="BD199" i="2"/>
  <c r="BD39" i="2"/>
  <c r="BD140" i="2"/>
  <c r="BD9" i="2"/>
  <c r="BD71" i="2"/>
  <c r="DZ9" i="2"/>
  <c r="DZ40" i="2"/>
  <c r="DZ71" i="2"/>
  <c r="DZ141" i="2"/>
  <c r="DZ171" i="2"/>
  <c r="BD200" i="2"/>
  <c r="BD40" i="2"/>
  <c r="BD141" i="2"/>
  <c r="BD10" i="2"/>
  <c r="BD72" i="2"/>
  <c r="DZ10" i="2"/>
  <c r="DZ41" i="2"/>
  <c r="DZ72" i="2"/>
  <c r="DZ142" i="2"/>
  <c r="DZ172" i="2"/>
  <c r="BD201" i="2"/>
  <c r="BD41" i="2"/>
  <c r="BD142" i="2"/>
  <c r="BD11" i="2"/>
  <c r="BD73" i="2"/>
  <c r="DZ11" i="2"/>
  <c r="DZ42" i="2"/>
  <c r="DZ73" i="2"/>
  <c r="DZ143" i="2"/>
  <c r="DZ173" i="2"/>
  <c r="BD202" i="2"/>
  <c r="BD42" i="2"/>
  <c r="BD143" i="2"/>
  <c r="BD12" i="2"/>
  <c r="BD74" i="2"/>
  <c r="DZ12" i="2"/>
  <c r="DZ43" i="2"/>
  <c r="DZ74" i="2"/>
  <c r="DZ144" i="2"/>
  <c r="DZ174" i="2"/>
  <c r="BD203" i="2"/>
  <c r="BD43" i="2"/>
  <c r="BD144" i="2"/>
  <c r="BD13" i="2"/>
  <c r="BD75" i="2"/>
  <c r="DZ13" i="2"/>
  <c r="DZ44" i="2"/>
  <c r="DZ75" i="2"/>
  <c r="DZ145" i="2"/>
  <c r="DZ175" i="2"/>
  <c r="BD204" i="2"/>
  <c r="BD44" i="2"/>
  <c r="BD145" i="2"/>
  <c r="BD14" i="2"/>
  <c r="BD76" i="2"/>
  <c r="DZ14" i="2"/>
  <c r="DZ45" i="2"/>
  <c r="DZ76" i="2"/>
  <c r="DZ146" i="2"/>
  <c r="DZ176" i="2"/>
  <c r="BD205" i="2"/>
  <c r="BD45" i="2"/>
  <c r="BD146" i="2"/>
  <c r="BD15" i="2"/>
  <c r="BD77" i="2"/>
  <c r="DZ15" i="2"/>
  <c r="DZ46" i="2"/>
  <c r="DZ77" i="2"/>
  <c r="DZ147" i="2"/>
  <c r="DZ177" i="2"/>
  <c r="BD206" i="2"/>
  <c r="BD46" i="2"/>
  <c r="BD147" i="2"/>
  <c r="BD16" i="2"/>
  <c r="BD78" i="2"/>
  <c r="DZ16" i="2"/>
  <c r="DZ47" i="2"/>
  <c r="DZ78" i="2"/>
  <c r="DZ148" i="2"/>
  <c r="DZ178" i="2"/>
  <c r="BD207" i="2"/>
  <c r="BD47" i="2"/>
  <c r="BD148" i="2"/>
  <c r="BD17" i="2"/>
  <c r="BD79" i="2"/>
  <c r="DZ17" i="2"/>
  <c r="DZ48" i="2"/>
  <c r="DZ79" i="2"/>
  <c r="DZ149" i="2"/>
  <c r="DZ179" i="2"/>
  <c r="BD208" i="2"/>
  <c r="BD48" i="2"/>
  <c r="BD149" i="2"/>
  <c r="BD18" i="2"/>
  <c r="BD80" i="2"/>
  <c r="DZ18" i="2"/>
  <c r="DZ49" i="2"/>
  <c r="DZ80" i="2"/>
  <c r="DZ150" i="2"/>
  <c r="DZ180" i="2"/>
  <c r="BD209" i="2"/>
  <c r="BD49" i="2"/>
  <c r="BD150" i="2"/>
  <c r="BD19" i="2"/>
  <c r="BD81" i="2"/>
  <c r="DZ19" i="2"/>
  <c r="DZ50" i="2"/>
  <c r="DZ81" i="2"/>
  <c r="DZ151" i="2"/>
  <c r="DZ181" i="2"/>
  <c r="BD210" i="2"/>
  <c r="BD50" i="2"/>
  <c r="BD151" i="2"/>
  <c r="BD20" i="2"/>
  <c r="BD82" i="2"/>
  <c r="DZ20" i="2"/>
  <c r="DZ51" i="2"/>
  <c r="DZ82" i="2"/>
  <c r="DZ152" i="2"/>
  <c r="DZ182" i="2"/>
  <c r="BD211" i="2"/>
  <c r="BD51" i="2"/>
  <c r="BD152" i="2"/>
  <c r="BD21" i="2"/>
  <c r="BD83" i="2"/>
  <c r="DZ21" i="2"/>
  <c r="DZ52" i="2"/>
  <c r="DZ83" i="2"/>
  <c r="DZ153" i="2"/>
  <c r="DZ183" i="2"/>
  <c r="BD212" i="2"/>
  <c r="BD52" i="2"/>
  <c r="BD153" i="2"/>
  <c r="BD22" i="2"/>
  <c r="BD84" i="2"/>
  <c r="DZ22" i="2"/>
  <c r="DZ53" i="2"/>
  <c r="DZ84" i="2"/>
  <c r="DZ154" i="2"/>
  <c r="DZ184" i="2"/>
  <c r="BD213" i="2"/>
  <c r="BD53" i="2"/>
  <c r="BD154" i="2"/>
  <c r="BD23" i="2"/>
  <c r="BD85" i="2"/>
  <c r="DZ23" i="2"/>
  <c r="DZ54" i="2"/>
  <c r="DZ85" i="2"/>
  <c r="DZ155" i="2"/>
  <c r="DZ185" i="2"/>
  <c r="BD214" i="2"/>
  <c r="BD54" i="2"/>
  <c r="BD155" i="2"/>
  <c r="BD24" i="2"/>
  <c r="BD86" i="2"/>
  <c r="DZ24" i="2"/>
  <c r="DZ55" i="2"/>
  <c r="DZ86" i="2"/>
  <c r="DZ156" i="2"/>
  <c r="DZ186" i="2"/>
  <c r="BD215" i="2"/>
  <c r="BD55" i="2"/>
  <c r="BD156" i="2"/>
  <c r="BD25" i="2"/>
  <c r="BD87" i="2"/>
  <c r="DZ25" i="2"/>
  <c r="DZ56" i="2"/>
  <c r="DZ87" i="2"/>
  <c r="DZ157" i="2"/>
  <c r="DZ187" i="2"/>
  <c r="BD216" i="2"/>
  <c r="BD56" i="2"/>
  <c r="BD157" i="2"/>
  <c r="BD26" i="2"/>
  <c r="BD88" i="2"/>
  <c r="DZ26" i="2"/>
  <c r="DZ57" i="2"/>
  <c r="DZ88" i="2"/>
  <c r="DZ158" i="2"/>
  <c r="DZ188" i="2"/>
  <c r="BD217" i="2"/>
  <c r="BD57" i="2"/>
  <c r="BD158" i="2"/>
  <c r="BD249" i="2"/>
  <c r="BE6" i="2"/>
  <c r="BE7" i="2"/>
  <c r="BE69" i="2"/>
  <c r="EA7" i="2"/>
  <c r="EA38" i="2"/>
  <c r="EA69" i="2"/>
  <c r="EA139" i="2"/>
  <c r="EA169" i="2"/>
  <c r="BE139" i="2"/>
  <c r="BE8" i="2"/>
  <c r="BE70" i="2"/>
  <c r="EA8" i="2"/>
  <c r="EA39" i="2"/>
  <c r="EA70" i="2"/>
  <c r="EA140" i="2"/>
  <c r="EA170" i="2"/>
  <c r="BE38" i="2"/>
  <c r="BE199" i="2"/>
  <c r="BE39" i="2"/>
  <c r="BE140" i="2"/>
  <c r="BE9" i="2"/>
  <c r="BE71" i="2"/>
  <c r="EA9" i="2"/>
  <c r="EA40" i="2"/>
  <c r="EA71" i="2"/>
  <c r="EA141" i="2"/>
  <c r="EA171" i="2"/>
  <c r="BE200" i="2"/>
  <c r="BE40" i="2"/>
  <c r="BE141" i="2"/>
  <c r="BE10" i="2"/>
  <c r="BE72" i="2"/>
  <c r="EA10" i="2"/>
  <c r="EA41" i="2"/>
  <c r="EA72" i="2"/>
  <c r="EA142" i="2"/>
  <c r="EA172" i="2"/>
  <c r="BE201" i="2"/>
  <c r="BE41" i="2"/>
  <c r="BE142" i="2"/>
  <c r="BE11" i="2"/>
  <c r="BE73" i="2"/>
  <c r="EA11" i="2"/>
  <c r="EA42" i="2"/>
  <c r="EA73" i="2"/>
  <c r="EA143" i="2"/>
  <c r="EA173" i="2"/>
  <c r="BE202" i="2"/>
  <c r="BE42" i="2"/>
  <c r="BE143" i="2"/>
  <c r="BE12" i="2"/>
  <c r="BE74" i="2"/>
  <c r="EA12" i="2"/>
  <c r="EA43" i="2"/>
  <c r="EA74" i="2"/>
  <c r="EA144" i="2"/>
  <c r="EA174" i="2"/>
  <c r="BE203" i="2"/>
  <c r="BE43" i="2"/>
  <c r="BE144" i="2"/>
  <c r="BE13" i="2"/>
  <c r="BE75" i="2"/>
  <c r="EA13" i="2"/>
  <c r="EA44" i="2"/>
  <c r="EA75" i="2"/>
  <c r="EA145" i="2"/>
  <c r="EA175" i="2"/>
  <c r="BE204" i="2"/>
  <c r="BE44" i="2"/>
  <c r="BE145" i="2"/>
  <c r="BE14" i="2"/>
  <c r="BE76" i="2"/>
  <c r="EA14" i="2"/>
  <c r="EA45" i="2"/>
  <c r="EA76" i="2"/>
  <c r="EA146" i="2"/>
  <c r="EA176" i="2"/>
  <c r="BE205" i="2"/>
  <c r="BE45" i="2"/>
  <c r="BE146" i="2"/>
  <c r="BE15" i="2"/>
  <c r="BE77" i="2"/>
  <c r="EA15" i="2"/>
  <c r="EA46" i="2"/>
  <c r="EA77" i="2"/>
  <c r="EA147" i="2"/>
  <c r="EA177" i="2"/>
  <c r="BE206" i="2"/>
  <c r="BE46" i="2"/>
  <c r="BE147" i="2"/>
  <c r="BE16" i="2"/>
  <c r="BE78" i="2"/>
  <c r="EA16" i="2"/>
  <c r="EA47" i="2"/>
  <c r="EA78" i="2"/>
  <c r="EA148" i="2"/>
  <c r="EA178" i="2"/>
  <c r="BE207" i="2"/>
  <c r="BE47" i="2"/>
  <c r="BE148" i="2"/>
  <c r="BE17" i="2"/>
  <c r="BE79" i="2"/>
  <c r="EA17" i="2"/>
  <c r="EA48" i="2"/>
  <c r="EA79" i="2"/>
  <c r="EA149" i="2"/>
  <c r="EA179" i="2"/>
  <c r="BE208" i="2"/>
  <c r="BE48" i="2"/>
  <c r="BE149" i="2"/>
  <c r="BE18" i="2"/>
  <c r="BE80" i="2"/>
  <c r="EA18" i="2"/>
  <c r="EA49" i="2"/>
  <c r="EA80" i="2"/>
  <c r="EA150" i="2"/>
  <c r="EA180" i="2"/>
  <c r="BE209" i="2"/>
  <c r="BE49" i="2"/>
  <c r="BE150" i="2"/>
  <c r="BE19" i="2"/>
  <c r="BE81" i="2"/>
  <c r="EA19" i="2"/>
  <c r="EA50" i="2"/>
  <c r="EA81" i="2"/>
  <c r="EA151" i="2"/>
  <c r="EA181" i="2"/>
  <c r="BE210" i="2"/>
  <c r="BE50" i="2"/>
  <c r="BE151" i="2"/>
  <c r="BE20" i="2"/>
  <c r="BE82" i="2"/>
  <c r="EA20" i="2"/>
  <c r="EA51" i="2"/>
  <c r="EA82" i="2"/>
  <c r="EA152" i="2"/>
  <c r="EA182" i="2"/>
  <c r="BE211" i="2"/>
  <c r="BE51" i="2"/>
  <c r="BE152" i="2"/>
  <c r="BE21" i="2"/>
  <c r="BE83" i="2"/>
  <c r="EA21" i="2"/>
  <c r="EA52" i="2"/>
  <c r="EA83" i="2"/>
  <c r="EA153" i="2"/>
  <c r="EA183" i="2"/>
  <c r="BE212" i="2"/>
  <c r="BE52" i="2"/>
  <c r="BE153" i="2"/>
  <c r="BE22" i="2"/>
  <c r="BE84" i="2"/>
  <c r="EA22" i="2"/>
  <c r="EA53" i="2"/>
  <c r="EA84" i="2"/>
  <c r="EA154" i="2"/>
  <c r="EA184" i="2"/>
  <c r="BE213" i="2"/>
  <c r="BE53" i="2"/>
  <c r="BE154" i="2"/>
  <c r="BE23" i="2"/>
  <c r="BE85" i="2"/>
  <c r="EA23" i="2"/>
  <c r="EA54" i="2"/>
  <c r="EA85" i="2"/>
  <c r="EA155" i="2"/>
  <c r="EA185" i="2"/>
  <c r="BE214" i="2"/>
  <c r="BE54" i="2"/>
  <c r="BE155" i="2"/>
  <c r="BE24" i="2"/>
  <c r="BE86" i="2"/>
  <c r="EA24" i="2"/>
  <c r="EA55" i="2"/>
  <c r="EA86" i="2"/>
  <c r="EA156" i="2"/>
  <c r="EA186" i="2"/>
  <c r="BE215" i="2"/>
  <c r="BE55" i="2"/>
  <c r="BE156" i="2"/>
  <c r="BE25" i="2"/>
  <c r="BE87" i="2"/>
  <c r="EA25" i="2"/>
  <c r="EA56" i="2"/>
  <c r="EA87" i="2"/>
  <c r="EA157" i="2"/>
  <c r="EA187" i="2"/>
  <c r="BE216" i="2"/>
  <c r="BE56" i="2"/>
  <c r="BE157" i="2"/>
  <c r="BE26" i="2"/>
  <c r="BE88" i="2"/>
  <c r="EA26" i="2"/>
  <c r="EA57" i="2"/>
  <c r="EA88" i="2"/>
  <c r="EA158" i="2"/>
  <c r="EA188" i="2"/>
  <c r="BE217" i="2"/>
  <c r="BE57" i="2"/>
  <c r="BE158" i="2"/>
  <c r="BE249" i="2"/>
  <c r="CJ249" i="2"/>
  <c r="CK249" i="2"/>
  <c r="CH249" i="2"/>
  <c r="CI249" i="2"/>
  <c r="EY5" i="2"/>
  <c r="EY6" i="2"/>
  <c r="EY4" i="2"/>
  <c r="EY7" i="2"/>
  <c r="S24" i="1"/>
  <c r="EY69" i="2"/>
  <c r="HW7" i="2"/>
  <c r="HW38" i="2"/>
  <c r="HW69" i="2"/>
  <c r="KA141" i="2"/>
  <c r="HW139" i="2"/>
  <c r="HW169" i="2"/>
  <c r="EY139" i="2"/>
  <c r="EY8" i="2"/>
  <c r="S25" i="1"/>
  <c r="EY70" i="2"/>
  <c r="HW8" i="2"/>
  <c r="HW39" i="2"/>
  <c r="HW70" i="2"/>
  <c r="HW140" i="2"/>
  <c r="HW170" i="2"/>
  <c r="EV268" i="2"/>
  <c r="EX268" i="2"/>
  <c r="EY38" i="2"/>
  <c r="EY199" i="2"/>
  <c r="EY39" i="2"/>
  <c r="EY140" i="2"/>
  <c r="EY9" i="2"/>
  <c r="S26" i="1"/>
  <c r="EY71" i="2"/>
  <c r="HW9" i="2"/>
  <c r="HW40" i="2"/>
  <c r="HW71" i="2"/>
  <c r="HW141" i="2"/>
  <c r="HW171" i="2"/>
  <c r="EY200" i="2"/>
  <c r="EY40" i="2"/>
  <c r="EY141" i="2"/>
  <c r="EY10" i="2"/>
  <c r="S27" i="1"/>
  <c r="EY72" i="2"/>
  <c r="HW10" i="2"/>
  <c r="HW41" i="2"/>
  <c r="HW72" i="2"/>
  <c r="HW142" i="2"/>
  <c r="HW172" i="2"/>
  <c r="EY201" i="2"/>
  <c r="EY41" i="2"/>
  <c r="EY142" i="2"/>
  <c r="EY11" i="2"/>
  <c r="S28" i="1"/>
  <c r="EY73" i="2"/>
  <c r="HW11" i="2"/>
  <c r="HW42" i="2"/>
  <c r="HW73" i="2"/>
  <c r="HW143" i="2"/>
  <c r="HW173" i="2"/>
  <c r="EY202" i="2"/>
  <c r="EY42" i="2"/>
  <c r="EY143" i="2"/>
  <c r="EY12" i="2"/>
  <c r="S29" i="1"/>
  <c r="EY74" i="2"/>
  <c r="HW12" i="2"/>
  <c r="HW43" i="2"/>
  <c r="HW74" i="2"/>
  <c r="HW144" i="2"/>
  <c r="HW174" i="2"/>
  <c r="EY203" i="2"/>
  <c r="EY43" i="2"/>
  <c r="EY144" i="2"/>
  <c r="EY13" i="2"/>
  <c r="S30" i="1"/>
  <c r="EY75" i="2"/>
  <c r="HW13" i="2"/>
  <c r="HW44" i="2"/>
  <c r="HW75" i="2"/>
  <c r="HW145" i="2"/>
  <c r="HW175" i="2"/>
  <c r="EY204" i="2"/>
  <c r="EY44" i="2"/>
  <c r="EY145" i="2"/>
  <c r="EY14" i="2"/>
  <c r="S31" i="1"/>
  <c r="EY76" i="2"/>
  <c r="HW14" i="2"/>
  <c r="HW45" i="2"/>
  <c r="HW76" i="2"/>
  <c r="HW146" i="2"/>
  <c r="HW176" i="2"/>
  <c r="EY205" i="2"/>
  <c r="EY45" i="2"/>
  <c r="EY146" i="2"/>
  <c r="EY15" i="2"/>
  <c r="S32" i="1"/>
  <c r="EY77" i="2"/>
  <c r="HW15" i="2"/>
  <c r="HW46" i="2"/>
  <c r="HW77" i="2"/>
  <c r="HW147" i="2"/>
  <c r="HW177" i="2"/>
  <c r="EY206" i="2"/>
  <c r="EY46" i="2"/>
  <c r="EY147" i="2"/>
  <c r="EY16" i="2"/>
  <c r="S33" i="1"/>
  <c r="EY78" i="2"/>
  <c r="HW16" i="2"/>
  <c r="HW47" i="2"/>
  <c r="HW78" i="2"/>
  <c r="HW148" i="2"/>
  <c r="HW178" i="2"/>
  <c r="EY207" i="2"/>
  <c r="EY47" i="2"/>
  <c r="EY148" i="2"/>
  <c r="EY17" i="2"/>
  <c r="S34" i="1"/>
  <c r="EY79" i="2"/>
  <c r="HW17" i="2"/>
  <c r="HW48" i="2"/>
  <c r="HW79" i="2"/>
  <c r="HW149" i="2"/>
  <c r="HW179" i="2"/>
  <c r="EY208" i="2"/>
  <c r="EY48" i="2"/>
  <c r="EY149" i="2"/>
  <c r="EY18" i="2"/>
  <c r="S35" i="1"/>
  <c r="EY80" i="2"/>
  <c r="HW18" i="2"/>
  <c r="HW49" i="2"/>
  <c r="HW80" i="2"/>
  <c r="HW150" i="2"/>
  <c r="HW180" i="2"/>
  <c r="EY209" i="2"/>
  <c r="EY49" i="2"/>
  <c r="EY150" i="2"/>
  <c r="EY19" i="2"/>
  <c r="S36" i="1"/>
  <c r="EY81" i="2"/>
  <c r="HW19" i="2"/>
  <c r="HW50" i="2"/>
  <c r="HW81" i="2"/>
  <c r="HW151" i="2"/>
  <c r="HW181" i="2"/>
  <c r="EY210" i="2"/>
  <c r="EY50" i="2"/>
  <c r="EY151" i="2"/>
  <c r="EY20" i="2"/>
  <c r="S37" i="1"/>
  <c r="EY82" i="2"/>
  <c r="HW20" i="2"/>
  <c r="HW51" i="2"/>
  <c r="HW82" i="2"/>
  <c r="HW152" i="2"/>
  <c r="HW182" i="2"/>
  <c r="EY211" i="2"/>
  <c r="EY51" i="2"/>
  <c r="EY152" i="2"/>
  <c r="EY21" i="2"/>
  <c r="S38" i="1"/>
  <c r="EY83" i="2"/>
  <c r="HW21" i="2"/>
  <c r="HW52" i="2"/>
  <c r="HW83" i="2"/>
  <c r="HW153" i="2"/>
  <c r="HW183" i="2"/>
  <c r="EY212" i="2"/>
  <c r="EY52" i="2"/>
  <c r="EY153" i="2"/>
  <c r="EY22" i="2"/>
  <c r="S39" i="1"/>
  <c r="EY84" i="2"/>
  <c r="HW22" i="2"/>
  <c r="HW53" i="2"/>
  <c r="HW84" i="2"/>
  <c r="HW154" i="2"/>
  <c r="HW184" i="2"/>
  <c r="EY213" i="2"/>
  <c r="EY53" i="2"/>
  <c r="EY154" i="2"/>
  <c r="EY23" i="2"/>
  <c r="S40" i="1"/>
  <c r="EY85" i="2"/>
  <c r="HW23" i="2"/>
  <c r="HW54" i="2"/>
  <c r="HW85" i="2"/>
  <c r="HW155" i="2"/>
  <c r="HW185" i="2"/>
  <c r="EY214" i="2"/>
  <c r="EY54" i="2"/>
  <c r="EY155" i="2"/>
  <c r="EY24" i="2"/>
  <c r="S41" i="1"/>
  <c r="EY86" i="2"/>
  <c r="HW24" i="2"/>
  <c r="HW55" i="2"/>
  <c r="HW86" i="2"/>
  <c r="HW156" i="2"/>
  <c r="HW186" i="2"/>
  <c r="EY215" i="2"/>
  <c r="EY55" i="2"/>
  <c r="EY156" i="2"/>
  <c r="EY25" i="2"/>
  <c r="S42" i="1"/>
  <c r="EY87" i="2"/>
  <c r="HW25" i="2"/>
  <c r="HW56" i="2"/>
  <c r="HW87" i="2"/>
  <c r="HW157" i="2"/>
  <c r="HW187" i="2"/>
  <c r="EY216" i="2"/>
  <c r="EY56" i="2"/>
  <c r="EY157" i="2"/>
  <c r="EY26" i="2"/>
  <c r="S43" i="1"/>
  <c r="EY88" i="2"/>
  <c r="HW26" i="2"/>
  <c r="HW57" i="2"/>
  <c r="HW88" i="2"/>
  <c r="HW158" i="2"/>
  <c r="HW188" i="2"/>
  <c r="EY217" i="2"/>
  <c r="EY57" i="2"/>
  <c r="EY158" i="2"/>
  <c r="EY249" i="2"/>
  <c r="EZ4" i="2"/>
  <c r="EZ5" i="2"/>
  <c r="EZ6" i="2"/>
  <c r="EZ7" i="2"/>
  <c r="EZ69" i="2"/>
  <c r="HX7" i="2"/>
  <c r="HX38" i="2"/>
  <c r="HX69" i="2"/>
  <c r="HX139" i="2"/>
  <c r="HX169" i="2"/>
  <c r="EZ139" i="2"/>
  <c r="EZ8" i="2"/>
  <c r="EZ70" i="2"/>
  <c r="HX8" i="2"/>
  <c r="HX39" i="2"/>
  <c r="HX70" i="2"/>
  <c r="HX140" i="2"/>
  <c r="HX170" i="2"/>
  <c r="EZ38" i="2"/>
  <c r="EZ199" i="2"/>
  <c r="EZ39" i="2"/>
  <c r="EZ140" i="2"/>
  <c r="EZ9" i="2"/>
  <c r="EZ71" i="2"/>
  <c r="HX9" i="2"/>
  <c r="HX40" i="2"/>
  <c r="HX71" i="2"/>
  <c r="HX141" i="2"/>
  <c r="HX171" i="2"/>
  <c r="EZ200" i="2"/>
  <c r="EZ40" i="2"/>
  <c r="EZ141" i="2"/>
  <c r="EZ10" i="2"/>
  <c r="EZ72" i="2"/>
  <c r="HX10" i="2"/>
  <c r="HX41" i="2"/>
  <c r="HX72" i="2"/>
  <c r="HX142" i="2"/>
  <c r="HX172" i="2"/>
  <c r="EZ201" i="2"/>
  <c r="EZ41" i="2"/>
  <c r="EZ142" i="2"/>
  <c r="EZ11" i="2"/>
  <c r="EZ73" i="2"/>
  <c r="HX11" i="2"/>
  <c r="HX42" i="2"/>
  <c r="HX73" i="2"/>
  <c r="HX143" i="2"/>
  <c r="HX173" i="2"/>
  <c r="EZ202" i="2"/>
  <c r="EZ42" i="2"/>
  <c r="EZ143" i="2"/>
  <c r="EZ12" i="2"/>
  <c r="EZ74" i="2"/>
  <c r="HX12" i="2"/>
  <c r="HX43" i="2"/>
  <c r="HX74" i="2"/>
  <c r="HX144" i="2"/>
  <c r="HX174" i="2"/>
  <c r="EZ203" i="2"/>
  <c r="EZ43" i="2"/>
  <c r="EZ144" i="2"/>
  <c r="EZ13" i="2"/>
  <c r="EZ75" i="2"/>
  <c r="HX13" i="2"/>
  <c r="HX44" i="2"/>
  <c r="HX75" i="2"/>
  <c r="HX145" i="2"/>
  <c r="HX175" i="2"/>
  <c r="EZ204" i="2"/>
  <c r="EZ44" i="2"/>
  <c r="EZ145" i="2"/>
  <c r="EZ14" i="2"/>
  <c r="EZ76" i="2"/>
  <c r="HX14" i="2"/>
  <c r="HX45" i="2"/>
  <c r="HX76" i="2"/>
  <c r="HX146" i="2"/>
  <c r="HX176" i="2"/>
  <c r="EZ205" i="2"/>
  <c r="EZ45" i="2"/>
  <c r="EZ146" i="2"/>
  <c r="EZ15" i="2"/>
  <c r="EZ77" i="2"/>
  <c r="HX15" i="2"/>
  <c r="HX46" i="2"/>
  <c r="HX77" i="2"/>
  <c r="HX147" i="2"/>
  <c r="HX177" i="2"/>
  <c r="EZ206" i="2"/>
  <c r="EZ46" i="2"/>
  <c r="EZ147" i="2"/>
  <c r="EZ16" i="2"/>
  <c r="EZ78" i="2"/>
  <c r="HX16" i="2"/>
  <c r="HX47" i="2"/>
  <c r="HX78" i="2"/>
  <c r="HX148" i="2"/>
  <c r="HX178" i="2"/>
  <c r="EZ207" i="2"/>
  <c r="EZ47" i="2"/>
  <c r="EZ148" i="2"/>
  <c r="EZ17" i="2"/>
  <c r="EZ79" i="2"/>
  <c r="HX17" i="2"/>
  <c r="HX48" i="2"/>
  <c r="HX79" i="2"/>
  <c r="HX149" i="2"/>
  <c r="HX179" i="2"/>
  <c r="EZ208" i="2"/>
  <c r="EZ48" i="2"/>
  <c r="EZ149" i="2"/>
  <c r="EZ18" i="2"/>
  <c r="EZ80" i="2"/>
  <c r="HX18" i="2"/>
  <c r="HX49" i="2"/>
  <c r="HX80" i="2"/>
  <c r="HX150" i="2"/>
  <c r="HX180" i="2"/>
  <c r="EZ209" i="2"/>
  <c r="EZ49" i="2"/>
  <c r="EZ150" i="2"/>
  <c r="EZ19" i="2"/>
  <c r="EZ81" i="2"/>
  <c r="HX19" i="2"/>
  <c r="HX50" i="2"/>
  <c r="HX81" i="2"/>
  <c r="HX151" i="2"/>
  <c r="HX181" i="2"/>
  <c r="EZ210" i="2"/>
  <c r="EZ50" i="2"/>
  <c r="EZ151" i="2"/>
  <c r="EZ20" i="2"/>
  <c r="EZ82" i="2"/>
  <c r="HX20" i="2"/>
  <c r="HX51" i="2"/>
  <c r="HX82" i="2"/>
  <c r="HX152" i="2"/>
  <c r="HX182" i="2"/>
  <c r="EZ211" i="2"/>
  <c r="EZ51" i="2"/>
  <c r="EZ152" i="2"/>
  <c r="EZ21" i="2"/>
  <c r="EZ83" i="2"/>
  <c r="HX21" i="2"/>
  <c r="HX52" i="2"/>
  <c r="HX83" i="2"/>
  <c r="HX153" i="2"/>
  <c r="HX183" i="2"/>
  <c r="EZ212" i="2"/>
  <c r="EZ52" i="2"/>
  <c r="EZ153" i="2"/>
  <c r="EZ22" i="2"/>
  <c r="EZ84" i="2"/>
  <c r="HX22" i="2"/>
  <c r="HX53" i="2"/>
  <c r="HX84" i="2"/>
  <c r="HX154" i="2"/>
  <c r="HX184" i="2"/>
  <c r="EZ213" i="2"/>
  <c r="EZ53" i="2"/>
  <c r="EZ154" i="2"/>
  <c r="EZ23" i="2"/>
  <c r="EZ85" i="2"/>
  <c r="HX23" i="2"/>
  <c r="HX54" i="2"/>
  <c r="HX85" i="2"/>
  <c r="HX155" i="2"/>
  <c r="HX185" i="2"/>
  <c r="EZ214" i="2"/>
  <c r="EZ54" i="2"/>
  <c r="EZ155" i="2"/>
  <c r="EZ24" i="2"/>
  <c r="EZ86" i="2"/>
  <c r="HX24" i="2"/>
  <c r="HX55" i="2"/>
  <c r="HX86" i="2"/>
  <c r="HX156" i="2"/>
  <c r="HX186" i="2"/>
  <c r="EZ215" i="2"/>
  <c r="EZ55" i="2"/>
  <c r="EZ156" i="2"/>
  <c r="EZ25" i="2"/>
  <c r="EZ87" i="2"/>
  <c r="HX25" i="2"/>
  <c r="HX56" i="2"/>
  <c r="HX87" i="2"/>
  <c r="HX157" i="2"/>
  <c r="HX187" i="2"/>
  <c r="EZ216" i="2"/>
  <c r="EZ56" i="2"/>
  <c r="EZ157" i="2"/>
  <c r="EZ26" i="2"/>
  <c r="EZ88" i="2"/>
  <c r="HX26" i="2"/>
  <c r="HX57" i="2"/>
  <c r="HX88" i="2"/>
  <c r="HX158" i="2"/>
  <c r="HX188" i="2"/>
  <c r="EZ217" i="2"/>
  <c r="EZ57" i="2"/>
  <c r="EZ158" i="2"/>
  <c r="EZ249" i="2"/>
  <c r="FA4" i="2"/>
  <c r="FA5" i="2"/>
  <c r="FA6" i="2"/>
  <c r="FA7" i="2"/>
  <c r="FA69" i="2"/>
  <c r="HY7" i="2"/>
  <c r="HY38" i="2"/>
  <c r="HY69" i="2"/>
  <c r="HY139" i="2"/>
  <c r="HY169" i="2"/>
  <c r="FA139" i="2"/>
  <c r="FA8" i="2"/>
  <c r="FA70" i="2"/>
  <c r="HY8" i="2"/>
  <c r="HY39" i="2"/>
  <c r="HY70" i="2"/>
  <c r="HY140" i="2"/>
  <c r="HY170" i="2"/>
  <c r="FA38" i="2"/>
  <c r="FA199" i="2"/>
  <c r="FA39" i="2"/>
  <c r="FA140" i="2"/>
  <c r="FA9" i="2"/>
  <c r="FA71" i="2"/>
  <c r="HY9" i="2"/>
  <c r="HY40" i="2"/>
  <c r="HY71" i="2"/>
  <c r="HY141" i="2"/>
  <c r="HY171" i="2"/>
  <c r="FA200" i="2"/>
  <c r="FA40" i="2"/>
  <c r="FA141" i="2"/>
  <c r="FA10" i="2"/>
  <c r="FA72" i="2"/>
  <c r="HY10" i="2"/>
  <c r="HY41" i="2"/>
  <c r="HY72" i="2"/>
  <c r="HY142" i="2"/>
  <c r="HY172" i="2"/>
  <c r="FA201" i="2"/>
  <c r="FA41" i="2"/>
  <c r="FA142" i="2"/>
  <c r="FA11" i="2"/>
  <c r="FA73" i="2"/>
  <c r="HY11" i="2"/>
  <c r="HY42" i="2"/>
  <c r="HY73" i="2"/>
  <c r="HY143" i="2"/>
  <c r="HY173" i="2"/>
  <c r="FA202" i="2"/>
  <c r="FA42" i="2"/>
  <c r="FA143" i="2"/>
  <c r="FA12" i="2"/>
  <c r="FA74" i="2"/>
  <c r="HY12" i="2"/>
  <c r="HY43" i="2"/>
  <c r="HY74" i="2"/>
  <c r="HY144" i="2"/>
  <c r="HY174" i="2"/>
  <c r="FA203" i="2"/>
  <c r="FA43" i="2"/>
  <c r="FA144" i="2"/>
  <c r="FA13" i="2"/>
  <c r="FA75" i="2"/>
  <c r="HY13" i="2"/>
  <c r="HY44" i="2"/>
  <c r="HY75" i="2"/>
  <c r="HY145" i="2"/>
  <c r="HY175" i="2"/>
  <c r="FA204" i="2"/>
  <c r="FA44" i="2"/>
  <c r="FA145" i="2"/>
  <c r="FA14" i="2"/>
  <c r="FA76" i="2"/>
  <c r="HY14" i="2"/>
  <c r="HY45" i="2"/>
  <c r="HY76" i="2"/>
  <c r="HY146" i="2"/>
  <c r="HY176" i="2"/>
  <c r="FA205" i="2"/>
  <c r="FA45" i="2"/>
  <c r="FA146" i="2"/>
  <c r="FA15" i="2"/>
  <c r="FA77" i="2"/>
  <c r="HY15" i="2"/>
  <c r="HY46" i="2"/>
  <c r="HY77" i="2"/>
  <c r="HY147" i="2"/>
  <c r="HY177" i="2"/>
  <c r="FA206" i="2"/>
  <c r="FA46" i="2"/>
  <c r="FA147" i="2"/>
  <c r="FA16" i="2"/>
  <c r="FA78" i="2"/>
  <c r="HY16" i="2"/>
  <c r="HY47" i="2"/>
  <c r="HY78" i="2"/>
  <c r="HY148" i="2"/>
  <c r="HY178" i="2"/>
  <c r="FA207" i="2"/>
  <c r="FA47" i="2"/>
  <c r="FA148" i="2"/>
  <c r="FA17" i="2"/>
  <c r="FA79" i="2"/>
  <c r="HY17" i="2"/>
  <c r="HY48" i="2"/>
  <c r="HY79" i="2"/>
  <c r="HY149" i="2"/>
  <c r="HY179" i="2"/>
  <c r="FA208" i="2"/>
  <c r="FA48" i="2"/>
  <c r="FA149" i="2"/>
  <c r="FA18" i="2"/>
  <c r="FA80" i="2"/>
  <c r="HY18" i="2"/>
  <c r="HY49" i="2"/>
  <c r="HY80" i="2"/>
  <c r="HY150" i="2"/>
  <c r="HY180" i="2"/>
  <c r="FA209" i="2"/>
  <c r="FA49" i="2"/>
  <c r="FA150" i="2"/>
  <c r="FA19" i="2"/>
  <c r="FA81" i="2"/>
  <c r="HY19" i="2"/>
  <c r="HY50" i="2"/>
  <c r="HY81" i="2"/>
  <c r="HY151" i="2"/>
  <c r="HY181" i="2"/>
  <c r="FA210" i="2"/>
  <c r="FA50" i="2"/>
  <c r="FA151" i="2"/>
  <c r="FA20" i="2"/>
  <c r="FA82" i="2"/>
  <c r="HY20" i="2"/>
  <c r="HY51" i="2"/>
  <c r="HY82" i="2"/>
  <c r="HY152" i="2"/>
  <c r="HY182" i="2"/>
  <c r="FA211" i="2"/>
  <c r="FA51" i="2"/>
  <c r="FA152" i="2"/>
  <c r="FA21" i="2"/>
  <c r="FA83" i="2"/>
  <c r="HY21" i="2"/>
  <c r="HY52" i="2"/>
  <c r="HY83" i="2"/>
  <c r="HY153" i="2"/>
  <c r="HY183" i="2"/>
  <c r="FA212" i="2"/>
  <c r="FA52" i="2"/>
  <c r="FA153" i="2"/>
  <c r="FA22" i="2"/>
  <c r="FA84" i="2"/>
  <c r="HY22" i="2"/>
  <c r="HY53" i="2"/>
  <c r="HY84" i="2"/>
  <c r="HY154" i="2"/>
  <c r="HY184" i="2"/>
  <c r="FA213" i="2"/>
  <c r="FA53" i="2"/>
  <c r="FA154" i="2"/>
  <c r="FA23" i="2"/>
  <c r="FA85" i="2"/>
  <c r="HY23" i="2"/>
  <c r="HY54" i="2"/>
  <c r="HY85" i="2"/>
  <c r="HY155" i="2"/>
  <c r="HY185" i="2"/>
  <c r="FA214" i="2"/>
  <c r="FA54" i="2"/>
  <c r="FA155" i="2"/>
  <c r="FA24" i="2"/>
  <c r="FA86" i="2"/>
  <c r="HY24" i="2"/>
  <c r="HY55" i="2"/>
  <c r="HY86" i="2"/>
  <c r="HY156" i="2"/>
  <c r="HY186" i="2"/>
  <c r="FA215" i="2"/>
  <c r="FA55" i="2"/>
  <c r="FA156" i="2"/>
  <c r="FA25" i="2"/>
  <c r="FA87" i="2"/>
  <c r="HY25" i="2"/>
  <c r="HY56" i="2"/>
  <c r="HY87" i="2"/>
  <c r="HY157" i="2"/>
  <c r="HY187" i="2"/>
  <c r="FA216" i="2"/>
  <c r="FA56" i="2"/>
  <c r="FA157" i="2"/>
  <c r="FA26" i="2"/>
  <c r="FA88" i="2"/>
  <c r="HY26" i="2"/>
  <c r="HY57" i="2"/>
  <c r="HY88" i="2"/>
  <c r="HY158" i="2"/>
  <c r="HY188" i="2"/>
  <c r="FA217" i="2"/>
  <c r="FA57" i="2"/>
  <c r="FA158" i="2"/>
  <c r="FA249" i="2"/>
  <c r="FB4" i="2"/>
  <c r="FB5" i="2"/>
  <c r="FB6" i="2"/>
  <c r="FB7" i="2"/>
  <c r="FB69" i="2"/>
  <c r="HZ7" i="2"/>
  <c r="HZ38" i="2"/>
  <c r="HZ69" i="2"/>
  <c r="HZ139" i="2"/>
  <c r="HZ169" i="2"/>
  <c r="FB139" i="2"/>
  <c r="FB8" i="2"/>
  <c r="FB70" i="2"/>
  <c r="HZ8" i="2"/>
  <c r="HZ39" i="2"/>
  <c r="HZ70" i="2"/>
  <c r="HZ140" i="2"/>
  <c r="HZ170" i="2"/>
  <c r="FB38" i="2"/>
  <c r="FB199" i="2"/>
  <c r="FB39" i="2"/>
  <c r="FB140" i="2"/>
  <c r="FB9" i="2"/>
  <c r="FB71" i="2"/>
  <c r="HZ9" i="2"/>
  <c r="HZ40" i="2"/>
  <c r="HZ71" i="2"/>
  <c r="HZ141" i="2"/>
  <c r="HZ171" i="2"/>
  <c r="FB200" i="2"/>
  <c r="FB40" i="2"/>
  <c r="FB141" i="2"/>
  <c r="FB10" i="2"/>
  <c r="FB72" i="2"/>
  <c r="HZ10" i="2"/>
  <c r="HZ41" i="2"/>
  <c r="HZ72" i="2"/>
  <c r="HZ142" i="2"/>
  <c r="HZ172" i="2"/>
  <c r="FB201" i="2"/>
  <c r="FB41" i="2"/>
  <c r="FB142" i="2"/>
  <c r="FB11" i="2"/>
  <c r="FB73" i="2"/>
  <c r="HZ11" i="2"/>
  <c r="HZ42" i="2"/>
  <c r="HZ73" i="2"/>
  <c r="HZ143" i="2"/>
  <c r="HZ173" i="2"/>
  <c r="FB202" i="2"/>
  <c r="FB42" i="2"/>
  <c r="FB143" i="2"/>
  <c r="FB12" i="2"/>
  <c r="FB74" i="2"/>
  <c r="HZ12" i="2"/>
  <c r="HZ43" i="2"/>
  <c r="HZ74" i="2"/>
  <c r="HZ144" i="2"/>
  <c r="HZ174" i="2"/>
  <c r="FB203" i="2"/>
  <c r="FB43" i="2"/>
  <c r="FB144" i="2"/>
  <c r="FB13" i="2"/>
  <c r="FB75" i="2"/>
  <c r="HZ13" i="2"/>
  <c r="HZ44" i="2"/>
  <c r="HZ75" i="2"/>
  <c r="HZ145" i="2"/>
  <c r="HZ175" i="2"/>
  <c r="FB204" i="2"/>
  <c r="FB44" i="2"/>
  <c r="FB145" i="2"/>
  <c r="FB14" i="2"/>
  <c r="FB76" i="2"/>
  <c r="HZ14" i="2"/>
  <c r="HZ45" i="2"/>
  <c r="HZ76" i="2"/>
  <c r="HZ146" i="2"/>
  <c r="HZ176" i="2"/>
  <c r="FB205" i="2"/>
  <c r="FB45" i="2"/>
  <c r="FB146" i="2"/>
  <c r="FB15" i="2"/>
  <c r="FB77" i="2"/>
  <c r="HZ15" i="2"/>
  <c r="HZ46" i="2"/>
  <c r="HZ77" i="2"/>
  <c r="HZ147" i="2"/>
  <c r="HZ177" i="2"/>
  <c r="FB206" i="2"/>
  <c r="FB46" i="2"/>
  <c r="FB147" i="2"/>
  <c r="FB16" i="2"/>
  <c r="FB78" i="2"/>
  <c r="HZ16" i="2"/>
  <c r="HZ47" i="2"/>
  <c r="HZ78" i="2"/>
  <c r="HZ148" i="2"/>
  <c r="HZ178" i="2"/>
  <c r="FB207" i="2"/>
  <c r="FB47" i="2"/>
  <c r="FB148" i="2"/>
  <c r="FB17" i="2"/>
  <c r="FB79" i="2"/>
  <c r="HZ17" i="2"/>
  <c r="HZ48" i="2"/>
  <c r="HZ79" i="2"/>
  <c r="HZ149" i="2"/>
  <c r="HZ179" i="2"/>
  <c r="FB208" i="2"/>
  <c r="FB48" i="2"/>
  <c r="FB149" i="2"/>
  <c r="FB18" i="2"/>
  <c r="FB80" i="2"/>
  <c r="HZ18" i="2"/>
  <c r="HZ49" i="2"/>
  <c r="HZ80" i="2"/>
  <c r="HZ150" i="2"/>
  <c r="HZ180" i="2"/>
  <c r="FB209" i="2"/>
  <c r="FB49" i="2"/>
  <c r="FB150" i="2"/>
  <c r="FB19" i="2"/>
  <c r="FB81" i="2"/>
  <c r="HZ19" i="2"/>
  <c r="HZ50" i="2"/>
  <c r="HZ81" i="2"/>
  <c r="HZ151" i="2"/>
  <c r="HZ181" i="2"/>
  <c r="FB210" i="2"/>
  <c r="FB50" i="2"/>
  <c r="FB151" i="2"/>
  <c r="FB20" i="2"/>
  <c r="FB82" i="2"/>
  <c r="HZ20" i="2"/>
  <c r="HZ51" i="2"/>
  <c r="HZ82" i="2"/>
  <c r="HZ152" i="2"/>
  <c r="HZ182" i="2"/>
  <c r="FB211" i="2"/>
  <c r="FB51" i="2"/>
  <c r="FB152" i="2"/>
  <c r="FB21" i="2"/>
  <c r="FB83" i="2"/>
  <c r="HZ21" i="2"/>
  <c r="HZ52" i="2"/>
  <c r="HZ83" i="2"/>
  <c r="HZ153" i="2"/>
  <c r="HZ183" i="2"/>
  <c r="FB212" i="2"/>
  <c r="FB52" i="2"/>
  <c r="FB153" i="2"/>
  <c r="FB22" i="2"/>
  <c r="FB84" i="2"/>
  <c r="HZ22" i="2"/>
  <c r="HZ53" i="2"/>
  <c r="HZ84" i="2"/>
  <c r="HZ154" i="2"/>
  <c r="HZ184" i="2"/>
  <c r="FB213" i="2"/>
  <c r="FB53" i="2"/>
  <c r="FB154" i="2"/>
  <c r="FB23" i="2"/>
  <c r="FB85" i="2"/>
  <c r="HZ23" i="2"/>
  <c r="HZ54" i="2"/>
  <c r="HZ85" i="2"/>
  <c r="HZ155" i="2"/>
  <c r="HZ185" i="2"/>
  <c r="FB214" i="2"/>
  <c r="FB54" i="2"/>
  <c r="FB155" i="2"/>
  <c r="FB24" i="2"/>
  <c r="FB86" i="2"/>
  <c r="HZ24" i="2"/>
  <c r="HZ55" i="2"/>
  <c r="HZ86" i="2"/>
  <c r="HZ156" i="2"/>
  <c r="HZ186" i="2"/>
  <c r="FB215" i="2"/>
  <c r="FB55" i="2"/>
  <c r="FB156" i="2"/>
  <c r="FB25" i="2"/>
  <c r="FB87" i="2"/>
  <c r="HZ25" i="2"/>
  <c r="HZ56" i="2"/>
  <c r="HZ87" i="2"/>
  <c r="HZ157" i="2"/>
  <c r="HZ187" i="2"/>
  <c r="FB216" i="2"/>
  <c r="FB56" i="2"/>
  <c r="FB157" i="2"/>
  <c r="FB26" i="2"/>
  <c r="FB88" i="2"/>
  <c r="HZ26" i="2"/>
  <c r="HZ57" i="2"/>
  <c r="HZ88" i="2"/>
  <c r="HZ158" i="2"/>
  <c r="HZ188" i="2"/>
  <c r="FB217" i="2"/>
  <c r="FB57" i="2"/>
  <c r="FB158" i="2"/>
  <c r="FB249" i="2"/>
  <c r="FC4" i="2"/>
  <c r="FC5" i="2"/>
  <c r="FC6" i="2"/>
  <c r="FC7" i="2"/>
  <c r="FC69" i="2"/>
  <c r="IA7" i="2"/>
  <c r="IA38" i="2"/>
  <c r="IA69" i="2"/>
  <c r="IA139" i="2"/>
  <c r="IA169" i="2"/>
  <c r="FC139" i="2"/>
  <c r="FC8" i="2"/>
  <c r="FC70" i="2"/>
  <c r="IA8" i="2"/>
  <c r="IA39" i="2"/>
  <c r="IA70" i="2"/>
  <c r="IA140" i="2"/>
  <c r="IA170" i="2"/>
  <c r="FC38" i="2"/>
  <c r="FC199" i="2"/>
  <c r="FC39" i="2"/>
  <c r="FC140" i="2"/>
  <c r="FC9" i="2"/>
  <c r="FC71" i="2"/>
  <c r="IA9" i="2"/>
  <c r="IA40" i="2"/>
  <c r="IA71" i="2"/>
  <c r="IA141" i="2"/>
  <c r="IA171" i="2"/>
  <c r="FC200" i="2"/>
  <c r="FC40" i="2"/>
  <c r="FC141" i="2"/>
  <c r="FC10" i="2"/>
  <c r="FC72" i="2"/>
  <c r="IA10" i="2"/>
  <c r="IA41" i="2"/>
  <c r="IA72" i="2"/>
  <c r="IA142" i="2"/>
  <c r="IA172" i="2"/>
  <c r="FC201" i="2"/>
  <c r="FC41" i="2"/>
  <c r="FC142" i="2"/>
  <c r="FC11" i="2"/>
  <c r="FC73" i="2"/>
  <c r="IA11" i="2"/>
  <c r="IA42" i="2"/>
  <c r="IA73" i="2"/>
  <c r="IA143" i="2"/>
  <c r="IA173" i="2"/>
  <c r="FC202" i="2"/>
  <c r="FC42" i="2"/>
  <c r="FC143" i="2"/>
  <c r="FC12" i="2"/>
  <c r="FC74" i="2"/>
  <c r="IA12" i="2"/>
  <c r="IA43" i="2"/>
  <c r="IA74" i="2"/>
  <c r="IA144" i="2"/>
  <c r="IA174" i="2"/>
  <c r="FC203" i="2"/>
  <c r="FC43" i="2"/>
  <c r="FC144" i="2"/>
  <c r="FC13" i="2"/>
  <c r="FC75" i="2"/>
  <c r="IA13" i="2"/>
  <c r="IA44" i="2"/>
  <c r="IA75" i="2"/>
  <c r="IA145" i="2"/>
  <c r="IA175" i="2"/>
  <c r="FC204" i="2"/>
  <c r="FC44" i="2"/>
  <c r="FC145" i="2"/>
  <c r="FC14" i="2"/>
  <c r="FC76" i="2"/>
  <c r="IA14" i="2"/>
  <c r="IA45" i="2"/>
  <c r="IA76" i="2"/>
  <c r="IA146" i="2"/>
  <c r="IA176" i="2"/>
  <c r="FC205" i="2"/>
  <c r="FC45" i="2"/>
  <c r="FC146" i="2"/>
  <c r="FC15" i="2"/>
  <c r="FC77" i="2"/>
  <c r="IA15" i="2"/>
  <c r="IA46" i="2"/>
  <c r="IA77" i="2"/>
  <c r="IA147" i="2"/>
  <c r="IA177" i="2"/>
  <c r="FC206" i="2"/>
  <c r="FC46" i="2"/>
  <c r="FC147" i="2"/>
  <c r="FC16" i="2"/>
  <c r="FC78" i="2"/>
  <c r="IA16" i="2"/>
  <c r="IA47" i="2"/>
  <c r="IA78" i="2"/>
  <c r="IA148" i="2"/>
  <c r="IA178" i="2"/>
  <c r="FC207" i="2"/>
  <c r="FC47" i="2"/>
  <c r="FC148" i="2"/>
  <c r="FC17" i="2"/>
  <c r="FC79" i="2"/>
  <c r="IA17" i="2"/>
  <c r="IA48" i="2"/>
  <c r="IA79" i="2"/>
  <c r="IA149" i="2"/>
  <c r="IA179" i="2"/>
  <c r="FC208" i="2"/>
  <c r="FC48" i="2"/>
  <c r="FC149" i="2"/>
  <c r="FC18" i="2"/>
  <c r="FC80" i="2"/>
  <c r="IA18" i="2"/>
  <c r="IA49" i="2"/>
  <c r="IA80" i="2"/>
  <c r="IA150" i="2"/>
  <c r="IA180" i="2"/>
  <c r="FC209" i="2"/>
  <c r="FC49" i="2"/>
  <c r="FC150" i="2"/>
  <c r="FC19" i="2"/>
  <c r="FC81" i="2"/>
  <c r="IA19" i="2"/>
  <c r="IA50" i="2"/>
  <c r="IA81" i="2"/>
  <c r="IA151" i="2"/>
  <c r="IA181" i="2"/>
  <c r="FC210" i="2"/>
  <c r="FC50" i="2"/>
  <c r="FC151" i="2"/>
  <c r="FC20" i="2"/>
  <c r="FC82" i="2"/>
  <c r="IA20" i="2"/>
  <c r="IA51" i="2"/>
  <c r="IA82" i="2"/>
  <c r="IA152" i="2"/>
  <c r="IA182" i="2"/>
  <c r="FC211" i="2"/>
  <c r="FC51" i="2"/>
  <c r="FC152" i="2"/>
  <c r="FC21" i="2"/>
  <c r="FC83" i="2"/>
  <c r="IA21" i="2"/>
  <c r="IA52" i="2"/>
  <c r="IA83" i="2"/>
  <c r="IA153" i="2"/>
  <c r="IA183" i="2"/>
  <c r="FC212" i="2"/>
  <c r="FC52" i="2"/>
  <c r="FC153" i="2"/>
  <c r="FC22" i="2"/>
  <c r="FC84" i="2"/>
  <c r="IA22" i="2"/>
  <c r="IA53" i="2"/>
  <c r="IA84" i="2"/>
  <c r="IA154" i="2"/>
  <c r="IA184" i="2"/>
  <c r="FC213" i="2"/>
  <c r="FC53" i="2"/>
  <c r="FC154" i="2"/>
  <c r="FC23" i="2"/>
  <c r="FC85" i="2"/>
  <c r="IA23" i="2"/>
  <c r="IA54" i="2"/>
  <c r="IA85" i="2"/>
  <c r="IA155" i="2"/>
  <c r="IA185" i="2"/>
  <c r="FC214" i="2"/>
  <c r="FC54" i="2"/>
  <c r="FC155" i="2"/>
  <c r="FC24" i="2"/>
  <c r="FC86" i="2"/>
  <c r="IA24" i="2"/>
  <c r="IA55" i="2"/>
  <c r="IA86" i="2"/>
  <c r="IA156" i="2"/>
  <c r="IA186" i="2"/>
  <c r="FC215" i="2"/>
  <c r="FC55" i="2"/>
  <c r="FC156" i="2"/>
  <c r="FC25" i="2"/>
  <c r="FC87" i="2"/>
  <c r="IA25" i="2"/>
  <c r="IA56" i="2"/>
  <c r="IA87" i="2"/>
  <c r="IA157" i="2"/>
  <c r="IA187" i="2"/>
  <c r="FC216" i="2"/>
  <c r="FC56" i="2"/>
  <c r="FC157" i="2"/>
  <c r="FC26" i="2"/>
  <c r="FC88" i="2"/>
  <c r="IA26" i="2"/>
  <c r="IA57" i="2"/>
  <c r="IA88" i="2"/>
  <c r="IA158" i="2"/>
  <c r="IA188" i="2"/>
  <c r="FC217" i="2"/>
  <c r="FC57" i="2"/>
  <c r="FC158" i="2"/>
  <c r="FC249" i="2"/>
  <c r="FD4" i="2"/>
  <c r="FD5" i="2"/>
  <c r="FD6" i="2"/>
  <c r="FD7" i="2"/>
  <c r="FD69" i="2"/>
  <c r="IB7" i="2"/>
  <c r="IB38" i="2"/>
  <c r="IB69" i="2"/>
  <c r="IB139" i="2"/>
  <c r="IB169" i="2"/>
  <c r="FD139" i="2"/>
  <c r="FD8" i="2"/>
  <c r="FD70" i="2"/>
  <c r="IB8" i="2"/>
  <c r="IB39" i="2"/>
  <c r="IB70" i="2"/>
  <c r="IB140" i="2"/>
  <c r="IB170" i="2"/>
  <c r="FD38" i="2"/>
  <c r="FD199" i="2"/>
  <c r="FD39" i="2"/>
  <c r="FD140" i="2"/>
  <c r="FD9" i="2"/>
  <c r="FD71" i="2"/>
  <c r="IB9" i="2"/>
  <c r="IB40" i="2"/>
  <c r="IB71" i="2"/>
  <c r="IB141" i="2"/>
  <c r="IB171" i="2"/>
  <c r="FD200" i="2"/>
  <c r="FD40" i="2"/>
  <c r="FD141" i="2"/>
  <c r="FD10" i="2"/>
  <c r="FD72" i="2"/>
  <c r="IB10" i="2"/>
  <c r="IB41" i="2"/>
  <c r="IB72" i="2"/>
  <c r="IB142" i="2"/>
  <c r="IB172" i="2"/>
  <c r="FD201" i="2"/>
  <c r="FD41" i="2"/>
  <c r="FD142" i="2"/>
  <c r="FD11" i="2"/>
  <c r="FD73" i="2"/>
  <c r="IB11" i="2"/>
  <c r="IB42" i="2"/>
  <c r="IB73" i="2"/>
  <c r="IB143" i="2"/>
  <c r="IB173" i="2"/>
  <c r="FD202" i="2"/>
  <c r="FD42" i="2"/>
  <c r="FD143" i="2"/>
  <c r="FD12" i="2"/>
  <c r="FD74" i="2"/>
  <c r="IB12" i="2"/>
  <c r="IB43" i="2"/>
  <c r="IB74" i="2"/>
  <c r="IB144" i="2"/>
  <c r="IB174" i="2"/>
  <c r="FD203" i="2"/>
  <c r="FD43" i="2"/>
  <c r="FD144" i="2"/>
  <c r="FD13" i="2"/>
  <c r="FD75" i="2"/>
  <c r="IB13" i="2"/>
  <c r="IB44" i="2"/>
  <c r="IB75" i="2"/>
  <c r="IB145" i="2"/>
  <c r="IB175" i="2"/>
  <c r="FD204" i="2"/>
  <c r="FD44" i="2"/>
  <c r="FD145" i="2"/>
  <c r="FD14" i="2"/>
  <c r="FD76" i="2"/>
  <c r="IB14" i="2"/>
  <c r="IB45" i="2"/>
  <c r="IB76" i="2"/>
  <c r="IB146" i="2"/>
  <c r="IB176" i="2"/>
  <c r="FD205" i="2"/>
  <c r="FD45" i="2"/>
  <c r="FD146" i="2"/>
  <c r="FD15" i="2"/>
  <c r="FD77" i="2"/>
  <c r="IB15" i="2"/>
  <c r="IB46" i="2"/>
  <c r="IB77" i="2"/>
  <c r="IB147" i="2"/>
  <c r="IB177" i="2"/>
  <c r="FD206" i="2"/>
  <c r="FD46" i="2"/>
  <c r="FD147" i="2"/>
  <c r="FD16" i="2"/>
  <c r="FD78" i="2"/>
  <c r="IB16" i="2"/>
  <c r="IB47" i="2"/>
  <c r="IB78" i="2"/>
  <c r="IB148" i="2"/>
  <c r="IB178" i="2"/>
  <c r="FD207" i="2"/>
  <c r="FD47" i="2"/>
  <c r="FD148" i="2"/>
  <c r="FD17" i="2"/>
  <c r="FD79" i="2"/>
  <c r="IB17" i="2"/>
  <c r="IB48" i="2"/>
  <c r="IB79" i="2"/>
  <c r="IB149" i="2"/>
  <c r="IB179" i="2"/>
  <c r="FD208" i="2"/>
  <c r="FD48" i="2"/>
  <c r="FD149" i="2"/>
  <c r="FD18" i="2"/>
  <c r="FD80" i="2"/>
  <c r="IB18" i="2"/>
  <c r="IB49" i="2"/>
  <c r="IB80" i="2"/>
  <c r="IB150" i="2"/>
  <c r="IB180" i="2"/>
  <c r="FD209" i="2"/>
  <c r="FD49" i="2"/>
  <c r="FD150" i="2"/>
  <c r="FD19" i="2"/>
  <c r="FD81" i="2"/>
  <c r="IB19" i="2"/>
  <c r="IB50" i="2"/>
  <c r="IB81" i="2"/>
  <c r="IB151" i="2"/>
  <c r="IB181" i="2"/>
  <c r="FD210" i="2"/>
  <c r="FD50" i="2"/>
  <c r="FD151" i="2"/>
  <c r="FD20" i="2"/>
  <c r="FD82" i="2"/>
  <c r="IB20" i="2"/>
  <c r="IB51" i="2"/>
  <c r="IB82" i="2"/>
  <c r="IB152" i="2"/>
  <c r="IB182" i="2"/>
  <c r="FD211" i="2"/>
  <c r="FD51" i="2"/>
  <c r="FD152" i="2"/>
  <c r="FD21" i="2"/>
  <c r="FD83" i="2"/>
  <c r="IB21" i="2"/>
  <c r="IB52" i="2"/>
  <c r="IB83" i="2"/>
  <c r="IB153" i="2"/>
  <c r="IB183" i="2"/>
  <c r="FD212" i="2"/>
  <c r="FD52" i="2"/>
  <c r="FD153" i="2"/>
  <c r="FD22" i="2"/>
  <c r="FD84" i="2"/>
  <c r="IB22" i="2"/>
  <c r="IB53" i="2"/>
  <c r="IB84" i="2"/>
  <c r="IB154" i="2"/>
  <c r="IB184" i="2"/>
  <c r="FD213" i="2"/>
  <c r="FD53" i="2"/>
  <c r="FD154" i="2"/>
  <c r="FD23" i="2"/>
  <c r="FD85" i="2"/>
  <c r="IB23" i="2"/>
  <c r="IB54" i="2"/>
  <c r="IB85" i="2"/>
  <c r="IB155" i="2"/>
  <c r="IB185" i="2"/>
  <c r="FD214" i="2"/>
  <c r="FD54" i="2"/>
  <c r="FD155" i="2"/>
  <c r="FD24" i="2"/>
  <c r="FD86" i="2"/>
  <c r="IB24" i="2"/>
  <c r="IB55" i="2"/>
  <c r="IB86" i="2"/>
  <c r="IB156" i="2"/>
  <c r="IB186" i="2"/>
  <c r="FD215" i="2"/>
  <c r="FD55" i="2"/>
  <c r="FD156" i="2"/>
  <c r="FD25" i="2"/>
  <c r="FD87" i="2"/>
  <c r="IB25" i="2"/>
  <c r="IB56" i="2"/>
  <c r="IB87" i="2"/>
  <c r="IB157" i="2"/>
  <c r="IB187" i="2"/>
  <c r="FD216" i="2"/>
  <c r="FD56" i="2"/>
  <c r="FD157" i="2"/>
  <c r="FD26" i="2"/>
  <c r="FD88" i="2"/>
  <c r="IB26" i="2"/>
  <c r="IB57" i="2"/>
  <c r="IB88" i="2"/>
  <c r="IB158" i="2"/>
  <c r="IB188" i="2"/>
  <c r="FD217" i="2"/>
  <c r="FD57" i="2"/>
  <c r="FD158" i="2"/>
  <c r="FD249" i="2"/>
  <c r="FE4" i="2"/>
  <c r="FE5" i="2"/>
  <c r="FE6" i="2"/>
  <c r="FE7" i="2"/>
  <c r="FE69" i="2"/>
  <c r="IC7" i="2"/>
  <c r="IC38" i="2"/>
  <c r="IC69" i="2"/>
  <c r="IC139" i="2"/>
  <c r="IC169" i="2"/>
  <c r="FE139" i="2"/>
  <c r="FE8" i="2"/>
  <c r="FE70" i="2"/>
  <c r="IC8" i="2"/>
  <c r="IC39" i="2"/>
  <c r="IC70" i="2"/>
  <c r="IC140" i="2"/>
  <c r="IC170" i="2"/>
  <c r="FE38" i="2"/>
  <c r="FE199" i="2"/>
  <c r="FE39" i="2"/>
  <c r="FE140" i="2"/>
  <c r="FE9" i="2"/>
  <c r="FE71" i="2"/>
  <c r="IC9" i="2"/>
  <c r="IC40" i="2"/>
  <c r="IC71" i="2"/>
  <c r="IC141" i="2"/>
  <c r="IC171" i="2"/>
  <c r="FE200" i="2"/>
  <c r="FE40" i="2"/>
  <c r="FE141" i="2"/>
  <c r="FE10" i="2"/>
  <c r="FE72" i="2"/>
  <c r="IC10" i="2"/>
  <c r="IC41" i="2"/>
  <c r="IC72" i="2"/>
  <c r="IC142" i="2"/>
  <c r="IC172" i="2"/>
  <c r="FE201" i="2"/>
  <c r="FE41" i="2"/>
  <c r="FE142" i="2"/>
  <c r="FE11" i="2"/>
  <c r="FE73" i="2"/>
  <c r="IC11" i="2"/>
  <c r="IC42" i="2"/>
  <c r="IC73" i="2"/>
  <c r="IC143" i="2"/>
  <c r="IC173" i="2"/>
  <c r="FE202" i="2"/>
  <c r="FE42" i="2"/>
  <c r="FE143" i="2"/>
  <c r="FE12" i="2"/>
  <c r="FE74" i="2"/>
  <c r="IC12" i="2"/>
  <c r="IC43" i="2"/>
  <c r="IC74" i="2"/>
  <c r="IC144" i="2"/>
  <c r="IC174" i="2"/>
  <c r="FE203" i="2"/>
  <c r="FE43" i="2"/>
  <c r="FE144" i="2"/>
  <c r="FE13" i="2"/>
  <c r="FE75" i="2"/>
  <c r="IC13" i="2"/>
  <c r="IC44" i="2"/>
  <c r="IC75" i="2"/>
  <c r="IC145" i="2"/>
  <c r="IC175" i="2"/>
  <c r="FE204" i="2"/>
  <c r="FE44" i="2"/>
  <c r="FE145" i="2"/>
  <c r="FE14" i="2"/>
  <c r="FE76" i="2"/>
  <c r="IC14" i="2"/>
  <c r="IC45" i="2"/>
  <c r="IC76" i="2"/>
  <c r="IC146" i="2"/>
  <c r="IC176" i="2"/>
  <c r="FE205" i="2"/>
  <c r="FE45" i="2"/>
  <c r="FE146" i="2"/>
  <c r="FE15" i="2"/>
  <c r="FE77" i="2"/>
  <c r="IC15" i="2"/>
  <c r="IC46" i="2"/>
  <c r="IC77" i="2"/>
  <c r="IC147" i="2"/>
  <c r="IC177" i="2"/>
  <c r="FE206" i="2"/>
  <c r="FE46" i="2"/>
  <c r="FE147" i="2"/>
  <c r="FE16" i="2"/>
  <c r="FE78" i="2"/>
  <c r="IC16" i="2"/>
  <c r="IC47" i="2"/>
  <c r="IC78" i="2"/>
  <c r="IC148" i="2"/>
  <c r="IC178" i="2"/>
  <c r="FE207" i="2"/>
  <c r="FE47" i="2"/>
  <c r="FE148" i="2"/>
  <c r="FE17" i="2"/>
  <c r="FE79" i="2"/>
  <c r="IC17" i="2"/>
  <c r="IC48" i="2"/>
  <c r="IC79" i="2"/>
  <c r="IC149" i="2"/>
  <c r="IC179" i="2"/>
  <c r="FE208" i="2"/>
  <c r="FE48" i="2"/>
  <c r="FE149" i="2"/>
  <c r="FE18" i="2"/>
  <c r="FE80" i="2"/>
  <c r="IC18" i="2"/>
  <c r="IC49" i="2"/>
  <c r="IC80" i="2"/>
  <c r="IC150" i="2"/>
  <c r="IC180" i="2"/>
  <c r="FE209" i="2"/>
  <c r="FE49" i="2"/>
  <c r="FE150" i="2"/>
  <c r="FE19" i="2"/>
  <c r="FE81" i="2"/>
  <c r="IC19" i="2"/>
  <c r="IC50" i="2"/>
  <c r="IC81" i="2"/>
  <c r="IC151" i="2"/>
  <c r="IC181" i="2"/>
  <c r="FE210" i="2"/>
  <c r="FE50" i="2"/>
  <c r="FE151" i="2"/>
  <c r="FE20" i="2"/>
  <c r="FE82" i="2"/>
  <c r="IC20" i="2"/>
  <c r="IC51" i="2"/>
  <c r="IC82" i="2"/>
  <c r="IC152" i="2"/>
  <c r="IC182" i="2"/>
  <c r="FE211" i="2"/>
  <c r="FE51" i="2"/>
  <c r="FE152" i="2"/>
  <c r="FE21" i="2"/>
  <c r="FE83" i="2"/>
  <c r="IC21" i="2"/>
  <c r="IC52" i="2"/>
  <c r="IC83" i="2"/>
  <c r="IC153" i="2"/>
  <c r="IC183" i="2"/>
  <c r="FE212" i="2"/>
  <c r="FE52" i="2"/>
  <c r="FE153" i="2"/>
  <c r="FE22" i="2"/>
  <c r="FE84" i="2"/>
  <c r="IC22" i="2"/>
  <c r="IC53" i="2"/>
  <c r="IC84" i="2"/>
  <c r="IC154" i="2"/>
  <c r="IC184" i="2"/>
  <c r="FE213" i="2"/>
  <c r="FE53" i="2"/>
  <c r="FE154" i="2"/>
  <c r="FE23" i="2"/>
  <c r="FE85" i="2"/>
  <c r="IC23" i="2"/>
  <c r="IC54" i="2"/>
  <c r="IC85" i="2"/>
  <c r="IC155" i="2"/>
  <c r="IC185" i="2"/>
  <c r="FE214" i="2"/>
  <c r="FE54" i="2"/>
  <c r="FE155" i="2"/>
  <c r="FE24" i="2"/>
  <c r="FE86" i="2"/>
  <c r="IC24" i="2"/>
  <c r="IC55" i="2"/>
  <c r="IC86" i="2"/>
  <c r="IC156" i="2"/>
  <c r="IC186" i="2"/>
  <c r="FE215" i="2"/>
  <c r="FE55" i="2"/>
  <c r="FE156" i="2"/>
  <c r="FE25" i="2"/>
  <c r="FE87" i="2"/>
  <c r="IC25" i="2"/>
  <c r="IC56" i="2"/>
  <c r="IC87" i="2"/>
  <c r="IC157" i="2"/>
  <c r="IC187" i="2"/>
  <c r="FE216" i="2"/>
  <c r="FE56" i="2"/>
  <c r="FE157" i="2"/>
  <c r="FE26" i="2"/>
  <c r="FE88" i="2"/>
  <c r="IC26" i="2"/>
  <c r="IC57" i="2"/>
  <c r="IC88" i="2"/>
  <c r="IC158" i="2"/>
  <c r="IC188" i="2"/>
  <c r="FE217" i="2"/>
  <c r="FE57" i="2"/>
  <c r="FE158" i="2"/>
  <c r="FE249" i="2"/>
  <c r="FF4" i="2"/>
  <c r="FF5" i="2"/>
  <c r="FF6" i="2"/>
  <c r="FF7" i="2"/>
  <c r="FF69" i="2"/>
  <c r="ID7" i="2"/>
  <c r="ID38" i="2"/>
  <c r="ID69" i="2"/>
  <c r="ID139" i="2"/>
  <c r="ID169" i="2"/>
  <c r="FF139" i="2"/>
  <c r="FF8" i="2"/>
  <c r="FF70" i="2"/>
  <c r="ID8" i="2"/>
  <c r="ID39" i="2"/>
  <c r="ID70" i="2"/>
  <c r="ID140" i="2"/>
  <c r="ID170" i="2"/>
  <c r="FF38" i="2"/>
  <c r="FF199" i="2"/>
  <c r="FF39" i="2"/>
  <c r="FF140" i="2"/>
  <c r="FF9" i="2"/>
  <c r="FF71" i="2"/>
  <c r="ID9" i="2"/>
  <c r="ID40" i="2"/>
  <c r="ID71" i="2"/>
  <c r="ID141" i="2"/>
  <c r="ID171" i="2"/>
  <c r="FF200" i="2"/>
  <c r="FF40" i="2"/>
  <c r="FF141" i="2"/>
  <c r="FF10" i="2"/>
  <c r="FF72" i="2"/>
  <c r="ID10" i="2"/>
  <c r="ID41" i="2"/>
  <c r="ID72" i="2"/>
  <c r="ID142" i="2"/>
  <c r="ID172" i="2"/>
  <c r="FF201" i="2"/>
  <c r="FF41" i="2"/>
  <c r="FF142" i="2"/>
  <c r="FF11" i="2"/>
  <c r="FF73" i="2"/>
  <c r="ID11" i="2"/>
  <c r="ID42" i="2"/>
  <c r="ID73" i="2"/>
  <c r="ID143" i="2"/>
  <c r="ID173" i="2"/>
  <c r="FF202" i="2"/>
  <c r="FF42" i="2"/>
  <c r="FF143" i="2"/>
  <c r="FF12" i="2"/>
  <c r="FF74" i="2"/>
  <c r="ID12" i="2"/>
  <c r="ID43" i="2"/>
  <c r="ID74" i="2"/>
  <c r="ID144" i="2"/>
  <c r="ID174" i="2"/>
  <c r="FF203" i="2"/>
  <c r="FF43" i="2"/>
  <c r="FF144" i="2"/>
  <c r="FF13" i="2"/>
  <c r="FF75" i="2"/>
  <c r="ID13" i="2"/>
  <c r="ID44" i="2"/>
  <c r="ID75" i="2"/>
  <c r="ID145" i="2"/>
  <c r="ID175" i="2"/>
  <c r="FF204" i="2"/>
  <c r="FF44" i="2"/>
  <c r="FF145" i="2"/>
  <c r="FF14" i="2"/>
  <c r="FF76" i="2"/>
  <c r="ID14" i="2"/>
  <c r="ID45" i="2"/>
  <c r="ID76" i="2"/>
  <c r="ID146" i="2"/>
  <c r="ID176" i="2"/>
  <c r="FF205" i="2"/>
  <c r="FF45" i="2"/>
  <c r="FF146" i="2"/>
  <c r="FF15" i="2"/>
  <c r="FF77" i="2"/>
  <c r="ID15" i="2"/>
  <c r="ID46" i="2"/>
  <c r="ID77" i="2"/>
  <c r="ID147" i="2"/>
  <c r="ID177" i="2"/>
  <c r="FF206" i="2"/>
  <c r="FF46" i="2"/>
  <c r="FF147" i="2"/>
  <c r="FF16" i="2"/>
  <c r="FF78" i="2"/>
  <c r="ID16" i="2"/>
  <c r="ID47" i="2"/>
  <c r="ID78" i="2"/>
  <c r="ID148" i="2"/>
  <c r="ID178" i="2"/>
  <c r="FF207" i="2"/>
  <c r="FF47" i="2"/>
  <c r="FF148" i="2"/>
  <c r="FF17" i="2"/>
  <c r="FF79" i="2"/>
  <c r="ID17" i="2"/>
  <c r="ID48" i="2"/>
  <c r="ID79" i="2"/>
  <c r="ID149" i="2"/>
  <c r="ID179" i="2"/>
  <c r="FF208" i="2"/>
  <c r="FF48" i="2"/>
  <c r="FF149" i="2"/>
  <c r="FF18" i="2"/>
  <c r="FF80" i="2"/>
  <c r="ID18" i="2"/>
  <c r="ID49" i="2"/>
  <c r="ID80" i="2"/>
  <c r="ID150" i="2"/>
  <c r="ID180" i="2"/>
  <c r="FF209" i="2"/>
  <c r="FF49" i="2"/>
  <c r="FF150" i="2"/>
  <c r="FF19" i="2"/>
  <c r="FF81" i="2"/>
  <c r="ID19" i="2"/>
  <c r="ID50" i="2"/>
  <c r="ID81" i="2"/>
  <c r="ID151" i="2"/>
  <c r="ID181" i="2"/>
  <c r="FF210" i="2"/>
  <c r="FF50" i="2"/>
  <c r="FF151" i="2"/>
  <c r="FF20" i="2"/>
  <c r="FF82" i="2"/>
  <c r="ID20" i="2"/>
  <c r="ID51" i="2"/>
  <c r="ID82" i="2"/>
  <c r="ID152" i="2"/>
  <c r="ID182" i="2"/>
  <c r="FF211" i="2"/>
  <c r="FF51" i="2"/>
  <c r="FF152" i="2"/>
  <c r="FF21" i="2"/>
  <c r="FF83" i="2"/>
  <c r="ID21" i="2"/>
  <c r="ID52" i="2"/>
  <c r="ID83" i="2"/>
  <c r="ID153" i="2"/>
  <c r="ID183" i="2"/>
  <c r="FF212" i="2"/>
  <c r="FF52" i="2"/>
  <c r="FF153" i="2"/>
  <c r="FF22" i="2"/>
  <c r="FF84" i="2"/>
  <c r="ID22" i="2"/>
  <c r="ID53" i="2"/>
  <c r="ID84" i="2"/>
  <c r="ID154" i="2"/>
  <c r="ID184" i="2"/>
  <c r="FF213" i="2"/>
  <c r="FF53" i="2"/>
  <c r="FF154" i="2"/>
  <c r="FF23" i="2"/>
  <c r="FF85" i="2"/>
  <c r="ID23" i="2"/>
  <c r="ID54" i="2"/>
  <c r="ID85" i="2"/>
  <c r="ID155" i="2"/>
  <c r="ID185" i="2"/>
  <c r="FF214" i="2"/>
  <c r="FF54" i="2"/>
  <c r="FF155" i="2"/>
  <c r="FF24" i="2"/>
  <c r="FF86" i="2"/>
  <c r="ID24" i="2"/>
  <c r="ID55" i="2"/>
  <c r="ID86" i="2"/>
  <c r="ID156" i="2"/>
  <c r="ID186" i="2"/>
  <c r="FF215" i="2"/>
  <c r="FF55" i="2"/>
  <c r="FF156" i="2"/>
  <c r="FF25" i="2"/>
  <c r="FF87" i="2"/>
  <c r="ID25" i="2"/>
  <c r="ID56" i="2"/>
  <c r="ID87" i="2"/>
  <c r="ID157" i="2"/>
  <c r="ID187" i="2"/>
  <c r="FF216" i="2"/>
  <c r="FF56" i="2"/>
  <c r="FF157" i="2"/>
  <c r="FF26" i="2"/>
  <c r="FF88" i="2"/>
  <c r="ID26" i="2"/>
  <c r="ID57" i="2"/>
  <c r="ID88" i="2"/>
  <c r="ID158" i="2"/>
  <c r="ID188" i="2"/>
  <c r="FF217" i="2"/>
  <c r="FF57" i="2"/>
  <c r="FF158" i="2"/>
  <c r="FF249" i="2"/>
  <c r="FG4" i="2"/>
  <c r="FG5" i="2"/>
  <c r="FG6" i="2"/>
  <c r="FG7" i="2"/>
  <c r="FG69" i="2"/>
  <c r="IE7" i="2"/>
  <c r="IE38" i="2"/>
  <c r="IE69" i="2"/>
  <c r="IE139" i="2"/>
  <c r="IE169" i="2"/>
  <c r="FG139" i="2"/>
  <c r="FG8" i="2"/>
  <c r="FG70" i="2"/>
  <c r="IE8" i="2"/>
  <c r="IE39" i="2"/>
  <c r="IE70" i="2"/>
  <c r="IE140" i="2"/>
  <c r="IE170" i="2"/>
  <c r="FG38" i="2"/>
  <c r="FG199" i="2"/>
  <c r="FG39" i="2"/>
  <c r="FG140" i="2"/>
  <c r="FG9" i="2"/>
  <c r="FG71" i="2"/>
  <c r="IE9" i="2"/>
  <c r="IE40" i="2"/>
  <c r="IE71" i="2"/>
  <c r="IE141" i="2"/>
  <c r="IE171" i="2"/>
  <c r="FG200" i="2"/>
  <c r="FG40" i="2"/>
  <c r="FG141" i="2"/>
  <c r="FG10" i="2"/>
  <c r="FG72" i="2"/>
  <c r="IE10" i="2"/>
  <c r="IE41" i="2"/>
  <c r="IE72" i="2"/>
  <c r="IE142" i="2"/>
  <c r="IE172" i="2"/>
  <c r="FG201" i="2"/>
  <c r="FG41" i="2"/>
  <c r="FG142" i="2"/>
  <c r="FG11" i="2"/>
  <c r="FG73" i="2"/>
  <c r="IE11" i="2"/>
  <c r="IE42" i="2"/>
  <c r="IE73" i="2"/>
  <c r="IE143" i="2"/>
  <c r="IE173" i="2"/>
  <c r="FG202" i="2"/>
  <c r="FG42" i="2"/>
  <c r="FG143" i="2"/>
  <c r="FG12" i="2"/>
  <c r="FG74" i="2"/>
  <c r="IE12" i="2"/>
  <c r="IE43" i="2"/>
  <c r="IE74" i="2"/>
  <c r="IE144" i="2"/>
  <c r="IE174" i="2"/>
  <c r="FG203" i="2"/>
  <c r="FG43" i="2"/>
  <c r="FG144" i="2"/>
  <c r="FG13" i="2"/>
  <c r="FG75" i="2"/>
  <c r="IE13" i="2"/>
  <c r="IE44" i="2"/>
  <c r="IE75" i="2"/>
  <c r="IE145" i="2"/>
  <c r="IE175" i="2"/>
  <c r="FG204" i="2"/>
  <c r="FG44" i="2"/>
  <c r="FG145" i="2"/>
  <c r="FG14" i="2"/>
  <c r="FG76" i="2"/>
  <c r="IE14" i="2"/>
  <c r="IE45" i="2"/>
  <c r="IE76" i="2"/>
  <c r="IE146" i="2"/>
  <c r="IE176" i="2"/>
  <c r="FG205" i="2"/>
  <c r="FG45" i="2"/>
  <c r="FG146" i="2"/>
  <c r="FG15" i="2"/>
  <c r="FG77" i="2"/>
  <c r="IE15" i="2"/>
  <c r="IE46" i="2"/>
  <c r="IE77" i="2"/>
  <c r="IE147" i="2"/>
  <c r="IE177" i="2"/>
  <c r="FG206" i="2"/>
  <c r="FG46" i="2"/>
  <c r="FG147" i="2"/>
  <c r="FG16" i="2"/>
  <c r="FG78" i="2"/>
  <c r="IE16" i="2"/>
  <c r="IE47" i="2"/>
  <c r="IE78" i="2"/>
  <c r="IE148" i="2"/>
  <c r="IE178" i="2"/>
  <c r="FG207" i="2"/>
  <c r="FG47" i="2"/>
  <c r="FG148" i="2"/>
  <c r="FG17" i="2"/>
  <c r="FG79" i="2"/>
  <c r="IE17" i="2"/>
  <c r="IE48" i="2"/>
  <c r="IE79" i="2"/>
  <c r="IE149" i="2"/>
  <c r="IE179" i="2"/>
  <c r="FG208" i="2"/>
  <c r="FG48" i="2"/>
  <c r="FG149" i="2"/>
  <c r="FG18" i="2"/>
  <c r="FG80" i="2"/>
  <c r="IE18" i="2"/>
  <c r="IE49" i="2"/>
  <c r="IE80" i="2"/>
  <c r="IE150" i="2"/>
  <c r="IE180" i="2"/>
  <c r="FG209" i="2"/>
  <c r="FG49" i="2"/>
  <c r="FG150" i="2"/>
  <c r="FG19" i="2"/>
  <c r="FG81" i="2"/>
  <c r="IE19" i="2"/>
  <c r="IE50" i="2"/>
  <c r="IE81" i="2"/>
  <c r="IE151" i="2"/>
  <c r="IE181" i="2"/>
  <c r="FG210" i="2"/>
  <c r="FG50" i="2"/>
  <c r="FG151" i="2"/>
  <c r="FG20" i="2"/>
  <c r="FG82" i="2"/>
  <c r="IE20" i="2"/>
  <c r="IE51" i="2"/>
  <c r="IE82" i="2"/>
  <c r="IE152" i="2"/>
  <c r="IE182" i="2"/>
  <c r="FG211" i="2"/>
  <c r="FG51" i="2"/>
  <c r="FG152" i="2"/>
  <c r="FG21" i="2"/>
  <c r="FG83" i="2"/>
  <c r="IE21" i="2"/>
  <c r="IE52" i="2"/>
  <c r="IE83" i="2"/>
  <c r="IE153" i="2"/>
  <c r="IE183" i="2"/>
  <c r="FG212" i="2"/>
  <c r="FG52" i="2"/>
  <c r="FG153" i="2"/>
  <c r="FG22" i="2"/>
  <c r="FG84" i="2"/>
  <c r="IE22" i="2"/>
  <c r="IE53" i="2"/>
  <c r="IE84" i="2"/>
  <c r="IE154" i="2"/>
  <c r="IE184" i="2"/>
  <c r="FG213" i="2"/>
  <c r="FG53" i="2"/>
  <c r="FG154" i="2"/>
  <c r="FG23" i="2"/>
  <c r="FG85" i="2"/>
  <c r="IE23" i="2"/>
  <c r="IE54" i="2"/>
  <c r="IE85" i="2"/>
  <c r="IE155" i="2"/>
  <c r="IE185" i="2"/>
  <c r="FG214" i="2"/>
  <c r="FG54" i="2"/>
  <c r="FG155" i="2"/>
  <c r="FG24" i="2"/>
  <c r="FG86" i="2"/>
  <c r="IE24" i="2"/>
  <c r="IE55" i="2"/>
  <c r="IE86" i="2"/>
  <c r="IE156" i="2"/>
  <c r="IE186" i="2"/>
  <c r="FG215" i="2"/>
  <c r="FG55" i="2"/>
  <c r="FG156" i="2"/>
  <c r="FG25" i="2"/>
  <c r="FG87" i="2"/>
  <c r="IE25" i="2"/>
  <c r="IE56" i="2"/>
  <c r="IE87" i="2"/>
  <c r="IE157" i="2"/>
  <c r="IE187" i="2"/>
  <c r="FG216" i="2"/>
  <c r="FG56" i="2"/>
  <c r="FG157" i="2"/>
  <c r="FG26" i="2"/>
  <c r="FG88" i="2"/>
  <c r="IE26" i="2"/>
  <c r="IE57" i="2"/>
  <c r="IE88" i="2"/>
  <c r="IE158" i="2"/>
  <c r="IE188" i="2"/>
  <c r="FG217" i="2"/>
  <c r="FG57" i="2"/>
  <c r="FG158" i="2"/>
  <c r="FG249" i="2"/>
  <c r="FH4" i="2"/>
  <c r="FH5" i="2"/>
  <c r="FH6" i="2"/>
  <c r="FH7" i="2"/>
  <c r="FH69" i="2"/>
  <c r="IF7" i="2"/>
  <c r="IF38" i="2"/>
  <c r="IF69" i="2"/>
  <c r="IF139" i="2"/>
  <c r="IF169" i="2"/>
  <c r="FH139" i="2"/>
  <c r="FH8" i="2"/>
  <c r="FH70" i="2"/>
  <c r="IF8" i="2"/>
  <c r="IF39" i="2"/>
  <c r="IF70" i="2"/>
  <c r="IF140" i="2"/>
  <c r="IF170" i="2"/>
  <c r="FH38" i="2"/>
  <c r="FH199" i="2"/>
  <c r="FH39" i="2"/>
  <c r="FH140" i="2"/>
  <c r="FH9" i="2"/>
  <c r="FH71" i="2"/>
  <c r="IF9" i="2"/>
  <c r="IF40" i="2"/>
  <c r="IF71" i="2"/>
  <c r="IF141" i="2"/>
  <c r="IF171" i="2"/>
  <c r="FH200" i="2"/>
  <c r="FH40" i="2"/>
  <c r="FH141" i="2"/>
  <c r="FH10" i="2"/>
  <c r="FH72" i="2"/>
  <c r="IF10" i="2"/>
  <c r="IF41" i="2"/>
  <c r="IF72" i="2"/>
  <c r="IF142" i="2"/>
  <c r="IF172" i="2"/>
  <c r="FH201" i="2"/>
  <c r="FH41" i="2"/>
  <c r="FH142" i="2"/>
  <c r="FH11" i="2"/>
  <c r="FH73" i="2"/>
  <c r="IF11" i="2"/>
  <c r="IF42" i="2"/>
  <c r="IF73" i="2"/>
  <c r="IF143" i="2"/>
  <c r="IF173" i="2"/>
  <c r="FH202" i="2"/>
  <c r="FH42" i="2"/>
  <c r="FH143" i="2"/>
  <c r="FH12" i="2"/>
  <c r="FH74" i="2"/>
  <c r="IF12" i="2"/>
  <c r="IF43" i="2"/>
  <c r="IF74" i="2"/>
  <c r="IF144" i="2"/>
  <c r="IF174" i="2"/>
  <c r="FH203" i="2"/>
  <c r="FH43" i="2"/>
  <c r="FH144" i="2"/>
  <c r="FH13" i="2"/>
  <c r="FH75" i="2"/>
  <c r="IF13" i="2"/>
  <c r="IF44" i="2"/>
  <c r="IF75" i="2"/>
  <c r="IF145" i="2"/>
  <c r="IF175" i="2"/>
  <c r="FH204" i="2"/>
  <c r="FH44" i="2"/>
  <c r="FH145" i="2"/>
  <c r="FH14" i="2"/>
  <c r="FH76" i="2"/>
  <c r="IF14" i="2"/>
  <c r="IF45" i="2"/>
  <c r="IF76" i="2"/>
  <c r="IF146" i="2"/>
  <c r="IF176" i="2"/>
  <c r="FH205" i="2"/>
  <c r="FH45" i="2"/>
  <c r="FH146" i="2"/>
  <c r="FH15" i="2"/>
  <c r="FH77" i="2"/>
  <c r="IF15" i="2"/>
  <c r="IF46" i="2"/>
  <c r="IF77" i="2"/>
  <c r="IF147" i="2"/>
  <c r="IF177" i="2"/>
  <c r="FH206" i="2"/>
  <c r="FH46" i="2"/>
  <c r="FH147" i="2"/>
  <c r="FH16" i="2"/>
  <c r="FH78" i="2"/>
  <c r="IF16" i="2"/>
  <c r="IF47" i="2"/>
  <c r="IF78" i="2"/>
  <c r="IF148" i="2"/>
  <c r="IF178" i="2"/>
  <c r="FH207" i="2"/>
  <c r="FH47" i="2"/>
  <c r="FH148" i="2"/>
  <c r="FH17" i="2"/>
  <c r="FH79" i="2"/>
  <c r="IF17" i="2"/>
  <c r="IF48" i="2"/>
  <c r="IF79" i="2"/>
  <c r="IF149" i="2"/>
  <c r="IF179" i="2"/>
  <c r="FH208" i="2"/>
  <c r="FH48" i="2"/>
  <c r="FH149" i="2"/>
  <c r="FH18" i="2"/>
  <c r="FH80" i="2"/>
  <c r="IF18" i="2"/>
  <c r="IF49" i="2"/>
  <c r="IF80" i="2"/>
  <c r="IF150" i="2"/>
  <c r="IF180" i="2"/>
  <c r="FH209" i="2"/>
  <c r="FH49" i="2"/>
  <c r="FH150" i="2"/>
  <c r="FH19" i="2"/>
  <c r="FH81" i="2"/>
  <c r="IF19" i="2"/>
  <c r="IF50" i="2"/>
  <c r="IF81" i="2"/>
  <c r="IF151" i="2"/>
  <c r="IF181" i="2"/>
  <c r="FH210" i="2"/>
  <c r="FH50" i="2"/>
  <c r="FH151" i="2"/>
  <c r="FH20" i="2"/>
  <c r="FH82" i="2"/>
  <c r="IF20" i="2"/>
  <c r="IF51" i="2"/>
  <c r="IF82" i="2"/>
  <c r="IF152" i="2"/>
  <c r="IF182" i="2"/>
  <c r="FH211" i="2"/>
  <c r="FH51" i="2"/>
  <c r="FH152" i="2"/>
  <c r="FH21" i="2"/>
  <c r="FH83" i="2"/>
  <c r="IF21" i="2"/>
  <c r="IF52" i="2"/>
  <c r="IF83" i="2"/>
  <c r="IF153" i="2"/>
  <c r="IF183" i="2"/>
  <c r="FH212" i="2"/>
  <c r="FH52" i="2"/>
  <c r="FH153" i="2"/>
  <c r="FH22" i="2"/>
  <c r="FH84" i="2"/>
  <c r="IF22" i="2"/>
  <c r="IF53" i="2"/>
  <c r="IF84" i="2"/>
  <c r="IF154" i="2"/>
  <c r="IF184" i="2"/>
  <c r="FH213" i="2"/>
  <c r="FH53" i="2"/>
  <c r="FH154" i="2"/>
  <c r="FH23" i="2"/>
  <c r="FH85" i="2"/>
  <c r="IF23" i="2"/>
  <c r="IF54" i="2"/>
  <c r="IF85" i="2"/>
  <c r="IF155" i="2"/>
  <c r="IF185" i="2"/>
  <c r="FH214" i="2"/>
  <c r="FH54" i="2"/>
  <c r="FH155" i="2"/>
  <c r="FH24" i="2"/>
  <c r="FH86" i="2"/>
  <c r="IF24" i="2"/>
  <c r="IF55" i="2"/>
  <c r="IF86" i="2"/>
  <c r="IF156" i="2"/>
  <c r="IF186" i="2"/>
  <c r="FH215" i="2"/>
  <c r="FH55" i="2"/>
  <c r="FH156" i="2"/>
  <c r="FH25" i="2"/>
  <c r="FH87" i="2"/>
  <c r="IF25" i="2"/>
  <c r="IF56" i="2"/>
  <c r="IF87" i="2"/>
  <c r="IF157" i="2"/>
  <c r="IF187" i="2"/>
  <c r="FH216" i="2"/>
  <c r="FH56" i="2"/>
  <c r="FH157" i="2"/>
  <c r="FH26" i="2"/>
  <c r="FH88" i="2"/>
  <c r="IF26" i="2"/>
  <c r="IF57" i="2"/>
  <c r="IF88" i="2"/>
  <c r="IF158" i="2"/>
  <c r="IF188" i="2"/>
  <c r="FH217" i="2"/>
  <c r="FH57" i="2"/>
  <c r="FH158" i="2"/>
  <c r="FH249" i="2"/>
  <c r="FI4" i="2"/>
  <c r="FI5" i="2"/>
  <c r="FI6" i="2"/>
  <c r="FI7" i="2"/>
  <c r="FI69" i="2"/>
  <c r="IG7" i="2"/>
  <c r="IG38" i="2"/>
  <c r="IG69" i="2"/>
  <c r="IG139" i="2"/>
  <c r="IG169" i="2"/>
  <c r="FI139" i="2"/>
  <c r="FI8" i="2"/>
  <c r="FI70" i="2"/>
  <c r="IG8" i="2"/>
  <c r="IG39" i="2"/>
  <c r="IG70" i="2"/>
  <c r="IG140" i="2"/>
  <c r="IG170" i="2"/>
  <c r="FI38" i="2"/>
  <c r="FI199" i="2"/>
  <c r="FI39" i="2"/>
  <c r="FI140" i="2"/>
  <c r="FI9" i="2"/>
  <c r="FI71" i="2"/>
  <c r="IG9" i="2"/>
  <c r="IG40" i="2"/>
  <c r="IG71" i="2"/>
  <c r="IG141" i="2"/>
  <c r="IG171" i="2"/>
  <c r="FI200" i="2"/>
  <c r="FI40" i="2"/>
  <c r="FI141" i="2"/>
  <c r="FI10" i="2"/>
  <c r="FI72" i="2"/>
  <c r="IG10" i="2"/>
  <c r="IG41" i="2"/>
  <c r="IG72" i="2"/>
  <c r="IG142" i="2"/>
  <c r="IG172" i="2"/>
  <c r="FI201" i="2"/>
  <c r="FI41" i="2"/>
  <c r="FI142" i="2"/>
  <c r="FI11" i="2"/>
  <c r="FI73" i="2"/>
  <c r="IG11" i="2"/>
  <c r="IG42" i="2"/>
  <c r="IG73" i="2"/>
  <c r="IG143" i="2"/>
  <c r="IG173" i="2"/>
  <c r="FI202" i="2"/>
  <c r="FI42" i="2"/>
  <c r="FI143" i="2"/>
  <c r="FI12" i="2"/>
  <c r="FI74" i="2"/>
  <c r="IG12" i="2"/>
  <c r="IG43" i="2"/>
  <c r="IG74" i="2"/>
  <c r="IG144" i="2"/>
  <c r="IG174" i="2"/>
  <c r="FI203" i="2"/>
  <c r="FI43" i="2"/>
  <c r="FI144" i="2"/>
  <c r="FI13" i="2"/>
  <c r="FI75" i="2"/>
  <c r="IG13" i="2"/>
  <c r="IG44" i="2"/>
  <c r="IG75" i="2"/>
  <c r="IG145" i="2"/>
  <c r="IG175" i="2"/>
  <c r="FI204" i="2"/>
  <c r="FI44" i="2"/>
  <c r="FI145" i="2"/>
  <c r="FI14" i="2"/>
  <c r="FI76" i="2"/>
  <c r="IG14" i="2"/>
  <c r="IG45" i="2"/>
  <c r="IG76" i="2"/>
  <c r="IG146" i="2"/>
  <c r="IG176" i="2"/>
  <c r="FI205" i="2"/>
  <c r="FI45" i="2"/>
  <c r="FI146" i="2"/>
  <c r="FI15" i="2"/>
  <c r="FI77" i="2"/>
  <c r="IG15" i="2"/>
  <c r="IG46" i="2"/>
  <c r="IG77" i="2"/>
  <c r="IG147" i="2"/>
  <c r="IG177" i="2"/>
  <c r="FI206" i="2"/>
  <c r="FI46" i="2"/>
  <c r="FI147" i="2"/>
  <c r="FI16" i="2"/>
  <c r="FI78" i="2"/>
  <c r="IG16" i="2"/>
  <c r="IG47" i="2"/>
  <c r="IG78" i="2"/>
  <c r="IG148" i="2"/>
  <c r="IG178" i="2"/>
  <c r="FI207" i="2"/>
  <c r="FI47" i="2"/>
  <c r="FI148" i="2"/>
  <c r="FI17" i="2"/>
  <c r="FI79" i="2"/>
  <c r="IG17" i="2"/>
  <c r="IG48" i="2"/>
  <c r="IG79" i="2"/>
  <c r="IG149" i="2"/>
  <c r="IG179" i="2"/>
  <c r="FI208" i="2"/>
  <c r="FI48" i="2"/>
  <c r="FI149" i="2"/>
  <c r="FI18" i="2"/>
  <c r="FI80" i="2"/>
  <c r="IG18" i="2"/>
  <c r="IG49" i="2"/>
  <c r="IG80" i="2"/>
  <c r="IG150" i="2"/>
  <c r="IG180" i="2"/>
  <c r="FI209" i="2"/>
  <c r="FI49" i="2"/>
  <c r="FI150" i="2"/>
  <c r="FI19" i="2"/>
  <c r="FI81" i="2"/>
  <c r="IG19" i="2"/>
  <c r="IG50" i="2"/>
  <c r="IG81" i="2"/>
  <c r="IG151" i="2"/>
  <c r="IG181" i="2"/>
  <c r="FI210" i="2"/>
  <c r="FI50" i="2"/>
  <c r="FI151" i="2"/>
  <c r="FI20" i="2"/>
  <c r="FI82" i="2"/>
  <c r="IG20" i="2"/>
  <c r="IG51" i="2"/>
  <c r="IG82" i="2"/>
  <c r="IG152" i="2"/>
  <c r="IG182" i="2"/>
  <c r="FI211" i="2"/>
  <c r="FI51" i="2"/>
  <c r="FI152" i="2"/>
  <c r="FI21" i="2"/>
  <c r="FI83" i="2"/>
  <c r="IG21" i="2"/>
  <c r="IG52" i="2"/>
  <c r="IG83" i="2"/>
  <c r="IG153" i="2"/>
  <c r="IG183" i="2"/>
  <c r="FI212" i="2"/>
  <c r="FI52" i="2"/>
  <c r="FI153" i="2"/>
  <c r="FI22" i="2"/>
  <c r="FI84" i="2"/>
  <c r="IG22" i="2"/>
  <c r="IG53" i="2"/>
  <c r="IG84" i="2"/>
  <c r="IG154" i="2"/>
  <c r="IG184" i="2"/>
  <c r="FI213" i="2"/>
  <c r="FI53" i="2"/>
  <c r="FI154" i="2"/>
  <c r="FI23" i="2"/>
  <c r="FI85" i="2"/>
  <c r="IG23" i="2"/>
  <c r="IG54" i="2"/>
  <c r="IG85" i="2"/>
  <c r="IG155" i="2"/>
  <c r="IG185" i="2"/>
  <c r="FI214" i="2"/>
  <c r="FI54" i="2"/>
  <c r="FI155" i="2"/>
  <c r="FI24" i="2"/>
  <c r="FI86" i="2"/>
  <c r="IG24" i="2"/>
  <c r="IG55" i="2"/>
  <c r="IG86" i="2"/>
  <c r="IG156" i="2"/>
  <c r="IG186" i="2"/>
  <c r="FI215" i="2"/>
  <c r="FI55" i="2"/>
  <c r="FI156" i="2"/>
  <c r="FI25" i="2"/>
  <c r="FI87" i="2"/>
  <c r="IG25" i="2"/>
  <c r="IG56" i="2"/>
  <c r="IG87" i="2"/>
  <c r="IG157" i="2"/>
  <c r="IG187" i="2"/>
  <c r="FI216" i="2"/>
  <c r="FI56" i="2"/>
  <c r="FI157" i="2"/>
  <c r="FI26" i="2"/>
  <c r="FI88" i="2"/>
  <c r="IG26" i="2"/>
  <c r="IG57" i="2"/>
  <c r="IG88" i="2"/>
  <c r="IG158" i="2"/>
  <c r="IG188" i="2"/>
  <c r="FI217" i="2"/>
  <c r="FI57" i="2"/>
  <c r="FI158" i="2"/>
  <c r="FI249" i="2"/>
  <c r="FJ4" i="2"/>
  <c r="FJ5" i="2"/>
  <c r="FJ6" i="2"/>
  <c r="FJ7" i="2"/>
  <c r="FJ69" i="2"/>
  <c r="IH7" i="2"/>
  <c r="IH38" i="2"/>
  <c r="IH69" i="2"/>
  <c r="IH139" i="2"/>
  <c r="IH169" i="2"/>
  <c r="FJ139" i="2"/>
  <c r="FJ8" i="2"/>
  <c r="FJ70" i="2"/>
  <c r="IH8" i="2"/>
  <c r="IH39" i="2"/>
  <c r="IH70" i="2"/>
  <c r="IH140" i="2"/>
  <c r="IH170" i="2"/>
  <c r="FJ38" i="2"/>
  <c r="FJ199" i="2"/>
  <c r="FJ39" i="2"/>
  <c r="FJ140" i="2"/>
  <c r="FJ9" i="2"/>
  <c r="FJ71" i="2"/>
  <c r="IH9" i="2"/>
  <c r="IH40" i="2"/>
  <c r="IH71" i="2"/>
  <c r="IH141" i="2"/>
  <c r="IH171" i="2"/>
  <c r="FJ200" i="2"/>
  <c r="FJ40" i="2"/>
  <c r="FJ141" i="2"/>
  <c r="FJ10" i="2"/>
  <c r="FJ72" i="2"/>
  <c r="IH10" i="2"/>
  <c r="IH41" i="2"/>
  <c r="IH72" i="2"/>
  <c r="IH142" i="2"/>
  <c r="IH172" i="2"/>
  <c r="FJ201" i="2"/>
  <c r="FJ41" i="2"/>
  <c r="FJ142" i="2"/>
  <c r="FJ11" i="2"/>
  <c r="FJ73" i="2"/>
  <c r="IH11" i="2"/>
  <c r="IH42" i="2"/>
  <c r="IH73" i="2"/>
  <c r="IH143" i="2"/>
  <c r="IH173" i="2"/>
  <c r="FJ202" i="2"/>
  <c r="FJ42" i="2"/>
  <c r="FJ143" i="2"/>
  <c r="FJ12" i="2"/>
  <c r="FJ74" i="2"/>
  <c r="IH12" i="2"/>
  <c r="IH43" i="2"/>
  <c r="IH74" i="2"/>
  <c r="IH144" i="2"/>
  <c r="IH174" i="2"/>
  <c r="FJ203" i="2"/>
  <c r="FJ43" i="2"/>
  <c r="FJ144" i="2"/>
  <c r="FJ13" i="2"/>
  <c r="FJ75" i="2"/>
  <c r="IH13" i="2"/>
  <c r="IH44" i="2"/>
  <c r="IH75" i="2"/>
  <c r="IH145" i="2"/>
  <c r="IH175" i="2"/>
  <c r="FJ204" i="2"/>
  <c r="FJ44" i="2"/>
  <c r="FJ145" i="2"/>
  <c r="FJ14" i="2"/>
  <c r="FJ76" i="2"/>
  <c r="IH14" i="2"/>
  <c r="IH45" i="2"/>
  <c r="IH76" i="2"/>
  <c r="IH146" i="2"/>
  <c r="IH176" i="2"/>
  <c r="FJ205" i="2"/>
  <c r="FJ45" i="2"/>
  <c r="FJ146" i="2"/>
  <c r="FJ15" i="2"/>
  <c r="FJ77" i="2"/>
  <c r="IH15" i="2"/>
  <c r="IH46" i="2"/>
  <c r="IH77" i="2"/>
  <c r="IH147" i="2"/>
  <c r="IH177" i="2"/>
  <c r="FJ206" i="2"/>
  <c r="FJ46" i="2"/>
  <c r="FJ147" i="2"/>
  <c r="FJ16" i="2"/>
  <c r="FJ78" i="2"/>
  <c r="IH16" i="2"/>
  <c r="IH47" i="2"/>
  <c r="IH78" i="2"/>
  <c r="IH148" i="2"/>
  <c r="IH178" i="2"/>
  <c r="FJ207" i="2"/>
  <c r="FJ47" i="2"/>
  <c r="FJ148" i="2"/>
  <c r="FJ17" i="2"/>
  <c r="FJ79" i="2"/>
  <c r="IH17" i="2"/>
  <c r="IH48" i="2"/>
  <c r="IH79" i="2"/>
  <c r="IH149" i="2"/>
  <c r="IH179" i="2"/>
  <c r="FJ208" i="2"/>
  <c r="FJ48" i="2"/>
  <c r="FJ149" i="2"/>
  <c r="FJ18" i="2"/>
  <c r="FJ80" i="2"/>
  <c r="IH18" i="2"/>
  <c r="IH49" i="2"/>
  <c r="IH80" i="2"/>
  <c r="IH150" i="2"/>
  <c r="IH180" i="2"/>
  <c r="FJ209" i="2"/>
  <c r="FJ49" i="2"/>
  <c r="FJ150" i="2"/>
  <c r="FJ19" i="2"/>
  <c r="FJ81" i="2"/>
  <c r="IH19" i="2"/>
  <c r="IH50" i="2"/>
  <c r="IH81" i="2"/>
  <c r="IH151" i="2"/>
  <c r="IH181" i="2"/>
  <c r="FJ210" i="2"/>
  <c r="FJ50" i="2"/>
  <c r="FJ151" i="2"/>
  <c r="FJ20" i="2"/>
  <c r="FJ82" i="2"/>
  <c r="IH20" i="2"/>
  <c r="IH51" i="2"/>
  <c r="IH82" i="2"/>
  <c r="IH152" i="2"/>
  <c r="IH182" i="2"/>
  <c r="FJ211" i="2"/>
  <c r="FJ51" i="2"/>
  <c r="FJ152" i="2"/>
  <c r="FJ21" i="2"/>
  <c r="FJ83" i="2"/>
  <c r="IH21" i="2"/>
  <c r="IH52" i="2"/>
  <c r="IH83" i="2"/>
  <c r="IH153" i="2"/>
  <c r="IH183" i="2"/>
  <c r="FJ212" i="2"/>
  <c r="FJ52" i="2"/>
  <c r="FJ153" i="2"/>
  <c r="FJ22" i="2"/>
  <c r="FJ84" i="2"/>
  <c r="IH22" i="2"/>
  <c r="IH53" i="2"/>
  <c r="IH84" i="2"/>
  <c r="IH154" i="2"/>
  <c r="IH184" i="2"/>
  <c r="FJ213" i="2"/>
  <c r="FJ53" i="2"/>
  <c r="FJ154" i="2"/>
  <c r="FJ23" i="2"/>
  <c r="FJ85" i="2"/>
  <c r="IH23" i="2"/>
  <c r="IH54" i="2"/>
  <c r="IH85" i="2"/>
  <c r="IH155" i="2"/>
  <c r="IH185" i="2"/>
  <c r="FJ214" i="2"/>
  <c r="FJ54" i="2"/>
  <c r="FJ155" i="2"/>
  <c r="FJ24" i="2"/>
  <c r="FJ86" i="2"/>
  <c r="IH24" i="2"/>
  <c r="IH55" i="2"/>
  <c r="IH86" i="2"/>
  <c r="IH156" i="2"/>
  <c r="IH186" i="2"/>
  <c r="FJ215" i="2"/>
  <c r="FJ55" i="2"/>
  <c r="FJ156" i="2"/>
  <c r="FJ25" i="2"/>
  <c r="FJ87" i="2"/>
  <c r="IH25" i="2"/>
  <c r="IH56" i="2"/>
  <c r="IH87" i="2"/>
  <c r="IH157" i="2"/>
  <c r="IH187" i="2"/>
  <c r="FJ216" i="2"/>
  <c r="FJ56" i="2"/>
  <c r="FJ157" i="2"/>
  <c r="FJ26" i="2"/>
  <c r="FJ88" i="2"/>
  <c r="IH26" i="2"/>
  <c r="IH57" i="2"/>
  <c r="IH88" i="2"/>
  <c r="IH158" i="2"/>
  <c r="IH188" i="2"/>
  <c r="FJ217" i="2"/>
  <c r="FJ57" i="2"/>
  <c r="FJ158" i="2"/>
  <c r="FJ249" i="2"/>
  <c r="FK4" i="2"/>
  <c r="FK5" i="2"/>
  <c r="FK6" i="2"/>
  <c r="FK7" i="2"/>
  <c r="FK69" i="2"/>
  <c r="II7" i="2"/>
  <c r="II38" i="2"/>
  <c r="II69" i="2"/>
  <c r="II139" i="2"/>
  <c r="II169" i="2"/>
  <c r="FK139" i="2"/>
  <c r="FK8" i="2"/>
  <c r="FK70" i="2"/>
  <c r="II8" i="2"/>
  <c r="II39" i="2"/>
  <c r="II70" i="2"/>
  <c r="II140" i="2"/>
  <c r="II170" i="2"/>
  <c r="FK38" i="2"/>
  <c r="FK199" i="2"/>
  <c r="FK39" i="2"/>
  <c r="FK140" i="2"/>
  <c r="FK9" i="2"/>
  <c r="FK71" i="2"/>
  <c r="II9" i="2"/>
  <c r="II40" i="2"/>
  <c r="II71" i="2"/>
  <c r="II141" i="2"/>
  <c r="II171" i="2"/>
  <c r="FK200" i="2"/>
  <c r="FK40" i="2"/>
  <c r="FK141" i="2"/>
  <c r="FK10" i="2"/>
  <c r="FK72" i="2"/>
  <c r="II10" i="2"/>
  <c r="II41" i="2"/>
  <c r="II72" i="2"/>
  <c r="II142" i="2"/>
  <c r="II172" i="2"/>
  <c r="FK201" i="2"/>
  <c r="FK41" i="2"/>
  <c r="FK142" i="2"/>
  <c r="FK11" i="2"/>
  <c r="FK73" i="2"/>
  <c r="II11" i="2"/>
  <c r="II42" i="2"/>
  <c r="II73" i="2"/>
  <c r="II143" i="2"/>
  <c r="II173" i="2"/>
  <c r="FK202" i="2"/>
  <c r="FK42" i="2"/>
  <c r="FK143" i="2"/>
  <c r="FK12" i="2"/>
  <c r="FK74" i="2"/>
  <c r="II12" i="2"/>
  <c r="II43" i="2"/>
  <c r="II74" i="2"/>
  <c r="II144" i="2"/>
  <c r="II174" i="2"/>
  <c r="FK203" i="2"/>
  <c r="FK43" i="2"/>
  <c r="FK144" i="2"/>
  <c r="FK13" i="2"/>
  <c r="FK75" i="2"/>
  <c r="II13" i="2"/>
  <c r="II44" i="2"/>
  <c r="II75" i="2"/>
  <c r="II145" i="2"/>
  <c r="II175" i="2"/>
  <c r="FK204" i="2"/>
  <c r="FK44" i="2"/>
  <c r="FK145" i="2"/>
  <c r="FK14" i="2"/>
  <c r="FK76" i="2"/>
  <c r="II14" i="2"/>
  <c r="II45" i="2"/>
  <c r="II76" i="2"/>
  <c r="II146" i="2"/>
  <c r="II176" i="2"/>
  <c r="FK205" i="2"/>
  <c r="FK45" i="2"/>
  <c r="FK146" i="2"/>
  <c r="FK15" i="2"/>
  <c r="FK77" i="2"/>
  <c r="II15" i="2"/>
  <c r="II46" i="2"/>
  <c r="II77" i="2"/>
  <c r="II147" i="2"/>
  <c r="II177" i="2"/>
  <c r="FK206" i="2"/>
  <c r="FK46" i="2"/>
  <c r="FK147" i="2"/>
  <c r="FK16" i="2"/>
  <c r="FK78" i="2"/>
  <c r="II16" i="2"/>
  <c r="II47" i="2"/>
  <c r="II78" i="2"/>
  <c r="II148" i="2"/>
  <c r="II178" i="2"/>
  <c r="FK207" i="2"/>
  <c r="FK47" i="2"/>
  <c r="FK148" i="2"/>
  <c r="FK17" i="2"/>
  <c r="FK79" i="2"/>
  <c r="II17" i="2"/>
  <c r="II48" i="2"/>
  <c r="II79" i="2"/>
  <c r="II149" i="2"/>
  <c r="II179" i="2"/>
  <c r="FK208" i="2"/>
  <c r="FK48" i="2"/>
  <c r="FK149" i="2"/>
  <c r="FK18" i="2"/>
  <c r="FK80" i="2"/>
  <c r="II18" i="2"/>
  <c r="II49" i="2"/>
  <c r="II80" i="2"/>
  <c r="II150" i="2"/>
  <c r="II180" i="2"/>
  <c r="FK209" i="2"/>
  <c r="FK49" i="2"/>
  <c r="FK150" i="2"/>
  <c r="FK19" i="2"/>
  <c r="FK81" i="2"/>
  <c r="II19" i="2"/>
  <c r="II50" i="2"/>
  <c r="II81" i="2"/>
  <c r="II151" i="2"/>
  <c r="II181" i="2"/>
  <c r="FK210" i="2"/>
  <c r="FK50" i="2"/>
  <c r="FK151" i="2"/>
  <c r="FK20" i="2"/>
  <c r="FK82" i="2"/>
  <c r="II20" i="2"/>
  <c r="II51" i="2"/>
  <c r="II82" i="2"/>
  <c r="II152" i="2"/>
  <c r="II182" i="2"/>
  <c r="FK211" i="2"/>
  <c r="FK51" i="2"/>
  <c r="FK152" i="2"/>
  <c r="FK21" i="2"/>
  <c r="FK83" i="2"/>
  <c r="II21" i="2"/>
  <c r="II52" i="2"/>
  <c r="II83" i="2"/>
  <c r="II153" i="2"/>
  <c r="II183" i="2"/>
  <c r="FK212" i="2"/>
  <c r="FK52" i="2"/>
  <c r="FK153" i="2"/>
  <c r="FK22" i="2"/>
  <c r="FK84" i="2"/>
  <c r="II22" i="2"/>
  <c r="II53" i="2"/>
  <c r="II84" i="2"/>
  <c r="II154" i="2"/>
  <c r="II184" i="2"/>
  <c r="FK213" i="2"/>
  <c r="FK53" i="2"/>
  <c r="FK154" i="2"/>
  <c r="FK23" i="2"/>
  <c r="FK85" i="2"/>
  <c r="II23" i="2"/>
  <c r="II54" i="2"/>
  <c r="II85" i="2"/>
  <c r="II155" i="2"/>
  <c r="II185" i="2"/>
  <c r="FK214" i="2"/>
  <c r="FK54" i="2"/>
  <c r="FK155" i="2"/>
  <c r="FK24" i="2"/>
  <c r="FK86" i="2"/>
  <c r="II24" i="2"/>
  <c r="II55" i="2"/>
  <c r="II86" i="2"/>
  <c r="II156" i="2"/>
  <c r="II186" i="2"/>
  <c r="FK215" i="2"/>
  <c r="FK55" i="2"/>
  <c r="FK156" i="2"/>
  <c r="FK25" i="2"/>
  <c r="FK87" i="2"/>
  <c r="II25" i="2"/>
  <c r="II56" i="2"/>
  <c r="II87" i="2"/>
  <c r="II157" i="2"/>
  <c r="II187" i="2"/>
  <c r="FK216" i="2"/>
  <c r="FK56" i="2"/>
  <c r="FK157" i="2"/>
  <c r="FK26" i="2"/>
  <c r="FK88" i="2"/>
  <c r="II26" i="2"/>
  <c r="II57" i="2"/>
  <c r="II88" i="2"/>
  <c r="II158" i="2"/>
  <c r="II188" i="2"/>
  <c r="FK217" i="2"/>
  <c r="FK57" i="2"/>
  <c r="FK158" i="2"/>
  <c r="FK249" i="2"/>
  <c r="FL4" i="2"/>
  <c r="FL5" i="2"/>
  <c r="FL6" i="2"/>
  <c r="FL7" i="2"/>
  <c r="FL69" i="2"/>
  <c r="IJ7" i="2"/>
  <c r="IJ38" i="2"/>
  <c r="IJ69" i="2"/>
  <c r="IJ139" i="2"/>
  <c r="IJ169" i="2"/>
  <c r="FL139" i="2"/>
  <c r="FL8" i="2"/>
  <c r="FL70" i="2"/>
  <c r="IJ8" i="2"/>
  <c r="IJ39" i="2"/>
  <c r="IJ70" i="2"/>
  <c r="IJ140" i="2"/>
  <c r="IJ170" i="2"/>
  <c r="FL38" i="2"/>
  <c r="FL199" i="2"/>
  <c r="FL39" i="2"/>
  <c r="FL140" i="2"/>
  <c r="FL9" i="2"/>
  <c r="FL71" i="2"/>
  <c r="IJ9" i="2"/>
  <c r="IJ40" i="2"/>
  <c r="IJ71" i="2"/>
  <c r="IJ141" i="2"/>
  <c r="IJ171" i="2"/>
  <c r="FL200" i="2"/>
  <c r="FL40" i="2"/>
  <c r="FL141" i="2"/>
  <c r="FL10" i="2"/>
  <c r="FL72" i="2"/>
  <c r="IJ10" i="2"/>
  <c r="IJ41" i="2"/>
  <c r="IJ72" i="2"/>
  <c r="IJ142" i="2"/>
  <c r="IJ172" i="2"/>
  <c r="FL201" i="2"/>
  <c r="FL41" i="2"/>
  <c r="FL142" i="2"/>
  <c r="FL11" i="2"/>
  <c r="FL73" i="2"/>
  <c r="IJ11" i="2"/>
  <c r="IJ42" i="2"/>
  <c r="IJ73" i="2"/>
  <c r="IJ143" i="2"/>
  <c r="IJ173" i="2"/>
  <c r="FL202" i="2"/>
  <c r="FL42" i="2"/>
  <c r="FL143" i="2"/>
  <c r="FL12" i="2"/>
  <c r="FL74" i="2"/>
  <c r="IJ12" i="2"/>
  <c r="IJ43" i="2"/>
  <c r="IJ74" i="2"/>
  <c r="IJ144" i="2"/>
  <c r="IJ174" i="2"/>
  <c r="FL203" i="2"/>
  <c r="FL43" i="2"/>
  <c r="FL144" i="2"/>
  <c r="FL13" i="2"/>
  <c r="FL75" i="2"/>
  <c r="IJ13" i="2"/>
  <c r="IJ44" i="2"/>
  <c r="IJ75" i="2"/>
  <c r="IJ145" i="2"/>
  <c r="IJ175" i="2"/>
  <c r="FL204" i="2"/>
  <c r="FL44" i="2"/>
  <c r="FL145" i="2"/>
  <c r="FL14" i="2"/>
  <c r="FL76" i="2"/>
  <c r="IJ14" i="2"/>
  <c r="IJ45" i="2"/>
  <c r="IJ76" i="2"/>
  <c r="IJ146" i="2"/>
  <c r="IJ176" i="2"/>
  <c r="FL205" i="2"/>
  <c r="FL45" i="2"/>
  <c r="FL146" i="2"/>
  <c r="FL15" i="2"/>
  <c r="FL77" i="2"/>
  <c r="IJ15" i="2"/>
  <c r="IJ46" i="2"/>
  <c r="IJ77" i="2"/>
  <c r="IJ147" i="2"/>
  <c r="IJ177" i="2"/>
  <c r="FL206" i="2"/>
  <c r="FL46" i="2"/>
  <c r="FL147" i="2"/>
  <c r="FL16" i="2"/>
  <c r="FL78" i="2"/>
  <c r="IJ16" i="2"/>
  <c r="IJ47" i="2"/>
  <c r="IJ78" i="2"/>
  <c r="IJ148" i="2"/>
  <c r="IJ178" i="2"/>
  <c r="FL207" i="2"/>
  <c r="FL47" i="2"/>
  <c r="FL148" i="2"/>
  <c r="FL17" i="2"/>
  <c r="FL79" i="2"/>
  <c r="IJ17" i="2"/>
  <c r="IJ48" i="2"/>
  <c r="IJ79" i="2"/>
  <c r="IJ149" i="2"/>
  <c r="IJ179" i="2"/>
  <c r="FL208" i="2"/>
  <c r="FL48" i="2"/>
  <c r="FL149" i="2"/>
  <c r="FL18" i="2"/>
  <c r="FL80" i="2"/>
  <c r="IJ18" i="2"/>
  <c r="IJ49" i="2"/>
  <c r="IJ80" i="2"/>
  <c r="IJ150" i="2"/>
  <c r="IJ180" i="2"/>
  <c r="FL209" i="2"/>
  <c r="FL49" i="2"/>
  <c r="FL150" i="2"/>
  <c r="FL19" i="2"/>
  <c r="FL81" i="2"/>
  <c r="IJ19" i="2"/>
  <c r="IJ50" i="2"/>
  <c r="IJ81" i="2"/>
  <c r="IJ151" i="2"/>
  <c r="IJ181" i="2"/>
  <c r="FL210" i="2"/>
  <c r="FL50" i="2"/>
  <c r="FL151" i="2"/>
  <c r="FL20" i="2"/>
  <c r="FL82" i="2"/>
  <c r="IJ20" i="2"/>
  <c r="IJ51" i="2"/>
  <c r="IJ82" i="2"/>
  <c r="IJ152" i="2"/>
  <c r="IJ182" i="2"/>
  <c r="FL211" i="2"/>
  <c r="FL51" i="2"/>
  <c r="FL152" i="2"/>
  <c r="FL21" i="2"/>
  <c r="FL83" i="2"/>
  <c r="IJ21" i="2"/>
  <c r="IJ52" i="2"/>
  <c r="IJ83" i="2"/>
  <c r="IJ153" i="2"/>
  <c r="IJ183" i="2"/>
  <c r="FL212" i="2"/>
  <c r="FL52" i="2"/>
  <c r="FL153" i="2"/>
  <c r="FL22" i="2"/>
  <c r="FL84" i="2"/>
  <c r="IJ22" i="2"/>
  <c r="IJ53" i="2"/>
  <c r="IJ84" i="2"/>
  <c r="IJ154" i="2"/>
  <c r="IJ184" i="2"/>
  <c r="FL213" i="2"/>
  <c r="FL53" i="2"/>
  <c r="FL154" i="2"/>
  <c r="FL23" i="2"/>
  <c r="FL85" i="2"/>
  <c r="IJ23" i="2"/>
  <c r="IJ54" i="2"/>
  <c r="IJ85" i="2"/>
  <c r="IJ155" i="2"/>
  <c r="IJ185" i="2"/>
  <c r="FL214" i="2"/>
  <c r="FL54" i="2"/>
  <c r="FL155" i="2"/>
  <c r="FL24" i="2"/>
  <c r="FL86" i="2"/>
  <c r="IJ24" i="2"/>
  <c r="IJ55" i="2"/>
  <c r="IJ86" i="2"/>
  <c r="IJ156" i="2"/>
  <c r="IJ186" i="2"/>
  <c r="FL215" i="2"/>
  <c r="FL55" i="2"/>
  <c r="FL156" i="2"/>
  <c r="FL25" i="2"/>
  <c r="FL87" i="2"/>
  <c r="IJ25" i="2"/>
  <c r="IJ56" i="2"/>
  <c r="IJ87" i="2"/>
  <c r="IJ157" i="2"/>
  <c r="IJ187" i="2"/>
  <c r="FL216" i="2"/>
  <c r="FL56" i="2"/>
  <c r="FL157" i="2"/>
  <c r="FL26" i="2"/>
  <c r="FL88" i="2"/>
  <c r="IJ26" i="2"/>
  <c r="IJ57" i="2"/>
  <c r="IJ88" i="2"/>
  <c r="IJ158" i="2"/>
  <c r="IJ188" i="2"/>
  <c r="FL217" i="2"/>
  <c r="FL57" i="2"/>
  <c r="FL158" i="2"/>
  <c r="FL249" i="2"/>
  <c r="FM4" i="2"/>
  <c r="FM5" i="2"/>
  <c r="FM6" i="2"/>
  <c r="FM7" i="2"/>
  <c r="FM69" i="2"/>
  <c r="IK7" i="2"/>
  <c r="IK38" i="2"/>
  <c r="IK69" i="2"/>
  <c r="IK139" i="2"/>
  <c r="IK169" i="2"/>
  <c r="FM139" i="2"/>
  <c r="FM8" i="2"/>
  <c r="FM70" i="2"/>
  <c r="IK8" i="2"/>
  <c r="IK39" i="2"/>
  <c r="IK70" i="2"/>
  <c r="IK140" i="2"/>
  <c r="IK170" i="2"/>
  <c r="FM38" i="2"/>
  <c r="FM199" i="2"/>
  <c r="FM39" i="2"/>
  <c r="FM140" i="2"/>
  <c r="FM9" i="2"/>
  <c r="FM71" i="2"/>
  <c r="IK9" i="2"/>
  <c r="IK40" i="2"/>
  <c r="IK71" i="2"/>
  <c r="IK141" i="2"/>
  <c r="IK171" i="2"/>
  <c r="FM200" i="2"/>
  <c r="FM40" i="2"/>
  <c r="FM141" i="2"/>
  <c r="FM10" i="2"/>
  <c r="FM72" i="2"/>
  <c r="IK10" i="2"/>
  <c r="IK41" i="2"/>
  <c r="IK72" i="2"/>
  <c r="IK142" i="2"/>
  <c r="IK172" i="2"/>
  <c r="FM201" i="2"/>
  <c r="FM41" i="2"/>
  <c r="FM142" i="2"/>
  <c r="FM11" i="2"/>
  <c r="FM73" i="2"/>
  <c r="IK11" i="2"/>
  <c r="IK42" i="2"/>
  <c r="IK73" i="2"/>
  <c r="IK143" i="2"/>
  <c r="IK173" i="2"/>
  <c r="FM202" i="2"/>
  <c r="FM42" i="2"/>
  <c r="FM143" i="2"/>
  <c r="FM12" i="2"/>
  <c r="FM74" i="2"/>
  <c r="IK12" i="2"/>
  <c r="IK43" i="2"/>
  <c r="IK74" i="2"/>
  <c r="IK144" i="2"/>
  <c r="IK174" i="2"/>
  <c r="FM203" i="2"/>
  <c r="FM43" i="2"/>
  <c r="FM144" i="2"/>
  <c r="FM13" i="2"/>
  <c r="FM75" i="2"/>
  <c r="IK13" i="2"/>
  <c r="IK44" i="2"/>
  <c r="IK75" i="2"/>
  <c r="IK145" i="2"/>
  <c r="IK175" i="2"/>
  <c r="FM204" i="2"/>
  <c r="FM44" i="2"/>
  <c r="FM145" i="2"/>
  <c r="FM14" i="2"/>
  <c r="FM76" i="2"/>
  <c r="IK14" i="2"/>
  <c r="IK45" i="2"/>
  <c r="IK76" i="2"/>
  <c r="IK146" i="2"/>
  <c r="IK176" i="2"/>
  <c r="FM205" i="2"/>
  <c r="FM45" i="2"/>
  <c r="FM146" i="2"/>
  <c r="FM15" i="2"/>
  <c r="FM77" i="2"/>
  <c r="IK15" i="2"/>
  <c r="IK46" i="2"/>
  <c r="IK77" i="2"/>
  <c r="IK147" i="2"/>
  <c r="IK177" i="2"/>
  <c r="FM206" i="2"/>
  <c r="FM46" i="2"/>
  <c r="FM147" i="2"/>
  <c r="FM16" i="2"/>
  <c r="FM78" i="2"/>
  <c r="IK16" i="2"/>
  <c r="IK47" i="2"/>
  <c r="IK78" i="2"/>
  <c r="IK148" i="2"/>
  <c r="IK178" i="2"/>
  <c r="FM207" i="2"/>
  <c r="FM47" i="2"/>
  <c r="FM148" i="2"/>
  <c r="FM17" i="2"/>
  <c r="FM79" i="2"/>
  <c r="IK17" i="2"/>
  <c r="IK48" i="2"/>
  <c r="IK79" i="2"/>
  <c r="IK149" i="2"/>
  <c r="IK179" i="2"/>
  <c r="FM208" i="2"/>
  <c r="FM48" i="2"/>
  <c r="FM149" i="2"/>
  <c r="FM18" i="2"/>
  <c r="FM80" i="2"/>
  <c r="IK18" i="2"/>
  <c r="IK49" i="2"/>
  <c r="IK80" i="2"/>
  <c r="IK150" i="2"/>
  <c r="IK180" i="2"/>
  <c r="FM209" i="2"/>
  <c r="FM49" i="2"/>
  <c r="FM150" i="2"/>
  <c r="FM19" i="2"/>
  <c r="FM81" i="2"/>
  <c r="IK19" i="2"/>
  <c r="IK50" i="2"/>
  <c r="IK81" i="2"/>
  <c r="IK151" i="2"/>
  <c r="IK181" i="2"/>
  <c r="FM210" i="2"/>
  <c r="FM50" i="2"/>
  <c r="FM151" i="2"/>
  <c r="FM20" i="2"/>
  <c r="FM82" i="2"/>
  <c r="IK20" i="2"/>
  <c r="IK51" i="2"/>
  <c r="IK82" i="2"/>
  <c r="IK152" i="2"/>
  <c r="IK182" i="2"/>
  <c r="FM211" i="2"/>
  <c r="FM51" i="2"/>
  <c r="FM152" i="2"/>
  <c r="FM21" i="2"/>
  <c r="FM83" i="2"/>
  <c r="IK21" i="2"/>
  <c r="IK52" i="2"/>
  <c r="IK83" i="2"/>
  <c r="IK153" i="2"/>
  <c r="IK183" i="2"/>
  <c r="FM212" i="2"/>
  <c r="FM52" i="2"/>
  <c r="FM153" i="2"/>
  <c r="FM22" i="2"/>
  <c r="FM84" i="2"/>
  <c r="IK22" i="2"/>
  <c r="IK53" i="2"/>
  <c r="IK84" i="2"/>
  <c r="IK154" i="2"/>
  <c r="IK184" i="2"/>
  <c r="FM213" i="2"/>
  <c r="FM53" i="2"/>
  <c r="FM154" i="2"/>
  <c r="FM23" i="2"/>
  <c r="FM85" i="2"/>
  <c r="IK23" i="2"/>
  <c r="IK54" i="2"/>
  <c r="IK85" i="2"/>
  <c r="IK155" i="2"/>
  <c r="IK185" i="2"/>
  <c r="FM214" i="2"/>
  <c r="FM54" i="2"/>
  <c r="FM155" i="2"/>
  <c r="FM24" i="2"/>
  <c r="FM86" i="2"/>
  <c r="IK24" i="2"/>
  <c r="IK55" i="2"/>
  <c r="IK86" i="2"/>
  <c r="IK156" i="2"/>
  <c r="IK186" i="2"/>
  <c r="FM215" i="2"/>
  <c r="FM55" i="2"/>
  <c r="FM156" i="2"/>
  <c r="FM25" i="2"/>
  <c r="FM87" i="2"/>
  <c r="IK25" i="2"/>
  <c r="IK56" i="2"/>
  <c r="IK87" i="2"/>
  <c r="IK157" i="2"/>
  <c r="IK187" i="2"/>
  <c r="FM216" i="2"/>
  <c r="FM56" i="2"/>
  <c r="FM157" i="2"/>
  <c r="FM26" i="2"/>
  <c r="FM88" i="2"/>
  <c r="IK26" i="2"/>
  <c r="IK57" i="2"/>
  <c r="IK88" i="2"/>
  <c r="IK158" i="2"/>
  <c r="IK188" i="2"/>
  <c r="FM217" i="2"/>
  <c r="FM57" i="2"/>
  <c r="FM158" i="2"/>
  <c r="FM249" i="2"/>
  <c r="FN4" i="2"/>
  <c r="FN5" i="2"/>
  <c r="FN6" i="2"/>
  <c r="FN7" i="2"/>
  <c r="FN69" i="2"/>
  <c r="IL7" i="2"/>
  <c r="IL38" i="2"/>
  <c r="IL69" i="2"/>
  <c r="IL139" i="2"/>
  <c r="IL169" i="2"/>
  <c r="FN139" i="2"/>
  <c r="FN8" i="2"/>
  <c r="FN70" i="2"/>
  <c r="IL8" i="2"/>
  <c r="IL39" i="2"/>
  <c r="IL70" i="2"/>
  <c r="IL140" i="2"/>
  <c r="IL170" i="2"/>
  <c r="FN38" i="2"/>
  <c r="FN199" i="2"/>
  <c r="FN39" i="2"/>
  <c r="FN140" i="2"/>
  <c r="FN9" i="2"/>
  <c r="FN71" i="2"/>
  <c r="IL9" i="2"/>
  <c r="IL40" i="2"/>
  <c r="IL71" i="2"/>
  <c r="IL141" i="2"/>
  <c r="IL171" i="2"/>
  <c r="FN200" i="2"/>
  <c r="FN40" i="2"/>
  <c r="FN141" i="2"/>
  <c r="FN10" i="2"/>
  <c r="FN72" i="2"/>
  <c r="IL10" i="2"/>
  <c r="IL41" i="2"/>
  <c r="IL72" i="2"/>
  <c r="IL142" i="2"/>
  <c r="IL172" i="2"/>
  <c r="FN201" i="2"/>
  <c r="FN41" i="2"/>
  <c r="FN142" i="2"/>
  <c r="FN11" i="2"/>
  <c r="FN73" i="2"/>
  <c r="IL11" i="2"/>
  <c r="IL42" i="2"/>
  <c r="IL73" i="2"/>
  <c r="IL143" i="2"/>
  <c r="IL173" i="2"/>
  <c r="FN202" i="2"/>
  <c r="FN42" i="2"/>
  <c r="FN143" i="2"/>
  <c r="FN12" i="2"/>
  <c r="FN74" i="2"/>
  <c r="IL12" i="2"/>
  <c r="IL43" i="2"/>
  <c r="IL74" i="2"/>
  <c r="IL144" i="2"/>
  <c r="IL174" i="2"/>
  <c r="FN203" i="2"/>
  <c r="FN43" i="2"/>
  <c r="FN144" i="2"/>
  <c r="FN13" i="2"/>
  <c r="FN75" i="2"/>
  <c r="IL13" i="2"/>
  <c r="IL44" i="2"/>
  <c r="IL75" i="2"/>
  <c r="IL145" i="2"/>
  <c r="IL175" i="2"/>
  <c r="FN204" i="2"/>
  <c r="FN44" i="2"/>
  <c r="FN145" i="2"/>
  <c r="FN14" i="2"/>
  <c r="FN76" i="2"/>
  <c r="IL14" i="2"/>
  <c r="IL45" i="2"/>
  <c r="IL76" i="2"/>
  <c r="IL146" i="2"/>
  <c r="IL176" i="2"/>
  <c r="FN205" i="2"/>
  <c r="FN45" i="2"/>
  <c r="FN146" i="2"/>
  <c r="FN15" i="2"/>
  <c r="FN77" i="2"/>
  <c r="IL15" i="2"/>
  <c r="IL46" i="2"/>
  <c r="IL77" i="2"/>
  <c r="IL147" i="2"/>
  <c r="IL177" i="2"/>
  <c r="FN206" i="2"/>
  <c r="FN46" i="2"/>
  <c r="FN147" i="2"/>
  <c r="FN16" i="2"/>
  <c r="FN78" i="2"/>
  <c r="IL16" i="2"/>
  <c r="IL47" i="2"/>
  <c r="IL78" i="2"/>
  <c r="IL148" i="2"/>
  <c r="IL178" i="2"/>
  <c r="FN207" i="2"/>
  <c r="FN47" i="2"/>
  <c r="FN148" i="2"/>
  <c r="FN17" i="2"/>
  <c r="FN79" i="2"/>
  <c r="IL17" i="2"/>
  <c r="IL48" i="2"/>
  <c r="IL79" i="2"/>
  <c r="IL149" i="2"/>
  <c r="IL179" i="2"/>
  <c r="FN208" i="2"/>
  <c r="FN48" i="2"/>
  <c r="FN149" i="2"/>
  <c r="FN18" i="2"/>
  <c r="FN80" i="2"/>
  <c r="IL18" i="2"/>
  <c r="IL49" i="2"/>
  <c r="IL80" i="2"/>
  <c r="IL150" i="2"/>
  <c r="IL180" i="2"/>
  <c r="FN209" i="2"/>
  <c r="FN49" i="2"/>
  <c r="FN150" i="2"/>
  <c r="FN19" i="2"/>
  <c r="FN81" i="2"/>
  <c r="IL19" i="2"/>
  <c r="IL50" i="2"/>
  <c r="IL81" i="2"/>
  <c r="IL151" i="2"/>
  <c r="IL181" i="2"/>
  <c r="FN210" i="2"/>
  <c r="FN50" i="2"/>
  <c r="FN151" i="2"/>
  <c r="FN20" i="2"/>
  <c r="FN82" i="2"/>
  <c r="IL20" i="2"/>
  <c r="IL51" i="2"/>
  <c r="IL82" i="2"/>
  <c r="IL152" i="2"/>
  <c r="IL182" i="2"/>
  <c r="FN211" i="2"/>
  <c r="FN51" i="2"/>
  <c r="FN152" i="2"/>
  <c r="FN21" i="2"/>
  <c r="FN83" i="2"/>
  <c r="IL21" i="2"/>
  <c r="IL52" i="2"/>
  <c r="IL83" i="2"/>
  <c r="IL153" i="2"/>
  <c r="IL183" i="2"/>
  <c r="FN212" i="2"/>
  <c r="FN52" i="2"/>
  <c r="FN153" i="2"/>
  <c r="FN22" i="2"/>
  <c r="FN84" i="2"/>
  <c r="IL22" i="2"/>
  <c r="IL53" i="2"/>
  <c r="IL84" i="2"/>
  <c r="IL154" i="2"/>
  <c r="IL184" i="2"/>
  <c r="FN213" i="2"/>
  <c r="FN53" i="2"/>
  <c r="FN154" i="2"/>
  <c r="FN23" i="2"/>
  <c r="FN85" i="2"/>
  <c r="IL23" i="2"/>
  <c r="IL54" i="2"/>
  <c r="IL85" i="2"/>
  <c r="IL155" i="2"/>
  <c r="IL185" i="2"/>
  <c r="FN214" i="2"/>
  <c r="FN54" i="2"/>
  <c r="FN155" i="2"/>
  <c r="FN24" i="2"/>
  <c r="FN86" i="2"/>
  <c r="IL24" i="2"/>
  <c r="IL55" i="2"/>
  <c r="IL86" i="2"/>
  <c r="IL156" i="2"/>
  <c r="IL186" i="2"/>
  <c r="FN215" i="2"/>
  <c r="FN55" i="2"/>
  <c r="FN156" i="2"/>
  <c r="FN25" i="2"/>
  <c r="FN87" i="2"/>
  <c r="IL25" i="2"/>
  <c r="IL56" i="2"/>
  <c r="IL87" i="2"/>
  <c r="IL157" i="2"/>
  <c r="IL187" i="2"/>
  <c r="FN216" i="2"/>
  <c r="FN56" i="2"/>
  <c r="FN157" i="2"/>
  <c r="FN26" i="2"/>
  <c r="FN88" i="2"/>
  <c r="IL26" i="2"/>
  <c r="IL57" i="2"/>
  <c r="IL88" i="2"/>
  <c r="IL158" i="2"/>
  <c r="IL188" i="2"/>
  <c r="FN217" i="2"/>
  <c r="FN57" i="2"/>
  <c r="FN158" i="2"/>
  <c r="FN249" i="2"/>
  <c r="FO4" i="2"/>
  <c r="FO5" i="2"/>
  <c r="FO6" i="2"/>
  <c r="FO7" i="2"/>
  <c r="FO69" i="2"/>
  <c r="IM7" i="2"/>
  <c r="IM38" i="2"/>
  <c r="IM69" i="2"/>
  <c r="IM139" i="2"/>
  <c r="IM169" i="2"/>
  <c r="FO139" i="2"/>
  <c r="FO8" i="2"/>
  <c r="FO70" i="2"/>
  <c r="IM8" i="2"/>
  <c r="IM39" i="2"/>
  <c r="IM70" i="2"/>
  <c r="IM140" i="2"/>
  <c r="IM170" i="2"/>
  <c r="FO38" i="2"/>
  <c r="FO199" i="2"/>
  <c r="FO39" i="2"/>
  <c r="FO140" i="2"/>
  <c r="FO9" i="2"/>
  <c r="FO71" i="2"/>
  <c r="IM9" i="2"/>
  <c r="IM40" i="2"/>
  <c r="IM71" i="2"/>
  <c r="IM141" i="2"/>
  <c r="IM171" i="2"/>
  <c r="FO200" i="2"/>
  <c r="FO40" i="2"/>
  <c r="FO141" i="2"/>
  <c r="FO10" i="2"/>
  <c r="FO72" i="2"/>
  <c r="IM10" i="2"/>
  <c r="IM41" i="2"/>
  <c r="IM72" i="2"/>
  <c r="IM142" i="2"/>
  <c r="IM172" i="2"/>
  <c r="FO201" i="2"/>
  <c r="FO41" i="2"/>
  <c r="FO142" i="2"/>
  <c r="FO11" i="2"/>
  <c r="FO73" i="2"/>
  <c r="IM11" i="2"/>
  <c r="IM42" i="2"/>
  <c r="IM73" i="2"/>
  <c r="IM143" i="2"/>
  <c r="IM173" i="2"/>
  <c r="FO202" i="2"/>
  <c r="FO42" i="2"/>
  <c r="FO143" i="2"/>
  <c r="FO12" i="2"/>
  <c r="FO74" i="2"/>
  <c r="IM12" i="2"/>
  <c r="IM43" i="2"/>
  <c r="IM74" i="2"/>
  <c r="IM144" i="2"/>
  <c r="IM174" i="2"/>
  <c r="FO203" i="2"/>
  <c r="FO43" i="2"/>
  <c r="FO144" i="2"/>
  <c r="FO13" i="2"/>
  <c r="FO75" i="2"/>
  <c r="IM13" i="2"/>
  <c r="IM44" i="2"/>
  <c r="IM75" i="2"/>
  <c r="IM145" i="2"/>
  <c r="IM175" i="2"/>
  <c r="FO204" i="2"/>
  <c r="FO44" i="2"/>
  <c r="FO145" i="2"/>
  <c r="FO14" i="2"/>
  <c r="FO76" i="2"/>
  <c r="IM14" i="2"/>
  <c r="IM45" i="2"/>
  <c r="IM76" i="2"/>
  <c r="IM146" i="2"/>
  <c r="IM176" i="2"/>
  <c r="FO205" i="2"/>
  <c r="FO45" i="2"/>
  <c r="FO146" i="2"/>
  <c r="FO15" i="2"/>
  <c r="FO77" i="2"/>
  <c r="IM15" i="2"/>
  <c r="IM46" i="2"/>
  <c r="IM77" i="2"/>
  <c r="IM147" i="2"/>
  <c r="IM177" i="2"/>
  <c r="FO206" i="2"/>
  <c r="FO46" i="2"/>
  <c r="FO147" i="2"/>
  <c r="FO16" i="2"/>
  <c r="FO78" i="2"/>
  <c r="IM16" i="2"/>
  <c r="IM47" i="2"/>
  <c r="IM78" i="2"/>
  <c r="IM148" i="2"/>
  <c r="IM178" i="2"/>
  <c r="FO207" i="2"/>
  <c r="FO47" i="2"/>
  <c r="FO148" i="2"/>
  <c r="FO17" i="2"/>
  <c r="FO79" i="2"/>
  <c r="IM17" i="2"/>
  <c r="IM48" i="2"/>
  <c r="IM79" i="2"/>
  <c r="IM149" i="2"/>
  <c r="IM179" i="2"/>
  <c r="FO208" i="2"/>
  <c r="FO48" i="2"/>
  <c r="FO149" i="2"/>
  <c r="FO18" i="2"/>
  <c r="FO80" i="2"/>
  <c r="IM18" i="2"/>
  <c r="IM49" i="2"/>
  <c r="IM80" i="2"/>
  <c r="IM150" i="2"/>
  <c r="IM180" i="2"/>
  <c r="FO209" i="2"/>
  <c r="FO49" i="2"/>
  <c r="FO150" i="2"/>
  <c r="FO19" i="2"/>
  <c r="FO81" i="2"/>
  <c r="IM19" i="2"/>
  <c r="IM50" i="2"/>
  <c r="IM81" i="2"/>
  <c r="IM151" i="2"/>
  <c r="IM181" i="2"/>
  <c r="FO210" i="2"/>
  <c r="FO50" i="2"/>
  <c r="FO151" i="2"/>
  <c r="FO20" i="2"/>
  <c r="FO82" i="2"/>
  <c r="IM20" i="2"/>
  <c r="IM51" i="2"/>
  <c r="IM82" i="2"/>
  <c r="IM152" i="2"/>
  <c r="IM182" i="2"/>
  <c r="FO211" i="2"/>
  <c r="FO51" i="2"/>
  <c r="FO152" i="2"/>
  <c r="FO21" i="2"/>
  <c r="FO83" i="2"/>
  <c r="IM21" i="2"/>
  <c r="IM52" i="2"/>
  <c r="IM83" i="2"/>
  <c r="IM153" i="2"/>
  <c r="IM183" i="2"/>
  <c r="FO212" i="2"/>
  <c r="FO52" i="2"/>
  <c r="FO153" i="2"/>
  <c r="FO22" i="2"/>
  <c r="FO84" i="2"/>
  <c r="IM22" i="2"/>
  <c r="IM53" i="2"/>
  <c r="IM84" i="2"/>
  <c r="IM154" i="2"/>
  <c r="IM184" i="2"/>
  <c r="FO213" i="2"/>
  <c r="FO53" i="2"/>
  <c r="FO154" i="2"/>
  <c r="FO23" i="2"/>
  <c r="FO85" i="2"/>
  <c r="IM23" i="2"/>
  <c r="IM54" i="2"/>
  <c r="IM85" i="2"/>
  <c r="IM155" i="2"/>
  <c r="IM185" i="2"/>
  <c r="FO214" i="2"/>
  <c r="FO54" i="2"/>
  <c r="FO155" i="2"/>
  <c r="FO24" i="2"/>
  <c r="FO86" i="2"/>
  <c r="IM24" i="2"/>
  <c r="IM55" i="2"/>
  <c r="IM86" i="2"/>
  <c r="IM156" i="2"/>
  <c r="IM186" i="2"/>
  <c r="FO215" i="2"/>
  <c r="FO55" i="2"/>
  <c r="FO156" i="2"/>
  <c r="FO25" i="2"/>
  <c r="FO87" i="2"/>
  <c r="IM25" i="2"/>
  <c r="IM56" i="2"/>
  <c r="IM87" i="2"/>
  <c r="IM157" i="2"/>
  <c r="IM187" i="2"/>
  <c r="FO216" i="2"/>
  <c r="FO56" i="2"/>
  <c r="FO157" i="2"/>
  <c r="FO26" i="2"/>
  <c r="FO88" i="2"/>
  <c r="IM26" i="2"/>
  <c r="IM57" i="2"/>
  <c r="IM88" i="2"/>
  <c r="IM158" i="2"/>
  <c r="IM188" i="2"/>
  <c r="FO217" i="2"/>
  <c r="FO57" i="2"/>
  <c r="FO158" i="2"/>
  <c r="FO249" i="2"/>
  <c r="FP4" i="2"/>
  <c r="FP5" i="2"/>
  <c r="FP6" i="2"/>
  <c r="FP7" i="2"/>
  <c r="FP69" i="2"/>
  <c r="IN7" i="2"/>
  <c r="IN38" i="2"/>
  <c r="IN69" i="2"/>
  <c r="IN139" i="2"/>
  <c r="IN169" i="2"/>
  <c r="FP139" i="2"/>
  <c r="FP8" i="2"/>
  <c r="FP70" i="2"/>
  <c r="IN8" i="2"/>
  <c r="IN39" i="2"/>
  <c r="IN70" i="2"/>
  <c r="IN140" i="2"/>
  <c r="IN170" i="2"/>
  <c r="FP38" i="2"/>
  <c r="FP199" i="2"/>
  <c r="FP39" i="2"/>
  <c r="FP140" i="2"/>
  <c r="FP9" i="2"/>
  <c r="FP71" i="2"/>
  <c r="IN9" i="2"/>
  <c r="IN40" i="2"/>
  <c r="IN71" i="2"/>
  <c r="IN141" i="2"/>
  <c r="IN171" i="2"/>
  <c r="FP200" i="2"/>
  <c r="FP40" i="2"/>
  <c r="FP141" i="2"/>
  <c r="FP10" i="2"/>
  <c r="FP72" i="2"/>
  <c r="IN10" i="2"/>
  <c r="IN41" i="2"/>
  <c r="IN72" i="2"/>
  <c r="IN142" i="2"/>
  <c r="IN172" i="2"/>
  <c r="FP201" i="2"/>
  <c r="FP41" i="2"/>
  <c r="FP142" i="2"/>
  <c r="FP11" i="2"/>
  <c r="FP73" i="2"/>
  <c r="IN11" i="2"/>
  <c r="IN42" i="2"/>
  <c r="IN73" i="2"/>
  <c r="IN143" i="2"/>
  <c r="IN173" i="2"/>
  <c r="FP202" i="2"/>
  <c r="FP42" i="2"/>
  <c r="FP143" i="2"/>
  <c r="FP12" i="2"/>
  <c r="FP74" i="2"/>
  <c r="IN12" i="2"/>
  <c r="IN43" i="2"/>
  <c r="IN74" i="2"/>
  <c r="IN144" i="2"/>
  <c r="IN174" i="2"/>
  <c r="FP203" i="2"/>
  <c r="FP43" i="2"/>
  <c r="FP144" i="2"/>
  <c r="FP13" i="2"/>
  <c r="FP75" i="2"/>
  <c r="IN13" i="2"/>
  <c r="IN44" i="2"/>
  <c r="IN75" i="2"/>
  <c r="IN145" i="2"/>
  <c r="IN175" i="2"/>
  <c r="FP204" i="2"/>
  <c r="FP44" i="2"/>
  <c r="FP145" i="2"/>
  <c r="FP14" i="2"/>
  <c r="FP76" i="2"/>
  <c r="IN14" i="2"/>
  <c r="IN45" i="2"/>
  <c r="IN76" i="2"/>
  <c r="IN146" i="2"/>
  <c r="IN176" i="2"/>
  <c r="FP205" i="2"/>
  <c r="FP45" i="2"/>
  <c r="FP146" i="2"/>
  <c r="FP15" i="2"/>
  <c r="FP77" i="2"/>
  <c r="IN15" i="2"/>
  <c r="IN46" i="2"/>
  <c r="IN77" i="2"/>
  <c r="IN147" i="2"/>
  <c r="IN177" i="2"/>
  <c r="FP206" i="2"/>
  <c r="FP46" i="2"/>
  <c r="FP147" i="2"/>
  <c r="FP16" i="2"/>
  <c r="FP78" i="2"/>
  <c r="IN16" i="2"/>
  <c r="IN47" i="2"/>
  <c r="IN78" i="2"/>
  <c r="IN148" i="2"/>
  <c r="IN178" i="2"/>
  <c r="FP207" i="2"/>
  <c r="FP47" i="2"/>
  <c r="FP148" i="2"/>
  <c r="FP17" i="2"/>
  <c r="FP79" i="2"/>
  <c r="IN17" i="2"/>
  <c r="IN48" i="2"/>
  <c r="IN79" i="2"/>
  <c r="IN149" i="2"/>
  <c r="IN179" i="2"/>
  <c r="FP208" i="2"/>
  <c r="FP48" i="2"/>
  <c r="FP149" i="2"/>
  <c r="FP18" i="2"/>
  <c r="FP80" i="2"/>
  <c r="IN18" i="2"/>
  <c r="IN49" i="2"/>
  <c r="IN80" i="2"/>
  <c r="IN150" i="2"/>
  <c r="IN180" i="2"/>
  <c r="FP209" i="2"/>
  <c r="FP49" i="2"/>
  <c r="FP150" i="2"/>
  <c r="FP19" i="2"/>
  <c r="FP81" i="2"/>
  <c r="IN19" i="2"/>
  <c r="IN50" i="2"/>
  <c r="IN81" i="2"/>
  <c r="IN151" i="2"/>
  <c r="IN181" i="2"/>
  <c r="FP210" i="2"/>
  <c r="FP50" i="2"/>
  <c r="FP151" i="2"/>
  <c r="FP20" i="2"/>
  <c r="FP82" i="2"/>
  <c r="IN20" i="2"/>
  <c r="IN51" i="2"/>
  <c r="IN82" i="2"/>
  <c r="IN152" i="2"/>
  <c r="IN182" i="2"/>
  <c r="FP211" i="2"/>
  <c r="FP51" i="2"/>
  <c r="FP152" i="2"/>
  <c r="FP21" i="2"/>
  <c r="FP83" i="2"/>
  <c r="IN21" i="2"/>
  <c r="IN52" i="2"/>
  <c r="IN83" i="2"/>
  <c r="IN153" i="2"/>
  <c r="IN183" i="2"/>
  <c r="FP212" i="2"/>
  <c r="FP52" i="2"/>
  <c r="FP153" i="2"/>
  <c r="FP22" i="2"/>
  <c r="FP84" i="2"/>
  <c r="IN22" i="2"/>
  <c r="IN53" i="2"/>
  <c r="IN84" i="2"/>
  <c r="IN154" i="2"/>
  <c r="IN184" i="2"/>
  <c r="FP213" i="2"/>
  <c r="FP53" i="2"/>
  <c r="FP154" i="2"/>
  <c r="FP23" i="2"/>
  <c r="FP85" i="2"/>
  <c r="IN23" i="2"/>
  <c r="IN54" i="2"/>
  <c r="IN85" i="2"/>
  <c r="IN155" i="2"/>
  <c r="IN185" i="2"/>
  <c r="FP214" i="2"/>
  <c r="FP54" i="2"/>
  <c r="FP155" i="2"/>
  <c r="FP24" i="2"/>
  <c r="FP86" i="2"/>
  <c r="IN24" i="2"/>
  <c r="IN55" i="2"/>
  <c r="IN86" i="2"/>
  <c r="IN156" i="2"/>
  <c r="IN186" i="2"/>
  <c r="FP215" i="2"/>
  <c r="FP55" i="2"/>
  <c r="FP156" i="2"/>
  <c r="FP25" i="2"/>
  <c r="FP87" i="2"/>
  <c r="IN25" i="2"/>
  <c r="IN56" i="2"/>
  <c r="IN87" i="2"/>
  <c r="IN157" i="2"/>
  <c r="IN187" i="2"/>
  <c r="FP216" i="2"/>
  <c r="FP56" i="2"/>
  <c r="FP157" i="2"/>
  <c r="FP26" i="2"/>
  <c r="FP88" i="2"/>
  <c r="IN26" i="2"/>
  <c r="IN57" i="2"/>
  <c r="IN88" i="2"/>
  <c r="IN158" i="2"/>
  <c r="IN188" i="2"/>
  <c r="FP217" i="2"/>
  <c r="FP57" i="2"/>
  <c r="FP158" i="2"/>
  <c r="FP249" i="2"/>
  <c r="FQ4" i="2"/>
  <c r="FQ5" i="2"/>
  <c r="FQ6" i="2"/>
  <c r="FQ7" i="2"/>
  <c r="FQ69" i="2"/>
  <c r="IO7" i="2"/>
  <c r="IO38" i="2"/>
  <c r="IO69" i="2"/>
  <c r="IO139" i="2"/>
  <c r="IO169" i="2"/>
  <c r="FQ139" i="2"/>
  <c r="FQ8" i="2"/>
  <c r="FQ70" i="2"/>
  <c r="IO8" i="2"/>
  <c r="IO39" i="2"/>
  <c r="IO70" i="2"/>
  <c r="IO140" i="2"/>
  <c r="IO170" i="2"/>
  <c r="FQ38" i="2"/>
  <c r="FQ199" i="2"/>
  <c r="FQ39" i="2"/>
  <c r="FQ140" i="2"/>
  <c r="FQ9" i="2"/>
  <c r="FQ71" i="2"/>
  <c r="IO9" i="2"/>
  <c r="IO40" i="2"/>
  <c r="IO71" i="2"/>
  <c r="IO141" i="2"/>
  <c r="IO171" i="2"/>
  <c r="FQ200" i="2"/>
  <c r="FQ40" i="2"/>
  <c r="FQ141" i="2"/>
  <c r="FQ10" i="2"/>
  <c r="FQ72" i="2"/>
  <c r="IO10" i="2"/>
  <c r="IO41" i="2"/>
  <c r="IO72" i="2"/>
  <c r="IO142" i="2"/>
  <c r="IO172" i="2"/>
  <c r="FQ201" i="2"/>
  <c r="FQ41" i="2"/>
  <c r="FQ142" i="2"/>
  <c r="FQ11" i="2"/>
  <c r="FQ73" i="2"/>
  <c r="IO11" i="2"/>
  <c r="IO42" i="2"/>
  <c r="IO73" i="2"/>
  <c r="IO143" i="2"/>
  <c r="IO173" i="2"/>
  <c r="FQ202" i="2"/>
  <c r="FQ42" i="2"/>
  <c r="FQ143" i="2"/>
  <c r="FQ12" i="2"/>
  <c r="FQ74" i="2"/>
  <c r="IO12" i="2"/>
  <c r="IO43" i="2"/>
  <c r="IO74" i="2"/>
  <c r="IO144" i="2"/>
  <c r="IO174" i="2"/>
  <c r="FQ203" i="2"/>
  <c r="FQ43" i="2"/>
  <c r="FQ144" i="2"/>
  <c r="FQ13" i="2"/>
  <c r="FQ75" i="2"/>
  <c r="IO13" i="2"/>
  <c r="IO44" i="2"/>
  <c r="IO75" i="2"/>
  <c r="IO145" i="2"/>
  <c r="IO175" i="2"/>
  <c r="FQ204" i="2"/>
  <c r="FQ44" i="2"/>
  <c r="FQ145" i="2"/>
  <c r="FQ14" i="2"/>
  <c r="FQ76" i="2"/>
  <c r="IO14" i="2"/>
  <c r="IO45" i="2"/>
  <c r="IO76" i="2"/>
  <c r="IO146" i="2"/>
  <c r="IO176" i="2"/>
  <c r="FQ205" i="2"/>
  <c r="FQ45" i="2"/>
  <c r="FQ146" i="2"/>
  <c r="FQ15" i="2"/>
  <c r="FQ77" i="2"/>
  <c r="IO15" i="2"/>
  <c r="IO46" i="2"/>
  <c r="IO77" i="2"/>
  <c r="IO147" i="2"/>
  <c r="IO177" i="2"/>
  <c r="FQ206" i="2"/>
  <c r="FQ46" i="2"/>
  <c r="FQ147" i="2"/>
  <c r="FQ16" i="2"/>
  <c r="FQ78" i="2"/>
  <c r="IO16" i="2"/>
  <c r="IO47" i="2"/>
  <c r="IO78" i="2"/>
  <c r="IO148" i="2"/>
  <c r="IO178" i="2"/>
  <c r="FQ207" i="2"/>
  <c r="FQ47" i="2"/>
  <c r="FQ148" i="2"/>
  <c r="FQ17" i="2"/>
  <c r="FQ79" i="2"/>
  <c r="IO17" i="2"/>
  <c r="IO48" i="2"/>
  <c r="IO79" i="2"/>
  <c r="IO149" i="2"/>
  <c r="IO179" i="2"/>
  <c r="FQ208" i="2"/>
  <c r="FQ48" i="2"/>
  <c r="FQ149" i="2"/>
  <c r="FQ18" i="2"/>
  <c r="FQ80" i="2"/>
  <c r="IO18" i="2"/>
  <c r="IO49" i="2"/>
  <c r="IO80" i="2"/>
  <c r="IO150" i="2"/>
  <c r="IO180" i="2"/>
  <c r="FQ209" i="2"/>
  <c r="FQ49" i="2"/>
  <c r="FQ150" i="2"/>
  <c r="FQ19" i="2"/>
  <c r="FQ81" i="2"/>
  <c r="IO19" i="2"/>
  <c r="IO50" i="2"/>
  <c r="IO81" i="2"/>
  <c r="IO151" i="2"/>
  <c r="IO181" i="2"/>
  <c r="FQ210" i="2"/>
  <c r="FQ50" i="2"/>
  <c r="FQ151" i="2"/>
  <c r="FQ20" i="2"/>
  <c r="FQ82" i="2"/>
  <c r="IO20" i="2"/>
  <c r="IO51" i="2"/>
  <c r="IO82" i="2"/>
  <c r="IO152" i="2"/>
  <c r="IO182" i="2"/>
  <c r="FQ211" i="2"/>
  <c r="FQ51" i="2"/>
  <c r="FQ152" i="2"/>
  <c r="FQ21" i="2"/>
  <c r="FQ83" i="2"/>
  <c r="IO21" i="2"/>
  <c r="IO52" i="2"/>
  <c r="IO83" i="2"/>
  <c r="IO153" i="2"/>
  <c r="IO183" i="2"/>
  <c r="FQ212" i="2"/>
  <c r="FQ52" i="2"/>
  <c r="FQ153" i="2"/>
  <c r="FQ22" i="2"/>
  <c r="FQ84" i="2"/>
  <c r="IO22" i="2"/>
  <c r="IO53" i="2"/>
  <c r="IO84" i="2"/>
  <c r="IO154" i="2"/>
  <c r="IO184" i="2"/>
  <c r="FQ213" i="2"/>
  <c r="FQ53" i="2"/>
  <c r="FQ154" i="2"/>
  <c r="FQ23" i="2"/>
  <c r="FQ85" i="2"/>
  <c r="IO23" i="2"/>
  <c r="IO54" i="2"/>
  <c r="IO85" i="2"/>
  <c r="IO155" i="2"/>
  <c r="IO185" i="2"/>
  <c r="FQ214" i="2"/>
  <c r="FQ54" i="2"/>
  <c r="FQ155" i="2"/>
  <c r="FQ24" i="2"/>
  <c r="FQ86" i="2"/>
  <c r="IO24" i="2"/>
  <c r="IO55" i="2"/>
  <c r="IO86" i="2"/>
  <c r="IO156" i="2"/>
  <c r="IO186" i="2"/>
  <c r="FQ215" i="2"/>
  <c r="FQ55" i="2"/>
  <c r="FQ156" i="2"/>
  <c r="FQ25" i="2"/>
  <c r="FQ87" i="2"/>
  <c r="IO25" i="2"/>
  <c r="IO56" i="2"/>
  <c r="IO87" i="2"/>
  <c r="IO157" i="2"/>
  <c r="IO187" i="2"/>
  <c r="FQ216" i="2"/>
  <c r="FQ56" i="2"/>
  <c r="FQ157" i="2"/>
  <c r="FQ26" i="2"/>
  <c r="FQ88" i="2"/>
  <c r="IO26" i="2"/>
  <c r="IO57" i="2"/>
  <c r="IO88" i="2"/>
  <c r="IO158" i="2"/>
  <c r="IO188" i="2"/>
  <c r="FQ217" i="2"/>
  <c r="FQ57" i="2"/>
  <c r="FQ158" i="2"/>
  <c r="FQ249" i="2"/>
  <c r="FR4" i="2"/>
  <c r="FR5" i="2"/>
  <c r="FR6" i="2"/>
  <c r="FR7" i="2"/>
  <c r="FR69" i="2"/>
  <c r="IP7" i="2"/>
  <c r="IP38" i="2"/>
  <c r="IP69" i="2"/>
  <c r="IP139" i="2"/>
  <c r="IP169" i="2"/>
  <c r="FR139" i="2"/>
  <c r="FR8" i="2"/>
  <c r="FR70" i="2"/>
  <c r="IP8" i="2"/>
  <c r="IP39" i="2"/>
  <c r="IP70" i="2"/>
  <c r="IP140" i="2"/>
  <c r="IP170" i="2"/>
  <c r="FR38" i="2"/>
  <c r="FR199" i="2"/>
  <c r="FR39" i="2"/>
  <c r="FR140" i="2"/>
  <c r="FR9" i="2"/>
  <c r="FR71" i="2"/>
  <c r="IP9" i="2"/>
  <c r="IP40" i="2"/>
  <c r="IP71" i="2"/>
  <c r="IP141" i="2"/>
  <c r="IP171" i="2"/>
  <c r="FR200" i="2"/>
  <c r="FR40" i="2"/>
  <c r="FR141" i="2"/>
  <c r="FR10" i="2"/>
  <c r="FR72" i="2"/>
  <c r="IP10" i="2"/>
  <c r="IP41" i="2"/>
  <c r="IP72" i="2"/>
  <c r="IP142" i="2"/>
  <c r="IP172" i="2"/>
  <c r="FR201" i="2"/>
  <c r="FR41" i="2"/>
  <c r="FR142" i="2"/>
  <c r="FR11" i="2"/>
  <c r="FR73" i="2"/>
  <c r="IP11" i="2"/>
  <c r="IP42" i="2"/>
  <c r="IP73" i="2"/>
  <c r="IP143" i="2"/>
  <c r="IP173" i="2"/>
  <c r="FR202" i="2"/>
  <c r="FR42" i="2"/>
  <c r="FR143" i="2"/>
  <c r="FR12" i="2"/>
  <c r="FR74" i="2"/>
  <c r="IP12" i="2"/>
  <c r="IP43" i="2"/>
  <c r="IP74" i="2"/>
  <c r="IP144" i="2"/>
  <c r="IP174" i="2"/>
  <c r="FR203" i="2"/>
  <c r="FR43" i="2"/>
  <c r="FR144" i="2"/>
  <c r="FR13" i="2"/>
  <c r="FR75" i="2"/>
  <c r="IP13" i="2"/>
  <c r="IP44" i="2"/>
  <c r="IP75" i="2"/>
  <c r="IP145" i="2"/>
  <c r="IP175" i="2"/>
  <c r="FR204" i="2"/>
  <c r="FR44" i="2"/>
  <c r="FR145" i="2"/>
  <c r="FR14" i="2"/>
  <c r="FR76" i="2"/>
  <c r="IP14" i="2"/>
  <c r="IP45" i="2"/>
  <c r="IP76" i="2"/>
  <c r="IP146" i="2"/>
  <c r="IP176" i="2"/>
  <c r="FR205" i="2"/>
  <c r="FR45" i="2"/>
  <c r="FR146" i="2"/>
  <c r="FR15" i="2"/>
  <c r="FR77" i="2"/>
  <c r="IP15" i="2"/>
  <c r="IP46" i="2"/>
  <c r="IP77" i="2"/>
  <c r="IP147" i="2"/>
  <c r="IP177" i="2"/>
  <c r="FR206" i="2"/>
  <c r="FR46" i="2"/>
  <c r="FR147" i="2"/>
  <c r="FR16" i="2"/>
  <c r="FR78" i="2"/>
  <c r="IP16" i="2"/>
  <c r="IP47" i="2"/>
  <c r="IP78" i="2"/>
  <c r="IP148" i="2"/>
  <c r="IP178" i="2"/>
  <c r="FR207" i="2"/>
  <c r="FR47" i="2"/>
  <c r="FR148" i="2"/>
  <c r="FR17" i="2"/>
  <c r="FR79" i="2"/>
  <c r="IP17" i="2"/>
  <c r="IP48" i="2"/>
  <c r="IP79" i="2"/>
  <c r="IP149" i="2"/>
  <c r="IP179" i="2"/>
  <c r="FR208" i="2"/>
  <c r="FR48" i="2"/>
  <c r="FR149" i="2"/>
  <c r="FR18" i="2"/>
  <c r="FR80" i="2"/>
  <c r="IP18" i="2"/>
  <c r="IP49" i="2"/>
  <c r="IP80" i="2"/>
  <c r="IP150" i="2"/>
  <c r="IP180" i="2"/>
  <c r="FR209" i="2"/>
  <c r="FR49" i="2"/>
  <c r="FR150" i="2"/>
  <c r="FR19" i="2"/>
  <c r="FR81" i="2"/>
  <c r="IP19" i="2"/>
  <c r="IP50" i="2"/>
  <c r="IP81" i="2"/>
  <c r="IP151" i="2"/>
  <c r="IP181" i="2"/>
  <c r="FR210" i="2"/>
  <c r="FR50" i="2"/>
  <c r="FR151" i="2"/>
  <c r="FR20" i="2"/>
  <c r="FR82" i="2"/>
  <c r="IP20" i="2"/>
  <c r="IP51" i="2"/>
  <c r="IP82" i="2"/>
  <c r="IP152" i="2"/>
  <c r="IP182" i="2"/>
  <c r="FR211" i="2"/>
  <c r="FR51" i="2"/>
  <c r="FR152" i="2"/>
  <c r="FR21" i="2"/>
  <c r="FR83" i="2"/>
  <c r="IP21" i="2"/>
  <c r="IP52" i="2"/>
  <c r="IP83" i="2"/>
  <c r="IP153" i="2"/>
  <c r="IP183" i="2"/>
  <c r="FR212" i="2"/>
  <c r="FR52" i="2"/>
  <c r="FR153" i="2"/>
  <c r="FR22" i="2"/>
  <c r="FR84" i="2"/>
  <c r="IP22" i="2"/>
  <c r="IP53" i="2"/>
  <c r="IP84" i="2"/>
  <c r="IP154" i="2"/>
  <c r="IP184" i="2"/>
  <c r="FR213" i="2"/>
  <c r="FR53" i="2"/>
  <c r="FR154" i="2"/>
  <c r="FR23" i="2"/>
  <c r="FR85" i="2"/>
  <c r="IP23" i="2"/>
  <c r="IP54" i="2"/>
  <c r="IP85" i="2"/>
  <c r="IP155" i="2"/>
  <c r="IP185" i="2"/>
  <c r="FR214" i="2"/>
  <c r="FR54" i="2"/>
  <c r="FR155" i="2"/>
  <c r="FR24" i="2"/>
  <c r="FR86" i="2"/>
  <c r="IP24" i="2"/>
  <c r="IP55" i="2"/>
  <c r="IP86" i="2"/>
  <c r="IP156" i="2"/>
  <c r="IP186" i="2"/>
  <c r="FR215" i="2"/>
  <c r="FR55" i="2"/>
  <c r="FR156" i="2"/>
  <c r="FR25" i="2"/>
  <c r="FR87" i="2"/>
  <c r="IP25" i="2"/>
  <c r="IP56" i="2"/>
  <c r="IP87" i="2"/>
  <c r="IP157" i="2"/>
  <c r="IP187" i="2"/>
  <c r="FR216" i="2"/>
  <c r="FR56" i="2"/>
  <c r="FR157" i="2"/>
  <c r="FR26" i="2"/>
  <c r="FR88" i="2"/>
  <c r="IP26" i="2"/>
  <c r="IP57" i="2"/>
  <c r="IP88" i="2"/>
  <c r="IP158" i="2"/>
  <c r="IP188" i="2"/>
  <c r="FR217" i="2"/>
  <c r="FR57" i="2"/>
  <c r="FR158" i="2"/>
  <c r="FR249" i="2"/>
  <c r="FS4" i="2"/>
  <c r="FS5" i="2"/>
  <c r="FS6" i="2"/>
  <c r="FS7" i="2"/>
  <c r="FS69" i="2"/>
  <c r="IQ7" i="2"/>
  <c r="IQ38" i="2"/>
  <c r="IQ69" i="2"/>
  <c r="IQ139" i="2"/>
  <c r="IQ169" i="2"/>
  <c r="FS139" i="2"/>
  <c r="FS8" i="2"/>
  <c r="FS70" i="2"/>
  <c r="IQ8" i="2"/>
  <c r="IQ39" i="2"/>
  <c r="IQ70" i="2"/>
  <c r="IQ140" i="2"/>
  <c r="IQ170" i="2"/>
  <c r="FS38" i="2"/>
  <c r="FS199" i="2"/>
  <c r="FS39" i="2"/>
  <c r="FS140" i="2"/>
  <c r="FS9" i="2"/>
  <c r="FS71" i="2"/>
  <c r="IQ9" i="2"/>
  <c r="IQ40" i="2"/>
  <c r="IQ71" i="2"/>
  <c r="IQ141" i="2"/>
  <c r="IQ171" i="2"/>
  <c r="FS200" i="2"/>
  <c r="FS40" i="2"/>
  <c r="FS141" i="2"/>
  <c r="FS10" i="2"/>
  <c r="FS72" i="2"/>
  <c r="IQ10" i="2"/>
  <c r="IQ41" i="2"/>
  <c r="IQ72" i="2"/>
  <c r="IQ142" i="2"/>
  <c r="IQ172" i="2"/>
  <c r="FS201" i="2"/>
  <c r="FS41" i="2"/>
  <c r="FS142" i="2"/>
  <c r="FS11" i="2"/>
  <c r="FS73" i="2"/>
  <c r="IQ11" i="2"/>
  <c r="IQ42" i="2"/>
  <c r="IQ73" i="2"/>
  <c r="IQ143" i="2"/>
  <c r="IQ173" i="2"/>
  <c r="FS202" i="2"/>
  <c r="FS42" i="2"/>
  <c r="FS143" i="2"/>
  <c r="FS12" i="2"/>
  <c r="FS74" i="2"/>
  <c r="IQ12" i="2"/>
  <c r="IQ43" i="2"/>
  <c r="IQ74" i="2"/>
  <c r="IQ144" i="2"/>
  <c r="IQ174" i="2"/>
  <c r="FS203" i="2"/>
  <c r="FS43" i="2"/>
  <c r="FS144" i="2"/>
  <c r="FS13" i="2"/>
  <c r="FS75" i="2"/>
  <c r="IQ13" i="2"/>
  <c r="IQ44" i="2"/>
  <c r="IQ75" i="2"/>
  <c r="IQ145" i="2"/>
  <c r="IQ175" i="2"/>
  <c r="FS204" i="2"/>
  <c r="FS44" i="2"/>
  <c r="FS145" i="2"/>
  <c r="FS14" i="2"/>
  <c r="FS76" i="2"/>
  <c r="IQ14" i="2"/>
  <c r="IQ45" i="2"/>
  <c r="IQ76" i="2"/>
  <c r="IQ146" i="2"/>
  <c r="IQ176" i="2"/>
  <c r="FS205" i="2"/>
  <c r="FS45" i="2"/>
  <c r="FS146" i="2"/>
  <c r="FS15" i="2"/>
  <c r="FS77" i="2"/>
  <c r="IQ15" i="2"/>
  <c r="IQ46" i="2"/>
  <c r="IQ77" i="2"/>
  <c r="IQ147" i="2"/>
  <c r="IQ177" i="2"/>
  <c r="FS206" i="2"/>
  <c r="FS46" i="2"/>
  <c r="FS147" i="2"/>
  <c r="FS16" i="2"/>
  <c r="FS78" i="2"/>
  <c r="IQ16" i="2"/>
  <c r="IQ47" i="2"/>
  <c r="IQ78" i="2"/>
  <c r="IQ148" i="2"/>
  <c r="IQ178" i="2"/>
  <c r="FS207" i="2"/>
  <c r="FS47" i="2"/>
  <c r="FS148" i="2"/>
  <c r="FS17" i="2"/>
  <c r="FS79" i="2"/>
  <c r="IQ17" i="2"/>
  <c r="IQ48" i="2"/>
  <c r="IQ79" i="2"/>
  <c r="IQ149" i="2"/>
  <c r="IQ179" i="2"/>
  <c r="FS208" i="2"/>
  <c r="FS48" i="2"/>
  <c r="FS149" i="2"/>
  <c r="FS18" i="2"/>
  <c r="FS80" i="2"/>
  <c r="IQ18" i="2"/>
  <c r="IQ49" i="2"/>
  <c r="IQ80" i="2"/>
  <c r="IQ150" i="2"/>
  <c r="IQ180" i="2"/>
  <c r="FS209" i="2"/>
  <c r="FS49" i="2"/>
  <c r="FS150" i="2"/>
  <c r="FS19" i="2"/>
  <c r="FS81" i="2"/>
  <c r="IQ19" i="2"/>
  <c r="IQ50" i="2"/>
  <c r="IQ81" i="2"/>
  <c r="IQ151" i="2"/>
  <c r="IQ181" i="2"/>
  <c r="FS210" i="2"/>
  <c r="FS50" i="2"/>
  <c r="FS151" i="2"/>
  <c r="FS20" i="2"/>
  <c r="FS82" i="2"/>
  <c r="IQ20" i="2"/>
  <c r="IQ51" i="2"/>
  <c r="IQ82" i="2"/>
  <c r="IQ152" i="2"/>
  <c r="IQ182" i="2"/>
  <c r="FS211" i="2"/>
  <c r="FS51" i="2"/>
  <c r="FS152" i="2"/>
  <c r="FS21" i="2"/>
  <c r="FS83" i="2"/>
  <c r="IQ21" i="2"/>
  <c r="IQ52" i="2"/>
  <c r="IQ83" i="2"/>
  <c r="IQ153" i="2"/>
  <c r="IQ183" i="2"/>
  <c r="FS212" i="2"/>
  <c r="FS52" i="2"/>
  <c r="FS153" i="2"/>
  <c r="FS22" i="2"/>
  <c r="FS84" i="2"/>
  <c r="IQ22" i="2"/>
  <c r="IQ53" i="2"/>
  <c r="IQ84" i="2"/>
  <c r="IQ154" i="2"/>
  <c r="IQ184" i="2"/>
  <c r="FS213" i="2"/>
  <c r="FS53" i="2"/>
  <c r="FS154" i="2"/>
  <c r="FS23" i="2"/>
  <c r="FS85" i="2"/>
  <c r="IQ23" i="2"/>
  <c r="IQ54" i="2"/>
  <c r="IQ85" i="2"/>
  <c r="IQ155" i="2"/>
  <c r="IQ185" i="2"/>
  <c r="FS214" i="2"/>
  <c r="FS54" i="2"/>
  <c r="FS155" i="2"/>
  <c r="FS24" i="2"/>
  <c r="FS86" i="2"/>
  <c r="IQ24" i="2"/>
  <c r="IQ55" i="2"/>
  <c r="IQ86" i="2"/>
  <c r="IQ156" i="2"/>
  <c r="IQ186" i="2"/>
  <c r="FS215" i="2"/>
  <c r="FS55" i="2"/>
  <c r="FS156" i="2"/>
  <c r="FS25" i="2"/>
  <c r="FS87" i="2"/>
  <c r="IQ25" i="2"/>
  <c r="IQ56" i="2"/>
  <c r="IQ87" i="2"/>
  <c r="IQ157" i="2"/>
  <c r="IQ187" i="2"/>
  <c r="FS216" i="2"/>
  <c r="FS56" i="2"/>
  <c r="FS157" i="2"/>
  <c r="FS26" i="2"/>
  <c r="FS88" i="2"/>
  <c r="IQ26" i="2"/>
  <c r="IQ57" i="2"/>
  <c r="IQ88" i="2"/>
  <c r="IQ158" i="2"/>
  <c r="IQ188" i="2"/>
  <c r="FS217" i="2"/>
  <c r="FS57" i="2"/>
  <c r="FS158" i="2"/>
  <c r="FS249" i="2"/>
  <c r="FT4" i="2"/>
  <c r="FT5" i="2"/>
  <c r="FT6" i="2"/>
  <c r="FT7" i="2"/>
  <c r="FT69" i="2"/>
  <c r="IR7" i="2"/>
  <c r="IR38" i="2"/>
  <c r="IR69" i="2"/>
  <c r="IR139" i="2"/>
  <c r="IR169" i="2"/>
  <c r="FT139" i="2"/>
  <c r="FT8" i="2"/>
  <c r="FT70" i="2"/>
  <c r="IR8" i="2"/>
  <c r="IR39" i="2"/>
  <c r="IR70" i="2"/>
  <c r="IR140" i="2"/>
  <c r="IR170" i="2"/>
  <c r="FT38" i="2"/>
  <c r="FT199" i="2"/>
  <c r="FT39" i="2"/>
  <c r="FT140" i="2"/>
  <c r="FT9" i="2"/>
  <c r="FT71" i="2"/>
  <c r="IR9" i="2"/>
  <c r="IR40" i="2"/>
  <c r="IR71" i="2"/>
  <c r="IR141" i="2"/>
  <c r="IR171" i="2"/>
  <c r="FT200" i="2"/>
  <c r="FT40" i="2"/>
  <c r="FT141" i="2"/>
  <c r="FT10" i="2"/>
  <c r="FT72" i="2"/>
  <c r="IR10" i="2"/>
  <c r="IR41" i="2"/>
  <c r="IR72" i="2"/>
  <c r="IR142" i="2"/>
  <c r="IR172" i="2"/>
  <c r="FT201" i="2"/>
  <c r="FT41" i="2"/>
  <c r="FT142" i="2"/>
  <c r="FT11" i="2"/>
  <c r="FT73" i="2"/>
  <c r="IR11" i="2"/>
  <c r="IR42" i="2"/>
  <c r="IR73" i="2"/>
  <c r="IR143" i="2"/>
  <c r="IR173" i="2"/>
  <c r="FT202" i="2"/>
  <c r="FT42" i="2"/>
  <c r="FT143" i="2"/>
  <c r="FT12" i="2"/>
  <c r="FT74" i="2"/>
  <c r="IR12" i="2"/>
  <c r="IR43" i="2"/>
  <c r="IR74" i="2"/>
  <c r="IR144" i="2"/>
  <c r="IR174" i="2"/>
  <c r="FT203" i="2"/>
  <c r="FT43" i="2"/>
  <c r="FT144" i="2"/>
  <c r="FT13" i="2"/>
  <c r="FT75" i="2"/>
  <c r="IR13" i="2"/>
  <c r="IR44" i="2"/>
  <c r="IR75" i="2"/>
  <c r="IR145" i="2"/>
  <c r="IR175" i="2"/>
  <c r="FT204" i="2"/>
  <c r="FT44" i="2"/>
  <c r="FT145" i="2"/>
  <c r="FT14" i="2"/>
  <c r="FT76" i="2"/>
  <c r="IR14" i="2"/>
  <c r="IR45" i="2"/>
  <c r="IR76" i="2"/>
  <c r="IR146" i="2"/>
  <c r="IR176" i="2"/>
  <c r="FT205" i="2"/>
  <c r="FT45" i="2"/>
  <c r="FT146" i="2"/>
  <c r="FT15" i="2"/>
  <c r="FT77" i="2"/>
  <c r="IR15" i="2"/>
  <c r="IR46" i="2"/>
  <c r="IR77" i="2"/>
  <c r="IR147" i="2"/>
  <c r="IR177" i="2"/>
  <c r="FT206" i="2"/>
  <c r="FT46" i="2"/>
  <c r="FT147" i="2"/>
  <c r="FT16" i="2"/>
  <c r="FT78" i="2"/>
  <c r="IR16" i="2"/>
  <c r="IR47" i="2"/>
  <c r="IR78" i="2"/>
  <c r="IR148" i="2"/>
  <c r="IR178" i="2"/>
  <c r="FT207" i="2"/>
  <c r="FT47" i="2"/>
  <c r="FT148" i="2"/>
  <c r="FT17" i="2"/>
  <c r="FT79" i="2"/>
  <c r="IR17" i="2"/>
  <c r="IR48" i="2"/>
  <c r="IR79" i="2"/>
  <c r="IR149" i="2"/>
  <c r="IR179" i="2"/>
  <c r="FT208" i="2"/>
  <c r="FT48" i="2"/>
  <c r="FT149" i="2"/>
  <c r="FT18" i="2"/>
  <c r="FT80" i="2"/>
  <c r="IR18" i="2"/>
  <c r="IR49" i="2"/>
  <c r="IR80" i="2"/>
  <c r="IR150" i="2"/>
  <c r="IR180" i="2"/>
  <c r="FT209" i="2"/>
  <c r="FT49" i="2"/>
  <c r="FT150" i="2"/>
  <c r="FT19" i="2"/>
  <c r="FT81" i="2"/>
  <c r="IR19" i="2"/>
  <c r="IR50" i="2"/>
  <c r="IR81" i="2"/>
  <c r="IR151" i="2"/>
  <c r="IR181" i="2"/>
  <c r="FT210" i="2"/>
  <c r="FT50" i="2"/>
  <c r="FT151" i="2"/>
  <c r="FT20" i="2"/>
  <c r="FT82" i="2"/>
  <c r="IR20" i="2"/>
  <c r="IR51" i="2"/>
  <c r="IR82" i="2"/>
  <c r="IR152" i="2"/>
  <c r="IR182" i="2"/>
  <c r="FT211" i="2"/>
  <c r="FT51" i="2"/>
  <c r="FT152" i="2"/>
  <c r="FT21" i="2"/>
  <c r="FT83" i="2"/>
  <c r="IR21" i="2"/>
  <c r="IR52" i="2"/>
  <c r="IR83" i="2"/>
  <c r="IR153" i="2"/>
  <c r="IR183" i="2"/>
  <c r="FT212" i="2"/>
  <c r="FT52" i="2"/>
  <c r="FT153" i="2"/>
  <c r="FT22" i="2"/>
  <c r="FT84" i="2"/>
  <c r="IR22" i="2"/>
  <c r="IR53" i="2"/>
  <c r="IR84" i="2"/>
  <c r="IR154" i="2"/>
  <c r="IR184" i="2"/>
  <c r="FT213" i="2"/>
  <c r="FT53" i="2"/>
  <c r="FT154" i="2"/>
  <c r="FT23" i="2"/>
  <c r="FT85" i="2"/>
  <c r="IR23" i="2"/>
  <c r="IR54" i="2"/>
  <c r="IR85" i="2"/>
  <c r="IR155" i="2"/>
  <c r="IR185" i="2"/>
  <c r="FT214" i="2"/>
  <c r="FT54" i="2"/>
  <c r="FT155" i="2"/>
  <c r="FT24" i="2"/>
  <c r="FT86" i="2"/>
  <c r="IR24" i="2"/>
  <c r="IR55" i="2"/>
  <c r="IR86" i="2"/>
  <c r="IR156" i="2"/>
  <c r="IR186" i="2"/>
  <c r="FT215" i="2"/>
  <c r="FT55" i="2"/>
  <c r="FT156" i="2"/>
  <c r="FT25" i="2"/>
  <c r="FT87" i="2"/>
  <c r="IR25" i="2"/>
  <c r="IR56" i="2"/>
  <c r="IR87" i="2"/>
  <c r="IR157" i="2"/>
  <c r="IR187" i="2"/>
  <c r="FT216" i="2"/>
  <c r="FT56" i="2"/>
  <c r="FT157" i="2"/>
  <c r="FT26" i="2"/>
  <c r="FT88" i="2"/>
  <c r="IR26" i="2"/>
  <c r="IR57" i="2"/>
  <c r="IR88" i="2"/>
  <c r="IR158" i="2"/>
  <c r="IR188" i="2"/>
  <c r="FT217" i="2"/>
  <c r="FT57" i="2"/>
  <c r="FT158" i="2"/>
  <c r="FT249" i="2"/>
  <c r="FU4" i="2"/>
  <c r="FU5" i="2"/>
  <c r="FU6" i="2"/>
  <c r="FU7" i="2"/>
  <c r="FU69" i="2"/>
  <c r="IS7" i="2"/>
  <c r="IS38" i="2"/>
  <c r="IS69" i="2"/>
  <c r="IS139" i="2"/>
  <c r="IS169" i="2"/>
  <c r="FU139" i="2"/>
  <c r="FU8" i="2"/>
  <c r="FU70" i="2"/>
  <c r="IS8" i="2"/>
  <c r="IS39" i="2"/>
  <c r="IS70" i="2"/>
  <c r="IS140" i="2"/>
  <c r="IS170" i="2"/>
  <c r="FU38" i="2"/>
  <c r="FU199" i="2"/>
  <c r="FU39" i="2"/>
  <c r="FU140" i="2"/>
  <c r="FU9" i="2"/>
  <c r="FU71" i="2"/>
  <c r="IS9" i="2"/>
  <c r="IS40" i="2"/>
  <c r="IS71" i="2"/>
  <c r="IS141" i="2"/>
  <c r="IS171" i="2"/>
  <c r="FU200" i="2"/>
  <c r="FU40" i="2"/>
  <c r="FU141" i="2"/>
  <c r="FU10" i="2"/>
  <c r="FU72" i="2"/>
  <c r="IS10" i="2"/>
  <c r="IS41" i="2"/>
  <c r="IS72" i="2"/>
  <c r="IS142" i="2"/>
  <c r="IS172" i="2"/>
  <c r="FU201" i="2"/>
  <c r="FU41" i="2"/>
  <c r="FU142" i="2"/>
  <c r="FU11" i="2"/>
  <c r="FU73" i="2"/>
  <c r="IS11" i="2"/>
  <c r="IS42" i="2"/>
  <c r="IS73" i="2"/>
  <c r="IS143" i="2"/>
  <c r="IS173" i="2"/>
  <c r="FU202" i="2"/>
  <c r="FU42" i="2"/>
  <c r="FU143" i="2"/>
  <c r="FU12" i="2"/>
  <c r="FU74" i="2"/>
  <c r="IS12" i="2"/>
  <c r="IS43" i="2"/>
  <c r="IS74" i="2"/>
  <c r="IS144" i="2"/>
  <c r="IS174" i="2"/>
  <c r="FU203" i="2"/>
  <c r="FU43" i="2"/>
  <c r="FU144" i="2"/>
  <c r="FU13" i="2"/>
  <c r="FU75" i="2"/>
  <c r="IS13" i="2"/>
  <c r="IS44" i="2"/>
  <c r="IS75" i="2"/>
  <c r="IS145" i="2"/>
  <c r="IS175" i="2"/>
  <c r="FU204" i="2"/>
  <c r="FU44" i="2"/>
  <c r="FU145" i="2"/>
  <c r="FU14" i="2"/>
  <c r="FU76" i="2"/>
  <c r="IS14" i="2"/>
  <c r="IS45" i="2"/>
  <c r="IS76" i="2"/>
  <c r="IS146" i="2"/>
  <c r="IS176" i="2"/>
  <c r="FU205" i="2"/>
  <c r="FU45" i="2"/>
  <c r="FU146" i="2"/>
  <c r="FU15" i="2"/>
  <c r="FU77" i="2"/>
  <c r="IS15" i="2"/>
  <c r="IS46" i="2"/>
  <c r="IS77" i="2"/>
  <c r="IS147" i="2"/>
  <c r="IS177" i="2"/>
  <c r="FU206" i="2"/>
  <c r="FU46" i="2"/>
  <c r="FU147" i="2"/>
  <c r="FU16" i="2"/>
  <c r="FU78" i="2"/>
  <c r="IS16" i="2"/>
  <c r="IS47" i="2"/>
  <c r="IS78" i="2"/>
  <c r="IS148" i="2"/>
  <c r="IS178" i="2"/>
  <c r="FU207" i="2"/>
  <c r="FU47" i="2"/>
  <c r="FU148" i="2"/>
  <c r="FU17" i="2"/>
  <c r="FU79" i="2"/>
  <c r="IS17" i="2"/>
  <c r="IS48" i="2"/>
  <c r="IS79" i="2"/>
  <c r="IS149" i="2"/>
  <c r="IS179" i="2"/>
  <c r="FU208" i="2"/>
  <c r="FU48" i="2"/>
  <c r="FU149" i="2"/>
  <c r="FU18" i="2"/>
  <c r="FU80" i="2"/>
  <c r="IS18" i="2"/>
  <c r="IS49" i="2"/>
  <c r="IS80" i="2"/>
  <c r="IS150" i="2"/>
  <c r="IS180" i="2"/>
  <c r="FU209" i="2"/>
  <c r="FU49" i="2"/>
  <c r="FU150" i="2"/>
  <c r="FU19" i="2"/>
  <c r="FU81" i="2"/>
  <c r="IS19" i="2"/>
  <c r="IS50" i="2"/>
  <c r="IS81" i="2"/>
  <c r="IS151" i="2"/>
  <c r="IS181" i="2"/>
  <c r="FU210" i="2"/>
  <c r="FU50" i="2"/>
  <c r="FU151" i="2"/>
  <c r="FU20" i="2"/>
  <c r="FU82" i="2"/>
  <c r="IS20" i="2"/>
  <c r="IS51" i="2"/>
  <c r="IS82" i="2"/>
  <c r="IS152" i="2"/>
  <c r="IS182" i="2"/>
  <c r="FU211" i="2"/>
  <c r="FU51" i="2"/>
  <c r="FU152" i="2"/>
  <c r="FU21" i="2"/>
  <c r="FU83" i="2"/>
  <c r="IS21" i="2"/>
  <c r="IS52" i="2"/>
  <c r="IS83" i="2"/>
  <c r="IS153" i="2"/>
  <c r="IS183" i="2"/>
  <c r="FU212" i="2"/>
  <c r="FU52" i="2"/>
  <c r="FU153" i="2"/>
  <c r="FU22" i="2"/>
  <c r="FU84" i="2"/>
  <c r="IS22" i="2"/>
  <c r="IS53" i="2"/>
  <c r="IS84" i="2"/>
  <c r="IS154" i="2"/>
  <c r="IS184" i="2"/>
  <c r="FU213" i="2"/>
  <c r="FU53" i="2"/>
  <c r="FU154" i="2"/>
  <c r="FU23" i="2"/>
  <c r="FU85" i="2"/>
  <c r="IS23" i="2"/>
  <c r="IS54" i="2"/>
  <c r="IS85" i="2"/>
  <c r="IS155" i="2"/>
  <c r="IS185" i="2"/>
  <c r="FU214" i="2"/>
  <c r="FU54" i="2"/>
  <c r="FU155" i="2"/>
  <c r="FU24" i="2"/>
  <c r="FU86" i="2"/>
  <c r="IS24" i="2"/>
  <c r="IS55" i="2"/>
  <c r="IS86" i="2"/>
  <c r="IS156" i="2"/>
  <c r="IS186" i="2"/>
  <c r="FU215" i="2"/>
  <c r="FU55" i="2"/>
  <c r="FU156" i="2"/>
  <c r="FU25" i="2"/>
  <c r="FU87" i="2"/>
  <c r="IS25" i="2"/>
  <c r="IS56" i="2"/>
  <c r="IS87" i="2"/>
  <c r="IS157" i="2"/>
  <c r="IS187" i="2"/>
  <c r="FU216" i="2"/>
  <c r="FU56" i="2"/>
  <c r="FU157" i="2"/>
  <c r="FU26" i="2"/>
  <c r="FU88" i="2"/>
  <c r="IS26" i="2"/>
  <c r="IS57" i="2"/>
  <c r="IS88" i="2"/>
  <c r="IS158" i="2"/>
  <c r="IS188" i="2"/>
  <c r="FU217" i="2"/>
  <c r="FU57" i="2"/>
  <c r="FU158" i="2"/>
  <c r="FU249" i="2"/>
  <c r="FV4" i="2"/>
  <c r="FV5" i="2"/>
  <c r="FV6" i="2"/>
  <c r="FV7" i="2"/>
  <c r="FV69" i="2"/>
  <c r="IT7" i="2"/>
  <c r="IT38" i="2"/>
  <c r="IT69" i="2"/>
  <c r="IT139" i="2"/>
  <c r="IT169" i="2"/>
  <c r="FV139" i="2"/>
  <c r="FV8" i="2"/>
  <c r="FV70" i="2"/>
  <c r="IT8" i="2"/>
  <c r="IT39" i="2"/>
  <c r="IT70" i="2"/>
  <c r="IT140" i="2"/>
  <c r="IT170" i="2"/>
  <c r="FV38" i="2"/>
  <c r="FV199" i="2"/>
  <c r="FV39" i="2"/>
  <c r="FV140" i="2"/>
  <c r="FV9" i="2"/>
  <c r="FV71" i="2"/>
  <c r="IT9" i="2"/>
  <c r="IT40" i="2"/>
  <c r="IT71" i="2"/>
  <c r="IT141" i="2"/>
  <c r="IT171" i="2"/>
  <c r="FV200" i="2"/>
  <c r="FV40" i="2"/>
  <c r="FV141" i="2"/>
  <c r="FV10" i="2"/>
  <c r="FV72" i="2"/>
  <c r="IT10" i="2"/>
  <c r="IT41" i="2"/>
  <c r="IT72" i="2"/>
  <c r="IT142" i="2"/>
  <c r="IT172" i="2"/>
  <c r="FV201" i="2"/>
  <c r="FV41" i="2"/>
  <c r="FV142" i="2"/>
  <c r="FV11" i="2"/>
  <c r="FV73" i="2"/>
  <c r="IT11" i="2"/>
  <c r="IT42" i="2"/>
  <c r="IT73" i="2"/>
  <c r="IT143" i="2"/>
  <c r="IT173" i="2"/>
  <c r="FV202" i="2"/>
  <c r="FV42" i="2"/>
  <c r="FV143" i="2"/>
  <c r="FV12" i="2"/>
  <c r="FV74" i="2"/>
  <c r="IT12" i="2"/>
  <c r="IT43" i="2"/>
  <c r="IT74" i="2"/>
  <c r="IT144" i="2"/>
  <c r="IT174" i="2"/>
  <c r="FV203" i="2"/>
  <c r="FV43" i="2"/>
  <c r="FV144" i="2"/>
  <c r="FV13" i="2"/>
  <c r="FV75" i="2"/>
  <c r="IT13" i="2"/>
  <c r="IT44" i="2"/>
  <c r="IT75" i="2"/>
  <c r="IT145" i="2"/>
  <c r="IT175" i="2"/>
  <c r="FV204" i="2"/>
  <c r="FV44" i="2"/>
  <c r="FV145" i="2"/>
  <c r="FV14" i="2"/>
  <c r="FV76" i="2"/>
  <c r="IT14" i="2"/>
  <c r="IT45" i="2"/>
  <c r="IT76" i="2"/>
  <c r="IT146" i="2"/>
  <c r="IT176" i="2"/>
  <c r="FV205" i="2"/>
  <c r="FV45" i="2"/>
  <c r="FV146" i="2"/>
  <c r="FV15" i="2"/>
  <c r="FV77" i="2"/>
  <c r="IT15" i="2"/>
  <c r="IT46" i="2"/>
  <c r="IT77" i="2"/>
  <c r="IT147" i="2"/>
  <c r="IT177" i="2"/>
  <c r="FV206" i="2"/>
  <c r="FV46" i="2"/>
  <c r="FV147" i="2"/>
  <c r="FV16" i="2"/>
  <c r="FV78" i="2"/>
  <c r="IT16" i="2"/>
  <c r="IT47" i="2"/>
  <c r="IT78" i="2"/>
  <c r="IT148" i="2"/>
  <c r="IT178" i="2"/>
  <c r="FV207" i="2"/>
  <c r="FV47" i="2"/>
  <c r="FV148" i="2"/>
  <c r="FV17" i="2"/>
  <c r="FV79" i="2"/>
  <c r="IT17" i="2"/>
  <c r="IT48" i="2"/>
  <c r="IT79" i="2"/>
  <c r="IT149" i="2"/>
  <c r="IT179" i="2"/>
  <c r="FV208" i="2"/>
  <c r="FV48" i="2"/>
  <c r="FV149" i="2"/>
  <c r="FV18" i="2"/>
  <c r="FV80" i="2"/>
  <c r="IT18" i="2"/>
  <c r="IT49" i="2"/>
  <c r="IT80" i="2"/>
  <c r="IT150" i="2"/>
  <c r="IT180" i="2"/>
  <c r="FV209" i="2"/>
  <c r="FV49" i="2"/>
  <c r="FV150" i="2"/>
  <c r="FV19" i="2"/>
  <c r="FV81" i="2"/>
  <c r="IT19" i="2"/>
  <c r="IT50" i="2"/>
  <c r="IT81" i="2"/>
  <c r="IT151" i="2"/>
  <c r="IT181" i="2"/>
  <c r="FV210" i="2"/>
  <c r="FV50" i="2"/>
  <c r="FV151" i="2"/>
  <c r="FV20" i="2"/>
  <c r="FV82" i="2"/>
  <c r="IT20" i="2"/>
  <c r="IT51" i="2"/>
  <c r="IT82" i="2"/>
  <c r="IT152" i="2"/>
  <c r="IT182" i="2"/>
  <c r="FV211" i="2"/>
  <c r="FV51" i="2"/>
  <c r="FV152" i="2"/>
  <c r="FV21" i="2"/>
  <c r="FV83" i="2"/>
  <c r="IT21" i="2"/>
  <c r="IT52" i="2"/>
  <c r="IT83" i="2"/>
  <c r="IT153" i="2"/>
  <c r="IT183" i="2"/>
  <c r="FV212" i="2"/>
  <c r="FV52" i="2"/>
  <c r="FV153" i="2"/>
  <c r="FV22" i="2"/>
  <c r="FV84" i="2"/>
  <c r="IT22" i="2"/>
  <c r="IT53" i="2"/>
  <c r="IT84" i="2"/>
  <c r="IT154" i="2"/>
  <c r="IT184" i="2"/>
  <c r="FV213" i="2"/>
  <c r="FV53" i="2"/>
  <c r="FV154" i="2"/>
  <c r="FV23" i="2"/>
  <c r="FV85" i="2"/>
  <c r="IT23" i="2"/>
  <c r="IT54" i="2"/>
  <c r="IT85" i="2"/>
  <c r="IT155" i="2"/>
  <c r="IT185" i="2"/>
  <c r="FV214" i="2"/>
  <c r="FV54" i="2"/>
  <c r="FV155" i="2"/>
  <c r="FV24" i="2"/>
  <c r="FV86" i="2"/>
  <c r="IT24" i="2"/>
  <c r="IT55" i="2"/>
  <c r="IT86" i="2"/>
  <c r="IT156" i="2"/>
  <c r="IT186" i="2"/>
  <c r="FV215" i="2"/>
  <c r="FV55" i="2"/>
  <c r="FV156" i="2"/>
  <c r="FV25" i="2"/>
  <c r="FV87" i="2"/>
  <c r="IT25" i="2"/>
  <c r="IT56" i="2"/>
  <c r="IT87" i="2"/>
  <c r="IT157" i="2"/>
  <c r="IT187" i="2"/>
  <c r="FV216" i="2"/>
  <c r="FV56" i="2"/>
  <c r="FV157" i="2"/>
  <c r="FV26" i="2"/>
  <c r="FV88" i="2"/>
  <c r="IT26" i="2"/>
  <c r="IT57" i="2"/>
  <c r="IT88" i="2"/>
  <c r="IT158" i="2"/>
  <c r="IT188" i="2"/>
  <c r="FV217" i="2"/>
  <c r="FV57" i="2"/>
  <c r="FV158" i="2"/>
  <c r="FV249" i="2"/>
  <c r="FW4" i="2"/>
  <c r="FW5" i="2"/>
  <c r="FW6" i="2"/>
  <c r="FW7" i="2"/>
  <c r="FW69" i="2"/>
  <c r="IU7" i="2"/>
  <c r="IU38" i="2"/>
  <c r="IU69" i="2"/>
  <c r="IU139" i="2"/>
  <c r="IU169" i="2"/>
  <c r="FW139" i="2"/>
  <c r="FW8" i="2"/>
  <c r="FW70" i="2"/>
  <c r="IU8" i="2"/>
  <c r="IU39" i="2"/>
  <c r="IU70" i="2"/>
  <c r="IU140" i="2"/>
  <c r="IU170" i="2"/>
  <c r="FW38" i="2"/>
  <c r="FW199" i="2"/>
  <c r="FW39" i="2"/>
  <c r="FW140" i="2"/>
  <c r="FW9" i="2"/>
  <c r="FW71" i="2"/>
  <c r="IU9" i="2"/>
  <c r="IU40" i="2"/>
  <c r="IU71" i="2"/>
  <c r="IU141" i="2"/>
  <c r="IU171" i="2"/>
  <c r="FW200" i="2"/>
  <c r="FW40" i="2"/>
  <c r="FW141" i="2"/>
  <c r="FW10" i="2"/>
  <c r="FW72" i="2"/>
  <c r="IU10" i="2"/>
  <c r="IU41" i="2"/>
  <c r="IU72" i="2"/>
  <c r="IU142" i="2"/>
  <c r="IU172" i="2"/>
  <c r="FW201" i="2"/>
  <c r="FW41" i="2"/>
  <c r="FW142" i="2"/>
  <c r="FW11" i="2"/>
  <c r="FW73" i="2"/>
  <c r="IU11" i="2"/>
  <c r="IU42" i="2"/>
  <c r="IU73" i="2"/>
  <c r="IU143" i="2"/>
  <c r="IU173" i="2"/>
  <c r="FW202" i="2"/>
  <c r="FW42" i="2"/>
  <c r="FW143" i="2"/>
  <c r="FW12" i="2"/>
  <c r="FW74" i="2"/>
  <c r="IU12" i="2"/>
  <c r="IU43" i="2"/>
  <c r="IU74" i="2"/>
  <c r="IU144" i="2"/>
  <c r="IU174" i="2"/>
  <c r="FW203" i="2"/>
  <c r="FW43" i="2"/>
  <c r="FW144" i="2"/>
  <c r="FW13" i="2"/>
  <c r="FW75" i="2"/>
  <c r="IU13" i="2"/>
  <c r="IU44" i="2"/>
  <c r="IU75" i="2"/>
  <c r="IU145" i="2"/>
  <c r="IU175" i="2"/>
  <c r="FW204" i="2"/>
  <c r="FW44" i="2"/>
  <c r="FW145" i="2"/>
  <c r="FW14" i="2"/>
  <c r="FW76" i="2"/>
  <c r="IU14" i="2"/>
  <c r="IU45" i="2"/>
  <c r="IU76" i="2"/>
  <c r="IU146" i="2"/>
  <c r="IU176" i="2"/>
  <c r="FW205" i="2"/>
  <c r="FW45" i="2"/>
  <c r="FW146" i="2"/>
  <c r="FW15" i="2"/>
  <c r="FW77" i="2"/>
  <c r="IU15" i="2"/>
  <c r="IU46" i="2"/>
  <c r="IU77" i="2"/>
  <c r="IU147" i="2"/>
  <c r="IU177" i="2"/>
  <c r="FW206" i="2"/>
  <c r="FW46" i="2"/>
  <c r="FW147" i="2"/>
  <c r="FW16" i="2"/>
  <c r="FW78" i="2"/>
  <c r="IU16" i="2"/>
  <c r="IU47" i="2"/>
  <c r="IU78" i="2"/>
  <c r="IU148" i="2"/>
  <c r="IU178" i="2"/>
  <c r="FW207" i="2"/>
  <c r="FW47" i="2"/>
  <c r="FW148" i="2"/>
  <c r="FW17" i="2"/>
  <c r="FW79" i="2"/>
  <c r="IU17" i="2"/>
  <c r="IU48" i="2"/>
  <c r="IU79" i="2"/>
  <c r="IU149" i="2"/>
  <c r="IU179" i="2"/>
  <c r="FW208" i="2"/>
  <c r="FW48" i="2"/>
  <c r="FW149" i="2"/>
  <c r="FW18" i="2"/>
  <c r="FW80" i="2"/>
  <c r="IU18" i="2"/>
  <c r="IU49" i="2"/>
  <c r="IU80" i="2"/>
  <c r="IU150" i="2"/>
  <c r="IU180" i="2"/>
  <c r="FW209" i="2"/>
  <c r="FW49" i="2"/>
  <c r="FW150" i="2"/>
  <c r="FW19" i="2"/>
  <c r="FW81" i="2"/>
  <c r="IU19" i="2"/>
  <c r="IU50" i="2"/>
  <c r="IU81" i="2"/>
  <c r="IU151" i="2"/>
  <c r="IU181" i="2"/>
  <c r="FW210" i="2"/>
  <c r="FW50" i="2"/>
  <c r="FW151" i="2"/>
  <c r="FW20" i="2"/>
  <c r="FW82" i="2"/>
  <c r="IU20" i="2"/>
  <c r="IU51" i="2"/>
  <c r="IU82" i="2"/>
  <c r="IU152" i="2"/>
  <c r="IU182" i="2"/>
  <c r="FW211" i="2"/>
  <c r="FW51" i="2"/>
  <c r="FW152" i="2"/>
  <c r="FW21" i="2"/>
  <c r="FW83" i="2"/>
  <c r="IU21" i="2"/>
  <c r="IU52" i="2"/>
  <c r="IU83" i="2"/>
  <c r="IU153" i="2"/>
  <c r="IU183" i="2"/>
  <c r="FW212" i="2"/>
  <c r="FW52" i="2"/>
  <c r="FW153" i="2"/>
  <c r="FW22" i="2"/>
  <c r="FW84" i="2"/>
  <c r="IU22" i="2"/>
  <c r="IU53" i="2"/>
  <c r="IU84" i="2"/>
  <c r="IU154" i="2"/>
  <c r="IU184" i="2"/>
  <c r="FW213" i="2"/>
  <c r="FW53" i="2"/>
  <c r="FW154" i="2"/>
  <c r="FW23" i="2"/>
  <c r="FW85" i="2"/>
  <c r="IU23" i="2"/>
  <c r="IU54" i="2"/>
  <c r="IU85" i="2"/>
  <c r="IU155" i="2"/>
  <c r="IU185" i="2"/>
  <c r="FW214" i="2"/>
  <c r="FW54" i="2"/>
  <c r="FW155" i="2"/>
  <c r="FW24" i="2"/>
  <c r="FW86" i="2"/>
  <c r="IU24" i="2"/>
  <c r="IU55" i="2"/>
  <c r="IU86" i="2"/>
  <c r="IU156" i="2"/>
  <c r="IU186" i="2"/>
  <c r="FW215" i="2"/>
  <c r="FW55" i="2"/>
  <c r="FW156" i="2"/>
  <c r="FW25" i="2"/>
  <c r="FW87" i="2"/>
  <c r="IU25" i="2"/>
  <c r="IU56" i="2"/>
  <c r="IU87" i="2"/>
  <c r="IU157" i="2"/>
  <c r="IU187" i="2"/>
  <c r="FW216" i="2"/>
  <c r="FW56" i="2"/>
  <c r="FW157" i="2"/>
  <c r="FW26" i="2"/>
  <c r="FW88" i="2"/>
  <c r="IU26" i="2"/>
  <c r="IU57" i="2"/>
  <c r="IU88" i="2"/>
  <c r="IU158" i="2"/>
  <c r="IU188" i="2"/>
  <c r="FW217" i="2"/>
  <c r="FW57" i="2"/>
  <c r="FW158" i="2"/>
  <c r="FW249" i="2"/>
  <c r="FX4" i="2"/>
  <c r="FX5" i="2"/>
  <c r="FX6" i="2"/>
  <c r="FX7" i="2"/>
  <c r="FX69" i="2"/>
  <c r="IV7" i="2"/>
  <c r="IV38" i="2"/>
  <c r="IV69" i="2"/>
  <c r="IV139" i="2"/>
  <c r="IV169" i="2"/>
  <c r="FX139" i="2"/>
  <c r="FX8" i="2"/>
  <c r="FX70" i="2"/>
  <c r="IV8" i="2"/>
  <c r="IV39" i="2"/>
  <c r="IV70" i="2"/>
  <c r="IV140" i="2"/>
  <c r="IV170" i="2"/>
  <c r="FX38" i="2"/>
  <c r="FX199" i="2"/>
  <c r="FX39" i="2"/>
  <c r="FX140" i="2"/>
  <c r="FX9" i="2"/>
  <c r="FX71" i="2"/>
  <c r="IV9" i="2"/>
  <c r="IV40" i="2"/>
  <c r="IV71" i="2"/>
  <c r="IV141" i="2"/>
  <c r="IV171" i="2"/>
  <c r="FX200" i="2"/>
  <c r="FX40" i="2"/>
  <c r="FX141" i="2"/>
  <c r="FX10" i="2"/>
  <c r="FX72" i="2"/>
  <c r="IV10" i="2"/>
  <c r="IV41" i="2"/>
  <c r="IV72" i="2"/>
  <c r="IV142" i="2"/>
  <c r="IV172" i="2"/>
  <c r="FX201" i="2"/>
  <c r="FX41" i="2"/>
  <c r="FX142" i="2"/>
  <c r="FX11" i="2"/>
  <c r="FX73" i="2"/>
  <c r="IV11" i="2"/>
  <c r="IV42" i="2"/>
  <c r="IV73" i="2"/>
  <c r="IV143" i="2"/>
  <c r="IV173" i="2"/>
  <c r="FX202" i="2"/>
  <c r="FX42" i="2"/>
  <c r="FX143" i="2"/>
  <c r="FX12" i="2"/>
  <c r="FX74" i="2"/>
  <c r="IV12" i="2"/>
  <c r="IV43" i="2"/>
  <c r="IV74" i="2"/>
  <c r="IV144" i="2"/>
  <c r="IV174" i="2"/>
  <c r="FX203" i="2"/>
  <c r="FX43" i="2"/>
  <c r="FX144" i="2"/>
  <c r="FX13" i="2"/>
  <c r="FX75" i="2"/>
  <c r="IV13" i="2"/>
  <c r="IV44" i="2"/>
  <c r="IV75" i="2"/>
  <c r="IV145" i="2"/>
  <c r="IV175" i="2"/>
  <c r="FX204" i="2"/>
  <c r="FX44" i="2"/>
  <c r="FX145" i="2"/>
  <c r="FX14" i="2"/>
  <c r="FX76" i="2"/>
  <c r="IV14" i="2"/>
  <c r="IV45" i="2"/>
  <c r="IV76" i="2"/>
  <c r="IV146" i="2"/>
  <c r="IV176" i="2"/>
  <c r="FX205" i="2"/>
  <c r="FX45" i="2"/>
  <c r="FX146" i="2"/>
  <c r="FX15" i="2"/>
  <c r="FX77" i="2"/>
  <c r="IV15" i="2"/>
  <c r="IV46" i="2"/>
  <c r="IV77" i="2"/>
  <c r="IV147" i="2"/>
  <c r="IV177" i="2"/>
  <c r="FX206" i="2"/>
  <c r="FX46" i="2"/>
  <c r="FX147" i="2"/>
  <c r="FX16" i="2"/>
  <c r="FX78" i="2"/>
  <c r="IV16" i="2"/>
  <c r="IV47" i="2"/>
  <c r="IV78" i="2"/>
  <c r="IV148" i="2"/>
  <c r="IV178" i="2"/>
  <c r="FX207" i="2"/>
  <c r="FX47" i="2"/>
  <c r="FX148" i="2"/>
  <c r="FX17" i="2"/>
  <c r="FX79" i="2"/>
  <c r="IV17" i="2"/>
  <c r="IV48" i="2"/>
  <c r="IV79" i="2"/>
  <c r="IV149" i="2"/>
  <c r="IV179" i="2"/>
  <c r="FX208" i="2"/>
  <c r="FX48" i="2"/>
  <c r="FX149" i="2"/>
  <c r="FX18" i="2"/>
  <c r="FX80" i="2"/>
  <c r="IV18" i="2"/>
  <c r="IV49" i="2"/>
  <c r="IV80" i="2"/>
  <c r="IV150" i="2"/>
  <c r="IV180" i="2"/>
  <c r="FX209" i="2"/>
  <c r="FX49" i="2"/>
  <c r="FX150" i="2"/>
  <c r="FX19" i="2"/>
  <c r="FX81" i="2"/>
  <c r="IV19" i="2"/>
  <c r="IV50" i="2"/>
  <c r="IV81" i="2"/>
  <c r="IV151" i="2"/>
  <c r="IV181" i="2"/>
  <c r="FX210" i="2"/>
  <c r="FX50" i="2"/>
  <c r="FX151" i="2"/>
  <c r="FX20" i="2"/>
  <c r="FX82" i="2"/>
  <c r="IV20" i="2"/>
  <c r="IV51" i="2"/>
  <c r="IV82" i="2"/>
  <c r="IV152" i="2"/>
  <c r="IV182" i="2"/>
  <c r="FX211" i="2"/>
  <c r="FX51" i="2"/>
  <c r="FX152" i="2"/>
  <c r="FX21" i="2"/>
  <c r="FX83" i="2"/>
  <c r="IV21" i="2"/>
  <c r="IV52" i="2"/>
  <c r="IV83" i="2"/>
  <c r="IV153" i="2"/>
  <c r="IV183" i="2"/>
  <c r="FX212" i="2"/>
  <c r="FX52" i="2"/>
  <c r="FX153" i="2"/>
  <c r="FX22" i="2"/>
  <c r="FX84" i="2"/>
  <c r="IV22" i="2"/>
  <c r="IV53" i="2"/>
  <c r="IV84" i="2"/>
  <c r="IV154" i="2"/>
  <c r="IV184" i="2"/>
  <c r="FX213" i="2"/>
  <c r="FX53" i="2"/>
  <c r="FX154" i="2"/>
  <c r="FX23" i="2"/>
  <c r="FX85" i="2"/>
  <c r="IV23" i="2"/>
  <c r="IV54" i="2"/>
  <c r="IV85" i="2"/>
  <c r="IV155" i="2"/>
  <c r="IV185" i="2"/>
  <c r="FX214" i="2"/>
  <c r="FX54" i="2"/>
  <c r="FX155" i="2"/>
  <c r="FX24" i="2"/>
  <c r="FX86" i="2"/>
  <c r="IV24" i="2"/>
  <c r="IV55" i="2"/>
  <c r="IV86" i="2"/>
  <c r="IV156" i="2"/>
  <c r="IV186" i="2"/>
  <c r="FX215" i="2"/>
  <c r="FX55" i="2"/>
  <c r="FX156" i="2"/>
  <c r="FX25" i="2"/>
  <c r="FX87" i="2"/>
  <c r="IV25" i="2"/>
  <c r="IV56" i="2"/>
  <c r="IV87" i="2"/>
  <c r="IV157" i="2"/>
  <c r="IV187" i="2"/>
  <c r="FX216" i="2"/>
  <c r="FX56" i="2"/>
  <c r="FX157" i="2"/>
  <c r="FX26" i="2"/>
  <c r="FX88" i="2"/>
  <c r="IV26" i="2"/>
  <c r="IV57" i="2"/>
  <c r="IV88" i="2"/>
  <c r="IV158" i="2"/>
  <c r="IV188" i="2"/>
  <c r="FX217" i="2"/>
  <c r="FX57" i="2"/>
  <c r="FX158" i="2"/>
  <c r="FX249" i="2"/>
  <c r="FY4" i="2"/>
  <c r="FY5" i="2"/>
  <c r="FY6" i="2"/>
  <c r="FY7" i="2"/>
  <c r="FY69" i="2"/>
  <c r="IW7" i="2"/>
  <c r="IW38" i="2"/>
  <c r="IW69" i="2"/>
  <c r="IW139" i="2"/>
  <c r="IW169" i="2"/>
  <c r="FY139" i="2"/>
  <c r="FY8" i="2"/>
  <c r="FY70" i="2"/>
  <c r="IW8" i="2"/>
  <c r="IW39" i="2"/>
  <c r="IW70" i="2"/>
  <c r="IW140" i="2"/>
  <c r="IW170" i="2"/>
  <c r="FY38" i="2"/>
  <c r="FY199" i="2"/>
  <c r="FY39" i="2"/>
  <c r="FY140" i="2"/>
  <c r="FY9" i="2"/>
  <c r="FY71" i="2"/>
  <c r="IW9" i="2"/>
  <c r="IW40" i="2"/>
  <c r="IW71" i="2"/>
  <c r="IW141" i="2"/>
  <c r="IW171" i="2"/>
  <c r="FY200" i="2"/>
  <c r="FY40" i="2"/>
  <c r="FY141" i="2"/>
  <c r="FY10" i="2"/>
  <c r="FY72" i="2"/>
  <c r="IW10" i="2"/>
  <c r="IW41" i="2"/>
  <c r="IW72" i="2"/>
  <c r="IW142" i="2"/>
  <c r="IW172" i="2"/>
  <c r="FY201" i="2"/>
  <c r="FY41" i="2"/>
  <c r="FY142" i="2"/>
  <c r="FY11" i="2"/>
  <c r="FY73" i="2"/>
  <c r="IW11" i="2"/>
  <c r="IW42" i="2"/>
  <c r="IW73" i="2"/>
  <c r="IW143" i="2"/>
  <c r="IW173" i="2"/>
  <c r="FY202" i="2"/>
  <c r="FY42" i="2"/>
  <c r="FY143" i="2"/>
  <c r="FY12" i="2"/>
  <c r="FY74" i="2"/>
  <c r="IW12" i="2"/>
  <c r="IW43" i="2"/>
  <c r="IW74" i="2"/>
  <c r="IW144" i="2"/>
  <c r="IW174" i="2"/>
  <c r="FY203" i="2"/>
  <c r="FY43" i="2"/>
  <c r="FY144" i="2"/>
  <c r="FY13" i="2"/>
  <c r="FY75" i="2"/>
  <c r="IW13" i="2"/>
  <c r="IW44" i="2"/>
  <c r="IW75" i="2"/>
  <c r="IW145" i="2"/>
  <c r="IW175" i="2"/>
  <c r="FY204" i="2"/>
  <c r="FY44" i="2"/>
  <c r="FY145" i="2"/>
  <c r="FY14" i="2"/>
  <c r="FY76" i="2"/>
  <c r="IW14" i="2"/>
  <c r="IW45" i="2"/>
  <c r="IW76" i="2"/>
  <c r="IW146" i="2"/>
  <c r="IW176" i="2"/>
  <c r="FY205" i="2"/>
  <c r="FY45" i="2"/>
  <c r="FY146" i="2"/>
  <c r="FY15" i="2"/>
  <c r="FY77" i="2"/>
  <c r="IW15" i="2"/>
  <c r="IW46" i="2"/>
  <c r="IW77" i="2"/>
  <c r="IW147" i="2"/>
  <c r="IW177" i="2"/>
  <c r="FY206" i="2"/>
  <c r="FY46" i="2"/>
  <c r="FY147" i="2"/>
  <c r="FY16" i="2"/>
  <c r="FY78" i="2"/>
  <c r="IW16" i="2"/>
  <c r="IW47" i="2"/>
  <c r="IW78" i="2"/>
  <c r="IW148" i="2"/>
  <c r="IW178" i="2"/>
  <c r="FY207" i="2"/>
  <c r="FY47" i="2"/>
  <c r="FY148" i="2"/>
  <c r="FY17" i="2"/>
  <c r="FY79" i="2"/>
  <c r="IW17" i="2"/>
  <c r="IW48" i="2"/>
  <c r="IW79" i="2"/>
  <c r="IW149" i="2"/>
  <c r="IW179" i="2"/>
  <c r="FY208" i="2"/>
  <c r="FY48" i="2"/>
  <c r="FY149" i="2"/>
  <c r="FY18" i="2"/>
  <c r="FY80" i="2"/>
  <c r="IW18" i="2"/>
  <c r="IW49" i="2"/>
  <c r="IW80" i="2"/>
  <c r="IW150" i="2"/>
  <c r="IW180" i="2"/>
  <c r="FY209" i="2"/>
  <c r="FY49" i="2"/>
  <c r="FY150" i="2"/>
  <c r="FY19" i="2"/>
  <c r="FY81" i="2"/>
  <c r="IW19" i="2"/>
  <c r="IW50" i="2"/>
  <c r="IW81" i="2"/>
  <c r="IW151" i="2"/>
  <c r="IW181" i="2"/>
  <c r="FY210" i="2"/>
  <c r="FY50" i="2"/>
  <c r="FY151" i="2"/>
  <c r="FY20" i="2"/>
  <c r="FY82" i="2"/>
  <c r="IW20" i="2"/>
  <c r="IW51" i="2"/>
  <c r="IW82" i="2"/>
  <c r="IW152" i="2"/>
  <c r="IW182" i="2"/>
  <c r="FY211" i="2"/>
  <c r="FY51" i="2"/>
  <c r="FY152" i="2"/>
  <c r="FY21" i="2"/>
  <c r="FY83" i="2"/>
  <c r="IW21" i="2"/>
  <c r="IW52" i="2"/>
  <c r="IW83" i="2"/>
  <c r="IW153" i="2"/>
  <c r="IW183" i="2"/>
  <c r="FY212" i="2"/>
  <c r="FY52" i="2"/>
  <c r="FY153" i="2"/>
  <c r="FY22" i="2"/>
  <c r="FY84" i="2"/>
  <c r="IW22" i="2"/>
  <c r="IW53" i="2"/>
  <c r="IW84" i="2"/>
  <c r="IW154" i="2"/>
  <c r="IW184" i="2"/>
  <c r="FY213" i="2"/>
  <c r="FY53" i="2"/>
  <c r="FY154" i="2"/>
  <c r="FY23" i="2"/>
  <c r="FY85" i="2"/>
  <c r="IW23" i="2"/>
  <c r="IW54" i="2"/>
  <c r="IW85" i="2"/>
  <c r="IW155" i="2"/>
  <c r="IW185" i="2"/>
  <c r="FY214" i="2"/>
  <c r="FY54" i="2"/>
  <c r="FY155" i="2"/>
  <c r="FY24" i="2"/>
  <c r="FY86" i="2"/>
  <c r="IW24" i="2"/>
  <c r="IW55" i="2"/>
  <c r="IW86" i="2"/>
  <c r="IW156" i="2"/>
  <c r="IW186" i="2"/>
  <c r="FY215" i="2"/>
  <c r="FY55" i="2"/>
  <c r="FY156" i="2"/>
  <c r="FY25" i="2"/>
  <c r="FY87" i="2"/>
  <c r="IW25" i="2"/>
  <c r="IW56" i="2"/>
  <c r="IW87" i="2"/>
  <c r="IW157" i="2"/>
  <c r="IW187" i="2"/>
  <c r="FY216" i="2"/>
  <c r="FY56" i="2"/>
  <c r="FY157" i="2"/>
  <c r="FY26" i="2"/>
  <c r="FY88" i="2"/>
  <c r="IW26" i="2"/>
  <c r="IW57" i="2"/>
  <c r="IW88" i="2"/>
  <c r="IW158" i="2"/>
  <c r="IW188" i="2"/>
  <c r="FY217" i="2"/>
  <c r="FY57" i="2"/>
  <c r="FY158" i="2"/>
  <c r="FY249" i="2"/>
  <c r="FZ4" i="2"/>
  <c r="FZ5" i="2"/>
  <c r="FZ6" i="2"/>
  <c r="FZ7" i="2"/>
  <c r="FZ69" i="2"/>
  <c r="IX7" i="2"/>
  <c r="IX38" i="2"/>
  <c r="IX69" i="2"/>
  <c r="IX139" i="2"/>
  <c r="IX169" i="2"/>
  <c r="FZ139" i="2"/>
  <c r="FZ8" i="2"/>
  <c r="FZ70" i="2"/>
  <c r="IX8" i="2"/>
  <c r="IX39" i="2"/>
  <c r="IX70" i="2"/>
  <c r="IX140" i="2"/>
  <c r="IX170" i="2"/>
  <c r="FZ38" i="2"/>
  <c r="FZ199" i="2"/>
  <c r="FZ39" i="2"/>
  <c r="FZ140" i="2"/>
  <c r="FZ9" i="2"/>
  <c r="FZ71" i="2"/>
  <c r="IX9" i="2"/>
  <c r="IX40" i="2"/>
  <c r="IX71" i="2"/>
  <c r="IX141" i="2"/>
  <c r="IX171" i="2"/>
  <c r="FZ200" i="2"/>
  <c r="FZ40" i="2"/>
  <c r="FZ141" i="2"/>
  <c r="FZ10" i="2"/>
  <c r="FZ72" i="2"/>
  <c r="IX10" i="2"/>
  <c r="IX41" i="2"/>
  <c r="IX72" i="2"/>
  <c r="IX142" i="2"/>
  <c r="IX172" i="2"/>
  <c r="FZ201" i="2"/>
  <c r="FZ41" i="2"/>
  <c r="FZ142" i="2"/>
  <c r="FZ11" i="2"/>
  <c r="FZ73" i="2"/>
  <c r="IX11" i="2"/>
  <c r="IX42" i="2"/>
  <c r="IX73" i="2"/>
  <c r="IX143" i="2"/>
  <c r="IX173" i="2"/>
  <c r="FZ202" i="2"/>
  <c r="FZ42" i="2"/>
  <c r="FZ143" i="2"/>
  <c r="FZ12" i="2"/>
  <c r="FZ74" i="2"/>
  <c r="IX12" i="2"/>
  <c r="IX43" i="2"/>
  <c r="IX74" i="2"/>
  <c r="IX144" i="2"/>
  <c r="IX174" i="2"/>
  <c r="FZ203" i="2"/>
  <c r="FZ43" i="2"/>
  <c r="FZ144" i="2"/>
  <c r="FZ13" i="2"/>
  <c r="FZ75" i="2"/>
  <c r="IX13" i="2"/>
  <c r="IX44" i="2"/>
  <c r="IX75" i="2"/>
  <c r="IX145" i="2"/>
  <c r="IX175" i="2"/>
  <c r="FZ204" i="2"/>
  <c r="FZ44" i="2"/>
  <c r="FZ145" i="2"/>
  <c r="FZ14" i="2"/>
  <c r="FZ76" i="2"/>
  <c r="IX14" i="2"/>
  <c r="IX45" i="2"/>
  <c r="IX76" i="2"/>
  <c r="IX146" i="2"/>
  <c r="IX176" i="2"/>
  <c r="FZ205" i="2"/>
  <c r="FZ45" i="2"/>
  <c r="FZ146" i="2"/>
  <c r="FZ15" i="2"/>
  <c r="FZ77" i="2"/>
  <c r="IX15" i="2"/>
  <c r="IX46" i="2"/>
  <c r="IX77" i="2"/>
  <c r="IX147" i="2"/>
  <c r="IX177" i="2"/>
  <c r="FZ206" i="2"/>
  <c r="FZ46" i="2"/>
  <c r="FZ147" i="2"/>
  <c r="FZ16" i="2"/>
  <c r="FZ78" i="2"/>
  <c r="IX16" i="2"/>
  <c r="IX47" i="2"/>
  <c r="IX78" i="2"/>
  <c r="IX148" i="2"/>
  <c r="IX178" i="2"/>
  <c r="FZ207" i="2"/>
  <c r="FZ47" i="2"/>
  <c r="FZ148" i="2"/>
  <c r="FZ17" i="2"/>
  <c r="FZ79" i="2"/>
  <c r="IX17" i="2"/>
  <c r="IX48" i="2"/>
  <c r="IX79" i="2"/>
  <c r="IX149" i="2"/>
  <c r="IX179" i="2"/>
  <c r="FZ208" i="2"/>
  <c r="FZ48" i="2"/>
  <c r="FZ149" i="2"/>
  <c r="FZ18" i="2"/>
  <c r="FZ80" i="2"/>
  <c r="IX18" i="2"/>
  <c r="IX49" i="2"/>
  <c r="IX80" i="2"/>
  <c r="IX150" i="2"/>
  <c r="IX180" i="2"/>
  <c r="FZ209" i="2"/>
  <c r="FZ49" i="2"/>
  <c r="FZ150" i="2"/>
  <c r="FZ19" i="2"/>
  <c r="FZ81" i="2"/>
  <c r="IX19" i="2"/>
  <c r="IX50" i="2"/>
  <c r="IX81" i="2"/>
  <c r="IX151" i="2"/>
  <c r="IX181" i="2"/>
  <c r="FZ210" i="2"/>
  <c r="FZ50" i="2"/>
  <c r="FZ151" i="2"/>
  <c r="FZ20" i="2"/>
  <c r="FZ82" i="2"/>
  <c r="IX20" i="2"/>
  <c r="IX51" i="2"/>
  <c r="IX82" i="2"/>
  <c r="IX152" i="2"/>
  <c r="IX182" i="2"/>
  <c r="FZ211" i="2"/>
  <c r="FZ51" i="2"/>
  <c r="FZ152" i="2"/>
  <c r="FZ21" i="2"/>
  <c r="FZ83" i="2"/>
  <c r="IX21" i="2"/>
  <c r="IX52" i="2"/>
  <c r="IX83" i="2"/>
  <c r="IX153" i="2"/>
  <c r="IX183" i="2"/>
  <c r="FZ212" i="2"/>
  <c r="FZ52" i="2"/>
  <c r="FZ153" i="2"/>
  <c r="FZ22" i="2"/>
  <c r="FZ84" i="2"/>
  <c r="IX22" i="2"/>
  <c r="IX53" i="2"/>
  <c r="IX84" i="2"/>
  <c r="IX154" i="2"/>
  <c r="IX184" i="2"/>
  <c r="FZ213" i="2"/>
  <c r="FZ53" i="2"/>
  <c r="FZ154" i="2"/>
  <c r="FZ23" i="2"/>
  <c r="FZ85" i="2"/>
  <c r="IX23" i="2"/>
  <c r="IX54" i="2"/>
  <c r="IX85" i="2"/>
  <c r="IX155" i="2"/>
  <c r="IX185" i="2"/>
  <c r="FZ214" i="2"/>
  <c r="FZ54" i="2"/>
  <c r="FZ155" i="2"/>
  <c r="FZ24" i="2"/>
  <c r="FZ86" i="2"/>
  <c r="IX24" i="2"/>
  <c r="IX55" i="2"/>
  <c r="IX86" i="2"/>
  <c r="IX156" i="2"/>
  <c r="IX186" i="2"/>
  <c r="FZ215" i="2"/>
  <c r="FZ55" i="2"/>
  <c r="FZ156" i="2"/>
  <c r="FZ25" i="2"/>
  <c r="FZ87" i="2"/>
  <c r="IX25" i="2"/>
  <c r="IX56" i="2"/>
  <c r="IX87" i="2"/>
  <c r="IX157" i="2"/>
  <c r="IX187" i="2"/>
  <c r="FZ216" i="2"/>
  <c r="FZ56" i="2"/>
  <c r="FZ157" i="2"/>
  <c r="FZ26" i="2"/>
  <c r="FZ88" i="2"/>
  <c r="IX26" i="2"/>
  <c r="IX57" i="2"/>
  <c r="IX88" i="2"/>
  <c r="IX158" i="2"/>
  <c r="IX188" i="2"/>
  <c r="FZ217" i="2"/>
  <c r="FZ57" i="2"/>
  <c r="FZ158" i="2"/>
  <c r="FZ249" i="2"/>
  <c r="GA4" i="2"/>
  <c r="GA5" i="2"/>
  <c r="GA6" i="2"/>
  <c r="GA7" i="2"/>
  <c r="GA69" i="2"/>
  <c r="IY7" i="2"/>
  <c r="IY38" i="2"/>
  <c r="IY69" i="2"/>
  <c r="IY139" i="2"/>
  <c r="IY169" i="2"/>
  <c r="GA139" i="2"/>
  <c r="GA8" i="2"/>
  <c r="GA70" i="2"/>
  <c r="IY8" i="2"/>
  <c r="IY39" i="2"/>
  <c r="IY70" i="2"/>
  <c r="IY140" i="2"/>
  <c r="IY170" i="2"/>
  <c r="GA38" i="2"/>
  <c r="GA199" i="2"/>
  <c r="GA39" i="2"/>
  <c r="GA140" i="2"/>
  <c r="GA9" i="2"/>
  <c r="GA71" i="2"/>
  <c r="IY9" i="2"/>
  <c r="IY40" i="2"/>
  <c r="IY71" i="2"/>
  <c r="IY141" i="2"/>
  <c r="IY171" i="2"/>
  <c r="GA200" i="2"/>
  <c r="GA40" i="2"/>
  <c r="GA141" i="2"/>
  <c r="GA10" i="2"/>
  <c r="GA72" i="2"/>
  <c r="IY10" i="2"/>
  <c r="IY41" i="2"/>
  <c r="IY72" i="2"/>
  <c r="IY142" i="2"/>
  <c r="IY172" i="2"/>
  <c r="GA201" i="2"/>
  <c r="GA41" i="2"/>
  <c r="GA142" i="2"/>
  <c r="GA11" i="2"/>
  <c r="GA73" i="2"/>
  <c r="IY11" i="2"/>
  <c r="IY42" i="2"/>
  <c r="IY73" i="2"/>
  <c r="IY143" i="2"/>
  <c r="IY173" i="2"/>
  <c r="GA202" i="2"/>
  <c r="GA42" i="2"/>
  <c r="GA143" i="2"/>
  <c r="GA12" i="2"/>
  <c r="GA74" i="2"/>
  <c r="IY12" i="2"/>
  <c r="IY43" i="2"/>
  <c r="IY74" i="2"/>
  <c r="IY144" i="2"/>
  <c r="IY174" i="2"/>
  <c r="GA203" i="2"/>
  <c r="GA43" i="2"/>
  <c r="GA144" i="2"/>
  <c r="GA13" i="2"/>
  <c r="GA75" i="2"/>
  <c r="IY13" i="2"/>
  <c r="IY44" i="2"/>
  <c r="IY75" i="2"/>
  <c r="IY145" i="2"/>
  <c r="IY175" i="2"/>
  <c r="GA204" i="2"/>
  <c r="GA44" i="2"/>
  <c r="GA145" i="2"/>
  <c r="GA14" i="2"/>
  <c r="GA76" i="2"/>
  <c r="IY14" i="2"/>
  <c r="IY45" i="2"/>
  <c r="IY76" i="2"/>
  <c r="IY146" i="2"/>
  <c r="IY176" i="2"/>
  <c r="GA205" i="2"/>
  <c r="GA45" i="2"/>
  <c r="GA146" i="2"/>
  <c r="GA15" i="2"/>
  <c r="GA77" i="2"/>
  <c r="IY15" i="2"/>
  <c r="IY46" i="2"/>
  <c r="IY77" i="2"/>
  <c r="IY147" i="2"/>
  <c r="IY177" i="2"/>
  <c r="GA206" i="2"/>
  <c r="GA46" i="2"/>
  <c r="GA147" i="2"/>
  <c r="GA16" i="2"/>
  <c r="GA78" i="2"/>
  <c r="IY16" i="2"/>
  <c r="IY47" i="2"/>
  <c r="IY78" i="2"/>
  <c r="IY148" i="2"/>
  <c r="IY178" i="2"/>
  <c r="GA207" i="2"/>
  <c r="GA47" i="2"/>
  <c r="GA148" i="2"/>
  <c r="GA17" i="2"/>
  <c r="GA79" i="2"/>
  <c r="IY17" i="2"/>
  <c r="IY48" i="2"/>
  <c r="IY79" i="2"/>
  <c r="IY149" i="2"/>
  <c r="IY179" i="2"/>
  <c r="GA208" i="2"/>
  <c r="GA48" i="2"/>
  <c r="GA149" i="2"/>
  <c r="GA18" i="2"/>
  <c r="GA80" i="2"/>
  <c r="IY18" i="2"/>
  <c r="IY49" i="2"/>
  <c r="IY80" i="2"/>
  <c r="IY150" i="2"/>
  <c r="IY180" i="2"/>
  <c r="GA209" i="2"/>
  <c r="GA49" i="2"/>
  <c r="GA150" i="2"/>
  <c r="GA19" i="2"/>
  <c r="GA81" i="2"/>
  <c r="IY19" i="2"/>
  <c r="IY50" i="2"/>
  <c r="IY81" i="2"/>
  <c r="IY151" i="2"/>
  <c r="IY181" i="2"/>
  <c r="GA210" i="2"/>
  <c r="GA50" i="2"/>
  <c r="GA151" i="2"/>
  <c r="GA20" i="2"/>
  <c r="GA82" i="2"/>
  <c r="IY20" i="2"/>
  <c r="IY51" i="2"/>
  <c r="IY82" i="2"/>
  <c r="IY152" i="2"/>
  <c r="IY182" i="2"/>
  <c r="GA211" i="2"/>
  <c r="GA51" i="2"/>
  <c r="GA152" i="2"/>
  <c r="GA21" i="2"/>
  <c r="GA83" i="2"/>
  <c r="IY21" i="2"/>
  <c r="IY52" i="2"/>
  <c r="IY83" i="2"/>
  <c r="IY153" i="2"/>
  <c r="IY183" i="2"/>
  <c r="GA212" i="2"/>
  <c r="GA52" i="2"/>
  <c r="GA153" i="2"/>
  <c r="GA22" i="2"/>
  <c r="GA84" i="2"/>
  <c r="IY22" i="2"/>
  <c r="IY53" i="2"/>
  <c r="IY84" i="2"/>
  <c r="IY154" i="2"/>
  <c r="IY184" i="2"/>
  <c r="GA213" i="2"/>
  <c r="GA53" i="2"/>
  <c r="GA154" i="2"/>
  <c r="GA23" i="2"/>
  <c r="GA85" i="2"/>
  <c r="IY23" i="2"/>
  <c r="IY54" i="2"/>
  <c r="IY85" i="2"/>
  <c r="IY155" i="2"/>
  <c r="IY185" i="2"/>
  <c r="GA214" i="2"/>
  <c r="GA54" i="2"/>
  <c r="GA155" i="2"/>
  <c r="GA24" i="2"/>
  <c r="GA86" i="2"/>
  <c r="IY24" i="2"/>
  <c r="IY55" i="2"/>
  <c r="IY86" i="2"/>
  <c r="IY156" i="2"/>
  <c r="IY186" i="2"/>
  <c r="GA215" i="2"/>
  <c r="GA55" i="2"/>
  <c r="GA156" i="2"/>
  <c r="GA25" i="2"/>
  <c r="GA87" i="2"/>
  <c r="IY25" i="2"/>
  <c r="IY56" i="2"/>
  <c r="IY87" i="2"/>
  <c r="IY157" i="2"/>
  <c r="IY187" i="2"/>
  <c r="GA216" i="2"/>
  <c r="GA56" i="2"/>
  <c r="GA157" i="2"/>
  <c r="GA26" i="2"/>
  <c r="GA88" i="2"/>
  <c r="IY26" i="2"/>
  <c r="IY57" i="2"/>
  <c r="IY88" i="2"/>
  <c r="IY158" i="2"/>
  <c r="IY188" i="2"/>
  <c r="GA217" i="2"/>
  <c r="GA57" i="2"/>
  <c r="GA158" i="2"/>
  <c r="GA249" i="2"/>
  <c r="GB4" i="2"/>
  <c r="GB5" i="2"/>
  <c r="GB6" i="2"/>
  <c r="GB7" i="2"/>
  <c r="GB69" i="2"/>
  <c r="IZ7" i="2"/>
  <c r="IZ38" i="2"/>
  <c r="IZ69" i="2"/>
  <c r="IZ139" i="2"/>
  <c r="IZ169" i="2"/>
  <c r="GB139" i="2"/>
  <c r="GB8" i="2"/>
  <c r="GB70" i="2"/>
  <c r="IZ8" i="2"/>
  <c r="IZ39" i="2"/>
  <c r="IZ70" i="2"/>
  <c r="IZ140" i="2"/>
  <c r="IZ170" i="2"/>
  <c r="GB38" i="2"/>
  <c r="GB199" i="2"/>
  <c r="GB39" i="2"/>
  <c r="GB140" i="2"/>
  <c r="GB9" i="2"/>
  <c r="GB71" i="2"/>
  <c r="IZ9" i="2"/>
  <c r="IZ40" i="2"/>
  <c r="IZ71" i="2"/>
  <c r="IZ141" i="2"/>
  <c r="IZ171" i="2"/>
  <c r="GB200" i="2"/>
  <c r="GB40" i="2"/>
  <c r="GB141" i="2"/>
  <c r="GB10" i="2"/>
  <c r="GB72" i="2"/>
  <c r="IZ10" i="2"/>
  <c r="IZ41" i="2"/>
  <c r="IZ72" i="2"/>
  <c r="IZ142" i="2"/>
  <c r="IZ172" i="2"/>
  <c r="GB201" i="2"/>
  <c r="GB41" i="2"/>
  <c r="GB142" i="2"/>
  <c r="GB11" i="2"/>
  <c r="GB73" i="2"/>
  <c r="IZ11" i="2"/>
  <c r="IZ42" i="2"/>
  <c r="IZ73" i="2"/>
  <c r="IZ143" i="2"/>
  <c r="IZ173" i="2"/>
  <c r="GB202" i="2"/>
  <c r="GB42" i="2"/>
  <c r="GB143" i="2"/>
  <c r="GB12" i="2"/>
  <c r="GB74" i="2"/>
  <c r="IZ12" i="2"/>
  <c r="IZ43" i="2"/>
  <c r="IZ74" i="2"/>
  <c r="IZ144" i="2"/>
  <c r="IZ174" i="2"/>
  <c r="GB203" i="2"/>
  <c r="GB43" i="2"/>
  <c r="GB144" i="2"/>
  <c r="GB13" i="2"/>
  <c r="GB75" i="2"/>
  <c r="IZ13" i="2"/>
  <c r="IZ44" i="2"/>
  <c r="IZ75" i="2"/>
  <c r="IZ145" i="2"/>
  <c r="IZ175" i="2"/>
  <c r="GB204" i="2"/>
  <c r="GB44" i="2"/>
  <c r="GB145" i="2"/>
  <c r="GB14" i="2"/>
  <c r="GB76" i="2"/>
  <c r="IZ14" i="2"/>
  <c r="IZ45" i="2"/>
  <c r="IZ76" i="2"/>
  <c r="IZ146" i="2"/>
  <c r="IZ176" i="2"/>
  <c r="GB205" i="2"/>
  <c r="GB45" i="2"/>
  <c r="GB146" i="2"/>
  <c r="GB15" i="2"/>
  <c r="GB77" i="2"/>
  <c r="IZ15" i="2"/>
  <c r="IZ46" i="2"/>
  <c r="IZ77" i="2"/>
  <c r="IZ147" i="2"/>
  <c r="IZ177" i="2"/>
  <c r="GB206" i="2"/>
  <c r="GB46" i="2"/>
  <c r="GB147" i="2"/>
  <c r="GB16" i="2"/>
  <c r="GB78" i="2"/>
  <c r="IZ16" i="2"/>
  <c r="IZ47" i="2"/>
  <c r="IZ78" i="2"/>
  <c r="IZ148" i="2"/>
  <c r="IZ178" i="2"/>
  <c r="GB207" i="2"/>
  <c r="GB47" i="2"/>
  <c r="GB148" i="2"/>
  <c r="GB17" i="2"/>
  <c r="GB79" i="2"/>
  <c r="IZ17" i="2"/>
  <c r="IZ48" i="2"/>
  <c r="IZ79" i="2"/>
  <c r="IZ149" i="2"/>
  <c r="IZ179" i="2"/>
  <c r="GB208" i="2"/>
  <c r="GB48" i="2"/>
  <c r="GB149" i="2"/>
  <c r="GB18" i="2"/>
  <c r="GB80" i="2"/>
  <c r="IZ18" i="2"/>
  <c r="IZ49" i="2"/>
  <c r="IZ80" i="2"/>
  <c r="IZ150" i="2"/>
  <c r="IZ180" i="2"/>
  <c r="GB209" i="2"/>
  <c r="GB49" i="2"/>
  <c r="GB150" i="2"/>
  <c r="GB19" i="2"/>
  <c r="GB81" i="2"/>
  <c r="IZ19" i="2"/>
  <c r="IZ50" i="2"/>
  <c r="IZ81" i="2"/>
  <c r="IZ151" i="2"/>
  <c r="IZ181" i="2"/>
  <c r="GB210" i="2"/>
  <c r="GB50" i="2"/>
  <c r="GB151" i="2"/>
  <c r="GB20" i="2"/>
  <c r="GB82" i="2"/>
  <c r="IZ20" i="2"/>
  <c r="IZ51" i="2"/>
  <c r="IZ82" i="2"/>
  <c r="IZ152" i="2"/>
  <c r="IZ182" i="2"/>
  <c r="GB211" i="2"/>
  <c r="GB51" i="2"/>
  <c r="GB152" i="2"/>
  <c r="GB21" i="2"/>
  <c r="GB83" i="2"/>
  <c r="IZ21" i="2"/>
  <c r="IZ52" i="2"/>
  <c r="IZ83" i="2"/>
  <c r="IZ153" i="2"/>
  <c r="IZ183" i="2"/>
  <c r="GB212" i="2"/>
  <c r="GB52" i="2"/>
  <c r="GB153" i="2"/>
  <c r="GB22" i="2"/>
  <c r="GB84" i="2"/>
  <c r="IZ22" i="2"/>
  <c r="IZ53" i="2"/>
  <c r="IZ84" i="2"/>
  <c r="IZ154" i="2"/>
  <c r="IZ184" i="2"/>
  <c r="GB213" i="2"/>
  <c r="GB53" i="2"/>
  <c r="GB154" i="2"/>
  <c r="GB23" i="2"/>
  <c r="GB85" i="2"/>
  <c r="IZ23" i="2"/>
  <c r="IZ54" i="2"/>
  <c r="IZ85" i="2"/>
  <c r="IZ155" i="2"/>
  <c r="IZ185" i="2"/>
  <c r="GB214" i="2"/>
  <c r="GB54" i="2"/>
  <c r="GB155" i="2"/>
  <c r="GB24" i="2"/>
  <c r="GB86" i="2"/>
  <c r="IZ24" i="2"/>
  <c r="IZ55" i="2"/>
  <c r="IZ86" i="2"/>
  <c r="IZ156" i="2"/>
  <c r="IZ186" i="2"/>
  <c r="GB215" i="2"/>
  <c r="GB55" i="2"/>
  <c r="GB156" i="2"/>
  <c r="GB25" i="2"/>
  <c r="GB87" i="2"/>
  <c r="IZ25" i="2"/>
  <c r="IZ56" i="2"/>
  <c r="IZ87" i="2"/>
  <c r="IZ157" i="2"/>
  <c r="IZ187" i="2"/>
  <c r="GB216" i="2"/>
  <c r="GB56" i="2"/>
  <c r="GB157" i="2"/>
  <c r="GB26" i="2"/>
  <c r="GB88" i="2"/>
  <c r="IZ26" i="2"/>
  <c r="IZ57" i="2"/>
  <c r="IZ88" i="2"/>
  <c r="IZ158" i="2"/>
  <c r="IZ188" i="2"/>
  <c r="GB217" i="2"/>
  <c r="GB57" i="2"/>
  <c r="GB158" i="2"/>
  <c r="GB249" i="2"/>
  <c r="GC4" i="2"/>
  <c r="GC5" i="2"/>
  <c r="GC6" i="2"/>
  <c r="GC7" i="2"/>
  <c r="GC69" i="2"/>
  <c r="JA7" i="2"/>
  <c r="JA38" i="2"/>
  <c r="JA69" i="2"/>
  <c r="JA139" i="2"/>
  <c r="JA169" i="2"/>
  <c r="GC139" i="2"/>
  <c r="GC8" i="2"/>
  <c r="GC70" i="2"/>
  <c r="JA8" i="2"/>
  <c r="JA39" i="2"/>
  <c r="JA70" i="2"/>
  <c r="JA140" i="2"/>
  <c r="JA170" i="2"/>
  <c r="GC38" i="2"/>
  <c r="GC199" i="2"/>
  <c r="GC39" i="2"/>
  <c r="GC140" i="2"/>
  <c r="GC9" i="2"/>
  <c r="GC71" i="2"/>
  <c r="JA9" i="2"/>
  <c r="JA40" i="2"/>
  <c r="JA71" i="2"/>
  <c r="JA141" i="2"/>
  <c r="JA171" i="2"/>
  <c r="GC200" i="2"/>
  <c r="GC40" i="2"/>
  <c r="GC141" i="2"/>
  <c r="GC10" i="2"/>
  <c r="GC72" i="2"/>
  <c r="JA10" i="2"/>
  <c r="JA41" i="2"/>
  <c r="JA72" i="2"/>
  <c r="JA142" i="2"/>
  <c r="JA172" i="2"/>
  <c r="GC201" i="2"/>
  <c r="GC41" i="2"/>
  <c r="GC142" i="2"/>
  <c r="GC11" i="2"/>
  <c r="GC73" i="2"/>
  <c r="JA11" i="2"/>
  <c r="JA42" i="2"/>
  <c r="JA73" i="2"/>
  <c r="JA143" i="2"/>
  <c r="JA173" i="2"/>
  <c r="GC202" i="2"/>
  <c r="GC42" i="2"/>
  <c r="GC143" i="2"/>
  <c r="GC12" i="2"/>
  <c r="GC74" i="2"/>
  <c r="JA12" i="2"/>
  <c r="JA43" i="2"/>
  <c r="JA74" i="2"/>
  <c r="JA144" i="2"/>
  <c r="JA174" i="2"/>
  <c r="GC203" i="2"/>
  <c r="GC43" i="2"/>
  <c r="GC144" i="2"/>
  <c r="GC13" i="2"/>
  <c r="GC75" i="2"/>
  <c r="JA13" i="2"/>
  <c r="JA44" i="2"/>
  <c r="JA75" i="2"/>
  <c r="JA145" i="2"/>
  <c r="JA175" i="2"/>
  <c r="GC204" i="2"/>
  <c r="GC44" i="2"/>
  <c r="GC145" i="2"/>
  <c r="GC14" i="2"/>
  <c r="GC76" i="2"/>
  <c r="JA14" i="2"/>
  <c r="JA45" i="2"/>
  <c r="JA76" i="2"/>
  <c r="JA146" i="2"/>
  <c r="JA176" i="2"/>
  <c r="GC205" i="2"/>
  <c r="GC45" i="2"/>
  <c r="GC146" i="2"/>
  <c r="GC15" i="2"/>
  <c r="GC77" i="2"/>
  <c r="JA15" i="2"/>
  <c r="JA46" i="2"/>
  <c r="JA77" i="2"/>
  <c r="JA147" i="2"/>
  <c r="JA177" i="2"/>
  <c r="GC206" i="2"/>
  <c r="GC46" i="2"/>
  <c r="GC147" i="2"/>
  <c r="GC16" i="2"/>
  <c r="GC78" i="2"/>
  <c r="JA16" i="2"/>
  <c r="JA47" i="2"/>
  <c r="JA78" i="2"/>
  <c r="JA148" i="2"/>
  <c r="JA178" i="2"/>
  <c r="GC207" i="2"/>
  <c r="GC47" i="2"/>
  <c r="GC148" i="2"/>
  <c r="GC17" i="2"/>
  <c r="GC79" i="2"/>
  <c r="JA17" i="2"/>
  <c r="JA48" i="2"/>
  <c r="JA79" i="2"/>
  <c r="JA149" i="2"/>
  <c r="JA179" i="2"/>
  <c r="GC208" i="2"/>
  <c r="GC48" i="2"/>
  <c r="GC149" i="2"/>
  <c r="GC18" i="2"/>
  <c r="GC80" i="2"/>
  <c r="JA18" i="2"/>
  <c r="JA49" i="2"/>
  <c r="JA80" i="2"/>
  <c r="JA150" i="2"/>
  <c r="JA180" i="2"/>
  <c r="GC209" i="2"/>
  <c r="GC49" i="2"/>
  <c r="GC150" i="2"/>
  <c r="GC19" i="2"/>
  <c r="GC81" i="2"/>
  <c r="JA19" i="2"/>
  <c r="JA50" i="2"/>
  <c r="JA81" i="2"/>
  <c r="JA151" i="2"/>
  <c r="JA181" i="2"/>
  <c r="GC210" i="2"/>
  <c r="GC50" i="2"/>
  <c r="GC151" i="2"/>
  <c r="GC20" i="2"/>
  <c r="GC82" i="2"/>
  <c r="JA20" i="2"/>
  <c r="JA51" i="2"/>
  <c r="JA82" i="2"/>
  <c r="JA152" i="2"/>
  <c r="JA182" i="2"/>
  <c r="GC211" i="2"/>
  <c r="GC51" i="2"/>
  <c r="GC152" i="2"/>
  <c r="GC21" i="2"/>
  <c r="GC83" i="2"/>
  <c r="JA21" i="2"/>
  <c r="JA52" i="2"/>
  <c r="JA83" i="2"/>
  <c r="JA153" i="2"/>
  <c r="JA183" i="2"/>
  <c r="GC212" i="2"/>
  <c r="GC52" i="2"/>
  <c r="GC153" i="2"/>
  <c r="GC22" i="2"/>
  <c r="GC84" i="2"/>
  <c r="JA22" i="2"/>
  <c r="JA53" i="2"/>
  <c r="JA84" i="2"/>
  <c r="JA154" i="2"/>
  <c r="JA184" i="2"/>
  <c r="GC213" i="2"/>
  <c r="GC53" i="2"/>
  <c r="GC154" i="2"/>
  <c r="GC23" i="2"/>
  <c r="GC85" i="2"/>
  <c r="JA23" i="2"/>
  <c r="JA54" i="2"/>
  <c r="JA85" i="2"/>
  <c r="JA155" i="2"/>
  <c r="JA185" i="2"/>
  <c r="GC214" i="2"/>
  <c r="GC54" i="2"/>
  <c r="GC155" i="2"/>
  <c r="GC24" i="2"/>
  <c r="GC86" i="2"/>
  <c r="JA24" i="2"/>
  <c r="JA55" i="2"/>
  <c r="JA86" i="2"/>
  <c r="JA156" i="2"/>
  <c r="JA186" i="2"/>
  <c r="GC215" i="2"/>
  <c r="GC55" i="2"/>
  <c r="GC156" i="2"/>
  <c r="GC25" i="2"/>
  <c r="GC87" i="2"/>
  <c r="JA25" i="2"/>
  <c r="JA56" i="2"/>
  <c r="JA87" i="2"/>
  <c r="JA157" i="2"/>
  <c r="JA187" i="2"/>
  <c r="GC216" i="2"/>
  <c r="GC56" i="2"/>
  <c r="GC157" i="2"/>
  <c r="GC26" i="2"/>
  <c r="GC88" i="2"/>
  <c r="JA26" i="2"/>
  <c r="JA57" i="2"/>
  <c r="JA88" i="2"/>
  <c r="JA158" i="2"/>
  <c r="JA188" i="2"/>
  <c r="GC217" i="2"/>
  <c r="GC57" i="2"/>
  <c r="GC158" i="2"/>
  <c r="GC249" i="2"/>
  <c r="GD4" i="2"/>
  <c r="GD5" i="2"/>
  <c r="GD6" i="2"/>
  <c r="GD7" i="2"/>
  <c r="GD69" i="2"/>
  <c r="JB7" i="2"/>
  <c r="JB38" i="2"/>
  <c r="JB69" i="2"/>
  <c r="JB139" i="2"/>
  <c r="JB169" i="2"/>
  <c r="GD139" i="2"/>
  <c r="GD8" i="2"/>
  <c r="GD70" i="2"/>
  <c r="JB8" i="2"/>
  <c r="JB39" i="2"/>
  <c r="JB70" i="2"/>
  <c r="JB140" i="2"/>
  <c r="JB170" i="2"/>
  <c r="GD38" i="2"/>
  <c r="GD199" i="2"/>
  <c r="GD39" i="2"/>
  <c r="GD140" i="2"/>
  <c r="GD9" i="2"/>
  <c r="GD71" i="2"/>
  <c r="JB9" i="2"/>
  <c r="JB40" i="2"/>
  <c r="JB71" i="2"/>
  <c r="JB141" i="2"/>
  <c r="JB171" i="2"/>
  <c r="GD200" i="2"/>
  <c r="GD40" i="2"/>
  <c r="GD141" i="2"/>
  <c r="GD10" i="2"/>
  <c r="GD72" i="2"/>
  <c r="JB10" i="2"/>
  <c r="JB41" i="2"/>
  <c r="JB72" i="2"/>
  <c r="JB142" i="2"/>
  <c r="JB172" i="2"/>
  <c r="GD201" i="2"/>
  <c r="GD41" i="2"/>
  <c r="GD142" i="2"/>
  <c r="GD11" i="2"/>
  <c r="GD73" i="2"/>
  <c r="JB11" i="2"/>
  <c r="JB42" i="2"/>
  <c r="JB73" i="2"/>
  <c r="JB143" i="2"/>
  <c r="JB173" i="2"/>
  <c r="GD202" i="2"/>
  <c r="GD42" i="2"/>
  <c r="GD143" i="2"/>
  <c r="GD12" i="2"/>
  <c r="GD74" i="2"/>
  <c r="JB12" i="2"/>
  <c r="JB43" i="2"/>
  <c r="JB74" i="2"/>
  <c r="JB144" i="2"/>
  <c r="JB174" i="2"/>
  <c r="GD203" i="2"/>
  <c r="GD43" i="2"/>
  <c r="GD144" i="2"/>
  <c r="GD13" i="2"/>
  <c r="GD75" i="2"/>
  <c r="JB13" i="2"/>
  <c r="JB44" i="2"/>
  <c r="JB75" i="2"/>
  <c r="JB145" i="2"/>
  <c r="JB175" i="2"/>
  <c r="GD204" i="2"/>
  <c r="GD44" i="2"/>
  <c r="GD145" i="2"/>
  <c r="GD14" i="2"/>
  <c r="GD76" i="2"/>
  <c r="JB14" i="2"/>
  <c r="JB45" i="2"/>
  <c r="JB76" i="2"/>
  <c r="JB146" i="2"/>
  <c r="JB176" i="2"/>
  <c r="GD205" i="2"/>
  <c r="GD45" i="2"/>
  <c r="GD146" i="2"/>
  <c r="GD15" i="2"/>
  <c r="GD77" i="2"/>
  <c r="JB15" i="2"/>
  <c r="JB46" i="2"/>
  <c r="JB77" i="2"/>
  <c r="JB147" i="2"/>
  <c r="JB177" i="2"/>
  <c r="GD206" i="2"/>
  <c r="GD46" i="2"/>
  <c r="GD147" i="2"/>
  <c r="GD16" i="2"/>
  <c r="GD78" i="2"/>
  <c r="JB16" i="2"/>
  <c r="JB47" i="2"/>
  <c r="JB78" i="2"/>
  <c r="JB148" i="2"/>
  <c r="JB178" i="2"/>
  <c r="GD207" i="2"/>
  <c r="GD47" i="2"/>
  <c r="GD148" i="2"/>
  <c r="GD17" i="2"/>
  <c r="GD79" i="2"/>
  <c r="JB17" i="2"/>
  <c r="JB48" i="2"/>
  <c r="JB79" i="2"/>
  <c r="JB149" i="2"/>
  <c r="JB179" i="2"/>
  <c r="GD208" i="2"/>
  <c r="GD48" i="2"/>
  <c r="GD149" i="2"/>
  <c r="GD18" i="2"/>
  <c r="GD80" i="2"/>
  <c r="JB18" i="2"/>
  <c r="JB49" i="2"/>
  <c r="JB80" i="2"/>
  <c r="JB150" i="2"/>
  <c r="JB180" i="2"/>
  <c r="GD209" i="2"/>
  <c r="GD49" i="2"/>
  <c r="GD150" i="2"/>
  <c r="GD19" i="2"/>
  <c r="GD81" i="2"/>
  <c r="JB19" i="2"/>
  <c r="JB50" i="2"/>
  <c r="JB81" i="2"/>
  <c r="JB151" i="2"/>
  <c r="JB181" i="2"/>
  <c r="GD210" i="2"/>
  <c r="GD50" i="2"/>
  <c r="GD151" i="2"/>
  <c r="GD20" i="2"/>
  <c r="GD82" i="2"/>
  <c r="JB20" i="2"/>
  <c r="JB51" i="2"/>
  <c r="JB82" i="2"/>
  <c r="JB152" i="2"/>
  <c r="JB182" i="2"/>
  <c r="GD211" i="2"/>
  <c r="GD51" i="2"/>
  <c r="GD152" i="2"/>
  <c r="GD21" i="2"/>
  <c r="GD83" i="2"/>
  <c r="JB21" i="2"/>
  <c r="JB52" i="2"/>
  <c r="JB83" i="2"/>
  <c r="JB153" i="2"/>
  <c r="JB183" i="2"/>
  <c r="GD212" i="2"/>
  <c r="GD52" i="2"/>
  <c r="GD153" i="2"/>
  <c r="GD22" i="2"/>
  <c r="GD84" i="2"/>
  <c r="JB22" i="2"/>
  <c r="JB53" i="2"/>
  <c r="JB84" i="2"/>
  <c r="JB154" i="2"/>
  <c r="JB184" i="2"/>
  <c r="GD213" i="2"/>
  <c r="GD53" i="2"/>
  <c r="GD154" i="2"/>
  <c r="GD23" i="2"/>
  <c r="GD85" i="2"/>
  <c r="JB23" i="2"/>
  <c r="JB54" i="2"/>
  <c r="JB85" i="2"/>
  <c r="JB155" i="2"/>
  <c r="JB185" i="2"/>
  <c r="GD214" i="2"/>
  <c r="GD54" i="2"/>
  <c r="GD155" i="2"/>
  <c r="GD24" i="2"/>
  <c r="GD86" i="2"/>
  <c r="JB24" i="2"/>
  <c r="JB55" i="2"/>
  <c r="JB86" i="2"/>
  <c r="JB156" i="2"/>
  <c r="JB186" i="2"/>
  <c r="GD215" i="2"/>
  <c r="GD55" i="2"/>
  <c r="GD156" i="2"/>
  <c r="GD25" i="2"/>
  <c r="GD87" i="2"/>
  <c r="JB25" i="2"/>
  <c r="JB56" i="2"/>
  <c r="JB87" i="2"/>
  <c r="JB157" i="2"/>
  <c r="JB187" i="2"/>
  <c r="GD216" i="2"/>
  <c r="GD56" i="2"/>
  <c r="GD157" i="2"/>
  <c r="GD26" i="2"/>
  <c r="GD88" i="2"/>
  <c r="JB26" i="2"/>
  <c r="JB57" i="2"/>
  <c r="JB88" i="2"/>
  <c r="JB158" i="2"/>
  <c r="JB188" i="2"/>
  <c r="GD217" i="2"/>
  <c r="GD57" i="2"/>
  <c r="GD158" i="2"/>
  <c r="GD249" i="2"/>
  <c r="GE4" i="2"/>
  <c r="GE5" i="2"/>
  <c r="GE6" i="2"/>
  <c r="GE7" i="2"/>
  <c r="GE69" i="2"/>
  <c r="JC7" i="2"/>
  <c r="JC38" i="2"/>
  <c r="JC69" i="2"/>
  <c r="JC139" i="2"/>
  <c r="JC169" i="2"/>
  <c r="GE139" i="2"/>
  <c r="GE8" i="2"/>
  <c r="GE70" i="2"/>
  <c r="JC8" i="2"/>
  <c r="JC39" i="2"/>
  <c r="JC70" i="2"/>
  <c r="JC140" i="2"/>
  <c r="JC170" i="2"/>
  <c r="GE38" i="2"/>
  <c r="GE199" i="2"/>
  <c r="GE39" i="2"/>
  <c r="GE140" i="2"/>
  <c r="GE9" i="2"/>
  <c r="GE71" i="2"/>
  <c r="JC9" i="2"/>
  <c r="JC40" i="2"/>
  <c r="JC71" i="2"/>
  <c r="JC141" i="2"/>
  <c r="JC171" i="2"/>
  <c r="GE200" i="2"/>
  <c r="GE40" i="2"/>
  <c r="GE141" i="2"/>
  <c r="GE10" i="2"/>
  <c r="GE72" i="2"/>
  <c r="JC10" i="2"/>
  <c r="JC41" i="2"/>
  <c r="JC72" i="2"/>
  <c r="JC142" i="2"/>
  <c r="JC172" i="2"/>
  <c r="GE201" i="2"/>
  <c r="GE41" i="2"/>
  <c r="GE142" i="2"/>
  <c r="GE11" i="2"/>
  <c r="GE73" i="2"/>
  <c r="JC11" i="2"/>
  <c r="JC42" i="2"/>
  <c r="JC73" i="2"/>
  <c r="JC143" i="2"/>
  <c r="JC173" i="2"/>
  <c r="GE202" i="2"/>
  <c r="GE42" i="2"/>
  <c r="GE143" i="2"/>
  <c r="GE12" i="2"/>
  <c r="GE74" i="2"/>
  <c r="JC12" i="2"/>
  <c r="JC43" i="2"/>
  <c r="JC74" i="2"/>
  <c r="JC144" i="2"/>
  <c r="JC174" i="2"/>
  <c r="GE203" i="2"/>
  <c r="GE43" i="2"/>
  <c r="GE144" i="2"/>
  <c r="GE13" i="2"/>
  <c r="GE75" i="2"/>
  <c r="JC13" i="2"/>
  <c r="JC44" i="2"/>
  <c r="JC75" i="2"/>
  <c r="JC145" i="2"/>
  <c r="JC175" i="2"/>
  <c r="GE204" i="2"/>
  <c r="GE44" i="2"/>
  <c r="GE145" i="2"/>
  <c r="GE14" i="2"/>
  <c r="GE76" i="2"/>
  <c r="JC14" i="2"/>
  <c r="JC45" i="2"/>
  <c r="JC76" i="2"/>
  <c r="JC146" i="2"/>
  <c r="JC176" i="2"/>
  <c r="GE205" i="2"/>
  <c r="GE45" i="2"/>
  <c r="GE146" i="2"/>
  <c r="GE15" i="2"/>
  <c r="GE77" i="2"/>
  <c r="JC15" i="2"/>
  <c r="JC46" i="2"/>
  <c r="JC77" i="2"/>
  <c r="JC147" i="2"/>
  <c r="JC177" i="2"/>
  <c r="GE206" i="2"/>
  <c r="GE46" i="2"/>
  <c r="GE147" i="2"/>
  <c r="GE16" i="2"/>
  <c r="GE78" i="2"/>
  <c r="JC16" i="2"/>
  <c r="JC47" i="2"/>
  <c r="JC78" i="2"/>
  <c r="JC148" i="2"/>
  <c r="JC178" i="2"/>
  <c r="GE207" i="2"/>
  <c r="GE47" i="2"/>
  <c r="GE148" i="2"/>
  <c r="GE17" i="2"/>
  <c r="GE79" i="2"/>
  <c r="JC17" i="2"/>
  <c r="JC48" i="2"/>
  <c r="JC79" i="2"/>
  <c r="JC149" i="2"/>
  <c r="JC179" i="2"/>
  <c r="GE208" i="2"/>
  <c r="GE48" i="2"/>
  <c r="GE149" i="2"/>
  <c r="GE18" i="2"/>
  <c r="GE80" i="2"/>
  <c r="JC18" i="2"/>
  <c r="JC49" i="2"/>
  <c r="JC80" i="2"/>
  <c r="JC150" i="2"/>
  <c r="JC180" i="2"/>
  <c r="GE209" i="2"/>
  <c r="GE49" i="2"/>
  <c r="GE150" i="2"/>
  <c r="GE19" i="2"/>
  <c r="GE81" i="2"/>
  <c r="JC19" i="2"/>
  <c r="JC50" i="2"/>
  <c r="JC81" i="2"/>
  <c r="JC151" i="2"/>
  <c r="JC181" i="2"/>
  <c r="GE210" i="2"/>
  <c r="GE50" i="2"/>
  <c r="GE151" i="2"/>
  <c r="GE20" i="2"/>
  <c r="GE82" i="2"/>
  <c r="JC20" i="2"/>
  <c r="JC51" i="2"/>
  <c r="JC82" i="2"/>
  <c r="JC152" i="2"/>
  <c r="JC182" i="2"/>
  <c r="GE211" i="2"/>
  <c r="GE51" i="2"/>
  <c r="GE152" i="2"/>
  <c r="GE21" i="2"/>
  <c r="GE83" i="2"/>
  <c r="JC21" i="2"/>
  <c r="JC52" i="2"/>
  <c r="JC83" i="2"/>
  <c r="JC153" i="2"/>
  <c r="JC183" i="2"/>
  <c r="GE212" i="2"/>
  <c r="GE52" i="2"/>
  <c r="GE153" i="2"/>
  <c r="GE22" i="2"/>
  <c r="GE84" i="2"/>
  <c r="JC22" i="2"/>
  <c r="JC53" i="2"/>
  <c r="JC84" i="2"/>
  <c r="JC154" i="2"/>
  <c r="JC184" i="2"/>
  <c r="GE213" i="2"/>
  <c r="GE53" i="2"/>
  <c r="GE154" i="2"/>
  <c r="GE23" i="2"/>
  <c r="GE85" i="2"/>
  <c r="JC23" i="2"/>
  <c r="JC54" i="2"/>
  <c r="JC85" i="2"/>
  <c r="JC155" i="2"/>
  <c r="JC185" i="2"/>
  <c r="GE214" i="2"/>
  <c r="GE54" i="2"/>
  <c r="GE155" i="2"/>
  <c r="GE24" i="2"/>
  <c r="GE86" i="2"/>
  <c r="JC24" i="2"/>
  <c r="JC55" i="2"/>
  <c r="JC86" i="2"/>
  <c r="JC156" i="2"/>
  <c r="JC186" i="2"/>
  <c r="GE215" i="2"/>
  <c r="GE55" i="2"/>
  <c r="GE156" i="2"/>
  <c r="GE25" i="2"/>
  <c r="GE87" i="2"/>
  <c r="JC25" i="2"/>
  <c r="JC56" i="2"/>
  <c r="JC87" i="2"/>
  <c r="JC157" i="2"/>
  <c r="JC187" i="2"/>
  <c r="GE216" i="2"/>
  <c r="GE56" i="2"/>
  <c r="GE157" i="2"/>
  <c r="GE26" i="2"/>
  <c r="GE88" i="2"/>
  <c r="JC26" i="2"/>
  <c r="JC57" i="2"/>
  <c r="JC88" i="2"/>
  <c r="JC158" i="2"/>
  <c r="JC188" i="2"/>
  <c r="GE217" i="2"/>
  <c r="GE57" i="2"/>
  <c r="GE158" i="2"/>
  <c r="GE249" i="2"/>
  <c r="GF4" i="2"/>
  <c r="GF5" i="2"/>
  <c r="GF6" i="2"/>
  <c r="GF7" i="2"/>
  <c r="GF69" i="2"/>
  <c r="JD7" i="2"/>
  <c r="JD38" i="2"/>
  <c r="JD69" i="2"/>
  <c r="JD139" i="2"/>
  <c r="JD169" i="2"/>
  <c r="GF139" i="2"/>
  <c r="GF8" i="2"/>
  <c r="GF70" i="2"/>
  <c r="JD8" i="2"/>
  <c r="JD39" i="2"/>
  <c r="JD70" i="2"/>
  <c r="JD140" i="2"/>
  <c r="JD170" i="2"/>
  <c r="GF38" i="2"/>
  <c r="GF199" i="2"/>
  <c r="GF39" i="2"/>
  <c r="GF140" i="2"/>
  <c r="GF9" i="2"/>
  <c r="GF71" i="2"/>
  <c r="JD9" i="2"/>
  <c r="JD40" i="2"/>
  <c r="JD71" i="2"/>
  <c r="JD141" i="2"/>
  <c r="JD171" i="2"/>
  <c r="GF200" i="2"/>
  <c r="GF40" i="2"/>
  <c r="GF141" i="2"/>
  <c r="GF10" i="2"/>
  <c r="GF72" i="2"/>
  <c r="JD10" i="2"/>
  <c r="JD41" i="2"/>
  <c r="JD72" i="2"/>
  <c r="JD142" i="2"/>
  <c r="JD172" i="2"/>
  <c r="GF201" i="2"/>
  <c r="GF41" i="2"/>
  <c r="GF142" i="2"/>
  <c r="GF11" i="2"/>
  <c r="GF73" i="2"/>
  <c r="JD11" i="2"/>
  <c r="JD42" i="2"/>
  <c r="JD73" i="2"/>
  <c r="JD143" i="2"/>
  <c r="JD173" i="2"/>
  <c r="GF202" i="2"/>
  <c r="GF42" i="2"/>
  <c r="GF143" i="2"/>
  <c r="GF12" i="2"/>
  <c r="GF74" i="2"/>
  <c r="JD12" i="2"/>
  <c r="JD43" i="2"/>
  <c r="JD74" i="2"/>
  <c r="JD144" i="2"/>
  <c r="JD174" i="2"/>
  <c r="GF203" i="2"/>
  <c r="GF43" i="2"/>
  <c r="GF144" i="2"/>
  <c r="GF13" i="2"/>
  <c r="GF75" i="2"/>
  <c r="JD13" i="2"/>
  <c r="JD44" i="2"/>
  <c r="JD75" i="2"/>
  <c r="JD145" i="2"/>
  <c r="JD175" i="2"/>
  <c r="GF204" i="2"/>
  <c r="GF44" i="2"/>
  <c r="GF145" i="2"/>
  <c r="GF14" i="2"/>
  <c r="GF76" i="2"/>
  <c r="JD14" i="2"/>
  <c r="JD45" i="2"/>
  <c r="JD76" i="2"/>
  <c r="JD146" i="2"/>
  <c r="JD176" i="2"/>
  <c r="GF205" i="2"/>
  <c r="GF45" i="2"/>
  <c r="GF146" i="2"/>
  <c r="GF15" i="2"/>
  <c r="GF77" i="2"/>
  <c r="JD15" i="2"/>
  <c r="JD46" i="2"/>
  <c r="JD77" i="2"/>
  <c r="JD147" i="2"/>
  <c r="JD177" i="2"/>
  <c r="GF206" i="2"/>
  <c r="GF46" i="2"/>
  <c r="GF147" i="2"/>
  <c r="GF16" i="2"/>
  <c r="GF78" i="2"/>
  <c r="JD16" i="2"/>
  <c r="JD47" i="2"/>
  <c r="JD78" i="2"/>
  <c r="JD148" i="2"/>
  <c r="JD178" i="2"/>
  <c r="GF207" i="2"/>
  <c r="GF47" i="2"/>
  <c r="GF148" i="2"/>
  <c r="GF17" i="2"/>
  <c r="GF79" i="2"/>
  <c r="JD17" i="2"/>
  <c r="JD48" i="2"/>
  <c r="JD79" i="2"/>
  <c r="JD149" i="2"/>
  <c r="JD179" i="2"/>
  <c r="GF208" i="2"/>
  <c r="GF48" i="2"/>
  <c r="GF149" i="2"/>
  <c r="GF18" i="2"/>
  <c r="GF80" i="2"/>
  <c r="JD18" i="2"/>
  <c r="JD49" i="2"/>
  <c r="JD80" i="2"/>
  <c r="JD150" i="2"/>
  <c r="JD180" i="2"/>
  <c r="GF209" i="2"/>
  <c r="GF49" i="2"/>
  <c r="GF150" i="2"/>
  <c r="GF19" i="2"/>
  <c r="GF81" i="2"/>
  <c r="JD19" i="2"/>
  <c r="JD50" i="2"/>
  <c r="JD81" i="2"/>
  <c r="JD151" i="2"/>
  <c r="JD181" i="2"/>
  <c r="GF210" i="2"/>
  <c r="GF50" i="2"/>
  <c r="GF151" i="2"/>
  <c r="GF20" i="2"/>
  <c r="GF82" i="2"/>
  <c r="JD20" i="2"/>
  <c r="JD51" i="2"/>
  <c r="JD82" i="2"/>
  <c r="JD152" i="2"/>
  <c r="JD182" i="2"/>
  <c r="GF211" i="2"/>
  <c r="GF51" i="2"/>
  <c r="GF152" i="2"/>
  <c r="GF21" i="2"/>
  <c r="GF83" i="2"/>
  <c r="JD21" i="2"/>
  <c r="JD52" i="2"/>
  <c r="JD83" i="2"/>
  <c r="JD153" i="2"/>
  <c r="JD183" i="2"/>
  <c r="GF212" i="2"/>
  <c r="GF52" i="2"/>
  <c r="GF153" i="2"/>
  <c r="GF22" i="2"/>
  <c r="GF84" i="2"/>
  <c r="JD22" i="2"/>
  <c r="JD53" i="2"/>
  <c r="JD84" i="2"/>
  <c r="JD154" i="2"/>
  <c r="JD184" i="2"/>
  <c r="GF213" i="2"/>
  <c r="GF53" i="2"/>
  <c r="GF154" i="2"/>
  <c r="GF23" i="2"/>
  <c r="GF85" i="2"/>
  <c r="JD23" i="2"/>
  <c r="JD54" i="2"/>
  <c r="JD85" i="2"/>
  <c r="JD155" i="2"/>
  <c r="JD185" i="2"/>
  <c r="GF214" i="2"/>
  <c r="GF54" i="2"/>
  <c r="GF155" i="2"/>
  <c r="GF24" i="2"/>
  <c r="GF86" i="2"/>
  <c r="JD24" i="2"/>
  <c r="JD55" i="2"/>
  <c r="JD86" i="2"/>
  <c r="JD156" i="2"/>
  <c r="JD186" i="2"/>
  <c r="GF215" i="2"/>
  <c r="GF55" i="2"/>
  <c r="GF156" i="2"/>
  <c r="GF25" i="2"/>
  <c r="GF87" i="2"/>
  <c r="JD25" i="2"/>
  <c r="JD56" i="2"/>
  <c r="JD87" i="2"/>
  <c r="JD157" i="2"/>
  <c r="JD187" i="2"/>
  <c r="GF216" i="2"/>
  <c r="GF56" i="2"/>
  <c r="GF157" i="2"/>
  <c r="GF26" i="2"/>
  <c r="GF88" i="2"/>
  <c r="JD26" i="2"/>
  <c r="JD57" i="2"/>
  <c r="JD88" i="2"/>
  <c r="JD158" i="2"/>
  <c r="JD188" i="2"/>
  <c r="GF217" i="2"/>
  <c r="GF57" i="2"/>
  <c r="GF158" i="2"/>
  <c r="GF249" i="2"/>
  <c r="GG4" i="2"/>
  <c r="GG5" i="2"/>
  <c r="GG6" i="2"/>
  <c r="GG7" i="2"/>
  <c r="GG69" i="2"/>
  <c r="JE7" i="2"/>
  <c r="JE38" i="2"/>
  <c r="JE69" i="2"/>
  <c r="JE139" i="2"/>
  <c r="JE169" i="2"/>
  <c r="GG139" i="2"/>
  <c r="GG8" i="2"/>
  <c r="GG70" i="2"/>
  <c r="JE8" i="2"/>
  <c r="JE39" i="2"/>
  <c r="JE70" i="2"/>
  <c r="JE140" i="2"/>
  <c r="JE170" i="2"/>
  <c r="GG38" i="2"/>
  <c r="GG199" i="2"/>
  <c r="GG39" i="2"/>
  <c r="GG140" i="2"/>
  <c r="GG9" i="2"/>
  <c r="GG71" i="2"/>
  <c r="JE9" i="2"/>
  <c r="JE40" i="2"/>
  <c r="JE71" i="2"/>
  <c r="JE141" i="2"/>
  <c r="JE171" i="2"/>
  <c r="GG200" i="2"/>
  <c r="GG40" i="2"/>
  <c r="GG141" i="2"/>
  <c r="GG10" i="2"/>
  <c r="GG72" i="2"/>
  <c r="JE10" i="2"/>
  <c r="JE41" i="2"/>
  <c r="JE72" i="2"/>
  <c r="JE142" i="2"/>
  <c r="JE172" i="2"/>
  <c r="GG201" i="2"/>
  <c r="GG41" i="2"/>
  <c r="GG142" i="2"/>
  <c r="GG11" i="2"/>
  <c r="GG73" i="2"/>
  <c r="JE11" i="2"/>
  <c r="JE42" i="2"/>
  <c r="JE73" i="2"/>
  <c r="JE143" i="2"/>
  <c r="JE173" i="2"/>
  <c r="GG202" i="2"/>
  <c r="GG42" i="2"/>
  <c r="GG143" i="2"/>
  <c r="GG12" i="2"/>
  <c r="GG74" i="2"/>
  <c r="JE12" i="2"/>
  <c r="JE43" i="2"/>
  <c r="JE74" i="2"/>
  <c r="JE144" i="2"/>
  <c r="JE174" i="2"/>
  <c r="GG203" i="2"/>
  <c r="GG43" i="2"/>
  <c r="GG144" i="2"/>
  <c r="GG13" i="2"/>
  <c r="GG75" i="2"/>
  <c r="JE13" i="2"/>
  <c r="JE44" i="2"/>
  <c r="JE75" i="2"/>
  <c r="JE145" i="2"/>
  <c r="JE175" i="2"/>
  <c r="GG204" i="2"/>
  <c r="GG44" i="2"/>
  <c r="GG145" i="2"/>
  <c r="GG14" i="2"/>
  <c r="GG76" i="2"/>
  <c r="JE14" i="2"/>
  <c r="JE45" i="2"/>
  <c r="JE76" i="2"/>
  <c r="JE146" i="2"/>
  <c r="JE176" i="2"/>
  <c r="GG205" i="2"/>
  <c r="GG45" i="2"/>
  <c r="GG146" i="2"/>
  <c r="GG15" i="2"/>
  <c r="GG77" i="2"/>
  <c r="JE15" i="2"/>
  <c r="JE46" i="2"/>
  <c r="JE77" i="2"/>
  <c r="JE147" i="2"/>
  <c r="JE177" i="2"/>
  <c r="GG206" i="2"/>
  <c r="GG46" i="2"/>
  <c r="GG147" i="2"/>
  <c r="GG16" i="2"/>
  <c r="GG78" i="2"/>
  <c r="JE16" i="2"/>
  <c r="JE47" i="2"/>
  <c r="JE78" i="2"/>
  <c r="JE148" i="2"/>
  <c r="JE178" i="2"/>
  <c r="GG207" i="2"/>
  <c r="GG47" i="2"/>
  <c r="GG148" i="2"/>
  <c r="GG17" i="2"/>
  <c r="GG79" i="2"/>
  <c r="JE17" i="2"/>
  <c r="JE48" i="2"/>
  <c r="JE79" i="2"/>
  <c r="JE149" i="2"/>
  <c r="JE179" i="2"/>
  <c r="GG208" i="2"/>
  <c r="GG48" i="2"/>
  <c r="GG149" i="2"/>
  <c r="GG18" i="2"/>
  <c r="GG80" i="2"/>
  <c r="JE18" i="2"/>
  <c r="JE49" i="2"/>
  <c r="JE80" i="2"/>
  <c r="JE150" i="2"/>
  <c r="JE180" i="2"/>
  <c r="GG209" i="2"/>
  <c r="GG49" i="2"/>
  <c r="GG150" i="2"/>
  <c r="GG19" i="2"/>
  <c r="GG81" i="2"/>
  <c r="JE19" i="2"/>
  <c r="JE50" i="2"/>
  <c r="JE81" i="2"/>
  <c r="JE151" i="2"/>
  <c r="JE181" i="2"/>
  <c r="GG210" i="2"/>
  <c r="GG50" i="2"/>
  <c r="GG151" i="2"/>
  <c r="GG20" i="2"/>
  <c r="GG82" i="2"/>
  <c r="JE20" i="2"/>
  <c r="JE51" i="2"/>
  <c r="JE82" i="2"/>
  <c r="JE152" i="2"/>
  <c r="JE182" i="2"/>
  <c r="GG211" i="2"/>
  <c r="GG51" i="2"/>
  <c r="GG152" i="2"/>
  <c r="GG21" i="2"/>
  <c r="GG83" i="2"/>
  <c r="JE21" i="2"/>
  <c r="JE52" i="2"/>
  <c r="JE83" i="2"/>
  <c r="JE153" i="2"/>
  <c r="JE183" i="2"/>
  <c r="GG212" i="2"/>
  <c r="GG52" i="2"/>
  <c r="GG153" i="2"/>
  <c r="GG22" i="2"/>
  <c r="GG84" i="2"/>
  <c r="JE22" i="2"/>
  <c r="JE53" i="2"/>
  <c r="JE84" i="2"/>
  <c r="JE154" i="2"/>
  <c r="JE184" i="2"/>
  <c r="GG213" i="2"/>
  <c r="GG53" i="2"/>
  <c r="GG154" i="2"/>
  <c r="GG23" i="2"/>
  <c r="GG85" i="2"/>
  <c r="JE23" i="2"/>
  <c r="JE54" i="2"/>
  <c r="JE85" i="2"/>
  <c r="JE155" i="2"/>
  <c r="JE185" i="2"/>
  <c r="GG214" i="2"/>
  <c r="GG54" i="2"/>
  <c r="GG155" i="2"/>
  <c r="GG24" i="2"/>
  <c r="GG86" i="2"/>
  <c r="JE24" i="2"/>
  <c r="JE55" i="2"/>
  <c r="JE86" i="2"/>
  <c r="JE156" i="2"/>
  <c r="JE186" i="2"/>
  <c r="GG215" i="2"/>
  <c r="GG55" i="2"/>
  <c r="GG156" i="2"/>
  <c r="GG25" i="2"/>
  <c r="GG87" i="2"/>
  <c r="JE25" i="2"/>
  <c r="JE56" i="2"/>
  <c r="JE87" i="2"/>
  <c r="JE157" i="2"/>
  <c r="JE187" i="2"/>
  <c r="GG216" i="2"/>
  <c r="GG56" i="2"/>
  <c r="GG157" i="2"/>
  <c r="GG26" i="2"/>
  <c r="GG88" i="2"/>
  <c r="JE26" i="2"/>
  <c r="JE57" i="2"/>
  <c r="JE88" i="2"/>
  <c r="JE158" i="2"/>
  <c r="JE188" i="2"/>
  <c r="GG217" i="2"/>
  <c r="GG57" i="2"/>
  <c r="GG158" i="2"/>
  <c r="GG249" i="2"/>
  <c r="GH4" i="2"/>
  <c r="GH5" i="2"/>
  <c r="GH6" i="2"/>
  <c r="GH7" i="2"/>
  <c r="GH69" i="2"/>
  <c r="JF7" i="2"/>
  <c r="JF38" i="2"/>
  <c r="JF69" i="2"/>
  <c r="JF139" i="2"/>
  <c r="JF169" i="2"/>
  <c r="GH139" i="2"/>
  <c r="GH8" i="2"/>
  <c r="GH70" i="2"/>
  <c r="JF8" i="2"/>
  <c r="JF39" i="2"/>
  <c r="JF70" i="2"/>
  <c r="JF140" i="2"/>
  <c r="JF170" i="2"/>
  <c r="GH38" i="2"/>
  <c r="GH199" i="2"/>
  <c r="GH39" i="2"/>
  <c r="GH140" i="2"/>
  <c r="GH9" i="2"/>
  <c r="GH71" i="2"/>
  <c r="JF9" i="2"/>
  <c r="JF40" i="2"/>
  <c r="JF71" i="2"/>
  <c r="JF141" i="2"/>
  <c r="JF171" i="2"/>
  <c r="GH200" i="2"/>
  <c r="GH40" i="2"/>
  <c r="GH141" i="2"/>
  <c r="GH10" i="2"/>
  <c r="GH72" i="2"/>
  <c r="JF10" i="2"/>
  <c r="JF41" i="2"/>
  <c r="JF72" i="2"/>
  <c r="JF142" i="2"/>
  <c r="JF172" i="2"/>
  <c r="GH201" i="2"/>
  <c r="GH41" i="2"/>
  <c r="GH142" i="2"/>
  <c r="GH11" i="2"/>
  <c r="GH73" i="2"/>
  <c r="JF11" i="2"/>
  <c r="JF42" i="2"/>
  <c r="JF73" i="2"/>
  <c r="JF143" i="2"/>
  <c r="JF173" i="2"/>
  <c r="GH202" i="2"/>
  <c r="GH42" i="2"/>
  <c r="GH143" i="2"/>
  <c r="GH12" i="2"/>
  <c r="GH74" i="2"/>
  <c r="JF12" i="2"/>
  <c r="JF43" i="2"/>
  <c r="JF74" i="2"/>
  <c r="JF144" i="2"/>
  <c r="JF174" i="2"/>
  <c r="GH203" i="2"/>
  <c r="GH43" i="2"/>
  <c r="GH144" i="2"/>
  <c r="GH13" i="2"/>
  <c r="GH75" i="2"/>
  <c r="JF13" i="2"/>
  <c r="JF44" i="2"/>
  <c r="JF75" i="2"/>
  <c r="JF145" i="2"/>
  <c r="JF175" i="2"/>
  <c r="GH204" i="2"/>
  <c r="GH44" i="2"/>
  <c r="GH145" i="2"/>
  <c r="GH14" i="2"/>
  <c r="GH76" i="2"/>
  <c r="JF14" i="2"/>
  <c r="JF45" i="2"/>
  <c r="JF76" i="2"/>
  <c r="JF146" i="2"/>
  <c r="JF176" i="2"/>
  <c r="GH205" i="2"/>
  <c r="GH45" i="2"/>
  <c r="GH146" i="2"/>
  <c r="GH15" i="2"/>
  <c r="GH77" i="2"/>
  <c r="JF15" i="2"/>
  <c r="JF46" i="2"/>
  <c r="JF77" i="2"/>
  <c r="JF147" i="2"/>
  <c r="JF177" i="2"/>
  <c r="GH206" i="2"/>
  <c r="GH46" i="2"/>
  <c r="GH147" i="2"/>
  <c r="GH16" i="2"/>
  <c r="GH78" i="2"/>
  <c r="JF16" i="2"/>
  <c r="JF47" i="2"/>
  <c r="JF78" i="2"/>
  <c r="JF148" i="2"/>
  <c r="JF178" i="2"/>
  <c r="GH207" i="2"/>
  <c r="GH47" i="2"/>
  <c r="GH148" i="2"/>
  <c r="GH17" i="2"/>
  <c r="GH79" i="2"/>
  <c r="JF17" i="2"/>
  <c r="JF48" i="2"/>
  <c r="JF79" i="2"/>
  <c r="JF149" i="2"/>
  <c r="JF179" i="2"/>
  <c r="GH208" i="2"/>
  <c r="GH48" i="2"/>
  <c r="GH149" i="2"/>
  <c r="GH18" i="2"/>
  <c r="GH80" i="2"/>
  <c r="JF18" i="2"/>
  <c r="JF49" i="2"/>
  <c r="JF80" i="2"/>
  <c r="JF150" i="2"/>
  <c r="JF180" i="2"/>
  <c r="GH209" i="2"/>
  <c r="GH49" i="2"/>
  <c r="GH150" i="2"/>
  <c r="GH19" i="2"/>
  <c r="GH81" i="2"/>
  <c r="JF19" i="2"/>
  <c r="JF50" i="2"/>
  <c r="JF81" i="2"/>
  <c r="JF151" i="2"/>
  <c r="JF181" i="2"/>
  <c r="GH210" i="2"/>
  <c r="GH50" i="2"/>
  <c r="GH151" i="2"/>
  <c r="GH20" i="2"/>
  <c r="GH82" i="2"/>
  <c r="JF20" i="2"/>
  <c r="JF51" i="2"/>
  <c r="JF82" i="2"/>
  <c r="JF152" i="2"/>
  <c r="JF182" i="2"/>
  <c r="GH211" i="2"/>
  <c r="GH51" i="2"/>
  <c r="GH152" i="2"/>
  <c r="GH21" i="2"/>
  <c r="GH83" i="2"/>
  <c r="JF21" i="2"/>
  <c r="JF52" i="2"/>
  <c r="JF83" i="2"/>
  <c r="JF153" i="2"/>
  <c r="JF183" i="2"/>
  <c r="GH212" i="2"/>
  <c r="GH52" i="2"/>
  <c r="GH153" i="2"/>
  <c r="GH22" i="2"/>
  <c r="GH84" i="2"/>
  <c r="JF22" i="2"/>
  <c r="JF53" i="2"/>
  <c r="JF84" i="2"/>
  <c r="JF154" i="2"/>
  <c r="JF184" i="2"/>
  <c r="GH213" i="2"/>
  <c r="GH53" i="2"/>
  <c r="GH154" i="2"/>
  <c r="GH23" i="2"/>
  <c r="GH85" i="2"/>
  <c r="JF23" i="2"/>
  <c r="JF54" i="2"/>
  <c r="JF85" i="2"/>
  <c r="JF155" i="2"/>
  <c r="JF185" i="2"/>
  <c r="GH214" i="2"/>
  <c r="GH54" i="2"/>
  <c r="GH155" i="2"/>
  <c r="GH24" i="2"/>
  <c r="GH86" i="2"/>
  <c r="JF24" i="2"/>
  <c r="JF55" i="2"/>
  <c r="JF86" i="2"/>
  <c r="JF156" i="2"/>
  <c r="JF186" i="2"/>
  <c r="GH215" i="2"/>
  <c r="GH55" i="2"/>
  <c r="GH156" i="2"/>
  <c r="GH25" i="2"/>
  <c r="GH87" i="2"/>
  <c r="JF25" i="2"/>
  <c r="JF56" i="2"/>
  <c r="JF87" i="2"/>
  <c r="JF157" i="2"/>
  <c r="JF187" i="2"/>
  <c r="GH216" i="2"/>
  <c r="GH56" i="2"/>
  <c r="GH157" i="2"/>
  <c r="GH26" i="2"/>
  <c r="GH88" i="2"/>
  <c r="JF26" i="2"/>
  <c r="JF57" i="2"/>
  <c r="JF88" i="2"/>
  <c r="JF158" i="2"/>
  <c r="JF188" i="2"/>
  <c r="GH217" i="2"/>
  <c r="GH57" i="2"/>
  <c r="GH158" i="2"/>
  <c r="GH249" i="2"/>
  <c r="GI4" i="2"/>
  <c r="GI5" i="2"/>
  <c r="GI6" i="2"/>
  <c r="GI7" i="2"/>
  <c r="GI69" i="2"/>
  <c r="JG7" i="2"/>
  <c r="JG38" i="2"/>
  <c r="JG69" i="2"/>
  <c r="JG139" i="2"/>
  <c r="JG169" i="2"/>
  <c r="GI139" i="2"/>
  <c r="GI8" i="2"/>
  <c r="GI70" i="2"/>
  <c r="JG8" i="2"/>
  <c r="JG39" i="2"/>
  <c r="JG70" i="2"/>
  <c r="JG140" i="2"/>
  <c r="JG170" i="2"/>
  <c r="GI38" i="2"/>
  <c r="GI199" i="2"/>
  <c r="GI39" i="2"/>
  <c r="GI140" i="2"/>
  <c r="GI9" i="2"/>
  <c r="GI71" i="2"/>
  <c r="JG9" i="2"/>
  <c r="JG40" i="2"/>
  <c r="JG71" i="2"/>
  <c r="JG141" i="2"/>
  <c r="JG171" i="2"/>
  <c r="GI200" i="2"/>
  <c r="GI40" i="2"/>
  <c r="GI141" i="2"/>
  <c r="GI10" i="2"/>
  <c r="GI72" i="2"/>
  <c r="JG10" i="2"/>
  <c r="JG41" i="2"/>
  <c r="JG72" i="2"/>
  <c r="JG142" i="2"/>
  <c r="JG172" i="2"/>
  <c r="GI201" i="2"/>
  <c r="GI41" i="2"/>
  <c r="GI142" i="2"/>
  <c r="GI11" i="2"/>
  <c r="GI73" i="2"/>
  <c r="JG11" i="2"/>
  <c r="JG42" i="2"/>
  <c r="JG73" i="2"/>
  <c r="JG143" i="2"/>
  <c r="JG173" i="2"/>
  <c r="GI202" i="2"/>
  <c r="GI42" i="2"/>
  <c r="GI143" i="2"/>
  <c r="GI12" i="2"/>
  <c r="GI74" i="2"/>
  <c r="JG12" i="2"/>
  <c r="JG43" i="2"/>
  <c r="JG74" i="2"/>
  <c r="JG144" i="2"/>
  <c r="JG174" i="2"/>
  <c r="GI203" i="2"/>
  <c r="GI43" i="2"/>
  <c r="GI144" i="2"/>
  <c r="GI13" i="2"/>
  <c r="GI75" i="2"/>
  <c r="JG13" i="2"/>
  <c r="JG44" i="2"/>
  <c r="JG75" i="2"/>
  <c r="JG145" i="2"/>
  <c r="JG175" i="2"/>
  <c r="GI204" i="2"/>
  <c r="GI44" i="2"/>
  <c r="GI145" i="2"/>
  <c r="GI14" i="2"/>
  <c r="GI76" i="2"/>
  <c r="JG14" i="2"/>
  <c r="JG45" i="2"/>
  <c r="JG76" i="2"/>
  <c r="JG146" i="2"/>
  <c r="JG176" i="2"/>
  <c r="GI205" i="2"/>
  <c r="GI45" i="2"/>
  <c r="GI146" i="2"/>
  <c r="GI15" i="2"/>
  <c r="GI77" i="2"/>
  <c r="JG15" i="2"/>
  <c r="JG46" i="2"/>
  <c r="JG77" i="2"/>
  <c r="JG147" i="2"/>
  <c r="JG177" i="2"/>
  <c r="GI206" i="2"/>
  <c r="GI46" i="2"/>
  <c r="GI147" i="2"/>
  <c r="GI16" i="2"/>
  <c r="GI78" i="2"/>
  <c r="JG16" i="2"/>
  <c r="JG47" i="2"/>
  <c r="JG78" i="2"/>
  <c r="JG148" i="2"/>
  <c r="JG178" i="2"/>
  <c r="GI207" i="2"/>
  <c r="GI47" i="2"/>
  <c r="GI148" i="2"/>
  <c r="GI17" i="2"/>
  <c r="GI79" i="2"/>
  <c r="JG17" i="2"/>
  <c r="JG48" i="2"/>
  <c r="JG79" i="2"/>
  <c r="JG149" i="2"/>
  <c r="JG179" i="2"/>
  <c r="GI208" i="2"/>
  <c r="GI48" i="2"/>
  <c r="GI149" i="2"/>
  <c r="GI18" i="2"/>
  <c r="GI80" i="2"/>
  <c r="JG18" i="2"/>
  <c r="JG49" i="2"/>
  <c r="JG80" i="2"/>
  <c r="JG150" i="2"/>
  <c r="JG180" i="2"/>
  <c r="GI209" i="2"/>
  <c r="GI49" i="2"/>
  <c r="GI150" i="2"/>
  <c r="GI19" i="2"/>
  <c r="GI81" i="2"/>
  <c r="JG19" i="2"/>
  <c r="JG50" i="2"/>
  <c r="JG81" i="2"/>
  <c r="JG151" i="2"/>
  <c r="JG181" i="2"/>
  <c r="GI210" i="2"/>
  <c r="GI50" i="2"/>
  <c r="GI151" i="2"/>
  <c r="GI20" i="2"/>
  <c r="GI82" i="2"/>
  <c r="JG20" i="2"/>
  <c r="JG51" i="2"/>
  <c r="JG82" i="2"/>
  <c r="JG152" i="2"/>
  <c r="JG182" i="2"/>
  <c r="GI211" i="2"/>
  <c r="GI51" i="2"/>
  <c r="GI152" i="2"/>
  <c r="GI21" i="2"/>
  <c r="GI83" i="2"/>
  <c r="JG21" i="2"/>
  <c r="JG52" i="2"/>
  <c r="JG83" i="2"/>
  <c r="JG153" i="2"/>
  <c r="JG183" i="2"/>
  <c r="GI212" i="2"/>
  <c r="GI52" i="2"/>
  <c r="GI153" i="2"/>
  <c r="GI22" i="2"/>
  <c r="GI84" i="2"/>
  <c r="JG22" i="2"/>
  <c r="JG53" i="2"/>
  <c r="JG84" i="2"/>
  <c r="JG154" i="2"/>
  <c r="JG184" i="2"/>
  <c r="GI213" i="2"/>
  <c r="GI53" i="2"/>
  <c r="GI154" i="2"/>
  <c r="GI23" i="2"/>
  <c r="GI85" i="2"/>
  <c r="JG23" i="2"/>
  <c r="JG54" i="2"/>
  <c r="JG85" i="2"/>
  <c r="JG155" i="2"/>
  <c r="JG185" i="2"/>
  <c r="GI214" i="2"/>
  <c r="GI54" i="2"/>
  <c r="GI155" i="2"/>
  <c r="GI24" i="2"/>
  <c r="GI86" i="2"/>
  <c r="JG24" i="2"/>
  <c r="JG55" i="2"/>
  <c r="JG86" i="2"/>
  <c r="JG156" i="2"/>
  <c r="JG186" i="2"/>
  <c r="GI215" i="2"/>
  <c r="GI55" i="2"/>
  <c r="GI156" i="2"/>
  <c r="GI25" i="2"/>
  <c r="GI87" i="2"/>
  <c r="JG25" i="2"/>
  <c r="JG56" i="2"/>
  <c r="JG87" i="2"/>
  <c r="JG157" i="2"/>
  <c r="JG187" i="2"/>
  <c r="GI216" i="2"/>
  <c r="GI56" i="2"/>
  <c r="GI157" i="2"/>
  <c r="GI26" i="2"/>
  <c r="GI88" i="2"/>
  <c r="JG26" i="2"/>
  <c r="JG57" i="2"/>
  <c r="JG88" i="2"/>
  <c r="JG158" i="2"/>
  <c r="JG188" i="2"/>
  <c r="GI217" i="2"/>
  <c r="GI57" i="2"/>
  <c r="GI158" i="2"/>
  <c r="GI249" i="2"/>
  <c r="GJ4" i="2"/>
  <c r="GJ5" i="2"/>
  <c r="GJ6" i="2"/>
  <c r="GJ7" i="2"/>
  <c r="GJ69" i="2"/>
  <c r="JH7" i="2"/>
  <c r="JH38" i="2"/>
  <c r="JH69" i="2"/>
  <c r="JH139" i="2"/>
  <c r="JH169" i="2"/>
  <c r="GJ139" i="2"/>
  <c r="GJ8" i="2"/>
  <c r="GJ70" i="2"/>
  <c r="JH8" i="2"/>
  <c r="JH39" i="2"/>
  <c r="JH70" i="2"/>
  <c r="JH140" i="2"/>
  <c r="JH170" i="2"/>
  <c r="GJ38" i="2"/>
  <c r="GJ199" i="2"/>
  <c r="GJ39" i="2"/>
  <c r="GJ140" i="2"/>
  <c r="GJ9" i="2"/>
  <c r="GJ71" i="2"/>
  <c r="JH9" i="2"/>
  <c r="JH40" i="2"/>
  <c r="JH71" i="2"/>
  <c r="JH141" i="2"/>
  <c r="JH171" i="2"/>
  <c r="GJ200" i="2"/>
  <c r="GJ40" i="2"/>
  <c r="GJ141" i="2"/>
  <c r="GJ10" i="2"/>
  <c r="GJ72" i="2"/>
  <c r="JH10" i="2"/>
  <c r="JH41" i="2"/>
  <c r="JH72" i="2"/>
  <c r="JH142" i="2"/>
  <c r="JH172" i="2"/>
  <c r="GJ201" i="2"/>
  <c r="GJ41" i="2"/>
  <c r="GJ142" i="2"/>
  <c r="GJ11" i="2"/>
  <c r="GJ73" i="2"/>
  <c r="JH11" i="2"/>
  <c r="JH42" i="2"/>
  <c r="JH73" i="2"/>
  <c r="JH143" i="2"/>
  <c r="JH173" i="2"/>
  <c r="GJ202" i="2"/>
  <c r="GJ42" i="2"/>
  <c r="GJ143" i="2"/>
  <c r="GJ12" i="2"/>
  <c r="GJ74" i="2"/>
  <c r="JH12" i="2"/>
  <c r="JH43" i="2"/>
  <c r="JH74" i="2"/>
  <c r="JH144" i="2"/>
  <c r="JH174" i="2"/>
  <c r="GJ203" i="2"/>
  <c r="GJ43" i="2"/>
  <c r="GJ144" i="2"/>
  <c r="GJ13" i="2"/>
  <c r="GJ75" i="2"/>
  <c r="JH13" i="2"/>
  <c r="JH44" i="2"/>
  <c r="JH75" i="2"/>
  <c r="JH145" i="2"/>
  <c r="JH175" i="2"/>
  <c r="GJ204" i="2"/>
  <c r="GJ44" i="2"/>
  <c r="GJ145" i="2"/>
  <c r="GJ14" i="2"/>
  <c r="GJ76" i="2"/>
  <c r="JH14" i="2"/>
  <c r="JH45" i="2"/>
  <c r="JH76" i="2"/>
  <c r="JH146" i="2"/>
  <c r="JH176" i="2"/>
  <c r="GJ205" i="2"/>
  <c r="GJ45" i="2"/>
  <c r="GJ146" i="2"/>
  <c r="GJ15" i="2"/>
  <c r="GJ77" i="2"/>
  <c r="JH15" i="2"/>
  <c r="JH46" i="2"/>
  <c r="JH77" i="2"/>
  <c r="JH147" i="2"/>
  <c r="JH177" i="2"/>
  <c r="GJ206" i="2"/>
  <c r="GJ46" i="2"/>
  <c r="GJ147" i="2"/>
  <c r="GJ16" i="2"/>
  <c r="GJ78" i="2"/>
  <c r="JH16" i="2"/>
  <c r="JH47" i="2"/>
  <c r="JH78" i="2"/>
  <c r="JH148" i="2"/>
  <c r="JH178" i="2"/>
  <c r="GJ207" i="2"/>
  <c r="GJ47" i="2"/>
  <c r="GJ148" i="2"/>
  <c r="GJ17" i="2"/>
  <c r="GJ79" i="2"/>
  <c r="JH17" i="2"/>
  <c r="JH48" i="2"/>
  <c r="JH79" i="2"/>
  <c r="JH149" i="2"/>
  <c r="JH179" i="2"/>
  <c r="GJ208" i="2"/>
  <c r="GJ48" i="2"/>
  <c r="GJ149" i="2"/>
  <c r="GJ18" i="2"/>
  <c r="GJ80" i="2"/>
  <c r="JH18" i="2"/>
  <c r="JH49" i="2"/>
  <c r="JH80" i="2"/>
  <c r="JH150" i="2"/>
  <c r="JH180" i="2"/>
  <c r="GJ209" i="2"/>
  <c r="GJ49" i="2"/>
  <c r="GJ150" i="2"/>
  <c r="GJ19" i="2"/>
  <c r="GJ81" i="2"/>
  <c r="JH19" i="2"/>
  <c r="JH50" i="2"/>
  <c r="JH81" i="2"/>
  <c r="JH151" i="2"/>
  <c r="JH181" i="2"/>
  <c r="GJ210" i="2"/>
  <c r="GJ50" i="2"/>
  <c r="GJ151" i="2"/>
  <c r="GJ20" i="2"/>
  <c r="GJ82" i="2"/>
  <c r="JH20" i="2"/>
  <c r="JH51" i="2"/>
  <c r="JH82" i="2"/>
  <c r="JH152" i="2"/>
  <c r="JH182" i="2"/>
  <c r="GJ211" i="2"/>
  <c r="GJ51" i="2"/>
  <c r="GJ152" i="2"/>
  <c r="GJ21" i="2"/>
  <c r="GJ83" i="2"/>
  <c r="JH21" i="2"/>
  <c r="JH52" i="2"/>
  <c r="JH83" i="2"/>
  <c r="JH153" i="2"/>
  <c r="JH183" i="2"/>
  <c r="GJ212" i="2"/>
  <c r="GJ52" i="2"/>
  <c r="GJ153" i="2"/>
  <c r="GJ22" i="2"/>
  <c r="GJ84" i="2"/>
  <c r="JH22" i="2"/>
  <c r="JH53" i="2"/>
  <c r="JH84" i="2"/>
  <c r="JH154" i="2"/>
  <c r="JH184" i="2"/>
  <c r="GJ213" i="2"/>
  <c r="GJ53" i="2"/>
  <c r="GJ154" i="2"/>
  <c r="GJ23" i="2"/>
  <c r="GJ85" i="2"/>
  <c r="JH23" i="2"/>
  <c r="JH54" i="2"/>
  <c r="JH85" i="2"/>
  <c r="JH155" i="2"/>
  <c r="JH185" i="2"/>
  <c r="GJ214" i="2"/>
  <c r="GJ54" i="2"/>
  <c r="GJ155" i="2"/>
  <c r="GJ24" i="2"/>
  <c r="GJ86" i="2"/>
  <c r="JH24" i="2"/>
  <c r="JH55" i="2"/>
  <c r="JH86" i="2"/>
  <c r="JH156" i="2"/>
  <c r="JH186" i="2"/>
  <c r="GJ215" i="2"/>
  <c r="GJ55" i="2"/>
  <c r="GJ156" i="2"/>
  <c r="GJ25" i="2"/>
  <c r="GJ87" i="2"/>
  <c r="JH25" i="2"/>
  <c r="JH56" i="2"/>
  <c r="JH87" i="2"/>
  <c r="JH157" i="2"/>
  <c r="JH187" i="2"/>
  <c r="GJ216" i="2"/>
  <c r="GJ56" i="2"/>
  <c r="GJ157" i="2"/>
  <c r="GJ26" i="2"/>
  <c r="GJ88" i="2"/>
  <c r="JH26" i="2"/>
  <c r="JH57" i="2"/>
  <c r="JH88" i="2"/>
  <c r="JH158" i="2"/>
  <c r="JH188" i="2"/>
  <c r="GJ217" i="2"/>
  <c r="GJ57" i="2"/>
  <c r="GJ158" i="2"/>
  <c r="GJ249" i="2"/>
  <c r="GK4" i="2"/>
  <c r="GK5" i="2"/>
  <c r="GK6" i="2"/>
  <c r="GK7" i="2"/>
  <c r="GK69" i="2"/>
  <c r="JI7" i="2"/>
  <c r="JI38" i="2"/>
  <c r="JI69" i="2"/>
  <c r="JI139" i="2"/>
  <c r="JI169" i="2"/>
  <c r="GK139" i="2"/>
  <c r="GK8" i="2"/>
  <c r="GK70" i="2"/>
  <c r="JI8" i="2"/>
  <c r="JI39" i="2"/>
  <c r="JI70" i="2"/>
  <c r="JI140" i="2"/>
  <c r="JI170" i="2"/>
  <c r="GK38" i="2"/>
  <c r="GK199" i="2"/>
  <c r="GK39" i="2"/>
  <c r="GK140" i="2"/>
  <c r="GK9" i="2"/>
  <c r="GK71" i="2"/>
  <c r="JI9" i="2"/>
  <c r="JI40" i="2"/>
  <c r="JI71" i="2"/>
  <c r="JI141" i="2"/>
  <c r="JI171" i="2"/>
  <c r="GK200" i="2"/>
  <c r="GK40" i="2"/>
  <c r="GK141" i="2"/>
  <c r="GK10" i="2"/>
  <c r="GK72" i="2"/>
  <c r="JI10" i="2"/>
  <c r="JI41" i="2"/>
  <c r="JI72" i="2"/>
  <c r="JI142" i="2"/>
  <c r="JI172" i="2"/>
  <c r="GK201" i="2"/>
  <c r="GK41" i="2"/>
  <c r="GK142" i="2"/>
  <c r="GK11" i="2"/>
  <c r="GK73" i="2"/>
  <c r="JI11" i="2"/>
  <c r="JI42" i="2"/>
  <c r="JI73" i="2"/>
  <c r="JI143" i="2"/>
  <c r="JI173" i="2"/>
  <c r="GK202" i="2"/>
  <c r="GK42" i="2"/>
  <c r="GK143" i="2"/>
  <c r="GK12" i="2"/>
  <c r="GK74" i="2"/>
  <c r="JI12" i="2"/>
  <c r="JI43" i="2"/>
  <c r="JI74" i="2"/>
  <c r="JI144" i="2"/>
  <c r="JI174" i="2"/>
  <c r="GK203" i="2"/>
  <c r="GK43" i="2"/>
  <c r="GK144" i="2"/>
  <c r="GK13" i="2"/>
  <c r="GK75" i="2"/>
  <c r="JI13" i="2"/>
  <c r="JI44" i="2"/>
  <c r="JI75" i="2"/>
  <c r="JI145" i="2"/>
  <c r="JI175" i="2"/>
  <c r="GK204" i="2"/>
  <c r="GK44" i="2"/>
  <c r="GK145" i="2"/>
  <c r="GK14" i="2"/>
  <c r="GK76" i="2"/>
  <c r="JI14" i="2"/>
  <c r="JI45" i="2"/>
  <c r="JI76" i="2"/>
  <c r="JI146" i="2"/>
  <c r="JI176" i="2"/>
  <c r="GK205" i="2"/>
  <c r="GK45" i="2"/>
  <c r="GK146" i="2"/>
  <c r="GK15" i="2"/>
  <c r="GK77" i="2"/>
  <c r="JI15" i="2"/>
  <c r="JI46" i="2"/>
  <c r="JI77" i="2"/>
  <c r="JI147" i="2"/>
  <c r="JI177" i="2"/>
  <c r="GK206" i="2"/>
  <c r="GK46" i="2"/>
  <c r="GK147" i="2"/>
  <c r="GK16" i="2"/>
  <c r="GK78" i="2"/>
  <c r="JI16" i="2"/>
  <c r="JI47" i="2"/>
  <c r="JI78" i="2"/>
  <c r="JI148" i="2"/>
  <c r="JI178" i="2"/>
  <c r="GK207" i="2"/>
  <c r="GK47" i="2"/>
  <c r="GK148" i="2"/>
  <c r="GK17" i="2"/>
  <c r="GK79" i="2"/>
  <c r="JI17" i="2"/>
  <c r="JI48" i="2"/>
  <c r="JI79" i="2"/>
  <c r="JI149" i="2"/>
  <c r="JI179" i="2"/>
  <c r="GK208" i="2"/>
  <c r="GK48" i="2"/>
  <c r="GK149" i="2"/>
  <c r="GK18" i="2"/>
  <c r="GK80" i="2"/>
  <c r="JI18" i="2"/>
  <c r="JI49" i="2"/>
  <c r="JI80" i="2"/>
  <c r="JI150" i="2"/>
  <c r="JI180" i="2"/>
  <c r="GK209" i="2"/>
  <c r="GK49" i="2"/>
  <c r="GK150" i="2"/>
  <c r="GK19" i="2"/>
  <c r="GK81" i="2"/>
  <c r="JI19" i="2"/>
  <c r="JI50" i="2"/>
  <c r="JI81" i="2"/>
  <c r="JI151" i="2"/>
  <c r="JI181" i="2"/>
  <c r="GK210" i="2"/>
  <c r="GK50" i="2"/>
  <c r="GK151" i="2"/>
  <c r="GK20" i="2"/>
  <c r="GK82" i="2"/>
  <c r="JI20" i="2"/>
  <c r="JI51" i="2"/>
  <c r="JI82" i="2"/>
  <c r="JI152" i="2"/>
  <c r="JI182" i="2"/>
  <c r="GK211" i="2"/>
  <c r="GK51" i="2"/>
  <c r="GK152" i="2"/>
  <c r="GK21" i="2"/>
  <c r="GK83" i="2"/>
  <c r="JI21" i="2"/>
  <c r="JI52" i="2"/>
  <c r="JI83" i="2"/>
  <c r="JI153" i="2"/>
  <c r="JI183" i="2"/>
  <c r="GK212" i="2"/>
  <c r="GK52" i="2"/>
  <c r="GK153" i="2"/>
  <c r="GK22" i="2"/>
  <c r="GK84" i="2"/>
  <c r="JI22" i="2"/>
  <c r="JI53" i="2"/>
  <c r="JI84" i="2"/>
  <c r="JI154" i="2"/>
  <c r="JI184" i="2"/>
  <c r="GK213" i="2"/>
  <c r="GK53" i="2"/>
  <c r="GK154" i="2"/>
  <c r="GK23" i="2"/>
  <c r="GK85" i="2"/>
  <c r="JI23" i="2"/>
  <c r="JI54" i="2"/>
  <c r="JI85" i="2"/>
  <c r="JI155" i="2"/>
  <c r="JI185" i="2"/>
  <c r="GK214" i="2"/>
  <c r="GK54" i="2"/>
  <c r="GK155" i="2"/>
  <c r="GK24" i="2"/>
  <c r="GK86" i="2"/>
  <c r="JI24" i="2"/>
  <c r="JI55" i="2"/>
  <c r="JI86" i="2"/>
  <c r="JI156" i="2"/>
  <c r="JI186" i="2"/>
  <c r="GK215" i="2"/>
  <c r="GK55" i="2"/>
  <c r="GK156" i="2"/>
  <c r="GK25" i="2"/>
  <c r="GK87" i="2"/>
  <c r="JI25" i="2"/>
  <c r="JI56" i="2"/>
  <c r="JI87" i="2"/>
  <c r="JI157" i="2"/>
  <c r="JI187" i="2"/>
  <c r="GK216" i="2"/>
  <c r="GK56" i="2"/>
  <c r="GK157" i="2"/>
  <c r="GK26" i="2"/>
  <c r="GK88" i="2"/>
  <c r="JI26" i="2"/>
  <c r="JI57" i="2"/>
  <c r="JI88" i="2"/>
  <c r="JI158" i="2"/>
  <c r="JI188" i="2"/>
  <c r="GK217" i="2"/>
  <c r="GK57" i="2"/>
  <c r="GK158" i="2"/>
  <c r="GK249" i="2"/>
  <c r="GL4" i="2"/>
  <c r="GL5" i="2"/>
  <c r="GL6" i="2"/>
  <c r="GL7" i="2"/>
  <c r="GL69" i="2"/>
  <c r="JJ7" i="2"/>
  <c r="JJ38" i="2"/>
  <c r="JJ69" i="2"/>
  <c r="JJ139" i="2"/>
  <c r="JJ169" i="2"/>
  <c r="GL139" i="2"/>
  <c r="GL8" i="2"/>
  <c r="GL70" i="2"/>
  <c r="JJ8" i="2"/>
  <c r="JJ39" i="2"/>
  <c r="JJ70" i="2"/>
  <c r="JJ140" i="2"/>
  <c r="JJ170" i="2"/>
  <c r="GL38" i="2"/>
  <c r="GL199" i="2"/>
  <c r="GL39" i="2"/>
  <c r="GL140" i="2"/>
  <c r="GL9" i="2"/>
  <c r="GL71" i="2"/>
  <c r="JJ9" i="2"/>
  <c r="JJ40" i="2"/>
  <c r="JJ71" i="2"/>
  <c r="JJ141" i="2"/>
  <c r="JJ171" i="2"/>
  <c r="GL200" i="2"/>
  <c r="GL40" i="2"/>
  <c r="GL141" i="2"/>
  <c r="GL10" i="2"/>
  <c r="GL72" i="2"/>
  <c r="JJ10" i="2"/>
  <c r="JJ41" i="2"/>
  <c r="JJ72" i="2"/>
  <c r="JJ142" i="2"/>
  <c r="JJ172" i="2"/>
  <c r="GL201" i="2"/>
  <c r="GL41" i="2"/>
  <c r="GL142" i="2"/>
  <c r="GL11" i="2"/>
  <c r="GL73" i="2"/>
  <c r="JJ11" i="2"/>
  <c r="JJ42" i="2"/>
  <c r="JJ73" i="2"/>
  <c r="JJ143" i="2"/>
  <c r="JJ173" i="2"/>
  <c r="GL202" i="2"/>
  <c r="GL42" i="2"/>
  <c r="GL143" i="2"/>
  <c r="GL12" i="2"/>
  <c r="GL74" i="2"/>
  <c r="JJ12" i="2"/>
  <c r="JJ43" i="2"/>
  <c r="JJ74" i="2"/>
  <c r="JJ144" i="2"/>
  <c r="JJ174" i="2"/>
  <c r="GL203" i="2"/>
  <c r="GL43" i="2"/>
  <c r="GL144" i="2"/>
  <c r="GL13" i="2"/>
  <c r="GL75" i="2"/>
  <c r="JJ13" i="2"/>
  <c r="JJ44" i="2"/>
  <c r="JJ75" i="2"/>
  <c r="JJ145" i="2"/>
  <c r="JJ175" i="2"/>
  <c r="GL204" i="2"/>
  <c r="GL44" i="2"/>
  <c r="GL145" i="2"/>
  <c r="GL14" i="2"/>
  <c r="GL76" i="2"/>
  <c r="JJ14" i="2"/>
  <c r="JJ45" i="2"/>
  <c r="JJ76" i="2"/>
  <c r="JJ146" i="2"/>
  <c r="JJ176" i="2"/>
  <c r="GL205" i="2"/>
  <c r="GL45" i="2"/>
  <c r="GL146" i="2"/>
  <c r="GL15" i="2"/>
  <c r="GL77" i="2"/>
  <c r="JJ15" i="2"/>
  <c r="JJ46" i="2"/>
  <c r="JJ77" i="2"/>
  <c r="JJ147" i="2"/>
  <c r="JJ177" i="2"/>
  <c r="GL206" i="2"/>
  <c r="GL46" i="2"/>
  <c r="GL147" i="2"/>
  <c r="GL16" i="2"/>
  <c r="GL78" i="2"/>
  <c r="JJ16" i="2"/>
  <c r="JJ47" i="2"/>
  <c r="JJ78" i="2"/>
  <c r="JJ148" i="2"/>
  <c r="JJ178" i="2"/>
  <c r="GL207" i="2"/>
  <c r="GL47" i="2"/>
  <c r="GL148" i="2"/>
  <c r="GL17" i="2"/>
  <c r="GL79" i="2"/>
  <c r="JJ17" i="2"/>
  <c r="JJ48" i="2"/>
  <c r="JJ79" i="2"/>
  <c r="JJ149" i="2"/>
  <c r="JJ179" i="2"/>
  <c r="GL208" i="2"/>
  <c r="GL48" i="2"/>
  <c r="GL149" i="2"/>
  <c r="GL18" i="2"/>
  <c r="GL80" i="2"/>
  <c r="JJ18" i="2"/>
  <c r="JJ49" i="2"/>
  <c r="JJ80" i="2"/>
  <c r="JJ150" i="2"/>
  <c r="JJ180" i="2"/>
  <c r="GL209" i="2"/>
  <c r="GL49" i="2"/>
  <c r="GL150" i="2"/>
  <c r="GL19" i="2"/>
  <c r="GL81" i="2"/>
  <c r="JJ19" i="2"/>
  <c r="JJ50" i="2"/>
  <c r="JJ81" i="2"/>
  <c r="JJ151" i="2"/>
  <c r="JJ181" i="2"/>
  <c r="GL210" i="2"/>
  <c r="GL50" i="2"/>
  <c r="GL151" i="2"/>
  <c r="GL20" i="2"/>
  <c r="GL82" i="2"/>
  <c r="JJ20" i="2"/>
  <c r="JJ51" i="2"/>
  <c r="JJ82" i="2"/>
  <c r="JJ152" i="2"/>
  <c r="JJ182" i="2"/>
  <c r="GL211" i="2"/>
  <c r="GL51" i="2"/>
  <c r="GL152" i="2"/>
  <c r="GL21" i="2"/>
  <c r="GL83" i="2"/>
  <c r="JJ21" i="2"/>
  <c r="JJ52" i="2"/>
  <c r="JJ83" i="2"/>
  <c r="JJ153" i="2"/>
  <c r="JJ183" i="2"/>
  <c r="GL212" i="2"/>
  <c r="GL52" i="2"/>
  <c r="GL153" i="2"/>
  <c r="GL22" i="2"/>
  <c r="GL84" i="2"/>
  <c r="JJ22" i="2"/>
  <c r="JJ53" i="2"/>
  <c r="JJ84" i="2"/>
  <c r="JJ154" i="2"/>
  <c r="JJ184" i="2"/>
  <c r="GL213" i="2"/>
  <c r="GL53" i="2"/>
  <c r="GL154" i="2"/>
  <c r="GL23" i="2"/>
  <c r="GL85" i="2"/>
  <c r="JJ23" i="2"/>
  <c r="JJ54" i="2"/>
  <c r="JJ85" i="2"/>
  <c r="JJ155" i="2"/>
  <c r="JJ185" i="2"/>
  <c r="GL214" i="2"/>
  <c r="GL54" i="2"/>
  <c r="GL155" i="2"/>
  <c r="GL24" i="2"/>
  <c r="GL86" i="2"/>
  <c r="JJ24" i="2"/>
  <c r="JJ55" i="2"/>
  <c r="JJ86" i="2"/>
  <c r="JJ156" i="2"/>
  <c r="JJ186" i="2"/>
  <c r="GL215" i="2"/>
  <c r="GL55" i="2"/>
  <c r="GL156" i="2"/>
  <c r="GL25" i="2"/>
  <c r="GL87" i="2"/>
  <c r="JJ25" i="2"/>
  <c r="JJ56" i="2"/>
  <c r="JJ87" i="2"/>
  <c r="JJ157" i="2"/>
  <c r="JJ187" i="2"/>
  <c r="GL216" i="2"/>
  <c r="GL56" i="2"/>
  <c r="GL157" i="2"/>
  <c r="GL26" i="2"/>
  <c r="GL88" i="2"/>
  <c r="JJ26" i="2"/>
  <c r="JJ57" i="2"/>
  <c r="JJ88" i="2"/>
  <c r="JJ158" i="2"/>
  <c r="JJ188" i="2"/>
  <c r="GL217" i="2"/>
  <c r="GL57" i="2"/>
  <c r="GL158" i="2"/>
  <c r="GL249" i="2"/>
  <c r="GM4" i="2"/>
  <c r="GM5" i="2"/>
  <c r="GM6" i="2"/>
  <c r="GM7" i="2"/>
  <c r="GM69" i="2"/>
  <c r="JK7" i="2"/>
  <c r="JK38" i="2"/>
  <c r="JK69" i="2"/>
  <c r="JK139" i="2"/>
  <c r="JK169" i="2"/>
  <c r="GM139" i="2"/>
  <c r="GM8" i="2"/>
  <c r="GM70" i="2"/>
  <c r="JK8" i="2"/>
  <c r="JK39" i="2"/>
  <c r="JK70" i="2"/>
  <c r="JK140" i="2"/>
  <c r="JK170" i="2"/>
  <c r="GM38" i="2"/>
  <c r="GM199" i="2"/>
  <c r="GM39" i="2"/>
  <c r="GM140" i="2"/>
  <c r="GM9" i="2"/>
  <c r="GM71" i="2"/>
  <c r="JK9" i="2"/>
  <c r="JK40" i="2"/>
  <c r="JK71" i="2"/>
  <c r="JK141" i="2"/>
  <c r="JK171" i="2"/>
  <c r="GM200" i="2"/>
  <c r="GM40" i="2"/>
  <c r="GM141" i="2"/>
  <c r="GM10" i="2"/>
  <c r="GM72" i="2"/>
  <c r="JK10" i="2"/>
  <c r="JK41" i="2"/>
  <c r="JK72" i="2"/>
  <c r="JK142" i="2"/>
  <c r="JK172" i="2"/>
  <c r="GM201" i="2"/>
  <c r="GM41" i="2"/>
  <c r="GM142" i="2"/>
  <c r="GM11" i="2"/>
  <c r="GM73" i="2"/>
  <c r="JK11" i="2"/>
  <c r="JK42" i="2"/>
  <c r="JK73" i="2"/>
  <c r="JK143" i="2"/>
  <c r="JK173" i="2"/>
  <c r="GM202" i="2"/>
  <c r="GM42" i="2"/>
  <c r="GM143" i="2"/>
  <c r="GM12" i="2"/>
  <c r="GM74" i="2"/>
  <c r="JK12" i="2"/>
  <c r="JK43" i="2"/>
  <c r="JK74" i="2"/>
  <c r="JK144" i="2"/>
  <c r="JK174" i="2"/>
  <c r="GM203" i="2"/>
  <c r="GM43" i="2"/>
  <c r="GM144" i="2"/>
  <c r="GM13" i="2"/>
  <c r="GM75" i="2"/>
  <c r="JK13" i="2"/>
  <c r="JK44" i="2"/>
  <c r="JK75" i="2"/>
  <c r="JK145" i="2"/>
  <c r="JK175" i="2"/>
  <c r="GM204" i="2"/>
  <c r="GM44" i="2"/>
  <c r="GM145" i="2"/>
  <c r="GM14" i="2"/>
  <c r="GM76" i="2"/>
  <c r="JK14" i="2"/>
  <c r="JK45" i="2"/>
  <c r="JK76" i="2"/>
  <c r="JK146" i="2"/>
  <c r="JK176" i="2"/>
  <c r="GM205" i="2"/>
  <c r="GM45" i="2"/>
  <c r="GM146" i="2"/>
  <c r="GM15" i="2"/>
  <c r="GM77" i="2"/>
  <c r="JK15" i="2"/>
  <c r="JK46" i="2"/>
  <c r="JK77" i="2"/>
  <c r="JK147" i="2"/>
  <c r="JK177" i="2"/>
  <c r="GM206" i="2"/>
  <c r="GM46" i="2"/>
  <c r="GM147" i="2"/>
  <c r="GM16" i="2"/>
  <c r="GM78" i="2"/>
  <c r="JK16" i="2"/>
  <c r="JK47" i="2"/>
  <c r="JK78" i="2"/>
  <c r="JK148" i="2"/>
  <c r="JK178" i="2"/>
  <c r="GM207" i="2"/>
  <c r="GM47" i="2"/>
  <c r="GM148" i="2"/>
  <c r="GM17" i="2"/>
  <c r="GM79" i="2"/>
  <c r="JK17" i="2"/>
  <c r="JK48" i="2"/>
  <c r="JK79" i="2"/>
  <c r="JK149" i="2"/>
  <c r="JK179" i="2"/>
  <c r="GM208" i="2"/>
  <c r="GM48" i="2"/>
  <c r="GM149" i="2"/>
  <c r="GM18" i="2"/>
  <c r="GM80" i="2"/>
  <c r="JK18" i="2"/>
  <c r="JK49" i="2"/>
  <c r="JK80" i="2"/>
  <c r="JK150" i="2"/>
  <c r="JK180" i="2"/>
  <c r="GM209" i="2"/>
  <c r="GM49" i="2"/>
  <c r="GM150" i="2"/>
  <c r="GM19" i="2"/>
  <c r="GM81" i="2"/>
  <c r="JK19" i="2"/>
  <c r="JK50" i="2"/>
  <c r="JK81" i="2"/>
  <c r="JK151" i="2"/>
  <c r="JK181" i="2"/>
  <c r="GM210" i="2"/>
  <c r="GM50" i="2"/>
  <c r="GM151" i="2"/>
  <c r="GM20" i="2"/>
  <c r="GM82" i="2"/>
  <c r="JK20" i="2"/>
  <c r="JK51" i="2"/>
  <c r="JK82" i="2"/>
  <c r="JK152" i="2"/>
  <c r="JK182" i="2"/>
  <c r="GM211" i="2"/>
  <c r="GM51" i="2"/>
  <c r="GM152" i="2"/>
  <c r="GM21" i="2"/>
  <c r="GM83" i="2"/>
  <c r="JK21" i="2"/>
  <c r="JK52" i="2"/>
  <c r="JK83" i="2"/>
  <c r="JK153" i="2"/>
  <c r="JK183" i="2"/>
  <c r="GM212" i="2"/>
  <c r="GM52" i="2"/>
  <c r="GM153" i="2"/>
  <c r="GM22" i="2"/>
  <c r="GM84" i="2"/>
  <c r="JK22" i="2"/>
  <c r="JK53" i="2"/>
  <c r="JK84" i="2"/>
  <c r="JK154" i="2"/>
  <c r="JK184" i="2"/>
  <c r="GM213" i="2"/>
  <c r="GM53" i="2"/>
  <c r="GM154" i="2"/>
  <c r="GM23" i="2"/>
  <c r="GM85" i="2"/>
  <c r="JK23" i="2"/>
  <c r="JK54" i="2"/>
  <c r="JK85" i="2"/>
  <c r="JK155" i="2"/>
  <c r="JK185" i="2"/>
  <c r="GM214" i="2"/>
  <c r="GM54" i="2"/>
  <c r="GM155" i="2"/>
  <c r="GM24" i="2"/>
  <c r="GM86" i="2"/>
  <c r="JK24" i="2"/>
  <c r="JK55" i="2"/>
  <c r="JK86" i="2"/>
  <c r="JK156" i="2"/>
  <c r="JK186" i="2"/>
  <c r="GM215" i="2"/>
  <c r="GM55" i="2"/>
  <c r="GM156" i="2"/>
  <c r="GM25" i="2"/>
  <c r="GM87" i="2"/>
  <c r="JK25" i="2"/>
  <c r="JK56" i="2"/>
  <c r="JK87" i="2"/>
  <c r="JK157" i="2"/>
  <c r="JK187" i="2"/>
  <c r="GM216" i="2"/>
  <c r="GM56" i="2"/>
  <c r="GM157" i="2"/>
  <c r="GM26" i="2"/>
  <c r="GM88" i="2"/>
  <c r="JK26" i="2"/>
  <c r="JK57" i="2"/>
  <c r="JK88" i="2"/>
  <c r="JK158" i="2"/>
  <c r="JK188" i="2"/>
  <c r="GM217" i="2"/>
  <c r="GM57" i="2"/>
  <c r="GM158" i="2"/>
  <c r="GM249" i="2"/>
  <c r="GN4" i="2"/>
  <c r="GN5" i="2"/>
  <c r="GN6" i="2"/>
  <c r="GN7" i="2"/>
  <c r="GN69" i="2"/>
  <c r="JL7" i="2"/>
  <c r="JL38" i="2"/>
  <c r="JL69" i="2"/>
  <c r="JL139" i="2"/>
  <c r="JL169" i="2"/>
  <c r="GN139" i="2"/>
  <c r="GN8" i="2"/>
  <c r="GN70" i="2"/>
  <c r="JL8" i="2"/>
  <c r="JL39" i="2"/>
  <c r="JL70" i="2"/>
  <c r="JL140" i="2"/>
  <c r="JL170" i="2"/>
  <c r="GN38" i="2"/>
  <c r="GN199" i="2"/>
  <c r="GN39" i="2"/>
  <c r="GN140" i="2"/>
  <c r="GN9" i="2"/>
  <c r="GN71" i="2"/>
  <c r="JL9" i="2"/>
  <c r="JL40" i="2"/>
  <c r="JL71" i="2"/>
  <c r="JL141" i="2"/>
  <c r="JL171" i="2"/>
  <c r="GN200" i="2"/>
  <c r="GN40" i="2"/>
  <c r="GN141" i="2"/>
  <c r="GN10" i="2"/>
  <c r="GN72" i="2"/>
  <c r="JL10" i="2"/>
  <c r="JL41" i="2"/>
  <c r="JL72" i="2"/>
  <c r="JL142" i="2"/>
  <c r="JL172" i="2"/>
  <c r="GN201" i="2"/>
  <c r="GN41" i="2"/>
  <c r="GN142" i="2"/>
  <c r="GN11" i="2"/>
  <c r="GN73" i="2"/>
  <c r="JL11" i="2"/>
  <c r="JL42" i="2"/>
  <c r="JL73" i="2"/>
  <c r="JL143" i="2"/>
  <c r="JL173" i="2"/>
  <c r="GN202" i="2"/>
  <c r="GN42" i="2"/>
  <c r="GN143" i="2"/>
  <c r="GN12" i="2"/>
  <c r="GN74" i="2"/>
  <c r="JL12" i="2"/>
  <c r="JL43" i="2"/>
  <c r="JL74" i="2"/>
  <c r="JL144" i="2"/>
  <c r="JL174" i="2"/>
  <c r="GN203" i="2"/>
  <c r="GN43" i="2"/>
  <c r="GN144" i="2"/>
  <c r="GN13" i="2"/>
  <c r="GN75" i="2"/>
  <c r="JL13" i="2"/>
  <c r="JL44" i="2"/>
  <c r="JL75" i="2"/>
  <c r="JL145" i="2"/>
  <c r="JL175" i="2"/>
  <c r="GN204" i="2"/>
  <c r="GN44" i="2"/>
  <c r="GN145" i="2"/>
  <c r="GN14" i="2"/>
  <c r="GN76" i="2"/>
  <c r="JL14" i="2"/>
  <c r="JL45" i="2"/>
  <c r="JL76" i="2"/>
  <c r="JL146" i="2"/>
  <c r="JL176" i="2"/>
  <c r="GN205" i="2"/>
  <c r="GN45" i="2"/>
  <c r="GN146" i="2"/>
  <c r="GN15" i="2"/>
  <c r="GN77" i="2"/>
  <c r="JL15" i="2"/>
  <c r="JL46" i="2"/>
  <c r="JL77" i="2"/>
  <c r="JL147" i="2"/>
  <c r="JL177" i="2"/>
  <c r="GN206" i="2"/>
  <c r="GN46" i="2"/>
  <c r="GN147" i="2"/>
  <c r="GN16" i="2"/>
  <c r="GN78" i="2"/>
  <c r="JL16" i="2"/>
  <c r="JL47" i="2"/>
  <c r="JL78" i="2"/>
  <c r="JL148" i="2"/>
  <c r="JL178" i="2"/>
  <c r="GN207" i="2"/>
  <c r="GN47" i="2"/>
  <c r="GN148" i="2"/>
  <c r="GN17" i="2"/>
  <c r="GN79" i="2"/>
  <c r="JL17" i="2"/>
  <c r="JL48" i="2"/>
  <c r="JL79" i="2"/>
  <c r="JL149" i="2"/>
  <c r="JL179" i="2"/>
  <c r="GN208" i="2"/>
  <c r="GN48" i="2"/>
  <c r="GN149" i="2"/>
  <c r="GN18" i="2"/>
  <c r="GN80" i="2"/>
  <c r="JL18" i="2"/>
  <c r="JL49" i="2"/>
  <c r="JL80" i="2"/>
  <c r="JL150" i="2"/>
  <c r="JL180" i="2"/>
  <c r="GN209" i="2"/>
  <c r="GN49" i="2"/>
  <c r="GN150" i="2"/>
  <c r="GN19" i="2"/>
  <c r="GN81" i="2"/>
  <c r="JL19" i="2"/>
  <c r="JL50" i="2"/>
  <c r="JL81" i="2"/>
  <c r="JL151" i="2"/>
  <c r="JL181" i="2"/>
  <c r="GN210" i="2"/>
  <c r="GN50" i="2"/>
  <c r="GN151" i="2"/>
  <c r="GN20" i="2"/>
  <c r="GN82" i="2"/>
  <c r="JL20" i="2"/>
  <c r="JL51" i="2"/>
  <c r="JL82" i="2"/>
  <c r="JL152" i="2"/>
  <c r="JL182" i="2"/>
  <c r="GN211" i="2"/>
  <c r="GN51" i="2"/>
  <c r="GN152" i="2"/>
  <c r="GN21" i="2"/>
  <c r="GN83" i="2"/>
  <c r="JL21" i="2"/>
  <c r="JL52" i="2"/>
  <c r="JL83" i="2"/>
  <c r="JL153" i="2"/>
  <c r="JL183" i="2"/>
  <c r="GN212" i="2"/>
  <c r="GN52" i="2"/>
  <c r="GN153" i="2"/>
  <c r="GN22" i="2"/>
  <c r="GN84" i="2"/>
  <c r="JL22" i="2"/>
  <c r="JL53" i="2"/>
  <c r="JL84" i="2"/>
  <c r="JL154" i="2"/>
  <c r="JL184" i="2"/>
  <c r="GN213" i="2"/>
  <c r="GN53" i="2"/>
  <c r="GN154" i="2"/>
  <c r="GN23" i="2"/>
  <c r="GN85" i="2"/>
  <c r="JL23" i="2"/>
  <c r="JL54" i="2"/>
  <c r="JL85" i="2"/>
  <c r="JL155" i="2"/>
  <c r="JL185" i="2"/>
  <c r="GN214" i="2"/>
  <c r="GN54" i="2"/>
  <c r="GN155" i="2"/>
  <c r="GN24" i="2"/>
  <c r="GN86" i="2"/>
  <c r="JL24" i="2"/>
  <c r="JL55" i="2"/>
  <c r="JL86" i="2"/>
  <c r="JL156" i="2"/>
  <c r="JL186" i="2"/>
  <c r="GN215" i="2"/>
  <c r="GN55" i="2"/>
  <c r="GN156" i="2"/>
  <c r="GN25" i="2"/>
  <c r="GN87" i="2"/>
  <c r="JL25" i="2"/>
  <c r="JL56" i="2"/>
  <c r="JL87" i="2"/>
  <c r="JL157" i="2"/>
  <c r="JL187" i="2"/>
  <c r="GN216" i="2"/>
  <c r="GN56" i="2"/>
  <c r="GN157" i="2"/>
  <c r="GN26" i="2"/>
  <c r="GN88" i="2"/>
  <c r="JL26" i="2"/>
  <c r="JL57" i="2"/>
  <c r="JL88" i="2"/>
  <c r="JL158" i="2"/>
  <c r="JL188" i="2"/>
  <c r="GN217" i="2"/>
  <c r="GN57" i="2"/>
  <c r="GN158" i="2"/>
  <c r="GN249" i="2"/>
  <c r="GO4" i="2"/>
  <c r="GO5" i="2"/>
  <c r="GO6" i="2"/>
  <c r="GO7" i="2"/>
  <c r="GO69" i="2"/>
  <c r="JM7" i="2"/>
  <c r="JM38" i="2"/>
  <c r="JM69" i="2"/>
  <c r="JM139" i="2"/>
  <c r="JM169" i="2"/>
  <c r="GO139" i="2"/>
  <c r="GO8" i="2"/>
  <c r="GO70" i="2"/>
  <c r="JM8" i="2"/>
  <c r="JM39" i="2"/>
  <c r="JM70" i="2"/>
  <c r="JM140" i="2"/>
  <c r="JM170" i="2"/>
  <c r="GO38" i="2"/>
  <c r="GO199" i="2"/>
  <c r="GO39" i="2"/>
  <c r="GO140" i="2"/>
  <c r="GO9" i="2"/>
  <c r="GO71" i="2"/>
  <c r="JM9" i="2"/>
  <c r="JM40" i="2"/>
  <c r="JM71" i="2"/>
  <c r="JM141" i="2"/>
  <c r="JM171" i="2"/>
  <c r="GO200" i="2"/>
  <c r="GO40" i="2"/>
  <c r="GO141" i="2"/>
  <c r="GO10" i="2"/>
  <c r="GO72" i="2"/>
  <c r="JM10" i="2"/>
  <c r="JM41" i="2"/>
  <c r="JM72" i="2"/>
  <c r="JM142" i="2"/>
  <c r="JM172" i="2"/>
  <c r="GO201" i="2"/>
  <c r="GO41" i="2"/>
  <c r="GO142" i="2"/>
  <c r="GO11" i="2"/>
  <c r="GO73" i="2"/>
  <c r="JM11" i="2"/>
  <c r="JM42" i="2"/>
  <c r="JM73" i="2"/>
  <c r="JM143" i="2"/>
  <c r="JM173" i="2"/>
  <c r="GO202" i="2"/>
  <c r="GO42" i="2"/>
  <c r="GO143" i="2"/>
  <c r="GO12" i="2"/>
  <c r="GO74" i="2"/>
  <c r="JM12" i="2"/>
  <c r="JM43" i="2"/>
  <c r="JM74" i="2"/>
  <c r="JM144" i="2"/>
  <c r="JM174" i="2"/>
  <c r="GO203" i="2"/>
  <c r="GO43" i="2"/>
  <c r="GO144" i="2"/>
  <c r="GO13" i="2"/>
  <c r="GO75" i="2"/>
  <c r="JM13" i="2"/>
  <c r="JM44" i="2"/>
  <c r="JM75" i="2"/>
  <c r="JM145" i="2"/>
  <c r="JM175" i="2"/>
  <c r="GO204" i="2"/>
  <c r="GO44" i="2"/>
  <c r="GO145" i="2"/>
  <c r="GO14" i="2"/>
  <c r="GO76" i="2"/>
  <c r="JM14" i="2"/>
  <c r="JM45" i="2"/>
  <c r="JM76" i="2"/>
  <c r="JM146" i="2"/>
  <c r="JM176" i="2"/>
  <c r="GO205" i="2"/>
  <c r="GO45" i="2"/>
  <c r="GO146" i="2"/>
  <c r="GO15" i="2"/>
  <c r="GO77" i="2"/>
  <c r="JM15" i="2"/>
  <c r="JM46" i="2"/>
  <c r="JM77" i="2"/>
  <c r="JM147" i="2"/>
  <c r="JM177" i="2"/>
  <c r="GO206" i="2"/>
  <c r="GO46" i="2"/>
  <c r="GO147" i="2"/>
  <c r="GO16" i="2"/>
  <c r="GO78" i="2"/>
  <c r="JM16" i="2"/>
  <c r="JM47" i="2"/>
  <c r="JM78" i="2"/>
  <c r="JM148" i="2"/>
  <c r="JM178" i="2"/>
  <c r="GO207" i="2"/>
  <c r="GO47" i="2"/>
  <c r="GO148" i="2"/>
  <c r="GO17" i="2"/>
  <c r="GO79" i="2"/>
  <c r="JM17" i="2"/>
  <c r="JM48" i="2"/>
  <c r="JM79" i="2"/>
  <c r="JM149" i="2"/>
  <c r="JM179" i="2"/>
  <c r="GO208" i="2"/>
  <c r="GO48" i="2"/>
  <c r="GO149" i="2"/>
  <c r="GO18" i="2"/>
  <c r="GO80" i="2"/>
  <c r="JM18" i="2"/>
  <c r="JM49" i="2"/>
  <c r="JM80" i="2"/>
  <c r="JM150" i="2"/>
  <c r="JM180" i="2"/>
  <c r="GO209" i="2"/>
  <c r="GO49" i="2"/>
  <c r="GO150" i="2"/>
  <c r="GO19" i="2"/>
  <c r="GO81" i="2"/>
  <c r="JM19" i="2"/>
  <c r="JM50" i="2"/>
  <c r="JM81" i="2"/>
  <c r="JM151" i="2"/>
  <c r="JM181" i="2"/>
  <c r="GO210" i="2"/>
  <c r="GO50" i="2"/>
  <c r="GO151" i="2"/>
  <c r="GO20" i="2"/>
  <c r="GO82" i="2"/>
  <c r="JM20" i="2"/>
  <c r="JM51" i="2"/>
  <c r="JM82" i="2"/>
  <c r="JM152" i="2"/>
  <c r="JM182" i="2"/>
  <c r="GO211" i="2"/>
  <c r="GO51" i="2"/>
  <c r="GO152" i="2"/>
  <c r="GO21" i="2"/>
  <c r="GO83" i="2"/>
  <c r="JM21" i="2"/>
  <c r="JM52" i="2"/>
  <c r="JM83" i="2"/>
  <c r="JM153" i="2"/>
  <c r="JM183" i="2"/>
  <c r="GO212" i="2"/>
  <c r="GO52" i="2"/>
  <c r="GO153" i="2"/>
  <c r="GO22" i="2"/>
  <c r="GO84" i="2"/>
  <c r="JM22" i="2"/>
  <c r="JM53" i="2"/>
  <c r="JM84" i="2"/>
  <c r="JM154" i="2"/>
  <c r="JM184" i="2"/>
  <c r="GO213" i="2"/>
  <c r="GO53" i="2"/>
  <c r="GO154" i="2"/>
  <c r="GO23" i="2"/>
  <c r="GO85" i="2"/>
  <c r="JM23" i="2"/>
  <c r="JM54" i="2"/>
  <c r="JM85" i="2"/>
  <c r="JM155" i="2"/>
  <c r="JM185" i="2"/>
  <c r="GO214" i="2"/>
  <c r="GO54" i="2"/>
  <c r="GO155" i="2"/>
  <c r="GO24" i="2"/>
  <c r="GO86" i="2"/>
  <c r="JM24" i="2"/>
  <c r="JM55" i="2"/>
  <c r="JM86" i="2"/>
  <c r="JM156" i="2"/>
  <c r="JM186" i="2"/>
  <c r="GO215" i="2"/>
  <c r="GO55" i="2"/>
  <c r="GO156" i="2"/>
  <c r="GO25" i="2"/>
  <c r="GO87" i="2"/>
  <c r="JM25" i="2"/>
  <c r="JM56" i="2"/>
  <c r="JM87" i="2"/>
  <c r="JM157" i="2"/>
  <c r="JM187" i="2"/>
  <c r="GO216" i="2"/>
  <c r="GO56" i="2"/>
  <c r="GO157" i="2"/>
  <c r="GO26" i="2"/>
  <c r="GO88" i="2"/>
  <c r="JM26" i="2"/>
  <c r="JM57" i="2"/>
  <c r="JM88" i="2"/>
  <c r="JM158" i="2"/>
  <c r="JM188" i="2"/>
  <c r="GO217" i="2"/>
  <c r="GO57" i="2"/>
  <c r="GO158" i="2"/>
  <c r="GO249" i="2"/>
  <c r="GP4" i="2"/>
  <c r="GP5" i="2"/>
  <c r="GP6" i="2"/>
  <c r="GP7" i="2"/>
  <c r="GP69" i="2"/>
  <c r="JN7" i="2"/>
  <c r="JN38" i="2"/>
  <c r="JN69" i="2"/>
  <c r="JN139" i="2"/>
  <c r="JN169" i="2"/>
  <c r="GP139" i="2"/>
  <c r="GP8" i="2"/>
  <c r="GP70" i="2"/>
  <c r="JN8" i="2"/>
  <c r="JN39" i="2"/>
  <c r="JN70" i="2"/>
  <c r="JN140" i="2"/>
  <c r="JN170" i="2"/>
  <c r="GP38" i="2"/>
  <c r="GP199" i="2"/>
  <c r="GP39" i="2"/>
  <c r="GP140" i="2"/>
  <c r="GP9" i="2"/>
  <c r="GP71" i="2"/>
  <c r="JN9" i="2"/>
  <c r="JN40" i="2"/>
  <c r="JN71" i="2"/>
  <c r="JN141" i="2"/>
  <c r="JN171" i="2"/>
  <c r="GP200" i="2"/>
  <c r="GP40" i="2"/>
  <c r="GP141" i="2"/>
  <c r="GP10" i="2"/>
  <c r="GP72" i="2"/>
  <c r="JN10" i="2"/>
  <c r="JN41" i="2"/>
  <c r="JN72" i="2"/>
  <c r="JN142" i="2"/>
  <c r="JN172" i="2"/>
  <c r="GP201" i="2"/>
  <c r="GP41" i="2"/>
  <c r="GP142" i="2"/>
  <c r="GP11" i="2"/>
  <c r="GP73" i="2"/>
  <c r="JN11" i="2"/>
  <c r="JN42" i="2"/>
  <c r="JN73" i="2"/>
  <c r="JN143" i="2"/>
  <c r="JN173" i="2"/>
  <c r="GP202" i="2"/>
  <c r="GP42" i="2"/>
  <c r="GP143" i="2"/>
  <c r="GP12" i="2"/>
  <c r="GP74" i="2"/>
  <c r="JN12" i="2"/>
  <c r="JN43" i="2"/>
  <c r="JN74" i="2"/>
  <c r="JN144" i="2"/>
  <c r="JN174" i="2"/>
  <c r="GP203" i="2"/>
  <c r="GP43" i="2"/>
  <c r="GP144" i="2"/>
  <c r="GP13" i="2"/>
  <c r="GP75" i="2"/>
  <c r="JN13" i="2"/>
  <c r="JN44" i="2"/>
  <c r="JN75" i="2"/>
  <c r="JN145" i="2"/>
  <c r="JN175" i="2"/>
  <c r="GP204" i="2"/>
  <c r="GP44" i="2"/>
  <c r="GP145" i="2"/>
  <c r="GP14" i="2"/>
  <c r="GP76" i="2"/>
  <c r="JN14" i="2"/>
  <c r="JN45" i="2"/>
  <c r="JN76" i="2"/>
  <c r="JN146" i="2"/>
  <c r="JN176" i="2"/>
  <c r="GP205" i="2"/>
  <c r="GP45" i="2"/>
  <c r="GP146" i="2"/>
  <c r="GP15" i="2"/>
  <c r="GP77" i="2"/>
  <c r="JN15" i="2"/>
  <c r="JN46" i="2"/>
  <c r="JN77" i="2"/>
  <c r="JN147" i="2"/>
  <c r="JN177" i="2"/>
  <c r="GP206" i="2"/>
  <c r="GP46" i="2"/>
  <c r="GP147" i="2"/>
  <c r="GP16" i="2"/>
  <c r="GP78" i="2"/>
  <c r="JN16" i="2"/>
  <c r="JN47" i="2"/>
  <c r="JN78" i="2"/>
  <c r="JN148" i="2"/>
  <c r="JN178" i="2"/>
  <c r="GP207" i="2"/>
  <c r="GP47" i="2"/>
  <c r="GP148" i="2"/>
  <c r="GP17" i="2"/>
  <c r="GP79" i="2"/>
  <c r="JN17" i="2"/>
  <c r="JN48" i="2"/>
  <c r="JN79" i="2"/>
  <c r="JN149" i="2"/>
  <c r="JN179" i="2"/>
  <c r="GP208" i="2"/>
  <c r="GP48" i="2"/>
  <c r="GP149" i="2"/>
  <c r="GP18" i="2"/>
  <c r="GP80" i="2"/>
  <c r="JN18" i="2"/>
  <c r="JN49" i="2"/>
  <c r="JN80" i="2"/>
  <c r="JN150" i="2"/>
  <c r="JN180" i="2"/>
  <c r="GP209" i="2"/>
  <c r="GP49" i="2"/>
  <c r="GP150" i="2"/>
  <c r="GP19" i="2"/>
  <c r="GP81" i="2"/>
  <c r="JN19" i="2"/>
  <c r="JN50" i="2"/>
  <c r="JN81" i="2"/>
  <c r="JN151" i="2"/>
  <c r="JN181" i="2"/>
  <c r="GP210" i="2"/>
  <c r="GP50" i="2"/>
  <c r="GP151" i="2"/>
  <c r="GP20" i="2"/>
  <c r="GP82" i="2"/>
  <c r="JN20" i="2"/>
  <c r="JN51" i="2"/>
  <c r="JN82" i="2"/>
  <c r="JN152" i="2"/>
  <c r="JN182" i="2"/>
  <c r="GP211" i="2"/>
  <c r="GP51" i="2"/>
  <c r="GP152" i="2"/>
  <c r="GP21" i="2"/>
  <c r="GP83" i="2"/>
  <c r="JN21" i="2"/>
  <c r="JN52" i="2"/>
  <c r="JN83" i="2"/>
  <c r="JN153" i="2"/>
  <c r="JN183" i="2"/>
  <c r="GP212" i="2"/>
  <c r="GP52" i="2"/>
  <c r="GP153" i="2"/>
  <c r="GP22" i="2"/>
  <c r="GP84" i="2"/>
  <c r="JN22" i="2"/>
  <c r="JN53" i="2"/>
  <c r="JN84" i="2"/>
  <c r="JN154" i="2"/>
  <c r="JN184" i="2"/>
  <c r="GP213" i="2"/>
  <c r="GP53" i="2"/>
  <c r="GP154" i="2"/>
  <c r="GP23" i="2"/>
  <c r="GP85" i="2"/>
  <c r="JN23" i="2"/>
  <c r="JN54" i="2"/>
  <c r="JN85" i="2"/>
  <c r="JN155" i="2"/>
  <c r="JN185" i="2"/>
  <c r="GP214" i="2"/>
  <c r="GP54" i="2"/>
  <c r="GP155" i="2"/>
  <c r="GP24" i="2"/>
  <c r="GP86" i="2"/>
  <c r="JN24" i="2"/>
  <c r="JN55" i="2"/>
  <c r="JN86" i="2"/>
  <c r="JN156" i="2"/>
  <c r="JN186" i="2"/>
  <c r="GP215" i="2"/>
  <c r="GP55" i="2"/>
  <c r="GP156" i="2"/>
  <c r="GP25" i="2"/>
  <c r="GP87" i="2"/>
  <c r="JN25" i="2"/>
  <c r="JN56" i="2"/>
  <c r="JN87" i="2"/>
  <c r="JN157" i="2"/>
  <c r="JN187" i="2"/>
  <c r="GP216" i="2"/>
  <c r="GP56" i="2"/>
  <c r="GP157" i="2"/>
  <c r="GP26" i="2"/>
  <c r="GP88" i="2"/>
  <c r="JN26" i="2"/>
  <c r="JN57" i="2"/>
  <c r="JN88" i="2"/>
  <c r="JN158" i="2"/>
  <c r="JN188" i="2"/>
  <c r="GP217" i="2"/>
  <c r="GP57" i="2"/>
  <c r="GP158" i="2"/>
  <c r="GP249" i="2"/>
  <c r="GQ4" i="2"/>
  <c r="GQ5" i="2"/>
  <c r="GQ6" i="2"/>
  <c r="GQ7" i="2"/>
  <c r="GQ69" i="2"/>
  <c r="JO7" i="2"/>
  <c r="JO38" i="2"/>
  <c r="JO69" i="2"/>
  <c r="JO139" i="2"/>
  <c r="JO169" i="2"/>
  <c r="GQ139" i="2"/>
  <c r="GQ8" i="2"/>
  <c r="GQ70" i="2"/>
  <c r="JO8" i="2"/>
  <c r="JO39" i="2"/>
  <c r="JO70" i="2"/>
  <c r="JO140" i="2"/>
  <c r="JO170" i="2"/>
  <c r="GQ38" i="2"/>
  <c r="GQ199" i="2"/>
  <c r="GQ39" i="2"/>
  <c r="GQ140" i="2"/>
  <c r="GQ9" i="2"/>
  <c r="GQ71" i="2"/>
  <c r="JO9" i="2"/>
  <c r="JO40" i="2"/>
  <c r="JO71" i="2"/>
  <c r="JO141" i="2"/>
  <c r="JO171" i="2"/>
  <c r="GQ200" i="2"/>
  <c r="GQ40" i="2"/>
  <c r="GQ141" i="2"/>
  <c r="GQ10" i="2"/>
  <c r="GQ72" i="2"/>
  <c r="JO10" i="2"/>
  <c r="JO41" i="2"/>
  <c r="JO72" i="2"/>
  <c r="JO142" i="2"/>
  <c r="JO172" i="2"/>
  <c r="GQ201" i="2"/>
  <c r="GQ41" i="2"/>
  <c r="GQ142" i="2"/>
  <c r="GQ11" i="2"/>
  <c r="GQ73" i="2"/>
  <c r="JO11" i="2"/>
  <c r="JO42" i="2"/>
  <c r="JO73" i="2"/>
  <c r="JO143" i="2"/>
  <c r="JO173" i="2"/>
  <c r="GQ202" i="2"/>
  <c r="GQ42" i="2"/>
  <c r="GQ143" i="2"/>
  <c r="GQ12" i="2"/>
  <c r="GQ74" i="2"/>
  <c r="JO12" i="2"/>
  <c r="JO43" i="2"/>
  <c r="JO74" i="2"/>
  <c r="JO144" i="2"/>
  <c r="JO174" i="2"/>
  <c r="GQ203" i="2"/>
  <c r="GQ43" i="2"/>
  <c r="GQ144" i="2"/>
  <c r="GQ13" i="2"/>
  <c r="GQ75" i="2"/>
  <c r="JO13" i="2"/>
  <c r="JO44" i="2"/>
  <c r="JO75" i="2"/>
  <c r="JO145" i="2"/>
  <c r="JO175" i="2"/>
  <c r="GQ204" i="2"/>
  <c r="GQ44" i="2"/>
  <c r="GQ145" i="2"/>
  <c r="GQ14" i="2"/>
  <c r="GQ76" i="2"/>
  <c r="JO14" i="2"/>
  <c r="JO45" i="2"/>
  <c r="JO76" i="2"/>
  <c r="JO146" i="2"/>
  <c r="JO176" i="2"/>
  <c r="GQ205" i="2"/>
  <c r="GQ45" i="2"/>
  <c r="GQ146" i="2"/>
  <c r="GQ15" i="2"/>
  <c r="GQ77" i="2"/>
  <c r="JO15" i="2"/>
  <c r="JO46" i="2"/>
  <c r="JO77" i="2"/>
  <c r="JO147" i="2"/>
  <c r="JO177" i="2"/>
  <c r="GQ206" i="2"/>
  <c r="GQ46" i="2"/>
  <c r="GQ147" i="2"/>
  <c r="GQ16" i="2"/>
  <c r="GQ78" i="2"/>
  <c r="JO16" i="2"/>
  <c r="JO47" i="2"/>
  <c r="JO78" i="2"/>
  <c r="JO148" i="2"/>
  <c r="JO178" i="2"/>
  <c r="GQ207" i="2"/>
  <c r="GQ47" i="2"/>
  <c r="GQ148" i="2"/>
  <c r="GQ17" i="2"/>
  <c r="GQ79" i="2"/>
  <c r="JO17" i="2"/>
  <c r="JO48" i="2"/>
  <c r="JO79" i="2"/>
  <c r="JO149" i="2"/>
  <c r="JO179" i="2"/>
  <c r="GQ208" i="2"/>
  <c r="GQ48" i="2"/>
  <c r="GQ149" i="2"/>
  <c r="GQ18" i="2"/>
  <c r="GQ80" i="2"/>
  <c r="JO18" i="2"/>
  <c r="JO49" i="2"/>
  <c r="JO80" i="2"/>
  <c r="JO150" i="2"/>
  <c r="JO180" i="2"/>
  <c r="GQ209" i="2"/>
  <c r="GQ49" i="2"/>
  <c r="GQ150" i="2"/>
  <c r="GQ19" i="2"/>
  <c r="GQ81" i="2"/>
  <c r="JO19" i="2"/>
  <c r="JO50" i="2"/>
  <c r="JO81" i="2"/>
  <c r="JO151" i="2"/>
  <c r="JO181" i="2"/>
  <c r="GQ210" i="2"/>
  <c r="GQ50" i="2"/>
  <c r="GQ151" i="2"/>
  <c r="GQ20" i="2"/>
  <c r="GQ82" i="2"/>
  <c r="JO20" i="2"/>
  <c r="JO51" i="2"/>
  <c r="JO82" i="2"/>
  <c r="JO152" i="2"/>
  <c r="JO182" i="2"/>
  <c r="GQ211" i="2"/>
  <c r="GQ51" i="2"/>
  <c r="GQ152" i="2"/>
  <c r="GQ21" i="2"/>
  <c r="GQ83" i="2"/>
  <c r="JO21" i="2"/>
  <c r="JO52" i="2"/>
  <c r="JO83" i="2"/>
  <c r="JO153" i="2"/>
  <c r="JO183" i="2"/>
  <c r="GQ212" i="2"/>
  <c r="GQ52" i="2"/>
  <c r="GQ153" i="2"/>
  <c r="GQ22" i="2"/>
  <c r="GQ84" i="2"/>
  <c r="JO22" i="2"/>
  <c r="JO53" i="2"/>
  <c r="JO84" i="2"/>
  <c r="JO154" i="2"/>
  <c r="JO184" i="2"/>
  <c r="GQ213" i="2"/>
  <c r="GQ53" i="2"/>
  <c r="GQ154" i="2"/>
  <c r="GQ23" i="2"/>
  <c r="GQ85" i="2"/>
  <c r="JO23" i="2"/>
  <c r="JO54" i="2"/>
  <c r="JO85" i="2"/>
  <c r="JO155" i="2"/>
  <c r="JO185" i="2"/>
  <c r="GQ214" i="2"/>
  <c r="GQ54" i="2"/>
  <c r="GQ155" i="2"/>
  <c r="GQ24" i="2"/>
  <c r="GQ86" i="2"/>
  <c r="JO24" i="2"/>
  <c r="JO55" i="2"/>
  <c r="JO86" i="2"/>
  <c r="JO156" i="2"/>
  <c r="JO186" i="2"/>
  <c r="GQ215" i="2"/>
  <c r="GQ55" i="2"/>
  <c r="GQ156" i="2"/>
  <c r="GQ25" i="2"/>
  <c r="GQ87" i="2"/>
  <c r="JO25" i="2"/>
  <c r="JO56" i="2"/>
  <c r="JO87" i="2"/>
  <c r="JO157" i="2"/>
  <c r="JO187" i="2"/>
  <c r="GQ216" i="2"/>
  <c r="GQ56" i="2"/>
  <c r="GQ157" i="2"/>
  <c r="GQ26" i="2"/>
  <c r="GQ88" i="2"/>
  <c r="JO26" i="2"/>
  <c r="JO57" i="2"/>
  <c r="JO88" i="2"/>
  <c r="JO158" i="2"/>
  <c r="JO188" i="2"/>
  <c r="GQ217" i="2"/>
  <c r="GQ57" i="2"/>
  <c r="GQ158" i="2"/>
  <c r="GQ249" i="2"/>
  <c r="GR4" i="2"/>
  <c r="GR5" i="2"/>
  <c r="GR6" i="2"/>
  <c r="GR7" i="2"/>
  <c r="GR69" i="2"/>
  <c r="JP7" i="2"/>
  <c r="JP38" i="2"/>
  <c r="JP69" i="2"/>
  <c r="JP139" i="2"/>
  <c r="JP169" i="2"/>
  <c r="GR139" i="2"/>
  <c r="GR8" i="2"/>
  <c r="GR70" i="2"/>
  <c r="JP8" i="2"/>
  <c r="JP39" i="2"/>
  <c r="JP70" i="2"/>
  <c r="JP140" i="2"/>
  <c r="JP170" i="2"/>
  <c r="GR38" i="2"/>
  <c r="GR199" i="2"/>
  <c r="GR39" i="2"/>
  <c r="GR140" i="2"/>
  <c r="GR9" i="2"/>
  <c r="GR71" i="2"/>
  <c r="JP9" i="2"/>
  <c r="JP40" i="2"/>
  <c r="JP71" i="2"/>
  <c r="JP141" i="2"/>
  <c r="JP171" i="2"/>
  <c r="GR200" i="2"/>
  <c r="GR40" i="2"/>
  <c r="GR141" i="2"/>
  <c r="GR10" i="2"/>
  <c r="GR72" i="2"/>
  <c r="JP10" i="2"/>
  <c r="JP41" i="2"/>
  <c r="JP72" i="2"/>
  <c r="JP142" i="2"/>
  <c r="JP172" i="2"/>
  <c r="GR201" i="2"/>
  <c r="GR41" i="2"/>
  <c r="GR142" i="2"/>
  <c r="GR11" i="2"/>
  <c r="GR73" i="2"/>
  <c r="JP11" i="2"/>
  <c r="JP42" i="2"/>
  <c r="JP73" i="2"/>
  <c r="JP143" i="2"/>
  <c r="JP173" i="2"/>
  <c r="GR202" i="2"/>
  <c r="GR42" i="2"/>
  <c r="GR143" i="2"/>
  <c r="GR12" i="2"/>
  <c r="GR74" i="2"/>
  <c r="JP12" i="2"/>
  <c r="JP43" i="2"/>
  <c r="JP74" i="2"/>
  <c r="JP144" i="2"/>
  <c r="JP174" i="2"/>
  <c r="GR203" i="2"/>
  <c r="GR43" i="2"/>
  <c r="GR144" i="2"/>
  <c r="GR13" i="2"/>
  <c r="GR75" i="2"/>
  <c r="JP13" i="2"/>
  <c r="JP44" i="2"/>
  <c r="JP75" i="2"/>
  <c r="JP145" i="2"/>
  <c r="JP175" i="2"/>
  <c r="GR204" i="2"/>
  <c r="GR44" i="2"/>
  <c r="GR145" i="2"/>
  <c r="GR14" i="2"/>
  <c r="GR76" i="2"/>
  <c r="JP14" i="2"/>
  <c r="JP45" i="2"/>
  <c r="JP76" i="2"/>
  <c r="JP146" i="2"/>
  <c r="JP176" i="2"/>
  <c r="GR205" i="2"/>
  <c r="GR45" i="2"/>
  <c r="GR146" i="2"/>
  <c r="GR15" i="2"/>
  <c r="GR77" i="2"/>
  <c r="JP15" i="2"/>
  <c r="JP46" i="2"/>
  <c r="JP77" i="2"/>
  <c r="JP147" i="2"/>
  <c r="JP177" i="2"/>
  <c r="GR206" i="2"/>
  <c r="GR46" i="2"/>
  <c r="GR147" i="2"/>
  <c r="GR16" i="2"/>
  <c r="GR78" i="2"/>
  <c r="JP16" i="2"/>
  <c r="JP47" i="2"/>
  <c r="JP78" i="2"/>
  <c r="JP148" i="2"/>
  <c r="JP178" i="2"/>
  <c r="GR207" i="2"/>
  <c r="GR47" i="2"/>
  <c r="GR148" i="2"/>
  <c r="GR17" i="2"/>
  <c r="GR79" i="2"/>
  <c r="JP17" i="2"/>
  <c r="JP48" i="2"/>
  <c r="JP79" i="2"/>
  <c r="JP149" i="2"/>
  <c r="JP179" i="2"/>
  <c r="GR208" i="2"/>
  <c r="GR48" i="2"/>
  <c r="GR149" i="2"/>
  <c r="GR18" i="2"/>
  <c r="GR80" i="2"/>
  <c r="JP18" i="2"/>
  <c r="JP49" i="2"/>
  <c r="JP80" i="2"/>
  <c r="JP150" i="2"/>
  <c r="JP180" i="2"/>
  <c r="GR209" i="2"/>
  <c r="GR49" i="2"/>
  <c r="GR150" i="2"/>
  <c r="GR19" i="2"/>
  <c r="GR81" i="2"/>
  <c r="JP19" i="2"/>
  <c r="JP50" i="2"/>
  <c r="JP81" i="2"/>
  <c r="JP151" i="2"/>
  <c r="JP181" i="2"/>
  <c r="GR210" i="2"/>
  <c r="GR50" i="2"/>
  <c r="GR151" i="2"/>
  <c r="GR20" i="2"/>
  <c r="GR82" i="2"/>
  <c r="JP20" i="2"/>
  <c r="JP51" i="2"/>
  <c r="JP82" i="2"/>
  <c r="JP152" i="2"/>
  <c r="JP182" i="2"/>
  <c r="GR211" i="2"/>
  <c r="GR51" i="2"/>
  <c r="GR152" i="2"/>
  <c r="GR21" i="2"/>
  <c r="GR83" i="2"/>
  <c r="JP21" i="2"/>
  <c r="JP52" i="2"/>
  <c r="JP83" i="2"/>
  <c r="JP153" i="2"/>
  <c r="JP183" i="2"/>
  <c r="GR212" i="2"/>
  <c r="GR52" i="2"/>
  <c r="GR153" i="2"/>
  <c r="GR22" i="2"/>
  <c r="GR84" i="2"/>
  <c r="JP22" i="2"/>
  <c r="JP53" i="2"/>
  <c r="JP84" i="2"/>
  <c r="JP154" i="2"/>
  <c r="JP184" i="2"/>
  <c r="GR213" i="2"/>
  <c r="GR53" i="2"/>
  <c r="GR154" i="2"/>
  <c r="GR23" i="2"/>
  <c r="GR85" i="2"/>
  <c r="JP23" i="2"/>
  <c r="JP54" i="2"/>
  <c r="JP85" i="2"/>
  <c r="JP155" i="2"/>
  <c r="JP185" i="2"/>
  <c r="GR214" i="2"/>
  <c r="GR54" i="2"/>
  <c r="GR155" i="2"/>
  <c r="GR24" i="2"/>
  <c r="GR86" i="2"/>
  <c r="JP24" i="2"/>
  <c r="JP55" i="2"/>
  <c r="JP86" i="2"/>
  <c r="JP156" i="2"/>
  <c r="JP186" i="2"/>
  <c r="GR215" i="2"/>
  <c r="GR55" i="2"/>
  <c r="GR156" i="2"/>
  <c r="GR25" i="2"/>
  <c r="GR87" i="2"/>
  <c r="JP25" i="2"/>
  <c r="JP56" i="2"/>
  <c r="JP87" i="2"/>
  <c r="JP157" i="2"/>
  <c r="JP187" i="2"/>
  <c r="GR216" i="2"/>
  <c r="GR56" i="2"/>
  <c r="GR157" i="2"/>
  <c r="GR26" i="2"/>
  <c r="GR88" i="2"/>
  <c r="JP26" i="2"/>
  <c r="JP57" i="2"/>
  <c r="JP88" i="2"/>
  <c r="JP158" i="2"/>
  <c r="JP188" i="2"/>
  <c r="GR217" i="2"/>
  <c r="GR57" i="2"/>
  <c r="GR158" i="2"/>
  <c r="GR249" i="2"/>
  <c r="GS4" i="2"/>
  <c r="GS5" i="2"/>
  <c r="GS6" i="2"/>
  <c r="GS7" i="2"/>
  <c r="GS69" i="2"/>
  <c r="JQ7" i="2"/>
  <c r="JQ38" i="2"/>
  <c r="JQ69" i="2"/>
  <c r="JQ139" i="2"/>
  <c r="JQ169" i="2"/>
  <c r="GS139" i="2"/>
  <c r="GS8" i="2"/>
  <c r="GS70" i="2"/>
  <c r="JQ8" i="2"/>
  <c r="JQ39" i="2"/>
  <c r="JQ70" i="2"/>
  <c r="JQ140" i="2"/>
  <c r="JQ170" i="2"/>
  <c r="GS38" i="2"/>
  <c r="GS199" i="2"/>
  <c r="GS39" i="2"/>
  <c r="GS140" i="2"/>
  <c r="GS9" i="2"/>
  <c r="GS71" i="2"/>
  <c r="JQ9" i="2"/>
  <c r="JQ40" i="2"/>
  <c r="JQ71" i="2"/>
  <c r="JQ141" i="2"/>
  <c r="JQ171" i="2"/>
  <c r="GS200" i="2"/>
  <c r="GS40" i="2"/>
  <c r="GS141" i="2"/>
  <c r="GS10" i="2"/>
  <c r="GS72" i="2"/>
  <c r="JQ10" i="2"/>
  <c r="JQ41" i="2"/>
  <c r="JQ72" i="2"/>
  <c r="JQ142" i="2"/>
  <c r="JQ172" i="2"/>
  <c r="GS201" i="2"/>
  <c r="GS41" i="2"/>
  <c r="GS142" i="2"/>
  <c r="GS11" i="2"/>
  <c r="GS73" i="2"/>
  <c r="JQ11" i="2"/>
  <c r="JQ42" i="2"/>
  <c r="JQ73" i="2"/>
  <c r="JQ143" i="2"/>
  <c r="JQ173" i="2"/>
  <c r="GS202" i="2"/>
  <c r="GS42" i="2"/>
  <c r="GS143" i="2"/>
  <c r="GS12" i="2"/>
  <c r="GS74" i="2"/>
  <c r="JQ12" i="2"/>
  <c r="JQ43" i="2"/>
  <c r="JQ74" i="2"/>
  <c r="JQ144" i="2"/>
  <c r="JQ174" i="2"/>
  <c r="GS203" i="2"/>
  <c r="GS43" i="2"/>
  <c r="GS144" i="2"/>
  <c r="GS13" i="2"/>
  <c r="GS75" i="2"/>
  <c r="JQ13" i="2"/>
  <c r="JQ44" i="2"/>
  <c r="JQ75" i="2"/>
  <c r="JQ145" i="2"/>
  <c r="JQ175" i="2"/>
  <c r="GS204" i="2"/>
  <c r="GS44" i="2"/>
  <c r="GS145" i="2"/>
  <c r="GS14" i="2"/>
  <c r="GS76" i="2"/>
  <c r="JQ14" i="2"/>
  <c r="JQ45" i="2"/>
  <c r="JQ76" i="2"/>
  <c r="JQ146" i="2"/>
  <c r="JQ176" i="2"/>
  <c r="GS205" i="2"/>
  <c r="GS45" i="2"/>
  <c r="GS146" i="2"/>
  <c r="GS15" i="2"/>
  <c r="GS77" i="2"/>
  <c r="JQ15" i="2"/>
  <c r="JQ46" i="2"/>
  <c r="JQ77" i="2"/>
  <c r="JQ147" i="2"/>
  <c r="JQ177" i="2"/>
  <c r="GS206" i="2"/>
  <c r="GS46" i="2"/>
  <c r="GS147" i="2"/>
  <c r="GS16" i="2"/>
  <c r="GS78" i="2"/>
  <c r="JQ16" i="2"/>
  <c r="JQ47" i="2"/>
  <c r="JQ78" i="2"/>
  <c r="JQ148" i="2"/>
  <c r="JQ178" i="2"/>
  <c r="GS207" i="2"/>
  <c r="GS47" i="2"/>
  <c r="GS148" i="2"/>
  <c r="GS17" i="2"/>
  <c r="GS79" i="2"/>
  <c r="JQ17" i="2"/>
  <c r="JQ48" i="2"/>
  <c r="JQ79" i="2"/>
  <c r="JQ149" i="2"/>
  <c r="JQ179" i="2"/>
  <c r="GS208" i="2"/>
  <c r="GS48" i="2"/>
  <c r="GS149" i="2"/>
  <c r="GS18" i="2"/>
  <c r="GS80" i="2"/>
  <c r="JQ18" i="2"/>
  <c r="JQ49" i="2"/>
  <c r="JQ80" i="2"/>
  <c r="JQ150" i="2"/>
  <c r="JQ180" i="2"/>
  <c r="GS209" i="2"/>
  <c r="GS49" i="2"/>
  <c r="GS150" i="2"/>
  <c r="GS19" i="2"/>
  <c r="GS81" i="2"/>
  <c r="JQ19" i="2"/>
  <c r="JQ50" i="2"/>
  <c r="JQ81" i="2"/>
  <c r="JQ151" i="2"/>
  <c r="JQ181" i="2"/>
  <c r="GS210" i="2"/>
  <c r="GS50" i="2"/>
  <c r="GS151" i="2"/>
  <c r="GS20" i="2"/>
  <c r="GS82" i="2"/>
  <c r="JQ20" i="2"/>
  <c r="JQ51" i="2"/>
  <c r="JQ82" i="2"/>
  <c r="JQ152" i="2"/>
  <c r="JQ182" i="2"/>
  <c r="GS211" i="2"/>
  <c r="GS51" i="2"/>
  <c r="GS152" i="2"/>
  <c r="GS21" i="2"/>
  <c r="GS83" i="2"/>
  <c r="JQ21" i="2"/>
  <c r="JQ52" i="2"/>
  <c r="JQ83" i="2"/>
  <c r="JQ153" i="2"/>
  <c r="JQ183" i="2"/>
  <c r="GS212" i="2"/>
  <c r="GS52" i="2"/>
  <c r="GS153" i="2"/>
  <c r="GS22" i="2"/>
  <c r="GS84" i="2"/>
  <c r="JQ22" i="2"/>
  <c r="JQ53" i="2"/>
  <c r="JQ84" i="2"/>
  <c r="JQ154" i="2"/>
  <c r="JQ184" i="2"/>
  <c r="GS213" i="2"/>
  <c r="GS53" i="2"/>
  <c r="GS154" i="2"/>
  <c r="GS23" i="2"/>
  <c r="GS85" i="2"/>
  <c r="JQ23" i="2"/>
  <c r="JQ54" i="2"/>
  <c r="JQ85" i="2"/>
  <c r="JQ155" i="2"/>
  <c r="JQ185" i="2"/>
  <c r="GS214" i="2"/>
  <c r="GS54" i="2"/>
  <c r="GS155" i="2"/>
  <c r="GS24" i="2"/>
  <c r="GS86" i="2"/>
  <c r="JQ24" i="2"/>
  <c r="JQ55" i="2"/>
  <c r="JQ86" i="2"/>
  <c r="JQ156" i="2"/>
  <c r="JQ186" i="2"/>
  <c r="GS215" i="2"/>
  <c r="GS55" i="2"/>
  <c r="GS156" i="2"/>
  <c r="GS25" i="2"/>
  <c r="GS87" i="2"/>
  <c r="JQ25" i="2"/>
  <c r="JQ56" i="2"/>
  <c r="JQ87" i="2"/>
  <c r="JQ157" i="2"/>
  <c r="JQ187" i="2"/>
  <c r="GS216" i="2"/>
  <c r="GS56" i="2"/>
  <c r="GS157" i="2"/>
  <c r="GS26" i="2"/>
  <c r="GS88" i="2"/>
  <c r="JQ26" i="2"/>
  <c r="JQ57" i="2"/>
  <c r="JQ88" i="2"/>
  <c r="JQ158" i="2"/>
  <c r="JQ188" i="2"/>
  <c r="GS217" i="2"/>
  <c r="GS57" i="2"/>
  <c r="GS158" i="2"/>
  <c r="GS249" i="2"/>
  <c r="GT4" i="2"/>
  <c r="GT5" i="2"/>
  <c r="GT6" i="2"/>
  <c r="GT7" i="2"/>
  <c r="GT69" i="2"/>
  <c r="JR7" i="2"/>
  <c r="JR38" i="2"/>
  <c r="JR69" i="2"/>
  <c r="JR139" i="2"/>
  <c r="JR169" i="2"/>
  <c r="GT139" i="2"/>
  <c r="GT8" i="2"/>
  <c r="GT70" i="2"/>
  <c r="JR8" i="2"/>
  <c r="JR39" i="2"/>
  <c r="JR70" i="2"/>
  <c r="JR140" i="2"/>
  <c r="JR170" i="2"/>
  <c r="GT38" i="2"/>
  <c r="GT199" i="2"/>
  <c r="GT39" i="2"/>
  <c r="GT140" i="2"/>
  <c r="GT9" i="2"/>
  <c r="GT71" i="2"/>
  <c r="JR9" i="2"/>
  <c r="JR40" i="2"/>
  <c r="JR71" i="2"/>
  <c r="JR141" i="2"/>
  <c r="JR171" i="2"/>
  <c r="GT200" i="2"/>
  <c r="GT40" i="2"/>
  <c r="GT141" i="2"/>
  <c r="GT10" i="2"/>
  <c r="GT72" i="2"/>
  <c r="JR10" i="2"/>
  <c r="JR41" i="2"/>
  <c r="JR72" i="2"/>
  <c r="JR142" i="2"/>
  <c r="JR172" i="2"/>
  <c r="GT201" i="2"/>
  <c r="GT41" i="2"/>
  <c r="GT142" i="2"/>
  <c r="GT11" i="2"/>
  <c r="GT73" i="2"/>
  <c r="JR11" i="2"/>
  <c r="JR42" i="2"/>
  <c r="JR73" i="2"/>
  <c r="JR143" i="2"/>
  <c r="JR173" i="2"/>
  <c r="GT202" i="2"/>
  <c r="GT42" i="2"/>
  <c r="GT143" i="2"/>
  <c r="GT12" i="2"/>
  <c r="GT74" i="2"/>
  <c r="JR12" i="2"/>
  <c r="JR43" i="2"/>
  <c r="JR74" i="2"/>
  <c r="JR144" i="2"/>
  <c r="JR174" i="2"/>
  <c r="GT203" i="2"/>
  <c r="GT43" i="2"/>
  <c r="GT144" i="2"/>
  <c r="GT13" i="2"/>
  <c r="GT75" i="2"/>
  <c r="JR13" i="2"/>
  <c r="JR44" i="2"/>
  <c r="JR75" i="2"/>
  <c r="JR145" i="2"/>
  <c r="JR175" i="2"/>
  <c r="GT204" i="2"/>
  <c r="GT44" i="2"/>
  <c r="GT145" i="2"/>
  <c r="GT14" i="2"/>
  <c r="GT76" i="2"/>
  <c r="JR14" i="2"/>
  <c r="JR45" i="2"/>
  <c r="JR76" i="2"/>
  <c r="JR146" i="2"/>
  <c r="JR176" i="2"/>
  <c r="GT205" i="2"/>
  <c r="GT45" i="2"/>
  <c r="GT146" i="2"/>
  <c r="GT15" i="2"/>
  <c r="GT77" i="2"/>
  <c r="JR15" i="2"/>
  <c r="JR46" i="2"/>
  <c r="JR77" i="2"/>
  <c r="JR147" i="2"/>
  <c r="JR177" i="2"/>
  <c r="GT206" i="2"/>
  <c r="GT46" i="2"/>
  <c r="GT147" i="2"/>
  <c r="GT16" i="2"/>
  <c r="GT78" i="2"/>
  <c r="JR16" i="2"/>
  <c r="JR47" i="2"/>
  <c r="JR78" i="2"/>
  <c r="JR148" i="2"/>
  <c r="JR178" i="2"/>
  <c r="GT207" i="2"/>
  <c r="GT47" i="2"/>
  <c r="GT148" i="2"/>
  <c r="GT17" i="2"/>
  <c r="GT79" i="2"/>
  <c r="JR17" i="2"/>
  <c r="JR48" i="2"/>
  <c r="JR79" i="2"/>
  <c r="JR149" i="2"/>
  <c r="JR179" i="2"/>
  <c r="GT208" i="2"/>
  <c r="GT48" i="2"/>
  <c r="GT149" i="2"/>
  <c r="GT18" i="2"/>
  <c r="GT80" i="2"/>
  <c r="JR18" i="2"/>
  <c r="JR49" i="2"/>
  <c r="JR80" i="2"/>
  <c r="JR150" i="2"/>
  <c r="JR180" i="2"/>
  <c r="GT209" i="2"/>
  <c r="GT49" i="2"/>
  <c r="GT150" i="2"/>
  <c r="GT19" i="2"/>
  <c r="GT81" i="2"/>
  <c r="JR19" i="2"/>
  <c r="JR50" i="2"/>
  <c r="JR81" i="2"/>
  <c r="JR151" i="2"/>
  <c r="JR181" i="2"/>
  <c r="GT210" i="2"/>
  <c r="GT50" i="2"/>
  <c r="GT151" i="2"/>
  <c r="GT20" i="2"/>
  <c r="GT82" i="2"/>
  <c r="JR20" i="2"/>
  <c r="JR51" i="2"/>
  <c r="JR82" i="2"/>
  <c r="JR152" i="2"/>
  <c r="JR182" i="2"/>
  <c r="GT211" i="2"/>
  <c r="GT51" i="2"/>
  <c r="GT152" i="2"/>
  <c r="GT21" i="2"/>
  <c r="GT83" i="2"/>
  <c r="JR21" i="2"/>
  <c r="JR52" i="2"/>
  <c r="JR83" i="2"/>
  <c r="JR153" i="2"/>
  <c r="JR183" i="2"/>
  <c r="GT212" i="2"/>
  <c r="GT52" i="2"/>
  <c r="GT153" i="2"/>
  <c r="GT22" i="2"/>
  <c r="GT84" i="2"/>
  <c r="JR22" i="2"/>
  <c r="JR53" i="2"/>
  <c r="JR84" i="2"/>
  <c r="JR154" i="2"/>
  <c r="JR184" i="2"/>
  <c r="GT213" i="2"/>
  <c r="GT53" i="2"/>
  <c r="GT154" i="2"/>
  <c r="GT23" i="2"/>
  <c r="GT85" i="2"/>
  <c r="JR23" i="2"/>
  <c r="JR54" i="2"/>
  <c r="JR85" i="2"/>
  <c r="JR155" i="2"/>
  <c r="JR185" i="2"/>
  <c r="GT214" i="2"/>
  <c r="GT54" i="2"/>
  <c r="GT155" i="2"/>
  <c r="GT24" i="2"/>
  <c r="GT86" i="2"/>
  <c r="JR24" i="2"/>
  <c r="JR55" i="2"/>
  <c r="JR86" i="2"/>
  <c r="JR156" i="2"/>
  <c r="JR186" i="2"/>
  <c r="GT215" i="2"/>
  <c r="GT55" i="2"/>
  <c r="GT156" i="2"/>
  <c r="GT25" i="2"/>
  <c r="GT87" i="2"/>
  <c r="JR25" i="2"/>
  <c r="JR56" i="2"/>
  <c r="JR87" i="2"/>
  <c r="JR157" i="2"/>
  <c r="JR187" i="2"/>
  <c r="GT216" i="2"/>
  <c r="GT56" i="2"/>
  <c r="GT157" i="2"/>
  <c r="GT26" i="2"/>
  <c r="GT88" i="2"/>
  <c r="JR26" i="2"/>
  <c r="JR57" i="2"/>
  <c r="JR88" i="2"/>
  <c r="JR158" i="2"/>
  <c r="JR188" i="2"/>
  <c r="GT217" i="2"/>
  <c r="GT57" i="2"/>
  <c r="GT158" i="2"/>
  <c r="GT249" i="2"/>
  <c r="GU4" i="2"/>
  <c r="GU5" i="2"/>
  <c r="GU6" i="2"/>
  <c r="GU7" i="2"/>
  <c r="GU69" i="2"/>
  <c r="JS7" i="2"/>
  <c r="JS38" i="2"/>
  <c r="JS69" i="2"/>
  <c r="JS139" i="2"/>
  <c r="JS169" i="2"/>
  <c r="GU139" i="2"/>
  <c r="GU8" i="2"/>
  <c r="GU70" i="2"/>
  <c r="JS8" i="2"/>
  <c r="JS39" i="2"/>
  <c r="JS70" i="2"/>
  <c r="JS140" i="2"/>
  <c r="JS170" i="2"/>
  <c r="GU38" i="2"/>
  <c r="GU199" i="2"/>
  <c r="GU39" i="2"/>
  <c r="GU140" i="2"/>
  <c r="GU9" i="2"/>
  <c r="GU71" i="2"/>
  <c r="JS9" i="2"/>
  <c r="JS40" i="2"/>
  <c r="JS71" i="2"/>
  <c r="JS141" i="2"/>
  <c r="JS171" i="2"/>
  <c r="GU200" i="2"/>
  <c r="GU40" i="2"/>
  <c r="GU141" i="2"/>
  <c r="GU10" i="2"/>
  <c r="GU72" i="2"/>
  <c r="JS10" i="2"/>
  <c r="JS41" i="2"/>
  <c r="JS72" i="2"/>
  <c r="JS142" i="2"/>
  <c r="JS172" i="2"/>
  <c r="GU201" i="2"/>
  <c r="GU41" i="2"/>
  <c r="GU142" i="2"/>
  <c r="GU11" i="2"/>
  <c r="GU73" i="2"/>
  <c r="JS11" i="2"/>
  <c r="JS42" i="2"/>
  <c r="JS73" i="2"/>
  <c r="JS143" i="2"/>
  <c r="JS173" i="2"/>
  <c r="GU202" i="2"/>
  <c r="GU42" i="2"/>
  <c r="GU143" i="2"/>
  <c r="GU12" i="2"/>
  <c r="GU74" i="2"/>
  <c r="JS12" i="2"/>
  <c r="JS43" i="2"/>
  <c r="JS74" i="2"/>
  <c r="JS144" i="2"/>
  <c r="JS174" i="2"/>
  <c r="GU203" i="2"/>
  <c r="GU43" i="2"/>
  <c r="GU144" i="2"/>
  <c r="GU13" i="2"/>
  <c r="GU75" i="2"/>
  <c r="JS13" i="2"/>
  <c r="JS44" i="2"/>
  <c r="JS75" i="2"/>
  <c r="JS145" i="2"/>
  <c r="JS175" i="2"/>
  <c r="GU204" i="2"/>
  <c r="GU44" i="2"/>
  <c r="GU145" i="2"/>
  <c r="GU14" i="2"/>
  <c r="GU76" i="2"/>
  <c r="JS14" i="2"/>
  <c r="JS45" i="2"/>
  <c r="JS76" i="2"/>
  <c r="JS146" i="2"/>
  <c r="JS176" i="2"/>
  <c r="GU205" i="2"/>
  <c r="GU45" i="2"/>
  <c r="GU146" i="2"/>
  <c r="GU15" i="2"/>
  <c r="GU77" i="2"/>
  <c r="JS15" i="2"/>
  <c r="JS46" i="2"/>
  <c r="JS77" i="2"/>
  <c r="JS147" i="2"/>
  <c r="JS177" i="2"/>
  <c r="GU206" i="2"/>
  <c r="GU46" i="2"/>
  <c r="GU147" i="2"/>
  <c r="GU16" i="2"/>
  <c r="GU78" i="2"/>
  <c r="JS16" i="2"/>
  <c r="JS47" i="2"/>
  <c r="JS78" i="2"/>
  <c r="JS148" i="2"/>
  <c r="JS178" i="2"/>
  <c r="GU207" i="2"/>
  <c r="GU47" i="2"/>
  <c r="GU148" i="2"/>
  <c r="GU17" i="2"/>
  <c r="GU79" i="2"/>
  <c r="JS17" i="2"/>
  <c r="JS48" i="2"/>
  <c r="JS79" i="2"/>
  <c r="JS149" i="2"/>
  <c r="JS179" i="2"/>
  <c r="GU208" i="2"/>
  <c r="GU48" i="2"/>
  <c r="GU149" i="2"/>
  <c r="GU18" i="2"/>
  <c r="GU80" i="2"/>
  <c r="JS18" i="2"/>
  <c r="JS49" i="2"/>
  <c r="JS80" i="2"/>
  <c r="JS150" i="2"/>
  <c r="JS180" i="2"/>
  <c r="GU209" i="2"/>
  <c r="GU49" i="2"/>
  <c r="GU150" i="2"/>
  <c r="GU19" i="2"/>
  <c r="GU81" i="2"/>
  <c r="JS19" i="2"/>
  <c r="JS50" i="2"/>
  <c r="JS81" i="2"/>
  <c r="JS151" i="2"/>
  <c r="JS181" i="2"/>
  <c r="GU210" i="2"/>
  <c r="GU50" i="2"/>
  <c r="GU151" i="2"/>
  <c r="GU20" i="2"/>
  <c r="GU82" i="2"/>
  <c r="JS20" i="2"/>
  <c r="JS51" i="2"/>
  <c r="JS82" i="2"/>
  <c r="JS152" i="2"/>
  <c r="JS182" i="2"/>
  <c r="GU211" i="2"/>
  <c r="GU51" i="2"/>
  <c r="GU152" i="2"/>
  <c r="GU21" i="2"/>
  <c r="GU83" i="2"/>
  <c r="JS21" i="2"/>
  <c r="JS52" i="2"/>
  <c r="JS83" i="2"/>
  <c r="JS153" i="2"/>
  <c r="JS183" i="2"/>
  <c r="GU212" i="2"/>
  <c r="GU52" i="2"/>
  <c r="GU153" i="2"/>
  <c r="GU22" i="2"/>
  <c r="GU84" i="2"/>
  <c r="JS22" i="2"/>
  <c r="JS53" i="2"/>
  <c r="JS84" i="2"/>
  <c r="JS154" i="2"/>
  <c r="JS184" i="2"/>
  <c r="GU213" i="2"/>
  <c r="GU53" i="2"/>
  <c r="GU154" i="2"/>
  <c r="GU23" i="2"/>
  <c r="GU85" i="2"/>
  <c r="JS23" i="2"/>
  <c r="JS54" i="2"/>
  <c r="JS85" i="2"/>
  <c r="JS155" i="2"/>
  <c r="JS185" i="2"/>
  <c r="GU214" i="2"/>
  <c r="GU54" i="2"/>
  <c r="GU155" i="2"/>
  <c r="GU24" i="2"/>
  <c r="GU86" i="2"/>
  <c r="JS24" i="2"/>
  <c r="JS55" i="2"/>
  <c r="JS86" i="2"/>
  <c r="JS156" i="2"/>
  <c r="JS186" i="2"/>
  <c r="GU215" i="2"/>
  <c r="GU55" i="2"/>
  <c r="GU156" i="2"/>
  <c r="GU25" i="2"/>
  <c r="GU87" i="2"/>
  <c r="JS25" i="2"/>
  <c r="JS56" i="2"/>
  <c r="JS87" i="2"/>
  <c r="JS157" i="2"/>
  <c r="JS187" i="2"/>
  <c r="GU216" i="2"/>
  <c r="GU56" i="2"/>
  <c r="GU157" i="2"/>
  <c r="GU26" i="2"/>
  <c r="GU88" i="2"/>
  <c r="JS26" i="2"/>
  <c r="JS57" i="2"/>
  <c r="JS88" i="2"/>
  <c r="JS158" i="2"/>
  <c r="JS188" i="2"/>
  <c r="GU217" i="2"/>
  <c r="GU57" i="2"/>
  <c r="GU158" i="2"/>
  <c r="GU249" i="2"/>
  <c r="GV4" i="2"/>
  <c r="GV5" i="2"/>
  <c r="GV6" i="2"/>
  <c r="GV7" i="2"/>
  <c r="GV69" i="2"/>
  <c r="JT7" i="2"/>
  <c r="JT38" i="2"/>
  <c r="JT69" i="2"/>
  <c r="JT139" i="2"/>
  <c r="JT169" i="2"/>
  <c r="GV139" i="2"/>
  <c r="GV8" i="2"/>
  <c r="GV70" i="2"/>
  <c r="JT8" i="2"/>
  <c r="JT39" i="2"/>
  <c r="JT70" i="2"/>
  <c r="JT140" i="2"/>
  <c r="JT170" i="2"/>
  <c r="GV38" i="2"/>
  <c r="GV199" i="2"/>
  <c r="GV39" i="2"/>
  <c r="GV140" i="2"/>
  <c r="GV9" i="2"/>
  <c r="GV71" i="2"/>
  <c r="JT9" i="2"/>
  <c r="JT40" i="2"/>
  <c r="JT71" i="2"/>
  <c r="JT141" i="2"/>
  <c r="JT171" i="2"/>
  <c r="GV200" i="2"/>
  <c r="GV40" i="2"/>
  <c r="GV141" i="2"/>
  <c r="GV10" i="2"/>
  <c r="GV72" i="2"/>
  <c r="JT10" i="2"/>
  <c r="JT41" i="2"/>
  <c r="JT72" i="2"/>
  <c r="JT142" i="2"/>
  <c r="JT172" i="2"/>
  <c r="GV201" i="2"/>
  <c r="GV41" i="2"/>
  <c r="GV142" i="2"/>
  <c r="GV11" i="2"/>
  <c r="GV73" i="2"/>
  <c r="JT11" i="2"/>
  <c r="JT42" i="2"/>
  <c r="JT73" i="2"/>
  <c r="JT143" i="2"/>
  <c r="JT173" i="2"/>
  <c r="GV202" i="2"/>
  <c r="GV42" i="2"/>
  <c r="GV143" i="2"/>
  <c r="GV12" i="2"/>
  <c r="GV74" i="2"/>
  <c r="JT12" i="2"/>
  <c r="JT43" i="2"/>
  <c r="JT74" i="2"/>
  <c r="JT144" i="2"/>
  <c r="JT174" i="2"/>
  <c r="GV203" i="2"/>
  <c r="GV43" i="2"/>
  <c r="GV144" i="2"/>
  <c r="GV13" i="2"/>
  <c r="GV75" i="2"/>
  <c r="JT13" i="2"/>
  <c r="JT44" i="2"/>
  <c r="JT75" i="2"/>
  <c r="JT145" i="2"/>
  <c r="JT175" i="2"/>
  <c r="GV204" i="2"/>
  <c r="GV44" i="2"/>
  <c r="GV145" i="2"/>
  <c r="GV14" i="2"/>
  <c r="GV76" i="2"/>
  <c r="JT14" i="2"/>
  <c r="JT45" i="2"/>
  <c r="JT76" i="2"/>
  <c r="JT146" i="2"/>
  <c r="JT176" i="2"/>
  <c r="GV205" i="2"/>
  <c r="GV45" i="2"/>
  <c r="GV146" i="2"/>
  <c r="GV15" i="2"/>
  <c r="GV77" i="2"/>
  <c r="JT15" i="2"/>
  <c r="JT46" i="2"/>
  <c r="JT77" i="2"/>
  <c r="JT147" i="2"/>
  <c r="JT177" i="2"/>
  <c r="GV206" i="2"/>
  <c r="GV46" i="2"/>
  <c r="GV147" i="2"/>
  <c r="GV16" i="2"/>
  <c r="GV78" i="2"/>
  <c r="JT16" i="2"/>
  <c r="JT47" i="2"/>
  <c r="JT78" i="2"/>
  <c r="JT148" i="2"/>
  <c r="JT178" i="2"/>
  <c r="GV207" i="2"/>
  <c r="GV47" i="2"/>
  <c r="GV148" i="2"/>
  <c r="GV17" i="2"/>
  <c r="GV79" i="2"/>
  <c r="JT17" i="2"/>
  <c r="JT48" i="2"/>
  <c r="JT79" i="2"/>
  <c r="JT149" i="2"/>
  <c r="JT179" i="2"/>
  <c r="GV208" i="2"/>
  <c r="GV48" i="2"/>
  <c r="GV149" i="2"/>
  <c r="GV18" i="2"/>
  <c r="GV80" i="2"/>
  <c r="JT18" i="2"/>
  <c r="JT49" i="2"/>
  <c r="JT80" i="2"/>
  <c r="JT150" i="2"/>
  <c r="JT180" i="2"/>
  <c r="GV209" i="2"/>
  <c r="GV49" i="2"/>
  <c r="GV150" i="2"/>
  <c r="GV19" i="2"/>
  <c r="GV81" i="2"/>
  <c r="JT19" i="2"/>
  <c r="JT50" i="2"/>
  <c r="JT81" i="2"/>
  <c r="JT151" i="2"/>
  <c r="JT181" i="2"/>
  <c r="GV210" i="2"/>
  <c r="GV50" i="2"/>
  <c r="GV151" i="2"/>
  <c r="GV20" i="2"/>
  <c r="GV82" i="2"/>
  <c r="JT20" i="2"/>
  <c r="JT51" i="2"/>
  <c r="JT82" i="2"/>
  <c r="JT152" i="2"/>
  <c r="JT182" i="2"/>
  <c r="GV211" i="2"/>
  <c r="GV51" i="2"/>
  <c r="GV152" i="2"/>
  <c r="GV21" i="2"/>
  <c r="GV83" i="2"/>
  <c r="JT21" i="2"/>
  <c r="JT52" i="2"/>
  <c r="JT83" i="2"/>
  <c r="JT153" i="2"/>
  <c r="JT183" i="2"/>
  <c r="GV212" i="2"/>
  <c r="GV52" i="2"/>
  <c r="GV153" i="2"/>
  <c r="GV22" i="2"/>
  <c r="GV84" i="2"/>
  <c r="JT22" i="2"/>
  <c r="JT53" i="2"/>
  <c r="JT84" i="2"/>
  <c r="JT154" i="2"/>
  <c r="JT184" i="2"/>
  <c r="GV213" i="2"/>
  <c r="GV53" i="2"/>
  <c r="GV154" i="2"/>
  <c r="GV23" i="2"/>
  <c r="GV85" i="2"/>
  <c r="JT23" i="2"/>
  <c r="JT54" i="2"/>
  <c r="JT85" i="2"/>
  <c r="JT155" i="2"/>
  <c r="JT185" i="2"/>
  <c r="GV214" i="2"/>
  <c r="GV54" i="2"/>
  <c r="GV155" i="2"/>
  <c r="GV24" i="2"/>
  <c r="GV86" i="2"/>
  <c r="JT24" i="2"/>
  <c r="JT55" i="2"/>
  <c r="JT86" i="2"/>
  <c r="JT156" i="2"/>
  <c r="JT186" i="2"/>
  <c r="GV215" i="2"/>
  <c r="GV55" i="2"/>
  <c r="GV156" i="2"/>
  <c r="GV25" i="2"/>
  <c r="GV87" i="2"/>
  <c r="JT25" i="2"/>
  <c r="JT56" i="2"/>
  <c r="JT87" i="2"/>
  <c r="JT157" i="2"/>
  <c r="JT187" i="2"/>
  <c r="GV216" i="2"/>
  <c r="GV56" i="2"/>
  <c r="GV157" i="2"/>
  <c r="GV26" i="2"/>
  <c r="GV88" i="2"/>
  <c r="JT26" i="2"/>
  <c r="JT57" i="2"/>
  <c r="JT88" i="2"/>
  <c r="JT158" i="2"/>
  <c r="JT188" i="2"/>
  <c r="GV217" i="2"/>
  <c r="GV57" i="2"/>
  <c r="GV158" i="2"/>
  <c r="GV249" i="2"/>
  <c r="GW4" i="2"/>
  <c r="GW5" i="2"/>
  <c r="GW6" i="2"/>
  <c r="GW7" i="2"/>
  <c r="GW69" i="2"/>
  <c r="JU7" i="2"/>
  <c r="JU38" i="2"/>
  <c r="JU69" i="2"/>
  <c r="JU139" i="2"/>
  <c r="JU169" i="2"/>
  <c r="GW139" i="2"/>
  <c r="GW8" i="2"/>
  <c r="GW70" i="2"/>
  <c r="JU8" i="2"/>
  <c r="JU39" i="2"/>
  <c r="JU70" i="2"/>
  <c r="JU140" i="2"/>
  <c r="JU170" i="2"/>
  <c r="GW38" i="2"/>
  <c r="GW199" i="2"/>
  <c r="GW39" i="2"/>
  <c r="GW140" i="2"/>
  <c r="GW9" i="2"/>
  <c r="GW71" i="2"/>
  <c r="JU9" i="2"/>
  <c r="JU40" i="2"/>
  <c r="JU71" i="2"/>
  <c r="JU141" i="2"/>
  <c r="JU171" i="2"/>
  <c r="GW200" i="2"/>
  <c r="GW40" i="2"/>
  <c r="GW141" i="2"/>
  <c r="GW10" i="2"/>
  <c r="GW72" i="2"/>
  <c r="JU10" i="2"/>
  <c r="JU41" i="2"/>
  <c r="JU72" i="2"/>
  <c r="JU142" i="2"/>
  <c r="JU172" i="2"/>
  <c r="GW201" i="2"/>
  <c r="GW41" i="2"/>
  <c r="GW142" i="2"/>
  <c r="GW11" i="2"/>
  <c r="GW73" i="2"/>
  <c r="JU11" i="2"/>
  <c r="JU42" i="2"/>
  <c r="JU73" i="2"/>
  <c r="JU143" i="2"/>
  <c r="JU173" i="2"/>
  <c r="GW202" i="2"/>
  <c r="GW42" i="2"/>
  <c r="GW143" i="2"/>
  <c r="GW12" i="2"/>
  <c r="GW74" i="2"/>
  <c r="JU12" i="2"/>
  <c r="JU43" i="2"/>
  <c r="JU74" i="2"/>
  <c r="JU144" i="2"/>
  <c r="JU174" i="2"/>
  <c r="GW203" i="2"/>
  <c r="GW43" i="2"/>
  <c r="GW144" i="2"/>
  <c r="GW13" i="2"/>
  <c r="GW75" i="2"/>
  <c r="JU13" i="2"/>
  <c r="JU44" i="2"/>
  <c r="JU75" i="2"/>
  <c r="JU145" i="2"/>
  <c r="JU175" i="2"/>
  <c r="GW204" i="2"/>
  <c r="GW44" i="2"/>
  <c r="GW145" i="2"/>
  <c r="GW14" i="2"/>
  <c r="GW76" i="2"/>
  <c r="JU14" i="2"/>
  <c r="JU45" i="2"/>
  <c r="JU76" i="2"/>
  <c r="JU146" i="2"/>
  <c r="JU176" i="2"/>
  <c r="GW205" i="2"/>
  <c r="GW45" i="2"/>
  <c r="GW146" i="2"/>
  <c r="GW15" i="2"/>
  <c r="GW77" i="2"/>
  <c r="JU15" i="2"/>
  <c r="JU46" i="2"/>
  <c r="JU77" i="2"/>
  <c r="JU147" i="2"/>
  <c r="JU177" i="2"/>
  <c r="GW206" i="2"/>
  <c r="GW46" i="2"/>
  <c r="GW147" i="2"/>
  <c r="GW16" i="2"/>
  <c r="GW78" i="2"/>
  <c r="JU16" i="2"/>
  <c r="JU47" i="2"/>
  <c r="JU78" i="2"/>
  <c r="JU148" i="2"/>
  <c r="JU178" i="2"/>
  <c r="GW207" i="2"/>
  <c r="GW47" i="2"/>
  <c r="GW148" i="2"/>
  <c r="GW17" i="2"/>
  <c r="GW79" i="2"/>
  <c r="JU17" i="2"/>
  <c r="JU48" i="2"/>
  <c r="JU79" i="2"/>
  <c r="JU149" i="2"/>
  <c r="JU179" i="2"/>
  <c r="GW208" i="2"/>
  <c r="GW48" i="2"/>
  <c r="GW149" i="2"/>
  <c r="GW18" i="2"/>
  <c r="GW80" i="2"/>
  <c r="JU18" i="2"/>
  <c r="JU49" i="2"/>
  <c r="JU80" i="2"/>
  <c r="JU150" i="2"/>
  <c r="JU180" i="2"/>
  <c r="GW209" i="2"/>
  <c r="GW49" i="2"/>
  <c r="GW150" i="2"/>
  <c r="GW19" i="2"/>
  <c r="GW81" i="2"/>
  <c r="JU19" i="2"/>
  <c r="JU50" i="2"/>
  <c r="JU81" i="2"/>
  <c r="JU151" i="2"/>
  <c r="JU181" i="2"/>
  <c r="GW210" i="2"/>
  <c r="GW50" i="2"/>
  <c r="GW151" i="2"/>
  <c r="GW20" i="2"/>
  <c r="GW82" i="2"/>
  <c r="JU20" i="2"/>
  <c r="JU51" i="2"/>
  <c r="JU82" i="2"/>
  <c r="JU152" i="2"/>
  <c r="JU182" i="2"/>
  <c r="GW211" i="2"/>
  <c r="GW51" i="2"/>
  <c r="GW152" i="2"/>
  <c r="GW21" i="2"/>
  <c r="GW83" i="2"/>
  <c r="JU21" i="2"/>
  <c r="JU52" i="2"/>
  <c r="JU83" i="2"/>
  <c r="JU153" i="2"/>
  <c r="JU183" i="2"/>
  <c r="GW212" i="2"/>
  <c r="GW52" i="2"/>
  <c r="GW153" i="2"/>
  <c r="GW22" i="2"/>
  <c r="GW84" i="2"/>
  <c r="JU22" i="2"/>
  <c r="JU53" i="2"/>
  <c r="JU84" i="2"/>
  <c r="JU154" i="2"/>
  <c r="JU184" i="2"/>
  <c r="GW213" i="2"/>
  <c r="GW53" i="2"/>
  <c r="GW154" i="2"/>
  <c r="GW23" i="2"/>
  <c r="GW85" i="2"/>
  <c r="JU23" i="2"/>
  <c r="JU54" i="2"/>
  <c r="JU85" i="2"/>
  <c r="JU155" i="2"/>
  <c r="JU185" i="2"/>
  <c r="GW214" i="2"/>
  <c r="GW54" i="2"/>
  <c r="GW155" i="2"/>
  <c r="GW24" i="2"/>
  <c r="GW86" i="2"/>
  <c r="JU24" i="2"/>
  <c r="JU55" i="2"/>
  <c r="JU86" i="2"/>
  <c r="JU156" i="2"/>
  <c r="JU186" i="2"/>
  <c r="GW215" i="2"/>
  <c r="GW55" i="2"/>
  <c r="GW156" i="2"/>
  <c r="GW25" i="2"/>
  <c r="GW87" i="2"/>
  <c r="JU25" i="2"/>
  <c r="JU56" i="2"/>
  <c r="JU87" i="2"/>
  <c r="JU157" i="2"/>
  <c r="JU187" i="2"/>
  <c r="GW216" i="2"/>
  <c r="GW56" i="2"/>
  <c r="GW157" i="2"/>
  <c r="GW26" i="2"/>
  <c r="GW88" i="2"/>
  <c r="JU26" i="2"/>
  <c r="JU57" i="2"/>
  <c r="JU88" i="2"/>
  <c r="JU158" i="2"/>
  <c r="JU188" i="2"/>
  <c r="GW217" i="2"/>
  <c r="GW57" i="2"/>
  <c r="GW158" i="2"/>
  <c r="GW249" i="2"/>
  <c r="GX4" i="2"/>
  <c r="GX5" i="2"/>
  <c r="GX6" i="2"/>
  <c r="GX7" i="2"/>
  <c r="GX69" i="2"/>
  <c r="JV7" i="2"/>
  <c r="JV38" i="2"/>
  <c r="JV69" i="2"/>
  <c r="JV139" i="2"/>
  <c r="JV169" i="2"/>
  <c r="GX139" i="2"/>
  <c r="GX8" i="2"/>
  <c r="GX70" i="2"/>
  <c r="JV8" i="2"/>
  <c r="JV39" i="2"/>
  <c r="JV70" i="2"/>
  <c r="JV140" i="2"/>
  <c r="JV170" i="2"/>
  <c r="GX38" i="2"/>
  <c r="GX199" i="2"/>
  <c r="GX39" i="2"/>
  <c r="GX140" i="2"/>
  <c r="GX9" i="2"/>
  <c r="GX71" i="2"/>
  <c r="JV9" i="2"/>
  <c r="JV40" i="2"/>
  <c r="JV71" i="2"/>
  <c r="JV141" i="2"/>
  <c r="JV171" i="2"/>
  <c r="GX200" i="2"/>
  <c r="GX40" i="2"/>
  <c r="GX141" i="2"/>
  <c r="GX10" i="2"/>
  <c r="GX72" i="2"/>
  <c r="JV10" i="2"/>
  <c r="JV41" i="2"/>
  <c r="JV72" i="2"/>
  <c r="JV142" i="2"/>
  <c r="JV172" i="2"/>
  <c r="GX201" i="2"/>
  <c r="GX41" i="2"/>
  <c r="GX142" i="2"/>
  <c r="GX11" i="2"/>
  <c r="GX73" i="2"/>
  <c r="JV11" i="2"/>
  <c r="JV42" i="2"/>
  <c r="JV73" i="2"/>
  <c r="JV143" i="2"/>
  <c r="JV173" i="2"/>
  <c r="GX202" i="2"/>
  <c r="GX42" i="2"/>
  <c r="GX143" i="2"/>
  <c r="GX12" i="2"/>
  <c r="GX74" i="2"/>
  <c r="JV12" i="2"/>
  <c r="JV43" i="2"/>
  <c r="JV74" i="2"/>
  <c r="JV144" i="2"/>
  <c r="JV174" i="2"/>
  <c r="GX203" i="2"/>
  <c r="GX43" i="2"/>
  <c r="GX144" i="2"/>
  <c r="GX13" i="2"/>
  <c r="GX75" i="2"/>
  <c r="JV13" i="2"/>
  <c r="JV44" i="2"/>
  <c r="JV75" i="2"/>
  <c r="JV145" i="2"/>
  <c r="JV175" i="2"/>
  <c r="GX204" i="2"/>
  <c r="GX44" i="2"/>
  <c r="GX145" i="2"/>
  <c r="GX14" i="2"/>
  <c r="GX76" i="2"/>
  <c r="JV14" i="2"/>
  <c r="JV45" i="2"/>
  <c r="JV76" i="2"/>
  <c r="JV146" i="2"/>
  <c r="JV176" i="2"/>
  <c r="GX205" i="2"/>
  <c r="GX45" i="2"/>
  <c r="GX146" i="2"/>
  <c r="GX15" i="2"/>
  <c r="GX77" i="2"/>
  <c r="JV15" i="2"/>
  <c r="JV46" i="2"/>
  <c r="JV77" i="2"/>
  <c r="JV147" i="2"/>
  <c r="JV177" i="2"/>
  <c r="GX206" i="2"/>
  <c r="GX46" i="2"/>
  <c r="GX147" i="2"/>
  <c r="GX16" i="2"/>
  <c r="GX78" i="2"/>
  <c r="JV16" i="2"/>
  <c r="JV47" i="2"/>
  <c r="JV78" i="2"/>
  <c r="JV148" i="2"/>
  <c r="JV178" i="2"/>
  <c r="GX207" i="2"/>
  <c r="GX47" i="2"/>
  <c r="GX148" i="2"/>
  <c r="GX17" i="2"/>
  <c r="GX79" i="2"/>
  <c r="JV17" i="2"/>
  <c r="JV48" i="2"/>
  <c r="JV79" i="2"/>
  <c r="JV149" i="2"/>
  <c r="JV179" i="2"/>
  <c r="GX208" i="2"/>
  <c r="GX48" i="2"/>
  <c r="GX149" i="2"/>
  <c r="GX18" i="2"/>
  <c r="GX80" i="2"/>
  <c r="JV18" i="2"/>
  <c r="JV49" i="2"/>
  <c r="JV80" i="2"/>
  <c r="JV150" i="2"/>
  <c r="JV180" i="2"/>
  <c r="GX209" i="2"/>
  <c r="GX49" i="2"/>
  <c r="GX150" i="2"/>
  <c r="GX19" i="2"/>
  <c r="GX81" i="2"/>
  <c r="JV19" i="2"/>
  <c r="JV50" i="2"/>
  <c r="JV81" i="2"/>
  <c r="JV151" i="2"/>
  <c r="JV181" i="2"/>
  <c r="GX210" i="2"/>
  <c r="GX50" i="2"/>
  <c r="GX151" i="2"/>
  <c r="GX20" i="2"/>
  <c r="GX82" i="2"/>
  <c r="JV20" i="2"/>
  <c r="JV51" i="2"/>
  <c r="JV82" i="2"/>
  <c r="JV152" i="2"/>
  <c r="JV182" i="2"/>
  <c r="GX211" i="2"/>
  <c r="GX51" i="2"/>
  <c r="GX152" i="2"/>
  <c r="GX21" i="2"/>
  <c r="GX83" i="2"/>
  <c r="JV21" i="2"/>
  <c r="JV52" i="2"/>
  <c r="JV83" i="2"/>
  <c r="JV153" i="2"/>
  <c r="JV183" i="2"/>
  <c r="GX212" i="2"/>
  <c r="GX52" i="2"/>
  <c r="GX153" i="2"/>
  <c r="GX22" i="2"/>
  <c r="GX84" i="2"/>
  <c r="JV22" i="2"/>
  <c r="JV53" i="2"/>
  <c r="JV84" i="2"/>
  <c r="JV154" i="2"/>
  <c r="JV184" i="2"/>
  <c r="GX213" i="2"/>
  <c r="GX53" i="2"/>
  <c r="GX154" i="2"/>
  <c r="GX23" i="2"/>
  <c r="GX85" i="2"/>
  <c r="JV23" i="2"/>
  <c r="JV54" i="2"/>
  <c r="JV85" i="2"/>
  <c r="JV155" i="2"/>
  <c r="JV185" i="2"/>
  <c r="GX214" i="2"/>
  <c r="GX54" i="2"/>
  <c r="GX155" i="2"/>
  <c r="GX24" i="2"/>
  <c r="GX86" i="2"/>
  <c r="JV24" i="2"/>
  <c r="JV55" i="2"/>
  <c r="JV86" i="2"/>
  <c r="JV156" i="2"/>
  <c r="JV186" i="2"/>
  <c r="GX215" i="2"/>
  <c r="GX55" i="2"/>
  <c r="GX156" i="2"/>
  <c r="GX25" i="2"/>
  <c r="GX87" i="2"/>
  <c r="JV25" i="2"/>
  <c r="JV56" i="2"/>
  <c r="JV87" i="2"/>
  <c r="JV157" i="2"/>
  <c r="JV187" i="2"/>
  <c r="GX216" i="2"/>
  <c r="GX56" i="2"/>
  <c r="GX157" i="2"/>
  <c r="GX26" i="2"/>
  <c r="GX88" i="2"/>
  <c r="JV26" i="2"/>
  <c r="JV57" i="2"/>
  <c r="JV88" i="2"/>
  <c r="JV158" i="2"/>
  <c r="JV188" i="2"/>
  <c r="GX217" i="2"/>
  <c r="GX57" i="2"/>
  <c r="GX158" i="2"/>
  <c r="GX249" i="2"/>
  <c r="GY4" i="2"/>
  <c r="GY5" i="2"/>
  <c r="GY6" i="2"/>
  <c r="GY7" i="2"/>
  <c r="GY69" i="2"/>
  <c r="JW7" i="2"/>
  <c r="JW38" i="2"/>
  <c r="JW69" i="2"/>
  <c r="JW139" i="2"/>
  <c r="JW169" i="2"/>
  <c r="GY139" i="2"/>
  <c r="GY8" i="2"/>
  <c r="GY70" i="2"/>
  <c r="JW8" i="2"/>
  <c r="JW39" i="2"/>
  <c r="JW70" i="2"/>
  <c r="JW140" i="2"/>
  <c r="JW170" i="2"/>
  <c r="GY38" i="2"/>
  <c r="GY199" i="2"/>
  <c r="GY39" i="2"/>
  <c r="GY140" i="2"/>
  <c r="GY9" i="2"/>
  <c r="GY71" i="2"/>
  <c r="JW9" i="2"/>
  <c r="JW40" i="2"/>
  <c r="JW71" i="2"/>
  <c r="JW141" i="2"/>
  <c r="JW171" i="2"/>
  <c r="GY200" i="2"/>
  <c r="GY40" i="2"/>
  <c r="GY141" i="2"/>
  <c r="GY10" i="2"/>
  <c r="GY72" i="2"/>
  <c r="JW10" i="2"/>
  <c r="JW41" i="2"/>
  <c r="JW72" i="2"/>
  <c r="JW142" i="2"/>
  <c r="JW172" i="2"/>
  <c r="GY201" i="2"/>
  <c r="GY41" i="2"/>
  <c r="GY142" i="2"/>
  <c r="GY11" i="2"/>
  <c r="GY73" i="2"/>
  <c r="JW11" i="2"/>
  <c r="JW42" i="2"/>
  <c r="JW73" i="2"/>
  <c r="JW143" i="2"/>
  <c r="JW173" i="2"/>
  <c r="GY202" i="2"/>
  <c r="GY42" i="2"/>
  <c r="GY143" i="2"/>
  <c r="GY12" i="2"/>
  <c r="GY74" i="2"/>
  <c r="JW12" i="2"/>
  <c r="JW43" i="2"/>
  <c r="JW74" i="2"/>
  <c r="JW144" i="2"/>
  <c r="JW174" i="2"/>
  <c r="GY203" i="2"/>
  <c r="GY43" i="2"/>
  <c r="GY144" i="2"/>
  <c r="GY13" i="2"/>
  <c r="GY75" i="2"/>
  <c r="JW13" i="2"/>
  <c r="JW44" i="2"/>
  <c r="JW75" i="2"/>
  <c r="JW145" i="2"/>
  <c r="JW175" i="2"/>
  <c r="GY204" i="2"/>
  <c r="GY44" i="2"/>
  <c r="GY145" i="2"/>
  <c r="GY14" i="2"/>
  <c r="GY76" i="2"/>
  <c r="JW14" i="2"/>
  <c r="JW45" i="2"/>
  <c r="JW76" i="2"/>
  <c r="JW146" i="2"/>
  <c r="JW176" i="2"/>
  <c r="GY205" i="2"/>
  <c r="GY45" i="2"/>
  <c r="GY146" i="2"/>
  <c r="GY15" i="2"/>
  <c r="GY77" i="2"/>
  <c r="JW15" i="2"/>
  <c r="JW46" i="2"/>
  <c r="JW77" i="2"/>
  <c r="JW147" i="2"/>
  <c r="JW177" i="2"/>
  <c r="GY206" i="2"/>
  <c r="GY46" i="2"/>
  <c r="GY147" i="2"/>
  <c r="GY16" i="2"/>
  <c r="GY78" i="2"/>
  <c r="JW16" i="2"/>
  <c r="JW47" i="2"/>
  <c r="JW78" i="2"/>
  <c r="JW148" i="2"/>
  <c r="JW178" i="2"/>
  <c r="GY207" i="2"/>
  <c r="GY47" i="2"/>
  <c r="GY148" i="2"/>
  <c r="GY17" i="2"/>
  <c r="GY79" i="2"/>
  <c r="JW17" i="2"/>
  <c r="JW48" i="2"/>
  <c r="JW79" i="2"/>
  <c r="JW149" i="2"/>
  <c r="JW179" i="2"/>
  <c r="GY208" i="2"/>
  <c r="GY48" i="2"/>
  <c r="GY149" i="2"/>
  <c r="GY18" i="2"/>
  <c r="GY80" i="2"/>
  <c r="JW18" i="2"/>
  <c r="JW49" i="2"/>
  <c r="JW80" i="2"/>
  <c r="JW150" i="2"/>
  <c r="JW180" i="2"/>
  <c r="GY209" i="2"/>
  <c r="GY49" i="2"/>
  <c r="GY150" i="2"/>
  <c r="GY19" i="2"/>
  <c r="GY81" i="2"/>
  <c r="JW19" i="2"/>
  <c r="JW50" i="2"/>
  <c r="JW81" i="2"/>
  <c r="JW151" i="2"/>
  <c r="JW181" i="2"/>
  <c r="GY210" i="2"/>
  <c r="GY50" i="2"/>
  <c r="GY151" i="2"/>
  <c r="GY20" i="2"/>
  <c r="GY82" i="2"/>
  <c r="JW20" i="2"/>
  <c r="JW51" i="2"/>
  <c r="JW82" i="2"/>
  <c r="JW152" i="2"/>
  <c r="JW182" i="2"/>
  <c r="GY211" i="2"/>
  <c r="GY51" i="2"/>
  <c r="GY152" i="2"/>
  <c r="GY21" i="2"/>
  <c r="GY83" i="2"/>
  <c r="JW21" i="2"/>
  <c r="JW52" i="2"/>
  <c r="JW83" i="2"/>
  <c r="JW153" i="2"/>
  <c r="JW183" i="2"/>
  <c r="GY212" i="2"/>
  <c r="GY52" i="2"/>
  <c r="GY153" i="2"/>
  <c r="GY22" i="2"/>
  <c r="GY84" i="2"/>
  <c r="JW22" i="2"/>
  <c r="JW53" i="2"/>
  <c r="JW84" i="2"/>
  <c r="JW154" i="2"/>
  <c r="JW184" i="2"/>
  <c r="GY213" i="2"/>
  <c r="GY53" i="2"/>
  <c r="GY154" i="2"/>
  <c r="GY23" i="2"/>
  <c r="GY85" i="2"/>
  <c r="JW23" i="2"/>
  <c r="JW54" i="2"/>
  <c r="JW85" i="2"/>
  <c r="JW155" i="2"/>
  <c r="JW185" i="2"/>
  <c r="GY214" i="2"/>
  <c r="GY54" i="2"/>
  <c r="GY155" i="2"/>
  <c r="GY24" i="2"/>
  <c r="GY86" i="2"/>
  <c r="JW24" i="2"/>
  <c r="JW55" i="2"/>
  <c r="JW86" i="2"/>
  <c r="JW156" i="2"/>
  <c r="JW186" i="2"/>
  <c r="GY215" i="2"/>
  <c r="GY55" i="2"/>
  <c r="GY156" i="2"/>
  <c r="GY25" i="2"/>
  <c r="GY87" i="2"/>
  <c r="JW25" i="2"/>
  <c r="JW56" i="2"/>
  <c r="JW87" i="2"/>
  <c r="JW157" i="2"/>
  <c r="JW187" i="2"/>
  <c r="GY216" i="2"/>
  <c r="GY56" i="2"/>
  <c r="GY157" i="2"/>
  <c r="GY26" i="2"/>
  <c r="GY88" i="2"/>
  <c r="JW26" i="2"/>
  <c r="JW57" i="2"/>
  <c r="JW88" i="2"/>
  <c r="JW158" i="2"/>
  <c r="JW188" i="2"/>
  <c r="GY217" i="2"/>
  <c r="GY57" i="2"/>
  <c r="GY158" i="2"/>
  <c r="GY249" i="2"/>
  <c r="GZ4" i="2"/>
  <c r="GZ5" i="2"/>
  <c r="GZ6" i="2"/>
  <c r="GZ7" i="2"/>
  <c r="GZ69" i="2"/>
  <c r="JX7" i="2"/>
  <c r="JX38" i="2"/>
  <c r="JX69" i="2"/>
  <c r="JX139" i="2"/>
  <c r="JX169" i="2"/>
  <c r="GZ139" i="2"/>
  <c r="GZ8" i="2"/>
  <c r="GZ70" i="2"/>
  <c r="JX8" i="2"/>
  <c r="JX39" i="2"/>
  <c r="JX70" i="2"/>
  <c r="JX140" i="2"/>
  <c r="JX170" i="2"/>
  <c r="GZ38" i="2"/>
  <c r="GZ199" i="2"/>
  <c r="GZ39" i="2"/>
  <c r="GZ140" i="2"/>
  <c r="GZ9" i="2"/>
  <c r="GZ71" i="2"/>
  <c r="JX9" i="2"/>
  <c r="JX40" i="2"/>
  <c r="JX71" i="2"/>
  <c r="JX141" i="2"/>
  <c r="JX171" i="2"/>
  <c r="GZ200" i="2"/>
  <c r="GZ40" i="2"/>
  <c r="GZ141" i="2"/>
  <c r="GZ10" i="2"/>
  <c r="GZ72" i="2"/>
  <c r="JX10" i="2"/>
  <c r="JX41" i="2"/>
  <c r="JX72" i="2"/>
  <c r="JX142" i="2"/>
  <c r="JX172" i="2"/>
  <c r="GZ201" i="2"/>
  <c r="GZ41" i="2"/>
  <c r="GZ142" i="2"/>
  <c r="GZ11" i="2"/>
  <c r="GZ73" i="2"/>
  <c r="JX11" i="2"/>
  <c r="JX42" i="2"/>
  <c r="JX73" i="2"/>
  <c r="JX143" i="2"/>
  <c r="JX173" i="2"/>
  <c r="GZ202" i="2"/>
  <c r="GZ42" i="2"/>
  <c r="GZ143" i="2"/>
  <c r="GZ12" i="2"/>
  <c r="GZ74" i="2"/>
  <c r="JX12" i="2"/>
  <c r="JX43" i="2"/>
  <c r="JX74" i="2"/>
  <c r="JX144" i="2"/>
  <c r="JX174" i="2"/>
  <c r="GZ203" i="2"/>
  <c r="GZ43" i="2"/>
  <c r="GZ144" i="2"/>
  <c r="GZ13" i="2"/>
  <c r="GZ75" i="2"/>
  <c r="JX13" i="2"/>
  <c r="JX44" i="2"/>
  <c r="JX75" i="2"/>
  <c r="JX145" i="2"/>
  <c r="JX175" i="2"/>
  <c r="GZ204" i="2"/>
  <c r="GZ44" i="2"/>
  <c r="GZ145" i="2"/>
  <c r="GZ14" i="2"/>
  <c r="GZ76" i="2"/>
  <c r="JX14" i="2"/>
  <c r="JX45" i="2"/>
  <c r="JX76" i="2"/>
  <c r="JX146" i="2"/>
  <c r="JX176" i="2"/>
  <c r="GZ205" i="2"/>
  <c r="GZ45" i="2"/>
  <c r="GZ146" i="2"/>
  <c r="GZ15" i="2"/>
  <c r="GZ77" i="2"/>
  <c r="JX15" i="2"/>
  <c r="JX46" i="2"/>
  <c r="JX77" i="2"/>
  <c r="JX147" i="2"/>
  <c r="JX177" i="2"/>
  <c r="GZ206" i="2"/>
  <c r="GZ46" i="2"/>
  <c r="GZ147" i="2"/>
  <c r="GZ16" i="2"/>
  <c r="GZ78" i="2"/>
  <c r="JX16" i="2"/>
  <c r="JX47" i="2"/>
  <c r="JX78" i="2"/>
  <c r="JX148" i="2"/>
  <c r="JX178" i="2"/>
  <c r="GZ207" i="2"/>
  <c r="GZ47" i="2"/>
  <c r="GZ148" i="2"/>
  <c r="GZ17" i="2"/>
  <c r="GZ79" i="2"/>
  <c r="JX17" i="2"/>
  <c r="JX48" i="2"/>
  <c r="JX79" i="2"/>
  <c r="JX149" i="2"/>
  <c r="JX179" i="2"/>
  <c r="GZ208" i="2"/>
  <c r="GZ48" i="2"/>
  <c r="GZ149" i="2"/>
  <c r="GZ18" i="2"/>
  <c r="GZ80" i="2"/>
  <c r="JX18" i="2"/>
  <c r="JX49" i="2"/>
  <c r="JX80" i="2"/>
  <c r="JX150" i="2"/>
  <c r="JX180" i="2"/>
  <c r="GZ209" i="2"/>
  <c r="GZ49" i="2"/>
  <c r="GZ150" i="2"/>
  <c r="GZ19" i="2"/>
  <c r="GZ81" i="2"/>
  <c r="JX19" i="2"/>
  <c r="JX50" i="2"/>
  <c r="JX81" i="2"/>
  <c r="JX151" i="2"/>
  <c r="JX181" i="2"/>
  <c r="GZ210" i="2"/>
  <c r="GZ50" i="2"/>
  <c r="GZ151" i="2"/>
  <c r="GZ20" i="2"/>
  <c r="GZ82" i="2"/>
  <c r="JX20" i="2"/>
  <c r="JX51" i="2"/>
  <c r="JX82" i="2"/>
  <c r="JX152" i="2"/>
  <c r="JX182" i="2"/>
  <c r="GZ211" i="2"/>
  <c r="GZ51" i="2"/>
  <c r="GZ152" i="2"/>
  <c r="GZ21" i="2"/>
  <c r="GZ83" i="2"/>
  <c r="JX21" i="2"/>
  <c r="JX52" i="2"/>
  <c r="JX83" i="2"/>
  <c r="JX153" i="2"/>
  <c r="JX183" i="2"/>
  <c r="GZ212" i="2"/>
  <c r="GZ52" i="2"/>
  <c r="GZ153" i="2"/>
  <c r="GZ22" i="2"/>
  <c r="GZ84" i="2"/>
  <c r="JX22" i="2"/>
  <c r="JX53" i="2"/>
  <c r="JX84" i="2"/>
  <c r="JX154" i="2"/>
  <c r="JX184" i="2"/>
  <c r="GZ213" i="2"/>
  <c r="GZ53" i="2"/>
  <c r="GZ154" i="2"/>
  <c r="GZ23" i="2"/>
  <c r="GZ85" i="2"/>
  <c r="JX23" i="2"/>
  <c r="JX54" i="2"/>
  <c r="JX85" i="2"/>
  <c r="JX155" i="2"/>
  <c r="JX185" i="2"/>
  <c r="GZ214" i="2"/>
  <c r="GZ54" i="2"/>
  <c r="GZ155" i="2"/>
  <c r="GZ24" i="2"/>
  <c r="GZ86" i="2"/>
  <c r="JX24" i="2"/>
  <c r="JX55" i="2"/>
  <c r="JX86" i="2"/>
  <c r="JX156" i="2"/>
  <c r="JX186" i="2"/>
  <c r="GZ215" i="2"/>
  <c r="GZ55" i="2"/>
  <c r="GZ156" i="2"/>
  <c r="GZ25" i="2"/>
  <c r="GZ87" i="2"/>
  <c r="JX25" i="2"/>
  <c r="JX56" i="2"/>
  <c r="JX87" i="2"/>
  <c r="JX157" i="2"/>
  <c r="JX187" i="2"/>
  <c r="GZ216" i="2"/>
  <c r="GZ56" i="2"/>
  <c r="GZ157" i="2"/>
  <c r="GZ26" i="2"/>
  <c r="GZ88" i="2"/>
  <c r="JX26" i="2"/>
  <c r="JX57" i="2"/>
  <c r="JX88" i="2"/>
  <c r="JX158" i="2"/>
  <c r="JX188" i="2"/>
  <c r="GZ217" i="2"/>
  <c r="GZ57" i="2"/>
  <c r="GZ158" i="2"/>
  <c r="GZ249" i="2"/>
  <c r="NG7" i="2"/>
  <c r="NG38" i="2"/>
  <c r="NG69" i="2"/>
  <c r="KG271" i="2"/>
  <c r="NG139" i="2"/>
  <c r="NG169" i="2"/>
  <c r="KI139" i="2"/>
  <c r="NG8" i="2"/>
  <c r="NG39" i="2"/>
  <c r="NG70" i="2"/>
  <c r="NG140" i="2"/>
  <c r="NG170" i="2"/>
  <c r="KG268" i="2"/>
  <c r="KH268" i="2"/>
  <c r="KI38" i="2"/>
  <c r="KI199" i="2"/>
  <c r="KI39" i="2"/>
  <c r="KI140" i="2"/>
  <c r="KI200" i="2"/>
  <c r="NG9" i="2"/>
  <c r="NG40" i="2"/>
  <c r="NG71" i="2"/>
  <c r="NG141" i="2"/>
  <c r="NG171" i="2"/>
  <c r="KI40" i="2"/>
  <c r="KI141" i="2"/>
  <c r="KI201" i="2"/>
  <c r="NG10" i="2"/>
  <c r="NG41" i="2"/>
  <c r="NG72" i="2"/>
  <c r="NG142" i="2"/>
  <c r="NG172" i="2"/>
  <c r="KI41" i="2"/>
  <c r="KI142" i="2"/>
  <c r="KI202" i="2"/>
  <c r="NG11" i="2"/>
  <c r="NG42" i="2"/>
  <c r="NG73" i="2"/>
  <c r="NG143" i="2"/>
  <c r="NG173" i="2"/>
  <c r="KI42" i="2"/>
  <c r="KI143" i="2"/>
  <c r="KI203" i="2"/>
  <c r="NG12" i="2"/>
  <c r="NG43" i="2"/>
  <c r="NG74" i="2"/>
  <c r="NG144" i="2"/>
  <c r="NG174" i="2"/>
  <c r="KI43" i="2"/>
  <c r="KI144" i="2"/>
  <c r="KI204" i="2"/>
  <c r="NG13" i="2"/>
  <c r="NG44" i="2"/>
  <c r="NG75" i="2"/>
  <c r="NG145" i="2"/>
  <c r="NG175" i="2"/>
  <c r="KI44" i="2"/>
  <c r="KI145" i="2"/>
  <c r="KI205" i="2"/>
  <c r="NG14" i="2"/>
  <c r="NG45" i="2"/>
  <c r="NG76" i="2"/>
  <c r="NG146" i="2"/>
  <c r="NG176" i="2"/>
  <c r="KI45" i="2"/>
  <c r="KI146" i="2"/>
  <c r="KI206" i="2"/>
  <c r="NG15" i="2"/>
  <c r="NG46" i="2"/>
  <c r="NG77" i="2"/>
  <c r="NG147" i="2"/>
  <c r="NG177" i="2"/>
  <c r="KI46" i="2"/>
  <c r="KI147" i="2"/>
  <c r="KI207" i="2"/>
  <c r="NG16" i="2"/>
  <c r="NG47" i="2"/>
  <c r="NG78" i="2"/>
  <c r="NG148" i="2"/>
  <c r="NG178" i="2"/>
  <c r="KI47" i="2"/>
  <c r="KI148" i="2"/>
  <c r="KI208" i="2"/>
  <c r="NG17" i="2"/>
  <c r="NG48" i="2"/>
  <c r="NG79" i="2"/>
  <c r="NG149" i="2"/>
  <c r="NG179" i="2"/>
  <c r="KI48" i="2"/>
  <c r="KI149" i="2"/>
  <c r="KI209" i="2"/>
  <c r="NG18" i="2"/>
  <c r="NG49" i="2"/>
  <c r="NG80" i="2"/>
  <c r="NG150" i="2"/>
  <c r="NG180" i="2"/>
  <c r="KI49" i="2"/>
  <c r="KI150" i="2"/>
  <c r="KI210" i="2"/>
  <c r="NG19" i="2"/>
  <c r="NG50" i="2"/>
  <c r="NG81" i="2"/>
  <c r="NG151" i="2"/>
  <c r="NG181" i="2"/>
  <c r="KI50" i="2"/>
  <c r="KI151" i="2"/>
  <c r="KI211" i="2"/>
  <c r="NG20" i="2"/>
  <c r="NG51" i="2"/>
  <c r="NG82" i="2"/>
  <c r="NG152" i="2"/>
  <c r="NG182" i="2"/>
  <c r="KI51" i="2"/>
  <c r="KI152" i="2"/>
  <c r="KI212" i="2"/>
  <c r="NG21" i="2"/>
  <c r="NG52" i="2"/>
  <c r="NG83" i="2"/>
  <c r="NG153" i="2"/>
  <c r="NG183" i="2"/>
  <c r="KI52" i="2"/>
  <c r="KI153" i="2"/>
  <c r="KI213" i="2"/>
  <c r="NG22" i="2"/>
  <c r="NG53" i="2"/>
  <c r="NG84" i="2"/>
  <c r="NG154" i="2"/>
  <c r="NG184" i="2"/>
  <c r="KI53" i="2"/>
  <c r="KI154" i="2"/>
  <c r="KI214" i="2"/>
  <c r="NG23" i="2"/>
  <c r="NG54" i="2"/>
  <c r="NG85" i="2"/>
  <c r="NG155" i="2"/>
  <c r="NG185" i="2"/>
  <c r="KI54" i="2"/>
  <c r="KI155" i="2"/>
  <c r="KI215" i="2"/>
  <c r="NG24" i="2"/>
  <c r="NG55" i="2"/>
  <c r="NG86" i="2"/>
  <c r="NG156" i="2"/>
  <c r="NG186" i="2"/>
  <c r="KI55" i="2"/>
  <c r="KI156" i="2"/>
  <c r="KI216" i="2"/>
  <c r="NG25" i="2"/>
  <c r="NG56" i="2"/>
  <c r="NG87" i="2"/>
  <c r="NG157" i="2"/>
  <c r="NG187" i="2"/>
  <c r="KI56" i="2"/>
  <c r="KI157" i="2"/>
  <c r="KI217" i="2"/>
  <c r="NG26" i="2"/>
  <c r="NG57" i="2"/>
  <c r="NG88" i="2"/>
  <c r="NG158" i="2"/>
  <c r="NG188" i="2"/>
  <c r="KI57" i="2"/>
  <c r="KI158" i="2"/>
  <c r="KI249" i="2"/>
  <c r="NH7" i="2"/>
  <c r="NH38" i="2"/>
  <c r="NH69" i="2"/>
  <c r="NH139" i="2"/>
  <c r="NH169" i="2"/>
  <c r="KJ139" i="2"/>
  <c r="NH8" i="2"/>
  <c r="NH39" i="2"/>
  <c r="NH70" i="2"/>
  <c r="NH140" i="2"/>
  <c r="NH170" i="2"/>
  <c r="KJ38" i="2"/>
  <c r="KJ199" i="2"/>
  <c r="KJ39" i="2"/>
  <c r="KJ140" i="2"/>
  <c r="NH9" i="2"/>
  <c r="NH40" i="2"/>
  <c r="NH71" i="2"/>
  <c r="NH141" i="2"/>
  <c r="NH171" i="2"/>
  <c r="KJ200" i="2"/>
  <c r="KJ40" i="2"/>
  <c r="KJ141" i="2"/>
  <c r="NH10" i="2"/>
  <c r="NH41" i="2"/>
  <c r="NH72" i="2"/>
  <c r="NH142" i="2"/>
  <c r="NH172" i="2"/>
  <c r="KJ201" i="2"/>
  <c r="KJ41" i="2"/>
  <c r="KJ142" i="2"/>
  <c r="NH11" i="2"/>
  <c r="NH42" i="2"/>
  <c r="NH73" i="2"/>
  <c r="NH143" i="2"/>
  <c r="NH173" i="2"/>
  <c r="KJ202" i="2"/>
  <c r="KJ42" i="2"/>
  <c r="KJ143" i="2"/>
  <c r="NH12" i="2"/>
  <c r="NH43" i="2"/>
  <c r="NH74" i="2"/>
  <c r="NH144" i="2"/>
  <c r="NH174" i="2"/>
  <c r="KJ203" i="2"/>
  <c r="KJ43" i="2"/>
  <c r="KJ144" i="2"/>
  <c r="NH13" i="2"/>
  <c r="NH44" i="2"/>
  <c r="NH75" i="2"/>
  <c r="NH145" i="2"/>
  <c r="NH175" i="2"/>
  <c r="KJ204" i="2"/>
  <c r="KJ44" i="2"/>
  <c r="KJ145" i="2"/>
  <c r="NH14" i="2"/>
  <c r="NH45" i="2"/>
  <c r="NH76" i="2"/>
  <c r="NH146" i="2"/>
  <c r="NH176" i="2"/>
  <c r="KJ205" i="2"/>
  <c r="KJ45" i="2"/>
  <c r="KJ146" i="2"/>
  <c r="NH15" i="2"/>
  <c r="NH46" i="2"/>
  <c r="NH77" i="2"/>
  <c r="NH147" i="2"/>
  <c r="NH177" i="2"/>
  <c r="KJ206" i="2"/>
  <c r="KJ46" i="2"/>
  <c r="KJ147" i="2"/>
  <c r="NH16" i="2"/>
  <c r="NH47" i="2"/>
  <c r="NH78" i="2"/>
  <c r="NH148" i="2"/>
  <c r="NH178" i="2"/>
  <c r="KJ207" i="2"/>
  <c r="KJ47" i="2"/>
  <c r="KJ148" i="2"/>
  <c r="NH17" i="2"/>
  <c r="NH48" i="2"/>
  <c r="NH79" i="2"/>
  <c r="NH149" i="2"/>
  <c r="NH179" i="2"/>
  <c r="KJ208" i="2"/>
  <c r="KJ48" i="2"/>
  <c r="KJ149" i="2"/>
  <c r="NH18" i="2"/>
  <c r="NH49" i="2"/>
  <c r="NH80" i="2"/>
  <c r="NH150" i="2"/>
  <c r="NH180" i="2"/>
  <c r="KJ209" i="2"/>
  <c r="KJ49" i="2"/>
  <c r="KJ150" i="2"/>
  <c r="NH19" i="2"/>
  <c r="NH50" i="2"/>
  <c r="NH81" i="2"/>
  <c r="NH151" i="2"/>
  <c r="NH181" i="2"/>
  <c r="KJ210" i="2"/>
  <c r="KJ50" i="2"/>
  <c r="KJ151" i="2"/>
  <c r="NH20" i="2"/>
  <c r="NH51" i="2"/>
  <c r="NH82" i="2"/>
  <c r="NH152" i="2"/>
  <c r="NH182" i="2"/>
  <c r="KJ211" i="2"/>
  <c r="KJ51" i="2"/>
  <c r="KJ152" i="2"/>
  <c r="NH21" i="2"/>
  <c r="NH52" i="2"/>
  <c r="NH83" i="2"/>
  <c r="NH153" i="2"/>
  <c r="NH183" i="2"/>
  <c r="KJ212" i="2"/>
  <c r="KJ52" i="2"/>
  <c r="KJ153" i="2"/>
  <c r="NH22" i="2"/>
  <c r="NH53" i="2"/>
  <c r="NH84" i="2"/>
  <c r="NH154" i="2"/>
  <c r="NH184" i="2"/>
  <c r="KJ213" i="2"/>
  <c r="KJ53" i="2"/>
  <c r="KJ154" i="2"/>
  <c r="NH23" i="2"/>
  <c r="NH54" i="2"/>
  <c r="NH85" i="2"/>
  <c r="NH155" i="2"/>
  <c r="NH185" i="2"/>
  <c r="KJ214" i="2"/>
  <c r="KJ54" i="2"/>
  <c r="KJ155" i="2"/>
  <c r="NH24" i="2"/>
  <c r="NH55" i="2"/>
  <c r="NH86" i="2"/>
  <c r="NH156" i="2"/>
  <c r="NH186" i="2"/>
  <c r="KJ215" i="2"/>
  <c r="KJ55" i="2"/>
  <c r="KJ156" i="2"/>
  <c r="NH25" i="2"/>
  <c r="NH56" i="2"/>
  <c r="NH87" i="2"/>
  <c r="NH157" i="2"/>
  <c r="NH187" i="2"/>
  <c r="KJ216" i="2"/>
  <c r="KJ56" i="2"/>
  <c r="KJ157" i="2"/>
  <c r="NH26" i="2"/>
  <c r="NH57" i="2"/>
  <c r="NH88" i="2"/>
  <c r="NH158" i="2"/>
  <c r="NH188" i="2"/>
  <c r="KJ217" i="2"/>
  <c r="KJ57" i="2"/>
  <c r="KJ158" i="2"/>
  <c r="KJ249" i="2"/>
  <c r="NI7" i="2"/>
  <c r="NI38" i="2"/>
  <c r="NI69" i="2"/>
  <c r="NI139" i="2"/>
  <c r="NI169" i="2"/>
  <c r="KK139" i="2"/>
  <c r="NI8" i="2"/>
  <c r="NI39" i="2"/>
  <c r="NI70" i="2"/>
  <c r="NI140" i="2"/>
  <c r="NI170" i="2"/>
  <c r="KK38" i="2"/>
  <c r="KK199" i="2"/>
  <c r="KK39" i="2"/>
  <c r="KK140" i="2"/>
  <c r="NI9" i="2"/>
  <c r="NI40" i="2"/>
  <c r="NI71" i="2"/>
  <c r="NI141" i="2"/>
  <c r="NI171" i="2"/>
  <c r="KK200" i="2"/>
  <c r="KK40" i="2"/>
  <c r="KK141" i="2"/>
  <c r="NI10" i="2"/>
  <c r="NI41" i="2"/>
  <c r="NI72" i="2"/>
  <c r="NI142" i="2"/>
  <c r="NI172" i="2"/>
  <c r="KK201" i="2"/>
  <c r="KK41" i="2"/>
  <c r="KK142" i="2"/>
  <c r="NI11" i="2"/>
  <c r="NI42" i="2"/>
  <c r="NI73" i="2"/>
  <c r="NI143" i="2"/>
  <c r="NI173" i="2"/>
  <c r="KK202" i="2"/>
  <c r="KK42" i="2"/>
  <c r="KK143" i="2"/>
  <c r="NI12" i="2"/>
  <c r="NI43" i="2"/>
  <c r="NI74" i="2"/>
  <c r="NI144" i="2"/>
  <c r="NI174" i="2"/>
  <c r="KK203" i="2"/>
  <c r="KK43" i="2"/>
  <c r="KK144" i="2"/>
  <c r="NI13" i="2"/>
  <c r="NI44" i="2"/>
  <c r="NI75" i="2"/>
  <c r="NI145" i="2"/>
  <c r="NI175" i="2"/>
  <c r="KK204" i="2"/>
  <c r="KK44" i="2"/>
  <c r="KK145" i="2"/>
  <c r="NI14" i="2"/>
  <c r="NI45" i="2"/>
  <c r="NI76" i="2"/>
  <c r="NI146" i="2"/>
  <c r="NI176" i="2"/>
  <c r="KK205" i="2"/>
  <c r="KK45" i="2"/>
  <c r="KK146" i="2"/>
  <c r="NI15" i="2"/>
  <c r="NI46" i="2"/>
  <c r="NI77" i="2"/>
  <c r="NI147" i="2"/>
  <c r="NI177" i="2"/>
  <c r="KK206" i="2"/>
  <c r="KK46" i="2"/>
  <c r="KK147" i="2"/>
  <c r="NI16" i="2"/>
  <c r="NI47" i="2"/>
  <c r="NI78" i="2"/>
  <c r="NI148" i="2"/>
  <c r="NI178" i="2"/>
  <c r="KK207" i="2"/>
  <c r="KK47" i="2"/>
  <c r="KK148" i="2"/>
  <c r="NI17" i="2"/>
  <c r="NI48" i="2"/>
  <c r="NI79" i="2"/>
  <c r="NI149" i="2"/>
  <c r="NI179" i="2"/>
  <c r="KK208" i="2"/>
  <c r="KK48" i="2"/>
  <c r="KK149" i="2"/>
  <c r="NI18" i="2"/>
  <c r="NI49" i="2"/>
  <c r="NI80" i="2"/>
  <c r="NI150" i="2"/>
  <c r="NI180" i="2"/>
  <c r="KK209" i="2"/>
  <c r="KK49" i="2"/>
  <c r="KK150" i="2"/>
  <c r="NI19" i="2"/>
  <c r="NI50" i="2"/>
  <c r="NI81" i="2"/>
  <c r="NI151" i="2"/>
  <c r="NI181" i="2"/>
  <c r="KK210" i="2"/>
  <c r="KK50" i="2"/>
  <c r="KK151" i="2"/>
  <c r="NI20" i="2"/>
  <c r="NI51" i="2"/>
  <c r="NI82" i="2"/>
  <c r="NI152" i="2"/>
  <c r="NI182" i="2"/>
  <c r="KK211" i="2"/>
  <c r="KK51" i="2"/>
  <c r="KK152" i="2"/>
  <c r="NI21" i="2"/>
  <c r="NI52" i="2"/>
  <c r="NI83" i="2"/>
  <c r="NI153" i="2"/>
  <c r="NI183" i="2"/>
  <c r="KK212" i="2"/>
  <c r="KK52" i="2"/>
  <c r="KK153" i="2"/>
  <c r="NI22" i="2"/>
  <c r="NI53" i="2"/>
  <c r="NI84" i="2"/>
  <c r="NI154" i="2"/>
  <c r="NI184" i="2"/>
  <c r="KK213" i="2"/>
  <c r="KK53" i="2"/>
  <c r="KK154" i="2"/>
  <c r="NI23" i="2"/>
  <c r="NI54" i="2"/>
  <c r="NI85" i="2"/>
  <c r="NI155" i="2"/>
  <c r="NI185" i="2"/>
  <c r="KK214" i="2"/>
  <c r="KK54" i="2"/>
  <c r="KK155" i="2"/>
  <c r="NI24" i="2"/>
  <c r="NI55" i="2"/>
  <c r="NI86" i="2"/>
  <c r="NI156" i="2"/>
  <c r="NI186" i="2"/>
  <c r="KK215" i="2"/>
  <c r="KK55" i="2"/>
  <c r="KK156" i="2"/>
  <c r="NI25" i="2"/>
  <c r="NI56" i="2"/>
  <c r="NI87" i="2"/>
  <c r="NI157" i="2"/>
  <c r="NI187" i="2"/>
  <c r="KK216" i="2"/>
  <c r="KK56" i="2"/>
  <c r="KK157" i="2"/>
  <c r="NI26" i="2"/>
  <c r="NI57" i="2"/>
  <c r="NI88" i="2"/>
  <c r="NI158" i="2"/>
  <c r="NI188" i="2"/>
  <c r="KK217" i="2"/>
  <c r="KK57" i="2"/>
  <c r="KK158" i="2"/>
  <c r="KK249" i="2"/>
  <c r="NJ7" i="2"/>
  <c r="NJ38" i="2"/>
  <c r="NJ69" i="2"/>
  <c r="NJ139" i="2"/>
  <c r="NJ169" i="2"/>
  <c r="KL139" i="2"/>
  <c r="NJ8" i="2"/>
  <c r="NJ39" i="2"/>
  <c r="NJ70" i="2"/>
  <c r="NJ140" i="2"/>
  <c r="NJ170" i="2"/>
  <c r="KL38" i="2"/>
  <c r="KL199" i="2"/>
  <c r="KL39" i="2"/>
  <c r="KL140" i="2"/>
  <c r="NJ9" i="2"/>
  <c r="NJ40" i="2"/>
  <c r="NJ71" i="2"/>
  <c r="NJ141" i="2"/>
  <c r="NJ171" i="2"/>
  <c r="KL200" i="2"/>
  <c r="KL40" i="2"/>
  <c r="KL141" i="2"/>
  <c r="NJ10" i="2"/>
  <c r="NJ41" i="2"/>
  <c r="NJ72" i="2"/>
  <c r="NJ142" i="2"/>
  <c r="NJ172" i="2"/>
  <c r="KL201" i="2"/>
  <c r="KL41" i="2"/>
  <c r="KL142" i="2"/>
  <c r="NJ11" i="2"/>
  <c r="NJ42" i="2"/>
  <c r="NJ73" i="2"/>
  <c r="NJ143" i="2"/>
  <c r="NJ173" i="2"/>
  <c r="KL202" i="2"/>
  <c r="KL42" i="2"/>
  <c r="KL143" i="2"/>
  <c r="NJ12" i="2"/>
  <c r="NJ43" i="2"/>
  <c r="NJ74" i="2"/>
  <c r="NJ144" i="2"/>
  <c r="NJ174" i="2"/>
  <c r="KL203" i="2"/>
  <c r="KL43" i="2"/>
  <c r="KL144" i="2"/>
  <c r="NJ13" i="2"/>
  <c r="NJ44" i="2"/>
  <c r="NJ75" i="2"/>
  <c r="NJ145" i="2"/>
  <c r="NJ175" i="2"/>
  <c r="KL204" i="2"/>
  <c r="KL44" i="2"/>
  <c r="KL145" i="2"/>
  <c r="NJ14" i="2"/>
  <c r="NJ45" i="2"/>
  <c r="NJ76" i="2"/>
  <c r="NJ146" i="2"/>
  <c r="NJ176" i="2"/>
  <c r="KL205" i="2"/>
  <c r="KL45" i="2"/>
  <c r="KL146" i="2"/>
  <c r="NJ15" i="2"/>
  <c r="NJ46" i="2"/>
  <c r="NJ77" i="2"/>
  <c r="NJ147" i="2"/>
  <c r="NJ177" i="2"/>
  <c r="KL206" i="2"/>
  <c r="KL46" i="2"/>
  <c r="KL147" i="2"/>
  <c r="NJ16" i="2"/>
  <c r="NJ47" i="2"/>
  <c r="NJ78" i="2"/>
  <c r="NJ148" i="2"/>
  <c r="NJ178" i="2"/>
  <c r="KL207" i="2"/>
  <c r="KL47" i="2"/>
  <c r="KL148" i="2"/>
  <c r="NJ17" i="2"/>
  <c r="NJ48" i="2"/>
  <c r="NJ79" i="2"/>
  <c r="NJ149" i="2"/>
  <c r="NJ179" i="2"/>
  <c r="KL208" i="2"/>
  <c r="KL48" i="2"/>
  <c r="KL149" i="2"/>
  <c r="NJ18" i="2"/>
  <c r="NJ49" i="2"/>
  <c r="NJ80" i="2"/>
  <c r="NJ150" i="2"/>
  <c r="NJ180" i="2"/>
  <c r="KL209" i="2"/>
  <c r="KL49" i="2"/>
  <c r="KL150" i="2"/>
  <c r="NJ19" i="2"/>
  <c r="NJ50" i="2"/>
  <c r="NJ81" i="2"/>
  <c r="NJ151" i="2"/>
  <c r="NJ181" i="2"/>
  <c r="KL210" i="2"/>
  <c r="KL50" i="2"/>
  <c r="KL151" i="2"/>
  <c r="NJ20" i="2"/>
  <c r="NJ51" i="2"/>
  <c r="NJ82" i="2"/>
  <c r="NJ152" i="2"/>
  <c r="NJ182" i="2"/>
  <c r="KL211" i="2"/>
  <c r="KL51" i="2"/>
  <c r="KL152" i="2"/>
  <c r="NJ21" i="2"/>
  <c r="NJ52" i="2"/>
  <c r="NJ83" i="2"/>
  <c r="NJ153" i="2"/>
  <c r="NJ183" i="2"/>
  <c r="KL212" i="2"/>
  <c r="KL52" i="2"/>
  <c r="KL153" i="2"/>
  <c r="NJ22" i="2"/>
  <c r="NJ53" i="2"/>
  <c r="NJ84" i="2"/>
  <c r="NJ154" i="2"/>
  <c r="NJ184" i="2"/>
  <c r="KL213" i="2"/>
  <c r="KL53" i="2"/>
  <c r="KL154" i="2"/>
  <c r="NJ23" i="2"/>
  <c r="NJ54" i="2"/>
  <c r="NJ85" i="2"/>
  <c r="NJ155" i="2"/>
  <c r="NJ185" i="2"/>
  <c r="KL214" i="2"/>
  <c r="KL54" i="2"/>
  <c r="KL155" i="2"/>
  <c r="NJ24" i="2"/>
  <c r="NJ55" i="2"/>
  <c r="NJ86" i="2"/>
  <c r="NJ156" i="2"/>
  <c r="NJ186" i="2"/>
  <c r="KL215" i="2"/>
  <c r="KL55" i="2"/>
  <c r="KL156" i="2"/>
  <c r="NJ25" i="2"/>
  <c r="NJ56" i="2"/>
  <c r="NJ87" i="2"/>
  <c r="NJ157" i="2"/>
  <c r="NJ187" i="2"/>
  <c r="KL216" i="2"/>
  <c r="KL56" i="2"/>
  <c r="KL157" i="2"/>
  <c r="NJ26" i="2"/>
  <c r="NJ57" i="2"/>
  <c r="NJ88" i="2"/>
  <c r="NJ158" i="2"/>
  <c r="NJ188" i="2"/>
  <c r="KL217" i="2"/>
  <c r="KL57" i="2"/>
  <c r="KL158" i="2"/>
  <c r="KL249" i="2"/>
  <c r="NK7" i="2"/>
  <c r="NK38" i="2"/>
  <c r="NK69" i="2"/>
  <c r="NK139" i="2"/>
  <c r="NK169" i="2"/>
  <c r="KM139" i="2"/>
  <c r="NK8" i="2"/>
  <c r="NK39" i="2"/>
  <c r="NK70" i="2"/>
  <c r="NK140" i="2"/>
  <c r="NK170" i="2"/>
  <c r="KM38" i="2"/>
  <c r="KM199" i="2"/>
  <c r="KM39" i="2"/>
  <c r="KM140" i="2"/>
  <c r="NK9" i="2"/>
  <c r="NK40" i="2"/>
  <c r="NK71" i="2"/>
  <c r="NK141" i="2"/>
  <c r="NK171" i="2"/>
  <c r="KM200" i="2"/>
  <c r="KM40" i="2"/>
  <c r="KM141" i="2"/>
  <c r="NK10" i="2"/>
  <c r="NK41" i="2"/>
  <c r="NK72" i="2"/>
  <c r="NK142" i="2"/>
  <c r="NK172" i="2"/>
  <c r="KM201" i="2"/>
  <c r="KM41" i="2"/>
  <c r="KM142" i="2"/>
  <c r="NK11" i="2"/>
  <c r="NK42" i="2"/>
  <c r="NK73" i="2"/>
  <c r="NK143" i="2"/>
  <c r="NK173" i="2"/>
  <c r="KM202" i="2"/>
  <c r="KM42" i="2"/>
  <c r="KM143" i="2"/>
  <c r="NK12" i="2"/>
  <c r="NK43" i="2"/>
  <c r="NK74" i="2"/>
  <c r="NK144" i="2"/>
  <c r="NK174" i="2"/>
  <c r="KM203" i="2"/>
  <c r="KM43" i="2"/>
  <c r="KM144" i="2"/>
  <c r="NK13" i="2"/>
  <c r="NK44" i="2"/>
  <c r="NK75" i="2"/>
  <c r="NK145" i="2"/>
  <c r="NK175" i="2"/>
  <c r="KM204" i="2"/>
  <c r="KM44" i="2"/>
  <c r="KM145" i="2"/>
  <c r="NK14" i="2"/>
  <c r="NK45" i="2"/>
  <c r="NK76" i="2"/>
  <c r="NK146" i="2"/>
  <c r="NK176" i="2"/>
  <c r="KM205" i="2"/>
  <c r="KM45" i="2"/>
  <c r="KM146" i="2"/>
  <c r="NK15" i="2"/>
  <c r="NK46" i="2"/>
  <c r="NK77" i="2"/>
  <c r="NK147" i="2"/>
  <c r="NK177" i="2"/>
  <c r="KM206" i="2"/>
  <c r="KM46" i="2"/>
  <c r="KM147" i="2"/>
  <c r="NK16" i="2"/>
  <c r="NK47" i="2"/>
  <c r="NK78" i="2"/>
  <c r="NK148" i="2"/>
  <c r="NK178" i="2"/>
  <c r="KM207" i="2"/>
  <c r="KM47" i="2"/>
  <c r="KM148" i="2"/>
  <c r="NK17" i="2"/>
  <c r="NK48" i="2"/>
  <c r="NK79" i="2"/>
  <c r="NK149" i="2"/>
  <c r="NK179" i="2"/>
  <c r="KM208" i="2"/>
  <c r="KM48" i="2"/>
  <c r="KM149" i="2"/>
  <c r="NK18" i="2"/>
  <c r="NK49" i="2"/>
  <c r="NK80" i="2"/>
  <c r="NK150" i="2"/>
  <c r="NK180" i="2"/>
  <c r="KM209" i="2"/>
  <c r="KM49" i="2"/>
  <c r="KM150" i="2"/>
  <c r="NK19" i="2"/>
  <c r="NK50" i="2"/>
  <c r="NK81" i="2"/>
  <c r="NK151" i="2"/>
  <c r="NK181" i="2"/>
  <c r="KM210" i="2"/>
  <c r="KM50" i="2"/>
  <c r="KM151" i="2"/>
  <c r="NK20" i="2"/>
  <c r="NK51" i="2"/>
  <c r="NK82" i="2"/>
  <c r="NK152" i="2"/>
  <c r="NK182" i="2"/>
  <c r="KM211" i="2"/>
  <c r="KM51" i="2"/>
  <c r="KM152" i="2"/>
  <c r="NK21" i="2"/>
  <c r="NK52" i="2"/>
  <c r="NK83" i="2"/>
  <c r="NK153" i="2"/>
  <c r="NK183" i="2"/>
  <c r="KM212" i="2"/>
  <c r="KM52" i="2"/>
  <c r="KM153" i="2"/>
  <c r="NK22" i="2"/>
  <c r="NK53" i="2"/>
  <c r="NK84" i="2"/>
  <c r="NK154" i="2"/>
  <c r="NK184" i="2"/>
  <c r="KM213" i="2"/>
  <c r="KM53" i="2"/>
  <c r="KM154" i="2"/>
  <c r="NK23" i="2"/>
  <c r="NK54" i="2"/>
  <c r="NK85" i="2"/>
  <c r="NK155" i="2"/>
  <c r="NK185" i="2"/>
  <c r="KM214" i="2"/>
  <c r="KM54" i="2"/>
  <c r="KM155" i="2"/>
  <c r="NK24" i="2"/>
  <c r="NK55" i="2"/>
  <c r="NK86" i="2"/>
  <c r="NK156" i="2"/>
  <c r="NK186" i="2"/>
  <c r="KM215" i="2"/>
  <c r="KM55" i="2"/>
  <c r="KM156" i="2"/>
  <c r="NK25" i="2"/>
  <c r="NK56" i="2"/>
  <c r="NK87" i="2"/>
  <c r="NK157" i="2"/>
  <c r="NK187" i="2"/>
  <c r="KM216" i="2"/>
  <c r="KM56" i="2"/>
  <c r="KM157" i="2"/>
  <c r="NK26" i="2"/>
  <c r="NK57" i="2"/>
  <c r="NK88" i="2"/>
  <c r="NK158" i="2"/>
  <c r="NK188" i="2"/>
  <c r="KM217" i="2"/>
  <c r="KM57" i="2"/>
  <c r="KM158" i="2"/>
  <c r="KM249" i="2"/>
  <c r="NL7" i="2"/>
  <c r="NL38" i="2"/>
  <c r="NL69" i="2"/>
  <c r="NL139" i="2"/>
  <c r="NL169" i="2"/>
  <c r="KN139" i="2"/>
  <c r="NL8" i="2"/>
  <c r="NL39" i="2"/>
  <c r="NL70" i="2"/>
  <c r="NL140" i="2"/>
  <c r="NL170" i="2"/>
  <c r="KN38" i="2"/>
  <c r="KN199" i="2"/>
  <c r="KN39" i="2"/>
  <c r="KN140" i="2"/>
  <c r="NL9" i="2"/>
  <c r="NL40" i="2"/>
  <c r="NL71" i="2"/>
  <c r="NL141" i="2"/>
  <c r="NL171" i="2"/>
  <c r="KN200" i="2"/>
  <c r="KN40" i="2"/>
  <c r="KN141" i="2"/>
  <c r="NL10" i="2"/>
  <c r="NL41" i="2"/>
  <c r="NL72" i="2"/>
  <c r="NL142" i="2"/>
  <c r="NL172" i="2"/>
  <c r="KN201" i="2"/>
  <c r="KN41" i="2"/>
  <c r="KN142" i="2"/>
  <c r="NL11" i="2"/>
  <c r="NL42" i="2"/>
  <c r="NL73" i="2"/>
  <c r="NL143" i="2"/>
  <c r="NL173" i="2"/>
  <c r="KN202" i="2"/>
  <c r="KN42" i="2"/>
  <c r="KN143" i="2"/>
  <c r="NL12" i="2"/>
  <c r="NL43" i="2"/>
  <c r="NL74" i="2"/>
  <c r="NL144" i="2"/>
  <c r="NL174" i="2"/>
  <c r="KN203" i="2"/>
  <c r="KN43" i="2"/>
  <c r="KN144" i="2"/>
  <c r="NL13" i="2"/>
  <c r="NL44" i="2"/>
  <c r="NL75" i="2"/>
  <c r="NL145" i="2"/>
  <c r="NL175" i="2"/>
  <c r="KN204" i="2"/>
  <c r="KN44" i="2"/>
  <c r="KN145" i="2"/>
  <c r="NL14" i="2"/>
  <c r="NL45" i="2"/>
  <c r="NL76" i="2"/>
  <c r="NL146" i="2"/>
  <c r="NL176" i="2"/>
  <c r="KN205" i="2"/>
  <c r="KN45" i="2"/>
  <c r="KN146" i="2"/>
  <c r="NL15" i="2"/>
  <c r="NL46" i="2"/>
  <c r="NL77" i="2"/>
  <c r="NL147" i="2"/>
  <c r="NL177" i="2"/>
  <c r="KN206" i="2"/>
  <c r="KN46" i="2"/>
  <c r="KN147" i="2"/>
  <c r="NL16" i="2"/>
  <c r="NL47" i="2"/>
  <c r="NL78" i="2"/>
  <c r="NL148" i="2"/>
  <c r="NL178" i="2"/>
  <c r="KN207" i="2"/>
  <c r="KN47" i="2"/>
  <c r="KN148" i="2"/>
  <c r="NL17" i="2"/>
  <c r="NL48" i="2"/>
  <c r="NL79" i="2"/>
  <c r="NL149" i="2"/>
  <c r="NL179" i="2"/>
  <c r="KN208" i="2"/>
  <c r="KN48" i="2"/>
  <c r="KN149" i="2"/>
  <c r="NL18" i="2"/>
  <c r="NL49" i="2"/>
  <c r="NL80" i="2"/>
  <c r="NL150" i="2"/>
  <c r="NL180" i="2"/>
  <c r="KN209" i="2"/>
  <c r="KN49" i="2"/>
  <c r="KN150" i="2"/>
  <c r="NL19" i="2"/>
  <c r="NL50" i="2"/>
  <c r="NL81" i="2"/>
  <c r="NL151" i="2"/>
  <c r="NL181" i="2"/>
  <c r="KN210" i="2"/>
  <c r="KN50" i="2"/>
  <c r="KN151" i="2"/>
  <c r="NL20" i="2"/>
  <c r="NL51" i="2"/>
  <c r="NL82" i="2"/>
  <c r="NL152" i="2"/>
  <c r="NL182" i="2"/>
  <c r="KN211" i="2"/>
  <c r="KN51" i="2"/>
  <c r="KN152" i="2"/>
  <c r="NL21" i="2"/>
  <c r="NL52" i="2"/>
  <c r="NL83" i="2"/>
  <c r="NL153" i="2"/>
  <c r="NL183" i="2"/>
  <c r="KN212" i="2"/>
  <c r="KN52" i="2"/>
  <c r="KN153" i="2"/>
  <c r="NL22" i="2"/>
  <c r="NL53" i="2"/>
  <c r="NL84" i="2"/>
  <c r="NL154" i="2"/>
  <c r="NL184" i="2"/>
  <c r="KN213" i="2"/>
  <c r="KN53" i="2"/>
  <c r="KN154" i="2"/>
  <c r="NL23" i="2"/>
  <c r="NL54" i="2"/>
  <c r="NL85" i="2"/>
  <c r="NL155" i="2"/>
  <c r="NL185" i="2"/>
  <c r="KN214" i="2"/>
  <c r="KN54" i="2"/>
  <c r="KN155" i="2"/>
  <c r="NL24" i="2"/>
  <c r="NL55" i="2"/>
  <c r="NL86" i="2"/>
  <c r="NL156" i="2"/>
  <c r="NL186" i="2"/>
  <c r="KN215" i="2"/>
  <c r="KN55" i="2"/>
  <c r="KN156" i="2"/>
  <c r="NL25" i="2"/>
  <c r="NL56" i="2"/>
  <c r="NL87" i="2"/>
  <c r="NL157" i="2"/>
  <c r="NL187" i="2"/>
  <c r="KN216" i="2"/>
  <c r="KN56" i="2"/>
  <c r="KN157" i="2"/>
  <c r="NL26" i="2"/>
  <c r="NL57" i="2"/>
  <c r="NL88" i="2"/>
  <c r="NL158" i="2"/>
  <c r="NL188" i="2"/>
  <c r="KN217" i="2"/>
  <c r="KN57" i="2"/>
  <c r="KN158" i="2"/>
  <c r="KN249" i="2"/>
  <c r="NM7" i="2"/>
  <c r="NM38" i="2"/>
  <c r="NM69" i="2"/>
  <c r="NM139" i="2"/>
  <c r="NM169" i="2"/>
  <c r="KO139" i="2"/>
  <c r="NM8" i="2"/>
  <c r="NM39" i="2"/>
  <c r="NM70" i="2"/>
  <c r="NM140" i="2"/>
  <c r="NM170" i="2"/>
  <c r="KO38" i="2"/>
  <c r="KO199" i="2"/>
  <c r="KO39" i="2"/>
  <c r="KO140" i="2"/>
  <c r="NM9" i="2"/>
  <c r="NM40" i="2"/>
  <c r="NM71" i="2"/>
  <c r="NM141" i="2"/>
  <c r="NM171" i="2"/>
  <c r="KO200" i="2"/>
  <c r="KO40" i="2"/>
  <c r="KO141" i="2"/>
  <c r="NM10" i="2"/>
  <c r="NM41" i="2"/>
  <c r="NM72" i="2"/>
  <c r="NM142" i="2"/>
  <c r="NM172" i="2"/>
  <c r="KO201" i="2"/>
  <c r="KO41" i="2"/>
  <c r="KO142" i="2"/>
  <c r="NM11" i="2"/>
  <c r="NM42" i="2"/>
  <c r="NM73" i="2"/>
  <c r="NM143" i="2"/>
  <c r="NM173" i="2"/>
  <c r="KO202" i="2"/>
  <c r="KO42" i="2"/>
  <c r="KO143" i="2"/>
  <c r="NM12" i="2"/>
  <c r="NM43" i="2"/>
  <c r="NM74" i="2"/>
  <c r="NM144" i="2"/>
  <c r="NM174" i="2"/>
  <c r="KO203" i="2"/>
  <c r="KO43" i="2"/>
  <c r="KO144" i="2"/>
  <c r="NM13" i="2"/>
  <c r="NM44" i="2"/>
  <c r="NM75" i="2"/>
  <c r="NM145" i="2"/>
  <c r="NM175" i="2"/>
  <c r="KO204" i="2"/>
  <c r="KO44" i="2"/>
  <c r="KO145" i="2"/>
  <c r="NM14" i="2"/>
  <c r="NM45" i="2"/>
  <c r="NM76" i="2"/>
  <c r="NM146" i="2"/>
  <c r="NM176" i="2"/>
  <c r="KO205" i="2"/>
  <c r="KO45" i="2"/>
  <c r="KO146" i="2"/>
  <c r="NM15" i="2"/>
  <c r="NM46" i="2"/>
  <c r="NM77" i="2"/>
  <c r="NM147" i="2"/>
  <c r="NM177" i="2"/>
  <c r="KO206" i="2"/>
  <c r="KO46" i="2"/>
  <c r="KO147" i="2"/>
  <c r="NM16" i="2"/>
  <c r="NM47" i="2"/>
  <c r="NM78" i="2"/>
  <c r="NM148" i="2"/>
  <c r="NM178" i="2"/>
  <c r="KO207" i="2"/>
  <c r="KO47" i="2"/>
  <c r="KO148" i="2"/>
  <c r="NM17" i="2"/>
  <c r="NM48" i="2"/>
  <c r="NM79" i="2"/>
  <c r="NM149" i="2"/>
  <c r="NM179" i="2"/>
  <c r="KO208" i="2"/>
  <c r="KO48" i="2"/>
  <c r="KO149" i="2"/>
  <c r="NM18" i="2"/>
  <c r="NM49" i="2"/>
  <c r="NM80" i="2"/>
  <c r="NM150" i="2"/>
  <c r="NM180" i="2"/>
  <c r="KO209" i="2"/>
  <c r="KO49" i="2"/>
  <c r="KO150" i="2"/>
  <c r="NM19" i="2"/>
  <c r="NM50" i="2"/>
  <c r="NM81" i="2"/>
  <c r="NM151" i="2"/>
  <c r="NM181" i="2"/>
  <c r="KO210" i="2"/>
  <c r="KO50" i="2"/>
  <c r="KO151" i="2"/>
  <c r="NM20" i="2"/>
  <c r="NM51" i="2"/>
  <c r="NM82" i="2"/>
  <c r="NM152" i="2"/>
  <c r="NM182" i="2"/>
  <c r="KO211" i="2"/>
  <c r="KO51" i="2"/>
  <c r="KO152" i="2"/>
  <c r="NM21" i="2"/>
  <c r="NM52" i="2"/>
  <c r="NM83" i="2"/>
  <c r="NM153" i="2"/>
  <c r="NM183" i="2"/>
  <c r="KO212" i="2"/>
  <c r="KO52" i="2"/>
  <c r="KO153" i="2"/>
  <c r="NM22" i="2"/>
  <c r="NM53" i="2"/>
  <c r="NM84" i="2"/>
  <c r="NM154" i="2"/>
  <c r="NM184" i="2"/>
  <c r="KO213" i="2"/>
  <c r="KO53" i="2"/>
  <c r="KO154" i="2"/>
  <c r="NM23" i="2"/>
  <c r="NM54" i="2"/>
  <c r="NM85" i="2"/>
  <c r="NM155" i="2"/>
  <c r="NM185" i="2"/>
  <c r="KO214" i="2"/>
  <c r="KO54" i="2"/>
  <c r="KO155" i="2"/>
  <c r="NM24" i="2"/>
  <c r="NM55" i="2"/>
  <c r="NM86" i="2"/>
  <c r="NM156" i="2"/>
  <c r="NM186" i="2"/>
  <c r="KO215" i="2"/>
  <c r="KO55" i="2"/>
  <c r="KO156" i="2"/>
  <c r="NM25" i="2"/>
  <c r="NM56" i="2"/>
  <c r="NM87" i="2"/>
  <c r="NM157" i="2"/>
  <c r="NM187" i="2"/>
  <c r="KO216" i="2"/>
  <c r="KO56" i="2"/>
  <c r="KO157" i="2"/>
  <c r="NM26" i="2"/>
  <c r="NM57" i="2"/>
  <c r="NM88" i="2"/>
  <c r="NM158" i="2"/>
  <c r="NM188" i="2"/>
  <c r="KO217" i="2"/>
  <c r="KO57" i="2"/>
  <c r="KO158" i="2"/>
  <c r="KO249" i="2"/>
  <c r="NN7" i="2"/>
  <c r="NN38" i="2"/>
  <c r="NN69" i="2"/>
  <c r="NN139" i="2"/>
  <c r="NN169" i="2"/>
  <c r="KP139" i="2"/>
  <c r="NN8" i="2"/>
  <c r="NN39" i="2"/>
  <c r="NN70" i="2"/>
  <c r="NN140" i="2"/>
  <c r="NN170" i="2"/>
  <c r="KP38" i="2"/>
  <c r="KP199" i="2"/>
  <c r="KP39" i="2"/>
  <c r="KP140" i="2"/>
  <c r="NN9" i="2"/>
  <c r="NN40" i="2"/>
  <c r="NN71" i="2"/>
  <c r="NN141" i="2"/>
  <c r="NN171" i="2"/>
  <c r="KP200" i="2"/>
  <c r="KP40" i="2"/>
  <c r="KP141" i="2"/>
  <c r="NN10" i="2"/>
  <c r="NN41" i="2"/>
  <c r="NN72" i="2"/>
  <c r="NN142" i="2"/>
  <c r="NN172" i="2"/>
  <c r="KP201" i="2"/>
  <c r="KP41" i="2"/>
  <c r="KP142" i="2"/>
  <c r="NN11" i="2"/>
  <c r="NN42" i="2"/>
  <c r="NN73" i="2"/>
  <c r="NN143" i="2"/>
  <c r="NN173" i="2"/>
  <c r="KP202" i="2"/>
  <c r="KP42" i="2"/>
  <c r="KP143" i="2"/>
  <c r="NN12" i="2"/>
  <c r="NN43" i="2"/>
  <c r="NN74" i="2"/>
  <c r="NN144" i="2"/>
  <c r="NN174" i="2"/>
  <c r="KP203" i="2"/>
  <c r="KP43" i="2"/>
  <c r="KP144" i="2"/>
  <c r="NN13" i="2"/>
  <c r="NN44" i="2"/>
  <c r="NN75" i="2"/>
  <c r="NN145" i="2"/>
  <c r="NN175" i="2"/>
  <c r="KP204" i="2"/>
  <c r="KP44" i="2"/>
  <c r="KP145" i="2"/>
  <c r="NN14" i="2"/>
  <c r="NN45" i="2"/>
  <c r="NN76" i="2"/>
  <c r="NN146" i="2"/>
  <c r="NN176" i="2"/>
  <c r="KP205" i="2"/>
  <c r="KP45" i="2"/>
  <c r="KP146" i="2"/>
  <c r="NN15" i="2"/>
  <c r="NN46" i="2"/>
  <c r="NN77" i="2"/>
  <c r="NN147" i="2"/>
  <c r="NN177" i="2"/>
  <c r="KP206" i="2"/>
  <c r="KP46" i="2"/>
  <c r="KP147" i="2"/>
  <c r="NN16" i="2"/>
  <c r="NN47" i="2"/>
  <c r="NN78" i="2"/>
  <c r="NN148" i="2"/>
  <c r="NN178" i="2"/>
  <c r="KP207" i="2"/>
  <c r="KP47" i="2"/>
  <c r="KP148" i="2"/>
  <c r="NN17" i="2"/>
  <c r="NN48" i="2"/>
  <c r="NN79" i="2"/>
  <c r="NN149" i="2"/>
  <c r="NN179" i="2"/>
  <c r="KP208" i="2"/>
  <c r="KP48" i="2"/>
  <c r="KP149" i="2"/>
  <c r="NN18" i="2"/>
  <c r="NN49" i="2"/>
  <c r="NN80" i="2"/>
  <c r="NN150" i="2"/>
  <c r="NN180" i="2"/>
  <c r="KP209" i="2"/>
  <c r="KP49" i="2"/>
  <c r="KP150" i="2"/>
  <c r="NN19" i="2"/>
  <c r="NN50" i="2"/>
  <c r="NN81" i="2"/>
  <c r="NN151" i="2"/>
  <c r="NN181" i="2"/>
  <c r="KP210" i="2"/>
  <c r="KP50" i="2"/>
  <c r="KP151" i="2"/>
  <c r="NN20" i="2"/>
  <c r="NN51" i="2"/>
  <c r="NN82" i="2"/>
  <c r="NN152" i="2"/>
  <c r="NN182" i="2"/>
  <c r="KP211" i="2"/>
  <c r="KP51" i="2"/>
  <c r="KP152" i="2"/>
  <c r="NN21" i="2"/>
  <c r="NN52" i="2"/>
  <c r="NN83" i="2"/>
  <c r="NN153" i="2"/>
  <c r="NN183" i="2"/>
  <c r="KP212" i="2"/>
  <c r="KP52" i="2"/>
  <c r="KP153" i="2"/>
  <c r="NN22" i="2"/>
  <c r="NN53" i="2"/>
  <c r="NN84" i="2"/>
  <c r="NN154" i="2"/>
  <c r="NN184" i="2"/>
  <c r="KP213" i="2"/>
  <c r="KP53" i="2"/>
  <c r="KP154" i="2"/>
  <c r="NN23" i="2"/>
  <c r="NN54" i="2"/>
  <c r="NN85" i="2"/>
  <c r="NN155" i="2"/>
  <c r="NN185" i="2"/>
  <c r="KP214" i="2"/>
  <c r="KP54" i="2"/>
  <c r="KP155" i="2"/>
  <c r="NN24" i="2"/>
  <c r="NN55" i="2"/>
  <c r="NN86" i="2"/>
  <c r="NN156" i="2"/>
  <c r="NN186" i="2"/>
  <c r="KP215" i="2"/>
  <c r="KP55" i="2"/>
  <c r="KP156" i="2"/>
  <c r="NN25" i="2"/>
  <c r="NN56" i="2"/>
  <c r="NN87" i="2"/>
  <c r="NN157" i="2"/>
  <c r="NN187" i="2"/>
  <c r="KP216" i="2"/>
  <c r="KP56" i="2"/>
  <c r="KP157" i="2"/>
  <c r="NN26" i="2"/>
  <c r="NN57" i="2"/>
  <c r="NN88" i="2"/>
  <c r="NN158" i="2"/>
  <c r="NN188" i="2"/>
  <c r="KP217" i="2"/>
  <c r="KP57" i="2"/>
  <c r="KP158" i="2"/>
  <c r="KP249" i="2"/>
  <c r="NO7" i="2"/>
  <c r="NO38" i="2"/>
  <c r="NO69" i="2"/>
  <c r="NO139" i="2"/>
  <c r="NO169" i="2"/>
  <c r="KQ139" i="2"/>
  <c r="NO8" i="2"/>
  <c r="NO39" i="2"/>
  <c r="NO70" i="2"/>
  <c r="NO140" i="2"/>
  <c r="NO170" i="2"/>
  <c r="KQ38" i="2"/>
  <c r="KQ199" i="2"/>
  <c r="KQ39" i="2"/>
  <c r="KQ140" i="2"/>
  <c r="NO9" i="2"/>
  <c r="NO40" i="2"/>
  <c r="NO71" i="2"/>
  <c r="NO141" i="2"/>
  <c r="NO171" i="2"/>
  <c r="KQ200" i="2"/>
  <c r="KQ40" i="2"/>
  <c r="KQ141" i="2"/>
  <c r="NO10" i="2"/>
  <c r="NO41" i="2"/>
  <c r="NO72" i="2"/>
  <c r="NO142" i="2"/>
  <c r="NO172" i="2"/>
  <c r="KQ201" i="2"/>
  <c r="KQ41" i="2"/>
  <c r="KQ142" i="2"/>
  <c r="NO11" i="2"/>
  <c r="NO42" i="2"/>
  <c r="NO73" i="2"/>
  <c r="NO143" i="2"/>
  <c r="NO173" i="2"/>
  <c r="KQ202" i="2"/>
  <c r="KQ42" i="2"/>
  <c r="KQ143" i="2"/>
  <c r="NO12" i="2"/>
  <c r="NO43" i="2"/>
  <c r="NO74" i="2"/>
  <c r="NO144" i="2"/>
  <c r="NO174" i="2"/>
  <c r="KQ203" i="2"/>
  <c r="KQ43" i="2"/>
  <c r="KQ144" i="2"/>
  <c r="NO13" i="2"/>
  <c r="NO44" i="2"/>
  <c r="NO75" i="2"/>
  <c r="NO145" i="2"/>
  <c r="NO175" i="2"/>
  <c r="KQ204" i="2"/>
  <c r="KQ44" i="2"/>
  <c r="KQ145" i="2"/>
  <c r="NO14" i="2"/>
  <c r="NO45" i="2"/>
  <c r="NO76" i="2"/>
  <c r="NO146" i="2"/>
  <c r="NO176" i="2"/>
  <c r="KQ205" i="2"/>
  <c r="KQ45" i="2"/>
  <c r="KQ146" i="2"/>
  <c r="NO15" i="2"/>
  <c r="NO46" i="2"/>
  <c r="NO77" i="2"/>
  <c r="NO147" i="2"/>
  <c r="NO177" i="2"/>
  <c r="KQ206" i="2"/>
  <c r="KQ46" i="2"/>
  <c r="KQ147" i="2"/>
  <c r="NO16" i="2"/>
  <c r="NO47" i="2"/>
  <c r="NO78" i="2"/>
  <c r="NO148" i="2"/>
  <c r="NO178" i="2"/>
  <c r="KQ207" i="2"/>
  <c r="KQ47" i="2"/>
  <c r="KQ148" i="2"/>
  <c r="NO17" i="2"/>
  <c r="NO48" i="2"/>
  <c r="NO79" i="2"/>
  <c r="NO149" i="2"/>
  <c r="NO179" i="2"/>
  <c r="KQ208" i="2"/>
  <c r="KQ48" i="2"/>
  <c r="KQ149" i="2"/>
  <c r="NO18" i="2"/>
  <c r="NO49" i="2"/>
  <c r="NO80" i="2"/>
  <c r="NO150" i="2"/>
  <c r="NO180" i="2"/>
  <c r="KQ209" i="2"/>
  <c r="KQ49" i="2"/>
  <c r="KQ150" i="2"/>
  <c r="NO19" i="2"/>
  <c r="NO50" i="2"/>
  <c r="NO81" i="2"/>
  <c r="NO151" i="2"/>
  <c r="NO181" i="2"/>
  <c r="KQ210" i="2"/>
  <c r="KQ50" i="2"/>
  <c r="KQ151" i="2"/>
  <c r="NO20" i="2"/>
  <c r="NO51" i="2"/>
  <c r="NO82" i="2"/>
  <c r="NO152" i="2"/>
  <c r="NO182" i="2"/>
  <c r="KQ211" i="2"/>
  <c r="KQ51" i="2"/>
  <c r="KQ152" i="2"/>
  <c r="NO21" i="2"/>
  <c r="NO52" i="2"/>
  <c r="NO83" i="2"/>
  <c r="NO153" i="2"/>
  <c r="NO183" i="2"/>
  <c r="KQ212" i="2"/>
  <c r="KQ52" i="2"/>
  <c r="KQ153" i="2"/>
  <c r="NO22" i="2"/>
  <c r="NO53" i="2"/>
  <c r="NO84" i="2"/>
  <c r="NO154" i="2"/>
  <c r="NO184" i="2"/>
  <c r="KQ213" i="2"/>
  <c r="KQ53" i="2"/>
  <c r="KQ154" i="2"/>
  <c r="NO23" i="2"/>
  <c r="NO54" i="2"/>
  <c r="NO85" i="2"/>
  <c r="NO155" i="2"/>
  <c r="NO185" i="2"/>
  <c r="KQ214" i="2"/>
  <c r="KQ54" i="2"/>
  <c r="KQ155" i="2"/>
  <c r="NO24" i="2"/>
  <c r="NO55" i="2"/>
  <c r="NO86" i="2"/>
  <c r="NO156" i="2"/>
  <c r="NO186" i="2"/>
  <c r="KQ215" i="2"/>
  <c r="KQ55" i="2"/>
  <c r="KQ156" i="2"/>
  <c r="NO25" i="2"/>
  <c r="NO56" i="2"/>
  <c r="NO87" i="2"/>
  <c r="NO157" i="2"/>
  <c r="NO187" i="2"/>
  <c r="KQ216" i="2"/>
  <c r="KQ56" i="2"/>
  <c r="KQ157" i="2"/>
  <c r="NO26" i="2"/>
  <c r="NO57" i="2"/>
  <c r="NO88" i="2"/>
  <c r="NO158" i="2"/>
  <c r="NO188" i="2"/>
  <c r="KQ217" i="2"/>
  <c r="KQ57" i="2"/>
  <c r="KQ158" i="2"/>
  <c r="KQ249" i="2"/>
  <c r="NP7" i="2"/>
  <c r="NP38" i="2"/>
  <c r="NP69" i="2"/>
  <c r="NP139" i="2"/>
  <c r="NP169" i="2"/>
  <c r="KR139" i="2"/>
  <c r="NP8" i="2"/>
  <c r="NP39" i="2"/>
  <c r="NP70" i="2"/>
  <c r="NP140" i="2"/>
  <c r="NP170" i="2"/>
  <c r="KR38" i="2"/>
  <c r="KR199" i="2"/>
  <c r="KR39" i="2"/>
  <c r="KR140" i="2"/>
  <c r="NP9" i="2"/>
  <c r="NP40" i="2"/>
  <c r="NP71" i="2"/>
  <c r="NP141" i="2"/>
  <c r="NP171" i="2"/>
  <c r="KR200" i="2"/>
  <c r="KR40" i="2"/>
  <c r="KR141" i="2"/>
  <c r="NP10" i="2"/>
  <c r="NP41" i="2"/>
  <c r="NP72" i="2"/>
  <c r="NP142" i="2"/>
  <c r="NP172" i="2"/>
  <c r="KR201" i="2"/>
  <c r="KR41" i="2"/>
  <c r="KR142" i="2"/>
  <c r="NP11" i="2"/>
  <c r="NP42" i="2"/>
  <c r="NP73" i="2"/>
  <c r="NP143" i="2"/>
  <c r="NP173" i="2"/>
  <c r="KR202" i="2"/>
  <c r="KR42" i="2"/>
  <c r="KR143" i="2"/>
  <c r="NP12" i="2"/>
  <c r="NP43" i="2"/>
  <c r="NP74" i="2"/>
  <c r="NP144" i="2"/>
  <c r="NP174" i="2"/>
  <c r="KR203" i="2"/>
  <c r="KR43" i="2"/>
  <c r="KR144" i="2"/>
  <c r="NP13" i="2"/>
  <c r="NP44" i="2"/>
  <c r="NP75" i="2"/>
  <c r="NP145" i="2"/>
  <c r="NP175" i="2"/>
  <c r="KR204" i="2"/>
  <c r="KR44" i="2"/>
  <c r="KR145" i="2"/>
  <c r="NP14" i="2"/>
  <c r="NP45" i="2"/>
  <c r="NP76" i="2"/>
  <c r="NP146" i="2"/>
  <c r="NP176" i="2"/>
  <c r="KR205" i="2"/>
  <c r="KR45" i="2"/>
  <c r="KR146" i="2"/>
  <c r="NP15" i="2"/>
  <c r="NP46" i="2"/>
  <c r="NP77" i="2"/>
  <c r="NP147" i="2"/>
  <c r="NP177" i="2"/>
  <c r="KR206" i="2"/>
  <c r="KR46" i="2"/>
  <c r="KR147" i="2"/>
  <c r="NP16" i="2"/>
  <c r="NP47" i="2"/>
  <c r="NP78" i="2"/>
  <c r="NP148" i="2"/>
  <c r="NP178" i="2"/>
  <c r="KR207" i="2"/>
  <c r="KR47" i="2"/>
  <c r="KR148" i="2"/>
  <c r="NP17" i="2"/>
  <c r="NP48" i="2"/>
  <c r="NP79" i="2"/>
  <c r="NP149" i="2"/>
  <c r="NP179" i="2"/>
  <c r="KR208" i="2"/>
  <c r="KR48" i="2"/>
  <c r="KR149" i="2"/>
  <c r="NP18" i="2"/>
  <c r="NP49" i="2"/>
  <c r="NP80" i="2"/>
  <c r="NP150" i="2"/>
  <c r="NP180" i="2"/>
  <c r="KR209" i="2"/>
  <c r="KR49" i="2"/>
  <c r="KR150" i="2"/>
  <c r="NP19" i="2"/>
  <c r="NP50" i="2"/>
  <c r="NP81" i="2"/>
  <c r="NP151" i="2"/>
  <c r="NP181" i="2"/>
  <c r="KR210" i="2"/>
  <c r="KR50" i="2"/>
  <c r="KR151" i="2"/>
  <c r="NP20" i="2"/>
  <c r="NP51" i="2"/>
  <c r="NP82" i="2"/>
  <c r="NP152" i="2"/>
  <c r="NP182" i="2"/>
  <c r="KR211" i="2"/>
  <c r="KR51" i="2"/>
  <c r="KR152" i="2"/>
  <c r="NP21" i="2"/>
  <c r="NP52" i="2"/>
  <c r="NP83" i="2"/>
  <c r="NP153" i="2"/>
  <c r="NP183" i="2"/>
  <c r="KR212" i="2"/>
  <c r="KR52" i="2"/>
  <c r="KR153" i="2"/>
  <c r="NP22" i="2"/>
  <c r="NP53" i="2"/>
  <c r="NP84" i="2"/>
  <c r="NP154" i="2"/>
  <c r="NP184" i="2"/>
  <c r="KR213" i="2"/>
  <c r="KR53" i="2"/>
  <c r="KR154" i="2"/>
  <c r="NP23" i="2"/>
  <c r="NP54" i="2"/>
  <c r="NP85" i="2"/>
  <c r="NP155" i="2"/>
  <c r="NP185" i="2"/>
  <c r="KR214" i="2"/>
  <c r="KR54" i="2"/>
  <c r="KR155" i="2"/>
  <c r="NP24" i="2"/>
  <c r="NP55" i="2"/>
  <c r="NP86" i="2"/>
  <c r="NP156" i="2"/>
  <c r="NP186" i="2"/>
  <c r="KR215" i="2"/>
  <c r="KR55" i="2"/>
  <c r="KR156" i="2"/>
  <c r="NP25" i="2"/>
  <c r="NP56" i="2"/>
  <c r="NP87" i="2"/>
  <c r="NP157" i="2"/>
  <c r="NP187" i="2"/>
  <c r="KR216" i="2"/>
  <c r="KR56" i="2"/>
  <c r="KR157" i="2"/>
  <c r="NP26" i="2"/>
  <c r="NP57" i="2"/>
  <c r="NP88" i="2"/>
  <c r="NP158" i="2"/>
  <c r="NP188" i="2"/>
  <c r="KR217" i="2"/>
  <c r="KR57" i="2"/>
  <c r="KR158" i="2"/>
  <c r="KR249" i="2"/>
  <c r="NQ7" i="2"/>
  <c r="NQ38" i="2"/>
  <c r="NQ69" i="2"/>
  <c r="NQ139" i="2"/>
  <c r="NQ169" i="2"/>
  <c r="KS139" i="2"/>
  <c r="NQ8" i="2"/>
  <c r="NQ39" i="2"/>
  <c r="NQ70" i="2"/>
  <c r="NQ140" i="2"/>
  <c r="NQ170" i="2"/>
  <c r="KS38" i="2"/>
  <c r="KS199" i="2"/>
  <c r="KS39" i="2"/>
  <c r="KS140" i="2"/>
  <c r="NQ9" i="2"/>
  <c r="NQ40" i="2"/>
  <c r="NQ71" i="2"/>
  <c r="NQ141" i="2"/>
  <c r="NQ171" i="2"/>
  <c r="KS200" i="2"/>
  <c r="KS40" i="2"/>
  <c r="KS141" i="2"/>
  <c r="NQ10" i="2"/>
  <c r="NQ41" i="2"/>
  <c r="NQ72" i="2"/>
  <c r="NQ142" i="2"/>
  <c r="NQ172" i="2"/>
  <c r="KS201" i="2"/>
  <c r="KS41" i="2"/>
  <c r="KS142" i="2"/>
  <c r="NQ11" i="2"/>
  <c r="NQ42" i="2"/>
  <c r="NQ73" i="2"/>
  <c r="NQ143" i="2"/>
  <c r="NQ173" i="2"/>
  <c r="KS202" i="2"/>
  <c r="KS42" i="2"/>
  <c r="KS143" i="2"/>
  <c r="NQ12" i="2"/>
  <c r="NQ43" i="2"/>
  <c r="NQ74" i="2"/>
  <c r="NQ144" i="2"/>
  <c r="NQ174" i="2"/>
  <c r="KS203" i="2"/>
  <c r="KS43" i="2"/>
  <c r="KS144" i="2"/>
  <c r="NQ13" i="2"/>
  <c r="NQ44" i="2"/>
  <c r="NQ75" i="2"/>
  <c r="NQ145" i="2"/>
  <c r="NQ175" i="2"/>
  <c r="KS204" i="2"/>
  <c r="KS44" i="2"/>
  <c r="KS145" i="2"/>
  <c r="NQ14" i="2"/>
  <c r="NQ45" i="2"/>
  <c r="NQ76" i="2"/>
  <c r="NQ146" i="2"/>
  <c r="NQ176" i="2"/>
  <c r="KS205" i="2"/>
  <c r="KS45" i="2"/>
  <c r="KS146" i="2"/>
  <c r="NQ15" i="2"/>
  <c r="NQ46" i="2"/>
  <c r="NQ77" i="2"/>
  <c r="NQ147" i="2"/>
  <c r="NQ177" i="2"/>
  <c r="KS206" i="2"/>
  <c r="KS46" i="2"/>
  <c r="KS147" i="2"/>
  <c r="NQ16" i="2"/>
  <c r="NQ47" i="2"/>
  <c r="NQ78" i="2"/>
  <c r="NQ148" i="2"/>
  <c r="NQ178" i="2"/>
  <c r="KS207" i="2"/>
  <c r="KS47" i="2"/>
  <c r="KS148" i="2"/>
  <c r="NQ17" i="2"/>
  <c r="NQ48" i="2"/>
  <c r="NQ79" i="2"/>
  <c r="NQ149" i="2"/>
  <c r="NQ179" i="2"/>
  <c r="KS208" i="2"/>
  <c r="KS48" i="2"/>
  <c r="KS149" i="2"/>
  <c r="NQ18" i="2"/>
  <c r="NQ49" i="2"/>
  <c r="NQ80" i="2"/>
  <c r="NQ150" i="2"/>
  <c r="NQ180" i="2"/>
  <c r="KS209" i="2"/>
  <c r="KS49" i="2"/>
  <c r="KS150" i="2"/>
  <c r="NQ19" i="2"/>
  <c r="NQ50" i="2"/>
  <c r="NQ81" i="2"/>
  <c r="NQ151" i="2"/>
  <c r="NQ181" i="2"/>
  <c r="KS210" i="2"/>
  <c r="KS50" i="2"/>
  <c r="KS151" i="2"/>
  <c r="NQ20" i="2"/>
  <c r="NQ51" i="2"/>
  <c r="NQ82" i="2"/>
  <c r="NQ152" i="2"/>
  <c r="NQ182" i="2"/>
  <c r="KS211" i="2"/>
  <c r="KS51" i="2"/>
  <c r="KS152" i="2"/>
  <c r="NQ21" i="2"/>
  <c r="NQ52" i="2"/>
  <c r="NQ83" i="2"/>
  <c r="NQ153" i="2"/>
  <c r="NQ183" i="2"/>
  <c r="KS212" i="2"/>
  <c r="KS52" i="2"/>
  <c r="KS153" i="2"/>
  <c r="NQ22" i="2"/>
  <c r="NQ53" i="2"/>
  <c r="NQ84" i="2"/>
  <c r="NQ154" i="2"/>
  <c r="NQ184" i="2"/>
  <c r="KS213" i="2"/>
  <c r="KS53" i="2"/>
  <c r="KS154" i="2"/>
  <c r="NQ23" i="2"/>
  <c r="NQ54" i="2"/>
  <c r="NQ85" i="2"/>
  <c r="NQ155" i="2"/>
  <c r="NQ185" i="2"/>
  <c r="KS214" i="2"/>
  <c r="KS54" i="2"/>
  <c r="KS155" i="2"/>
  <c r="NQ24" i="2"/>
  <c r="NQ55" i="2"/>
  <c r="NQ86" i="2"/>
  <c r="NQ156" i="2"/>
  <c r="NQ186" i="2"/>
  <c r="KS215" i="2"/>
  <c r="KS55" i="2"/>
  <c r="KS156" i="2"/>
  <c r="NQ25" i="2"/>
  <c r="NQ56" i="2"/>
  <c r="NQ87" i="2"/>
  <c r="NQ157" i="2"/>
  <c r="NQ187" i="2"/>
  <c r="KS216" i="2"/>
  <c r="KS56" i="2"/>
  <c r="KS157" i="2"/>
  <c r="NQ26" i="2"/>
  <c r="NQ57" i="2"/>
  <c r="NQ88" i="2"/>
  <c r="NQ158" i="2"/>
  <c r="NQ188" i="2"/>
  <c r="KS217" i="2"/>
  <c r="KS57" i="2"/>
  <c r="KS158" i="2"/>
  <c r="KS249" i="2"/>
  <c r="NR7" i="2"/>
  <c r="NR38" i="2"/>
  <c r="NR69" i="2"/>
  <c r="NR139" i="2"/>
  <c r="NR169" i="2"/>
  <c r="KT139" i="2"/>
  <c r="NR8" i="2"/>
  <c r="NR39" i="2"/>
  <c r="NR70" i="2"/>
  <c r="NR140" i="2"/>
  <c r="NR170" i="2"/>
  <c r="KT38" i="2"/>
  <c r="KT199" i="2"/>
  <c r="KT39" i="2"/>
  <c r="KT140" i="2"/>
  <c r="NR9" i="2"/>
  <c r="NR40" i="2"/>
  <c r="NR71" i="2"/>
  <c r="NR141" i="2"/>
  <c r="NR171" i="2"/>
  <c r="KT200" i="2"/>
  <c r="KT40" i="2"/>
  <c r="KT141" i="2"/>
  <c r="NR10" i="2"/>
  <c r="NR41" i="2"/>
  <c r="NR72" i="2"/>
  <c r="NR142" i="2"/>
  <c r="NR172" i="2"/>
  <c r="KT201" i="2"/>
  <c r="KT41" i="2"/>
  <c r="KT142" i="2"/>
  <c r="NR11" i="2"/>
  <c r="NR42" i="2"/>
  <c r="NR73" i="2"/>
  <c r="NR143" i="2"/>
  <c r="NR173" i="2"/>
  <c r="KT202" i="2"/>
  <c r="KT42" i="2"/>
  <c r="KT143" i="2"/>
  <c r="NR12" i="2"/>
  <c r="NR43" i="2"/>
  <c r="NR74" i="2"/>
  <c r="NR144" i="2"/>
  <c r="NR174" i="2"/>
  <c r="KT203" i="2"/>
  <c r="KT43" i="2"/>
  <c r="KT144" i="2"/>
  <c r="NR13" i="2"/>
  <c r="NR44" i="2"/>
  <c r="NR75" i="2"/>
  <c r="NR145" i="2"/>
  <c r="NR175" i="2"/>
  <c r="KT204" i="2"/>
  <c r="KT44" i="2"/>
  <c r="KT145" i="2"/>
  <c r="NR14" i="2"/>
  <c r="NR45" i="2"/>
  <c r="NR76" i="2"/>
  <c r="NR146" i="2"/>
  <c r="NR176" i="2"/>
  <c r="KT205" i="2"/>
  <c r="KT45" i="2"/>
  <c r="KT146" i="2"/>
  <c r="NR15" i="2"/>
  <c r="NR46" i="2"/>
  <c r="NR77" i="2"/>
  <c r="NR147" i="2"/>
  <c r="NR177" i="2"/>
  <c r="KT206" i="2"/>
  <c r="KT46" i="2"/>
  <c r="KT147" i="2"/>
  <c r="NR16" i="2"/>
  <c r="NR47" i="2"/>
  <c r="NR78" i="2"/>
  <c r="NR148" i="2"/>
  <c r="NR178" i="2"/>
  <c r="KT207" i="2"/>
  <c r="KT47" i="2"/>
  <c r="KT148" i="2"/>
  <c r="NR17" i="2"/>
  <c r="NR48" i="2"/>
  <c r="NR79" i="2"/>
  <c r="NR149" i="2"/>
  <c r="NR179" i="2"/>
  <c r="KT208" i="2"/>
  <c r="KT48" i="2"/>
  <c r="KT149" i="2"/>
  <c r="NR18" i="2"/>
  <c r="NR49" i="2"/>
  <c r="NR80" i="2"/>
  <c r="NR150" i="2"/>
  <c r="NR180" i="2"/>
  <c r="KT209" i="2"/>
  <c r="KT49" i="2"/>
  <c r="KT150" i="2"/>
  <c r="NR19" i="2"/>
  <c r="NR50" i="2"/>
  <c r="NR81" i="2"/>
  <c r="NR151" i="2"/>
  <c r="NR181" i="2"/>
  <c r="KT210" i="2"/>
  <c r="KT50" i="2"/>
  <c r="KT151" i="2"/>
  <c r="NR20" i="2"/>
  <c r="NR51" i="2"/>
  <c r="NR82" i="2"/>
  <c r="NR152" i="2"/>
  <c r="NR182" i="2"/>
  <c r="KT211" i="2"/>
  <c r="KT51" i="2"/>
  <c r="KT152" i="2"/>
  <c r="NR21" i="2"/>
  <c r="NR52" i="2"/>
  <c r="NR83" i="2"/>
  <c r="NR153" i="2"/>
  <c r="NR183" i="2"/>
  <c r="KT212" i="2"/>
  <c r="KT52" i="2"/>
  <c r="KT153" i="2"/>
  <c r="NR22" i="2"/>
  <c r="NR53" i="2"/>
  <c r="NR84" i="2"/>
  <c r="NR154" i="2"/>
  <c r="NR184" i="2"/>
  <c r="KT213" i="2"/>
  <c r="KT53" i="2"/>
  <c r="KT154" i="2"/>
  <c r="NR23" i="2"/>
  <c r="NR54" i="2"/>
  <c r="NR85" i="2"/>
  <c r="NR155" i="2"/>
  <c r="NR185" i="2"/>
  <c r="KT214" i="2"/>
  <c r="KT54" i="2"/>
  <c r="KT155" i="2"/>
  <c r="NR24" i="2"/>
  <c r="NR55" i="2"/>
  <c r="NR86" i="2"/>
  <c r="NR156" i="2"/>
  <c r="NR186" i="2"/>
  <c r="KT215" i="2"/>
  <c r="KT55" i="2"/>
  <c r="KT156" i="2"/>
  <c r="NR25" i="2"/>
  <c r="NR56" i="2"/>
  <c r="NR87" i="2"/>
  <c r="NR157" i="2"/>
  <c r="NR187" i="2"/>
  <c r="KT216" i="2"/>
  <c r="KT56" i="2"/>
  <c r="KT157" i="2"/>
  <c r="NR26" i="2"/>
  <c r="NR57" i="2"/>
  <c r="NR88" i="2"/>
  <c r="NR158" i="2"/>
  <c r="NR188" i="2"/>
  <c r="KT217" i="2"/>
  <c r="KT57" i="2"/>
  <c r="KT158" i="2"/>
  <c r="KT249" i="2"/>
  <c r="NS7" i="2"/>
  <c r="NS38" i="2"/>
  <c r="NS69" i="2"/>
  <c r="NS139" i="2"/>
  <c r="NS169" i="2"/>
  <c r="KU139" i="2"/>
  <c r="NS8" i="2"/>
  <c r="NS39" i="2"/>
  <c r="NS70" i="2"/>
  <c r="NS140" i="2"/>
  <c r="NS170" i="2"/>
  <c r="KU38" i="2"/>
  <c r="KU199" i="2"/>
  <c r="KU39" i="2"/>
  <c r="KU140" i="2"/>
  <c r="NS9" i="2"/>
  <c r="NS40" i="2"/>
  <c r="NS71" i="2"/>
  <c r="NS141" i="2"/>
  <c r="NS171" i="2"/>
  <c r="KU200" i="2"/>
  <c r="KU40" i="2"/>
  <c r="KU141" i="2"/>
  <c r="NS10" i="2"/>
  <c r="NS41" i="2"/>
  <c r="NS72" i="2"/>
  <c r="NS142" i="2"/>
  <c r="NS172" i="2"/>
  <c r="KU201" i="2"/>
  <c r="KU41" i="2"/>
  <c r="KU142" i="2"/>
  <c r="NS11" i="2"/>
  <c r="NS42" i="2"/>
  <c r="NS73" i="2"/>
  <c r="NS143" i="2"/>
  <c r="NS173" i="2"/>
  <c r="KU202" i="2"/>
  <c r="KU42" i="2"/>
  <c r="KU143" i="2"/>
  <c r="NS12" i="2"/>
  <c r="NS43" i="2"/>
  <c r="NS74" i="2"/>
  <c r="NS144" i="2"/>
  <c r="NS174" i="2"/>
  <c r="KU203" i="2"/>
  <c r="KU43" i="2"/>
  <c r="KU144" i="2"/>
  <c r="NS13" i="2"/>
  <c r="NS44" i="2"/>
  <c r="NS75" i="2"/>
  <c r="NS145" i="2"/>
  <c r="NS175" i="2"/>
  <c r="KU204" i="2"/>
  <c r="KU44" i="2"/>
  <c r="KU145" i="2"/>
  <c r="NS14" i="2"/>
  <c r="NS45" i="2"/>
  <c r="NS76" i="2"/>
  <c r="NS146" i="2"/>
  <c r="NS176" i="2"/>
  <c r="KU205" i="2"/>
  <c r="KU45" i="2"/>
  <c r="KU146" i="2"/>
  <c r="NS15" i="2"/>
  <c r="NS46" i="2"/>
  <c r="NS77" i="2"/>
  <c r="NS147" i="2"/>
  <c r="NS177" i="2"/>
  <c r="KU206" i="2"/>
  <c r="KU46" i="2"/>
  <c r="KU147" i="2"/>
  <c r="NS16" i="2"/>
  <c r="NS47" i="2"/>
  <c r="NS78" i="2"/>
  <c r="NS148" i="2"/>
  <c r="NS178" i="2"/>
  <c r="KU207" i="2"/>
  <c r="KU47" i="2"/>
  <c r="KU148" i="2"/>
  <c r="NS17" i="2"/>
  <c r="NS48" i="2"/>
  <c r="NS79" i="2"/>
  <c r="NS149" i="2"/>
  <c r="NS179" i="2"/>
  <c r="KU208" i="2"/>
  <c r="KU48" i="2"/>
  <c r="KU149" i="2"/>
  <c r="NS18" i="2"/>
  <c r="NS49" i="2"/>
  <c r="NS80" i="2"/>
  <c r="NS150" i="2"/>
  <c r="NS180" i="2"/>
  <c r="KU209" i="2"/>
  <c r="KU49" i="2"/>
  <c r="KU150" i="2"/>
  <c r="NS19" i="2"/>
  <c r="NS50" i="2"/>
  <c r="NS81" i="2"/>
  <c r="NS151" i="2"/>
  <c r="NS181" i="2"/>
  <c r="KU210" i="2"/>
  <c r="KU50" i="2"/>
  <c r="KU151" i="2"/>
  <c r="NS20" i="2"/>
  <c r="NS51" i="2"/>
  <c r="NS82" i="2"/>
  <c r="NS152" i="2"/>
  <c r="NS182" i="2"/>
  <c r="KU211" i="2"/>
  <c r="KU51" i="2"/>
  <c r="KU152" i="2"/>
  <c r="NS21" i="2"/>
  <c r="NS52" i="2"/>
  <c r="NS83" i="2"/>
  <c r="NS153" i="2"/>
  <c r="NS183" i="2"/>
  <c r="KU212" i="2"/>
  <c r="KU52" i="2"/>
  <c r="KU153" i="2"/>
  <c r="NS22" i="2"/>
  <c r="NS53" i="2"/>
  <c r="NS84" i="2"/>
  <c r="NS154" i="2"/>
  <c r="NS184" i="2"/>
  <c r="KU213" i="2"/>
  <c r="KU53" i="2"/>
  <c r="KU154" i="2"/>
  <c r="NS23" i="2"/>
  <c r="NS54" i="2"/>
  <c r="NS85" i="2"/>
  <c r="NS155" i="2"/>
  <c r="NS185" i="2"/>
  <c r="KU214" i="2"/>
  <c r="KU54" i="2"/>
  <c r="KU155" i="2"/>
  <c r="NS24" i="2"/>
  <c r="NS55" i="2"/>
  <c r="NS86" i="2"/>
  <c r="NS156" i="2"/>
  <c r="NS186" i="2"/>
  <c r="KU215" i="2"/>
  <c r="KU55" i="2"/>
  <c r="KU156" i="2"/>
  <c r="NS25" i="2"/>
  <c r="NS56" i="2"/>
  <c r="NS87" i="2"/>
  <c r="NS157" i="2"/>
  <c r="NS187" i="2"/>
  <c r="KU216" i="2"/>
  <c r="KU56" i="2"/>
  <c r="KU157" i="2"/>
  <c r="NS26" i="2"/>
  <c r="NS57" i="2"/>
  <c r="NS88" i="2"/>
  <c r="NS158" i="2"/>
  <c r="NS188" i="2"/>
  <c r="KU217" i="2"/>
  <c r="KU57" i="2"/>
  <c r="KU158" i="2"/>
  <c r="KU249" i="2"/>
  <c r="NT7" i="2"/>
  <c r="NT38" i="2"/>
  <c r="NT69" i="2"/>
  <c r="NT139" i="2"/>
  <c r="NT169" i="2"/>
  <c r="KV139" i="2"/>
  <c r="NT8" i="2"/>
  <c r="NT39" i="2"/>
  <c r="NT70" i="2"/>
  <c r="NT140" i="2"/>
  <c r="NT170" i="2"/>
  <c r="KV38" i="2"/>
  <c r="KV199" i="2"/>
  <c r="KV39" i="2"/>
  <c r="KV140" i="2"/>
  <c r="NT9" i="2"/>
  <c r="NT40" i="2"/>
  <c r="NT71" i="2"/>
  <c r="NT141" i="2"/>
  <c r="NT171" i="2"/>
  <c r="KV200" i="2"/>
  <c r="KV40" i="2"/>
  <c r="KV141" i="2"/>
  <c r="NT10" i="2"/>
  <c r="NT41" i="2"/>
  <c r="NT72" i="2"/>
  <c r="NT142" i="2"/>
  <c r="NT172" i="2"/>
  <c r="KV201" i="2"/>
  <c r="KV41" i="2"/>
  <c r="KV142" i="2"/>
  <c r="NT11" i="2"/>
  <c r="NT42" i="2"/>
  <c r="NT73" i="2"/>
  <c r="NT143" i="2"/>
  <c r="NT173" i="2"/>
  <c r="KV202" i="2"/>
  <c r="KV42" i="2"/>
  <c r="KV143" i="2"/>
  <c r="NT12" i="2"/>
  <c r="NT43" i="2"/>
  <c r="NT74" i="2"/>
  <c r="NT144" i="2"/>
  <c r="NT174" i="2"/>
  <c r="KV203" i="2"/>
  <c r="KV43" i="2"/>
  <c r="KV144" i="2"/>
  <c r="NT13" i="2"/>
  <c r="NT44" i="2"/>
  <c r="NT75" i="2"/>
  <c r="NT145" i="2"/>
  <c r="NT175" i="2"/>
  <c r="KV204" i="2"/>
  <c r="KV44" i="2"/>
  <c r="KV145" i="2"/>
  <c r="NT14" i="2"/>
  <c r="NT45" i="2"/>
  <c r="NT76" i="2"/>
  <c r="NT146" i="2"/>
  <c r="NT176" i="2"/>
  <c r="KV205" i="2"/>
  <c r="KV45" i="2"/>
  <c r="KV146" i="2"/>
  <c r="NT15" i="2"/>
  <c r="NT46" i="2"/>
  <c r="NT77" i="2"/>
  <c r="NT147" i="2"/>
  <c r="NT177" i="2"/>
  <c r="KV206" i="2"/>
  <c r="KV46" i="2"/>
  <c r="KV147" i="2"/>
  <c r="NT16" i="2"/>
  <c r="NT47" i="2"/>
  <c r="NT78" i="2"/>
  <c r="NT148" i="2"/>
  <c r="NT178" i="2"/>
  <c r="KV207" i="2"/>
  <c r="KV47" i="2"/>
  <c r="KV148" i="2"/>
  <c r="NT17" i="2"/>
  <c r="NT48" i="2"/>
  <c r="NT79" i="2"/>
  <c r="NT149" i="2"/>
  <c r="NT179" i="2"/>
  <c r="KV208" i="2"/>
  <c r="KV48" i="2"/>
  <c r="KV149" i="2"/>
  <c r="NT18" i="2"/>
  <c r="NT49" i="2"/>
  <c r="NT80" i="2"/>
  <c r="NT150" i="2"/>
  <c r="NT180" i="2"/>
  <c r="KV209" i="2"/>
  <c r="KV49" i="2"/>
  <c r="KV150" i="2"/>
  <c r="NT19" i="2"/>
  <c r="NT50" i="2"/>
  <c r="NT81" i="2"/>
  <c r="NT151" i="2"/>
  <c r="NT181" i="2"/>
  <c r="KV210" i="2"/>
  <c r="KV50" i="2"/>
  <c r="KV151" i="2"/>
  <c r="NT20" i="2"/>
  <c r="NT51" i="2"/>
  <c r="NT82" i="2"/>
  <c r="NT152" i="2"/>
  <c r="NT182" i="2"/>
  <c r="KV211" i="2"/>
  <c r="KV51" i="2"/>
  <c r="KV152" i="2"/>
  <c r="NT21" i="2"/>
  <c r="NT52" i="2"/>
  <c r="NT83" i="2"/>
  <c r="NT153" i="2"/>
  <c r="NT183" i="2"/>
  <c r="KV212" i="2"/>
  <c r="KV52" i="2"/>
  <c r="KV153" i="2"/>
  <c r="NT22" i="2"/>
  <c r="NT53" i="2"/>
  <c r="NT84" i="2"/>
  <c r="NT154" i="2"/>
  <c r="NT184" i="2"/>
  <c r="KV213" i="2"/>
  <c r="KV53" i="2"/>
  <c r="KV154" i="2"/>
  <c r="NT23" i="2"/>
  <c r="NT54" i="2"/>
  <c r="NT85" i="2"/>
  <c r="NT155" i="2"/>
  <c r="NT185" i="2"/>
  <c r="KV214" i="2"/>
  <c r="KV54" i="2"/>
  <c r="KV155" i="2"/>
  <c r="NT24" i="2"/>
  <c r="NT55" i="2"/>
  <c r="NT86" i="2"/>
  <c r="NT156" i="2"/>
  <c r="NT186" i="2"/>
  <c r="KV215" i="2"/>
  <c r="KV55" i="2"/>
  <c r="KV156" i="2"/>
  <c r="NT25" i="2"/>
  <c r="NT56" i="2"/>
  <c r="NT87" i="2"/>
  <c r="NT157" i="2"/>
  <c r="NT187" i="2"/>
  <c r="KV216" i="2"/>
  <c r="KV56" i="2"/>
  <c r="KV157" i="2"/>
  <c r="NT26" i="2"/>
  <c r="NT57" i="2"/>
  <c r="NT88" i="2"/>
  <c r="NT158" i="2"/>
  <c r="NT188" i="2"/>
  <c r="KV217" i="2"/>
  <c r="KV57" i="2"/>
  <c r="KV158" i="2"/>
  <c r="KV249" i="2"/>
  <c r="NU7" i="2"/>
  <c r="NU38" i="2"/>
  <c r="NU69" i="2"/>
  <c r="NU139" i="2"/>
  <c r="NU169" i="2"/>
  <c r="KW139" i="2"/>
  <c r="NU8" i="2"/>
  <c r="NU39" i="2"/>
  <c r="NU70" i="2"/>
  <c r="NU140" i="2"/>
  <c r="NU170" i="2"/>
  <c r="KW38" i="2"/>
  <c r="KW199" i="2"/>
  <c r="KW39" i="2"/>
  <c r="KW140" i="2"/>
  <c r="NU9" i="2"/>
  <c r="NU40" i="2"/>
  <c r="NU71" i="2"/>
  <c r="NU141" i="2"/>
  <c r="NU171" i="2"/>
  <c r="KW200" i="2"/>
  <c r="KW40" i="2"/>
  <c r="KW141" i="2"/>
  <c r="NU10" i="2"/>
  <c r="NU41" i="2"/>
  <c r="NU72" i="2"/>
  <c r="NU142" i="2"/>
  <c r="NU172" i="2"/>
  <c r="KW201" i="2"/>
  <c r="KW41" i="2"/>
  <c r="KW142" i="2"/>
  <c r="NU11" i="2"/>
  <c r="NU42" i="2"/>
  <c r="NU73" i="2"/>
  <c r="NU143" i="2"/>
  <c r="NU173" i="2"/>
  <c r="KW202" i="2"/>
  <c r="KW42" i="2"/>
  <c r="KW143" i="2"/>
  <c r="NU12" i="2"/>
  <c r="NU43" i="2"/>
  <c r="NU74" i="2"/>
  <c r="NU144" i="2"/>
  <c r="NU174" i="2"/>
  <c r="KW203" i="2"/>
  <c r="KW43" i="2"/>
  <c r="KW144" i="2"/>
  <c r="NU13" i="2"/>
  <c r="NU44" i="2"/>
  <c r="NU75" i="2"/>
  <c r="NU145" i="2"/>
  <c r="NU175" i="2"/>
  <c r="KW204" i="2"/>
  <c r="KW44" i="2"/>
  <c r="KW145" i="2"/>
  <c r="NU14" i="2"/>
  <c r="NU45" i="2"/>
  <c r="NU76" i="2"/>
  <c r="NU146" i="2"/>
  <c r="NU176" i="2"/>
  <c r="KW205" i="2"/>
  <c r="KW45" i="2"/>
  <c r="KW146" i="2"/>
  <c r="NU15" i="2"/>
  <c r="NU46" i="2"/>
  <c r="NU77" i="2"/>
  <c r="NU147" i="2"/>
  <c r="NU177" i="2"/>
  <c r="KW206" i="2"/>
  <c r="KW46" i="2"/>
  <c r="KW147" i="2"/>
  <c r="NU16" i="2"/>
  <c r="NU47" i="2"/>
  <c r="NU78" i="2"/>
  <c r="NU148" i="2"/>
  <c r="NU178" i="2"/>
  <c r="KW207" i="2"/>
  <c r="KW47" i="2"/>
  <c r="KW148" i="2"/>
  <c r="NU17" i="2"/>
  <c r="NU48" i="2"/>
  <c r="NU79" i="2"/>
  <c r="NU149" i="2"/>
  <c r="NU179" i="2"/>
  <c r="KW208" i="2"/>
  <c r="KW48" i="2"/>
  <c r="KW149" i="2"/>
  <c r="NU18" i="2"/>
  <c r="NU49" i="2"/>
  <c r="NU80" i="2"/>
  <c r="NU150" i="2"/>
  <c r="NU180" i="2"/>
  <c r="KW209" i="2"/>
  <c r="KW49" i="2"/>
  <c r="KW150" i="2"/>
  <c r="NU19" i="2"/>
  <c r="NU50" i="2"/>
  <c r="NU81" i="2"/>
  <c r="NU151" i="2"/>
  <c r="NU181" i="2"/>
  <c r="KW210" i="2"/>
  <c r="KW50" i="2"/>
  <c r="KW151" i="2"/>
  <c r="NU20" i="2"/>
  <c r="NU51" i="2"/>
  <c r="NU82" i="2"/>
  <c r="NU152" i="2"/>
  <c r="NU182" i="2"/>
  <c r="KW211" i="2"/>
  <c r="KW51" i="2"/>
  <c r="KW152" i="2"/>
  <c r="NU21" i="2"/>
  <c r="NU52" i="2"/>
  <c r="NU83" i="2"/>
  <c r="NU153" i="2"/>
  <c r="NU183" i="2"/>
  <c r="KW212" i="2"/>
  <c r="KW52" i="2"/>
  <c r="KW153" i="2"/>
  <c r="NU22" i="2"/>
  <c r="NU53" i="2"/>
  <c r="NU84" i="2"/>
  <c r="NU154" i="2"/>
  <c r="NU184" i="2"/>
  <c r="KW213" i="2"/>
  <c r="KW53" i="2"/>
  <c r="KW154" i="2"/>
  <c r="NU23" i="2"/>
  <c r="NU54" i="2"/>
  <c r="NU85" i="2"/>
  <c r="NU155" i="2"/>
  <c r="NU185" i="2"/>
  <c r="KW214" i="2"/>
  <c r="KW54" i="2"/>
  <c r="KW155" i="2"/>
  <c r="NU24" i="2"/>
  <c r="NU55" i="2"/>
  <c r="NU86" i="2"/>
  <c r="NU156" i="2"/>
  <c r="NU186" i="2"/>
  <c r="KW215" i="2"/>
  <c r="KW55" i="2"/>
  <c r="KW156" i="2"/>
  <c r="NU25" i="2"/>
  <c r="NU56" i="2"/>
  <c r="NU87" i="2"/>
  <c r="NU157" i="2"/>
  <c r="NU187" i="2"/>
  <c r="KW216" i="2"/>
  <c r="KW56" i="2"/>
  <c r="KW157" i="2"/>
  <c r="NU26" i="2"/>
  <c r="NU57" i="2"/>
  <c r="NU88" i="2"/>
  <c r="NU158" i="2"/>
  <c r="NU188" i="2"/>
  <c r="KW217" i="2"/>
  <c r="KW57" i="2"/>
  <c r="KW158" i="2"/>
  <c r="KW249" i="2"/>
  <c r="NV7" i="2"/>
  <c r="NV38" i="2"/>
  <c r="NV69" i="2"/>
  <c r="NV139" i="2"/>
  <c r="NV169" i="2"/>
  <c r="KX139" i="2"/>
  <c r="NV8" i="2"/>
  <c r="NV39" i="2"/>
  <c r="NV70" i="2"/>
  <c r="NV140" i="2"/>
  <c r="NV170" i="2"/>
  <c r="KX38" i="2"/>
  <c r="KX199" i="2"/>
  <c r="KX39" i="2"/>
  <c r="KX140" i="2"/>
  <c r="NV9" i="2"/>
  <c r="NV40" i="2"/>
  <c r="NV71" i="2"/>
  <c r="NV141" i="2"/>
  <c r="NV171" i="2"/>
  <c r="KX200" i="2"/>
  <c r="KX40" i="2"/>
  <c r="KX141" i="2"/>
  <c r="NV10" i="2"/>
  <c r="NV41" i="2"/>
  <c r="NV72" i="2"/>
  <c r="NV142" i="2"/>
  <c r="NV172" i="2"/>
  <c r="KX201" i="2"/>
  <c r="KX41" i="2"/>
  <c r="KX142" i="2"/>
  <c r="NV11" i="2"/>
  <c r="NV42" i="2"/>
  <c r="NV73" i="2"/>
  <c r="NV143" i="2"/>
  <c r="NV173" i="2"/>
  <c r="KX202" i="2"/>
  <c r="KX42" i="2"/>
  <c r="KX143" i="2"/>
  <c r="NV12" i="2"/>
  <c r="NV43" i="2"/>
  <c r="NV74" i="2"/>
  <c r="NV144" i="2"/>
  <c r="NV174" i="2"/>
  <c r="KX203" i="2"/>
  <c r="KX43" i="2"/>
  <c r="KX144" i="2"/>
  <c r="NV13" i="2"/>
  <c r="NV44" i="2"/>
  <c r="NV75" i="2"/>
  <c r="NV145" i="2"/>
  <c r="NV175" i="2"/>
  <c r="KX204" i="2"/>
  <c r="KX44" i="2"/>
  <c r="KX145" i="2"/>
  <c r="NV14" i="2"/>
  <c r="NV45" i="2"/>
  <c r="NV76" i="2"/>
  <c r="NV146" i="2"/>
  <c r="NV176" i="2"/>
  <c r="KX205" i="2"/>
  <c r="KX45" i="2"/>
  <c r="KX146" i="2"/>
  <c r="NV15" i="2"/>
  <c r="NV46" i="2"/>
  <c r="NV77" i="2"/>
  <c r="NV147" i="2"/>
  <c r="NV177" i="2"/>
  <c r="KX206" i="2"/>
  <c r="KX46" i="2"/>
  <c r="KX147" i="2"/>
  <c r="NV16" i="2"/>
  <c r="NV47" i="2"/>
  <c r="NV78" i="2"/>
  <c r="NV148" i="2"/>
  <c r="NV178" i="2"/>
  <c r="KX207" i="2"/>
  <c r="KX47" i="2"/>
  <c r="KX148" i="2"/>
  <c r="NV17" i="2"/>
  <c r="NV48" i="2"/>
  <c r="NV79" i="2"/>
  <c r="NV149" i="2"/>
  <c r="NV179" i="2"/>
  <c r="KX208" i="2"/>
  <c r="KX48" i="2"/>
  <c r="KX149" i="2"/>
  <c r="NV18" i="2"/>
  <c r="NV49" i="2"/>
  <c r="NV80" i="2"/>
  <c r="NV150" i="2"/>
  <c r="NV180" i="2"/>
  <c r="KX209" i="2"/>
  <c r="KX49" i="2"/>
  <c r="KX150" i="2"/>
  <c r="NV19" i="2"/>
  <c r="NV50" i="2"/>
  <c r="NV81" i="2"/>
  <c r="NV151" i="2"/>
  <c r="NV181" i="2"/>
  <c r="KX210" i="2"/>
  <c r="KX50" i="2"/>
  <c r="KX151" i="2"/>
  <c r="NV20" i="2"/>
  <c r="NV51" i="2"/>
  <c r="NV82" i="2"/>
  <c r="NV152" i="2"/>
  <c r="NV182" i="2"/>
  <c r="KX211" i="2"/>
  <c r="KX51" i="2"/>
  <c r="KX152" i="2"/>
  <c r="NV21" i="2"/>
  <c r="NV52" i="2"/>
  <c r="NV83" i="2"/>
  <c r="NV153" i="2"/>
  <c r="NV183" i="2"/>
  <c r="KX212" i="2"/>
  <c r="KX52" i="2"/>
  <c r="KX153" i="2"/>
  <c r="NV22" i="2"/>
  <c r="NV53" i="2"/>
  <c r="NV84" i="2"/>
  <c r="NV154" i="2"/>
  <c r="NV184" i="2"/>
  <c r="KX213" i="2"/>
  <c r="KX53" i="2"/>
  <c r="KX154" i="2"/>
  <c r="NV23" i="2"/>
  <c r="NV54" i="2"/>
  <c r="NV85" i="2"/>
  <c r="NV155" i="2"/>
  <c r="NV185" i="2"/>
  <c r="KX214" i="2"/>
  <c r="KX54" i="2"/>
  <c r="KX155" i="2"/>
  <c r="NV24" i="2"/>
  <c r="NV55" i="2"/>
  <c r="NV86" i="2"/>
  <c r="NV156" i="2"/>
  <c r="NV186" i="2"/>
  <c r="KX215" i="2"/>
  <c r="KX55" i="2"/>
  <c r="KX156" i="2"/>
  <c r="NV25" i="2"/>
  <c r="NV56" i="2"/>
  <c r="NV87" i="2"/>
  <c r="NV157" i="2"/>
  <c r="NV187" i="2"/>
  <c r="KX216" i="2"/>
  <c r="KX56" i="2"/>
  <c r="KX157" i="2"/>
  <c r="NV26" i="2"/>
  <c r="NV57" i="2"/>
  <c r="NV88" i="2"/>
  <c r="NV158" i="2"/>
  <c r="NV188" i="2"/>
  <c r="KX217" i="2"/>
  <c r="KX57" i="2"/>
  <c r="KX158" i="2"/>
  <c r="KX249" i="2"/>
  <c r="NW7" i="2"/>
  <c r="NW38" i="2"/>
  <c r="NW69" i="2"/>
  <c r="NW139" i="2"/>
  <c r="NW169" i="2"/>
  <c r="KY139" i="2"/>
  <c r="NW8" i="2"/>
  <c r="NW39" i="2"/>
  <c r="NW70" i="2"/>
  <c r="NW140" i="2"/>
  <c r="NW170" i="2"/>
  <c r="KY38" i="2"/>
  <c r="KY199" i="2"/>
  <c r="KY39" i="2"/>
  <c r="KY140" i="2"/>
  <c r="NW9" i="2"/>
  <c r="NW40" i="2"/>
  <c r="NW71" i="2"/>
  <c r="NW141" i="2"/>
  <c r="NW171" i="2"/>
  <c r="KY200" i="2"/>
  <c r="KY40" i="2"/>
  <c r="KY141" i="2"/>
  <c r="NW10" i="2"/>
  <c r="NW41" i="2"/>
  <c r="NW72" i="2"/>
  <c r="NW142" i="2"/>
  <c r="NW172" i="2"/>
  <c r="KY201" i="2"/>
  <c r="KY41" i="2"/>
  <c r="KY142" i="2"/>
  <c r="NW11" i="2"/>
  <c r="NW42" i="2"/>
  <c r="NW73" i="2"/>
  <c r="NW143" i="2"/>
  <c r="NW173" i="2"/>
  <c r="KY202" i="2"/>
  <c r="KY42" i="2"/>
  <c r="KY143" i="2"/>
  <c r="NW12" i="2"/>
  <c r="NW43" i="2"/>
  <c r="NW74" i="2"/>
  <c r="NW144" i="2"/>
  <c r="NW174" i="2"/>
  <c r="KY203" i="2"/>
  <c r="KY43" i="2"/>
  <c r="KY144" i="2"/>
  <c r="NW13" i="2"/>
  <c r="NW44" i="2"/>
  <c r="NW75" i="2"/>
  <c r="NW145" i="2"/>
  <c r="NW175" i="2"/>
  <c r="KY204" i="2"/>
  <c r="KY44" i="2"/>
  <c r="KY145" i="2"/>
  <c r="NW14" i="2"/>
  <c r="NW45" i="2"/>
  <c r="NW76" i="2"/>
  <c r="NW146" i="2"/>
  <c r="NW176" i="2"/>
  <c r="KY205" i="2"/>
  <c r="KY45" i="2"/>
  <c r="KY146" i="2"/>
  <c r="NW15" i="2"/>
  <c r="NW46" i="2"/>
  <c r="NW77" i="2"/>
  <c r="NW147" i="2"/>
  <c r="NW177" i="2"/>
  <c r="KY206" i="2"/>
  <c r="KY46" i="2"/>
  <c r="KY147" i="2"/>
  <c r="NW16" i="2"/>
  <c r="NW47" i="2"/>
  <c r="NW78" i="2"/>
  <c r="NW148" i="2"/>
  <c r="NW178" i="2"/>
  <c r="KY207" i="2"/>
  <c r="KY47" i="2"/>
  <c r="KY148" i="2"/>
  <c r="NW17" i="2"/>
  <c r="NW48" i="2"/>
  <c r="NW79" i="2"/>
  <c r="NW149" i="2"/>
  <c r="NW179" i="2"/>
  <c r="KY208" i="2"/>
  <c r="KY48" i="2"/>
  <c r="KY149" i="2"/>
  <c r="NW18" i="2"/>
  <c r="NW49" i="2"/>
  <c r="NW80" i="2"/>
  <c r="NW150" i="2"/>
  <c r="NW180" i="2"/>
  <c r="KY209" i="2"/>
  <c r="KY49" i="2"/>
  <c r="KY150" i="2"/>
  <c r="NW19" i="2"/>
  <c r="NW50" i="2"/>
  <c r="NW81" i="2"/>
  <c r="NW151" i="2"/>
  <c r="NW181" i="2"/>
  <c r="KY210" i="2"/>
  <c r="KY50" i="2"/>
  <c r="KY151" i="2"/>
  <c r="NW20" i="2"/>
  <c r="NW51" i="2"/>
  <c r="NW82" i="2"/>
  <c r="NW152" i="2"/>
  <c r="NW182" i="2"/>
  <c r="KY211" i="2"/>
  <c r="KY51" i="2"/>
  <c r="KY152" i="2"/>
  <c r="NW21" i="2"/>
  <c r="NW52" i="2"/>
  <c r="NW83" i="2"/>
  <c r="NW153" i="2"/>
  <c r="NW183" i="2"/>
  <c r="KY212" i="2"/>
  <c r="KY52" i="2"/>
  <c r="KY153" i="2"/>
  <c r="NW22" i="2"/>
  <c r="NW53" i="2"/>
  <c r="NW84" i="2"/>
  <c r="NW154" i="2"/>
  <c r="NW184" i="2"/>
  <c r="KY213" i="2"/>
  <c r="KY53" i="2"/>
  <c r="KY154" i="2"/>
  <c r="NW23" i="2"/>
  <c r="NW54" i="2"/>
  <c r="NW85" i="2"/>
  <c r="NW155" i="2"/>
  <c r="NW185" i="2"/>
  <c r="KY214" i="2"/>
  <c r="KY54" i="2"/>
  <c r="KY155" i="2"/>
  <c r="NW24" i="2"/>
  <c r="NW55" i="2"/>
  <c r="NW86" i="2"/>
  <c r="NW156" i="2"/>
  <c r="NW186" i="2"/>
  <c r="KY215" i="2"/>
  <c r="KY55" i="2"/>
  <c r="KY156" i="2"/>
  <c r="NW25" i="2"/>
  <c r="NW56" i="2"/>
  <c r="NW87" i="2"/>
  <c r="NW157" i="2"/>
  <c r="NW187" i="2"/>
  <c r="KY216" i="2"/>
  <c r="KY56" i="2"/>
  <c r="KY157" i="2"/>
  <c r="NW26" i="2"/>
  <c r="NW57" i="2"/>
  <c r="NW88" i="2"/>
  <c r="NW158" i="2"/>
  <c r="NW188" i="2"/>
  <c r="KY217" i="2"/>
  <c r="KY57" i="2"/>
  <c r="KY158" i="2"/>
  <c r="KY249" i="2"/>
  <c r="NX7" i="2"/>
  <c r="NX38" i="2"/>
  <c r="NX69" i="2"/>
  <c r="NX139" i="2"/>
  <c r="NX169" i="2"/>
  <c r="KZ139" i="2"/>
  <c r="NX8" i="2"/>
  <c r="NX39" i="2"/>
  <c r="NX70" i="2"/>
  <c r="NX140" i="2"/>
  <c r="NX170" i="2"/>
  <c r="KZ38" i="2"/>
  <c r="KZ199" i="2"/>
  <c r="KZ39" i="2"/>
  <c r="KZ140" i="2"/>
  <c r="NX9" i="2"/>
  <c r="NX40" i="2"/>
  <c r="NX71" i="2"/>
  <c r="NX141" i="2"/>
  <c r="NX171" i="2"/>
  <c r="KZ200" i="2"/>
  <c r="KZ40" i="2"/>
  <c r="KZ141" i="2"/>
  <c r="NX10" i="2"/>
  <c r="NX41" i="2"/>
  <c r="NX72" i="2"/>
  <c r="NX142" i="2"/>
  <c r="NX172" i="2"/>
  <c r="KZ201" i="2"/>
  <c r="KZ41" i="2"/>
  <c r="KZ142" i="2"/>
  <c r="NX11" i="2"/>
  <c r="NX42" i="2"/>
  <c r="NX73" i="2"/>
  <c r="NX143" i="2"/>
  <c r="NX173" i="2"/>
  <c r="KZ202" i="2"/>
  <c r="KZ42" i="2"/>
  <c r="KZ143" i="2"/>
  <c r="NX12" i="2"/>
  <c r="NX43" i="2"/>
  <c r="NX74" i="2"/>
  <c r="NX144" i="2"/>
  <c r="NX174" i="2"/>
  <c r="KZ203" i="2"/>
  <c r="KZ43" i="2"/>
  <c r="KZ144" i="2"/>
  <c r="NX13" i="2"/>
  <c r="NX44" i="2"/>
  <c r="NX75" i="2"/>
  <c r="NX145" i="2"/>
  <c r="NX175" i="2"/>
  <c r="KZ204" i="2"/>
  <c r="KZ44" i="2"/>
  <c r="KZ145" i="2"/>
  <c r="NX14" i="2"/>
  <c r="NX45" i="2"/>
  <c r="NX76" i="2"/>
  <c r="NX146" i="2"/>
  <c r="NX176" i="2"/>
  <c r="KZ205" i="2"/>
  <c r="KZ45" i="2"/>
  <c r="KZ146" i="2"/>
  <c r="NX15" i="2"/>
  <c r="NX46" i="2"/>
  <c r="NX77" i="2"/>
  <c r="NX147" i="2"/>
  <c r="NX177" i="2"/>
  <c r="KZ206" i="2"/>
  <c r="KZ46" i="2"/>
  <c r="KZ147" i="2"/>
  <c r="NX16" i="2"/>
  <c r="NX47" i="2"/>
  <c r="NX78" i="2"/>
  <c r="NX148" i="2"/>
  <c r="NX178" i="2"/>
  <c r="KZ207" i="2"/>
  <c r="KZ47" i="2"/>
  <c r="KZ148" i="2"/>
  <c r="NX17" i="2"/>
  <c r="NX48" i="2"/>
  <c r="NX79" i="2"/>
  <c r="NX149" i="2"/>
  <c r="NX179" i="2"/>
  <c r="KZ208" i="2"/>
  <c r="KZ48" i="2"/>
  <c r="KZ149" i="2"/>
  <c r="NX18" i="2"/>
  <c r="NX49" i="2"/>
  <c r="NX80" i="2"/>
  <c r="NX150" i="2"/>
  <c r="NX180" i="2"/>
  <c r="KZ209" i="2"/>
  <c r="KZ49" i="2"/>
  <c r="KZ150" i="2"/>
  <c r="NX19" i="2"/>
  <c r="NX50" i="2"/>
  <c r="NX81" i="2"/>
  <c r="NX151" i="2"/>
  <c r="NX181" i="2"/>
  <c r="KZ210" i="2"/>
  <c r="KZ50" i="2"/>
  <c r="KZ151" i="2"/>
  <c r="NX20" i="2"/>
  <c r="NX51" i="2"/>
  <c r="NX82" i="2"/>
  <c r="NX152" i="2"/>
  <c r="NX182" i="2"/>
  <c r="KZ211" i="2"/>
  <c r="KZ51" i="2"/>
  <c r="KZ152" i="2"/>
  <c r="NX21" i="2"/>
  <c r="NX52" i="2"/>
  <c r="NX83" i="2"/>
  <c r="NX153" i="2"/>
  <c r="NX183" i="2"/>
  <c r="KZ212" i="2"/>
  <c r="KZ52" i="2"/>
  <c r="KZ153" i="2"/>
  <c r="NX22" i="2"/>
  <c r="NX53" i="2"/>
  <c r="NX84" i="2"/>
  <c r="NX154" i="2"/>
  <c r="NX184" i="2"/>
  <c r="KZ213" i="2"/>
  <c r="KZ53" i="2"/>
  <c r="KZ154" i="2"/>
  <c r="NX23" i="2"/>
  <c r="NX54" i="2"/>
  <c r="NX85" i="2"/>
  <c r="NX155" i="2"/>
  <c r="NX185" i="2"/>
  <c r="KZ214" i="2"/>
  <c r="KZ54" i="2"/>
  <c r="KZ155" i="2"/>
  <c r="NX24" i="2"/>
  <c r="NX55" i="2"/>
  <c r="NX86" i="2"/>
  <c r="NX156" i="2"/>
  <c r="NX186" i="2"/>
  <c r="KZ215" i="2"/>
  <c r="KZ55" i="2"/>
  <c r="KZ156" i="2"/>
  <c r="NX25" i="2"/>
  <c r="NX56" i="2"/>
  <c r="NX87" i="2"/>
  <c r="NX157" i="2"/>
  <c r="NX187" i="2"/>
  <c r="KZ216" i="2"/>
  <c r="KZ56" i="2"/>
  <c r="KZ157" i="2"/>
  <c r="NX26" i="2"/>
  <c r="NX57" i="2"/>
  <c r="NX88" i="2"/>
  <c r="NX158" i="2"/>
  <c r="NX188" i="2"/>
  <c r="KZ217" i="2"/>
  <c r="KZ57" i="2"/>
  <c r="KZ158" i="2"/>
  <c r="KZ249" i="2"/>
  <c r="NY7" i="2"/>
  <c r="NY38" i="2"/>
  <c r="NY69" i="2"/>
  <c r="NY139" i="2"/>
  <c r="NY169" i="2"/>
  <c r="LA139" i="2"/>
  <c r="NY8" i="2"/>
  <c r="NY39" i="2"/>
  <c r="NY70" i="2"/>
  <c r="NY140" i="2"/>
  <c r="NY170" i="2"/>
  <c r="LA38" i="2"/>
  <c r="LA199" i="2"/>
  <c r="LA39" i="2"/>
  <c r="LA140" i="2"/>
  <c r="NY9" i="2"/>
  <c r="NY40" i="2"/>
  <c r="NY71" i="2"/>
  <c r="NY141" i="2"/>
  <c r="NY171" i="2"/>
  <c r="LA200" i="2"/>
  <c r="LA40" i="2"/>
  <c r="LA141" i="2"/>
  <c r="NY10" i="2"/>
  <c r="NY41" i="2"/>
  <c r="NY72" i="2"/>
  <c r="NY142" i="2"/>
  <c r="NY172" i="2"/>
  <c r="LA201" i="2"/>
  <c r="LA41" i="2"/>
  <c r="LA142" i="2"/>
  <c r="NY11" i="2"/>
  <c r="NY42" i="2"/>
  <c r="NY73" i="2"/>
  <c r="NY143" i="2"/>
  <c r="NY173" i="2"/>
  <c r="LA202" i="2"/>
  <c r="LA42" i="2"/>
  <c r="LA143" i="2"/>
  <c r="NY12" i="2"/>
  <c r="NY43" i="2"/>
  <c r="NY74" i="2"/>
  <c r="NY144" i="2"/>
  <c r="NY174" i="2"/>
  <c r="LA203" i="2"/>
  <c r="LA43" i="2"/>
  <c r="LA144" i="2"/>
  <c r="NY13" i="2"/>
  <c r="NY44" i="2"/>
  <c r="NY75" i="2"/>
  <c r="NY145" i="2"/>
  <c r="NY175" i="2"/>
  <c r="LA204" i="2"/>
  <c r="LA44" i="2"/>
  <c r="LA145" i="2"/>
  <c r="NY14" i="2"/>
  <c r="NY45" i="2"/>
  <c r="NY76" i="2"/>
  <c r="NY146" i="2"/>
  <c r="NY176" i="2"/>
  <c r="LA205" i="2"/>
  <c r="LA45" i="2"/>
  <c r="LA146" i="2"/>
  <c r="NY15" i="2"/>
  <c r="NY46" i="2"/>
  <c r="NY77" i="2"/>
  <c r="NY147" i="2"/>
  <c r="NY177" i="2"/>
  <c r="LA206" i="2"/>
  <c r="LA46" i="2"/>
  <c r="LA147" i="2"/>
  <c r="NY16" i="2"/>
  <c r="NY47" i="2"/>
  <c r="NY78" i="2"/>
  <c r="NY148" i="2"/>
  <c r="NY178" i="2"/>
  <c r="LA207" i="2"/>
  <c r="LA47" i="2"/>
  <c r="LA148" i="2"/>
  <c r="NY17" i="2"/>
  <c r="NY48" i="2"/>
  <c r="NY79" i="2"/>
  <c r="NY149" i="2"/>
  <c r="NY179" i="2"/>
  <c r="LA208" i="2"/>
  <c r="LA48" i="2"/>
  <c r="LA149" i="2"/>
  <c r="NY18" i="2"/>
  <c r="NY49" i="2"/>
  <c r="NY80" i="2"/>
  <c r="NY150" i="2"/>
  <c r="NY180" i="2"/>
  <c r="LA209" i="2"/>
  <c r="LA49" i="2"/>
  <c r="LA150" i="2"/>
  <c r="NY19" i="2"/>
  <c r="NY50" i="2"/>
  <c r="NY81" i="2"/>
  <c r="NY151" i="2"/>
  <c r="NY181" i="2"/>
  <c r="LA210" i="2"/>
  <c r="LA50" i="2"/>
  <c r="LA151" i="2"/>
  <c r="NY20" i="2"/>
  <c r="NY51" i="2"/>
  <c r="NY82" i="2"/>
  <c r="NY152" i="2"/>
  <c r="NY182" i="2"/>
  <c r="LA211" i="2"/>
  <c r="LA51" i="2"/>
  <c r="LA152" i="2"/>
  <c r="NY21" i="2"/>
  <c r="NY52" i="2"/>
  <c r="NY83" i="2"/>
  <c r="NY153" i="2"/>
  <c r="NY183" i="2"/>
  <c r="LA212" i="2"/>
  <c r="LA52" i="2"/>
  <c r="LA153" i="2"/>
  <c r="NY22" i="2"/>
  <c r="NY53" i="2"/>
  <c r="NY84" i="2"/>
  <c r="NY154" i="2"/>
  <c r="NY184" i="2"/>
  <c r="LA213" i="2"/>
  <c r="LA53" i="2"/>
  <c r="LA154" i="2"/>
  <c r="NY23" i="2"/>
  <c r="NY54" i="2"/>
  <c r="NY85" i="2"/>
  <c r="NY155" i="2"/>
  <c r="NY185" i="2"/>
  <c r="LA214" i="2"/>
  <c r="LA54" i="2"/>
  <c r="LA155" i="2"/>
  <c r="NY24" i="2"/>
  <c r="NY55" i="2"/>
  <c r="NY86" i="2"/>
  <c r="NY156" i="2"/>
  <c r="NY186" i="2"/>
  <c r="LA215" i="2"/>
  <c r="LA55" i="2"/>
  <c r="LA156" i="2"/>
  <c r="NY25" i="2"/>
  <c r="NY56" i="2"/>
  <c r="NY87" i="2"/>
  <c r="NY157" i="2"/>
  <c r="NY187" i="2"/>
  <c r="LA216" i="2"/>
  <c r="LA56" i="2"/>
  <c r="LA157" i="2"/>
  <c r="NY26" i="2"/>
  <c r="NY57" i="2"/>
  <c r="NY88" i="2"/>
  <c r="NY158" i="2"/>
  <c r="NY188" i="2"/>
  <c r="LA217" i="2"/>
  <c r="LA57" i="2"/>
  <c r="LA158" i="2"/>
  <c r="LA249" i="2"/>
  <c r="NZ7" i="2"/>
  <c r="NZ38" i="2"/>
  <c r="NZ69" i="2"/>
  <c r="NZ139" i="2"/>
  <c r="NZ169" i="2"/>
  <c r="LB139" i="2"/>
  <c r="NZ8" i="2"/>
  <c r="NZ39" i="2"/>
  <c r="NZ70" i="2"/>
  <c r="NZ140" i="2"/>
  <c r="NZ170" i="2"/>
  <c r="LB38" i="2"/>
  <c r="LB199" i="2"/>
  <c r="LB39" i="2"/>
  <c r="LB140" i="2"/>
  <c r="NZ9" i="2"/>
  <c r="NZ40" i="2"/>
  <c r="NZ71" i="2"/>
  <c r="NZ141" i="2"/>
  <c r="NZ171" i="2"/>
  <c r="LB200" i="2"/>
  <c r="LB40" i="2"/>
  <c r="LB141" i="2"/>
  <c r="NZ10" i="2"/>
  <c r="NZ41" i="2"/>
  <c r="NZ72" i="2"/>
  <c r="NZ142" i="2"/>
  <c r="NZ172" i="2"/>
  <c r="LB201" i="2"/>
  <c r="LB41" i="2"/>
  <c r="LB142" i="2"/>
  <c r="NZ11" i="2"/>
  <c r="NZ42" i="2"/>
  <c r="NZ73" i="2"/>
  <c r="NZ143" i="2"/>
  <c r="NZ173" i="2"/>
  <c r="LB202" i="2"/>
  <c r="LB42" i="2"/>
  <c r="LB143" i="2"/>
  <c r="NZ12" i="2"/>
  <c r="NZ43" i="2"/>
  <c r="NZ74" i="2"/>
  <c r="NZ144" i="2"/>
  <c r="NZ174" i="2"/>
  <c r="LB203" i="2"/>
  <c r="LB43" i="2"/>
  <c r="LB144" i="2"/>
  <c r="NZ13" i="2"/>
  <c r="NZ44" i="2"/>
  <c r="NZ75" i="2"/>
  <c r="NZ145" i="2"/>
  <c r="NZ175" i="2"/>
  <c r="LB204" i="2"/>
  <c r="LB44" i="2"/>
  <c r="LB145" i="2"/>
  <c r="NZ14" i="2"/>
  <c r="NZ45" i="2"/>
  <c r="NZ76" i="2"/>
  <c r="NZ146" i="2"/>
  <c r="NZ176" i="2"/>
  <c r="LB205" i="2"/>
  <c r="LB45" i="2"/>
  <c r="LB146" i="2"/>
  <c r="NZ15" i="2"/>
  <c r="NZ46" i="2"/>
  <c r="NZ77" i="2"/>
  <c r="NZ147" i="2"/>
  <c r="NZ177" i="2"/>
  <c r="LB206" i="2"/>
  <c r="LB46" i="2"/>
  <c r="LB147" i="2"/>
  <c r="NZ16" i="2"/>
  <c r="NZ47" i="2"/>
  <c r="NZ78" i="2"/>
  <c r="NZ148" i="2"/>
  <c r="NZ178" i="2"/>
  <c r="LB207" i="2"/>
  <c r="LB47" i="2"/>
  <c r="LB148" i="2"/>
  <c r="NZ17" i="2"/>
  <c r="NZ48" i="2"/>
  <c r="NZ79" i="2"/>
  <c r="NZ149" i="2"/>
  <c r="NZ179" i="2"/>
  <c r="LB208" i="2"/>
  <c r="LB48" i="2"/>
  <c r="LB149" i="2"/>
  <c r="NZ18" i="2"/>
  <c r="NZ49" i="2"/>
  <c r="NZ80" i="2"/>
  <c r="NZ150" i="2"/>
  <c r="NZ180" i="2"/>
  <c r="LB209" i="2"/>
  <c r="LB49" i="2"/>
  <c r="LB150" i="2"/>
  <c r="NZ19" i="2"/>
  <c r="NZ50" i="2"/>
  <c r="NZ81" i="2"/>
  <c r="NZ151" i="2"/>
  <c r="NZ181" i="2"/>
  <c r="LB210" i="2"/>
  <c r="LB50" i="2"/>
  <c r="LB151" i="2"/>
  <c r="NZ20" i="2"/>
  <c r="NZ51" i="2"/>
  <c r="NZ82" i="2"/>
  <c r="NZ152" i="2"/>
  <c r="NZ182" i="2"/>
  <c r="LB211" i="2"/>
  <c r="LB51" i="2"/>
  <c r="LB152" i="2"/>
  <c r="NZ21" i="2"/>
  <c r="NZ52" i="2"/>
  <c r="NZ83" i="2"/>
  <c r="NZ153" i="2"/>
  <c r="NZ183" i="2"/>
  <c r="LB212" i="2"/>
  <c r="LB52" i="2"/>
  <c r="LB153" i="2"/>
  <c r="NZ22" i="2"/>
  <c r="NZ53" i="2"/>
  <c r="NZ84" i="2"/>
  <c r="NZ154" i="2"/>
  <c r="NZ184" i="2"/>
  <c r="LB213" i="2"/>
  <c r="LB53" i="2"/>
  <c r="LB154" i="2"/>
  <c r="NZ23" i="2"/>
  <c r="NZ54" i="2"/>
  <c r="NZ85" i="2"/>
  <c r="NZ155" i="2"/>
  <c r="NZ185" i="2"/>
  <c r="LB214" i="2"/>
  <c r="LB54" i="2"/>
  <c r="LB155" i="2"/>
  <c r="NZ24" i="2"/>
  <c r="NZ55" i="2"/>
  <c r="NZ86" i="2"/>
  <c r="NZ156" i="2"/>
  <c r="NZ186" i="2"/>
  <c r="LB215" i="2"/>
  <c r="LB55" i="2"/>
  <c r="LB156" i="2"/>
  <c r="NZ25" i="2"/>
  <c r="NZ56" i="2"/>
  <c r="NZ87" i="2"/>
  <c r="NZ157" i="2"/>
  <c r="NZ187" i="2"/>
  <c r="LB216" i="2"/>
  <c r="LB56" i="2"/>
  <c r="LB157" i="2"/>
  <c r="NZ26" i="2"/>
  <c r="NZ57" i="2"/>
  <c r="NZ88" i="2"/>
  <c r="NZ158" i="2"/>
  <c r="NZ188" i="2"/>
  <c r="LB217" i="2"/>
  <c r="LB57" i="2"/>
  <c r="LB158" i="2"/>
  <c r="LB249" i="2"/>
  <c r="OA7" i="2"/>
  <c r="OA38" i="2"/>
  <c r="OA69" i="2"/>
  <c r="OA139" i="2"/>
  <c r="OA169" i="2"/>
  <c r="LC139" i="2"/>
  <c r="OA8" i="2"/>
  <c r="OA39" i="2"/>
  <c r="OA70" i="2"/>
  <c r="OA140" i="2"/>
  <c r="OA170" i="2"/>
  <c r="LC38" i="2"/>
  <c r="LC199" i="2"/>
  <c r="LC39" i="2"/>
  <c r="LC140" i="2"/>
  <c r="OA9" i="2"/>
  <c r="OA40" i="2"/>
  <c r="OA71" i="2"/>
  <c r="OA141" i="2"/>
  <c r="OA171" i="2"/>
  <c r="LC200" i="2"/>
  <c r="LC40" i="2"/>
  <c r="LC141" i="2"/>
  <c r="OA10" i="2"/>
  <c r="OA41" i="2"/>
  <c r="OA72" i="2"/>
  <c r="OA142" i="2"/>
  <c r="OA172" i="2"/>
  <c r="LC201" i="2"/>
  <c r="LC41" i="2"/>
  <c r="LC142" i="2"/>
  <c r="OA11" i="2"/>
  <c r="OA42" i="2"/>
  <c r="OA73" i="2"/>
  <c r="OA143" i="2"/>
  <c r="OA173" i="2"/>
  <c r="LC202" i="2"/>
  <c r="LC42" i="2"/>
  <c r="LC143" i="2"/>
  <c r="OA12" i="2"/>
  <c r="OA43" i="2"/>
  <c r="OA74" i="2"/>
  <c r="OA144" i="2"/>
  <c r="OA174" i="2"/>
  <c r="LC203" i="2"/>
  <c r="LC43" i="2"/>
  <c r="LC144" i="2"/>
  <c r="OA13" i="2"/>
  <c r="OA44" i="2"/>
  <c r="OA75" i="2"/>
  <c r="OA145" i="2"/>
  <c r="OA175" i="2"/>
  <c r="LC204" i="2"/>
  <c r="LC44" i="2"/>
  <c r="LC145" i="2"/>
  <c r="OA14" i="2"/>
  <c r="OA45" i="2"/>
  <c r="OA76" i="2"/>
  <c r="OA146" i="2"/>
  <c r="OA176" i="2"/>
  <c r="LC205" i="2"/>
  <c r="LC45" i="2"/>
  <c r="LC146" i="2"/>
  <c r="OA15" i="2"/>
  <c r="OA46" i="2"/>
  <c r="OA77" i="2"/>
  <c r="OA147" i="2"/>
  <c r="OA177" i="2"/>
  <c r="LC206" i="2"/>
  <c r="LC46" i="2"/>
  <c r="LC147" i="2"/>
  <c r="OA16" i="2"/>
  <c r="OA47" i="2"/>
  <c r="OA78" i="2"/>
  <c r="OA148" i="2"/>
  <c r="OA178" i="2"/>
  <c r="LC207" i="2"/>
  <c r="LC47" i="2"/>
  <c r="LC148" i="2"/>
  <c r="OA17" i="2"/>
  <c r="OA48" i="2"/>
  <c r="OA79" i="2"/>
  <c r="OA149" i="2"/>
  <c r="OA179" i="2"/>
  <c r="LC208" i="2"/>
  <c r="LC48" i="2"/>
  <c r="LC149" i="2"/>
  <c r="OA18" i="2"/>
  <c r="OA49" i="2"/>
  <c r="OA80" i="2"/>
  <c r="OA150" i="2"/>
  <c r="OA180" i="2"/>
  <c r="LC209" i="2"/>
  <c r="LC49" i="2"/>
  <c r="LC150" i="2"/>
  <c r="OA19" i="2"/>
  <c r="OA50" i="2"/>
  <c r="OA81" i="2"/>
  <c r="OA151" i="2"/>
  <c r="OA181" i="2"/>
  <c r="LC210" i="2"/>
  <c r="LC50" i="2"/>
  <c r="LC151" i="2"/>
  <c r="OA20" i="2"/>
  <c r="OA51" i="2"/>
  <c r="OA82" i="2"/>
  <c r="OA152" i="2"/>
  <c r="OA182" i="2"/>
  <c r="LC211" i="2"/>
  <c r="LC51" i="2"/>
  <c r="LC152" i="2"/>
  <c r="OA21" i="2"/>
  <c r="OA52" i="2"/>
  <c r="OA83" i="2"/>
  <c r="OA153" i="2"/>
  <c r="OA183" i="2"/>
  <c r="LC212" i="2"/>
  <c r="LC52" i="2"/>
  <c r="LC153" i="2"/>
  <c r="OA22" i="2"/>
  <c r="OA53" i="2"/>
  <c r="OA84" i="2"/>
  <c r="OA154" i="2"/>
  <c r="OA184" i="2"/>
  <c r="LC213" i="2"/>
  <c r="LC53" i="2"/>
  <c r="LC154" i="2"/>
  <c r="OA23" i="2"/>
  <c r="OA54" i="2"/>
  <c r="OA85" i="2"/>
  <c r="OA155" i="2"/>
  <c r="OA185" i="2"/>
  <c r="LC214" i="2"/>
  <c r="LC54" i="2"/>
  <c r="LC155" i="2"/>
  <c r="OA24" i="2"/>
  <c r="OA55" i="2"/>
  <c r="OA86" i="2"/>
  <c r="OA156" i="2"/>
  <c r="OA186" i="2"/>
  <c r="LC215" i="2"/>
  <c r="LC55" i="2"/>
  <c r="LC156" i="2"/>
  <c r="OA25" i="2"/>
  <c r="OA56" i="2"/>
  <c r="OA87" i="2"/>
  <c r="OA157" i="2"/>
  <c r="OA187" i="2"/>
  <c r="LC216" i="2"/>
  <c r="LC56" i="2"/>
  <c r="LC157" i="2"/>
  <c r="OA26" i="2"/>
  <c r="OA57" i="2"/>
  <c r="OA88" i="2"/>
  <c r="OA158" i="2"/>
  <c r="OA188" i="2"/>
  <c r="LC217" i="2"/>
  <c r="LC57" i="2"/>
  <c r="LC158" i="2"/>
  <c r="LC249" i="2"/>
  <c r="OB7" i="2"/>
  <c r="OB38" i="2"/>
  <c r="OB69" i="2"/>
  <c r="OB139" i="2"/>
  <c r="OB169" i="2"/>
  <c r="LD139" i="2"/>
  <c r="OB8" i="2"/>
  <c r="OB39" i="2"/>
  <c r="OB70" i="2"/>
  <c r="OB140" i="2"/>
  <c r="OB170" i="2"/>
  <c r="LD38" i="2"/>
  <c r="LD199" i="2"/>
  <c r="LD39" i="2"/>
  <c r="LD140" i="2"/>
  <c r="OB9" i="2"/>
  <c r="OB40" i="2"/>
  <c r="OB71" i="2"/>
  <c r="OB141" i="2"/>
  <c r="OB171" i="2"/>
  <c r="LD200" i="2"/>
  <c r="LD40" i="2"/>
  <c r="LD141" i="2"/>
  <c r="OB10" i="2"/>
  <c r="OB41" i="2"/>
  <c r="OB72" i="2"/>
  <c r="OB142" i="2"/>
  <c r="OB172" i="2"/>
  <c r="LD201" i="2"/>
  <c r="LD41" i="2"/>
  <c r="LD142" i="2"/>
  <c r="OB11" i="2"/>
  <c r="OB42" i="2"/>
  <c r="OB73" i="2"/>
  <c r="OB143" i="2"/>
  <c r="OB173" i="2"/>
  <c r="LD202" i="2"/>
  <c r="LD42" i="2"/>
  <c r="LD143" i="2"/>
  <c r="OB12" i="2"/>
  <c r="OB43" i="2"/>
  <c r="OB74" i="2"/>
  <c r="OB144" i="2"/>
  <c r="OB174" i="2"/>
  <c r="LD203" i="2"/>
  <c r="LD43" i="2"/>
  <c r="LD144" i="2"/>
  <c r="OB13" i="2"/>
  <c r="OB44" i="2"/>
  <c r="OB75" i="2"/>
  <c r="OB145" i="2"/>
  <c r="OB175" i="2"/>
  <c r="LD204" i="2"/>
  <c r="LD44" i="2"/>
  <c r="LD145" i="2"/>
  <c r="OB14" i="2"/>
  <c r="OB45" i="2"/>
  <c r="OB76" i="2"/>
  <c r="OB146" i="2"/>
  <c r="OB176" i="2"/>
  <c r="LD205" i="2"/>
  <c r="LD45" i="2"/>
  <c r="LD146" i="2"/>
  <c r="OB15" i="2"/>
  <c r="OB46" i="2"/>
  <c r="OB77" i="2"/>
  <c r="OB147" i="2"/>
  <c r="OB177" i="2"/>
  <c r="LD206" i="2"/>
  <c r="LD46" i="2"/>
  <c r="LD147" i="2"/>
  <c r="OB16" i="2"/>
  <c r="OB47" i="2"/>
  <c r="OB78" i="2"/>
  <c r="OB148" i="2"/>
  <c r="OB178" i="2"/>
  <c r="LD207" i="2"/>
  <c r="LD47" i="2"/>
  <c r="LD148" i="2"/>
  <c r="OB17" i="2"/>
  <c r="OB48" i="2"/>
  <c r="OB79" i="2"/>
  <c r="OB149" i="2"/>
  <c r="OB179" i="2"/>
  <c r="LD208" i="2"/>
  <c r="LD48" i="2"/>
  <c r="LD149" i="2"/>
  <c r="OB18" i="2"/>
  <c r="OB49" i="2"/>
  <c r="OB80" i="2"/>
  <c r="OB150" i="2"/>
  <c r="OB180" i="2"/>
  <c r="LD209" i="2"/>
  <c r="LD49" i="2"/>
  <c r="LD150" i="2"/>
  <c r="OB19" i="2"/>
  <c r="OB50" i="2"/>
  <c r="OB81" i="2"/>
  <c r="OB151" i="2"/>
  <c r="OB181" i="2"/>
  <c r="LD210" i="2"/>
  <c r="LD50" i="2"/>
  <c r="LD151" i="2"/>
  <c r="OB20" i="2"/>
  <c r="OB51" i="2"/>
  <c r="OB82" i="2"/>
  <c r="OB152" i="2"/>
  <c r="OB182" i="2"/>
  <c r="LD211" i="2"/>
  <c r="LD51" i="2"/>
  <c r="LD152" i="2"/>
  <c r="OB21" i="2"/>
  <c r="OB52" i="2"/>
  <c r="OB83" i="2"/>
  <c r="OB153" i="2"/>
  <c r="OB183" i="2"/>
  <c r="LD212" i="2"/>
  <c r="LD52" i="2"/>
  <c r="LD153" i="2"/>
  <c r="OB22" i="2"/>
  <c r="OB53" i="2"/>
  <c r="OB84" i="2"/>
  <c r="OB154" i="2"/>
  <c r="OB184" i="2"/>
  <c r="LD213" i="2"/>
  <c r="LD53" i="2"/>
  <c r="LD154" i="2"/>
  <c r="OB23" i="2"/>
  <c r="OB54" i="2"/>
  <c r="OB85" i="2"/>
  <c r="OB155" i="2"/>
  <c r="OB185" i="2"/>
  <c r="LD214" i="2"/>
  <c r="LD54" i="2"/>
  <c r="LD155" i="2"/>
  <c r="OB24" i="2"/>
  <c r="OB55" i="2"/>
  <c r="OB86" i="2"/>
  <c r="OB156" i="2"/>
  <c r="OB186" i="2"/>
  <c r="LD215" i="2"/>
  <c r="LD55" i="2"/>
  <c r="LD156" i="2"/>
  <c r="OB25" i="2"/>
  <c r="OB56" i="2"/>
  <c r="OB87" i="2"/>
  <c r="OB157" i="2"/>
  <c r="OB187" i="2"/>
  <c r="LD216" i="2"/>
  <c r="LD56" i="2"/>
  <c r="LD157" i="2"/>
  <c r="OB26" i="2"/>
  <c r="OB57" i="2"/>
  <c r="OB88" i="2"/>
  <c r="OB158" i="2"/>
  <c r="OB188" i="2"/>
  <c r="LD217" i="2"/>
  <c r="LD57" i="2"/>
  <c r="LD158" i="2"/>
  <c r="LD249" i="2"/>
  <c r="OC7" i="2"/>
  <c r="OC38" i="2"/>
  <c r="OC69" i="2"/>
  <c r="OC139" i="2"/>
  <c r="OC169" i="2"/>
  <c r="LE139" i="2"/>
  <c r="OC8" i="2"/>
  <c r="OC39" i="2"/>
  <c r="OC70" i="2"/>
  <c r="OC140" i="2"/>
  <c r="OC170" i="2"/>
  <c r="LE38" i="2"/>
  <c r="LE199" i="2"/>
  <c r="LE39" i="2"/>
  <c r="LE140" i="2"/>
  <c r="OC9" i="2"/>
  <c r="OC40" i="2"/>
  <c r="OC71" i="2"/>
  <c r="OC141" i="2"/>
  <c r="OC171" i="2"/>
  <c r="LE200" i="2"/>
  <c r="LE40" i="2"/>
  <c r="LE141" i="2"/>
  <c r="OC10" i="2"/>
  <c r="OC41" i="2"/>
  <c r="OC72" i="2"/>
  <c r="OC142" i="2"/>
  <c r="OC172" i="2"/>
  <c r="LE201" i="2"/>
  <c r="LE41" i="2"/>
  <c r="LE142" i="2"/>
  <c r="OC11" i="2"/>
  <c r="OC42" i="2"/>
  <c r="OC73" i="2"/>
  <c r="OC143" i="2"/>
  <c r="OC173" i="2"/>
  <c r="LE202" i="2"/>
  <c r="LE42" i="2"/>
  <c r="LE143" i="2"/>
  <c r="OC12" i="2"/>
  <c r="OC43" i="2"/>
  <c r="OC74" i="2"/>
  <c r="OC144" i="2"/>
  <c r="OC174" i="2"/>
  <c r="LE203" i="2"/>
  <c r="LE43" i="2"/>
  <c r="LE144" i="2"/>
  <c r="OC13" i="2"/>
  <c r="OC44" i="2"/>
  <c r="OC75" i="2"/>
  <c r="OC145" i="2"/>
  <c r="OC175" i="2"/>
  <c r="LE204" i="2"/>
  <c r="LE44" i="2"/>
  <c r="LE145" i="2"/>
  <c r="OC14" i="2"/>
  <c r="OC45" i="2"/>
  <c r="OC76" i="2"/>
  <c r="OC146" i="2"/>
  <c r="OC176" i="2"/>
  <c r="LE205" i="2"/>
  <c r="LE45" i="2"/>
  <c r="LE146" i="2"/>
  <c r="OC15" i="2"/>
  <c r="OC46" i="2"/>
  <c r="OC77" i="2"/>
  <c r="OC147" i="2"/>
  <c r="OC177" i="2"/>
  <c r="LE206" i="2"/>
  <c r="LE46" i="2"/>
  <c r="LE147" i="2"/>
  <c r="OC16" i="2"/>
  <c r="OC47" i="2"/>
  <c r="OC78" i="2"/>
  <c r="OC148" i="2"/>
  <c r="OC178" i="2"/>
  <c r="LE207" i="2"/>
  <c r="LE47" i="2"/>
  <c r="LE148" i="2"/>
  <c r="OC17" i="2"/>
  <c r="OC48" i="2"/>
  <c r="OC79" i="2"/>
  <c r="OC149" i="2"/>
  <c r="OC179" i="2"/>
  <c r="LE208" i="2"/>
  <c r="LE48" i="2"/>
  <c r="LE149" i="2"/>
  <c r="OC18" i="2"/>
  <c r="OC49" i="2"/>
  <c r="OC80" i="2"/>
  <c r="OC150" i="2"/>
  <c r="OC180" i="2"/>
  <c r="LE209" i="2"/>
  <c r="LE49" i="2"/>
  <c r="LE150" i="2"/>
  <c r="OC19" i="2"/>
  <c r="OC50" i="2"/>
  <c r="OC81" i="2"/>
  <c r="OC151" i="2"/>
  <c r="OC181" i="2"/>
  <c r="LE210" i="2"/>
  <c r="LE50" i="2"/>
  <c r="LE151" i="2"/>
  <c r="OC20" i="2"/>
  <c r="OC51" i="2"/>
  <c r="OC82" i="2"/>
  <c r="OC152" i="2"/>
  <c r="OC182" i="2"/>
  <c r="LE211" i="2"/>
  <c r="LE51" i="2"/>
  <c r="LE152" i="2"/>
  <c r="OC21" i="2"/>
  <c r="OC52" i="2"/>
  <c r="OC83" i="2"/>
  <c r="OC153" i="2"/>
  <c r="OC183" i="2"/>
  <c r="LE212" i="2"/>
  <c r="LE52" i="2"/>
  <c r="LE153" i="2"/>
  <c r="OC22" i="2"/>
  <c r="OC53" i="2"/>
  <c r="OC84" i="2"/>
  <c r="OC154" i="2"/>
  <c r="OC184" i="2"/>
  <c r="LE213" i="2"/>
  <c r="LE53" i="2"/>
  <c r="LE154" i="2"/>
  <c r="OC23" i="2"/>
  <c r="OC54" i="2"/>
  <c r="OC85" i="2"/>
  <c r="OC155" i="2"/>
  <c r="OC185" i="2"/>
  <c r="LE214" i="2"/>
  <c r="LE54" i="2"/>
  <c r="LE155" i="2"/>
  <c r="OC24" i="2"/>
  <c r="OC55" i="2"/>
  <c r="OC86" i="2"/>
  <c r="OC156" i="2"/>
  <c r="OC186" i="2"/>
  <c r="LE215" i="2"/>
  <c r="LE55" i="2"/>
  <c r="LE156" i="2"/>
  <c r="OC25" i="2"/>
  <c r="OC56" i="2"/>
  <c r="OC87" i="2"/>
  <c r="OC157" i="2"/>
  <c r="OC187" i="2"/>
  <c r="LE216" i="2"/>
  <c r="LE56" i="2"/>
  <c r="LE157" i="2"/>
  <c r="OC26" i="2"/>
  <c r="OC57" i="2"/>
  <c r="OC88" i="2"/>
  <c r="OC158" i="2"/>
  <c r="OC188" i="2"/>
  <c r="LE217" i="2"/>
  <c r="LE57" i="2"/>
  <c r="LE158" i="2"/>
  <c r="LE249" i="2"/>
  <c r="OD7" i="2"/>
  <c r="OD38" i="2"/>
  <c r="OD69" i="2"/>
  <c r="OD139" i="2"/>
  <c r="OD169" i="2"/>
  <c r="LF139" i="2"/>
  <c r="OD8" i="2"/>
  <c r="OD39" i="2"/>
  <c r="OD70" i="2"/>
  <c r="OD140" i="2"/>
  <c r="OD170" i="2"/>
  <c r="LF38" i="2"/>
  <c r="LF199" i="2"/>
  <c r="LF39" i="2"/>
  <c r="LF140" i="2"/>
  <c r="OD9" i="2"/>
  <c r="OD40" i="2"/>
  <c r="OD71" i="2"/>
  <c r="OD141" i="2"/>
  <c r="OD171" i="2"/>
  <c r="LF200" i="2"/>
  <c r="LF40" i="2"/>
  <c r="LF141" i="2"/>
  <c r="OD10" i="2"/>
  <c r="OD41" i="2"/>
  <c r="OD72" i="2"/>
  <c r="OD142" i="2"/>
  <c r="OD172" i="2"/>
  <c r="LF201" i="2"/>
  <c r="LF41" i="2"/>
  <c r="LF142" i="2"/>
  <c r="OD11" i="2"/>
  <c r="OD42" i="2"/>
  <c r="OD73" i="2"/>
  <c r="OD143" i="2"/>
  <c r="OD173" i="2"/>
  <c r="LF202" i="2"/>
  <c r="LF42" i="2"/>
  <c r="LF143" i="2"/>
  <c r="OD12" i="2"/>
  <c r="OD43" i="2"/>
  <c r="OD74" i="2"/>
  <c r="OD144" i="2"/>
  <c r="OD174" i="2"/>
  <c r="LF203" i="2"/>
  <c r="LF43" i="2"/>
  <c r="LF144" i="2"/>
  <c r="OD13" i="2"/>
  <c r="OD44" i="2"/>
  <c r="OD75" i="2"/>
  <c r="OD145" i="2"/>
  <c r="OD175" i="2"/>
  <c r="LF204" i="2"/>
  <c r="LF44" i="2"/>
  <c r="LF145" i="2"/>
  <c r="OD14" i="2"/>
  <c r="OD45" i="2"/>
  <c r="OD76" i="2"/>
  <c r="OD146" i="2"/>
  <c r="OD176" i="2"/>
  <c r="LF205" i="2"/>
  <c r="LF45" i="2"/>
  <c r="LF146" i="2"/>
  <c r="OD15" i="2"/>
  <c r="OD46" i="2"/>
  <c r="OD77" i="2"/>
  <c r="OD147" i="2"/>
  <c r="OD177" i="2"/>
  <c r="LF206" i="2"/>
  <c r="LF46" i="2"/>
  <c r="LF147" i="2"/>
  <c r="OD16" i="2"/>
  <c r="OD47" i="2"/>
  <c r="OD78" i="2"/>
  <c r="OD148" i="2"/>
  <c r="OD178" i="2"/>
  <c r="LF207" i="2"/>
  <c r="LF47" i="2"/>
  <c r="LF148" i="2"/>
  <c r="OD17" i="2"/>
  <c r="OD48" i="2"/>
  <c r="OD79" i="2"/>
  <c r="OD149" i="2"/>
  <c r="OD179" i="2"/>
  <c r="LF208" i="2"/>
  <c r="LF48" i="2"/>
  <c r="LF149" i="2"/>
  <c r="OD18" i="2"/>
  <c r="OD49" i="2"/>
  <c r="OD80" i="2"/>
  <c r="OD150" i="2"/>
  <c r="OD180" i="2"/>
  <c r="LF209" i="2"/>
  <c r="LF49" i="2"/>
  <c r="LF150" i="2"/>
  <c r="OD19" i="2"/>
  <c r="OD50" i="2"/>
  <c r="OD81" i="2"/>
  <c r="OD151" i="2"/>
  <c r="OD181" i="2"/>
  <c r="LF210" i="2"/>
  <c r="LF50" i="2"/>
  <c r="LF151" i="2"/>
  <c r="OD20" i="2"/>
  <c r="OD51" i="2"/>
  <c r="OD82" i="2"/>
  <c r="OD152" i="2"/>
  <c r="OD182" i="2"/>
  <c r="LF211" i="2"/>
  <c r="LF51" i="2"/>
  <c r="LF152" i="2"/>
  <c r="OD21" i="2"/>
  <c r="OD52" i="2"/>
  <c r="OD83" i="2"/>
  <c r="OD153" i="2"/>
  <c r="OD183" i="2"/>
  <c r="LF212" i="2"/>
  <c r="LF52" i="2"/>
  <c r="LF153" i="2"/>
  <c r="OD22" i="2"/>
  <c r="OD53" i="2"/>
  <c r="OD84" i="2"/>
  <c r="OD154" i="2"/>
  <c r="OD184" i="2"/>
  <c r="LF213" i="2"/>
  <c r="LF53" i="2"/>
  <c r="LF154" i="2"/>
  <c r="OD23" i="2"/>
  <c r="OD54" i="2"/>
  <c r="OD85" i="2"/>
  <c r="OD155" i="2"/>
  <c r="OD185" i="2"/>
  <c r="LF214" i="2"/>
  <c r="LF54" i="2"/>
  <c r="LF155" i="2"/>
  <c r="OD24" i="2"/>
  <c r="OD55" i="2"/>
  <c r="OD86" i="2"/>
  <c r="OD156" i="2"/>
  <c r="OD186" i="2"/>
  <c r="LF215" i="2"/>
  <c r="LF55" i="2"/>
  <c r="LF156" i="2"/>
  <c r="OD25" i="2"/>
  <c r="OD56" i="2"/>
  <c r="OD87" i="2"/>
  <c r="OD157" i="2"/>
  <c r="OD187" i="2"/>
  <c r="LF216" i="2"/>
  <c r="LF56" i="2"/>
  <c r="LF157" i="2"/>
  <c r="OD26" i="2"/>
  <c r="OD57" i="2"/>
  <c r="OD88" i="2"/>
  <c r="OD158" i="2"/>
  <c r="OD188" i="2"/>
  <c r="LF217" i="2"/>
  <c r="LF57" i="2"/>
  <c r="LF158" i="2"/>
  <c r="LF249" i="2"/>
  <c r="OE7" i="2"/>
  <c r="OE38" i="2"/>
  <c r="OE69" i="2"/>
  <c r="OE139" i="2"/>
  <c r="OE169" i="2"/>
  <c r="LG139" i="2"/>
  <c r="OE8" i="2"/>
  <c r="OE39" i="2"/>
  <c r="OE70" i="2"/>
  <c r="OE140" i="2"/>
  <c r="OE170" i="2"/>
  <c r="LG38" i="2"/>
  <c r="LG199" i="2"/>
  <c r="LG39" i="2"/>
  <c r="LG140" i="2"/>
  <c r="OE9" i="2"/>
  <c r="OE40" i="2"/>
  <c r="OE71" i="2"/>
  <c r="OE141" i="2"/>
  <c r="OE171" i="2"/>
  <c r="LG200" i="2"/>
  <c r="LG40" i="2"/>
  <c r="LG141" i="2"/>
  <c r="OE10" i="2"/>
  <c r="OE41" i="2"/>
  <c r="OE72" i="2"/>
  <c r="OE142" i="2"/>
  <c r="OE172" i="2"/>
  <c r="LG201" i="2"/>
  <c r="LG41" i="2"/>
  <c r="LG142" i="2"/>
  <c r="OE11" i="2"/>
  <c r="OE42" i="2"/>
  <c r="OE73" i="2"/>
  <c r="OE143" i="2"/>
  <c r="OE173" i="2"/>
  <c r="LG202" i="2"/>
  <c r="LG42" i="2"/>
  <c r="LG143" i="2"/>
  <c r="OE12" i="2"/>
  <c r="OE43" i="2"/>
  <c r="OE74" i="2"/>
  <c r="OE144" i="2"/>
  <c r="OE174" i="2"/>
  <c r="LG203" i="2"/>
  <c r="LG43" i="2"/>
  <c r="LG144" i="2"/>
  <c r="OE13" i="2"/>
  <c r="OE44" i="2"/>
  <c r="OE75" i="2"/>
  <c r="OE145" i="2"/>
  <c r="OE175" i="2"/>
  <c r="LG204" i="2"/>
  <c r="LG44" i="2"/>
  <c r="LG145" i="2"/>
  <c r="OE14" i="2"/>
  <c r="OE45" i="2"/>
  <c r="OE76" i="2"/>
  <c r="OE146" i="2"/>
  <c r="OE176" i="2"/>
  <c r="LG205" i="2"/>
  <c r="LG45" i="2"/>
  <c r="LG146" i="2"/>
  <c r="OE15" i="2"/>
  <c r="OE46" i="2"/>
  <c r="OE77" i="2"/>
  <c r="OE147" i="2"/>
  <c r="OE177" i="2"/>
  <c r="LG206" i="2"/>
  <c r="LG46" i="2"/>
  <c r="LG147" i="2"/>
  <c r="OE16" i="2"/>
  <c r="OE47" i="2"/>
  <c r="OE78" i="2"/>
  <c r="OE148" i="2"/>
  <c r="OE178" i="2"/>
  <c r="LG207" i="2"/>
  <c r="LG47" i="2"/>
  <c r="LG148" i="2"/>
  <c r="OE17" i="2"/>
  <c r="OE48" i="2"/>
  <c r="OE79" i="2"/>
  <c r="OE149" i="2"/>
  <c r="OE179" i="2"/>
  <c r="LG208" i="2"/>
  <c r="LG48" i="2"/>
  <c r="LG149" i="2"/>
  <c r="OE18" i="2"/>
  <c r="OE49" i="2"/>
  <c r="OE80" i="2"/>
  <c r="OE150" i="2"/>
  <c r="OE180" i="2"/>
  <c r="LG209" i="2"/>
  <c r="LG49" i="2"/>
  <c r="LG150" i="2"/>
  <c r="OE19" i="2"/>
  <c r="OE50" i="2"/>
  <c r="OE81" i="2"/>
  <c r="OE151" i="2"/>
  <c r="OE181" i="2"/>
  <c r="LG210" i="2"/>
  <c r="LG50" i="2"/>
  <c r="LG151" i="2"/>
  <c r="OE20" i="2"/>
  <c r="OE51" i="2"/>
  <c r="OE82" i="2"/>
  <c r="OE152" i="2"/>
  <c r="OE182" i="2"/>
  <c r="LG211" i="2"/>
  <c r="LG51" i="2"/>
  <c r="LG152" i="2"/>
  <c r="OE21" i="2"/>
  <c r="OE52" i="2"/>
  <c r="OE83" i="2"/>
  <c r="OE153" i="2"/>
  <c r="OE183" i="2"/>
  <c r="LG212" i="2"/>
  <c r="LG52" i="2"/>
  <c r="LG153" i="2"/>
  <c r="OE22" i="2"/>
  <c r="OE53" i="2"/>
  <c r="OE84" i="2"/>
  <c r="OE154" i="2"/>
  <c r="OE184" i="2"/>
  <c r="LG213" i="2"/>
  <c r="LG53" i="2"/>
  <c r="LG154" i="2"/>
  <c r="OE23" i="2"/>
  <c r="OE54" i="2"/>
  <c r="OE85" i="2"/>
  <c r="OE155" i="2"/>
  <c r="OE185" i="2"/>
  <c r="LG214" i="2"/>
  <c r="LG54" i="2"/>
  <c r="LG155" i="2"/>
  <c r="OE24" i="2"/>
  <c r="OE55" i="2"/>
  <c r="OE86" i="2"/>
  <c r="OE156" i="2"/>
  <c r="OE186" i="2"/>
  <c r="LG215" i="2"/>
  <c r="LG55" i="2"/>
  <c r="LG156" i="2"/>
  <c r="OE25" i="2"/>
  <c r="OE56" i="2"/>
  <c r="OE87" i="2"/>
  <c r="OE157" i="2"/>
  <c r="OE187" i="2"/>
  <c r="LG216" i="2"/>
  <c r="LG56" i="2"/>
  <c r="LG157" i="2"/>
  <c r="OE26" i="2"/>
  <c r="OE57" i="2"/>
  <c r="OE88" i="2"/>
  <c r="OE158" i="2"/>
  <c r="OE188" i="2"/>
  <c r="LG217" i="2"/>
  <c r="LG57" i="2"/>
  <c r="LG158" i="2"/>
  <c r="LG249" i="2"/>
  <c r="OF7" i="2"/>
  <c r="OF38" i="2"/>
  <c r="OF69" i="2"/>
  <c r="OF139" i="2"/>
  <c r="OF169" i="2"/>
  <c r="LH139" i="2"/>
  <c r="OF8" i="2"/>
  <c r="OF39" i="2"/>
  <c r="OF70" i="2"/>
  <c r="OF140" i="2"/>
  <c r="OF170" i="2"/>
  <c r="LH38" i="2"/>
  <c r="LH199" i="2"/>
  <c r="LH39" i="2"/>
  <c r="LH140" i="2"/>
  <c r="OF9" i="2"/>
  <c r="OF40" i="2"/>
  <c r="OF71" i="2"/>
  <c r="OF141" i="2"/>
  <c r="OF171" i="2"/>
  <c r="LH200" i="2"/>
  <c r="LH40" i="2"/>
  <c r="LH141" i="2"/>
  <c r="OF10" i="2"/>
  <c r="OF41" i="2"/>
  <c r="OF72" i="2"/>
  <c r="OF142" i="2"/>
  <c r="OF172" i="2"/>
  <c r="LH201" i="2"/>
  <c r="LH41" i="2"/>
  <c r="LH142" i="2"/>
  <c r="OF11" i="2"/>
  <c r="OF42" i="2"/>
  <c r="OF73" i="2"/>
  <c r="OF143" i="2"/>
  <c r="OF173" i="2"/>
  <c r="LH202" i="2"/>
  <c r="LH42" i="2"/>
  <c r="LH143" i="2"/>
  <c r="OF12" i="2"/>
  <c r="OF43" i="2"/>
  <c r="OF74" i="2"/>
  <c r="OF144" i="2"/>
  <c r="OF174" i="2"/>
  <c r="LH203" i="2"/>
  <c r="LH43" i="2"/>
  <c r="LH144" i="2"/>
  <c r="OF13" i="2"/>
  <c r="OF44" i="2"/>
  <c r="OF75" i="2"/>
  <c r="OF145" i="2"/>
  <c r="OF175" i="2"/>
  <c r="LH204" i="2"/>
  <c r="LH44" i="2"/>
  <c r="LH145" i="2"/>
  <c r="OF14" i="2"/>
  <c r="OF45" i="2"/>
  <c r="OF76" i="2"/>
  <c r="OF146" i="2"/>
  <c r="OF176" i="2"/>
  <c r="LH205" i="2"/>
  <c r="LH45" i="2"/>
  <c r="LH146" i="2"/>
  <c r="OF15" i="2"/>
  <c r="OF46" i="2"/>
  <c r="OF77" i="2"/>
  <c r="OF147" i="2"/>
  <c r="OF177" i="2"/>
  <c r="LH206" i="2"/>
  <c r="LH46" i="2"/>
  <c r="LH147" i="2"/>
  <c r="OF16" i="2"/>
  <c r="OF47" i="2"/>
  <c r="OF78" i="2"/>
  <c r="OF148" i="2"/>
  <c r="OF178" i="2"/>
  <c r="LH207" i="2"/>
  <c r="LH47" i="2"/>
  <c r="LH148" i="2"/>
  <c r="OF17" i="2"/>
  <c r="OF48" i="2"/>
  <c r="OF79" i="2"/>
  <c r="OF149" i="2"/>
  <c r="OF179" i="2"/>
  <c r="LH208" i="2"/>
  <c r="LH48" i="2"/>
  <c r="LH149" i="2"/>
  <c r="OF18" i="2"/>
  <c r="OF49" i="2"/>
  <c r="OF80" i="2"/>
  <c r="OF150" i="2"/>
  <c r="OF180" i="2"/>
  <c r="LH209" i="2"/>
  <c r="LH49" i="2"/>
  <c r="LH150" i="2"/>
  <c r="OF19" i="2"/>
  <c r="OF50" i="2"/>
  <c r="OF81" i="2"/>
  <c r="OF151" i="2"/>
  <c r="OF181" i="2"/>
  <c r="LH210" i="2"/>
  <c r="LH50" i="2"/>
  <c r="LH151" i="2"/>
  <c r="OF20" i="2"/>
  <c r="OF51" i="2"/>
  <c r="OF82" i="2"/>
  <c r="OF152" i="2"/>
  <c r="OF182" i="2"/>
  <c r="LH211" i="2"/>
  <c r="LH51" i="2"/>
  <c r="LH152" i="2"/>
  <c r="OF21" i="2"/>
  <c r="OF52" i="2"/>
  <c r="OF83" i="2"/>
  <c r="OF153" i="2"/>
  <c r="OF183" i="2"/>
  <c r="LH212" i="2"/>
  <c r="LH52" i="2"/>
  <c r="LH153" i="2"/>
  <c r="OF22" i="2"/>
  <c r="OF53" i="2"/>
  <c r="OF84" i="2"/>
  <c r="OF154" i="2"/>
  <c r="OF184" i="2"/>
  <c r="LH213" i="2"/>
  <c r="LH53" i="2"/>
  <c r="LH154" i="2"/>
  <c r="OF23" i="2"/>
  <c r="OF54" i="2"/>
  <c r="OF85" i="2"/>
  <c r="OF155" i="2"/>
  <c r="OF185" i="2"/>
  <c r="LH214" i="2"/>
  <c r="LH54" i="2"/>
  <c r="LH155" i="2"/>
  <c r="OF24" i="2"/>
  <c r="OF55" i="2"/>
  <c r="OF86" i="2"/>
  <c r="OF156" i="2"/>
  <c r="OF186" i="2"/>
  <c r="LH215" i="2"/>
  <c r="LH55" i="2"/>
  <c r="LH156" i="2"/>
  <c r="OF25" i="2"/>
  <c r="OF56" i="2"/>
  <c r="OF87" i="2"/>
  <c r="OF157" i="2"/>
  <c r="OF187" i="2"/>
  <c r="LH216" i="2"/>
  <c r="LH56" i="2"/>
  <c r="LH157" i="2"/>
  <c r="OF26" i="2"/>
  <c r="OF57" i="2"/>
  <c r="OF88" i="2"/>
  <c r="OF158" i="2"/>
  <c r="OF188" i="2"/>
  <c r="LH217" i="2"/>
  <c r="LH57" i="2"/>
  <c r="LH158" i="2"/>
  <c r="LH249" i="2"/>
  <c r="OG7" i="2"/>
  <c r="OG38" i="2"/>
  <c r="OG69" i="2"/>
  <c r="OG139" i="2"/>
  <c r="OG169" i="2"/>
  <c r="LI139" i="2"/>
  <c r="OG8" i="2"/>
  <c r="OG39" i="2"/>
  <c r="OG70" i="2"/>
  <c r="OG140" i="2"/>
  <c r="OG170" i="2"/>
  <c r="LI38" i="2"/>
  <c r="LI199" i="2"/>
  <c r="LI39" i="2"/>
  <c r="LI140" i="2"/>
  <c r="OG9" i="2"/>
  <c r="OG40" i="2"/>
  <c r="OG71" i="2"/>
  <c r="OG141" i="2"/>
  <c r="OG171" i="2"/>
  <c r="LI200" i="2"/>
  <c r="LI40" i="2"/>
  <c r="LI141" i="2"/>
  <c r="OG10" i="2"/>
  <c r="OG41" i="2"/>
  <c r="OG72" i="2"/>
  <c r="OG142" i="2"/>
  <c r="OG172" i="2"/>
  <c r="LI201" i="2"/>
  <c r="LI41" i="2"/>
  <c r="LI142" i="2"/>
  <c r="OG11" i="2"/>
  <c r="OG42" i="2"/>
  <c r="OG73" i="2"/>
  <c r="OG143" i="2"/>
  <c r="OG173" i="2"/>
  <c r="LI202" i="2"/>
  <c r="LI42" i="2"/>
  <c r="LI143" i="2"/>
  <c r="OG12" i="2"/>
  <c r="OG43" i="2"/>
  <c r="OG74" i="2"/>
  <c r="OG144" i="2"/>
  <c r="OG174" i="2"/>
  <c r="LI203" i="2"/>
  <c r="LI43" i="2"/>
  <c r="LI144" i="2"/>
  <c r="OG13" i="2"/>
  <c r="OG44" i="2"/>
  <c r="OG75" i="2"/>
  <c r="OG145" i="2"/>
  <c r="OG175" i="2"/>
  <c r="LI204" i="2"/>
  <c r="LI44" i="2"/>
  <c r="LI145" i="2"/>
  <c r="OG14" i="2"/>
  <c r="OG45" i="2"/>
  <c r="OG76" i="2"/>
  <c r="OG146" i="2"/>
  <c r="OG176" i="2"/>
  <c r="LI205" i="2"/>
  <c r="LI45" i="2"/>
  <c r="LI146" i="2"/>
  <c r="OG15" i="2"/>
  <c r="OG46" i="2"/>
  <c r="OG77" i="2"/>
  <c r="OG147" i="2"/>
  <c r="OG177" i="2"/>
  <c r="LI206" i="2"/>
  <c r="LI46" i="2"/>
  <c r="LI147" i="2"/>
  <c r="OG16" i="2"/>
  <c r="OG47" i="2"/>
  <c r="OG78" i="2"/>
  <c r="OG148" i="2"/>
  <c r="OG178" i="2"/>
  <c r="LI207" i="2"/>
  <c r="LI47" i="2"/>
  <c r="LI148" i="2"/>
  <c r="OG17" i="2"/>
  <c r="OG48" i="2"/>
  <c r="OG79" i="2"/>
  <c r="OG149" i="2"/>
  <c r="OG179" i="2"/>
  <c r="LI208" i="2"/>
  <c r="LI48" i="2"/>
  <c r="LI149" i="2"/>
  <c r="OG18" i="2"/>
  <c r="OG49" i="2"/>
  <c r="OG80" i="2"/>
  <c r="OG150" i="2"/>
  <c r="OG180" i="2"/>
  <c r="LI209" i="2"/>
  <c r="LI49" i="2"/>
  <c r="LI150" i="2"/>
  <c r="OG19" i="2"/>
  <c r="OG50" i="2"/>
  <c r="OG81" i="2"/>
  <c r="OG151" i="2"/>
  <c r="OG181" i="2"/>
  <c r="LI210" i="2"/>
  <c r="LI50" i="2"/>
  <c r="LI151" i="2"/>
  <c r="OG20" i="2"/>
  <c r="OG51" i="2"/>
  <c r="OG82" i="2"/>
  <c r="OG152" i="2"/>
  <c r="OG182" i="2"/>
  <c r="LI211" i="2"/>
  <c r="LI51" i="2"/>
  <c r="LI152" i="2"/>
  <c r="OG21" i="2"/>
  <c r="OG52" i="2"/>
  <c r="OG83" i="2"/>
  <c r="OG153" i="2"/>
  <c r="OG183" i="2"/>
  <c r="LI212" i="2"/>
  <c r="LI52" i="2"/>
  <c r="LI153" i="2"/>
  <c r="OG22" i="2"/>
  <c r="OG53" i="2"/>
  <c r="OG84" i="2"/>
  <c r="OG154" i="2"/>
  <c r="OG184" i="2"/>
  <c r="LI213" i="2"/>
  <c r="LI53" i="2"/>
  <c r="LI154" i="2"/>
  <c r="OG23" i="2"/>
  <c r="OG54" i="2"/>
  <c r="OG85" i="2"/>
  <c r="OG155" i="2"/>
  <c r="OG185" i="2"/>
  <c r="LI214" i="2"/>
  <c r="LI54" i="2"/>
  <c r="LI155" i="2"/>
  <c r="OG24" i="2"/>
  <c r="OG55" i="2"/>
  <c r="OG86" i="2"/>
  <c r="OG156" i="2"/>
  <c r="OG186" i="2"/>
  <c r="LI215" i="2"/>
  <c r="LI55" i="2"/>
  <c r="LI156" i="2"/>
  <c r="OG25" i="2"/>
  <c r="OG56" i="2"/>
  <c r="OG87" i="2"/>
  <c r="OG157" i="2"/>
  <c r="OG187" i="2"/>
  <c r="LI216" i="2"/>
  <c r="LI56" i="2"/>
  <c r="LI157" i="2"/>
  <c r="OG26" i="2"/>
  <c r="OG57" i="2"/>
  <c r="OG88" i="2"/>
  <c r="OG158" i="2"/>
  <c r="OG188" i="2"/>
  <c r="LI217" i="2"/>
  <c r="LI57" i="2"/>
  <c r="LI158" i="2"/>
  <c r="LI249" i="2"/>
  <c r="OH7" i="2"/>
  <c r="OH38" i="2"/>
  <c r="OH69" i="2"/>
  <c r="OH139" i="2"/>
  <c r="OH169" i="2"/>
  <c r="LJ139" i="2"/>
  <c r="OH8" i="2"/>
  <c r="OH39" i="2"/>
  <c r="OH70" i="2"/>
  <c r="OH140" i="2"/>
  <c r="OH170" i="2"/>
  <c r="LJ38" i="2"/>
  <c r="LJ199" i="2"/>
  <c r="LJ39" i="2"/>
  <c r="LJ140" i="2"/>
  <c r="OH9" i="2"/>
  <c r="OH40" i="2"/>
  <c r="OH71" i="2"/>
  <c r="OH141" i="2"/>
  <c r="OH171" i="2"/>
  <c r="LJ200" i="2"/>
  <c r="LJ40" i="2"/>
  <c r="LJ141" i="2"/>
  <c r="OH10" i="2"/>
  <c r="OH41" i="2"/>
  <c r="OH72" i="2"/>
  <c r="OH142" i="2"/>
  <c r="OH172" i="2"/>
  <c r="LJ201" i="2"/>
  <c r="LJ41" i="2"/>
  <c r="LJ142" i="2"/>
  <c r="OH11" i="2"/>
  <c r="OH42" i="2"/>
  <c r="OH73" i="2"/>
  <c r="OH143" i="2"/>
  <c r="OH173" i="2"/>
  <c r="LJ202" i="2"/>
  <c r="LJ42" i="2"/>
  <c r="LJ143" i="2"/>
  <c r="OH12" i="2"/>
  <c r="OH43" i="2"/>
  <c r="OH74" i="2"/>
  <c r="OH144" i="2"/>
  <c r="OH174" i="2"/>
  <c r="LJ203" i="2"/>
  <c r="LJ43" i="2"/>
  <c r="LJ144" i="2"/>
  <c r="OH13" i="2"/>
  <c r="OH44" i="2"/>
  <c r="OH75" i="2"/>
  <c r="OH145" i="2"/>
  <c r="OH175" i="2"/>
  <c r="LJ204" i="2"/>
  <c r="LJ44" i="2"/>
  <c r="LJ145" i="2"/>
  <c r="OH14" i="2"/>
  <c r="OH45" i="2"/>
  <c r="OH76" i="2"/>
  <c r="OH146" i="2"/>
  <c r="OH176" i="2"/>
  <c r="LJ205" i="2"/>
  <c r="LJ45" i="2"/>
  <c r="LJ146" i="2"/>
  <c r="OH15" i="2"/>
  <c r="OH46" i="2"/>
  <c r="OH77" i="2"/>
  <c r="OH147" i="2"/>
  <c r="OH177" i="2"/>
  <c r="LJ206" i="2"/>
  <c r="LJ46" i="2"/>
  <c r="LJ147" i="2"/>
  <c r="OH16" i="2"/>
  <c r="OH47" i="2"/>
  <c r="OH78" i="2"/>
  <c r="OH148" i="2"/>
  <c r="OH178" i="2"/>
  <c r="LJ207" i="2"/>
  <c r="LJ47" i="2"/>
  <c r="LJ148" i="2"/>
  <c r="OH17" i="2"/>
  <c r="OH48" i="2"/>
  <c r="OH79" i="2"/>
  <c r="OH149" i="2"/>
  <c r="OH179" i="2"/>
  <c r="LJ208" i="2"/>
  <c r="LJ48" i="2"/>
  <c r="LJ149" i="2"/>
  <c r="OH18" i="2"/>
  <c r="OH49" i="2"/>
  <c r="OH80" i="2"/>
  <c r="OH150" i="2"/>
  <c r="OH180" i="2"/>
  <c r="LJ209" i="2"/>
  <c r="LJ49" i="2"/>
  <c r="LJ150" i="2"/>
  <c r="OH19" i="2"/>
  <c r="OH50" i="2"/>
  <c r="OH81" i="2"/>
  <c r="OH151" i="2"/>
  <c r="OH181" i="2"/>
  <c r="LJ210" i="2"/>
  <c r="LJ50" i="2"/>
  <c r="LJ151" i="2"/>
  <c r="OH20" i="2"/>
  <c r="OH51" i="2"/>
  <c r="OH82" i="2"/>
  <c r="OH152" i="2"/>
  <c r="OH182" i="2"/>
  <c r="LJ211" i="2"/>
  <c r="LJ51" i="2"/>
  <c r="LJ152" i="2"/>
  <c r="OH21" i="2"/>
  <c r="OH52" i="2"/>
  <c r="OH83" i="2"/>
  <c r="OH153" i="2"/>
  <c r="OH183" i="2"/>
  <c r="LJ212" i="2"/>
  <c r="LJ52" i="2"/>
  <c r="LJ153" i="2"/>
  <c r="OH22" i="2"/>
  <c r="OH53" i="2"/>
  <c r="OH84" i="2"/>
  <c r="OH154" i="2"/>
  <c r="OH184" i="2"/>
  <c r="LJ213" i="2"/>
  <c r="LJ53" i="2"/>
  <c r="LJ154" i="2"/>
  <c r="OH23" i="2"/>
  <c r="OH54" i="2"/>
  <c r="OH85" i="2"/>
  <c r="OH155" i="2"/>
  <c r="OH185" i="2"/>
  <c r="LJ214" i="2"/>
  <c r="LJ54" i="2"/>
  <c r="LJ155" i="2"/>
  <c r="OH24" i="2"/>
  <c r="OH55" i="2"/>
  <c r="OH86" i="2"/>
  <c r="OH156" i="2"/>
  <c r="OH186" i="2"/>
  <c r="LJ215" i="2"/>
  <c r="LJ55" i="2"/>
  <c r="LJ156" i="2"/>
  <c r="OH25" i="2"/>
  <c r="OH56" i="2"/>
  <c r="OH87" i="2"/>
  <c r="OH157" i="2"/>
  <c r="OH187" i="2"/>
  <c r="LJ216" i="2"/>
  <c r="LJ56" i="2"/>
  <c r="LJ157" i="2"/>
  <c r="OH26" i="2"/>
  <c r="OH57" i="2"/>
  <c r="OH88" i="2"/>
  <c r="OH158" i="2"/>
  <c r="OH188" i="2"/>
  <c r="LJ217" i="2"/>
  <c r="LJ57" i="2"/>
  <c r="LJ158" i="2"/>
  <c r="LJ249" i="2"/>
  <c r="OI7" i="2"/>
  <c r="OI38" i="2"/>
  <c r="OI69" i="2"/>
  <c r="OI139" i="2"/>
  <c r="OI169" i="2"/>
  <c r="LK139" i="2"/>
  <c r="OI8" i="2"/>
  <c r="OI39" i="2"/>
  <c r="OI70" i="2"/>
  <c r="OI140" i="2"/>
  <c r="OI170" i="2"/>
  <c r="LK38" i="2"/>
  <c r="LK199" i="2"/>
  <c r="LK39" i="2"/>
  <c r="LK140" i="2"/>
  <c r="OI9" i="2"/>
  <c r="OI40" i="2"/>
  <c r="OI71" i="2"/>
  <c r="OI141" i="2"/>
  <c r="OI171" i="2"/>
  <c r="LK200" i="2"/>
  <c r="LK40" i="2"/>
  <c r="LK141" i="2"/>
  <c r="OI10" i="2"/>
  <c r="OI41" i="2"/>
  <c r="OI72" i="2"/>
  <c r="OI142" i="2"/>
  <c r="OI172" i="2"/>
  <c r="LK201" i="2"/>
  <c r="LK41" i="2"/>
  <c r="LK142" i="2"/>
  <c r="OI11" i="2"/>
  <c r="OI42" i="2"/>
  <c r="OI73" i="2"/>
  <c r="OI143" i="2"/>
  <c r="OI173" i="2"/>
  <c r="LK202" i="2"/>
  <c r="LK42" i="2"/>
  <c r="LK143" i="2"/>
  <c r="OI12" i="2"/>
  <c r="OI43" i="2"/>
  <c r="OI74" i="2"/>
  <c r="OI144" i="2"/>
  <c r="OI174" i="2"/>
  <c r="LK203" i="2"/>
  <c r="LK43" i="2"/>
  <c r="LK144" i="2"/>
  <c r="OI13" i="2"/>
  <c r="OI44" i="2"/>
  <c r="OI75" i="2"/>
  <c r="OI145" i="2"/>
  <c r="OI175" i="2"/>
  <c r="LK204" i="2"/>
  <c r="LK44" i="2"/>
  <c r="LK145" i="2"/>
  <c r="OI14" i="2"/>
  <c r="OI45" i="2"/>
  <c r="OI76" i="2"/>
  <c r="OI146" i="2"/>
  <c r="OI176" i="2"/>
  <c r="LK205" i="2"/>
  <c r="LK45" i="2"/>
  <c r="LK146" i="2"/>
  <c r="OI15" i="2"/>
  <c r="OI46" i="2"/>
  <c r="OI77" i="2"/>
  <c r="OI147" i="2"/>
  <c r="OI177" i="2"/>
  <c r="LK206" i="2"/>
  <c r="LK46" i="2"/>
  <c r="LK147" i="2"/>
  <c r="OI16" i="2"/>
  <c r="OI47" i="2"/>
  <c r="OI78" i="2"/>
  <c r="OI148" i="2"/>
  <c r="OI178" i="2"/>
  <c r="LK207" i="2"/>
  <c r="LK47" i="2"/>
  <c r="LK148" i="2"/>
  <c r="OI17" i="2"/>
  <c r="OI48" i="2"/>
  <c r="OI79" i="2"/>
  <c r="OI149" i="2"/>
  <c r="OI179" i="2"/>
  <c r="LK208" i="2"/>
  <c r="LK48" i="2"/>
  <c r="LK149" i="2"/>
  <c r="OI18" i="2"/>
  <c r="OI49" i="2"/>
  <c r="OI80" i="2"/>
  <c r="OI150" i="2"/>
  <c r="OI180" i="2"/>
  <c r="LK209" i="2"/>
  <c r="LK49" i="2"/>
  <c r="LK150" i="2"/>
  <c r="OI19" i="2"/>
  <c r="OI50" i="2"/>
  <c r="OI81" i="2"/>
  <c r="OI151" i="2"/>
  <c r="OI181" i="2"/>
  <c r="LK210" i="2"/>
  <c r="LK50" i="2"/>
  <c r="LK151" i="2"/>
  <c r="OI20" i="2"/>
  <c r="OI51" i="2"/>
  <c r="OI82" i="2"/>
  <c r="OI152" i="2"/>
  <c r="OI182" i="2"/>
  <c r="LK211" i="2"/>
  <c r="LK51" i="2"/>
  <c r="LK152" i="2"/>
  <c r="OI21" i="2"/>
  <c r="OI52" i="2"/>
  <c r="OI83" i="2"/>
  <c r="OI153" i="2"/>
  <c r="OI183" i="2"/>
  <c r="LK212" i="2"/>
  <c r="LK52" i="2"/>
  <c r="LK153" i="2"/>
  <c r="OI22" i="2"/>
  <c r="OI53" i="2"/>
  <c r="OI84" i="2"/>
  <c r="OI154" i="2"/>
  <c r="OI184" i="2"/>
  <c r="LK213" i="2"/>
  <c r="LK53" i="2"/>
  <c r="LK154" i="2"/>
  <c r="OI23" i="2"/>
  <c r="OI54" i="2"/>
  <c r="OI85" i="2"/>
  <c r="OI155" i="2"/>
  <c r="OI185" i="2"/>
  <c r="LK214" i="2"/>
  <c r="LK54" i="2"/>
  <c r="LK155" i="2"/>
  <c r="OI24" i="2"/>
  <c r="OI55" i="2"/>
  <c r="OI86" i="2"/>
  <c r="OI156" i="2"/>
  <c r="OI186" i="2"/>
  <c r="LK215" i="2"/>
  <c r="LK55" i="2"/>
  <c r="LK156" i="2"/>
  <c r="OI25" i="2"/>
  <c r="OI56" i="2"/>
  <c r="OI87" i="2"/>
  <c r="OI157" i="2"/>
  <c r="OI187" i="2"/>
  <c r="LK216" i="2"/>
  <c r="LK56" i="2"/>
  <c r="LK157" i="2"/>
  <c r="OI26" i="2"/>
  <c r="OI57" i="2"/>
  <c r="OI88" i="2"/>
  <c r="OI158" i="2"/>
  <c r="OI188" i="2"/>
  <c r="LK217" i="2"/>
  <c r="LK57" i="2"/>
  <c r="LK158" i="2"/>
  <c r="LK249" i="2"/>
  <c r="OJ7" i="2"/>
  <c r="OJ38" i="2"/>
  <c r="OJ69" i="2"/>
  <c r="OJ139" i="2"/>
  <c r="OJ169" i="2"/>
  <c r="LL139" i="2"/>
  <c r="OJ8" i="2"/>
  <c r="OJ39" i="2"/>
  <c r="OJ70" i="2"/>
  <c r="OJ140" i="2"/>
  <c r="OJ170" i="2"/>
  <c r="LL38" i="2"/>
  <c r="LL199" i="2"/>
  <c r="LL39" i="2"/>
  <c r="LL140" i="2"/>
  <c r="OJ9" i="2"/>
  <c r="OJ40" i="2"/>
  <c r="OJ71" i="2"/>
  <c r="OJ141" i="2"/>
  <c r="OJ171" i="2"/>
  <c r="LL200" i="2"/>
  <c r="LL40" i="2"/>
  <c r="LL141" i="2"/>
  <c r="OJ10" i="2"/>
  <c r="OJ41" i="2"/>
  <c r="OJ72" i="2"/>
  <c r="OJ142" i="2"/>
  <c r="OJ172" i="2"/>
  <c r="LL201" i="2"/>
  <c r="LL41" i="2"/>
  <c r="LL142" i="2"/>
  <c r="OJ11" i="2"/>
  <c r="OJ42" i="2"/>
  <c r="OJ73" i="2"/>
  <c r="OJ143" i="2"/>
  <c r="OJ173" i="2"/>
  <c r="LL202" i="2"/>
  <c r="LL42" i="2"/>
  <c r="LL143" i="2"/>
  <c r="OJ12" i="2"/>
  <c r="OJ43" i="2"/>
  <c r="OJ74" i="2"/>
  <c r="OJ144" i="2"/>
  <c r="OJ174" i="2"/>
  <c r="LL203" i="2"/>
  <c r="LL43" i="2"/>
  <c r="LL144" i="2"/>
  <c r="OJ13" i="2"/>
  <c r="OJ44" i="2"/>
  <c r="OJ75" i="2"/>
  <c r="OJ145" i="2"/>
  <c r="OJ175" i="2"/>
  <c r="LL204" i="2"/>
  <c r="LL44" i="2"/>
  <c r="LL145" i="2"/>
  <c r="OJ14" i="2"/>
  <c r="OJ45" i="2"/>
  <c r="OJ76" i="2"/>
  <c r="OJ146" i="2"/>
  <c r="OJ176" i="2"/>
  <c r="LL205" i="2"/>
  <c r="LL45" i="2"/>
  <c r="LL146" i="2"/>
  <c r="OJ15" i="2"/>
  <c r="OJ46" i="2"/>
  <c r="OJ77" i="2"/>
  <c r="OJ147" i="2"/>
  <c r="OJ177" i="2"/>
  <c r="LL206" i="2"/>
  <c r="LL46" i="2"/>
  <c r="LL147" i="2"/>
  <c r="OJ16" i="2"/>
  <c r="OJ47" i="2"/>
  <c r="OJ78" i="2"/>
  <c r="OJ148" i="2"/>
  <c r="OJ178" i="2"/>
  <c r="LL207" i="2"/>
  <c r="LL47" i="2"/>
  <c r="LL148" i="2"/>
  <c r="OJ17" i="2"/>
  <c r="OJ48" i="2"/>
  <c r="OJ79" i="2"/>
  <c r="OJ149" i="2"/>
  <c r="OJ179" i="2"/>
  <c r="LL208" i="2"/>
  <c r="LL48" i="2"/>
  <c r="LL149" i="2"/>
  <c r="OJ18" i="2"/>
  <c r="OJ49" i="2"/>
  <c r="OJ80" i="2"/>
  <c r="OJ150" i="2"/>
  <c r="OJ180" i="2"/>
  <c r="LL209" i="2"/>
  <c r="LL49" i="2"/>
  <c r="LL150" i="2"/>
  <c r="OJ19" i="2"/>
  <c r="OJ50" i="2"/>
  <c r="OJ81" i="2"/>
  <c r="OJ151" i="2"/>
  <c r="OJ181" i="2"/>
  <c r="LL210" i="2"/>
  <c r="LL50" i="2"/>
  <c r="LL151" i="2"/>
  <c r="OJ20" i="2"/>
  <c r="OJ51" i="2"/>
  <c r="OJ82" i="2"/>
  <c r="OJ152" i="2"/>
  <c r="OJ182" i="2"/>
  <c r="LL211" i="2"/>
  <c r="LL51" i="2"/>
  <c r="LL152" i="2"/>
  <c r="OJ21" i="2"/>
  <c r="OJ52" i="2"/>
  <c r="OJ83" i="2"/>
  <c r="OJ153" i="2"/>
  <c r="OJ183" i="2"/>
  <c r="LL212" i="2"/>
  <c r="LL52" i="2"/>
  <c r="LL153" i="2"/>
  <c r="OJ22" i="2"/>
  <c r="OJ53" i="2"/>
  <c r="OJ84" i="2"/>
  <c r="OJ154" i="2"/>
  <c r="OJ184" i="2"/>
  <c r="LL213" i="2"/>
  <c r="LL53" i="2"/>
  <c r="LL154" i="2"/>
  <c r="OJ23" i="2"/>
  <c r="OJ54" i="2"/>
  <c r="OJ85" i="2"/>
  <c r="OJ155" i="2"/>
  <c r="OJ185" i="2"/>
  <c r="LL214" i="2"/>
  <c r="LL54" i="2"/>
  <c r="LL155" i="2"/>
  <c r="OJ24" i="2"/>
  <c r="OJ55" i="2"/>
  <c r="OJ86" i="2"/>
  <c r="OJ156" i="2"/>
  <c r="OJ186" i="2"/>
  <c r="LL215" i="2"/>
  <c r="LL55" i="2"/>
  <c r="LL156" i="2"/>
  <c r="OJ25" i="2"/>
  <c r="OJ56" i="2"/>
  <c r="OJ87" i="2"/>
  <c r="OJ157" i="2"/>
  <c r="OJ187" i="2"/>
  <c r="LL216" i="2"/>
  <c r="LL56" i="2"/>
  <c r="LL157" i="2"/>
  <c r="OJ26" i="2"/>
  <c r="OJ57" i="2"/>
  <c r="OJ88" i="2"/>
  <c r="OJ158" i="2"/>
  <c r="OJ188" i="2"/>
  <c r="LL217" i="2"/>
  <c r="LL57" i="2"/>
  <c r="LL158" i="2"/>
  <c r="LL249" i="2"/>
  <c r="OK7" i="2"/>
  <c r="OK38" i="2"/>
  <c r="OK69" i="2"/>
  <c r="OK139" i="2"/>
  <c r="OK169" i="2"/>
  <c r="LM139" i="2"/>
  <c r="OK8" i="2"/>
  <c r="OK39" i="2"/>
  <c r="OK70" i="2"/>
  <c r="OK140" i="2"/>
  <c r="OK170" i="2"/>
  <c r="LM38" i="2"/>
  <c r="LM199" i="2"/>
  <c r="LM39" i="2"/>
  <c r="LM140" i="2"/>
  <c r="OK9" i="2"/>
  <c r="OK40" i="2"/>
  <c r="OK71" i="2"/>
  <c r="OK141" i="2"/>
  <c r="OK171" i="2"/>
  <c r="LM200" i="2"/>
  <c r="LM40" i="2"/>
  <c r="LM141" i="2"/>
  <c r="OK10" i="2"/>
  <c r="OK41" i="2"/>
  <c r="OK72" i="2"/>
  <c r="OK142" i="2"/>
  <c r="OK172" i="2"/>
  <c r="LM201" i="2"/>
  <c r="LM41" i="2"/>
  <c r="LM142" i="2"/>
  <c r="OK11" i="2"/>
  <c r="OK42" i="2"/>
  <c r="OK73" i="2"/>
  <c r="OK143" i="2"/>
  <c r="OK173" i="2"/>
  <c r="LM202" i="2"/>
  <c r="LM42" i="2"/>
  <c r="LM143" i="2"/>
  <c r="OK12" i="2"/>
  <c r="OK43" i="2"/>
  <c r="OK74" i="2"/>
  <c r="OK144" i="2"/>
  <c r="OK174" i="2"/>
  <c r="LM203" i="2"/>
  <c r="LM43" i="2"/>
  <c r="LM144" i="2"/>
  <c r="OK13" i="2"/>
  <c r="OK44" i="2"/>
  <c r="OK75" i="2"/>
  <c r="OK145" i="2"/>
  <c r="OK175" i="2"/>
  <c r="LM204" i="2"/>
  <c r="LM44" i="2"/>
  <c r="LM145" i="2"/>
  <c r="OK14" i="2"/>
  <c r="OK45" i="2"/>
  <c r="OK76" i="2"/>
  <c r="OK146" i="2"/>
  <c r="OK176" i="2"/>
  <c r="LM205" i="2"/>
  <c r="LM45" i="2"/>
  <c r="LM146" i="2"/>
  <c r="OK15" i="2"/>
  <c r="OK46" i="2"/>
  <c r="OK77" i="2"/>
  <c r="OK147" i="2"/>
  <c r="OK177" i="2"/>
  <c r="LM206" i="2"/>
  <c r="LM46" i="2"/>
  <c r="LM147" i="2"/>
  <c r="OK16" i="2"/>
  <c r="OK47" i="2"/>
  <c r="OK78" i="2"/>
  <c r="OK148" i="2"/>
  <c r="OK178" i="2"/>
  <c r="LM207" i="2"/>
  <c r="LM47" i="2"/>
  <c r="LM148" i="2"/>
  <c r="OK17" i="2"/>
  <c r="OK48" i="2"/>
  <c r="OK79" i="2"/>
  <c r="OK149" i="2"/>
  <c r="OK179" i="2"/>
  <c r="LM208" i="2"/>
  <c r="LM48" i="2"/>
  <c r="LM149" i="2"/>
  <c r="OK18" i="2"/>
  <c r="OK49" i="2"/>
  <c r="OK80" i="2"/>
  <c r="OK150" i="2"/>
  <c r="OK180" i="2"/>
  <c r="LM209" i="2"/>
  <c r="LM49" i="2"/>
  <c r="LM150" i="2"/>
  <c r="OK19" i="2"/>
  <c r="OK50" i="2"/>
  <c r="OK81" i="2"/>
  <c r="OK151" i="2"/>
  <c r="OK181" i="2"/>
  <c r="LM210" i="2"/>
  <c r="LM50" i="2"/>
  <c r="LM151" i="2"/>
  <c r="OK20" i="2"/>
  <c r="OK51" i="2"/>
  <c r="OK82" i="2"/>
  <c r="OK152" i="2"/>
  <c r="OK182" i="2"/>
  <c r="LM211" i="2"/>
  <c r="LM51" i="2"/>
  <c r="LM152" i="2"/>
  <c r="OK21" i="2"/>
  <c r="OK52" i="2"/>
  <c r="OK83" i="2"/>
  <c r="OK153" i="2"/>
  <c r="OK183" i="2"/>
  <c r="LM212" i="2"/>
  <c r="LM52" i="2"/>
  <c r="LM153" i="2"/>
  <c r="OK22" i="2"/>
  <c r="OK53" i="2"/>
  <c r="OK84" i="2"/>
  <c r="OK154" i="2"/>
  <c r="OK184" i="2"/>
  <c r="LM213" i="2"/>
  <c r="LM53" i="2"/>
  <c r="LM154" i="2"/>
  <c r="OK23" i="2"/>
  <c r="OK54" i="2"/>
  <c r="OK85" i="2"/>
  <c r="OK155" i="2"/>
  <c r="OK185" i="2"/>
  <c r="LM214" i="2"/>
  <c r="LM54" i="2"/>
  <c r="LM155" i="2"/>
  <c r="OK24" i="2"/>
  <c r="OK55" i="2"/>
  <c r="OK86" i="2"/>
  <c r="OK156" i="2"/>
  <c r="OK186" i="2"/>
  <c r="LM215" i="2"/>
  <c r="LM55" i="2"/>
  <c r="LM156" i="2"/>
  <c r="OK25" i="2"/>
  <c r="OK56" i="2"/>
  <c r="OK87" i="2"/>
  <c r="OK157" i="2"/>
  <c r="OK187" i="2"/>
  <c r="LM216" i="2"/>
  <c r="LM56" i="2"/>
  <c r="LM157" i="2"/>
  <c r="OK26" i="2"/>
  <c r="OK57" i="2"/>
  <c r="OK88" i="2"/>
  <c r="OK158" i="2"/>
  <c r="OK188" i="2"/>
  <c r="LM217" i="2"/>
  <c r="LM57" i="2"/>
  <c r="LM158" i="2"/>
  <c r="LM249" i="2"/>
  <c r="OL7" i="2"/>
  <c r="OL38" i="2"/>
  <c r="OL69" i="2"/>
  <c r="OL139" i="2"/>
  <c r="OL169" i="2"/>
  <c r="LN139" i="2"/>
  <c r="OL8" i="2"/>
  <c r="OL39" i="2"/>
  <c r="OL70" i="2"/>
  <c r="OL140" i="2"/>
  <c r="OL170" i="2"/>
  <c r="LN38" i="2"/>
  <c r="LN199" i="2"/>
  <c r="LN39" i="2"/>
  <c r="LN140" i="2"/>
  <c r="OL9" i="2"/>
  <c r="OL40" i="2"/>
  <c r="OL71" i="2"/>
  <c r="OL141" i="2"/>
  <c r="OL171" i="2"/>
  <c r="LN200" i="2"/>
  <c r="LN40" i="2"/>
  <c r="LN141" i="2"/>
  <c r="OL10" i="2"/>
  <c r="OL41" i="2"/>
  <c r="OL72" i="2"/>
  <c r="OL142" i="2"/>
  <c r="OL172" i="2"/>
  <c r="LN201" i="2"/>
  <c r="LN41" i="2"/>
  <c r="LN142" i="2"/>
  <c r="OL11" i="2"/>
  <c r="OL42" i="2"/>
  <c r="OL73" i="2"/>
  <c r="OL143" i="2"/>
  <c r="OL173" i="2"/>
  <c r="LN202" i="2"/>
  <c r="LN42" i="2"/>
  <c r="LN143" i="2"/>
  <c r="OL12" i="2"/>
  <c r="OL43" i="2"/>
  <c r="OL74" i="2"/>
  <c r="OL144" i="2"/>
  <c r="OL174" i="2"/>
  <c r="LN203" i="2"/>
  <c r="LN43" i="2"/>
  <c r="LN144" i="2"/>
  <c r="OL13" i="2"/>
  <c r="OL44" i="2"/>
  <c r="OL75" i="2"/>
  <c r="OL145" i="2"/>
  <c r="OL175" i="2"/>
  <c r="LN204" i="2"/>
  <c r="LN44" i="2"/>
  <c r="LN145" i="2"/>
  <c r="OL14" i="2"/>
  <c r="OL45" i="2"/>
  <c r="OL76" i="2"/>
  <c r="OL146" i="2"/>
  <c r="OL176" i="2"/>
  <c r="LN205" i="2"/>
  <c r="LN45" i="2"/>
  <c r="LN146" i="2"/>
  <c r="OL15" i="2"/>
  <c r="OL46" i="2"/>
  <c r="OL77" i="2"/>
  <c r="OL147" i="2"/>
  <c r="OL177" i="2"/>
  <c r="LN206" i="2"/>
  <c r="LN46" i="2"/>
  <c r="LN147" i="2"/>
  <c r="OL16" i="2"/>
  <c r="OL47" i="2"/>
  <c r="OL78" i="2"/>
  <c r="OL148" i="2"/>
  <c r="OL178" i="2"/>
  <c r="LN207" i="2"/>
  <c r="LN47" i="2"/>
  <c r="LN148" i="2"/>
  <c r="OL17" i="2"/>
  <c r="OL48" i="2"/>
  <c r="OL79" i="2"/>
  <c r="OL149" i="2"/>
  <c r="OL179" i="2"/>
  <c r="LN208" i="2"/>
  <c r="LN48" i="2"/>
  <c r="LN149" i="2"/>
  <c r="OL18" i="2"/>
  <c r="OL49" i="2"/>
  <c r="OL80" i="2"/>
  <c r="OL150" i="2"/>
  <c r="OL180" i="2"/>
  <c r="LN209" i="2"/>
  <c r="LN49" i="2"/>
  <c r="LN150" i="2"/>
  <c r="OL19" i="2"/>
  <c r="OL50" i="2"/>
  <c r="OL81" i="2"/>
  <c r="OL151" i="2"/>
  <c r="OL181" i="2"/>
  <c r="LN210" i="2"/>
  <c r="LN50" i="2"/>
  <c r="LN151" i="2"/>
  <c r="OL20" i="2"/>
  <c r="OL51" i="2"/>
  <c r="OL82" i="2"/>
  <c r="OL152" i="2"/>
  <c r="OL182" i="2"/>
  <c r="LN211" i="2"/>
  <c r="LN51" i="2"/>
  <c r="LN152" i="2"/>
  <c r="OL21" i="2"/>
  <c r="OL52" i="2"/>
  <c r="OL83" i="2"/>
  <c r="OL153" i="2"/>
  <c r="OL183" i="2"/>
  <c r="LN212" i="2"/>
  <c r="LN52" i="2"/>
  <c r="LN153" i="2"/>
  <c r="OL22" i="2"/>
  <c r="OL53" i="2"/>
  <c r="OL84" i="2"/>
  <c r="OL154" i="2"/>
  <c r="OL184" i="2"/>
  <c r="LN213" i="2"/>
  <c r="LN53" i="2"/>
  <c r="LN154" i="2"/>
  <c r="OL23" i="2"/>
  <c r="OL54" i="2"/>
  <c r="OL85" i="2"/>
  <c r="OL155" i="2"/>
  <c r="OL185" i="2"/>
  <c r="LN214" i="2"/>
  <c r="LN54" i="2"/>
  <c r="LN155" i="2"/>
  <c r="OL24" i="2"/>
  <c r="OL55" i="2"/>
  <c r="OL86" i="2"/>
  <c r="OL156" i="2"/>
  <c r="OL186" i="2"/>
  <c r="LN215" i="2"/>
  <c r="LN55" i="2"/>
  <c r="LN156" i="2"/>
  <c r="OL25" i="2"/>
  <c r="OL56" i="2"/>
  <c r="OL87" i="2"/>
  <c r="OL157" i="2"/>
  <c r="OL187" i="2"/>
  <c r="LN216" i="2"/>
  <c r="LN56" i="2"/>
  <c r="LN157" i="2"/>
  <c r="OL26" i="2"/>
  <c r="OL57" i="2"/>
  <c r="OL88" i="2"/>
  <c r="OL158" i="2"/>
  <c r="OL188" i="2"/>
  <c r="LN217" i="2"/>
  <c r="LN57" i="2"/>
  <c r="LN158" i="2"/>
  <c r="LN249" i="2"/>
  <c r="OM7" i="2"/>
  <c r="OM38" i="2"/>
  <c r="OM69" i="2"/>
  <c r="OM139" i="2"/>
  <c r="OM169" i="2"/>
  <c r="LO139" i="2"/>
  <c r="OM8" i="2"/>
  <c r="OM39" i="2"/>
  <c r="OM70" i="2"/>
  <c r="OM140" i="2"/>
  <c r="OM170" i="2"/>
  <c r="LO38" i="2"/>
  <c r="LO199" i="2"/>
  <c r="LO39" i="2"/>
  <c r="LO140" i="2"/>
  <c r="OM9" i="2"/>
  <c r="OM40" i="2"/>
  <c r="OM71" i="2"/>
  <c r="OM141" i="2"/>
  <c r="OM171" i="2"/>
  <c r="LO200" i="2"/>
  <c r="LO40" i="2"/>
  <c r="LO141" i="2"/>
  <c r="OM10" i="2"/>
  <c r="OM41" i="2"/>
  <c r="OM72" i="2"/>
  <c r="OM142" i="2"/>
  <c r="OM172" i="2"/>
  <c r="LO201" i="2"/>
  <c r="LO41" i="2"/>
  <c r="LO142" i="2"/>
  <c r="OM11" i="2"/>
  <c r="OM42" i="2"/>
  <c r="OM73" i="2"/>
  <c r="OM143" i="2"/>
  <c r="OM173" i="2"/>
  <c r="LO202" i="2"/>
  <c r="LO42" i="2"/>
  <c r="LO143" i="2"/>
  <c r="OM12" i="2"/>
  <c r="OM43" i="2"/>
  <c r="OM74" i="2"/>
  <c r="OM144" i="2"/>
  <c r="OM174" i="2"/>
  <c r="LO203" i="2"/>
  <c r="LO43" i="2"/>
  <c r="LO144" i="2"/>
  <c r="OM13" i="2"/>
  <c r="OM44" i="2"/>
  <c r="OM75" i="2"/>
  <c r="OM145" i="2"/>
  <c r="OM175" i="2"/>
  <c r="LO204" i="2"/>
  <c r="LO44" i="2"/>
  <c r="LO145" i="2"/>
  <c r="OM14" i="2"/>
  <c r="OM45" i="2"/>
  <c r="OM76" i="2"/>
  <c r="OM146" i="2"/>
  <c r="OM176" i="2"/>
  <c r="LO205" i="2"/>
  <c r="LO45" i="2"/>
  <c r="LO146" i="2"/>
  <c r="OM15" i="2"/>
  <c r="OM46" i="2"/>
  <c r="OM77" i="2"/>
  <c r="OM147" i="2"/>
  <c r="OM177" i="2"/>
  <c r="LO206" i="2"/>
  <c r="LO46" i="2"/>
  <c r="LO147" i="2"/>
  <c r="OM16" i="2"/>
  <c r="OM47" i="2"/>
  <c r="OM78" i="2"/>
  <c r="OM148" i="2"/>
  <c r="OM178" i="2"/>
  <c r="LO207" i="2"/>
  <c r="LO47" i="2"/>
  <c r="LO148" i="2"/>
  <c r="OM17" i="2"/>
  <c r="OM48" i="2"/>
  <c r="OM79" i="2"/>
  <c r="OM149" i="2"/>
  <c r="OM179" i="2"/>
  <c r="LO208" i="2"/>
  <c r="LO48" i="2"/>
  <c r="LO149" i="2"/>
  <c r="OM18" i="2"/>
  <c r="OM49" i="2"/>
  <c r="OM80" i="2"/>
  <c r="OM150" i="2"/>
  <c r="OM180" i="2"/>
  <c r="LO209" i="2"/>
  <c r="LO49" i="2"/>
  <c r="LO150" i="2"/>
  <c r="OM19" i="2"/>
  <c r="OM50" i="2"/>
  <c r="OM81" i="2"/>
  <c r="OM151" i="2"/>
  <c r="OM181" i="2"/>
  <c r="LO210" i="2"/>
  <c r="LO50" i="2"/>
  <c r="LO151" i="2"/>
  <c r="OM20" i="2"/>
  <c r="OM51" i="2"/>
  <c r="OM82" i="2"/>
  <c r="OM152" i="2"/>
  <c r="OM182" i="2"/>
  <c r="LO211" i="2"/>
  <c r="LO51" i="2"/>
  <c r="LO152" i="2"/>
  <c r="OM21" i="2"/>
  <c r="OM52" i="2"/>
  <c r="OM83" i="2"/>
  <c r="OM153" i="2"/>
  <c r="OM183" i="2"/>
  <c r="LO212" i="2"/>
  <c r="LO52" i="2"/>
  <c r="LO153" i="2"/>
  <c r="OM22" i="2"/>
  <c r="OM53" i="2"/>
  <c r="OM84" i="2"/>
  <c r="OM154" i="2"/>
  <c r="OM184" i="2"/>
  <c r="LO213" i="2"/>
  <c r="LO53" i="2"/>
  <c r="LO154" i="2"/>
  <c r="OM23" i="2"/>
  <c r="OM54" i="2"/>
  <c r="OM85" i="2"/>
  <c r="OM155" i="2"/>
  <c r="OM185" i="2"/>
  <c r="LO214" i="2"/>
  <c r="LO54" i="2"/>
  <c r="LO155" i="2"/>
  <c r="OM24" i="2"/>
  <c r="OM55" i="2"/>
  <c r="OM86" i="2"/>
  <c r="OM156" i="2"/>
  <c r="OM186" i="2"/>
  <c r="LO215" i="2"/>
  <c r="LO55" i="2"/>
  <c r="LO156" i="2"/>
  <c r="OM25" i="2"/>
  <c r="OM56" i="2"/>
  <c r="OM87" i="2"/>
  <c r="OM157" i="2"/>
  <c r="OM187" i="2"/>
  <c r="LO216" i="2"/>
  <c r="LO56" i="2"/>
  <c r="LO157" i="2"/>
  <c r="OM26" i="2"/>
  <c r="OM57" i="2"/>
  <c r="OM88" i="2"/>
  <c r="OM158" i="2"/>
  <c r="OM188" i="2"/>
  <c r="LO217" i="2"/>
  <c r="LO57" i="2"/>
  <c r="LO158" i="2"/>
  <c r="LO249" i="2"/>
  <c r="ON7" i="2"/>
  <c r="ON38" i="2"/>
  <c r="ON69" i="2"/>
  <c r="ON139" i="2"/>
  <c r="ON169" i="2"/>
  <c r="LP139" i="2"/>
  <c r="ON8" i="2"/>
  <c r="ON39" i="2"/>
  <c r="ON70" i="2"/>
  <c r="ON140" i="2"/>
  <c r="ON170" i="2"/>
  <c r="LP38" i="2"/>
  <c r="LP199" i="2"/>
  <c r="LP39" i="2"/>
  <c r="LP140" i="2"/>
  <c r="ON9" i="2"/>
  <c r="ON40" i="2"/>
  <c r="ON71" i="2"/>
  <c r="ON141" i="2"/>
  <c r="ON171" i="2"/>
  <c r="LP200" i="2"/>
  <c r="LP40" i="2"/>
  <c r="LP141" i="2"/>
  <c r="ON10" i="2"/>
  <c r="ON41" i="2"/>
  <c r="ON72" i="2"/>
  <c r="ON142" i="2"/>
  <c r="ON172" i="2"/>
  <c r="LP201" i="2"/>
  <c r="LP41" i="2"/>
  <c r="LP142" i="2"/>
  <c r="ON11" i="2"/>
  <c r="ON42" i="2"/>
  <c r="ON73" i="2"/>
  <c r="ON143" i="2"/>
  <c r="ON173" i="2"/>
  <c r="LP202" i="2"/>
  <c r="LP42" i="2"/>
  <c r="LP143" i="2"/>
  <c r="ON12" i="2"/>
  <c r="ON43" i="2"/>
  <c r="ON74" i="2"/>
  <c r="ON144" i="2"/>
  <c r="ON174" i="2"/>
  <c r="LP203" i="2"/>
  <c r="LP43" i="2"/>
  <c r="LP144" i="2"/>
  <c r="ON13" i="2"/>
  <c r="ON44" i="2"/>
  <c r="ON75" i="2"/>
  <c r="ON145" i="2"/>
  <c r="ON175" i="2"/>
  <c r="LP204" i="2"/>
  <c r="LP44" i="2"/>
  <c r="LP145" i="2"/>
  <c r="ON14" i="2"/>
  <c r="ON45" i="2"/>
  <c r="ON76" i="2"/>
  <c r="ON146" i="2"/>
  <c r="ON176" i="2"/>
  <c r="LP205" i="2"/>
  <c r="LP45" i="2"/>
  <c r="LP146" i="2"/>
  <c r="ON15" i="2"/>
  <c r="ON46" i="2"/>
  <c r="ON77" i="2"/>
  <c r="ON147" i="2"/>
  <c r="ON177" i="2"/>
  <c r="LP206" i="2"/>
  <c r="LP46" i="2"/>
  <c r="LP147" i="2"/>
  <c r="ON16" i="2"/>
  <c r="ON47" i="2"/>
  <c r="ON78" i="2"/>
  <c r="ON148" i="2"/>
  <c r="ON178" i="2"/>
  <c r="LP207" i="2"/>
  <c r="LP47" i="2"/>
  <c r="LP148" i="2"/>
  <c r="ON17" i="2"/>
  <c r="ON48" i="2"/>
  <c r="ON79" i="2"/>
  <c r="ON149" i="2"/>
  <c r="ON179" i="2"/>
  <c r="LP208" i="2"/>
  <c r="LP48" i="2"/>
  <c r="LP149" i="2"/>
  <c r="ON18" i="2"/>
  <c r="ON49" i="2"/>
  <c r="ON80" i="2"/>
  <c r="ON150" i="2"/>
  <c r="ON180" i="2"/>
  <c r="LP209" i="2"/>
  <c r="LP49" i="2"/>
  <c r="LP150" i="2"/>
  <c r="ON19" i="2"/>
  <c r="ON50" i="2"/>
  <c r="ON81" i="2"/>
  <c r="ON151" i="2"/>
  <c r="ON181" i="2"/>
  <c r="LP210" i="2"/>
  <c r="LP50" i="2"/>
  <c r="LP151" i="2"/>
  <c r="ON20" i="2"/>
  <c r="ON51" i="2"/>
  <c r="ON82" i="2"/>
  <c r="ON152" i="2"/>
  <c r="ON182" i="2"/>
  <c r="LP211" i="2"/>
  <c r="LP51" i="2"/>
  <c r="LP152" i="2"/>
  <c r="ON21" i="2"/>
  <c r="ON52" i="2"/>
  <c r="ON83" i="2"/>
  <c r="ON153" i="2"/>
  <c r="ON183" i="2"/>
  <c r="LP212" i="2"/>
  <c r="LP52" i="2"/>
  <c r="LP153" i="2"/>
  <c r="ON22" i="2"/>
  <c r="ON53" i="2"/>
  <c r="ON84" i="2"/>
  <c r="ON154" i="2"/>
  <c r="ON184" i="2"/>
  <c r="LP213" i="2"/>
  <c r="LP53" i="2"/>
  <c r="LP154" i="2"/>
  <c r="ON23" i="2"/>
  <c r="ON54" i="2"/>
  <c r="ON85" i="2"/>
  <c r="ON155" i="2"/>
  <c r="ON185" i="2"/>
  <c r="LP214" i="2"/>
  <c r="LP54" i="2"/>
  <c r="LP155" i="2"/>
  <c r="ON24" i="2"/>
  <c r="ON55" i="2"/>
  <c r="ON86" i="2"/>
  <c r="ON156" i="2"/>
  <c r="ON186" i="2"/>
  <c r="LP215" i="2"/>
  <c r="LP55" i="2"/>
  <c r="LP156" i="2"/>
  <c r="ON25" i="2"/>
  <c r="ON56" i="2"/>
  <c r="ON87" i="2"/>
  <c r="ON157" i="2"/>
  <c r="ON187" i="2"/>
  <c r="LP216" i="2"/>
  <c r="LP56" i="2"/>
  <c r="LP157" i="2"/>
  <c r="ON26" i="2"/>
  <c r="ON57" i="2"/>
  <c r="ON88" i="2"/>
  <c r="ON158" i="2"/>
  <c r="ON188" i="2"/>
  <c r="LP217" i="2"/>
  <c r="LP57" i="2"/>
  <c r="LP158" i="2"/>
  <c r="LP249" i="2"/>
  <c r="OO7" i="2"/>
  <c r="OO38" i="2"/>
  <c r="OO69" i="2"/>
  <c r="OO139" i="2"/>
  <c r="OO169" i="2"/>
  <c r="LQ139" i="2"/>
  <c r="OO8" i="2"/>
  <c r="OO39" i="2"/>
  <c r="OO70" i="2"/>
  <c r="OO140" i="2"/>
  <c r="OO170" i="2"/>
  <c r="LQ38" i="2"/>
  <c r="LQ199" i="2"/>
  <c r="LQ39" i="2"/>
  <c r="LQ140" i="2"/>
  <c r="OO9" i="2"/>
  <c r="OO40" i="2"/>
  <c r="OO71" i="2"/>
  <c r="OO141" i="2"/>
  <c r="OO171" i="2"/>
  <c r="LQ200" i="2"/>
  <c r="LQ40" i="2"/>
  <c r="LQ141" i="2"/>
  <c r="OO10" i="2"/>
  <c r="OO41" i="2"/>
  <c r="OO72" i="2"/>
  <c r="OO142" i="2"/>
  <c r="OO172" i="2"/>
  <c r="LQ201" i="2"/>
  <c r="LQ41" i="2"/>
  <c r="LQ142" i="2"/>
  <c r="OO11" i="2"/>
  <c r="OO42" i="2"/>
  <c r="OO73" i="2"/>
  <c r="OO143" i="2"/>
  <c r="OO173" i="2"/>
  <c r="LQ202" i="2"/>
  <c r="LQ42" i="2"/>
  <c r="LQ143" i="2"/>
  <c r="OO12" i="2"/>
  <c r="OO43" i="2"/>
  <c r="OO74" i="2"/>
  <c r="OO144" i="2"/>
  <c r="OO174" i="2"/>
  <c r="LQ203" i="2"/>
  <c r="LQ43" i="2"/>
  <c r="LQ144" i="2"/>
  <c r="OO13" i="2"/>
  <c r="OO44" i="2"/>
  <c r="OO75" i="2"/>
  <c r="OO145" i="2"/>
  <c r="OO175" i="2"/>
  <c r="LQ204" i="2"/>
  <c r="LQ44" i="2"/>
  <c r="LQ145" i="2"/>
  <c r="OO14" i="2"/>
  <c r="OO45" i="2"/>
  <c r="OO76" i="2"/>
  <c r="OO146" i="2"/>
  <c r="OO176" i="2"/>
  <c r="LQ205" i="2"/>
  <c r="LQ45" i="2"/>
  <c r="LQ146" i="2"/>
  <c r="OO15" i="2"/>
  <c r="OO46" i="2"/>
  <c r="OO77" i="2"/>
  <c r="OO147" i="2"/>
  <c r="OO177" i="2"/>
  <c r="LQ206" i="2"/>
  <c r="LQ46" i="2"/>
  <c r="LQ147" i="2"/>
  <c r="OO16" i="2"/>
  <c r="OO47" i="2"/>
  <c r="OO78" i="2"/>
  <c r="OO148" i="2"/>
  <c r="OO178" i="2"/>
  <c r="LQ207" i="2"/>
  <c r="LQ47" i="2"/>
  <c r="LQ148" i="2"/>
  <c r="OO17" i="2"/>
  <c r="OO48" i="2"/>
  <c r="OO79" i="2"/>
  <c r="OO149" i="2"/>
  <c r="OO179" i="2"/>
  <c r="LQ208" i="2"/>
  <c r="LQ48" i="2"/>
  <c r="LQ149" i="2"/>
  <c r="OO18" i="2"/>
  <c r="OO49" i="2"/>
  <c r="OO80" i="2"/>
  <c r="OO150" i="2"/>
  <c r="OO180" i="2"/>
  <c r="LQ209" i="2"/>
  <c r="LQ49" i="2"/>
  <c r="LQ150" i="2"/>
  <c r="OO19" i="2"/>
  <c r="OO50" i="2"/>
  <c r="OO81" i="2"/>
  <c r="OO151" i="2"/>
  <c r="OO181" i="2"/>
  <c r="LQ210" i="2"/>
  <c r="LQ50" i="2"/>
  <c r="LQ151" i="2"/>
  <c r="OO20" i="2"/>
  <c r="OO51" i="2"/>
  <c r="OO82" i="2"/>
  <c r="OO152" i="2"/>
  <c r="OO182" i="2"/>
  <c r="LQ211" i="2"/>
  <c r="LQ51" i="2"/>
  <c r="LQ152" i="2"/>
  <c r="OO21" i="2"/>
  <c r="OO52" i="2"/>
  <c r="OO83" i="2"/>
  <c r="OO153" i="2"/>
  <c r="OO183" i="2"/>
  <c r="LQ212" i="2"/>
  <c r="LQ52" i="2"/>
  <c r="LQ153" i="2"/>
  <c r="OO22" i="2"/>
  <c r="OO53" i="2"/>
  <c r="OO84" i="2"/>
  <c r="OO154" i="2"/>
  <c r="OO184" i="2"/>
  <c r="LQ213" i="2"/>
  <c r="LQ53" i="2"/>
  <c r="LQ154" i="2"/>
  <c r="OO23" i="2"/>
  <c r="OO54" i="2"/>
  <c r="OO85" i="2"/>
  <c r="OO155" i="2"/>
  <c r="OO185" i="2"/>
  <c r="LQ214" i="2"/>
  <c r="LQ54" i="2"/>
  <c r="LQ155" i="2"/>
  <c r="OO24" i="2"/>
  <c r="OO55" i="2"/>
  <c r="OO86" i="2"/>
  <c r="OO156" i="2"/>
  <c r="OO186" i="2"/>
  <c r="LQ215" i="2"/>
  <c r="LQ55" i="2"/>
  <c r="LQ156" i="2"/>
  <c r="OO25" i="2"/>
  <c r="OO56" i="2"/>
  <c r="OO87" i="2"/>
  <c r="OO157" i="2"/>
  <c r="OO187" i="2"/>
  <c r="LQ216" i="2"/>
  <c r="LQ56" i="2"/>
  <c r="LQ157" i="2"/>
  <c r="OO26" i="2"/>
  <c r="OO57" i="2"/>
  <c r="OO88" i="2"/>
  <c r="OO158" i="2"/>
  <c r="OO188" i="2"/>
  <c r="LQ217" i="2"/>
  <c r="LQ57" i="2"/>
  <c r="LQ158" i="2"/>
  <c r="LQ249" i="2"/>
  <c r="OP7" i="2"/>
  <c r="OP38" i="2"/>
  <c r="OP69" i="2"/>
  <c r="OP139" i="2"/>
  <c r="OP169" i="2"/>
  <c r="LR139" i="2"/>
  <c r="OP8" i="2"/>
  <c r="OP39" i="2"/>
  <c r="OP70" i="2"/>
  <c r="OP140" i="2"/>
  <c r="OP170" i="2"/>
  <c r="LR38" i="2"/>
  <c r="LR199" i="2"/>
  <c r="LR39" i="2"/>
  <c r="LR140" i="2"/>
  <c r="OP9" i="2"/>
  <c r="OP40" i="2"/>
  <c r="OP71" i="2"/>
  <c r="OP141" i="2"/>
  <c r="OP171" i="2"/>
  <c r="LR200" i="2"/>
  <c r="LR40" i="2"/>
  <c r="LR141" i="2"/>
  <c r="OP10" i="2"/>
  <c r="OP41" i="2"/>
  <c r="OP72" i="2"/>
  <c r="OP142" i="2"/>
  <c r="OP172" i="2"/>
  <c r="LR201" i="2"/>
  <c r="LR41" i="2"/>
  <c r="LR142" i="2"/>
  <c r="OP11" i="2"/>
  <c r="OP42" i="2"/>
  <c r="OP73" i="2"/>
  <c r="OP143" i="2"/>
  <c r="OP173" i="2"/>
  <c r="LR202" i="2"/>
  <c r="LR42" i="2"/>
  <c r="LR143" i="2"/>
  <c r="OP12" i="2"/>
  <c r="OP43" i="2"/>
  <c r="OP74" i="2"/>
  <c r="OP144" i="2"/>
  <c r="OP174" i="2"/>
  <c r="LR203" i="2"/>
  <c r="LR43" i="2"/>
  <c r="LR144" i="2"/>
  <c r="OP13" i="2"/>
  <c r="OP44" i="2"/>
  <c r="OP75" i="2"/>
  <c r="OP145" i="2"/>
  <c r="OP175" i="2"/>
  <c r="LR204" i="2"/>
  <c r="LR44" i="2"/>
  <c r="LR145" i="2"/>
  <c r="OP14" i="2"/>
  <c r="OP45" i="2"/>
  <c r="OP76" i="2"/>
  <c r="OP146" i="2"/>
  <c r="OP176" i="2"/>
  <c r="LR205" i="2"/>
  <c r="LR45" i="2"/>
  <c r="LR146" i="2"/>
  <c r="OP15" i="2"/>
  <c r="OP46" i="2"/>
  <c r="OP77" i="2"/>
  <c r="OP147" i="2"/>
  <c r="OP177" i="2"/>
  <c r="LR206" i="2"/>
  <c r="LR46" i="2"/>
  <c r="LR147" i="2"/>
  <c r="OP16" i="2"/>
  <c r="OP47" i="2"/>
  <c r="OP78" i="2"/>
  <c r="OP148" i="2"/>
  <c r="OP178" i="2"/>
  <c r="LR207" i="2"/>
  <c r="LR47" i="2"/>
  <c r="LR148" i="2"/>
  <c r="OP17" i="2"/>
  <c r="OP48" i="2"/>
  <c r="OP79" i="2"/>
  <c r="OP149" i="2"/>
  <c r="OP179" i="2"/>
  <c r="LR208" i="2"/>
  <c r="LR48" i="2"/>
  <c r="LR149" i="2"/>
  <c r="OP18" i="2"/>
  <c r="OP49" i="2"/>
  <c r="OP80" i="2"/>
  <c r="OP150" i="2"/>
  <c r="OP180" i="2"/>
  <c r="LR209" i="2"/>
  <c r="LR49" i="2"/>
  <c r="LR150" i="2"/>
  <c r="OP19" i="2"/>
  <c r="OP50" i="2"/>
  <c r="OP81" i="2"/>
  <c r="OP151" i="2"/>
  <c r="OP181" i="2"/>
  <c r="LR210" i="2"/>
  <c r="LR50" i="2"/>
  <c r="LR151" i="2"/>
  <c r="OP20" i="2"/>
  <c r="OP51" i="2"/>
  <c r="OP82" i="2"/>
  <c r="OP152" i="2"/>
  <c r="OP182" i="2"/>
  <c r="LR211" i="2"/>
  <c r="LR51" i="2"/>
  <c r="LR152" i="2"/>
  <c r="OP21" i="2"/>
  <c r="OP52" i="2"/>
  <c r="OP83" i="2"/>
  <c r="OP153" i="2"/>
  <c r="OP183" i="2"/>
  <c r="LR212" i="2"/>
  <c r="LR52" i="2"/>
  <c r="LR153" i="2"/>
  <c r="OP22" i="2"/>
  <c r="OP53" i="2"/>
  <c r="OP84" i="2"/>
  <c r="OP154" i="2"/>
  <c r="OP184" i="2"/>
  <c r="LR213" i="2"/>
  <c r="LR53" i="2"/>
  <c r="LR154" i="2"/>
  <c r="OP23" i="2"/>
  <c r="OP54" i="2"/>
  <c r="OP85" i="2"/>
  <c r="OP155" i="2"/>
  <c r="OP185" i="2"/>
  <c r="LR214" i="2"/>
  <c r="LR54" i="2"/>
  <c r="LR155" i="2"/>
  <c r="OP24" i="2"/>
  <c r="OP55" i="2"/>
  <c r="OP86" i="2"/>
  <c r="OP156" i="2"/>
  <c r="OP186" i="2"/>
  <c r="LR215" i="2"/>
  <c r="LR55" i="2"/>
  <c r="LR156" i="2"/>
  <c r="OP25" i="2"/>
  <c r="OP56" i="2"/>
  <c r="OP87" i="2"/>
  <c r="OP157" i="2"/>
  <c r="OP187" i="2"/>
  <c r="LR216" i="2"/>
  <c r="LR56" i="2"/>
  <c r="LR157" i="2"/>
  <c r="OP26" i="2"/>
  <c r="OP57" i="2"/>
  <c r="OP88" i="2"/>
  <c r="OP158" i="2"/>
  <c r="OP188" i="2"/>
  <c r="LR217" i="2"/>
  <c r="LR57" i="2"/>
  <c r="LR158" i="2"/>
  <c r="LR249" i="2"/>
  <c r="OQ7" i="2"/>
  <c r="OQ38" i="2"/>
  <c r="OQ69" i="2"/>
  <c r="OQ139" i="2"/>
  <c r="OQ169" i="2"/>
  <c r="LS139" i="2"/>
  <c r="OQ8" i="2"/>
  <c r="OQ39" i="2"/>
  <c r="OQ70" i="2"/>
  <c r="OQ140" i="2"/>
  <c r="OQ170" i="2"/>
  <c r="LS38" i="2"/>
  <c r="LS199" i="2"/>
  <c r="LS39" i="2"/>
  <c r="LS140" i="2"/>
  <c r="OQ9" i="2"/>
  <c r="OQ40" i="2"/>
  <c r="OQ71" i="2"/>
  <c r="OQ141" i="2"/>
  <c r="OQ171" i="2"/>
  <c r="LS200" i="2"/>
  <c r="LS40" i="2"/>
  <c r="LS141" i="2"/>
  <c r="OQ10" i="2"/>
  <c r="OQ41" i="2"/>
  <c r="OQ72" i="2"/>
  <c r="OQ142" i="2"/>
  <c r="OQ172" i="2"/>
  <c r="LS201" i="2"/>
  <c r="LS41" i="2"/>
  <c r="LS142" i="2"/>
  <c r="OQ11" i="2"/>
  <c r="OQ42" i="2"/>
  <c r="OQ73" i="2"/>
  <c r="OQ143" i="2"/>
  <c r="OQ173" i="2"/>
  <c r="LS202" i="2"/>
  <c r="LS42" i="2"/>
  <c r="LS143" i="2"/>
  <c r="OQ12" i="2"/>
  <c r="OQ43" i="2"/>
  <c r="OQ74" i="2"/>
  <c r="OQ144" i="2"/>
  <c r="OQ174" i="2"/>
  <c r="LS203" i="2"/>
  <c r="LS43" i="2"/>
  <c r="LS144" i="2"/>
  <c r="OQ13" i="2"/>
  <c r="OQ44" i="2"/>
  <c r="OQ75" i="2"/>
  <c r="OQ145" i="2"/>
  <c r="OQ175" i="2"/>
  <c r="LS204" i="2"/>
  <c r="LS44" i="2"/>
  <c r="LS145" i="2"/>
  <c r="OQ14" i="2"/>
  <c r="OQ45" i="2"/>
  <c r="OQ76" i="2"/>
  <c r="OQ146" i="2"/>
  <c r="OQ176" i="2"/>
  <c r="LS205" i="2"/>
  <c r="LS45" i="2"/>
  <c r="LS146" i="2"/>
  <c r="OQ15" i="2"/>
  <c r="OQ46" i="2"/>
  <c r="OQ77" i="2"/>
  <c r="OQ147" i="2"/>
  <c r="OQ177" i="2"/>
  <c r="LS206" i="2"/>
  <c r="LS46" i="2"/>
  <c r="LS147" i="2"/>
  <c r="OQ16" i="2"/>
  <c r="OQ47" i="2"/>
  <c r="OQ78" i="2"/>
  <c r="OQ148" i="2"/>
  <c r="OQ178" i="2"/>
  <c r="LS207" i="2"/>
  <c r="LS47" i="2"/>
  <c r="LS148" i="2"/>
  <c r="OQ17" i="2"/>
  <c r="OQ48" i="2"/>
  <c r="OQ79" i="2"/>
  <c r="OQ149" i="2"/>
  <c r="OQ179" i="2"/>
  <c r="LS208" i="2"/>
  <c r="LS48" i="2"/>
  <c r="LS149" i="2"/>
  <c r="OQ18" i="2"/>
  <c r="OQ49" i="2"/>
  <c r="OQ80" i="2"/>
  <c r="OQ150" i="2"/>
  <c r="OQ180" i="2"/>
  <c r="LS209" i="2"/>
  <c r="LS49" i="2"/>
  <c r="LS150" i="2"/>
  <c r="OQ19" i="2"/>
  <c r="OQ50" i="2"/>
  <c r="OQ81" i="2"/>
  <c r="OQ151" i="2"/>
  <c r="OQ181" i="2"/>
  <c r="LS210" i="2"/>
  <c r="LS50" i="2"/>
  <c r="LS151" i="2"/>
  <c r="OQ20" i="2"/>
  <c r="OQ51" i="2"/>
  <c r="OQ82" i="2"/>
  <c r="OQ152" i="2"/>
  <c r="OQ182" i="2"/>
  <c r="LS211" i="2"/>
  <c r="LS51" i="2"/>
  <c r="LS152" i="2"/>
  <c r="OQ21" i="2"/>
  <c r="OQ52" i="2"/>
  <c r="OQ83" i="2"/>
  <c r="OQ153" i="2"/>
  <c r="OQ183" i="2"/>
  <c r="LS212" i="2"/>
  <c r="LS52" i="2"/>
  <c r="LS153" i="2"/>
  <c r="OQ22" i="2"/>
  <c r="OQ53" i="2"/>
  <c r="OQ84" i="2"/>
  <c r="OQ154" i="2"/>
  <c r="OQ184" i="2"/>
  <c r="LS213" i="2"/>
  <c r="LS53" i="2"/>
  <c r="LS154" i="2"/>
  <c r="OQ23" i="2"/>
  <c r="OQ54" i="2"/>
  <c r="OQ85" i="2"/>
  <c r="OQ155" i="2"/>
  <c r="OQ185" i="2"/>
  <c r="LS214" i="2"/>
  <c r="LS54" i="2"/>
  <c r="LS155" i="2"/>
  <c r="OQ24" i="2"/>
  <c r="OQ55" i="2"/>
  <c r="OQ86" i="2"/>
  <c r="OQ156" i="2"/>
  <c r="OQ186" i="2"/>
  <c r="LS215" i="2"/>
  <c r="LS55" i="2"/>
  <c r="LS156" i="2"/>
  <c r="OQ25" i="2"/>
  <c r="OQ56" i="2"/>
  <c r="OQ87" i="2"/>
  <c r="OQ157" i="2"/>
  <c r="OQ187" i="2"/>
  <c r="LS216" i="2"/>
  <c r="LS56" i="2"/>
  <c r="LS157" i="2"/>
  <c r="OQ26" i="2"/>
  <c r="OQ57" i="2"/>
  <c r="OQ88" i="2"/>
  <c r="OQ158" i="2"/>
  <c r="OQ188" i="2"/>
  <c r="LS217" i="2"/>
  <c r="LS57" i="2"/>
  <c r="LS158" i="2"/>
  <c r="LS249" i="2"/>
  <c r="OR7" i="2"/>
  <c r="OR38" i="2"/>
  <c r="OR69" i="2"/>
  <c r="OR139" i="2"/>
  <c r="OR169" i="2"/>
  <c r="LT139" i="2"/>
  <c r="OR8" i="2"/>
  <c r="OR39" i="2"/>
  <c r="OR70" i="2"/>
  <c r="OR140" i="2"/>
  <c r="OR170" i="2"/>
  <c r="LT38" i="2"/>
  <c r="LT199" i="2"/>
  <c r="LT39" i="2"/>
  <c r="LT140" i="2"/>
  <c r="OR9" i="2"/>
  <c r="OR40" i="2"/>
  <c r="OR71" i="2"/>
  <c r="OR141" i="2"/>
  <c r="OR171" i="2"/>
  <c r="LT200" i="2"/>
  <c r="LT40" i="2"/>
  <c r="LT141" i="2"/>
  <c r="OR10" i="2"/>
  <c r="OR41" i="2"/>
  <c r="OR72" i="2"/>
  <c r="OR142" i="2"/>
  <c r="OR172" i="2"/>
  <c r="LT201" i="2"/>
  <c r="LT41" i="2"/>
  <c r="LT142" i="2"/>
  <c r="OR11" i="2"/>
  <c r="OR42" i="2"/>
  <c r="OR73" i="2"/>
  <c r="OR143" i="2"/>
  <c r="OR173" i="2"/>
  <c r="LT202" i="2"/>
  <c r="LT42" i="2"/>
  <c r="LT143" i="2"/>
  <c r="OR12" i="2"/>
  <c r="OR43" i="2"/>
  <c r="OR74" i="2"/>
  <c r="OR144" i="2"/>
  <c r="OR174" i="2"/>
  <c r="LT203" i="2"/>
  <c r="LT43" i="2"/>
  <c r="LT144" i="2"/>
  <c r="OR13" i="2"/>
  <c r="OR44" i="2"/>
  <c r="OR75" i="2"/>
  <c r="OR145" i="2"/>
  <c r="OR175" i="2"/>
  <c r="LT204" i="2"/>
  <c r="LT44" i="2"/>
  <c r="LT145" i="2"/>
  <c r="OR14" i="2"/>
  <c r="OR45" i="2"/>
  <c r="OR76" i="2"/>
  <c r="OR146" i="2"/>
  <c r="OR176" i="2"/>
  <c r="LT205" i="2"/>
  <c r="LT45" i="2"/>
  <c r="LT146" i="2"/>
  <c r="OR15" i="2"/>
  <c r="OR46" i="2"/>
  <c r="OR77" i="2"/>
  <c r="OR147" i="2"/>
  <c r="OR177" i="2"/>
  <c r="LT206" i="2"/>
  <c r="LT46" i="2"/>
  <c r="LT147" i="2"/>
  <c r="OR16" i="2"/>
  <c r="OR47" i="2"/>
  <c r="OR78" i="2"/>
  <c r="OR148" i="2"/>
  <c r="OR178" i="2"/>
  <c r="LT207" i="2"/>
  <c r="LT47" i="2"/>
  <c r="LT148" i="2"/>
  <c r="OR17" i="2"/>
  <c r="OR48" i="2"/>
  <c r="OR79" i="2"/>
  <c r="OR149" i="2"/>
  <c r="OR179" i="2"/>
  <c r="LT208" i="2"/>
  <c r="LT48" i="2"/>
  <c r="LT149" i="2"/>
  <c r="OR18" i="2"/>
  <c r="OR49" i="2"/>
  <c r="OR80" i="2"/>
  <c r="OR150" i="2"/>
  <c r="OR180" i="2"/>
  <c r="LT209" i="2"/>
  <c r="LT49" i="2"/>
  <c r="LT150" i="2"/>
  <c r="OR19" i="2"/>
  <c r="OR50" i="2"/>
  <c r="OR81" i="2"/>
  <c r="OR151" i="2"/>
  <c r="OR181" i="2"/>
  <c r="LT210" i="2"/>
  <c r="LT50" i="2"/>
  <c r="LT151" i="2"/>
  <c r="OR20" i="2"/>
  <c r="OR51" i="2"/>
  <c r="OR82" i="2"/>
  <c r="OR152" i="2"/>
  <c r="OR182" i="2"/>
  <c r="LT211" i="2"/>
  <c r="LT51" i="2"/>
  <c r="LT152" i="2"/>
  <c r="OR21" i="2"/>
  <c r="OR52" i="2"/>
  <c r="OR83" i="2"/>
  <c r="OR153" i="2"/>
  <c r="OR183" i="2"/>
  <c r="LT212" i="2"/>
  <c r="LT52" i="2"/>
  <c r="LT153" i="2"/>
  <c r="OR22" i="2"/>
  <c r="OR53" i="2"/>
  <c r="OR84" i="2"/>
  <c r="OR154" i="2"/>
  <c r="OR184" i="2"/>
  <c r="LT213" i="2"/>
  <c r="LT53" i="2"/>
  <c r="LT154" i="2"/>
  <c r="OR23" i="2"/>
  <c r="OR54" i="2"/>
  <c r="OR85" i="2"/>
  <c r="OR155" i="2"/>
  <c r="OR185" i="2"/>
  <c r="LT214" i="2"/>
  <c r="LT54" i="2"/>
  <c r="LT155" i="2"/>
  <c r="OR24" i="2"/>
  <c r="OR55" i="2"/>
  <c r="OR86" i="2"/>
  <c r="OR156" i="2"/>
  <c r="OR186" i="2"/>
  <c r="LT215" i="2"/>
  <c r="LT55" i="2"/>
  <c r="LT156" i="2"/>
  <c r="OR25" i="2"/>
  <c r="OR56" i="2"/>
  <c r="OR87" i="2"/>
  <c r="OR157" i="2"/>
  <c r="OR187" i="2"/>
  <c r="LT216" i="2"/>
  <c r="LT56" i="2"/>
  <c r="LT157" i="2"/>
  <c r="OR26" i="2"/>
  <c r="OR57" i="2"/>
  <c r="OR88" i="2"/>
  <c r="OR158" i="2"/>
  <c r="OR188" i="2"/>
  <c r="LT217" i="2"/>
  <c r="LT57" i="2"/>
  <c r="LT158" i="2"/>
  <c r="LT249" i="2"/>
  <c r="OS7" i="2"/>
  <c r="OS38" i="2"/>
  <c r="OS69" i="2"/>
  <c r="OS139" i="2"/>
  <c r="OS169" i="2"/>
  <c r="LU139" i="2"/>
  <c r="OS8" i="2"/>
  <c r="OS39" i="2"/>
  <c r="OS70" i="2"/>
  <c r="OS140" i="2"/>
  <c r="OS170" i="2"/>
  <c r="LU38" i="2"/>
  <c r="LU199" i="2"/>
  <c r="LU39" i="2"/>
  <c r="LU140" i="2"/>
  <c r="OS9" i="2"/>
  <c r="OS40" i="2"/>
  <c r="OS71" i="2"/>
  <c r="OS141" i="2"/>
  <c r="OS171" i="2"/>
  <c r="LU200" i="2"/>
  <c r="LU40" i="2"/>
  <c r="LU141" i="2"/>
  <c r="OS10" i="2"/>
  <c r="OS41" i="2"/>
  <c r="OS72" i="2"/>
  <c r="OS142" i="2"/>
  <c r="OS172" i="2"/>
  <c r="LU201" i="2"/>
  <c r="LU41" i="2"/>
  <c r="LU142" i="2"/>
  <c r="OS11" i="2"/>
  <c r="OS42" i="2"/>
  <c r="OS73" i="2"/>
  <c r="OS143" i="2"/>
  <c r="OS173" i="2"/>
  <c r="LU202" i="2"/>
  <c r="LU42" i="2"/>
  <c r="LU143" i="2"/>
  <c r="OS12" i="2"/>
  <c r="OS43" i="2"/>
  <c r="OS74" i="2"/>
  <c r="OS144" i="2"/>
  <c r="OS174" i="2"/>
  <c r="LU203" i="2"/>
  <c r="LU43" i="2"/>
  <c r="LU144" i="2"/>
  <c r="OS13" i="2"/>
  <c r="OS44" i="2"/>
  <c r="OS75" i="2"/>
  <c r="OS145" i="2"/>
  <c r="OS175" i="2"/>
  <c r="LU204" i="2"/>
  <c r="LU44" i="2"/>
  <c r="LU145" i="2"/>
  <c r="OS14" i="2"/>
  <c r="OS45" i="2"/>
  <c r="OS76" i="2"/>
  <c r="OS146" i="2"/>
  <c r="OS176" i="2"/>
  <c r="LU205" i="2"/>
  <c r="LU45" i="2"/>
  <c r="LU146" i="2"/>
  <c r="OS15" i="2"/>
  <c r="OS46" i="2"/>
  <c r="OS77" i="2"/>
  <c r="OS147" i="2"/>
  <c r="OS177" i="2"/>
  <c r="LU206" i="2"/>
  <c r="LU46" i="2"/>
  <c r="LU147" i="2"/>
  <c r="OS16" i="2"/>
  <c r="OS47" i="2"/>
  <c r="OS78" i="2"/>
  <c r="OS148" i="2"/>
  <c r="OS178" i="2"/>
  <c r="LU207" i="2"/>
  <c r="LU47" i="2"/>
  <c r="LU148" i="2"/>
  <c r="OS17" i="2"/>
  <c r="OS48" i="2"/>
  <c r="OS79" i="2"/>
  <c r="OS149" i="2"/>
  <c r="OS179" i="2"/>
  <c r="LU208" i="2"/>
  <c r="LU48" i="2"/>
  <c r="LU149" i="2"/>
  <c r="OS18" i="2"/>
  <c r="OS49" i="2"/>
  <c r="OS80" i="2"/>
  <c r="OS150" i="2"/>
  <c r="OS180" i="2"/>
  <c r="LU209" i="2"/>
  <c r="LU49" i="2"/>
  <c r="LU150" i="2"/>
  <c r="OS19" i="2"/>
  <c r="OS50" i="2"/>
  <c r="OS81" i="2"/>
  <c r="OS151" i="2"/>
  <c r="OS181" i="2"/>
  <c r="LU210" i="2"/>
  <c r="LU50" i="2"/>
  <c r="LU151" i="2"/>
  <c r="OS20" i="2"/>
  <c r="OS51" i="2"/>
  <c r="OS82" i="2"/>
  <c r="OS152" i="2"/>
  <c r="OS182" i="2"/>
  <c r="LU211" i="2"/>
  <c r="LU51" i="2"/>
  <c r="LU152" i="2"/>
  <c r="OS21" i="2"/>
  <c r="OS52" i="2"/>
  <c r="OS83" i="2"/>
  <c r="OS153" i="2"/>
  <c r="OS183" i="2"/>
  <c r="LU212" i="2"/>
  <c r="LU52" i="2"/>
  <c r="LU153" i="2"/>
  <c r="OS22" i="2"/>
  <c r="OS53" i="2"/>
  <c r="OS84" i="2"/>
  <c r="OS154" i="2"/>
  <c r="OS184" i="2"/>
  <c r="LU213" i="2"/>
  <c r="LU53" i="2"/>
  <c r="LU154" i="2"/>
  <c r="OS23" i="2"/>
  <c r="OS54" i="2"/>
  <c r="OS85" i="2"/>
  <c r="OS155" i="2"/>
  <c r="OS185" i="2"/>
  <c r="LU214" i="2"/>
  <c r="LU54" i="2"/>
  <c r="LU155" i="2"/>
  <c r="OS24" i="2"/>
  <c r="OS55" i="2"/>
  <c r="OS86" i="2"/>
  <c r="OS156" i="2"/>
  <c r="OS186" i="2"/>
  <c r="LU215" i="2"/>
  <c r="LU55" i="2"/>
  <c r="LU156" i="2"/>
  <c r="OS25" i="2"/>
  <c r="OS56" i="2"/>
  <c r="OS87" i="2"/>
  <c r="OS157" i="2"/>
  <c r="OS187" i="2"/>
  <c r="LU216" i="2"/>
  <c r="LU56" i="2"/>
  <c r="LU157" i="2"/>
  <c r="OS26" i="2"/>
  <c r="OS57" i="2"/>
  <c r="OS88" i="2"/>
  <c r="OS158" i="2"/>
  <c r="OS188" i="2"/>
  <c r="LU217" i="2"/>
  <c r="LU57" i="2"/>
  <c r="LU158" i="2"/>
  <c r="LU249" i="2"/>
  <c r="OT7" i="2"/>
  <c r="OT38" i="2"/>
  <c r="OT69" i="2"/>
  <c r="OT139" i="2"/>
  <c r="OT169" i="2"/>
  <c r="LV139" i="2"/>
  <c r="OT8" i="2"/>
  <c r="OT39" i="2"/>
  <c r="OT70" i="2"/>
  <c r="OT140" i="2"/>
  <c r="OT170" i="2"/>
  <c r="LV38" i="2"/>
  <c r="LV199" i="2"/>
  <c r="LV39" i="2"/>
  <c r="LV140" i="2"/>
  <c r="OT9" i="2"/>
  <c r="OT40" i="2"/>
  <c r="OT71" i="2"/>
  <c r="OT141" i="2"/>
  <c r="OT171" i="2"/>
  <c r="LV200" i="2"/>
  <c r="LV40" i="2"/>
  <c r="LV141" i="2"/>
  <c r="OT10" i="2"/>
  <c r="OT41" i="2"/>
  <c r="OT72" i="2"/>
  <c r="OT142" i="2"/>
  <c r="OT172" i="2"/>
  <c r="LV201" i="2"/>
  <c r="LV41" i="2"/>
  <c r="LV142" i="2"/>
  <c r="OT11" i="2"/>
  <c r="OT42" i="2"/>
  <c r="OT73" i="2"/>
  <c r="OT143" i="2"/>
  <c r="OT173" i="2"/>
  <c r="LV202" i="2"/>
  <c r="LV42" i="2"/>
  <c r="LV143" i="2"/>
  <c r="OT12" i="2"/>
  <c r="OT43" i="2"/>
  <c r="OT74" i="2"/>
  <c r="OT144" i="2"/>
  <c r="OT174" i="2"/>
  <c r="LV203" i="2"/>
  <c r="LV43" i="2"/>
  <c r="LV144" i="2"/>
  <c r="OT13" i="2"/>
  <c r="OT44" i="2"/>
  <c r="OT75" i="2"/>
  <c r="OT145" i="2"/>
  <c r="OT175" i="2"/>
  <c r="LV204" i="2"/>
  <c r="LV44" i="2"/>
  <c r="LV145" i="2"/>
  <c r="OT14" i="2"/>
  <c r="OT45" i="2"/>
  <c r="OT76" i="2"/>
  <c r="OT146" i="2"/>
  <c r="OT176" i="2"/>
  <c r="LV205" i="2"/>
  <c r="LV45" i="2"/>
  <c r="LV146" i="2"/>
  <c r="OT15" i="2"/>
  <c r="OT46" i="2"/>
  <c r="OT77" i="2"/>
  <c r="OT147" i="2"/>
  <c r="OT177" i="2"/>
  <c r="LV206" i="2"/>
  <c r="LV46" i="2"/>
  <c r="LV147" i="2"/>
  <c r="OT16" i="2"/>
  <c r="OT47" i="2"/>
  <c r="OT78" i="2"/>
  <c r="OT148" i="2"/>
  <c r="OT178" i="2"/>
  <c r="LV207" i="2"/>
  <c r="LV47" i="2"/>
  <c r="LV148" i="2"/>
  <c r="OT17" i="2"/>
  <c r="OT48" i="2"/>
  <c r="OT79" i="2"/>
  <c r="OT149" i="2"/>
  <c r="OT179" i="2"/>
  <c r="LV208" i="2"/>
  <c r="LV48" i="2"/>
  <c r="LV149" i="2"/>
  <c r="OT18" i="2"/>
  <c r="OT49" i="2"/>
  <c r="OT80" i="2"/>
  <c r="OT150" i="2"/>
  <c r="OT180" i="2"/>
  <c r="LV209" i="2"/>
  <c r="LV49" i="2"/>
  <c r="LV150" i="2"/>
  <c r="OT19" i="2"/>
  <c r="OT50" i="2"/>
  <c r="OT81" i="2"/>
  <c r="OT151" i="2"/>
  <c r="OT181" i="2"/>
  <c r="LV210" i="2"/>
  <c r="LV50" i="2"/>
  <c r="LV151" i="2"/>
  <c r="OT20" i="2"/>
  <c r="OT51" i="2"/>
  <c r="OT82" i="2"/>
  <c r="OT152" i="2"/>
  <c r="OT182" i="2"/>
  <c r="LV211" i="2"/>
  <c r="LV51" i="2"/>
  <c r="LV152" i="2"/>
  <c r="OT21" i="2"/>
  <c r="OT52" i="2"/>
  <c r="OT83" i="2"/>
  <c r="OT153" i="2"/>
  <c r="OT183" i="2"/>
  <c r="LV212" i="2"/>
  <c r="LV52" i="2"/>
  <c r="LV153" i="2"/>
  <c r="OT22" i="2"/>
  <c r="OT53" i="2"/>
  <c r="OT84" i="2"/>
  <c r="OT154" i="2"/>
  <c r="OT184" i="2"/>
  <c r="LV213" i="2"/>
  <c r="LV53" i="2"/>
  <c r="LV154" i="2"/>
  <c r="OT23" i="2"/>
  <c r="OT54" i="2"/>
  <c r="OT85" i="2"/>
  <c r="OT155" i="2"/>
  <c r="OT185" i="2"/>
  <c r="LV214" i="2"/>
  <c r="LV54" i="2"/>
  <c r="LV155" i="2"/>
  <c r="OT24" i="2"/>
  <c r="OT55" i="2"/>
  <c r="OT86" i="2"/>
  <c r="OT156" i="2"/>
  <c r="OT186" i="2"/>
  <c r="LV215" i="2"/>
  <c r="LV55" i="2"/>
  <c r="LV156" i="2"/>
  <c r="OT25" i="2"/>
  <c r="OT56" i="2"/>
  <c r="OT87" i="2"/>
  <c r="OT157" i="2"/>
  <c r="OT187" i="2"/>
  <c r="LV216" i="2"/>
  <c r="LV56" i="2"/>
  <c r="LV157" i="2"/>
  <c r="OT26" i="2"/>
  <c r="OT57" i="2"/>
  <c r="OT88" i="2"/>
  <c r="OT158" i="2"/>
  <c r="OT188" i="2"/>
  <c r="LV217" i="2"/>
  <c r="LV57" i="2"/>
  <c r="LV158" i="2"/>
  <c r="LV249" i="2"/>
  <c r="OU7" i="2"/>
  <c r="OU38" i="2"/>
  <c r="OU69" i="2"/>
  <c r="OU139" i="2"/>
  <c r="OU169" i="2"/>
  <c r="LW139" i="2"/>
  <c r="OU8" i="2"/>
  <c r="OU39" i="2"/>
  <c r="OU70" i="2"/>
  <c r="OU140" i="2"/>
  <c r="OU170" i="2"/>
  <c r="LW38" i="2"/>
  <c r="LW199" i="2"/>
  <c r="LW39" i="2"/>
  <c r="LW140" i="2"/>
  <c r="OU9" i="2"/>
  <c r="OU40" i="2"/>
  <c r="OU71" i="2"/>
  <c r="OU141" i="2"/>
  <c r="OU171" i="2"/>
  <c r="LW200" i="2"/>
  <c r="LW40" i="2"/>
  <c r="LW141" i="2"/>
  <c r="OU10" i="2"/>
  <c r="OU41" i="2"/>
  <c r="OU72" i="2"/>
  <c r="OU142" i="2"/>
  <c r="OU172" i="2"/>
  <c r="LW201" i="2"/>
  <c r="LW41" i="2"/>
  <c r="LW142" i="2"/>
  <c r="OU11" i="2"/>
  <c r="OU42" i="2"/>
  <c r="OU73" i="2"/>
  <c r="OU143" i="2"/>
  <c r="OU173" i="2"/>
  <c r="LW202" i="2"/>
  <c r="LW42" i="2"/>
  <c r="LW143" i="2"/>
  <c r="OU12" i="2"/>
  <c r="OU43" i="2"/>
  <c r="OU74" i="2"/>
  <c r="OU144" i="2"/>
  <c r="OU174" i="2"/>
  <c r="LW203" i="2"/>
  <c r="LW43" i="2"/>
  <c r="LW144" i="2"/>
  <c r="OU13" i="2"/>
  <c r="OU44" i="2"/>
  <c r="OU75" i="2"/>
  <c r="OU145" i="2"/>
  <c r="OU175" i="2"/>
  <c r="LW204" i="2"/>
  <c r="LW44" i="2"/>
  <c r="LW145" i="2"/>
  <c r="OU14" i="2"/>
  <c r="OU45" i="2"/>
  <c r="OU76" i="2"/>
  <c r="OU146" i="2"/>
  <c r="OU176" i="2"/>
  <c r="LW205" i="2"/>
  <c r="LW45" i="2"/>
  <c r="LW146" i="2"/>
  <c r="OU15" i="2"/>
  <c r="OU46" i="2"/>
  <c r="OU77" i="2"/>
  <c r="OU147" i="2"/>
  <c r="OU177" i="2"/>
  <c r="LW206" i="2"/>
  <c r="LW46" i="2"/>
  <c r="LW147" i="2"/>
  <c r="OU16" i="2"/>
  <c r="OU47" i="2"/>
  <c r="OU78" i="2"/>
  <c r="OU148" i="2"/>
  <c r="OU178" i="2"/>
  <c r="LW207" i="2"/>
  <c r="LW47" i="2"/>
  <c r="LW148" i="2"/>
  <c r="OU17" i="2"/>
  <c r="OU48" i="2"/>
  <c r="OU79" i="2"/>
  <c r="OU149" i="2"/>
  <c r="OU179" i="2"/>
  <c r="LW208" i="2"/>
  <c r="LW48" i="2"/>
  <c r="LW149" i="2"/>
  <c r="OU18" i="2"/>
  <c r="OU49" i="2"/>
  <c r="OU80" i="2"/>
  <c r="OU150" i="2"/>
  <c r="OU180" i="2"/>
  <c r="LW209" i="2"/>
  <c r="LW49" i="2"/>
  <c r="LW150" i="2"/>
  <c r="OU19" i="2"/>
  <c r="OU50" i="2"/>
  <c r="OU81" i="2"/>
  <c r="OU151" i="2"/>
  <c r="OU181" i="2"/>
  <c r="LW210" i="2"/>
  <c r="LW50" i="2"/>
  <c r="LW151" i="2"/>
  <c r="OU20" i="2"/>
  <c r="OU51" i="2"/>
  <c r="OU82" i="2"/>
  <c r="OU152" i="2"/>
  <c r="OU182" i="2"/>
  <c r="LW211" i="2"/>
  <c r="LW51" i="2"/>
  <c r="LW152" i="2"/>
  <c r="OU21" i="2"/>
  <c r="OU52" i="2"/>
  <c r="OU83" i="2"/>
  <c r="OU153" i="2"/>
  <c r="OU183" i="2"/>
  <c r="LW212" i="2"/>
  <c r="LW52" i="2"/>
  <c r="LW153" i="2"/>
  <c r="OU22" i="2"/>
  <c r="OU53" i="2"/>
  <c r="OU84" i="2"/>
  <c r="OU154" i="2"/>
  <c r="OU184" i="2"/>
  <c r="LW213" i="2"/>
  <c r="LW53" i="2"/>
  <c r="LW154" i="2"/>
  <c r="OU23" i="2"/>
  <c r="OU54" i="2"/>
  <c r="OU85" i="2"/>
  <c r="OU155" i="2"/>
  <c r="OU185" i="2"/>
  <c r="LW214" i="2"/>
  <c r="LW54" i="2"/>
  <c r="LW155" i="2"/>
  <c r="OU24" i="2"/>
  <c r="OU55" i="2"/>
  <c r="OU86" i="2"/>
  <c r="OU156" i="2"/>
  <c r="OU186" i="2"/>
  <c r="LW215" i="2"/>
  <c r="LW55" i="2"/>
  <c r="LW156" i="2"/>
  <c r="OU25" i="2"/>
  <c r="OU56" i="2"/>
  <c r="OU87" i="2"/>
  <c r="OU157" i="2"/>
  <c r="OU187" i="2"/>
  <c r="LW216" i="2"/>
  <c r="LW56" i="2"/>
  <c r="LW157" i="2"/>
  <c r="OU26" i="2"/>
  <c r="OU57" i="2"/>
  <c r="OU88" i="2"/>
  <c r="OU158" i="2"/>
  <c r="OU188" i="2"/>
  <c r="LW217" i="2"/>
  <c r="LW57" i="2"/>
  <c r="LW158" i="2"/>
  <c r="LW249" i="2"/>
  <c r="OV7" i="2"/>
  <c r="OV38" i="2"/>
  <c r="OV69" i="2"/>
  <c r="OV139" i="2"/>
  <c r="OV169" i="2"/>
  <c r="LX139" i="2"/>
  <c r="OV8" i="2"/>
  <c r="OV39" i="2"/>
  <c r="OV70" i="2"/>
  <c r="OV140" i="2"/>
  <c r="OV170" i="2"/>
  <c r="LX38" i="2"/>
  <c r="LX199" i="2"/>
  <c r="LX39" i="2"/>
  <c r="LX140" i="2"/>
  <c r="OV9" i="2"/>
  <c r="OV40" i="2"/>
  <c r="OV71" i="2"/>
  <c r="OV141" i="2"/>
  <c r="OV171" i="2"/>
  <c r="LX200" i="2"/>
  <c r="LX40" i="2"/>
  <c r="LX141" i="2"/>
  <c r="OV10" i="2"/>
  <c r="OV41" i="2"/>
  <c r="OV72" i="2"/>
  <c r="OV142" i="2"/>
  <c r="OV172" i="2"/>
  <c r="LX201" i="2"/>
  <c r="LX41" i="2"/>
  <c r="LX142" i="2"/>
  <c r="OV11" i="2"/>
  <c r="OV42" i="2"/>
  <c r="OV73" i="2"/>
  <c r="OV143" i="2"/>
  <c r="OV173" i="2"/>
  <c r="LX202" i="2"/>
  <c r="LX42" i="2"/>
  <c r="LX143" i="2"/>
  <c r="OV12" i="2"/>
  <c r="OV43" i="2"/>
  <c r="OV74" i="2"/>
  <c r="OV144" i="2"/>
  <c r="OV174" i="2"/>
  <c r="LX203" i="2"/>
  <c r="LX43" i="2"/>
  <c r="LX144" i="2"/>
  <c r="OV13" i="2"/>
  <c r="OV44" i="2"/>
  <c r="OV75" i="2"/>
  <c r="OV145" i="2"/>
  <c r="OV175" i="2"/>
  <c r="LX204" i="2"/>
  <c r="LX44" i="2"/>
  <c r="LX145" i="2"/>
  <c r="OV14" i="2"/>
  <c r="OV45" i="2"/>
  <c r="OV76" i="2"/>
  <c r="OV146" i="2"/>
  <c r="OV176" i="2"/>
  <c r="LX205" i="2"/>
  <c r="LX45" i="2"/>
  <c r="LX146" i="2"/>
  <c r="OV15" i="2"/>
  <c r="OV46" i="2"/>
  <c r="OV77" i="2"/>
  <c r="OV147" i="2"/>
  <c r="OV177" i="2"/>
  <c r="LX206" i="2"/>
  <c r="LX46" i="2"/>
  <c r="LX147" i="2"/>
  <c r="OV16" i="2"/>
  <c r="OV47" i="2"/>
  <c r="OV78" i="2"/>
  <c r="OV148" i="2"/>
  <c r="OV178" i="2"/>
  <c r="LX207" i="2"/>
  <c r="LX47" i="2"/>
  <c r="LX148" i="2"/>
  <c r="OV17" i="2"/>
  <c r="OV48" i="2"/>
  <c r="OV79" i="2"/>
  <c r="OV149" i="2"/>
  <c r="OV179" i="2"/>
  <c r="LX208" i="2"/>
  <c r="LX48" i="2"/>
  <c r="LX149" i="2"/>
  <c r="OV18" i="2"/>
  <c r="OV49" i="2"/>
  <c r="OV80" i="2"/>
  <c r="OV150" i="2"/>
  <c r="OV180" i="2"/>
  <c r="LX209" i="2"/>
  <c r="LX49" i="2"/>
  <c r="LX150" i="2"/>
  <c r="OV19" i="2"/>
  <c r="OV50" i="2"/>
  <c r="OV81" i="2"/>
  <c r="OV151" i="2"/>
  <c r="OV181" i="2"/>
  <c r="LX210" i="2"/>
  <c r="LX50" i="2"/>
  <c r="LX151" i="2"/>
  <c r="OV20" i="2"/>
  <c r="OV51" i="2"/>
  <c r="OV82" i="2"/>
  <c r="OV152" i="2"/>
  <c r="OV182" i="2"/>
  <c r="LX211" i="2"/>
  <c r="LX51" i="2"/>
  <c r="LX152" i="2"/>
  <c r="OV21" i="2"/>
  <c r="OV52" i="2"/>
  <c r="OV83" i="2"/>
  <c r="OV153" i="2"/>
  <c r="OV183" i="2"/>
  <c r="LX212" i="2"/>
  <c r="LX52" i="2"/>
  <c r="LX153" i="2"/>
  <c r="OV22" i="2"/>
  <c r="OV53" i="2"/>
  <c r="OV84" i="2"/>
  <c r="OV154" i="2"/>
  <c r="OV184" i="2"/>
  <c r="LX213" i="2"/>
  <c r="LX53" i="2"/>
  <c r="LX154" i="2"/>
  <c r="OV23" i="2"/>
  <c r="OV54" i="2"/>
  <c r="OV85" i="2"/>
  <c r="OV155" i="2"/>
  <c r="OV185" i="2"/>
  <c r="LX214" i="2"/>
  <c r="LX54" i="2"/>
  <c r="LX155" i="2"/>
  <c r="OV24" i="2"/>
  <c r="OV55" i="2"/>
  <c r="OV86" i="2"/>
  <c r="OV156" i="2"/>
  <c r="OV186" i="2"/>
  <c r="LX215" i="2"/>
  <c r="LX55" i="2"/>
  <c r="LX156" i="2"/>
  <c r="OV25" i="2"/>
  <c r="OV56" i="2"/>
  <c r="OV87" i="2"/>
  <c r="OV157" i="2"/>
  <c r="OV187" i="2"/>
  <c r="LX216" i="2"/>
  <c r="LX56" i="2"/>
  <c r="LX157" i="2"/>
  <c r="OV26" i="2"/>
  <c r="OV57" i="2"/>
  <c r="OV88" i="2"/>
  <c r="OV158" i="2"/>
  <c r="OV188" i="2"/>
  <c r="LX217" i="2"/>
  <c r="LX57" i="2"/>
  <c r="LX158" i="2"/>
  <c r="LX249" i="2"/>
  <c r="OW7" i="2"/>
  <c r="OW38" i="2"/>
  <c r="OW69" i="2"/>
  <c r="OW139" i="2"/>
  <c r="OW169" i="2"/>
  <c r="LY139" i="2"/>
  <c r="OW8" i="2"/>
  <c r="OW39" i="2"/>
  <c r="OW70" i="2"/>
  <c r="OW140" i="2"/>
  <c r="OW170" i="2"/>
  <c r="LY38" i="2"/>
  <c r="LY199" i="2"/>
  <c r="LY39" i="2"/>
  <c r="LY140" i="2"/>
  <c r="OW9" i="2"/>
  <c r="OW40" i="2"/>
  <c r="OW71" i="2"/>
  <c r="OW141" i="2"/>
  <c r="OW171" i="2"/>
  <c r="LY200" i="2"/>
  <c r="LY40" i="2"/>
  <c r="LY141" i="2"/>
  <c r="OW10" i="2"/>
  <c r="OW41" i="2"/>
  <c r="OW72" i="2"/>
  <c r="OW142" i="2"/>
  <c r="OW172" i="2"/>
  <c r="LY201" i="2"/>
  <c r="LY41" i="2"/>
  <c r="LY142" i="2"/>
  <c r="OW11" i="2"/>
  <c r="OW42" i="2"/>
  <c r="OW73" i="2"/>
  <c r="OW143" i="2"/>
  <c r="OW173" i="2"/>
  <c r="LY202" i="2"/>
  <c r="LY42" i="2"/>
  <c r="LY143" i="2"/>
  <c r="OW12" i="2"/>
  <c r="OW43" i="2"/>
  <c r="OW74" i="2"/>
  <c r="OW144" i="2"/>
  <c r="OW174" i="2"/>
  <c r="LY203" i="2"/>
  <c r="LY43" i="2"/>
  <c r="LY144" i="2"/>
  <c r="OW13" i="2"/>
  <c r="OW44" i="2"/>
  <c r="OW75" i="2"/>
  <c r="OW145" i="2"/>
  <c r="OW175" i="2"/>
  <c r="LY204" i="2"/>
  <c r="LY44" i="2"/>
  <c r="LY145" i="2"/>
  <c r="OW14" i="2"/>
  <c r="OW45" i="2"/>
  <c r="OW76" i="2"/>
  <c r="OW146" i="2"/>
  <c r="OW176" i="2"/>
  <c r="LY205" i="2"/>
  <c r="LY45" i="2"/>
  <c r="LY146" i="2"/>
  <c r="OW15" i="2"/>
  <c r="OW46" i="2"/>
  <c r="OW77" i="2"/>
  <c r="OW147" i="2"/>
  <c r="OW177" i="2"/>
  <c r="LY206" i="2"/>
  <c r="LY46" i="2"/>
  <c r="LY147" i="2"/>
  <c r="OW16" i="2"/>
  <c r="OW47" i="2"/>
  <c r="OW78" i="2"/>
  <c r="OW148" i="2"/>
  <c r="OW178" i="2"/>
  <c r="LY207" i="2"/>
  <c r="LY47" i="2"/>
  <c r="LY148" i="2"/>
  <c r="OW17" i="2"/>
  <c r="OW48" i="2"/>
  <c r="OW79" i="2"/>
  <c r="OW149" i="2"/>
  <c r="OW179" i="2"/>
  <c r="LY208" i="2"/>
  <c r="LY48" i="2"/>
  <c r="LY149" i="2"/>
  <c r="OW18" i="2"/>
  <c r="OW49" i="2"/>
  <c r="OW80" i="2"/>
  <c r="OW150" i="2"/>
  <c r="OW180" i="2"/>
  <c r="LY209" i="2"/>
  <c r="LY49" i="2"/>
  <c r="LY150" i="2"/>
  <c r="OW19" i="2"/>
  <c r="OW50" i="2"/>
  <c r="OW81" i="2"/>
  <c r="OW151" i="2"/>
  <c r="OW181" i="2"/>
  <c r="LY210" i="2"/>
  <c r="LY50" i="2"/>
  <c r="LY151" i="2"/>
  <c r="OW20" i="2"/>
  <c r="OW51" i="2"/>
  <c r="OW82" i="2"/>
  <c r="OW152" i="2"/>
  <c r="OW182" i="2"/>
  <c r="LY211" i="2"/>
  <c r="LY51" i="2"/>
  <c r="LY152" i="2"/>
  <c r="OW21" i="2"/>
  <c r="OW52" i="2"/>
  <c r="OW83" i="2"/>
  <c r="OW153" i="2"/>
  <c r="OW183" i="2"/>
  <c r="LY212" i="2"/>
  <c r="LY52" i="2"/>
  <c r="LY153" i="2"/>
  <c r="OW22" i="2"/>
  <c r="OW53" i="2"/>
  <c r="OW84" i="2"/>
  <c r="OW154" i="2"/>
  <c r="OW184" i="2"/>
  <c r="LY213" i="2"/>
  <c r="LY53" i="2"/>
  <c r="LY154" i="2"/>
  <c r="OW23" i="2"/>
  <c r="OW54" i="2"/>
  <c r="OW85" i="2"/>
  <c r="OW155" i="2"/>
  <c r="OW185" i="2"/>
  <c r="LY214" i="2"/>
  <c r="LY54" i="2"/>
  <c r="LY155" i="2"/>
  <c r="OW24" i="2"/>
  <c r="OW55" i="2"/>
  <c r="OW86" i="2"/>
  <c r="OW156" i="2"/>
  <c r="OW186" i="2"/>
  <c r="LY215" i="2"/>
  <c r="LY55" i="2"/>
  <c r="LY156" i="2"/>
  <c r="OW25" i="2"/>
  <c r="OW56" i="2"/>
  <c r="OW87" i="2"/>
  <c r="OW157" i="2"/>
  <c r="OW187" i="2"/>
  <c r="LY216" i="2"/>
  <c r="LY56" i="2"/>
  <c r="LY157" i="2"/>
  <c r="OW26" i="2"/>
  <c r="OW57" i="2"/>
  <c r="OW88" i="2"/>
  <c r="OW158" i="2"/>
  <c r="OW188" i="2"/>
  <c r="LY217" i="2"/>
  <c r="LY57" i="2"/>
  <c r="LY158" i="2"/>
  <c r="LY249" i="2"/>
  <c r="OX7" i="2"/>
  <c r="OX38" i="2"/>
  <c r="OX69" i="2"/>
  <c r="OX139" i="2"/>
  <c r="OX169" i="2"/>
  <c r="LZ139" i="2"/>
  <c r="OX8" i="2"/>
  <c r="OX39" i="2"/>
  <c r="OX70" i="2"/>
  <c r="OX140" i="2"/>
  <c r="OX170" i="2"/>
  <c r="LZ38" i="2"/>
  <c r="LZ199" i="2"/>
  <c r="LZ39" i="2"/>
  <c r="LZ140" i="2"/>
  <c r="OX9" i="2"/>
  <c r="OX40" i="2"/>
  <c r="OX71" i="2"/>
  <c r="OX141" i="2"/>
  <c r="OX171" i="2"/>
  <c r="LZ200" i="2"/>
  <c r="LZ40" i="2"/>
  <c r="LZ141" i="2"/>
  <c r="OX10" i="2"/>
  <c r="OX41" i="2"/>
  <c r="OX72" i="2"/>
  <c r="OX142" i="2"/>
  <c r="OX172" i="2"/>
  <c r="LZ201" i="2"/>
  <c r="LZ41" i="2"/>
  <c r="LZ142" i="2"/>
  <c r="OX11" i="2"/>
  <c r="OX42" i="2"/>
  <c r="OX73" i="2"/>
  <c r="OX143" i="2"/>
  <c r="OX173" i="2"/>
  <c r="LZ202" i="2"/>
  <c r="LZ42" i="2"/>
  <c r="LZ143" i="2"/>
  <c r="OX12" i="2"/>
  <c r="OX43" i="2"/>
  <c r="OX74" i="2"/>
  <c r="OX144" i="2"/>
  <c r="OX174" i="2"/>
  <c r="LZ203" i="2"/>
  <c r="LZ43" i="2"/>
  <c r="LZ144" i="2"/>
  <c r="OX13" i="2"/>
  <c r="OX44" i="2"/>
  <c r="OX75" i="2"/>
  <c r="OX145" i="2"/>
  <c r="OX175" i="2"/>
  <c r="LZ204" i="2"/>
  <c r="LZ44" i="2"/>
  <c r="LZ145" i="2"/>
  <c r="OX14" i="2"/>
  <c r="OX45" i="2"/>
  <c r="OX76" i="2"/>
  <c r="OX146" i="2"/>
  <c r="OX176" i="2"/>
  <c r="LZ205" i="2"/>
  <c r="LZ45" i="2"/>
  <c r="LZ146" i="2"/>
  <c r="OX15" i="2"/>
  <c r="OX46" i="2"/>
  <c r="OX77" i="2"/>
  <c r="OX147" i="2"/>
  <c r="OX177" i="2"/>
  <c r="LZ206" i="2"/>
  <c r="LZ46" i="2"/>
  <c r="LZ147" i="2"/>
  <c r="OX16" i="2"/>
  <c r="OX47" i="2"/>
  <c r="OX78" i="2"/>
  <c r="OX148" i="2"/>
  <c r="OX178" i="2"/>
  <c r="LZ207" i="2"/>
  <c r="LZ47" i="2"/>
  <c r="LZ148" i="2"/>
  <c r="OX17" i="2"/>
  <c r="OX48" i="2"/>
  <c r="OX79" i="2"/>
  <c r="OX149" i="2"/>
  <c r="OX179" i="2"/>
  <c r="LZ208" i="2"/>
  <c r="LZ48" i="2"/>
  <c r="LZ149" i="2"/>
  <c r="OX18" i="2"/>
  <c r="OX49" i="2"/>
  <c r="OX80" i="2"/>
  <c r="OX150" i="2"/>
  <c r="OX180" i="2"/>
  <c r="LZ209" i="2"/>
  <c r="LZ49" i="2"/>
  <c r="LZ150" i="2"/>
  <c r="OX19" i="2"/>
  <c r="OX50" i="2"/>
  <c r="OX81" i="2"/>
  <c r="OX151" i="2"/>
  <c r="OX181" i="2"/>
  <c r="LZ210" i="2"/>
  <c r="LZ50" i="2"/>
  <c r="LZ151" i="2"/>
  <c r="OX20" i="2"/>
  <c r="OX51" i="2"/>
  <c r="OX82" i="2"/>
  <c r="OX152" i="2"/>
  <c r="OX182" i="2"/>
  <c r="LZ211" i="2"/>
  <c r="LZ51" i="2"/>
  <c r="LZ152" i="2"/>
  <c r="OX21" i="2"/>
  <c r="OX52" i="2"/>
  <c r="OX83" i="2"/>
  <c r="OX153" i="2"/>
  <c r="OX183" i="2"/>
  <c r="LZ212" i="2"/>
  <c r="LZ52" i="2"/>
  <c r="LZ153" i="2"/>
  <c r="OX22" i="2"/>
  <c r="OX53" i="2"/>
  <c r="OX84" i="2"/>
  <c r="OX154" i="2"/>
  <c r="OX184" i="2"/>
  <c r="LZ213" i="2"/>
  <c r="LZ53" i="2"/>
  <c r="LZ154" i="2"/>
  <c r="OX23" i="2"/>
  <c r="OX54" i="2"/>
  <c r="OX85" i="2"/>
  <c r="OX155" i="2"/>
  <c r="OX185" i="2"/>
  <c r="LZ214" i="2"/>
  <c r="LZ54" i="2"/>
  <c r="LZ155" i="2"/>
  <c r="OX24" i="2"/>
  <c r="OX55" i="2"/>
  <c r="OX86" i="2"/>
  <c r="OX156" i="2"/>
  <c r="OX186" i="2"/>
  <c r="LZ215" i="2"/>
  <c r="LZ55" i="2"/>
  <c r="LZ156" i="2"/>
  <c r="OX25" i="2"/>
  <c r="OX56" i="2"/>
  <c r="OX87" i="2"/>
  <c r="OX157" i="2"/>
  <c r="OX187" i="2"/>
  <c r="LZ216" i="2"/>
  <c r="LZ56" i="2"/>
  <c r="LZ157" i="2"/>
  <c r="OX26" i="2"/>
  <c r="OX57" i="2"/>
  <c r="OX88" i="2"/>
  <c r="OX158" i="2"/>
  <c r="OX188" i="2"/>
  <c r="LZ217" i="2"/>
  <c r="LZ57" i="2"/>
  <c r="LZ158" i="2"/>
  <c r="LZ249" i="2"/>
  <c r="OY7" i="2"/>
  <c r="OY38" i="2"/>
  <c r="OY69" i="2"/>
  <c r="OY139" i="2"/>
  <c r="OY169" i="2"/>
  <c r="MA139" i="2"/>
  <c r="OY8" i="2"/>
  <c r="OY39" i="2"/>
  <c r="OY70" i="2"/>
  <c r="OY140" i="2"/>
  <c r="OY170" i="2"/>
  <c r="MA38" i="2"/>
  <c r="MA199" i="2"/>
  <c r="MA39" i="2"/>
  <c r="MA140" i="2"/>
  <c r="OY9" i="2"/>
  <c r="OY40" i="2"/>
  <c r="OY71" i="2"/>
  <c r="OY141" i="2"/>
  <c r="OY171" i="2"/>
  <c r="MA200" i="2"/>
  <c r="MA40" i="2"/>
  <c r="MA141" i="2"/>
  <c r="OY10" i="2"/>
  <c r="OY41" i="2"/>
  <c r="OY72" i="2"/>
  <c r="OY142" i="2"/>
  <c r="OY172" i="2"/>
  <c r="MA201" i="2"/>
  <c r="MA41" i="2"/>
  <c r="MA142" i="2"/>
  <c r="OY11" i="2"/>
  <c r="OY42" i="2"/>
  <c r="OY73" i="2"/>
  <c r="OY143" i="2"/>
  <c r="OY173" i="2"/>
  <c r="MA202" i="2"/>
  <c r="MA42" i="2"/>
  <c r="MA143" i="2"/>
  <c r="OY12" i="2"/>
  <c r="OY43" i="2"/>
  <c r="OY74" i="2"/>
  <c r="OY144" i="2"/>
  <c r="OY174" i="2"/>
  <c r="MA203" i="2"/>
  <c r="MA43" i="2"/>
  <c r="MA144" i="2"/>
  <c r="OY13" i="2"/>
  <c r="OY44" i="2"/>
  <c r="OY75" i="2"/>
  <c r="OY145" i="2"/>
  <c r="OY175" i="2"/>
  <c r="MA204" i="2"/>
  <c r="MA44" i="2"/>
  <c r="MA145" i="2"/>
  <c r="OY14" i="2"/>
  <c r="OY45" i="2"/>
  <c r="OY76" i="2"/>
  <c r="OY146" i="2"/>
  <c r="OY176" i="2"/>
  <c r="MA205" i="2"/>
  <c r="MA45" i="2"/>
  <c r="MA146" i="2"/>
  <c r="OY15" i="2"/>
  <c r="OY46" i="2"/>
  <c r="OY77" i="2"/>
  <c r="OY147" i="2"/>
  <c r="OY177" i="2"/>
  <c r="MA206" i="2"/>
  <c r="MA46" i="2"/>
  <c r="MA147" i="2"/>
  <c r="OY16" i="2"/>
  <c r="OY47" i="2"/>
  <c r="OY78" i="2"/>
  <c r="OY148" i="2"/>
  <c r="OY178" i="2"/>
  <c r="MA207" i="2"/>
  <c r="MA47" i="2"/>
  <c r="MA148" i="2"/>
  <c r="OY17" i="2"/>
  <c r="OY48" i="2"/>
  <c r="OY79" i="2"/>
  <c r="OY149" i="2"/>
  <c r="OY179" i="2"/>
  <c r="MA208" i="2"/>
  <c r="MA48" i="2"/>
  <c r="MA149" i="2"/>
  <c r="OY18" i="2"/>
  <c r="OY49" i="2"/>
  <c r="OY80" i="2"/>
  <c r="OY150" i="2"/>
  <c r="OY180" i="2"/>
  <c r="MA209" i="2"/>
  <c r="MA49" i="2"/>
  <c r="MA150" i="2"/>
  <c r="OY19" i="2"/>
  <c r="OY50" i="2"/>
  <c r="OY81" i="2"/>
  <c r="OY151" i="2"/>
  <c r="OY181" i="2"/>
  <c r="MA210" i="2"/>
  <c r="MA50" i="2"/>
  <c r="MA151" i="2"/>
  <c r="OY20" i="2"/>
  <c r="OY51" i="2"/>
  <c r="OY82" i="2"/>
  <c r="OY152" i="2"/>
  <c r="OY182" i="2"/>
  <c r="MA211" i="2"/>
  <c r="MA51" i="2"/>
  <c r="MA152" i="2"/>
  <c r="OY21" i="2"/>
  <c r="OY52" i="2"/>
  <c r="OY83" i="2"/>
  <c r="OY153" i="2"/>
  <c r="OY183" i="2"/>
  <c r="MA212" i="2"/>
  <c r="MA52" i="2"/>
  <c r="MA153" i="2"/>
  <c r="OY22" i="2"/>
  <c r="OY53" i="2"/>
  <c r="OY84" i="2"/>
  <c r="OY154" i="2"/>
  <c r="OY184" i="2"/>
  <c r="MA213" i="2"/>
  <c r="MA53" i="2"/>
  <c r="MA154" i="2"/>
  <c r="OY23" i="2"/>
  <c r="OY54" i="2"/>
  <c r="OY85" i="2"/>
  <c r="OY155" i="2"/>
  <c r="OY185" i="2"/>
  <c r="MA214" i="2"/>
  <c r="MA54" i="2"/>
  <c r="MA155" i="2"/>
  <c r="OY24" i="2"/>
  <c r="OY55" i="2"/>
  <c r="OY86" i="2"/>
  <c r="OY156" i="2"/>
  <c r="OY186" i="2"/>
  <c r="MA215" i="2"/>
  <c r="MA55" i="2"/>
  <c r="MA156" i="2"/>
  <c r="OY25" i="2"/>
  <c r="OY56" i="2"/>
  <c r="OY87" i="2"/>
  <c r="OY157" i="2"/>
  <c r="OY187" i="2"/>
  <c r="MA216" i="2"/>
  <c r="MA56" i="2"/>
  <c r="MA157" i="2"/>
  <c r="OY26" i="2"/>
  <c r="OY57" i="2"/>
  <c r="OY88" i="2"/>
  <c r="OY158" i="2"/>
  <c r="OY188" i="2"/>
  <c r="MA217" i="2"/>
  <c r="MA57" i="2"/>
  <c r="MA158" i="2"/>
  <c r="MA249" i="2"/>
  <c r="OZ7" i="2"/>
  <c r="OZ38" i="2"/>
  <c r="OZ69" i="2"/>
  <c r="OZ139" i="2"/>
  <c r="OZ169" i="2"/>
  <c r="MB139" i="2"/>
  <c r="OZ8" i="2"/>
  <c r="OZ39" i="2"/>
  <c r="OZ70" i="2"/>
  <c r="OZ140" i="2"/>
  <c r="OZ170" i="2"/>
  <c r="MB38" i="2"/>
  <c r="MB199" i="2"/>
  <c r="MB39" i="2"/>
  <c r="MB140" i="2"/>
  <c r="OZ9" i="2"/>
  <c r="OZ40" i="2"/>
  <c r="OZ71" i="2"/>
  <c r="OZ141" i="2"/>
  <c r="OZ171" i="2"/>
  <c r="MB200" i="2"/>
  <c r="MB40" i="2"/>
  <c r="MB141" i="2"/>
  <c r="OZ10" i="2"/>
  <c r="OZ41" i="2"/>
  <c r="OZ72" i="2"/>
  <c r="OZ142" i="2"/>
  <c r="OZ172" i="2"/>
  <c r="MB201" i="2"/>
  <c r="MB41" i="2"/>
  <c r="MB142" i="2"/>
  <c r="OZ11" i="2"/>
  <c r="OZ42" i="2"/>
  <c r="OZ73" i="2"/>
  <c r="OZ143" i="2"/>
  <c r="OZ173" i="2"/>
  <c r="MB202" i="2"/>
  <c r="MB42" i="2"/>
  <c r="MB143" i="2"/>
  <c r="OZ12" i="2"/>
  <c r="OZ43" i="2"/>
  <c r="OZ74" i="2"/>
  <c r="OZ144" i="2"/>
  <c r="OZ174" i="2"/>
  <c r="MB203" i="2"/>
  <c r="MB43" i="2"/>
  <c r="MB144" i="2"/>
  <c r="OZ13" i="2"/>
  <c r="OZ44" i="2"/>
  <c r="OZ75" i="2"/>
  <c r="OZ145" i="2"/>
  <c r="OZ175" i="2"/>
  <c r="MB204" i="2"/>
  <c r="MB44" i="2"/>
  <c r="MB145" i="2"/>
  <c r="OZ14" i="2"/>
  <c r="OZ45" i="2"/>
  <c r="OZ76" i="2"/>
  <c r="OZ146" i="2"/>
  <c r="OZ176" i="2"/>
  <c r="MB205" i="2"/>
  <c r="MB45" i="2"/>
  <c r="MB146" i="2"/>
  <c r="OZ15" i="2"/>
  <c r="OZ46" i="2"/>
  <c r="OZ77" i="2"/>
  <c r="OZ147" i="2"/>
  <c r="OZ177" i="2"/>
  <c r="MB206" i="2"/>
  <c r="MB46" i="2"/>
  <c r="MB147" i="2"/>
  <c r="OZ16" i="2"/>
  <c r="OZ47" i="2"/>
  <c r="OZ78" i="2"/>
  <c r="OZ148" i="2"/>
  <c r="OZ178" i="2"/>
  <c r="MB207" i="2"/>
  <c r="MB47" i="2"/>
  <c r="MB148" i="2"/>
  <c r="OZ17" i="2"/>
  <c r="OZ48" i="2"/>
  <c r="OZ79" i="2"/>
  <c r="OZ149" i="2"/>
  <c r="OZ179" i="2"/>
  <c r="MB208" i="2"/>
  <c r="MB48" i="2"/>
  <c r="MB149" i="2"/>
  <c r="OZ18" i="2"/>
  <c r="OZ49" i="2"/>
  <c r="OZ80" i="2"/>
  <c r="OZ150" i="2"/>
  <c r="OZ180" i="2"/>
  <c r="MB209" i="2"/>
  <c r="MB49" i="2"/>
  <c r="MB150" i="2"/>
  <c r="OZ19" i="2"/>
  <c r="OZ50" i="2"/>
  <c r="OZ81" i="2"/>
  <c r="OZ151" i="2"/>
  <c r="OZ181" i="2"/>
  <c r="MB210" i="2"/>
  <c r="MB50" i="2"/>
  <c r="MB151" i="2"/>
  <c r="OZ20" i="2"/>
  <c r="OZ51" i="2"/>
  <c r="OZ82" i="2"/>
  <c r="OZ152" i="2"/>
  <c r="OZ182" i="2"/>
  <c r="MB211" i="2"/>
  <c r="MB51" i="2"/>
  <c r="MB152" i="2"/>
  <c r="OZ21" i="2"/>
  <c r="OZ52" i="2"/>
  <c r="OZ83" i="2"/>
  <c r="OZ153" i="2"/>
  <c r="OZ183" i="2"/>
  <c r="MB212" i="2"/>
  <c r="MB52" i="2"/>
  <c r="MB153" i="2"/>
  <c r="OZ22" i="2"/>
  <c r="OZ53" i="2"/>
  <c r="OZ84" i="2"/>
  <c r="OZ154" i="2"/>
  <c r="OZ184" i="2"/>
  <c r="MB213" i="2"/>
  <c r="MB53" i="2"/>
  <c r="MB154" i="2"/>
  <c r="OZ23" i="2"/>
  <c r="OZ54" i="2"/>
  <c r="OZ85" i="2"/>
  <c r="OZ155" i="2"/>
  <c r="OZ185" i="2"/>
  <c r="MB214" i="2"/>
  <c r="MB54" i="2"/>
  <c r="MB155" i="2"/>
  <c r="OZ24" i="2"/>
  <c r="OZ55" i="2"/>
  <c r="OZ86" i="2"/>
  <c r="OZ156" i="2"/>
  <c r="OZ186" i="2"/>
  <c r="MB215" i="2"/>
  <c r="MB55" i="2"/>
  <c r="MB156" i="2"/>
  <c r="OZ25" i="2"/>
  <c r="OZ56" i="2"/>
  <c r="OZ87" i="2"/>
  <c r="OZ157" i="2"/>
  <c r="OZ187" i="2"/>
  <c r="MB216" i="2"/>
  <c r="MB56" i="2"/>
  <c r="MB157" i="2"/>
  <c r="OZ26" i="2"/>
  <c r="OZ57" i="2"/>
  <c r="OZ88" i="2"/>
  <c r="OZ158" i="2"/>
  <c r="OZ188" i="2"/>
  <c r="MB217" i="2"/>
  <c r="MB57" i="2"/>
  <c r="MB158" i="2"/>
  <c r="MB249" i="2"/>
  <c r="PA7" i="2"/>
  <c r="PA38" i="2"/>
  <c r="PA69" i="2"/>
  <c r="PA139" i="2"/>
  <c r="PA169" i="2"/>
  <c r="MC139" i="2"/>
  <c r="PA8" i="2"/>
  <c r="PA39" i="2"/>
  <c r="PA70" i="2"/>
  <c r="PA140" i="2"/>
  <c r="PA170" i="2"/>
  <c r="MC38" i="2"/>
  <c r="MC199" i="2"/>
  <c r="MC39" i="2"/>
  <c r="MC140" i="2"/>
  <c r="PA9" i="2"/>
  <c r="PA40" i="2"/>
  <c r="PA71" i="2"/>
  <c r="PA141" i="2"/>
  <c r="PA171" i="2"/>
  <c r="MC200" i="2"/>
  <c r="MC40" i="2"/>
  <c r="MC141" i="2"/>
  <c r="PA10" i="2"/>
  <c r="PA41" i="2"/>
  <c r="PA72" i="2"/>
  <c r="PA142" i="2"/>
  <c r="PA172" i="2"/>
  <c r="MC201" i="2"/>
  <c r="MC41" i="2"/>
  <c r="MC142" i="2"/>
  <c r="PA11" i="2"/>
  <c r="PA42" i="2"/>
  <c r="PA73" i="2"/>
  <c r="PA143" i="2"/>
  <c r="PA173" i="2"/>
  <c r="MC202" i="2"/>
  <c r="MC42" i="2"/>
  <c r="MC143" i="2"/>
  <c r="PA12" i="2"/>
  <c r="PA43" i="2"/>
  <c r="PA74" i="2"/>
  <c r="PA144" i="2"/>
  <c r="PA174" i="2"/>
  <c r="MC203" i="2"/>
  <c r="MC43" i="2"/>
  <c r="MC144" i="2"/>
  <c r="PA13" i="2"/>
  <c r="PA44" i="2"/>
  <c r="PA75" i="2"/>
  <c r="PA145" i="2"/>
  <c r="PA175" i="2"/>
  <c r="MC204" i="2"/>
  <c r="MC44" i="2"/>
  <c r="MC145" i="2"/>
  <c r="PA14" i="2"/>
  <c r="PA45" i="2"/>
  <c r="PA76" i="2"/>
  <c r="PA146" i="2"/>
  <c r="PA176" i="2"/>
  <c r="MC205" i="2"/>
  <c r="MC45" i="2"/>
  <c r="MC146" i="2"/>
  <c r="PA15" i="2"/>
  <c r="PA46" i="2"/>
  <c r="PA77" i="2"/>
  <c r="PA147" i="2"/>
  <c r="PA177" i="2"/>
  <c r="MC206" i="2"/>
  <c r="MC46" i="2"/>
  <c r="MC147" i="2"/>
  <c r="PA16" i="2"/>
  <c r="PA47" i="2"/>
  <c r="PA78" i="2"/>
  <c r="PA148" i="2"/>
  <c r="PA178" i="2"/>
  <c r="MC207" i="2"/>
  <c r="MC47" i="2"/>
  <c r="MC148" i="2"/>
  <c r="PA17" i="2"/>
  <c r="PA48" i="2"/>
  <c r="PA79" i="2"/>
  <c r="PA149" i="2"/>
  <c r="PA179" i="2"/>
  <c r="MC208" i="2"/>
  <c r="MC48" i="2"/>
  <c r="MC149" i="2"/>
  <c r="PA18" i="2"/>
  <c r="PA49" i="2"/>
  <c r="PA80" i="2"/>
  <c r="PA150" i="2"/>
  <c r="PA180" i="2"/>
  <c r="MC209" i="2"/>
  <c r="MC49" i="2"/>
  <c r="MC150" i="2"/>
  <c r="PA19" i="2"/>
  <c r="PA50" i="2"/>
  <c r="PA81" i="2"/>
  <c r="PA151" i="2"/>
  <c r="PA181" i="2"/>
  <c r="MC210" i="2"/>
  <c r="MC50" i="2"/>
  <c r="MC151" i="2"/>
  <c r="PA20" i="2"/>
  <c r="PA51" i="2"/>
  <c r="PA82" i="2"/>
  <c r="PA152" i="2"/>
  <c r="PA182" i="2"/>
  <c r="MC211" i="2"/>
  <c r="MC51" i="2"/>
  <c r="MC152" i="2"/>
  <c r="PA21" i="2"/>
  <c r="PA52" i="2"/>
  <c r="PA83" i="2"/>
  <c r="PA153" i="2"/>
  <c r="PA183" i="2"/>
  <c r="MC212" i="2"/>
  <c r="MC52" i="2"/>
  <c r="MC153" i="2"/>
  <c r="PA22" i="2"/>
  <c r="PA53" i="2"/>
  <c r="PA84" i="2"/>
  <c r="PA154" i="2"/>
  <c r="PA184" i="2"/>
  <c r="MC213" i="2"/>
  <c r="MC53" i="2"/>
  <c r="MC154" i="2"/>
  <c r="PA23" i="2"/>
  <c r="PA54" i="2"/>
  <c r="PA85" i="2"/>
  <c r="PA155" i="2"/>
  <c r="PA185" i="2"/>
  <c r="MC214" i="2"/>
  <c r="MC54" i="2"/>
  <c r="MC155" i="2"/>
  <c r="PA24" i="2"/>
  <c r="PA55" i="2"/>
  <c r="PA86" i="2"/>
  <c r="PA156" i="2"/>
  <c r="PA186" i="2"/>
  <c r="MC215" i="2"/>
  <c r="MC55" i="2"/>
  <c r="MC156" i="2"/>
  <c r="PA25" i="2"/>
  <c r="PA56" i="2"/>
  <c r="PA87" i="2"/>
  <c r="PA157" i="2"/>
  <c r="PA187" i="2"/>
  <c r="MC216" i="2"/>
  <c r="MC56" i="2"/>
  <c r="MC157" i="2"/>
  <c r="PA26" i="2"/>
  <c r="PA57" i="2"/>
  <c r="PA88" i="2"/>
  <c r="PA158" i="2"/>
  <c r="PA188" i="2"/>
  <c r="MC217" i="2"/>
  <c r="MC57" i="2"/>
  <c r="MC158" i="2"/>
  <c r="MC249" i="2"/>
  <c r="PB7" i="2"/>
  <c r="PB38" i="2"/>
  <c r="PB69" i="2"/>
  <c r="PB139" i="2"/>
  <c r="PB169" i="2"/>
  <c r="MD139" i="2"/>
  <c r="PB8" i="2"/>
  <c r="PB39" i="2"/>
  <c r="PB70" i="2"/>
  <c r="PB140" i="2"/>
  <c r="PB170" i="2"/>
  <c r="MD38" i="2"/>
  <c r="MD199" i="2"/>
  <c r="MD39" i="2"/>
  <c r="MD140" i="2"/>
  <c r="PB9" i="2"/>
  <c r="PB40" i="2"/>
  <c r="PB71" i="2"/>
  <c r="PB141" i="2"/>
  <c r="PB171" i="2"/>
  <c r="MD200" i="2"/>
  <c r="MD40" i="2"/>
  <c r="MD141" i="2"/>
  <c r="PB10" i="2"/>
  <c r="PB41" i="2"/>
  <c r="PB72" i="2"/>
  <c r="PB142" i="2"/>
  <c r="PB172" i="2"/>
  <c r="MD201" i="2"/>
  <c r="MD41" i="2"/>
  <c r="MD142" i="2"/>
  <c r="PB11" i="2"/>
  <c r="PB42" i="2"/>
  <c r="PB73" i="2"/>
  <c r="PB143" i="2"/>
  <c r="PB173" i="2"/>
  <c r="MD202" i="2"/>
  <c r="MD42" i="2"/>
  <c r="MD143" i="2"/>
  <c r="PB12" i="2"/>
  <c r="PB43" i="2"/>
  <c r="PB74" i="2"/>
  <c r="PB144" i="2"/>
  <c r="PB174" i="2"/>
  <c r="MD203" i="2"/>
  <c r="MD43" i="2"/>
  <c r="MD144" i="2"/>
  <c r="PB13" i="2"/>
  <c r="PB44" i="2"/>
  <c r="PB75" i="2"/>
  <c r="PB145" i="2"/>
  <c r="PB175" i="2"/>
  <c r="MD204" i="2"/>
  <c r="MD44" i="2"/>
  <c r="MD145" i="2"/>
  <c r="PB14" i="2"/>
  <c r="PB45" i="2"/>
  <c r="PB76" i="2"/>
  <c r="PB146" i="2"/>
  <c r="PB176" i="2"/>
  <c r="MD205" i="2"/>
  <c r="MD45" i="2"/>
  <c r="MD146" i="2"/>
  <c r="PB15" i="2"/>
  <c r="PB46" i="2"/>
  <c r="PB77" i="2"/>
  <c r="PB147" i="2"/>
  <c r="PB177" i="2"/>
  <c r="MD206" i="2"/>
  <c r="MD46" i="2"/>
  <c r="MD147" i="2"/>
  <c r="PB16" i="2"/>
  <c r="PB47" i="2"/>
  <c r="PB78" i="2"/>
  <c r="PB148" i="2"/>
  <c r="PB178" i="2"/>
  <c r="MD207" i="2"/>
  <c r="MD47" i="2"/>
  <c r="MD148" i="2"/>
  <c r="PB17" i="2"/>
  <c r="PB48" i="2"/>
  <c r="PB79" i="2"/>
  <c r="PB149" i="2"/>
  <c r="PB179" i="2"/>
  <c r="MD208" i="2"/>
  <c r="MD48" i="2"/>
  <c r="MD149" i="2"/>
  <c r="PB18" i="2"/>
  <c r="PB49" i="2"/>
  <c r="PB80" i="2"/>
  <c r="PB150" i="2"/>
  <c r="PB180" i="2"/>
  <c r="MD209" i="2"/>
  <c r="MD49" i="2"/>
  <c r="MD150" i="2"/>
  <c r="PB19" i="2"/>
  <c r="PB50" i="2"/>
  <c r="PB81" i="2"/>
  <c r="PB151" i="2"/>
  <c r="PB181" i="2"/>
  <c r="MD210" i="2"/>
  <c r="MD50" i="2"/>
  <c r="MD151" i="2"/>
  <c r="PB20" i="2"/>
  <c r="PB51" i="2"/>
  <c r="PB82" i="2"/>
  <c r="PB152" i="2"/>
  <c r="PB182" i="2"/>
  <c r="MD211" i="2"/>
  <c r="MD51" i="2"/>
  <c r="MD152" i="2"/>
  <c r="PB21" i="2"/>
  <c r="PB52" i="2"/>
  <c r="PB83" i="2"/>
  <c r="PB153" i="2"/>
  <c r="PB183" i="2"/>
  <c r="MD212" i="2"/>
  <c r="MD52" i="2"/>
  <c r="MD153" i="2"/>
  <c r="PB22" i="2"/>
  <c r="PB53" i="2"/>
  <c r="PB84" i="2"/>
  <c r="PB154" i="2"/>
  <c r="PB184" i="2"/>
  <c r="MD213" i="2"/>
  <c r="MD53" i="2"/>
  <c r="MD154" i="2"/>
  <c r="PB23" i="2"/>
  <c r="PB54" i="2"/>
  <c r="PB85" i="2"/>
  <c r="PB155" i="2"/>
  <c r="PB185" i="2"/>
  <c r="MD214" i="2"/>
  <c r="MD54" i="2"/>
  <c r="MD155" i="2"/>
  <c r="PB24" i="2"/>
  <c r="PB55" i="2"/>
  <c r="PB86" i="2"/>
  <c r="PB156" i="2"/>
  <c r="PB186" i="2"/>
  <c r="MD215" i="2"/>
  <c r="MD55" i="2"/>
  <c r="MD156" i="2"/>
  <c r="PB25" i="2"/>
  <c r="PB56" i="2"/>
  <c r="PB87" i="2"/>
  <c r="PB157" i="2"/>
  <c r="PB187" i="2"/>
  <c r="MD216" i="2"/>
  <c r="MD56" i="2"/>
  <c r="MD157" i="2"/>
  <c r="PB26" i="2"/>
  <c r="PB57" i="2"/>
  <c r="PB88" i="2"/>
  <c r="PB158" i="2"/>
  <c r="PB188" i="2"/>
  <c r="MD217" i="2"/>
  <c r="MD57" i="2"/>
  <c r="MD158" i="2"/>
  <c r="MD249" i="2"/>
  <c r="PC7" i="2"/>
  <c r="PC38" i="2"/>
  <c r="PC69" i="2"/>
  <c r="PC139" i="2"/>
  <c r="PC169" i="2"/>
  <c r="ME139" i="2"/>
  <c r="PC8" i="2"/>
  <c r="PC39" i="2"/>
  <c r="PC70" i="2"/>
  <c r="PC140" i="2"/>
  <c r="PC170" i="2"/>
  <c r="ME38" i="2"/>
  <c r="ME199" i="2"/>
  <c r="ME39" i="2"/>
  <c r="ME140" i="2"/>
  <c r="PC9" i="2"/>
  <c r="PC40" i="2"/>
  <c r="PC71" i="2"/>
  <c r="PC141" i="2"/>
  <c r="PC171" i="2"/>
  <c r="ME200" i="2"/>
  <c r="ME40" i="2"/>
  <c r="ME141" i="2"/>
  <c r="PC10" i="2"/>
  <c r="PC41" i="2"/>
  <c r="PC72" i="2"/>
  <c r="PC142" i="2"/>
  <c r="PC172" i="2"/>
  <c r="ME201" i="2"/>
  <c r="ME41" i="2"/>
  <c r="ME142" i="2"/>
  <c r="PC11" i="2"/>
  <c r="PC42" i="2"/>
  <c r="PC73" i="2"/>
  <c r="PC143" i="2"/>
  <c r="PC173" i="2"/>
  <c r="ME202" i="2"/>
  <c r="ME42" i="2"/>
  <c r="ME143" i="2"/>
  <c r="PC12" i="2"/>
  <c r="PC43" i="2"/>
  <c r="PC74" i="2"/>
  <c r="PC144" i="2"/>
  <c r="PC174" i="2"/>
  <c r="ME203" i="2"/>
  <c r="ME43" i="2"/>
  <c r="ME144" i="2"/>
  <c r="PC13" i="2"/>
  <c r="PC44" i="2"/>
  <c r="PC75" i="2"/>
  <c r="PC145" i="2"/>
  <c r="PC175" i="2"/>
  <c r="ME204" i="2"/>
  <c r="ME44" i="2"/>
  <c r="ME145" i="2"/>
  <c r="PC14" i="2"/>
  <c r="PC45" i="2"/>
  <c r="PC76" i="2"/>
  <c r="PC146" i="2"/>
  <c r="PC176" i="2"/>
  <c r="ME205" i="2"/>
  <c r="ME45" i="2"/>
  <c r="ME146" i="2"/>
  <c r="PC15" i="2"/>
  <c r="PC46" i="2"/>
  <c r="PC77" i="2"/>
  <c r="PC147" i="2"/>
  <c r="PC177" i="2"/>
  <c r="ME206" i="2"/>
  <c r="ME46" i="2"/>
  <c r="ME147" i="2"/>
  <c r="PC16" i="2"/>
  <c r="PC47" i="2"/>
  <c r="PC78" i="2"/>
  <c r="PC148" i="2"/>
  <c r="PC178" i="2"/>
  <c r="ME207" i="2"/>
  <c r="ME47" i="2"/>
  <c r="ME148" i="2"/>
  <c r="PC17" i="2"/>
  <c r="PC48" i="2"/>
  <c r="PC79" i="2"/>
  <c r="PC149" i="2"/>
  <c r="PC179" i="2"/>
  <c r="ME208" i="2"/>
  <c r="ME48" i="2"/>
  <c r="ME149" i="2"/>
  <c r="PC18" i="2"/>
  <c r="PC49" i="2"/>
  <c r="PC80" i="2"/>
  <c r="PC150" i="2"/>
  <c r="PC180" i="2"/>
  <c r="ME209" i="2"/>
  <c r="ME49" i="2"/>
  <c r="ME150" i="2"/>
  <c r="PC19" i="2"/>
  <c r="PC50" i="2"/>
  <c r="PC81" i="2"/>
  <c r="PC151" i="2"/>
  <c r="PC181" i="2"/>
  <c r="ME210" i="2"/>
  <c r="ME50" i="2"/>
  <c r="ME151" i="2"/>
  <c r="PC20" i="2"/>
  <c r="PC51" i="2"/>
  <c r="PC82" i="2"/>
  <c r="PC152" i="2"/>
  <c r="PC182" i="2"/>
  <c r="ME211" i="2"/>
  <c r="ME51" i="2"/>
  <c r="ME152" i="2"/>
  <c r="PC21" i="2"/>
  <c r="PC52" i="2"/>
  <c r="PC83" i="2"/>
  <c r="PC153" i="2"/>
  <c r="PC183" i="2"/>
  <c r="ME212" i="2"/>
  <c r="ME52" i="2"/>
  <c r="ME153" i="2"/>
  <c r="PC22" i="2"/>
  <c r="PC53" i="2"/>
  <c r="PC84" i="2"/>
  <c r="PC154" i="2"/>
  <c r="PC184" i="2"/>
  <c r="ME213" i="2"/>
  <c r="ME53" i="2"/>
  <c r="ME154" i="2"/>
  <c r="PC23" i="2"/>
  <c r="PC54" i="2"/>
  <c r="PC85" i="2"/>
  <c r="PC155" i="2"/>
  <c r="PC185" i="2"/>
  <c r="ME214" i="2"/>
  <c r="ME54" i="2"/>
  <c r="ME155" i="2"/>
  <c r="PC24" i="2"/>
  <c r="PC55" i="2"/>
  <c r="PC86" i="2"/>
  <c r="PC156" i="2"/>
  <c r="PC186" i="2"/>
  <c r="ME215" i="2"/>
  <c r="ME55" i="2"/>
  <c r="ME156" i="2"/>
  <c r="PC25" i="2"/>
  <c r="PC56" i="2"/>
  <c r="PC87" i="2"/>
  <c r="PC157" i="2"/>
  <c r="PC187" i="2"/>
  <c r="ME216" i="2"/>
  <c r="ME56" i="2"/>
  <c r="ME157" i="2"/>
  <c r="PC26" i="2"/>
  <c r="PC57" i="2"/>
  <c r="PC88" i="2"/>
  <c r="PC158" i="2"/>
  <c r="PC188" i="2"/>
  <c r="ME217" i="2"/>
  <c r="ME57" i="2"/>
  <c r="ME158" i="2"/>
  <c r="ME249" i="2"/>
  <c r="PD7" i="2"/>
  <c r="PD38" i="2"/>
  <c r="PD69" i="2"/>
  <c r="PD139" i="2"/>
  <c r="PD169" i="2"/>
  <c r="MF139" i="2"/>
  <c r="PD8" i="2"/>
  <c r="PD39" i="2"/>
  <c r="PD70" i="2"/>
  <c r="PD140" i="2"/>
  <c r="PD170" i="2"/>
  <c r="MF38" i="2"/>
  <c r="MF199" i="2"/>
  <c r="MF39" i="2"/>
  <c r="MF140" i="2"/>
  <c r="PD9" i="2"/>
  <c r="PD40" i="2"/>
  <c r="PD71" i="2"/>
  <c r="PD141" i="2"/>
  <c r="PD171" i="2"/>
  <c r="MF200" i="2"/>
  <c r="MF40" i="2"/>
  <c r="MF141" i="2"/>
  <c r="PD10" i="2"/>
  <c r="PD41" i="2"/>
  <c r="PD72" i="2"/>
  <c r="PD142" i="2"/>
  <c r="PD172" i="2"/>
  <c r="MF201" i="2"/>
  <c r="MF41" i="2"/>
  <c r="MF142" i="2"/>
  <c r="PD11" i="2"/>
  <c r="PD42" i="2"/>
  <c r="PD73" i="2"/>
  <c r="PD143" i="2"/>
  <c r="PD173" i="2"/>
  <c r="MF202" i="2"/>
  <c r="MF42" i="2"/>
  <c r="MF143" i="2"/>
  <c r="PD12" i="2"/>
  <c r="PD43" i="2"/>
  <c r="PD74" i="2"/>
  <c r="PD144" i="2"/>
  <c r="PD174" i="2"/>
  <c r="MF203" i="2"/>
  <c r="MF43" i="2"/>
  <c r="MF144" i="2"/>
  <c r="PD13" i="2"/>
  <c r="PD44" i="2"/>
  <c r="PD75" i="2"/>
  <c r="PD145" i="2"/>
  <c r="PD175" i="2"/>
  <c r="MF204" i="2"/>
  <c r="MF44" i="2"/>
  <c r="MF145" i="2"/>
  <c r="PD14" i="2"/>
  <c r="PD45" i="2"/>
  <c r="PD76" i="2"/>
  <c r="PD146" i="2"/>
  <c r="PD176" i="2"/>
  <c r="MF205" i="2"/>
  <c r="MF45" i="2"/>
  <c r="MF146" i="2"/>
  <c r="PD15" i="2"/>
  <c r="PD46" i="2"/>
  <c r="PD77" i="2"/>
  <c r="PD147" i="2"/>
  <c r="PD177" i="2"/>
  <c r="MF206" i="2"/>
  <c r="MF46" i="2"/>
  <c r="MF147" i="2"/>
  <c r="PD16" i="2"/>
  <c r="PD47" i="2"/>
  <c r="PD78" i="2"/>
  <c r="PD148" i="2"/>
  <c r="PD178" i="2"/>
  <c r="MF207" i="2"/>
  <c r="MF47" i="2"/>
  <c r="MF148" i="2"/>
  <c r="PD17" i="2"/>
  <c r="PD48" i="2"/>
  <c r="PD79" i="2"/>
  <c r="PD149" i="2"/>
  <c r="PD179" i="2"/>
  <c r="MF208" i="2"/>
  <c r="MF48" i="2"/>
  <c r="MF149" i="2"/>
  <c r="PD18" i="2"/>
  <c r="PD49" i="2"/>
  <c r="PD80" i="2"/>
  <c r="PD150" i="2"/>
  <c r="PD180" i="2"/>
  <c r="MF209" i="2"/>
  <c r="MF49" i="2"/>
  <c r="MF150" i="2"/>
  <c r="PD19" i="2"/>
  <c r="PD50" i="2"/>
  <c r="PD81" i="2"/>
  <c r="PD151" i="2"/>
  <c r="PD181" i="2"/>
  <c r="MF210" i="2"/>
  <c r="MF50" i="2"/>
  <c r="MF151" i="2"/>
  <c r="PD20" i="2"/>
  <c r="PD51" i="2"/>
  <c r="PD82" i="2"/>
  <c r="PD152" i="2"/>
  <c r="PD182" i="2"/>
  <c r="MF211" i="2"/>
  <c r="MF51" i="2"/>
  <c r="MF152" i="2"/>
  <c r="PD21" i="2"/>
  <c r="PD52" i="2"/>
  <c r="PD83" i="2"/>
  <c r="PD153" i="2"/>
  <c r="PD183" i="2"/>
  <c r="MF212" i="2"/>
  <c r="MF52" i="2"/>
  <c r="MF153" i="2"/>
  <c r="PD22" i="2"/>
  <c r="PD53" i="2"/>
  <c r="PD84" i="2"/>
  <c r="PD154" i="2"/>
  <c r="PD184" i="2"/>
  <c r="MF213" i="2"/>
  <c r="MF53" i="2"/>
  <c r="MF154" i="2"/>
  <c r="PD23" i="2"/>
  <c r="PD54" i="2"/>
  <c r="PD85" i="2"/>
  <c r="PD155" i="2"/>
  <c r="PD185" i="2"/>
  <c r="MF214" i="2"/>
  <c r="MF54" i="2"/>
  <c r="MF155" i="2"/>
  <c r="PD24" i="2"/>
  <c r="PD55" i="2"/>
  <c r="PD86" i="2"/>
  <c r="PD156" i="2"/>
  <c r="PD186" i="2"/>
  <c r="MF215" i="2"/>
  <c r="MF55" i="2"/>
  <c r="MF156" i="2"/>
  <c r="PD25" i="2"/>
  <c r="PD56" i="2"/>
  <c r="PD87" i="2"/>
  <c r="PD157" i="2"/>
  <c r="PD187" i="2"/>
  <c r="MF216" i="2"/>
  <c r="MF56" i="2"/>
  <c r="MF157" i="2"/>
  <c r="PD26" i="2"/>
  <c r="PD57" i="2"/>
  <c r="PD88" i="2"/>
  <c r="PD158" i="2"/>
  <c r="PD188" i="2"/>
  <c r="MF217" i="2"/>
  <c r="MF57" i="2"/>
  <c r="MF158" i="2"/>
  <c r="MF249" i="2"/>
  <c r="PE7" i="2"/>
  <c r="PE38" i="2"/>
  <c r="PE69" i="2"/>
  <c r="PE139" i="2"/>
  <c r="PE169" i="2"/>
  <c r="MG139" i="2"/>
  <c r="PE8" i="2"/>
  <c r="PE39" i="2"/>
  <c r="PE70" i="2"/>
  <c r="PE140" i="2"/>
  <c r="PE170" i="2"/>
  <c r="MG38" i="2"/>
  <c r="MG199" i="2"/>
  <c r="MG39" i="2"/>
  <c r="MG140" i="2"/>
  <c r="PE9" i="2"/>
  <c r="PE40" i="2"/>
  <c r="PE71" i="2"/>
  <c r="PE141" i="2"/>
  <c r="PE171" i="2"/>
  <c r="MG200" i="2"/>
  <c r="MG40" i="2"/>
  <c r="MG141" i="2"/>
  <c r="PE10" i="2"/>
  <c r="PE41" i="2"/>
  <c r="PE72" i="2"/>
  <c r="PE142" i="2"/>
  <c r="PE172" i="2"/>
  <c r="MG201" i="2"/>
  <c r="MG41" i="2"/>
  <c r="MG142" i="2"/>
  <c r="PE11" i="2"/>
  <c r="PE42" i="2"/>
  <c r="PE73" i="2"/>
  <c r="PE143" i="2"/>
  <c r="PE173" i="2"/>
  <c r="MG202" i="2"/>
  <c r="MG42" i="2"/>
  <c r="MG143" i="2"/>
  <c r="PE12" i="2"/>
  <c r="PE43" i="2"/>
  <c r="PE74" i="2"/>
  <c r="PE144" i="2"/>
  <c r="PE174" i="2"/>
  <c r="MG203" i="2"/>
  <c r="MG43" i="2"/>
  <c r="MG144" i="2"/>
  <c r="PE13" i="2"/>
  <c r="PE44" i="2"/>
  <c r="PE75" i="2"/>
  <c r="PE145" i="2"/>
  <c r="PE175" i="2"/>
  <c r="MG204" i="2"/>
  <c r="MG44" i="2"/>
  <c r="MG145" i="2"/>
  <c r="PE14" i="2"/>
  <c r="PE45" i="2"/>
  <c r="PE76" i="2"/>
  <c r="PE146" i="2"/>
  <c r="PE176" i="2"/>
  <c r="MG205" i="2"/>
  <c r="MG45" i="2"/>
  <c r="MG146" i="2"/>
  <c r="PE15" i="2"/>
  <c r="PE46" i="2"/>
  <c r="PE77" i="2"/>
  <c r="PE147" i="2"/>
  <c r="PE177" i="2"/>
  <c r="MG206" i="2"/>
  <c r="MG46" i="2"/>
  <c r="MG147" i="2"/>
  <c r="PE16" i="2"/>
  <c r="PE47" i="2"/>
  <c r="PE78" i="2"/>
  <c r="PE148" i="2"/>
  <c r="PE178" i="2"/>
  <c r="MG207" i="2"/>
  <c r="MG47" i="2"/>
  <c r="MG148" i="2"/>
  <c r="PE17" i="2"/>
  <c r="PE48" i="2"/>
  <c r="PE79" i="2"/>
  <c r="PE149" i="2"/>
  <c r="PE179" i="2"/>
  <c r="MG208" i="2"/>
  <c r="MG48" i="2"/>
  <c r="MG149" i="2"/>
  <c r="PE18" i="2"/>
  <c r="PE49" i="2"/>
  <c r="PE80" i="2"/>
  <c r="PE150" i="2"/>
  <c r="PE180" i="2"/>
  <c r="MG209" i="2"/>
  <c r="MG49" i="2"/>
  <c r="MG150" i="2"/>
  <c r="PE19" i="2"/>
  <c r="PE50" i="2"/>
  <c r="PE81" i="2"/>
  <c r="PE151" i="2"/>
  <c r="PE181" i="2"/>
  <c r="MG210" i="2"/>
  <c r="MG50" i="2"/>
  <c r="MG151" i="2"/>
  <c r="PE20" i="2"/>
  <c r="PE51" i="2"/>
  <c r="PE82" i="2"/>
  <c r="PE152" i="2"/>
  <c r="PE182" i="2"/>
  <c r="MG211" i="2"/>
  <c r="MG51" i="2"/>
  <c r="MG152" i="2"/>
  <c r="PE21" i="2"/>
  <c r="PE52" i="2"/>
  <c r="PE83" i="2"/>
  <c r="PE153" i="2"/>
  <c r="PE183" i="2"/>
  <c r="MG212" i="2"/>
  <c r="MG52" i="2"/>
  <c r="MG153" i="2"/>
  <c r="PE22" i="2"/>
  <c r="PE53" i="2"/>
  <c r="PE84" i="2"/>
  <c r="PE154" i="2"/>
  <c r="PE184" i="2"/>
  <c r="MG213" i="2"/>
  <c r="MG53" i="2"/>
  <c r="MG154" i="2"/>
  <c r="PE23" i="2"/>
  <c r="PE54" i="2"/>
  <c r="PE85" i="2"/>
  <c r="PE155" i="2"/>
  <c r="PE185" i="2"/>
  <c r="MG214" i="2"/>
  <c r="MG54" i="2"/>
  <c r="MG155" i="2"/>
  <c r="PE24" i="2"/>
  <c r="PE55" i="2"/>
  <c r="PE86" i="2"/>
  <c r="PE156" i="2"/>
  <c r="PE186" i="2"/>
  <c r="MG215" i="2"/>
  <c r="MG55" i="2"/>
  <c r="MG156" i="2"/>
  <c r="PE25" i="2"/>
  <c r="PE56" i="2"/>
  <c r="PE87" i="2"/>
  <c r="PE157" i="2"/>
  <c r="PE187" i="2"/>
  <c r="MG216" i="2"/>
  <c r="MG56" i="2"/>
  <c r="MG157" i="2"/>
  <c r="PE26" i="2"/>
  <c r="PE57" i="2"/>
  <c r="PE88" i="2"/>
  <c r="PE158" i="2"/>
  <c r="PE188" i="2"/>
  <c r="MG217" i="2"/>
  <c r="MG57" i="2"/>
  <c r="MG158" i="2"/>
  <c r="MG249" i="2"/>
  <c r="PF7" i="2"/>
  <c r="PF38" i="2"/>
  <c r="PF69" i="2"/>
  <c r="PF139" i="2"/>
  <c r="PF169" i="2"/>
  <c r="MH139" i="2"/>
  <c r="PF8" i="2"/>
  <c r="PF39" i="2"/>
  <c r="PF70" i="2"/>
  <c r="PF140" i="2"/>
  <c r="PF170" i="2"/>
  <c r="MH38" i="2"/>
  <c r="MH199" i="2"/>
  <c r="MH39" i="2"/>
  <c r="MH140" i="2"/>
  <c r="PF9" i="2"/>
  <c r="PF40" i="2"/>
  <c r="PF71" i="2"/>
  <c r="PF141" i="2"/>
  <c r="PF171" i="2"/>
  <c r="MH200" i="2"/>
  <c r="MH40" i="2"/>
  <c r="MH141" i="2"/>
  <c r="PF10" i="2"/>
  <c r="PF41" i="2"/>
  <c r="PF72" i="2"/>
  <c r="PF142" i="2"/>
  <c r="PF172" i="2"/>
  <c r="MH201" i="2"/>
  <c r="MH41" i="2"/>
  <c r="MH142" i="2"/>
  <c r="PF11" i="2"/>
  <c r="PF42" i="2"/>
  <c r="PF73" i="2"/>
  <c r="PF143" i="2"/>
  <c r="PF173" i="2"/>
  <c r="MH202" i="2"/>
  <c r="MH42" i="2"/>
  <c r="MH143" i="2"/>
  <c r="PF12" i="2"/>
  <c r="PF43" i="2"/>
  <c r="PF74" i="2"/>
  <c r="PF144" i="2"/>
  <c r="PF174" i="2"/>
  <c r="MH203" i="2"/>
  <c r="MH43" i="2"/>
  <c r="MH144" i="2"/>
  <c r="PF13" i="2"/>
  <c r="PF44" i="2"/>
  <c r="PF75" i="2"/>
  <c r="PF145" i="2"/>
  <c r="PF175" i="2"/>
  <c r="MH204" i="2"/>
  <c r="MH44" i="2"/>
  <c r="MH145" i="2"/>
  <c r="PF14" i="2"/>
  <c r="PF45" i="2"/>
  <c r="PF76" i="2"/>
  <c r="PF146" i="2"/>
  <c r="PF176" i="2"/>
  <c r="MH205" i="2"/>
  <c r="MH45" i="2"/>
  <c r="MH146" i="2"/>
  <c r="PF15" i="2"/>
  <c r="PF46" i="2"/>
  <c r="PF77" i="2"/>
  <c r="PF147" i="2"/>
  <c r="PF177" i="2"/>
  <c r="MH206" i="2"/>
  <c r="MH46" i="2"/>
  <c r="MH147" i="2"/>
  <c r="PF16" i="2"/>
  <c r="PF47" i="2"/>
  <c r="PF78" i="2"/>
  <c r="PF148" i="2"/>
  <c r="PF178" i="2"/>
  <c r="MH207" i="2"/>
  <c r="MH47" i="2"/>
  <c r="MH148" i="2"/>
  <c r="PF17" i="2"/>
  <c r="PF48" i="2"/>
  <c r="PF79" i="2"/>
  <c r="PF149" i="2"/>
  <c r="PF179" i="2"/>
  <c r="MH208" i="2"/>
  <c r="MH48" i="2"/>
  <c r="MH149" i="2"/>
  <c r="PF18" i="2"/>
  <c r="PF49" i="2"/>
  <c r="PF80" i="2"/>
  <c r="PF150" i="2"/>
  <c r="PF180" i="2"/>
  <c r="MH209" i="2"/>
  <c r="MH49" i="2"/>
  <c r="MH150" i="2"/>
  <c r="PF19" i="2"/>
  <c r="PF50" i="2"/>
  <c r="PF81" i="2"/>
  <c r="PF151" i="2"/>
  <c r="PF181" i="2"/>
  <c r="MH210" i="2"/>
  <c r="MH50" i="2"/>
  <c r="MH151" i="2"/>
  <c r="PF20" i="2"/>
  <c r="PF51" i="2"/>
  <c r="PF82" i="2"/>
  <c r="PF152" i="2"/>
  <c r="PF182" i="2"/>
  <c r="MH211" i="2"/>
  <c r="MH51" i="2"/>
  <c r="MH152" i="2"/>
  <c r="PF21" i="2"/>
  <c r="PF52" i="2"/>
  <c r="PF83" i="2"/>
  <c r="PF153" i="2"/>
  <c r="PF183" i="2"/>
  <c r="MH212" i="2"/>
  <c r="MH52" i="2"/>
  <c r="MH153" i="2"/>
  <c r="PF22" i="2"/>
  <c r="PF53" i="2"/>
  <c r="PF84" i="2"/>
  <c r="PF154" i="2"/>
  <c r="PF184" i="2"/>
  <c r="MH213" i="2"/>
  <c r="MH53" i="2"/>
  <c r="MH154" i="2"/>
  <c r="PF23" i="2"/>
  <c r="PF54" i="2"/>
  <c r="PF85" i="2"/>
  <c r="PF155" i="2"/>
  <c r="PF185" i="2"/>
  <c r="MH214" i="2"/>
  <c r="MH54" i="2"/>
  <c r="MH155" i="2"/>
  <c r="PF24" i="2"/>
  <c r="PF55" i="2"/>
  <c r="PF86" i="2"/>
  <c r="PF156" i="2"/>
  <c r="PF186" i="2"/>
  <c r="MH215" i="2"/>
  <c r="MH55" i="2"/>
  <c r="MH156" i="2"/>
  <c r="PF25" i="2"/>
  <c r="PF56" i="2"/>
  <c r="PF87" i="2"/>
  <c r="PF157" i="2"/>
  <c r="PF187" i="2"/>
  <c r="MH216" i="2"/>
  <c r="MH56" i="2"/>
  <c r="MH157" i="2"/>
  <c r="PF26" i="2"/>
  <c r="PF57" i="2"/>
  <c r="PF88" i="2"/>
  <c r="PF158" i="2"/>
  <c r="PF188" i="2"/>
  <c r="MH217" i="2"/>
  <c r="MH57" i="2"/>
  <c r="MH158" i="2"/>
  <c r="MH249" i="2"/>
  <c r="PG7" i="2"/>
  <c r="PG38" i="2"/>
  <c r="PG69" i="2"/>
  <c r="PG139" i="2"/>
  <c r="PG169" i="2"/>
  <c r="MI139" i="2"/>
  <c r="PG8" i="2"/>
  <c r="PG39" i="2"/>
  <c r="PG70" i="2"/>
  <c r="PG140" i="2"/>
  <c r="PG170" i="2"/>
  <c r="MI38" i="2"/>
  <c r="MI199" i="2"/>
  <c r="MI39" i="2"/>
  <c r="MI140" i="2"/>
  <c r="PG9" i="2"/>
  <c r="PG40" i="2"/>
  <c r="PG71" i="2"/>
  <c r="PG141" i="2"/>
  <c r="PG171" i="2"/>
  <c r="MI200" i="2"/>
  <c r="MI40" i="2"/>
  <c r="MI141" i="2"/>
  <c r="PG10" i="2"/>
  <c r="PG41" i="2"/>
  <c r="PG72" i="2"/>
  <c r="PG142" i="2"/>
  <c r="PG172" i="2"/>
  <c r="MI201" i="2"/>
  <c r="MI41" i="2"/>
  <c r="MI142" i="2"/>
  <c r="PG11" i="2"/>
  <c r="PG42" i="2"/>
  <c r="PG73" i="2"/>
  <c r="PG143" i="2"/>
  <c r="PG173" i="2"/>
  <c r="MI202" i="2"/>
  <c r="MI42" i="2"/>
  <c r="MI143" i="2"/>
  <c r="PG12" i="2"/>
  <c r="PG43" i="2"/>
  <c r="PG74" i="2"/>
  <c r="PG144" i="2"/>
  <c r="PG174" i="2"/>
  <c r="MI203" i="2"/>
  <c r="MI43" i="2"/>
  <c r="MI144" i="2"/>
  <c r="PG13" i="2"/>
  <c r="PG44" i="2"/>
  <c r="PG75" i="2"/>
  <c r="PG145" i="2"/>
  <c r="PG175" i="2"/>
  <c r="MI204" i="2"/>
  <c r="MI44" i="2"/>
  <c r="MI145" i="2"/>
  <c r="PG14" i="2"/>
  <c r="PG45" i="2"/>
  <c r="PG76" i="2"/>
  <c r="PG146" i="2"/>
  <c r="PG176" i="2"/>
  <c r="MI205" i="2"/>
  <c r="MI45" i="2"/>
  <c r="MI146" i="2"/>
  <c r="PG15" i="2"/>
  <c r="PG46" i="2"/>
  <c r="PG77" i="2"/>
  <c r="PG147" i="2"/>
  <c r="PG177" i="2"/>
  <c r="MI206" i="2"/>
  <c r="MI46" i="2"/>
  <c r="MI147" i="2"/>
  <c r="PG16" i="2"/>
  <c r="PG47" i="2"/>
  <c r="PG78" i="2"/>
  <c r="PG148" i="2"/>
  <c r="PG178" i="2"/>
  <c r="MI207" i="2"/>
  <c r="MI47" i="2"/>
  <c r="MI148" i="2"/>
  <c r="PG17" i="2"/>
  <c r="PG48" i="2"/>
  <c r="PG79" i="2"/>
  <c r="PG149" i="2"/>
  <c r="PG179" i="2"/>
  <c r="MI208" i="2"/>
  <c r="MI48" i="2"/>
  <c r="MI149" i="2"/>
  <c r="PG18" i="2"/>
  <c r="PG49" i="2"/>
  <c r="PG80" i="2"/>
  <c r="PG150" i="2"/>
  <c r="PG180" i="2"/>
  <c r="MI209" i="2"/>
  <c r="MI49" i="2"/>
  <c r="MI150" i="2"/>
  <c r="PG19" i="2"/>
  <c r="PG50" i="2"/>
  <c r="PG81" i="2"/>
  <c r="PG151" i="2"/>
  <c r="PG181" i="2"/>
  <c r="MI210" i="2"/>
  <c r="MI50" i="2"/>
  <c r="MI151" i="2"/>
  <c r="PG20" i="2"/>
  <c r="PG51" i="2"/>
  <c r="PG82" i="2"/>
  <c r="PG152" i="2"/>
  <c r="PG182" i="2"/>
  <c r="MI211" i="2"/>
  <c r="MI51" i="2"/>
  <c r="MI152" i="2"/>
  <c r="PG21" i="2"/>
  <c r="PG52" i="2"/>
  <c r="PG83" i="2"/>
  <c r="PG153" i="2"/>
  <c r="PG183" i="2"/>
  <c r="MI212" i="2"/>
  <c r="MI52" i="2"/>
  <c r="MI153" i="2"/>
  <c r="PG22" i="2"/>
  <c r="PG53" i="2"/>
  <c r="PG84" i="2"/>
  <c r="PG154" i="2"/>
  <c r="PG184" i="2"/>
  <c r="MI213" i="2"/>
  <c r="MI53" i="2"/>
  <c r="MI154" i="2"/>
  <c r="PG23" i="2"/>
  <c r="PG54" i="2"/>
  <c r="PG85" i="2"/>
  <c r="PG155" i="2"/>
  <c r="PG185" i="2"/>
  <c r="MI214" i="2"/>
  <c r="MI54" i="2"/>
  <c r="MI155" i="2"/>
  <c r="PG24" i="2"/>
  <c r="PG55" i="2"/>
  <c r="PG86" i="2"/>
  <c r="PG156" i="2"/>
  <c r="PG186" i="2"/>
  <c r="MI215" i="2"/>
  <c r="MI55" i="2"/>
  <c r="MI156" i="2"/>
  <c r="PG25" i="2"/>
  <c r="PG56" i="2"/>
  <c r="PG87" i="2"/>
  <c r="PG157" i="2"/>
  <c r="PG187" i="2"/>
  <c r="MI216" i="2"/>
  <c r="MI56" i="2"/>
  <c r="MI157" i="2"/>
  <c r="PG26" i="2"/>
  <c r="PG57" i="2"/>
  <c r="PG88" i="2"/>
  <c r="PG158" i="2"/>
  <c r="PG188" i="2"/>
  <c r="MI217" i="2"/>
  <c r="MI57" i="2"/>
  <c r="MI158" i="2"/>
  <c r="MI249" i="2"/>
  <c r="PH7" i="2"/>
  <c r="PH38" i="2"/>
  <c r="PH69" i="2"/>
  <c r="PH139" i="2"/>
  <c r="PH169" i="2"/>
  <c r="MJ139" i="2"/>
  <c r="PH8" i="2"/>
  <c r="PH39" i="2"/>
  <c r="PH70" i="2"/>
  <c r="PH140" i="2"/>
  <c r="PH170" i="2"/>
  <c r="MJ38" i="2"/>
  <c r="MJ199" i="2"/>
  <c r="MJ39" i="2"/>
  <c r="MJ140" i="2"/>
  <c r="PH9" i="2"/>
  <c r="PH40" i="2"/>
  <c r="PH71" i="2"/>
  <c r="PH141" i="2"/>
  <c r="PH171" i="2"/>
  <c r="MJ200" i="2"/>
  <c r="MJ40" i="2"/>
  <c r="MJ141" i="2"/>
  <c r="PH10" i="2"/>
  <c r="PH41" i="2"/>
  <c r="PH72" i="2"/>
  <c r="PH142" i="2"/>
  <c r="PH172" i="2"/>
  <c r="MJ201" i="2"/>
  <c r="MJ41" i="2"/>
  <c r="MJ142" i="2"/>
  <c r="PH11" i="2"/>
  <c r="PH42" i="2"/>
  <c r="PH73" i="2"/>
  <c r="PH143" i="2"/>
  <c r="PH173" i="2"/>
  <c r="MJ202" i="2"/>
  <c r="MJ42" i="2"/>
  <c r="MJ143" i="2"/>
  <c r="PH12" i="2"/>
  <c r="PH43" i="2"/>
  <c r="PH74" i="2"/>
  <c r="PH144" i="2"/>
  <c r="PH174" i="2"/>
  <c r="MJ203" i="2"/>
  <c r="MJ43" i="2"/>
  <c r="MJ144" i="2"/>
  <c r="PH13" i="2"/>
  <c r="PH44" i="2"/>
  <c r="PH75" i="2"/>
  <c r="PH145" i="2"/>
  <c r="PH175" i="2"/>
  <c r="MJ204" i="2"/>
  <c r="MJ44" i="2"/>
  <c r="MJ145" i="2"/>
  <c r="PH14" i="2"/>
  <c r="PH45" i="2"/>
  <c r="PH76" i="2"/>
  <c r="PH146" i="2"/>
  <c r="PH176" i="2"/>
  <c r="MJ205" i="2"/>
  <c r="MJ45" i="2"/>
  <c r="MJ146" i="2"/>
  <c r="PH15" i="2"/>
  <c r="PH46" i="2"/>
  <c r="PH77" i="2"/>
  <c r="PH147" i="2"/>
  <c r="PH177" i="2"/>
  <c r="MJ206" i="2"/>
  <c r="MJ46" i="2"/>
  <c r="MJ147" i="2"/>
  <c r="PH16" i="2"/>
  <c r="PH47" i="2"/>
  <c r="PH78" i="2"/>
  <c r="PH148" i="2"/>
  <c r="PH178" i="2"/>
  <c r="MJ207" i="2"/>
  <c r="MJ47" i="2"/>
  <c r="MJ148" i="2"/>
  <c r="PH17" i="2"/>
  <c r="PH48" i="2"/>
  <c r="PH79" i="2"/>
  <c r="PH149" i="2"/>
  <c r="PH179" i="2"/>
  <c r="MJ208" i="2"/>
  <c r="MJ48" i="2"/>
  <c r="MJ149" i="2"/>
  <c r="PH18" i="2"/>
  <c r="PH49" i="2"/>
  <c r="PH80" i="2"/>
  <c r="PH150" i="2"/>
  <c r="PH180" i="2"/>
  <c r="MJ209" i="2"/>
  <c r="MJ49" i="2"/>
  <c r="MJ150" i="2"/>
  <c r="PH19" i="2"/>
  <c r="PH50" i="2"/>
  <c r="PH81" i="2"/>
  <c r="PH151" i="2"/>
  <c r="PH181" i="2"/>
  <c r="MJ210" i="2"/>
  <c r="MJ50" i="2"/>
  <c r="MJ151" i="2"/>
  <c r="PH20" i="2"/>
  <c r="PH51" i="2"/>
  <c r="PH82" i="2"/>
  <c r="PH152" i="2"/>
  <c r="PH182" i="2"/>
  <c r="MJ211" i="2"/>
  <c r="MJ51" i="2"/>
  <c r="MJ152" i="2"/>
  <c r="PH21" i="2"/>
  <c r="PH52" i="2"/>
  <c r="PH83" i="2"/>
  <c r="PH153" i="2"/>
  <c r="PH183" i="2"/>
  <c r="MJ212" i="2"/>
  <c r="MJ52" i="2"/>
  <c r="MJ153" i="2"/>
  <c r="PH22" i="2"/>
  <c r="PH53" i="2"/>
  <c r="PH84" i="2"/>
  <c r="PH154" i="2"/>
  <c r="PH184" i="2"/>
  <c r="MJ213" i="2"/>
  <c r="MJ53" i="2"/>
  <c r="MJ154" i="2"/>
  <c r="PH23" i="2"/>
  <c r="PH54" i="2"/>
  <c r="PH85" i="2"/>
  <c r="PH155" i="2"/>
  <c r="PH185" i="2"/>
  <c r="MJ214" i="2"/>
  <c r="MJ54" i="2"/>
  <c r="MJ155" i="2"/>
  <c r="PH24" i="2"/>
  <c r="PH55" i="2"/>
  <c r="PH86" i="2"/>
  <c r="PH156" i="2"/>
  <c r="PH186" i="2"/>
  <c r="MJ215" i="2"/>
  <c r="MJ55" i="2"/>
  <c r="MJ156" i="2"/>
  <c r="PH25" i="2"/>
  <c r="PH56" i="2"/>
  <c r="PH87" i="2"/>
  <c r="PH157" i="2"/>
  <c r="PH187" i="2"/>
  <c r="MJ216" i="2"/>
  <c r="MJ56" i="2"/>
  <c r="MJ157" i="2"/>
  <c r="PH26" i="2"/>
  <c r="PH57" i="2"/>
  <c r="PH88" i="2"/>
  <c r="PH158" i="2"/>
  <c r="PH188" i="2"/>
  <c r="MJ217" i="2"/>
  <c r="MJ57" i="2"/>
  <c r="MJ158" i="2"/>
  <c r="MJ249" i="2"/>
  <c r="D27" i="2"/>
  <c r="P44" i="1"/>
  <c r="D89" i="2"/>
  <c r="BV27" i="2"/>
  <c r="BW27" i="2"/>
  <c r="BZ27" i="2"/>
  <c r="BX27" i="2"/>
  <c r="BZ58" i="2"/>
  <c r="BZ89" i="2"/>
  <c r="BZ159" i="2"/>
  <c r="BZ189" i="2"/>
  <c r="D218" i="2"/>
  <c r="D58" i="2"/>
  <c r="D159" i="2"/>
  <c r="D250" i="2"/>
  <c r="E27" i="2"/>
  <c r="E89" i="2"/>
  <c r="CA27" i="2"/>
  <c r="CA58" i="2"/>
  <c r="CA89" i="2"/>
  <c r="CA159" i="2"/>
  <c r="CA189" i="2"/>
  <c r="E218" i="2"/>
  <c r="E58" i="2"/>
  <c r="E159" i="2"/>
  <c r="E250" i="2"/>
  <c r="F27" i="2"/>
  <c r="F89" i="2"/>
  <c r="CB27" i="2"/>
  <c r="CB58" i="2"/>
  <c r="CB89" i="2"/>
  <c r="CB159" i="2"/>
  <c r="CB189" i="2"/>
  <c r="F218" i="2"/>
  <c r="F58" i="2"/>
  <c r="F159" i="2"/>
  <c r="F250" i="2"/>
  <c r="G27" i="2"/>
  <c r="G89" i="2"/>
  <c r="CC27" i="2"/>
  <c r="CC58" i="2"/>
  <c r="CC89" i="2"/>
  <c r="CC159" i="2"/>
  <c r="CC189" i="2"/>
  <c r="G218" i="2"/>
  <c r="G58" i="2"/>
  <c r="G159" i="2"/>
  <c r="G250" i="2"/>
  <c r="H27" i="2"/>
  <c r="H89" i="2"/>
  <c r="CD27" i="2"/>
  <c r="CD58" i="2"/>
  <c r="CD89" i="2"/>
  <c r="CD159" i="2"/>
  <c r="CD189" i="2"/>
  <c r="H218" i="2"/>
  <c r="H58" i="2"/>
  <c r="H159" i="2"/>
  <c r="H250" i="2"/>
  <c r="I27" i="2"/>
  <c r="I89" i="2"/>
  <c r="CE27" i="2"/>
  <c r="CE58" i="2"/>
  <c r="CE89" i="2"/>
  <c r="CE159" i="2"/>
  <c r="CE189" i="2"/>
  <c r="I218" i="2"/>
  <c r="I58" i="2"/>
  <c r="I159" i="2"/>
  <c r="I250" i="2"/>
  <c r="J27" i="2"/>
  <c r="J89" i="2"/>
  <c r="CF27" i="2"/>
  <c r="CF58" i="2"/>
  <c r="CF89" i="2"/>
  <c r="CF159" i="2"/>
  <c r="CF189" i="2"/>
  <c r="J218" i="2"/>
  <c r="J58" i="2"/>
  <c r="J159" i="2"/>
  <c r="J250" i="2"/>
  <c r="K27" i="2"/>
  <c r="K89" i="2"/>
  <c r="CG27" i="2"/>
  <c r="CG58" i="2"/>
  <c r="CG89" i="2"/>
  <c r="CG159" i="2"/>
  <c r="CG189" i="2"/>
  <c r="K218" i="2"/>
  <c r="K58" i="2"/>
  <c r="K159" i="2"/>
  <c r="K250" i="2"/>
  <c r="L27" i="2"/>
  <c r="L89" i="2"/>
  <c r="CH27" i="2"/>
  <c r="CH58" i="2"/>
  <c r="CH89" i="2"/>
  <c r="CH159" i="2"/>
  <c r="CH189" i="2"/>
  <c r="L218" i="2"/>
  <c r="L58" i="2"/>
  <c r="L159" i="2"/>
  <c r="L250" i="2"/>
  <c r="M27" i="2"/>
  <c r="M89" i="2"/>
  <c r="CI27" i="2"/>
  <c r="CI58" i="2"/>
  <c r="CI89" i="2"/>
  <c r="CI159" i="2"/>
  <c r="CI189" i="2"/>
  <c r="M218" i="2"/>
  <c r="M58" i="2"/>
  <c r="M159" i="2"/>
  <c r="M250" i="2"/>
  <c r="N27" i="2"/>
  <c r="N89" i="2"/>
  <c r="CJ27" i="2"/>
  <c r="CJ58" i="2"/>
  <c r="CJ89" i="2"/>
  <c r="CJ159" i="2"/>
  <c r="CJ189" i="2"/>
  <c r="N218" i="2"/>
  <c r="N58" i="2"/>
  <c r="N159" i="2"/>
  <c r="N250" i="2"/>
  <c r="O27" i="2"/>
  <c r="O89" i="2"/>
  <c r="CK27" i="2"/>
  <c r="CK58" i="2"/>
  <c r="CK89" i="2"/>
  <c r="CK159" i="2"/>
  <c r="CK189" i="2"/>
  <c r="O218" i="2"/>
  <c r="O58" i="2"/>
  <c r="O159" i="2"/>
  <c r="O250" i="2"/>
  <c r="P27" i="2"/>
  <c r="P89" i="2"/>
  <c r="CL27" i="2"/>
  <c r="CL58" i="2"/>
  <c r="CL89" i="2"/>
  <c r="CL159" i="2"/>
  <c r="CL189" i="2"/>
  <c r="P218" i="2"/>
  <c r="P58" i="2"/>
  <c r="P159" i="2"/>
  <c r="P250" i="2"/>
  <c r="Q27" i="2"/>
  <c r="Q89" i="2"/>
  <c r="CM27" i="2"/>
  <c r="CM58" i="2"/>
  <c r="CM89" i="2"/>
  <c r="CM159" i="2"/>
  <c r="CM189" i="2"/>
  <c r="Q218" i="2"/>
  <c r="Q58" i="2"/>
  <c r="Q159" i="2"/>
  <c r="Q250" i="2"/>
  <c r="R27" i="2"/>
  <c r="R89" i="2"/>
  <c r="CN27" i="2"/>
  <c r="CN58" i="2"/>
  <c r="CN89" i="2"/>
  <c r="CN159" i="2"/>
  <c r="CN189" i="2"/>
  <c r="R218" i="2"/>
  <c r="R58" i="2"/>
  <c r="R159" i="2"/>
  <c r="R250" i="2"/>
  <c r="S27" i="2"/>
  <c r="S89" i="2"/>
  <c r="CO27" i="2"/>
  <c r="CO58" i="2"/>
  <c r="CO89" i="2"/>
  <c r="CO159" i="2"/>
  <c r="CO189" i="2"/>
  <c r="S218" i="2"/>
  <c r="S58" i="2"/>
  <c r="S159" i="2"/>
  <c r="S250" i="2"/>
  <c r="T27" i="2"/>
  <c r="T89" i="2"/>
  <c r="CP27" i="2"/>
  <c r="CP58" i="2"/>
  <c r="CP89" i="2"/>
  <c r="CP159" i="2"/>
  <c r="CP189" i="2"/>
  <c r="T218" i="2"/>
  <c r="T58" i="2"/>
  <c r="T159" i="2"/>
  <c r="T250" i="2"/>
  <c r="U27" i="2"/>
  <c r="U89" i="2"/>
  <c r="CQ27" i="2"/>
  <c r="CQ58" i="2"/>
  <c r="CQ89" i="2"/>
  <c r="CQ159" i="2"/>
  <c r="CQ189" i="2"/>
  <c r="U218" i="2"/>
  <c r="U58" i="2"/>
  <c r="U159" i="2"/>
  <c r="U250" i="2"/>
  <c r="V27" i="2"/>
  <c r="V89" i="2"/>
  <c r="CR27" i="2"/>
  <c r="CR58" i="2"/>
  <c r="CR89" i="2"/>
  <c r="CR159" i="2"/>
  <c r="CR189" i="2"/>
  <c r="V218" i="2"/>
  <c r="V58" i="2"/>
  <c r="V159" i="2"/>
  <c r="V250" i="2"/>
  <c r="W27" i="2"/>
  <c r="W89" i="2"/>
  <c r="CS27" i="2"/>
  <c r="CS58" i="2"/>
  <c r="CS89" i="2"/>
  <c r="CS159" i="2"/>
  <c r="CS189" i="2"/>
  <c r="W218" i="2"/>
  <c r="W58" i="2"/>
  <c r="W159" i="2"/>
  <c r="W250" i="2"/>
  <c r="X27" i="2"/>
  <c r="X89" i="2"/>
  <c r="CT27" i="2"/>
  <c r="CT58" i="2"/>
  <c r="CT89" i="2"/>
  <c r="CT159" i="2"/>
  <c r="CT189" i="2"/>
  <c r="X218" i="2"/>
  <c r="X58" i="2"/>
  <c r="X159" i="2"/>
  <c r="X250" i="2"/>
  <c r="Y27" i="2"/>
  <c r="Y89" i="2"/>
  <c r="CU27" i="2"/>
  <c r="CU58" i="2"/>
  <c r="CU89" i="2"/>
  <c r="CU159" i="2"/>
  <c r="CU189" i="2"/>
  <c r="Y218" i="2"/>
  <c r="Y58" i="2"/>
  <c r="Y159" i="2"/>
  <c r="Y250" i="2"/>
  <c r="Z27" i="2"/>
  <c r="Z89" i="2"/>
  <c r="CV27" i="2"/>
  <c r="CV58" i="2"/>
  <c r="CV89" i="2"/>
  <c r="CV159" i="2"/>
  <c r="CV189" i="2"/>
  <c r="Z218" i="2"/>
  <c r="Z58" i="2"/>
  <c r="Z159" i="2"/>
  <c r="Z250" i="2"/>
  <c r="AA27" i="2"/>
  <c r="AA89" i="2"/>
  <c r="CW27" i="2"/>
  <c r="CW58" i="2"/>
  <c r="CW89" i="2"/>
  <c r="CW159" i="2"/>
  <c r="CW189" i="2"/>
  <c r="AA218" i="2"/>
  <c r="AA58" i="2"/>
  <c r="AA159" i="2"/>
  <c r="AA250" i="2"/>
  <c r="AB27" i="2"/>
  <c r="AB89" i="2"/>
  <c r="CX27" i="2"/>
  <c r="CX58" i="2"/>
  <c r="CX89" i="2"/>
  <c r="CX159" i="2"/>
  <c r="CX189" i="2"/>
  <c r="AB218" i="2"/>
  <c r="AB58" i="2"/>
  <c r="AB159" i="2"/>
  <c r="AB250" i="2"/>
  <c r="AC27" i="2"/>
  <c r="AC89" i="2"/>
  <c r="CY27" i="2"/>
  <c r="CY58" i="2"/>
  <c r="CY89" i="2"/>
  <c r="CY159" i="2"/>
  <c r="CY189" i="2"/>
  <c r="AC218" i="2"/>
  <c r="AC58" i="2"/>
  <c r="AC159" i="2"/>
  <c r="AC250" i="2"/>
  <c r="AD27" i="2"/>
  <c r="AD89" i="2"/>
  <c r="CZ27" i="2"/>
  <c r="CZ58" i="2"/>
  <c r="CZ89" i="2"/>
  <c r="CZ159" i="2"/>
  <c r="CZ189" i="2"/>
  <c r="AD218" i="2"/>
  <c r="AD58" i="2"/>
  <c r="AD159" i="2"/>
  <c r="AD250" i="2"/>
  <c r="AE27" i="2"/>
  <c r="AE89" i="2"/>
  <c r="DA27" i="2"/>
  <c r="DA58" i="2"/>
  <c r="DA89" i="2"/>
  <c r="DA159" i="2"/>
  <c r="DA189" i="2"/>
  <c r="AE218" i="2"/>
  <c r="AE58" i="2"/>
  <c r="AE159" i="2"/>
  <c r="AE250" i="2"/>
  <c r="AF27" i="2"/>
  <c r="AF89" i="2"/>
  <c r="DB27" i="2"/>
  <c r="DB58" i="2"/>
  <c r="DB89" i="2"/>
  <c r="DB159" i="2"/>
  <c r="DB189" i="2"/>
  <c r="AF218" i="2"/>
  <c r="AF58" i="2"/>
  <c r="AF159" i="2"/>
  <c r="AF250" i="2"/>
  <c r="AG27" i="2"/>
  <c r="AG89" i="2"/>
  <c r="DC27" i="2"/>
  <c r="DC58" i="2"/>
  <c r="DC89" i="2"/>
  <c r="DC159" i="2"/>
  <c r="DC189" i="2"/>
  <c r="AG218" i="2"/>
  <c r="AG58" i="2"/>
  <c r="AG159" i="2"/>
  <c r="AG250" i="2"/>
  <c r="AH27" i="2"/>
  <c r="AH89" i="2"/>
  <c r="DD27" i="2"/>
  <c r="DD58" i="2"/>
  <c r="DD89" i="2"/>
  <c r="DD159" i="2"/>
  <c r="DD189" i="2"/>
  <c r="AH218" i="2"/>
  <c r="AH58" i="2"/>
  <c r="AH159" i="2"/>
  <c r="AH250" i="2"/>
  <c r="AI27" i="2"/>
  <c r="AI89" i="2"/>
  <c r="DE27" i="2"/>
  <c r="DE58" i="2"/>
  <c r="DE89" i="2"/>
  <c r="DE159" i="2"/>
  <c r="DE189" i="2"/>
  <c r="AI218" i="2"/>
  <c r="AI58" i="2"/>
  <c r="AI159" i="2"/>
  <c r="AI250" i="2"/>
  <c r="AJ27" i="2"/>
  <c r="AJ89" i="2"/>
  <c r="DF27" i="2"/>
  <c r="DF58" i="2"/>
  <c r="DF89" i="2"/>
  <c r="DF159" i="2"/>
  <c r="DF189" i="2"/>
  <c r="AJ218" i="2"/>
  <c r="AJ58" i="2"/>
  <c r="AJ159" i="2"/>
  <c r="AJ250" i="2"/>
  <c r="AK27" i="2"/>
  <c r="AK89" i="2"/>
  <c r="DG27" i="2"/>
  <c r="DG58" i="2"/>
  <c r="DG89" i="2"/>
  <c r="DG159" i="2"/>
  <c r="DG189" i="2"/>
  <c r="AK218" i="2"/>
  <c r="AK58" i="2"/>
  <c r="AK159" i="2"/>
  <c r="AK250" i="2"/>
  <c r="AL27" i="2"/>
  <c r="AL89" i="2"/>
  <c r="DH27" i="2"/>
  <c r="DH58" i="2"/>
  <c r="DH89" i="2"/>
  <c r="DH159" i="2"/>
  <c r="DH189" i="2"/>
  <c r="AL218" i="2"/>
  <c r="AL58" i="2"/>
  <c r="AL159" i="2"/>
  <c r="AL250" i="2"/>
  <c r="AM27" i="2"/>
  <c r="AM89" i="2"/>
  <c r="DI27" i="2"/>
  <c r="DI58" i="2"/>
  <c r="DI89" i="2"/>
  <c r="DI159" i="2"/>
  <c r="DI189" i="2"/>
  <c r="AM218" i="2"/>
  <c r="AM58" i="2"/>
  <c r="AM159" i="2"/>
  <c r="AM250" i="2"/>
  <c r="AN27" i="2"/>
  <c r="AN89" i="2"/>
  <c r="DJ27" i="2"/>
  <c r="DJ58" i="2"/>
  <c r="DJ89" i="2"/>
  <c r="DJ159" i="2"/>
  <c r="DJ189" i="2"/>
  <c r="AN218" i="2"/>
  <c r="AN58" i="2"/>
  <c r="AN159" i="2"/>
  <c r="AN250" i="2"/>
  <c r="AO27" i="2"/>
  <c r="AO89" i="2"/>
  <c r="DK27" i="2"/>
  <c r="DK58" i="2"/>
  <c r="DK89" i="2"/>
  <c r="DK159" i="2"/>
  <c r="DK189" i="2"/>
  <c r="AO218" i="2"/>
  <c r="AO58" i="2"/>
  <c r="AO159" i="2"/>
  <c r="AO250" i="2"/>
  <c r="AP27" i="2"/>
  <c r="AP89" i="2"/>
  <c r="DL27" i="2"/>
  <c r="DL58" i="2"/>
  <c r="DL89" i="2"/>
  <c r="DL159" i="2"/>
  <c r="DL189" i="2"/>
  <c r="AP218" i="2"/>
  <c r="AP58" i="2"/>
  <c r="AP159" i="2"/>
  <c r="AP250" i="2"/>
  <c r="AQ27" i="2"/>
  <c r="AQ89" i="2"/>
  <c r="DM27" i="2"/>
  <c r="DM58" i="2"/>
  <c r="DM89" i="2"/>
  <c r="DM159" i="2"/>
  <c r="DM189" i="2"/>
  <c r="AQ218" i="2"/>
  <c r="AQ58" i="2"/>
  <c r="AQ159" i="2"/>
  <c r="AQ250" i="2"/>
  <c r="AR27" i="2"/>
  <c r="AR89" i="2"/>
  <c r="DN27" i="2"/>
  <c r="DN58" i="2"/>
  <c r="DN89" i="2"/>
  <c r="DN159" i="2"/>
  <c r="DN189" i="2"/>
  <c r="AR218" i="2"/>
  <c r="AR58" i="2"/>
  <c r="AR159" i="2"/>
  <c r="AR250" i="2"/>
  <c r="AS27" i="2"/>
  <c r="AS89" i="2"/>
  <c r="DO27" i="2"/>
  <c r="DO58" i="2"/>
  <c r="DO89" i="2"/>
  <c r="DO159" i="2"/>
  <c r="DO189" i="2"/>
  <c r="AS218" i="2"/>
  <c r="AS58" i="2"/>
  <c r="AS159" i="2"/>
  <c r="AS250" i="2"/>
  <c r="AT27" i="2"/>
  <c r="AT89" i="2"/>
  <c r="DP27" i="2"/>
  <c r="DP58" i="2"/>
  <c r="DP89" i="2"/>
  <c r="DP159" i="2"/>
  <c r="DP189" i="2"/>
  <c r="AT218" i="2"/>
  <c r="AT58" i="2"/>
  <c r="AT159" i="2"/>
  <c r="AT250" i="2"/>
  <c r="AU27" i="2"/>
  <c r="AU89" i="2"/>
  <c r="DQ27" i="2"/>
  <c r="DQ58" i="2"/>
  <c r="DQ89" i="2"/>
  <c r="DQ159" i="2"/>
  <c r="DQ189" i="2"/>
  <c r="AU218" i="2"/>
  <c r="AU58" i="2"/>
  <c r="AU159" i="2"/>
  <c r="AU250" i="2"/>
  <c r="AV27" i="2"/>
  <c r="AV89" i="2"/>
  <c r="DR27" i="2"/>
  <c r="DR58" i="2"/>
  <c r="DR89" i="2"/>
  <c r="DR159" i="2"/>
  <c r="DR189" i="2"/>
  <c r="AV218" i="2"/>
  <c r="AV58" i="2"/>
  <c r="AV159" i="2"/>
  <c r="AV250" i="2"/>
  <c r="AW27" i="2"/>
  <c r="AW89" i="2"/>
  <c r="DS27" i="2"/>
  <c r="DS58" i="2"/>
  <c r="DS89" i="2"/>
  <c r="DS159" i="2"/>
  <c r="DS189" i="2"/>
  <c r="AW218" i="2"/>
  <c r="AW58" i="2"/>
  <c r="AW159" i="2"/>
  <c r="AW250" i="2"/>
  <c r="AX27" i="2"/>
  <c r="AX89" i="2"/>
  <c r="DT27" i="2"/>
  <c r="DT58" i="2"/>
  <c r="DT89" i="2"/>
  <c r="DT159" i="2"/>
  <c r="DT189" i="2"/>
  <c r="AX218" i="2"/>
  <c r="AX58" i="2"/>
  <c r="AX159" i="2"/>
  <c r="AX250" i="2"/>
  <c r="AY27" i="2"/>
  <c r="AY89" i="2"/>
  <c r="DU27" i="2"/>
  <c r="DU58" i="2"/>
  <c r="DU89" i="2"/>
  <c r="DU159" i="2"/>
  <c r="DU189" i="2"/>
  <c r="AY218" i="2"/>
  <c r="AY58" i="2"/>
  <c r="AY159" i="2"/>
  <c r="AY250" i="2"/>
  <c r="AZ27" i="2"/>
  <c r="AZ89" i="2"/>
  <c r="DV27" i="2"/>
  <c r="DV58" i="2"/>
  <c r="DV89" i="2"/>
  <c r="DV159" i="2"/>
  <c r="DV189" i="2"/>
  <c r="AZ218" i="2"/>
  <c r="AZ58" i="2"/>
  <c r="AZ159" i="2"/>
  <c r="AZ250" i="2"/>
  <c r="BA27" i="2"/>
  <c r="BA89" i="2"/>
  <c r="DW27" i="2"/>
  <c r="DW58" i="2"/>
  <c r="DW89" i="2"/>
  <c r="DW159" i="2"/>
  <c r="DW189" i="2"/>
  <c r="BA218" i="2"/>
  <c r="BA58" i="2"/>
  <c r="BA159" i="2"/>
  <c r="BA250" i="2"/>
  <c r="BB27" i="2"/>
  <c r="BB89" i="2"/>
  <c r="DX27" i="2"/>
  <c r="DX58" i="2"/>
  <c r="DX89" i="2"/>
  <c r="DX159" i="2"/>
  <c r="DX189" i="2"/>
  <c r="BB218" i="2"/>
  <c r="BB58" i="2"/>
  <c r="BB159" i="2"/>
  <c r="BB250" i="2"/>
  <c r="BC27" i="2"/>
  <c r="BC89" i="2"/>
  <c r="DY27" i="2"/>
  <c r="DY58" i="2"/>
  <c r="DY89" i="2"/>
  <c r="DY159" i="2"/>
  <c r="DY189" i="2"/>
  <c r="BC218" i="2"/>
  <c r="BC58" i="2"/>
  <c r="BC159" i="2"/>
  <c r="BC250" i="2"/>
  <c r="BD27" i="2"/>
  <c r="BD89" i="2"/>
  <c r="DZ27" i="2"/>
  <c r="DZ58" i="2"/>
  <c r="DZ89" i="2"/>
  <c r="DZ159" i="2"/>
  <c r="DZ189" i="2"/>
  <c r="BD218" i="2"/>
  <c r="BD58" i="2"/>
  <c r="BD159" i="2"/>
  <c r="BD250" i="2"/>
  <c r="BE27" i="2"/>
  <c r="BE89" i="2"/>
  <c r="EA27" i="2"/>
  <c r="EA58" i="2"/>
  <c r="EA89" i="2"/>
  <c r="EA159" i="2"/>
  <c r="EA189" i="2"/>
  <c r="BE218" i="2"/>
  <c r="BE58" i="2"/>
  <c r="BE159" i="2"/>
  <c r="BE250" i="2"/>
  <c r="EY27" i="2"/>
  <c r="S44" i="1"/>
  <c r="EY89" i="2"/>
  <c r="HW27" i="2"/>
  <c r="HW58" i="2"/>
  <c r="HW89" i="2"/>
  <c r="HW159" i="2"/>
  <c r="HW189" i="2"/>
  <c r="EY218" i="2"/>
  <c r="EY58" i="2"/>
  <c r="EY159" i="2"/>
  <c r="EY250" i="2"/>
  <c r="EZ27" i="2"/>
  <c r="EZ89" i="2"/>
  <c r="HX27" i="2"/>
  <c r="HX58" i="2"/>
  <c r="HX89" i="2"/>
  <c r="HX159" i="2"/>
  <c r="HX189" i="2"/>
  <c r="EZ218" i="2"/>
  <c r="EZ58" i="2"/>
  <c r="EZ159" i="2"/>
  <c r="EZ250" i="2"/>
  <c r="FA27" i="2"/>
  <c r="FA89" i="2"/>
  <c r="HY27" i="2"/>
  <c r="HY58" i="2"/>
  <c r="HY89" i="2"/>
  <c r="HY159" i="2"/>
  <c r="HY189" i="2"/>
  <c r="FA218" i="2"/>
  <c r="FA58" i="2"/>
  <c r="FA159" i="2"/>
  <c r="FA250" i="2"/>
  <c r="FB27" i="2"/>
  <c r="FB89" i="2"/>
  <c r="HZ27" i="2"/>
  <c r="HZ58" i="2"/>
  <c r="HZ89" i="2"/>
  <c r="HZ159" i="2"/>
  <c r="HZ189" i="2"/>
  <c r="FB218" i="2"/>
  <c r="FB58" i="2"/>
  <c r="FB159" i="2"/>
  <c r="FB250" i="2"/>
  <c r="FC27" i="2"/>
  <c r="FC89" i="2"/>
  <c r="IA27" i="2"/>
  <c r="IA58" i="2"/>
  <c r="IA89" i="2"/>
  <c r="IA159" i="2"/>
  <c r="IA189" i="2"/>
  <c r="FC218" i="2"/>
  <c r="FC58" i="2"/>
  <c r="FC159" i="2"/>
  <c r="FC250" i="2"/>
  <c r="FD27" i="2"/>
  <c r="FD89" i="2"/>
  <c r="IB27" i="2"/>
  <c r="IB58" i="2"/>
  <c r="IB89" i="2"/>
  <c r="IB159" i="2"/>
  <c r="IB189" i="2"/>
  <c r="FD218" i="2"/>
  <c r="FD58" i="2"/>
  <c r="FD159" i="2"/>
  <c r="FD250" i="2"/>
  <c r="FE27" i="2"/>
  <c r="FE89" i="2"/>
  <c r="IC27" i="2"/>
  <c r="IC58" i="2"/>
  <c r="IC89" i="2"/>
  <c r="IC159" i="2"/>
  <c r="IC189" i="2"/>
  <c r="FE218" i="2"/>
  <c r="FE58" i="2"/>
  <c r="FE159" i="2"/>
  <c r="FE250" i="2"/>
  <c r="FF27" i="2"/>
  <c r="FF89" i="2"/>
  <c r="ID27" i="2"/>
  <c r="ID58" i="2"/>
  <c r="ID89" i="2"/>
  <c r="ID159" i="2"/>
  <c r="ID189" i="2"/>
  <c r="FF218" i="2"/>
  <c r="FF58" i="2"/>
  <c r="FF159" i="2"/>
  <c r="FF250" i="2"/>
  <c r="FG27" i="2"/>
  <c r="FG89" i="2"/>
  <c r="IE27" i="2"/>
  <c r="IE58" i="2"/>
  <c r="IE89" i="2"/>
  <c r="IE159" i="2"/>
  <c r="IE189" i="2"/>
  <c r="FG218" i="2"/>
  <c r="FG58" i="2"/>
  <c r="FG159" i="2"/>
  <c r="FG250" i="2"/>
  <c r="FH27" i="2"/>
  <c r="FH89" i="2"/>
  <c r="IF27" i="2"/>
  <c r="IF58" i="2"/>
  <c r="IF89" i="2"/>
  <c r="IF159" i="2"/>
  <c r="IF189" i="2"/>
  <c r="FH218" i="2"/>
  <c r="FH58" i="2"/>
  <c r="FH159" i="2"/>
  <c r="FH250" i="2"/>
  <c r="FI27" i="2"/>
  <c r="FI89" i="2"/>
  <c r="IG27" i="2"/>
  <c r="IG58" i="2"/>
  <c r="IG89" i="2"/>
  <c r="IG159" i="2"/>
  <c r="IG189" i="2"/>
  <c r="FI218" i="2"/>
  <c r="FI58" i="2"/>
  <c r="FI159" i="2"/>
  <c r="FI250" i="2"/>
  <c r="FJ27" i="2"/>
  <c r="FJ89" i="2"/>
  <c r="IH27" i="2"/>
  <c r="IH58" i="2"/>
  <c r="IH89" i="2"/>
  <c r="IH159" i="2"/>
  <c r="IH189" i="2"/>
  <c r="FJ218" i="2"/>
  <c r="FJ58" i="2"/>
  <c r="FJ159" i="2"/>
  <c r="FJ250" i="2"/>
  <c r="FK27" i="2"/>
  <c r="FK89" i="2"/>
  <c r="II27" i="2"/>
  <c r="II58" i="2"/>
  <c r="II89" i="2"/>
  <c r="II159" i="2"/>
  <c r="II189" i="2"/>
  <c r="FK218" i="2"/>
  <c r="FK58" i="2"/>
  <c r="FK159" i="2"/>
  <c r="FK250" i="2"/>
  <c r="FL27" i="2"/>
  <c r="FL89" i="2"/>
  <c r="IJ27" i="2"/>
  <c r="IJ58" i="2"/>
  <c r="IJ89" i="2"/>
  <c r="IJ159" i="2"/>
  <c r="IJ189" i="2"/>
  <c r="FL218" i="2"/>
  <c r="FL58" i="2"/>
  <c r="FL159" i="2"/>
  <c r="FL250" i="2"/>
  <c r="FM27" i="2"/>
  <c r="FM89" i="2"/>
  <c r="IK27" i="2"/>
  <c r="IK58" i="2"/>
  <c r="IK89" i="2"/>
  <c r="IK159" i="2"/>
  <c r="IK189" i="2"/>
  <c r="FM218" i="2"/>
  <c r="FM58" i="2"/>
  <c r="FM159" i="2"/>
  <c r="FM250" i="2"/>
  <c r="FN27" i="2"/>
  <c r="FN89" i="2"/>
  <c r="IL27" i="2"/>
  <c r="IL58" i="2"/>
  <c r="IL89" i="2"/>
  <c r="IL159" i="2"/>
  <c r="IL189" i="2"/>
  <c r="FN218" i="2"/>
  <c r="FN58" i="2"/>
  <c r="FN159" i="2"/>
  <c r="FN250" i="2"/>
  <c r="FO27" i="2"/>
  <c r="FO89" i="2"/>
  <c r="IM27" i="2"/>
  <c r="IM58" i="2"/>
  <c r="IM89" i="2"/>
  <c r="IM159" i="2"/>
  <c r="IM189" i="2"/>
  <c r="FO218" i="2"/>
  <c r="FO58" i="2"/>
  <c r="FO159" i="2"/>
  <c r="FO250" i="2"/>
  <c r="FP27" i="2"/>
  <c r="FP89" i="2"/>
  <c r="IN27" i="2"/>
  <c r="IN58" i="2"/>
  <c r="IN89" i="2"/>
  <c r="IN159" i="2"/>
  <c r="IN189" i="2"/>
  <c r="FP218" i="2"/>
  <c r="FP58" i="2"/>
  <c r="FP159" i="2"/>
  <c r="FP250" i="2"/>
  <c r="FQ27" i="2"/>
  <c r="FQ89" i="2"/>
  <c r="IO27" i="2"/>
  <c r="IO58" i="2"/>
  <c r="IO89" i="2"/>
  <c r="IO159" i="2"/>
  <c r="IO189" i="2"/>
  <c r="FQ218" i="2"/>
  <c r="FQ58" i="2"/>
  <c r="FQ159" i="2"/>
  <c r="FQ250" i="2"/>
  <c r="FR27" i="2"/>
  <c r="FR89" i="2"/>
  <c r="IP27" i="2"/>
  <c r="IP58" i="2"/>
  <c r="IP89" i="2"/>
  <c r="IP159" i="2"/>
  <c r="IP189" i="2"/>
  <c r="FR218" i="2"/>
  <c r="FR58" i="2"/>
  <c r="FR159" i="2"/>
  <c r="FR250" i="2"/>
  <c r="FS27" i="2"/>
  <c r="FS89" i="2"/>
  <c r="IQ27" i="2"/>
  <c r="IQ58" i="2"/>
  <c r="IQ89" i="2"/>
  <c r="IQ159" i="2"/>
  <c r="IQ189" i="2"/>
  <c r="FS218" i="2"/>
  <c r="FS58" i="2"/>
  <c r="FS159" i="2"/>
  <c r="FS250" i="2"/>
  <c r="FT27" i="2"/>
  <c r="FT89" i="2"/>
  <c r="IR27" i="2"/>
  <c r="IR58" i="2"/>
  <c r="IR89" i="2"/>
  <c r="IR159" i="2"/>
  <c r="IR189" i="2"/>
  <c r="FT218" i="2"/>
  <c r="FT58" i="2"/>
  <c r="FT159" i="2"/>
  <c r="FT250" i="2"/>
  <c r="FU27" i="2"/>
  <c r="FU89" i="2"/>
  <c r="IS27" i="2"/>
  <c r="IS58" i="2"/>
  <c r="IS89" i="2"/>
  <c r="IS159" i="2"/>
  <c r="IS189" i="2"/>
  <c r="FU218" i="2"/>
  <c r="FU58" i="2"/>
  <c r="FU159" i="2"/>
  <c r="FU250" i="2"/>
  <c r="FV27" i="2"/>
  <c r="FV89" i="2"/>
  <c r="IT27" i="2"/>
  <c r="IT58" i="2"/>
  <c r="IT89" i="2"/>
  <c r="IT159" i="2"/>
  <c r="IT189" i="2"/>
  <c r="FV218" i="2"/>
  <c r="FV58" i="2"/>
  <c r="FV159" i="2"/>
  <c r="FV250" i="2"/>
  <c r="FW27" i="2"/>
  <c r="FW89" i="2"/>
  <c r="IU27" i="2"/>
  <c r="IU58" i="2"/>
  <c r="IU89" i="2"/>
  <c r="IU159" i="2"/>
  <c r="IU189" i="2"/>
  <c r="FW218" i="2"/>
  <c r="FW58" i="2"/>
  <c r="FW159" i="2"/>
  <c r="FW250" i="2"/>
  <c r="FX27" i="2"/>
  <c r="FX89" i="2"/>
  <c r="IV27" i="2"/>
  <c r="IV58" i="2"/>
  <c r="IV89" i="2"/>
  <c r="IV159" i="2"/>
  <c r="IV189" i="2"/>
  <c r="FX218" i="2"/>
  <c r="FX58" i="2"/>
  <c r="FX159" i="2"/>
  <c r="FX250" i="2"/>
  <c r="FY27" i="2"/>
  <c r="FY89" i="2"/>
  <c r="IW27" i="2"/>
  <c r="IW58" i="2"/>
  <c r="IW89" i="2"/>
  <c r="IW159" i="2"/>
  <c r="IW189" i="2"/>
  <c r="FY218" i="2"/>
  <c r="FY58" i="2"/>
  <c r="FY159" i="2"/>
  <c r="FY250" i="2"/>
  <c r="FZ27" i="2"/>
  <c r="FZ89" i="2"/>
  <c r="IX27" i="2"/>
  <c r="IX58" i="2"/>
  <c r="IX89" i="2"/>
  <c r="IX159" i="2"/>
  <c r="IX189" i="2"/>
  <c r="FZ218" i="2"/>
  <c r="FZ58" i="2"/>
  <c r="FZ159" i="2"/>
  <c r="FZ250" i="2"/>
  <c r="GA27" i="2"/>
  <c r="GA89" i="2"/>
  <c r="IY27" i="2"/>
  <c r="IY58" i="2"/>
  <c r="IY89" i="2"/>
  <c r="IY159" i="2"/>
  <c r="IY189" i="2"/>
  <c r="GA218" i="2"/>
  <c r="GA58" i="2"/>
  <c r="GA159" i="2"/>
  <c r="GA250" i="2"/>
  <c r="GB27" i="2"/>
  <c r="GB89" i="2"/>
  <c r="IZ27" i="2"/>
  <c r="IZ58" i="2"/>
  <c r="IZ89" i="2"/>
  <c r="IZ159" i="2"/>
  <c r="IZ189" i="2"/>
  <c r="GB218" i="2"/>
  <c r="GB58" i="2"/>
  <c r="GB159" i="2"/>
  <c r="GB250" i="2"/>
  <c r="GC27" i="2"/>
  <c r="GC89" i="2"/>
  <c r="JA27" i="2"/>
  <c r="JA58" i="2"/>
  <c r="JA89" i="2"/>
  <c r="JA159" i="2"/>
  <c r="JA189" i="2"/>
  <c r="GC218" i="2"/>
  <c r="GC58" i="2"/>
  <c r="GC159" i="2"/>
  <c r="GC250" i="2"/>
  <c r="GD27" i="2"/>
  <c r="GD89" i="2"/>
  <c r="JB27" i="2"/>
  <c r="JB58" i="2"/>
  <c r="JB89" i="2"/>
  <c r="JB159" i="2"/>
  <c r="JB189" i="2"/>
  <c r="GD218" i="2"/>
  <c r="GD58" i="2"/>
  <c r="GD159" i="2"/>
  <c r="GD250" i="2"/>
  <c r="GE27" i="2"/>
  <c r="GE89" i="2"/>
  <c r="JC27" i="2"/>
  <c r="JC58" i="2"/>
  <c r="JC89" i="2"/>
  <c r="JC159" i="2"/>
  <c r="JC189" i="2"/>
  <c r="GE218" i="2"/>
  <c r="GE58" i="2"/>
  <c r="GE159" i="2"/>
  <c r="GE250" i="2"/>
  <c r="GF27" i="2"/>
  <c r="GF89" i="2"/>
  <c r="JD27" i="2"/>
  <c r="JD58" i="2"/>
  <c r="JD89" i="2"/>
  <c r="JD159" i="2"/>
  <c r="JD189" i="2"/>
  <c r="GF218" i="2"/>
  <c r="GF58" i="2"/>
  <c r="GF159" i="2"/>
  <c r="GF250" i="2"/>
  <c r="GG27" i="2"/>
  <c r="GG89" i="2"/>
  <c r="JE27" i="2"/>
  <c r="JE58" i="2"/>
  <c r="JE89" i="2"/>
  <c r="JE159" i="2"/>
  <c r="JE189" i="2"/>
  <c r="GG218" i="2"/>
  <c r="GG58" i="2"/>
  <c r="GG159" i="2"/>
  <c r="GG250" i="2"/>
  <c r="GH27" i="2"/>
  <c r="GH89" i="2"/>
  <c r="JF27" i="2"/>
  <c r="JF58" i="2"/>
  <c r="JF89" i="2"/>
  <c r="JF159" i="2"/>
  <c r="JF189" i="2"/>
  <c r="GH218" i="2"/>
  <c r="GH58" i="2"/>
  <c r="GH159" i="2"/>
  <c r="GH250" i="2"/>
  <c r="GI27" i="2"/>
  <c r="GI89" i="2"/>
  <c r="JG27" i="2"/>
  <c r="JG58" i="2"/>
  <c r="JG89" i="2"/>
  <c r="JG159" i="2"/>
  <c r="JG189" i="2"/>
  <c r="GI218" i="2"/>
  <c r="GI58" i="2"/>
  <c r="GI159" i="2"/>
  <c r="GI250" i="2"/>
  <c r="GJ27" i="2"/>
  <c r="GJ89" i="2"/>
  <c r="JH27" i="2"/>
  <c r="JH58" i="2"/>
  <c r="JH89" i="2"/>
  <c r="JH159" i="2"/>
  <c r="JH189" i="2"/>
  <c r="GJ218" i="2"/>
  <c r="GJ58" i="2"/>
  <c r="GJ159" i="2"/>
  <c r="GJ250" i="2"/>
  <c r="GK27" i="2"/>
  <c r="GK89" i="2"/>
  <c r="JI27" i="2"/>
  <c r="JI58" i="2"/>
  <c r="JI89" i="2"/>
  <c r="JI159" i="2"/>
  <c r="JI189" i="2"/>
  <c r="GK218" i="2"/>
  <c r="GK58" i="2"/>
  <c r="GK159" i="2"/>
  <c r="GK250" i="2"/>
  <c r="GL27" i="2"/>
  <c r="GL89" i="2"/>
  <c r="JJ27" i="2"/>
  <c r="JJ58" i="2"/>
  <c r="JJ89" i="2"/>
  <c r="JJ159" i="2"/>
  <c r="JJ189" i="2"/>
  <c r="GL218" i="2"/>
  <c r="GL58" i="2"/>
  <c r="GL159" i="2"/>
  <c r="GL250" i="2"/>
  <c r="GM27" i="2"/>
  <c r="GM89" i="2"/>
  <c r="JK27" i="2"/>
  <c r="JK58" i="2"/>
  <c r="JK89" i="2"/>
  <c r="JK159" i="2"/>
  <c r="JK189" i="2"/>
  <c r="GM218" i="2"/>
  <c r="GM58" i="2"/>
  <c r="GM159" i="2"/>
  <c r="GM250" i="2"/>
  <c r="GN27" i="2"/>
  <c r="GN89" i="2"/>
  <c r="JL27" i="2"/>
  <c r="JL58" i="2"/>
  <c r="JL89" i="2"/>
  <c r="JL159" i="2"/>
  <c r="JL189" i="2"/>
  <c r="GN218" i="2"/>
  <c r="GN58" i="2"/>
  <c r="GN159" i="2"/>
  <c r="GN250" i="2"/>
  <c r="GO27" i="2"/>
  <c r="GO89" i="2"/>
  <c r="JM27" i="2"/>
  <c r="JM58" i="2"/>
  <c r="JM89" i="2"/>
  <c r="JM159" i="2"/>
  <c r="JM189" i="2"/>
  <c r="GO218" i="2"/>
  <c r="GO58" i="2"/>
  <c r="GO159" i="2"/>
  <c r="GO250" i="2"/>
  <c r="GP27" i="2"/>
  <c r="GP89" i="2"/>
  <c r="JN27" i="2"/>
  <c r="JN58" i="2"/>
  <c r="JN89" i="2"/>
  <c r="JN159" i="2"/>
  <c r="JN189" i="2"/>
  <c r="GP218" i="2"/>
  <c r="GP58" i="2"/>
  <c r="GP159" i="2"/>
  <c r="GP250" i="2"/>
  <c r="GQ27" i="2"/>
  <c r="GQ89" i="2"/>
  <c r="JO27" i="2"/>
  <c r="JO58" i="2"/>
  <c r="JO89" i="2"/>
  <c r="JO159" i="2"/>
  <c r="JO189" i="2"/>
  <c r="GQ218" i="2"/>
  <c r="GQ58" i="2"/>
  <c r="GQ159" i="2"/>
  <c r="GQ250" i="2"/>
  <c r="GR27" i="2"/>
  <c r="GR89" i="2"/>
  <c r="JP27" i="2"/>
  <c r="JP58" i="2"/>
  <c r="JP89" i="2"/>
  <c r="JP159" i="2"/>
  <c r="JP189" i="2"/>
  <c r="GR218" i="2"/>
  <c r="GR58" i="2"/>
  <c r="GR159" i="2"/>
  <c r="GR250" i="2"/>
  <c r="GS27" i="2"/>
  <c r="GS89" i="2"/>
  <c r="JQ27" i="2"/>
  <c r="JQ58" i="2"/>
  <c r="JQ89" i="2"/>
  <c r="JQ159" i="2"/>
  <c r="JQ189" i="2"/>
  <c r="GS218" i="2"/>
  <c r="GS58" i="2"/>
  <c r="GS159" i="2"/>
  <c r="GS250" i="2"/>
  <c r="GT27" i="2"/>
  <c r="GT89" i="2"/>
  <c r="JR27" i="2"/>
  <c r="JR58" i="2"/>
  <c r="JR89" i="2"/>
  <c r="JR159" i="2"/>
  <c r="JR189" i="2"/>
  <c r="GT218" i="2"/>
  <c r="GT58" i="2"/>
  <c r="GT159" i="2"/>
  <c r="GT250" i="2"/>
  <c r="GU27" i="2"/>
  <c r="GU89" i="2"/>
  <c r="JS27" i="2"/>
  <c r="JS58" i="2"/>
  <c r="JS89" i="2"/>
  <c r="JS159" i="2"/>
  <c r="JS189" i="2"/>
  <c r="GU218" i="2"/>
  <c r="GU58" i="2"/>
  <c r="GU159" i="2"/>
  <c r="GU250" i="2"/>
  <c r="GV27" i="2"/>
  <c r="GV89" i="2"/>
  <c r="JT27" i="2"/>
  <c r="JT58" i="2"/>
  <c r="JT89" i="2"/>
  <c r="JT159" i="2"/>
  <c r="JT189" i="2"/>
  <c r="GV218" i="2"/>
  <c r="GV58" i="2"/>
  <c r="GV159" i="2"/>
  <c r="GV250" i="2"/>
  <c r="GW27" i="2"/>
  <c r="GW89" i="2"/>
  <c r="JU27" i="2"/>
  <c r="JU58" i="2"/>
  <c r="JU89" i="2"/>
  <c r="JU159" i="2"/>
  <c r="JU189" i="2"/>
  <c r="GW218" i="2"/>
  <c r="GW58" i="2"/>
  <c r="GW159" i="2"/>
  <c r="GW250" i="2"/>
  <c r="GX27" i="2"/>
  <c r="GX89" i="2"/>
  <c r="JV27" i="2"/>
  <c r="JV58" i="2"/>
  <c r="JV89" i="2"/>
  <c r="JV159" i="2"/>
  <c r="JV189" i="2"/>
  <c r="GX218" i="2"/>
  <c r="GX58" i="2"/>
  <c r="GX159" i="2"/>
  <c r="GX250" i="2"/>
  <c r="GY27" i="2"/>
  <c r="GY89" i="2"/>
  <c r="JW27" i="2"/>
  <c r="JW58" i="2"/>
  <c r="JW89" i="2"/>
  <c r="JW159" i="2"/>
  <c r="JW189" i="2"/>
  <c r="GY218" i="2"/>
  <c r="GY58" i="2"/>
  <c r="GY159" i="2"/>
  <c r="GY250" i="2"/>
  <c r="GZ27" i="2"/>
  <c r="GZ89" i="2"/>
  <c r="JX27" i="2"/>
  <c r="JX58" i="2"/>
  <c r="JX89" i="2"/>
  <c r="JX159" i="2"/>
  <c r="JX189" i="2"/>
  <c r="GZ218" i="2"/>
  <c r="GZ58" i="2"/>
  <c r="GZ159" i="2"/>
  <c r="GZ250" i="2"/>
  <c r="KI218" i="2"/>
  <c r="NG27" i="2"/>
  <c r="NG58" i="2"/>
  <c r="NG89" i="2"/>
  <c r="NG159" i="2"/>
  <c r="NG189" i="2"/>
  <c r="KI58" i="2"/>
  <c r="KI159" i="2"/>
  <c r="KI250" i="2"/>
  <c r="NH27" i="2"/>
  <c r="NH58" i="2"/>
  <c r="NH89" i="2"/>
  <c r="NH159" i="2"/>
  <c r="NH189" i="2"/>
  <c r="KJ218" i="2"/>
  <c r="KJ58" i="2"/>
  <c r="KJ159" i="2"/>
  <c r="KJ250" i="2"/>
  <c r="NI27" i="2"/>
  <c r="NI58" i="2"/>
  <c r="NI89" i="2"/>
  <c r="NI159" i="2"/>
  <c r="NI189" i="2"/>
  <c r="KK218" i="2"/>
  <c r="KK58" i="2"/>
  <c r="KK159" i="2"/>
  <c r="KK250" i="2"/>
  <c r="NJ27" i="2"/>
  <c r="NJ58" i="2"/>
  <c r="NJ89" i="2"/>
  <c r="NJ159" i="2"/>
  <c r="NJ189" i="2"/>
  <c r="KL218" i="2"/>
  <c r="KL58" i="2"/>
  <c r="KL159" i="2"/>
  <c r="KL250" i="2"/>
  <c r="NK27" i="2"/>
  <c r="NK58" i="2"/>
  <c r="NK89" i="2"/>
  <c r="NK159" i="2"/>
  <c r="NK189" i="2"/>
  <c r="KM218" i="2"/>
  <c r="KM58" i="2"/>
  <c r="KM159" i="2"/>
  <c r="KM250" i="2"/>
  <c r="NL27" i="2"/>
  <c r="NL58" i="2"/>
  <c r="NL89" i="2"/>
  <c r="NL159" i="2"/>
  <c r="NL189" i="2"/>
  <c r="KN218" i="2"/>
  <c r="KN58" i="2"/>
  <c r="KN159" i="2"/>
  <c r="KN250" i="2"/>
  <c r="NM27" i="2"/>
  <c r="NM58" i="2"/>
  <c r="NM89" i="2"/>
  <c r="NM159" i="2"/>
  <c r="NM189" i="2"/>
  <c r="KO218" i="2"/>
  <c r="KO58" i="2"/>
  <c r="KO159" i="2"/>
  <c r="KO250" i="2"/>
  <c r="NN27" i="2"/>
  <c r="NN58" i="2"/>
  <c r="NN89" i="2"/>
  <c r="NN159" i="2"/>
  <c r="NN189" i="2"/>
  <c r="KP218" i="2"/>
  <c r="KP58" i="2"/>
  <c r="KP159" i="2"/>
  <c r="KP250" i="2"/>
  <c r="NO27" i="2"/>
  <c r="NO58" i="2"/>
  <c r="NO89" i="2"/>
  <c r="NO159" i="2"/>
  <c r="NO189" i="2"/>
  <c r="KQ218" i="2"/>
  <c r="KQ58" i="2"/>
  <c r="KQ159" i="2"/>
  <c r="KQ250" i="2"/>
  <c r="NP27" i="2"/>
  <c r="NP58" i="2"/>
  <c r="NP89" i="2"/>
  <c r="NP159" i="2"/>
  <c r="NP189" i="2"/>
  <c r="KR218" i="2"/>
  <c r="KR58" i="2"/>
  <c r="KR159" i="2"/>
  <c r="KR250" i="2"/>
  <c r="NQ27" i="2"/>
  <c r="NQ58" i="2"/>
  <c r="NQ89" i="2"/>
  <c r="NQ159" i="2"/>
  <c r="NQ189" i="2"/>
  <c r="KS218" i="2"/>
  <c r="KS58" i="2"/>
  <c r="KS159" i="2"/>
  <c r="KS250" i="2"/>
  <c r="NR27" i="2"/>
  <c r="NR58" i="2"/>
  <c r="NR89" i="2"/>
  <c r="NR159" i="2"/>
  <c r="NR189" i="2"/>
  <c r="KT218" i="2"/>
  <c r="KT58" i="2"/>
  <c r="KT159" i="2"/>
  <c r="KT250" i="2"/>
  <c r="NS27" i="2"/>
  <c r="NS58" i="2"/>
  <c r="NS89" i="2"/>
  <c r="NS159" i="2"/>
  <c r="NS189" i="2"/>
  <c r="KU218" i="2"/>
  <c r="KU58" i="2"/>
  <c r="KU159" i="2"/>
  <c r="KU250" i="2"/>
  <c r="NT27" i="2"/>
  <c r="NT58" i="2"/>
  <c r="NT89" i="2"/>
  <c r="NT159" i="2"/>
  <c r="NT189" i="2"/>
  <c r="KV218" i="2"/>
  <c r="KV58" i="2"/>
  <c r="KV159" i="2"/>
  <c r="KV250" i="2"/>
  <c r="NU27" i="2"/>
  <c r="NU58" i="2"/>
  <c r="NU89" i="2"/>
  <c r="NU159" i="2"/>
  <c r="NU189" i="2"/>
  <c r="KW218" i="2"/>
  <c r="KW58" i="2"/>
  <c r="KW159" i="2"/>
  <c r="KW250" i="2"/>
  <c r="NV27" i="2"/>
  <c r="NV58" i="2"/>
  <c r="NV89" i="2"/>
  <c r="NV159" i="2"/>
  <c r="NV189" i="2"/>
  <c r="KX218" i="2"/>
  <c r="KX58" i="2"/>
  <c r="KX159" i="2"/>
  <c r="KX250" i="2"/>
  <c r="NW27" i="2"/>
  <c r="NW58" i="2"/>
  <c r="NW89" i="2"/>
  <c r="NW159" i="2"/>
  <c r="NW189" i="2"/>
  <c r="KY218" i="2"/>
  <c r="KY58" i="2"/>
  <c r="KY159" i="2"/>
  <c r="KY250" i="2"/>
  <c r="NX27" i="2"/>
  <c r="NX58" i="2"/>
  <c r="NX89" i="2"/>
  <c r="NX159" i="2"/>
  <c r="NX189" i="2"/>
  <c r="KZ218" i="2"/>
  <c r="KZ58" i="2"/>
  <c r="KZ159" i="2"/>
  <c r="KZ250" i="2"/>
  <c r="NY27" i="2"/>
  <c r="NY58" i="2"/>
  <c r="NY89" i="2"/>
  <c r="NY159" i="2"/>
  <c r="NY189" i="2"/>
  <c r="LA218" i="2"/>
  <c r="LA58" i="2"/>
  <c r="LA159" i="2"/>
  <c r="LA250" i="2"/>
  <c r="NZ27" i="2"/>
  <c r="NZ58" i="2"/>
  <c r="NZ89" i="2"/>
  <c r="NZ159" i="2"/>
  <c r="NZ189" i="2"/>
  <c r="LB218" i="2"/>
  <c r="LB58" i="2"/>
  <c r="LB159" i="2"/>
  <c r="LB250" i="2"/>
  <c r="OA27" i="2"/>
  <c r="OA58" i="2"/>
  <c r="OA89" i="2"/>
  <c r="OA159" i="2"/>
  <c r="OA189" i="2"/>
  <c r="LC218" i="2"/>
  <c r="LC58" i="2"/>
  <c r="LC159" i="2"/>
  <c r="LC250" i="2"/>
  <c r="OB27" i="2"/>
  <c r="OB58" i="2"/>
  <c r="OB89" i="2"/>
  <c r="OB159" i="2"/>
  <c r="OB189" i="2"/>
  <c r="LD218" i="2"/>
  <c r="LD58" i="2"/>
  <c r="LD159" i="2"/>
  <c r="LD250" i="2"/>
  <c r="OC27" i="2"/>
  <c r="OC58" i="2"/>
  <c r="OC89" i="2"/>
  <c r="OC159" i="2"/>
  <c r="OC189" i="2"/>
  <c r="LE218" i="2"/>
  <c r="LE58" i="2"/>
  <c r="LE159" i="2"/>
  <c r="LE250" i="2"/>
  <c r="OD27" i="2"/>
  <c r="OD58" i="2"/>
  <c r="OD89" i="2"/>
  <c r="OD159" i="2"/>
  <c r="OD189" i="2"/>
  <c r="LF218" i="2"/>
  <c r="LF58" i="2"/>
  <c r="LF159" i="2"/>
  <c r="LF250" i="2"/>
  <c r="OE27" i="2"/>
  <c r="OE58" i="2"/>
  <c r="OE89" i="2"/>
  <c r="OE159" i="2"/>
  <c r="OE189" i="2"/>
  <c r="LG218" i="2"/>
  <c r="LG58" i="2"/>
  <c r="LG159" i="2"/>
  <c r="LG250" i="2"/>
  <c r="OF27" i="2"/>
  <c r="OF58" i="2"/>
  <c r="OF89" i="2"/>
  <c r="OF159" i="2"/>
  <c r="OF189" i="2"/>
  <c r="LH218" i="2"/>
  <c r="LH58" i="2"/>
  <c r="LH159" i="2"/>
  <c r="LH250" i="2"/>
  <c r="OG27" i="2"/>
  <c r="OG58" i="2"/>
  <c r="OG89" i="2"/>
  <c r="OG159" i="2"/>
  <c r="OG189" i="2"/>
  <c r="LI218" i="2"/>
  <c r="LI58" i="2"/>
  <c r="LI159" i="2"/>
  <c r="LI250" i="2"/>
  <c r="OH27" i="2"/>
  <c r="OH58" i="2"/>
  <c r="OH89" i="2"/>
  <c r="OH159" i="2"/>
  <c r="OH189" i="2"/>
  <c r="LJ218" i="2"/>
  <c r="LJ58" i="2"/>
  <c r="LJ159" i="2"/>
  <c r="LJ250" i="2"/>
  <c r="OI27" i="2"/>
  <c r="OI58" i="2"/>
  <c r="OI89" i="2"/>
  <c r="OI159" i="2"/>
  <c r="OI189" i="2"/>
  <c r="LK218" i="2"/>
  <c r="LK58" i="2"/>
  <c r="LK159" i="2"/>
  <c r="LK250" i="2"/>
  <c r="OJ27" i="2"/>
  <c r="OJ58" i="2"/>
  <c r="OJ89" i="2"/>
  <c r="OJ159" i="2"/>
  <c r="OJ189" i="2"/>
  <c r="LL218" i="2"/>
  <c r="LL58" i="2"/>
  <c r="LL159" i="2"/>
  <c r="LL250" i="2"/>
  <c r="OK27" i="2"/>
  <c r="OK58" i="2"/>
  <c r="OK89" i="2"/>
  <c r="OK159" i="2"/>
  <c r="OK189" i="2"/>
  <c r="LM218" i="2"/>
  <c r="LM58" i="2"/>
  <c r="LM159" i="2"/>
  <c r="LM250" i="2"/>
  <c r="OL27" i="2"/>
  <c r="OL58" i="2"/>
  <c r="OL89" i="2"/>
  <c r="OL159" i="2"/>
  <c r="OL189" i="2"/>
  <c r="LN218" i="2"/>
  <c r="LN58" i="2"/>
  <c r="LN159" i="2"/>
  <c r="LN250" i="2"/>
  <c r="OM27" i="2"/>
  <c r="OM58" i="2"/>
  <c r="OM89" i="2"/>
  <c r="OM159" i="2"/>
  <c r="OM189" i="2"/>
  <c r="LO218" i="2"/>
  <c r="LO58" i="2"/>
  <c r="LO159" i="2"/>
  <c r="LO250" i="2"/>
  <c r="ON27" i="2"/>
  <c r="ON58" i="2"/>
  <c r="ON89" i="2"/>
  <c r="ON159" i="2"/>
  <c r="ON189" i="2"/>
  <c r="LP218" i="2"/>
  <c r="LP58" i="2"/>
  <c r="LP159" i="2"/>
  <c r="LP250" i="2"/>
  <c r="OO27" i="2"/>
  <c r="OO58" i="2"/>
  <c r="OO89" i="2"/>
  <c r="OO159" i="2"/>
  <c r="OO189" i="2"/>
  <c r="LQ218" i="2"/>
  <c r="LQ58" i="2"/>
  <c r="LQ159" i="2"/>
  <c r="LQ250" i="2"/>
  <c r="OP27" i="2"/>
  <c r="OP58" i="2"/>
  <c r="OP89" i="2"/>
  <c r="OP159" i="2"/>
  <c r="OP189" i="2"/>
  <c r="LR218" i="2"/>
  <c r="LR58" i="2"/>
  <c r="LR159" i="2"/>
  <c r="LR250" i="2"/>
  <c r="OQ27" i="2"/>
  <c r="OQ58" i="2"/>
  <c r="OQ89" i="2"/>
  <c r="OQ159" i="2"/>
  <c r="OQ189" i="2"/>
  <c r="LS218" i="2"/>
  <c r="LS58" i="2"/>
  <c r="LS159" i="2"/>
  <c r="LS250" i="2"/>
  <c r="OR27" i="2"/>
  <c r="OR58" i="2"/>
  <c r="OR89" i="2"/>
  <c r="OR159" i="2"/>
  <c r="OR189" i="2"/>
  <c r="LT218" i="2"/>
  <c r="LT58" i="2"/>
  <c r="LT159" i="2"/>
  <c r="LT250" i="2"/>
  <c r="OS27" i="2"/>
  <c r="OS58" i="2"/>
  <c r="OS89" i="2"/>
  <c r="OS159" i="2"/>
  <c r="OS189" i="2"/>
  <c r="LU218" i="2"/>
  <c r="LU58" i="2"/>
  <c r="LU159" i="2"/>
  <c r="LU250" i="2"/>
  <c r="OT27" i="2"/>
  <c r="OT58" i="2"/>
  <c r="OT89" i="2"/>
  <c r="OT159" i="2"/>
  <c r="OT189" i="2"/>
  <c r="LV218" i="2"/>
  <c r="LV58" i="2"/>
  <c r="LV159" i="2"/>
  <c r="LV250" i="2"/>
  <c r="OU27" i="2"/>
  <c r="OU58" i="2"/>
  <c r="OU89" i="2"/>
  <c r="OU159" i="2"/>
  <c r="OU189" i="2"/>
  <c r="LW218" i="2"/>
  <c r="LW58" i="2"/>
  <c r="LW159" i="2"/>
  <c r="LW250" i="2"/>
  <c r="OV27" i="2"/>
  <c r="OV58" i="2"/>
  <c r="OV89" i="2"/>
  <c r="OV159" i="2"/>
  <c r="OV189" i="2"/>
  <c r="LX218" i="2"/>
  <c r="LX58" i="2"/>
  <c r="LX159" i="2"/>
  <c r="LX250" i="2"/>
  <c r="OW27" i="2"/>
  <c r="OW58" i="2"/>
  <c r="OW89" i="2"/>
  <c r="OW159" i="2"/>
  <c r="OW189" i="2"/>
  <c r="LY218" i="2"/>
  <c r="LY58" i="2"/>
  <c r="LY159" i="2"/>
  <c r="LY250" i="2"/>
  <c r="OX27" i="2"/>
  <c r="OX58" i="2"/>
  <c r="OX89" i="2"/>
  <c r="OX159" i="2"/>
  <c r="OX189" i="2"/>
  <c r="LZ218" i="2"/>
  <c r="LZ58" i="2"/>
  <c r="LZ159" i="2"/>
  <c r="LZ250" i="2"/>
  <c r="OY27" i="2"/>
  <c r="OY58" i="2"/>
  <c r="OY89" i="2"/>
  <c r="OY159" i="2"/>
  <c r="OY189" i="2"/>
  <c r="MA218" i="2"/>
  <c r="MA58" i="2"/>
  <c r="MA159" i="2"/>
  <c r="MA250" i="2"/>
  <c r="OZ27" i="2"/>
  <c r="OZ58" i="2"/>
  <c r="OZ89" i="2"/>
  <c r="OZ159" i="2"/>
  <c r="OZ189" i="2"/>
  <c r="MB218" i="2"/>
  <c r="MB58" i="2"/>
  <c r="MB159" i="2"/>
  <c r="MB250" i="2"/>
  <c r="PA27" i="2"/>
  <c r="PA58" i="2"/>
  <c r="PA89" i="2"/>
  <c r="PA159" i="2"/>
  <c r="PA189" i="2"/>
  <c r="MC218" i="2"/>
  <c r="MC58" i="2"/>
  <c r="MC159" i="2"/>
  <c r="MC250" i="2"/>
  <c r="PB27" i="2"/>
  <c r="PB58" i="2"/>
  <c r="PB89" i="2"/>
  <c r="PB159" i="2"/>
  <c r="PB189" i="2"/>
  <c r="MD218" i="2"/>
  <c r="MD58" i="2"/>
  <c r="MD159" i="2"/>
  <c r="MD250" i="2"/>
  <c r="PC27" i="2"/>
  <c r="PC58" i="2"/>
  <c r="PC89" i="2"/>
  <c r="PC159" i="2"/>
  <c r="PC189" i="2"/>
  <c r="ME218" i="2"/>
  <c r="ME58" i="2"/>
  <c r="ME159" i="2"/>
  <c r="ME250" i="2"/>
  <c r="PD27" i="2"/>
  <c r="PD58" i="2"/>
  <c r="PD89" i="2"/>
  <c r="PD159" i="2"/>
  <c r="PD189" i="2"/>
  <c r="MF218" i="2"/>
  <c r="MF58" i="2"/>
  <c r="MF159" i="2"/>
  <c r="MF250" i="2"/>
  <c r="PE27" i="2"/>
  <c r="PE58" i="2"/>
  <c r="PE89" i="2"/>
  <c r="PE159" i="2"/>
  <c r="PE189" i="2"/>
  <c r="MG218" i="2"/>
  <c r="MG58" i="2"/>
  <c r="MG159" i="2"/>
  <c r="MG250" i="2"/>
  <c r="PF27" i="2"/>
  <c r="PF58" i="2"/>
  <c r="PF89" i="2"/>
  <c r="PF159" i="2"/>
  <c r="PF189" i="2"/>
  <c r="MH218" i="2"/>
  <c r="MH58" i="2"/>
  <c r="MH159" i="2"/>
  <c r="MH250" i="2"/>
  <c r="PG27" i="2"/>
  <c r="PG58" i="2"/>
  <c r="PG89" i="2"/>
  <c r="PG159" i="2"/>
  <c r="PG189" i="2"/>
  <c r="MI218" i="2"/>
  <c r="MI58" i="2"/>
  <c r="MI159" i="2"/>
  <c r="MI250" i="2"/>
  <c r="PH27" i="2"/>
  <c r="PH58" i="2"/>
  <c r="PH89" i="2"/>
  <c r="PH159" i="2"/>
  <c r="PH189" i="2"/>
  <c r="MJ218" i="2"/>
  <c r="MJ58" i="2"/>
  <c r="MJ159" i="2"/>
  <c r="MJ250" i="2"/>
  <c r="D28" i="2"/>
  <c r="P45" i="1"/>
  <c r="D90" i="2"/>
  <c r="BV28" i="2"/>
  <c r="BW28" i="2"/>
  <c r="BZ28" i="2"/>
  <c r="BX28" i="2"/>
  <c r="BZ59" i="2"/>
  <c r="BZ90" i="2"/>
  <c r="BZ160" i="2"/>
  <c r="BZ190" i="2"/>
  <c r="D219" i="2"/>
  <c r="D59" i="2"/>
  <c r="D160" i="2"/>
  <c r="D251" i="2"/>
  <c r="E28" i="2"/>
  <c r="E90" i="2"/>
  <c r="CA28" i="2"/>
  <c r="CA59" i="2"/>
  <c r="CA90" i="2"/>
  <c r="CA160" i="2"/>
  <c r="CA190" i="2"/>
  <c r="E219" i="2"/>
  <c r="E59" i="2"/>
  <c r="E160" i="2"/>
  <c r="E251" i="2"/>
  <c r="F28" i="2"/>
  <c r="F90" i="2"/>
  <c r="CB28" i="2"/>
  <c r="CB59" i="2"/>
  <c r="CB90" i="2"/>
  <c r="CB160" i="2"/>
  <c r="CB190" i="2"/>
  <c r="F219" i="2"/>
  <c r="F59" i="2"/>
  <c r="F160" i="2"/>
  <c r="F251" i="2"/>
  <c r="G28" i="2"/>
  <c r="G90" i="2"/>
  <c r="CC28" i="2"/>
  <c r="CC59" i="2"/>
  <c r="CC90" i="2"/>
  <c r="CC160" i="2"/>
  <c r="CC190" i="2"/>
  <c r="G219" i="2"/>
  <c r="G59" i="2"/>
  <c r="G160" i="2"/>
  <c r="G251" i="2"/>
  <c r="H28" i="2"/>
  <c r="H90" i="2"/>
  <c r="CD28" i="2"/>
  <c r="CD59" i="2"/>
  <c r="CD90" i="2"/>
  <c r="CD160" i="2"/>
  <c r="CD190" i="2"/>
  <c r="H219" i="2"/>
  <c r="H59" i="2"/>
  <c r="H160" i="2"/>
  <c r="H251" i="2"/>
  <c r="I28" i="2"/>
  <c r="I90" i="2"/>
  <c r="CE28" i="2"/>
  <c r="CE59" i="2"/>
  <c r="CE90" i="2"/>
  <c r="CE160" i="2"/>
  <c r="CE190" i="2"/>
  <c r="I219" i="2"/>
  <c r="I59" i="2"/>
  <c r="I160" i="2"/>
  <c r="I251" i="2"/>
  <c r="J28" i="2"/>
  <c r="J90" i="2"/>
  <c r="CF28" i="2"/>
  <c r="CF59" i="2"/>
  <c r="CF90" i="2"/>
  <c r="CF160" i="2"/>
  <c r="CF190" i="2"/>
  <c r="J219" i="2"/>
  <c r="J59" i="2"/>
  <c r="J160" i="2"/>
  <c r="J251" i="2"/>
  <c r="K28" i="2"/>
  <c r="K90" i="2"/>
  <c r="CG28" i="2"/>
  <c r="CG59" i="2"/>
  <c r="CG90" i="2"/>
  <c r="CG160" i="2"/>
  <c r="CG190" i="2"/>
  <c r="K219" i="2"/>
  <c r="K59" i="2"/>
  <c r="K160" i="2"/>
  <c r="K251" i="2"/>
  <c r="L28" i="2"/>
  <c r="L90" i="2"/>
  <c r="CH28" i="2"/>
  <c r="CH59" i="2"/>
  <c r="CH90" i="2"/>
  <c r="CH160" i="2"/>
  <c r="CH190" i="2"/>
  <c r="L219" i="2"/>
  <c r="L59" i="2"/>
  <c r="L160" i="2"/>
  <c r="L251" i="2"/>
  <c r="M28" i="2"/>
  <c r="M90" i="2"/>
  <c r="CI28" i="2"/>
  <c r="CI59" i="2"/>
  <c r="CI90" i="2"/>
  <c r="CI160" i="2"/>
  <c r="CI190" i="2"/>
  <c r="M219" i="2"/>
  <c r="M59" i="2"/>
  <c r="M160" i="2"/>
  <c r="M251" i="2"/>
  <c r="N28" i="2"/>
  <c r="N90" i="2"/>
  <c r="CJ28" i="2"/>
  <c r="CJ59" i="2"/>
  <c r="CJ90" i="2"/>
  <c r="CJ160" i="2"/>
  <c r="CJ190" i="2"/>
  <c r="N219" i="2"/>
  <c r="N59" i="2"/>
  <c r="N160" i="2"/>
  <c r="N251" i="2"/>
  <c r="O28" i="2"/>
  <c r="O90" i="2"/>
  <c r="CK28" i="2"/>
  <c r="CK59" i="2"/>
  <c r="CK90" i="2"/>
  <c r="CK160" i="2"/>
  <c r="CK190" i="2"/>
  <c r="O219" i="2"/>
  <c r="O59" i="2"/>
  <c r="O160" i="2"/>
  <c r="O251" i="2"/>
  <c r="P28" i="2"/>
  <c r="P90" i="2"/>
  <c r="CL28" i="2"/>
  <c r="CL59" i="2"/>
  <c r="CL90" i="2"/>
  <c r="CL160" i="2"/>
  <c r="CL190" i="2"/>
  <c r="P219" i="2"/>
  <c r="P59" i="2"/>
  <c r="P160" i="2"/>
  <c r="P251" i="2"/>
  <c r="Q28" i="2"/>
  <c r="Q90" i="2"/>
  <c r="CM28" i="2"/>
  <c r="CM59" i="2"/>
  <c r="CM90" i="2"/>
  <c r="CM160" i="2"/>
  <c r="CM190" i="2"/>
  <c r="Q219" i="2"/>
  <c r="Q59" i="2"/>
  <c r="Q160" i="2"/>
  <c r="Q251" i="2"/>
  <c r="R28" i="2"/>
  <c r="R90" i="2"/>
  <c r="CN28" i="2"/>
  <c r="CN59" i="2"/>
  <c r="CN90" i="2"/>
  <c r="CN160" i="2"/>
  <c r="CN190" i="2"/>
  <c r="R219" i="2"/>
  <c r="R59" i="2"/>
  <c r="R160" i="2"/>
  <c r="R251" i="2"/>
  <c r="S28" i="2"/>
  <c r="S90" i="2"/>
  <c r="CO28" i="2"/>
  <c r="CO59" i="2"/>
  <c r="CO90" i="2"/>
  <c r="CO160" i="2"/>
  <c r="CO190" i="2"/>
  <c r="S219" i="2"/>
  <c r="S59" i="2"/>
  <c r="S160" i="2"/>
  <c r="S251" i="2"/>
  <c r="T28" i="2"/>
  <c r="T90" i="2"/>
  <c r="CP28" i="2"/>
  <c r="CP59" i="2"/>
  <c r="CP90" i="2"/>
  <c r="CP160" i="2"/>
  <c r="CP190" i="2"/>
  <c r="T219" i="2"/>
  <c r="T59" i="2"/>
  <c r="T160" i="2"/>
  <c r="T251" i="2"/>
  <c r="U28" i="2"/>
  <c r="U90" i="2"/>
  <c r="CQ28" i="2"/>
  <c r="CQ59" i="2"/>
  <c r="CQ90" i="2"/>
  <c r="CQ160" i="2"/>
  <c r="CQ190" i="2"/>
  <c r="U219" i="2"/>
  <c r="U59" i="2"/>
  <c r="U160" i="2"/>
  <c r="U251" i="2"/>
  <c r="V28" i="2"/>
  <c r="V90" i="2"/>
  <c r="CR28" i="2"/>
  <c r="CR59" i="2"/>
  <c r="CR90" i="2"/>
  <c r="CR160" i="2"/>
  <c r="CR190" i="2"/>
  <c r="V219" i="2"/>
  <c r="V59" i="2"/>
  <c r="V160" i="2"/>
  <c r="V251" i="2"/>
  <c r="W28" i="2"/>
  <c r="W90" i="2"/>
  <c r="CS28" i="2"/>
  <c r="CS59" i="2"/>
  <c r="CS90" i="2"/>
  <c r="CS160" i="2"/>
  <c r="CS190" i="2"/>
  <c r="W219" i="2"/>
  <c r="W59" i="2"/>
  <c r="W160" i="2"/>
  <c r="W251" i="2"/>
  <c r="X28" i="2"/>
  <c r="X90" i="2"/>
  <c r="CT28" i="2"/>
  <c r="CT59" i="2"/>
  <c r="CT90" i="2"/>
  <c r="CT160" i="2"/>
  <c r="CT190" i="2"/>
  <c r="X219" i="2"/>
  <c r="X59" i="2"/>
  <c r="X160" i="2"/>
  <c r="X251" i="2"/>
  <c r="Y28" i="2"/>
  <c r="Y90" i="2"/>
  <c r="CU28" i="2"/>
  <c r="CU59" i="2"/>
  <c r="CU90" i="2"/>
  <c r="CU160" i="2"/>
  <c r="CU190" i="2"/>
  <c r="Y219" i="2"/>
  <c r="Y59" i="2"/>
  <c r="Y160" i="2"/>
  <c r="Y251" i="2"/>
  <c r="Z28" i="2"/>
  <c r="Z90" i="2"/>
  <c r="CV28" i="2"/>
  <c r="CV59" i="2"/>
  <c r="CV90" i="2"/>
  <c r="CV160" i="2"/>
  <c r="CV190" i="2"/>
  <c r="Z219" i="2"/>
  <c r="Z59" i="2"/>
  <c r="Z160" i="2"/>
  <c r="Z251" i="2"/>
  <c r="AA28" i="2"/>
  <c r="AA90" i="2"/>
  <c r="CW28" i="2"/>
  <c r="CW59" i="2"/>
  <c r="CW90" i="2"/>
  <c r="CW160" i="2"/>
  <c r="CW190" i="2"/>
  <c r="AA219" i="2"/>
  <c r="AA59" i="2"/>
  <c r="AA160" i="2"/>
  <c r="AA251" i="2"/>
  <c r="AB28" i="2"/>
  <c r="AB90" i="2"/>
  <c r="CX28" i="2"/>
  <c r="CX59" i="2"/>
  <c r="CX90" i="2"/>
  <c r="CX160" i="2"/>
  <c r="CX190" i="2"/>
  <c r="AB219" i="2"/>
  <c r="AB59" i="2"/>
  <c r="AB160" i="2"/>
  <c r="AB251" i="2"/>
  <c r="AC28" i="2"/>
  <c r="AC90" i="2"/>
  <c r="CY28" i="2"/>
  <c r="CY59" i="2"/>
  <c r="CY90" i="2"/>
  <c r="CY160" i="2"/>
  <c r="CY190" i="2"/>
  <c r="AC219" i="2"/>
  <c r="AC59" i="2"/>
  <c r="AC160" i="2"/>
  <c r="AC251" i="2"/>
  <c r="AD28" i="2"/>
  <c r="AD90" i="2"/>
  <c r="CZ28" i="2"/>
  <c r="CZ59" i="2"/>
  <c r="CZ90" i="2"/>
  <c r="CZ160" i="2"/>
  <c r="CZ190" i="2"/>
  <c r="AD219" i="2"/>
  <c r="AD59" i="2"/>
  <c r="AD160" i="2"/>
  <c r="AD251" i="2"/>
  <c r="AE28" i="2"/>
  <c r="AE90" i="2"/>
  <c r="DA28" i="2"/>
  <c r="DA59" i="2"/>
  <c r="DA90" i="2"/>
  <c r="DA160" i="2"/>
  <c r="DA190" i="2"/>
  <c r="AE219" i="2"/>
  <c r="AE59" i="2"/>
  <c r="AE160" i="2"/>
  <c r="AE251" i="2"/>
  <c r="AF28" i="2"/>
  <c r="AF90" i="2"/>
  <c r="DB28" i="2"/>
  <c r="DB59" i="2"/>
  <c r="DB90" i="2"/>
  <c r="DB160" i="2"/>
  <c r="DB190" i="2"/>
  <c r="AF219" i="2"/>
  <c r="AF59" i="2"/>
  <c r="AF160" i="2"/>
  <c r="AF251" i="2"/>
  <c r="AG28" i="2"/>
  <c r="AG90" i="2"/>
  <c r="DC28" i="2"/>
  <c r="DC59" i="2"/>
  <c r="DC90" i="2"/>
  <c r="DC160" i="2"/>
  <c r="DC190" i="2"/>
  <c r="AG219" i="2"/>
  <c r="AG59" i="2"/>
  <c r="AG160" i="2"/>
  <c r="AG251" i="2"/>
  <c r="AH28" i="2"/>
  <c r="AH90" i="2"/>
  <c r="DD28" i="2"/>
  <c r="DD59" i="2"/>
  <c r="DD90" i="2"/>
  <c r="DD160" i="2"/>
  <c r="DD190" i="2"/>
  <c r="AH219" i="2"/>
  <c r="AH59" i="2"/>
  <c r="AH160" i="2"/>
  <c r="AH251" i="2"/>
  <c r="AI28" i="2"/>
  <c r="AI90" i="2"/>
  <c r="DE28" i="2"/>
  <c r="DE59" i="2"/>
  <c r="DE90" i="2"/>
  <c r="DE160" i="2"/>
  <c r="DE190" i="2"/>
  <c r="AI219" i="2"/>
  <c r="AI59" i="2"/>
  <c r="AI160" i="2"/>
  <c r="AI251" i="2"/>
  <c r="AJ28" i="2"/>
  <c r="AJ90" i="2"/>
  <c r="DF28" i="2"/>
  <c r="DF59" i="2"/>
  <c r="DF90" i="2"/>
  <c r="DF160" i="2"/>
  <c r="DF190" i="2"/>
  <c r="AJ219" i="2"/>
  <c r="AJ59" i="2"/>
  <c r="AJ160" i="2"/>
  <c r="AJ251" i="2"/>
  <c r="AK28" i="2"/>
  <c r="AK90" i="2"/>
  <c r="DG28" i="2"/>
  <c r="DG59" i="2"/>
  <c r="DG90" i="2"/>
  <c r="DG160" i="2"/>
  <c r="DG190" i="2"/>
  <c r="AK219" i="2"/>
  <c r="AK59" i="2"/>
  <c r="AK160" i="2"/>
  <c r="AK251" i="2"/>
  <c r="AL28" i="2"/>
  <c r="AL90" i="2"/>
  <c r="DH28" i="2"/>
  <c r="DH59" i="2"/>
  <c r="DH90" i="2"/>
  <c r="DH160" i="2"/>
  <c r="DH190" i="2"/>
  <c r="AL219" i="2"/>
  <c r="AL59" i="2"/>
  <c r="AL160" i="2"/>
  <c r="AL251" i="2"/>
  <c r="AM28" i="2"/>
  <c r="AM90" i="2"/>
  <c r="DI28" i="2"/>
  <c r="DI59" i="2"/>
  <c r="DI90" i="2"/>
  <c r="DI160" i="2"/>
  <c r="DI190" i="2"/>
  <c r="AM219" i="2"/>
  <c r="AM59" i="2"/>
  <c r="AM160" i="2"/>
  <c r="AM251" i="2"/>
  <c r="AN28" i="2"/>
  <c r="AN90" i="2"/>
  <c r="DJ28" i="2"/>
  <c r="DJ59" i="2"/>
  <c r="DJ90" i="2"/>
  <c r="DJ160" i="2"/>
  <c r="DJ190" i="2"/>
  <c r="AN219" i="2"/>
  <c r="AN59" i="2"/>
  <c r="AN160" i="2"/>
  <c r="AN251" i="2"/>
  <c r="AO28" i="2"/>
  <c r="AO90" i="2"/>
  <c r="DK28" i="2"/>
  <c r="DK59" i="2"/>
  <c r="DK90" i="2"/>
  <c r="DK160" i="2"/>
  <c r="DK190" i="2"/>
  <c r="AO219" i="2"/>
  <c r="AO59" i="2"/>
  <c r="AO160" i="2"/>
  <c r="AO251" i="2"/>
  <c r="AP28" i="2"/>
  <c r="AP90" i="2"/>
  <c r="DL28" i="2"/>
  <c r="DL59" i="2"/>
  <c r="DL90" i="2"/>
  <c r="DL160" i="2"/>
  <c r="DL190" i="2"/>
  <c r="AP219" i="2"/>
  <c r="AP59" i="2"/>
  <c r="AP160" i="2"/>
  <c r="AP251" i="2"/>
  <c r="AQ28" i="2"/>
  <c r="AQ90" i="2"/>
  <c r="DM28" i="2"/>
  <c r="DM59" i="2"/>
  <c r="DM90" i="2"/>
  <c r="DM160" i="2"/>
  <c r="DM190" i="2"/>
  <c r="AQ219" i="2"/>
  <c r="AQ59" i="2"/>
  <c r="AQ160" i="2"/>
  <c r="AQ251" i="2"/>
  <c r="AR28" i="2"/>
  <c r="AR90" i="2"/>
  <c r="DN28" i="2"/>
  <c r="DN59" i="2"/>
  <c r="DN90" i="2"/>
  <c r="DN160" i="2"/>
  <c r="DN190" i="2"/>
  <c r="AR219" i="2"/>
  <c r="AR59" i="2"/>
  <c r="AR160" i="2"/>
  <c r="AR251" i="2"/>
  <c r="AS28" i="2"/>
  <c r="AS90" i="2"/>
  <c r="DO28" i="2"/>
  <c r="DO59" i="2"/>
  <c r="DO90" i="2"/>
  <c r="DO160" i="2"/>
  <c r="DO190" i="2"/>
  <c r="AS219" i="2"/>
  <c r="AS59" i="2"/>
  <c r="AS160" i="2"/>
  <c r="AS251" i="2"/>
  <c r="AT28" i="2"/>
  <c r="AT90" i="2"/>
  <c r="DP28" i="2"/>
  <c r="DP59" i="2"/>
  <c r="DP90" i="2"/>
  <c r="DP160" i="2"/>
  <c r="DP190" i="2"/>
  <c r="AT219" i="2"/>
  <c r="AT59" i="2"/>
  <c r="AT160" i="2"/>
  <c r="AT251" i="2"/>
  <c r="AU28" i="2"/>
  <c r="AU90" i="2"/>
  <c r="DQ28" i="2"/>
  <c r="DQ59" i="2"/>
  <c r="DQ90" i="2"/>
  <c r="DQ160" i="2"/>
  <c r="DQ190" i="2"/>
  <c r="AU219" i="2"/>
  <c r="AU59" i="2"/>
  <c r="AU160" i="2"/>
  <c r="AU251" i="2"/>
  <c r="AV28" i="2"/>
  <c r="AV90" i="2"/>
  <c r="DR28" i="2"/>
  <c r="DR59" i="2"/>
  <c r="DR90" i="2"/>
  <c r="DR160" i="2"/>
  <c r="DR190" i="2"/>
  <c r="AV219" i="2"/>
  <c r="AV59" i="2"/>
  <c r="AV160" i="2"/>
  <c r="AV251" i="2"/>
  <c r="AW28" i="2"/>
  <c r="AW90" i="2"/>
  <c r="DS28" i="2"/>
  <c r="DS59" i="2"/>
  <c r="DS90" i="2"/>
  <c r="DS160" i="2"/>
  <c r="DS190" i="2"/>
  <c r="AW219" i="2"/>
  <c r="AW59" i="2"/>
  <c r="AW160" i="2"/>
  <c r="AW251" i="2"/>
  <c r="AX28" i="2"/>
  <c r="AX90" i="2"/>
  <c r="DT28" i="2"/>
  <c r="DT59" i="2"/>
  <c r="DT90" i="2"/>
  <c r="DT160" i="2"/>
  <c r="DT190" i="2"/>
  <c r="AX219" i="2"/>
  <c r="AX59" i="2"/>
  <c r="AX160" i="2"/>
  <c r="AX251" i="2"/>
  <c r="AY28" i="2"/>
  <c r="AY90" i="2"/>
  <c r="DU28" i="2"/>
  <c r="DU59" i="2"/>
  <c r="DU90" i="2"/>
  <c r="DU160" i="2"/>
  <c r="DU190" i="2"/>
  <c r="AY219" i="2"/>
  <c r="AY59" i="2"/>
  <c r="AY160" i="2"/>
  <c r="AY251" i="2"/>
  <c r="AZ28" i="2"/>
  <c r="AZ90" i="2"/>
  <c r="DV28" i="2"/>
  <c r="DV59" i="2"/>
  <c r="DV90" i="2"/>
  <c r="DV160" i="2"/>
  <c r="DV190" i="2"/>
  <c r="AZ219" i="2"/>
  <c r="AZ59" i="2"/>
  <c r="AZ160" i="2"/>
  <c r="AZ251" i="2"/>
  <c r="BA28" i="2"/>
  <c r="BA90" i="2"/>
  <c r="DW28" i="2"/>
  <c r="DW59" i="2"/>
  <c r="DW90" i="2"/>
  <c r="DW160" i="2"/>
  <c r="DW190" i="2"/>
  <c r="BA219" i="2"/>
  <c r="BA59" i="2"/>
  <c r="BA160" i="2"/>
  <c r="BA251" i="2"/>
  <c r="BB28" i="2"/>
  <c r="BB90" i="2"/>
  <c r="DX28" i="2"/>
  <c r="DX59" i="2"/>
  <c r="DX90" i="2"/>
  <c r="DX160" i="2"/>
  <c r="DX190" i="2"/>
  <c r="BB219" i="2"/>
  <c r="BB59" i="2"/>
  <c r="BB160" i="2"/>
  <c r="BB251" i="2"/>
  <c r="BC28" i="2"/>
  <c r="BC90" i="2"/>
  <c r="DY28" i="2"/>
  <c r="DY59" i="2"/>
  <c r="DY90" i="2"/>
  <c r="DY160" i="2"/>
  <c r="DY190" i="2"/>
  <c r="BC219" i="2"/>
  <c r="BC59" i="2"/>
  <c r="BC160" i="2"/>
  <c r="BC251" i="2"/>
  <c r="BD28" i="2"/>
  <c r="BD90" i="2"/>
  <c r="DZ28" i="2"/>
  <c r="DZ59" i="2"/>
  <c r="DZ90" i="2"/>
  <c r="DZ160" i="2"/>
  <c r="DZ190" i="2"/>
  <c r="BD219" i="2"/>
  <c r="BD59" i="2"/>
  <c r="BD160" i="2"/>
  <c r="BD251" i="2"/>
  <c r="BE28" i="2"/>
  <c r="BE90" i="2"/>
  <c r="EA28" i="2"/>
  <c r="EA59" i="2"/>
  <c r="EA90" i="2"/>
  <c r="EA160" i="2"/>
  <c r="EA190" i="2"/>
  <c r="BE219" i="2"/>
  <c r="BE59" i="2"/>
  <c r="BE160" i="2"/>
  <c r="BE251" i="2"/>
  <c r="CJ251" i="2"/>
  <c r="CK251" i="2"/>
  <c r="CH251" i="2"/>
  <c r="CI251" i="2"/>
  <c r="EY28" i="2"/>
  <c r="S45" i="1"/>
  <c r="EY90" i="2"/>
  <c r="HW28" i="2"/>
  <c r="HW59" i="2"/>
  <c r="HW90" i="2"/>
  <c r="HW160" i="2"/>
  <c r="HW190" i="2"/>
  <c r="EY219" i="2"/>
  <c r="EY59" i="2"/>
  <c r="EY160" i="2"/>
  <c r="EY251" i="2"/>
  <c r="EZ28" i="2"/>
  <c r="EZ90" i="2"/>
  <c r="HX28" i="2"/>
  <c r="HX59" i="2"/>
  <c r="HX90" i="2"/>
  <c r="HX160" i="2"/>
  <c r="HX190" i="2"/>
  <c r="EZ219" i="2"/>
  <c r="EZ59" i="2"/>
  <c r="EZ160" i="2"/>
  <c r="EZ251" i="2"/>
  <c r="FA28" i="2"/>
  <c r="FA90" i="2"/>
  <c r="HY28" i="2"/>
  <c r="HY59" i="2"/>
  <c r="HY90" i="2"/>
  <c r="HY160" i="2"/>
  <c r="HY190" i="2"/>
  <c r="FA219" i="2"/>
  <c r="FA59" i="2"/>
  <c r="FA160" i="2"/>
  <c r="FA251" i="2"/>
  <c r="FB28" i="2"/>
  <c r="FB90" i="2"/>
  <c r="HZ28" i="2"/>
  <c r="HZ59" i="2"/>
  <c r="HZ90" i="2"/>
  <c r="HZ160" i="2"/>
  <c r="HZ190" i="2"/>
  <c r="FB219" i="2"/>
  <c r="FB59" i="2"/>
  <c r="FB160" i="2"/>
  <c r="FB251" i="2"/>
  <c r="FC28" i="2"/>
  <c r="FC90" i="2"/>
  <c r="IA28" i="2"/>
  <c r="IA59" i="2"/>
  <c r="IA90" i="2"/>
  <c r="IA160" i="2"/>
  <c r="IA190" i="2"/>
  <c r="FC219" i="2"/>
  <c r="FC59" i="2"/>
  <c r="FC160" i="2"/>
  <c r="FC251" i="2"/>
  <c r="FD28" i="2"/>
  <c r="FD90" i="2"/>
  <c r="IB28" i="2"/>
  <c r="IB59" i="2"/>
  <c r="IB90" i="2"/>
  <c r="IB160" i="2"/>
  <c r="IB190" i="2"/>
  <c r="FD219" i="2"/>
  <c r="FD59" i="2"/>
  <c r="FD160" i="2"/>
  <c r="FD251" i="2"/>
  <c r="FE28" i="2"/>
  <c r="FE90" i="2"/>
  <c r="IC28" i="2"/>
  <c r="IC59" i="2"/>
  <c r="IC90" i="2"/>
  <c r="IC160" i="2"/>
  <c r="IC190" i="2"/>
  <c r="FE219" i="2"/>
  <c r="FE59" i="2"/>
  <c r="FE160" i="2"/>
  <c r="FE251" i="2"/>
  <c r="FF28" i="2"/>
  <c r="FF90" i="2"/>
  <c r="ID28" i="2"/>
  <c r="ID59" i="2"/>
  <c r="ID90" i="2"/>
  <c r="ID160" i="2"/>
  <c r="ID190" i="2"/>
  <c r="FF219" i="2"/>
  <c r="FF59" i="2"/>
  <c r="FF160" i="2"/>
  <c r="FF251" i="2"/>
  <c r="FG28" i="2"/>
  <c r="FG90" i="2"/>
  <c r="IE28" i="2"/>
  <c r="IE59" i="2"/>
  <c r="IE90" i="2"/>
  <c r="IE160" i="2"/>
  <c r="IE190" i="2"/>
  <c r="FG219" i="2"/>
  <c r="FG59" i="2"/>
  <c r="FG160" i="2"/>
  <c r="FG251" i="2"/>
  <c r="FH28" i="2"/>
  <c r="FH90" i="2"/>
  <c r="IF28" i="2"/>
  <c r="IF59" i="2"/>
  <c r="IF90" i="2"/>
  <c r="IF160" i="2"/>
  <c r="IF190" i="2"/>
  <c r="FH219" i="2"/>
  <c r="FH59" i="2"/>
  <c r="FH160" i="2"/>
  <c r="FH251" i="2"/>
  <c r="FI28" i="2"/>
  <c r="FI90" i="2"/>
  <c r="IG28" i="2"/>
  <c r="IG59" i="2"/>
  <c r="IG90" i="2"/>
  <c r="IG160" i="2"/>
  <c r="IG190" i="2"/>
  <c r="FI219" i="2"/>
  <c r="FI59" i="2"/>
  <c r="FI160" i="2"/>
  <c r="FI251" i="2"/>
  <c r="FJ28" i="2"/>
  <c r="FJ90" i="2"/>
  <c r="IH28" i="2"/>
  <c r="IH59" i="2"/>
  <c r="IH90" i="2"/>
  <c r="IH160" i="2"/>
  <c r="IH190" i="2"/>
  <c r="FJ219" i="2"/>
  <c r="FJ59" i="2"/>
  <c r="FJ160" i="2"/>
  <c r="FJ251" i="2"/>
  <c r="FK28" i="2"/>
  <c r="FK90" i="2"/>
  <c r="II28" i="2"/>
  <c r="II59" i="2"/>
  <c r="II90" i="2"/>
  <c r="II160" i="2"/>
  <c r="II190" i="2"/>
  <c r="FK219" i="2"/>
  <c r="FK59" i="2"/>
  <c r="FK160" i="2"/>
  <c r="FK251" i="2"/>
  <c r="FL28" i="2"/>
  <c r="FL90" i="2"/>
  <c r="IJ28" i="2"/>
  <c r="IJ59" i="2"/>
  <c r="IJ90" i="2"/>
  <c r="IJ160" i="2"/>
  <c r="IJ190" i="2"/>
  <c r="FL219" i="2"/>
  <c r="FL59" i="2"/>
  <c r="FL160" i="2"/>
  <c r="FL251" i="2"/>
  <c r="FM28" i="2"/>
  <c r="FM90" i="2"/>
  <c r="IK28" i="2"/>
  <c r="IK59" i="2"/>
  <c r="IK90" i="2"/>
  <c r="IK160" i="2"/>
  <c r="IK190" i="2"/>
  <c r="FM219" i="2"/>
  <c r="FM59" i="2"/>
  <c r="FM160" i="2"/>
  <c r="FM251" i="2"/>
  <c r="FN28" i="2"/>
  <c r="FN90" i="2"/>
  <c r="IL28" i="2"/>
  <c r="IL59" i="2"/>
  <c r="IL90" i="2"/>
  <c r="IL160" i="2"/>
  <c r="IL190" i="2"/>
  <c r="FN219" i="2"/>
  <c r="FN59" i="2"/>
  <c r="FN160" i="2"/>
  <c r="FN251" i="2"/>
  <c r="FO28" i="2"/>
  <c r="FO90" i="2"/>
  <c r="IM28" i="2"/>
  <c r="IM59" i="2"/>
  <c r="IM90" i="2"/>
  <c r="IM160" i="2"/>
  <c r="IM190" i="2"/>
  <c r="FO219" i="2"/>
  <c r="FO59" i="2"/>
  <c r="FO160" i="2"/>
  <c r="FO251" i="2"/>
  <c r="FP28" i="2"/>
  <c r="FP90" i="2"/>
  <c r="IN28" i="2"/>
  <c r="IN59" i="2"/>
  <c r="IN90" i="2"/>
  <c r="IN160" i="2"/>
  <c r="IN190" i="2"/>
  <c r="FP219" i="2"/>
  <c r="FP59" i="2"/>
  <c r="FP160" i="2"/>
  <c r="FP251" i="2"/>
  <c r="FQ28" i="2"/>
  <c r="FQ90" i="2"/>
  <c r="IO28" i="2"/>
  <c r="IO59" i="2"/>
  <c r="IO90" i="2"/>
  <c r="IO160" i="2"/>
  <c r="IO190" i="2"/>
  <c r="FQ219" i="2"/>
  <c r="FQ59" i="2"/>
  <c r="FQ160" i="2"/>
  <c r="FQ251" i="2"/>
  <c r="FR28" i="2"/>
  <c r="FR90" i="2"/>
  <c r="IP28" i="2"/>
  <c r="IP59" i="2"/>
  <c r="IP90" i="2"/>
  <c r="IP160" i="2"/>
  <c r="IP190" i="2"/>
  <c r="FR219" i="2"/>
  <c r="FR59" i="2"/>
  <c r="FR160" i="2"/>
  <c r="FR251" i="2"/>
  <c r="FS28" i="2"/>
  <c r="FS90" i="2"/>
  <c r="IQ28" i="2"/>
  <c r="IQ59" i="2"/>
  <c r="IQ90" i="2"/>
  <c r="IQ160" i="2"/>
  <c r="IQ190" i="2"/>
  <c r="FS219" i="2"/>
  <c r="FS59" i="2"/>
  <c r="FS160" i="2"/>
  <c r="FS251" i="2"/>
  <c r="FT28" i="2"/>
  <c r="FT90" i="2"/>
  <c r="IR28" i="2"/>
  <c r="IR59" i="2"/>
  <c r="IR90" i="2"/>
  <c r="IR160" i="2"/>
  <c r="IR190" i="2"/>
  <c r="FT219" i="2"/>
  <c r="FT59" i="2"/>
  <c r="FT160" i="2"/>
  <c r="FT251" i="2"/>
  <c r="FU28" i="2"/>
  <c r="FU90" i="2"/>
  <c r="IS28" i="2"/>
  <c r="IS59" i="2"/>
  <c r="IS90" i="2"/>
  <c r="IS160" i="2"/>
  <c r="IS190" i="2"/>
  <c r="FU219" i="2"/>
  <c r="FU59" i="2"/>
  <c r="FU160" i="2"/>
  <c r="FU251" i="2"/>
  <c r="FV28" i="2"/>
  <c r="FV90" i="2"/>
  <c r="IT28" i="2"/>
  <c r="IT59" i="2"/>
  <c r="IT90" i="2"/>
  <c r="IT160" i="2"/>
  <c r="IT190" i="2"/>
  <c r="FV219" i="2"/>
  <c r="FV59" i="2"/>
  <c r="FV160" i="2"/>
  <c r="FV251" i="2"/>
  <c r="FW28" i="2"/>
  <c r="FW90" i="2"/>
  <c r="IU28" i="2"/>
  <c r="IU59" i="2"/>
  <c r="IU90" i="2"/>
  <c r="IU160" i="2"/>
  <c r="IU190" i="2"/>
  <c r="FW219" i="2"/>
  <c r="FW59" i="2"/>
  <c r="FW160" i="2"/>
  <c r="FW251" i="2"/>
  <c r="FX28" i="2"/>
  <c r="FX90" i="2"/>
  <c r="IV28" i="2"/>
  <c r="IV59" i="2"/>
  <c r="IV90" i="2"/>
  <c r="IV160" i="2"/>
  <c r="IV190" i="2"/>
  <c r="FX219" i="2"/>
  <c r="FX59" i="2"/>
  <c r="FX160" i="2"/>
  <c r="FX251" i="2"/>
  <c r="FY28" i="2"/>
  <c r="FY90" i="2"/>
  <c r="IW28" i="2"/>
  <c r="IW59" i="2"/>
  <c r="IW90" i="2"/>
  <c r="IW160" i="2"/>
  <c r="IW190" i="2"/>
  <c r="FY219" i="2"/>
  <c r="FY59" i="2"/>
  <c r="FY160" i="2"/>
  <c r="FY251" i="2"/>
  <c r="FZ28" i="2"/>
  <c r="FZ90" i="2"/>
  <c r="IX28" i="2"/>
  <c r="IX59" i="2"/>
  <c r="IX90" i="2"/>
  <c r="IX160" i="2"/>
  <c r="IX190" i="2"/>
  <c r="FZ219" i="2"/>
  <c r="FZ59" i="2"/>
  <c r="FZ160" i="2"/>
  <c r="FZ251" i="2"/>
  <c r="GA28" i="2"/>
  <c r="GA90" i="2"/>
  <c r="IY28" i="2"/>
  <c r="IY59" i="2"/>
  <c r="IY90" i="2"/>
  <c r="IY160" i="2"/>
  <c r="IY190" i="2"/>
  <c r="GA219" i="2"/>
  <c r="GA59" i="2"/>
  <c r="GA160" i="2"/>
  <c r="GA251" i="2"/>
  <c r="GB28" i="2"/>
  <c r="GB90" i="2"/>
  <c r="IZ28" i="2"/>
  <c r="IZ59" i="2"/>
  <c r="IZ90" i="2"/>
  <c r="IZ160" i="2"/>
  <c r="IZ190" i="2"/>
  <c r="GB219" i="2"/>
  <c r="GB59" i="2"/>
  <c r="GB160" i="2"/>
  <c r="GB251" i="2"/>
  <c r="GC28" i="2"/>
  <c r="GC90" i="2"/>
  <c r="JA28" i="2"/>
  <c r="JA59" i="2"/>
  <c r="JA90" i="2"/>
  <c r="JA160" i="2"/>
  <c r="JA190" i="2"/>
  <c r="GC219" i="2"/>
  <c r="GC59" i="2"/>
  <c r="GC160" i="2"/>
  <c r="GC251" i="2"/>
  <c r="GD28" i="2"/>
  <c r="GD90" i="2"/>
  <c r="JB28" i="2"/>
  <c r="JB59" i="2"/>
  <c r="JB90" i="2"/>
  <c r="JB160" i="2"/>
  <c r="JB190" i="2"/>
  <c r="GD219" i="2"/>
  <c r="GD59" i="2"/>
  <c r="GD160" i="2"/>
  <c r="GD251" i="2"/>
  <c r="GE28" i="2"/>
  <c r="GE90" i="2"/>
  <c r="JC28" i="2"/>
  <c r="JC59" i="2"/>
  <c r="JC90" i="2"/>
  <c r="JC160" i="2"/>
  <c r="JC190" i="2"/>
  <c r="GE219" i="2"/>
  <c r="GE59" i="2"/>
  <c r="GE160" i="2"/>
  <c r="GE251" i="2"/>
  <c r="GF28" i="2"/>
  <c r="GF90" i="2"/>
  <c r="JD28" i="2"/>
  <c r="JD59" i="2"/>
  <c r="JD90" i="2"/>
  <c r="JD160" i="2"/>
  <c r="JD190" i="2"/>
  <c r="GF219" i="2"/>
  <c r="GF59" i="2"/>
  <c r="GF160" i="2"/>
  <c r="GF251" i="2"/>
  <c r="GG28" i="2"/>
  <c r="GG90" i="2"/>
  <c r="JE28" i="2"/>
  <c r="JE59" i="2"/>
  <c r="JE90" i="2"/>
  <c r="JE160" i="2"/>
  <c r="JE190" i="2"/>
  <c r="GG219" i="2"/>
  <c r="GG59" i="2"/>
  <c r="GG160" i="2"/>
  <c r="GG251" i="2"/>
  <c r="GH28" i="2"/>
  <c r="GH90" i="2"/>
  <c r="JF28" i="2"/>
  <c r="JF59" i="2"/>
  <c r="JF90" i="2"/>
  <c r="JF160" i="2"/>
  <c r="JF190" i="2"/>
  <c r="GH219" i="2"/>
  <c r="GH59" i="2"/>
  <c r="GH160" i="2"/>
  <c r="GH251" i="2"/>
  <c r="GI28" i="2"/>
  <c r="GI90" i="2"/>
  <c r="JG28" i="2"/>
  <c r="JG59" i="2"/>
  <c r="JG90" i="2"/>
  <c r="JG160" i="2"/>
  <c r="JG190" i="2"/>
  <c r="GI219" i="2"/>
  <c r="GI59" i="2"/>
  <c r="GI160" i="2"/>
  <c r="GI251" i="2"/>
  <c r="GJ28" i="2"/>
  <c r="GJ90" i="2"/>
  <c r="JH28" i="2"/>
  <c r="JH59" i="2"/>
  <c r="JH90" i="2"/>
  <c r="JH160" i="2"/>
  <c r="JH190" i="2"/>
  <c r="GJ219" i="2"/>
  <c r="GJ59" i="2"/>
  <c r="GJ160" i="2"/>
  <c r="GJ251" i="2"/>
  <c r="GK28" i="2"/>
  <c r="GK90" i="2"/>
  <c r="JI28" i="2"/>
  <c r="JI59" i="2"/>
  <c r="JI90" i="2"/>
  <c r="JI160" i="2"/>
  <c r="JI190" i="2"/>
  <c r="GK219" i="2"/>
  <c r="GK59" i="2"/>
  <c r="GK160" i="2"/>
  <c r="GK251" i="2"/>
  <c r="GL28" i="2"/>
  <c r="GL90" i="2"/>
  <c r="JJ28" i="2"/>
  <c r="JJ59" i="2"/>
  <c r="JJ90" i="2"/>
  <c r="JJ160" i="2"/>
  <c r="JJ190" i="2"/>
  <c r="GL219" i="2"/>
  <c r="GL59" i="2"/>
  <c r="GL160" i="2"/>
  <c r="GL251" i="2"/>
  <c r="GM28" i="2"/>
  <c r="GM90" i="2"/>
  <c r="JK28" i="2"/>
  <c r="JK59" i="2"/>
  <c r="JK90" i="2"/>
  <c r="JK160" i="2"/>
  <c r="JK190" i="2"/>
  <c r="GM219" i="2"/>
  <c r="GM59" i="2"/>
  <c r="GM160" i="2"/>
  <c r="GM251" i="2"/>
  <c r="GN28" i="2"/>
  <c r="GN90" i="2"/>
  <c r="JL28" i="2"/>
  <c r="JL59" i="2"/>
  <c r="JL90" i="2"/>
  <c r="JL160" i="2"/>
  <c r="JL190" i="2"/>
  <c r="GN219" i="2"/>
  <c r="GN59" i="2"/>
  <c r="GN160" i="2"/>
  <c r="GN251" i="2"/>
  <c r="GO28" i="2"/>
  <c r="GO90" i="2"/>
  <c r="JM28" i="2"/>
  <c r="JM59" i="2"/>
  <c r="JM90" i="2"/>
  <c r="JM160" i="2"/>
  <c r="JM190" i="2"/>
  <c r="GO219" i="2"/>
  <c r="GO59" i="2"/>
  <c r="GO160" i="2"/>
  <c r="GO251" i="2"/>
  <c r="GP28" i="2"/>
  <c r="GP90" i="2"/>
  <c r="JN28" i="2"/>
  <c r="JN59" i="2"/>
  <c r="JN90" i="2"/>
  <c r="JN160" i="2"/>
  <c r="JN190" i="2"/>
  <c r="GP219" i="2"/>
  <c r="GP59" i="2"/>
  <c r="GP160" i="2"/>
  <c r="GP251" i="2"/>
  <c r="GQ28" i="2"/>
  <c r="GQ90" i="2"/>
  <c r="JO28" i="2"/>
  <c r="JO59" i="2"/>
  <c r="JO90" i="2"/>
  <c r="JO160" i="2"/>
  <c r="JO190" i="2"/>
  <c r="GQ219" i="2"/>
  <c r="GQ59" i="2"/>
  <c r="GQ160" i="2"/>
  <c r="GQ251" i="2"/>
  <c r="GR28" i="2"/>
  <c r="GR90" i="2"/>
  <c r="JP28" i="2"/>
  <c r="JP59" i="2"/>
  <c r="JP90" i="2"/>
  <c r="JP160" i="2"/>
  <c r="JP190" i="2"/>
  <c r="GR219" i="2"/>
  <c r="GR59" i="2"/>
  <c r="GR160" i="2"/>
  <c r="GR251" i="2"/>
  <c r="GS28" i="2"/>
  <c r="GS90" i="2"/>
  <c r="JQ28" i="2"/>
  <c r="JQ59" i="2"/>
  <c r="JQ90" i="2"/>
  <c r="JQ160" i="2"/>
  <c r="JQ190" i="2"/>
  <c r="GS219" i="2"/>
  <c r="GS59" i="2"/>
  <c r="GS160" i="2"/>
  <c r="GS251" i="2"/>
  <c r="GT28" i="2"/>
  <c r="GT90" i="2"/>
  <c r="JR28" i="2"/>
  <c r="JR59" i="2"/>
  <c r="JR90" i="2"/>
  <c r="JR160" i="2"/>
  <c r="JR190" i="2"/>
  <c r="GT219" i="2"/>
  <c r="GT59" i="2"/>
  <c r="GT160" i="2"/>
  <c r="GT251" i="2"/>
  <c r="GU28" i="2"/>
  <c r="GU90" i="2"/>
  <c r="JS28" i="2"/>
  <c r="JS59" i="2"/>
  <c r="JS90" i="2"/>
  <c r="JS160" i="2"/>
  <c r="JS190" i="2"/>
  <c r="GU219" i="2"/>
  <c r="GU59" i="2"/>
  <c r="GU160" i="2"/>
  <c r="GU251" i="2"/>
  <c r="GV28" i="2"/>
  <c r="GV90" i="2"/>
  <c r="JT28" i="2"/>
  <c r="JT59" i="2"/>
  <c r="JT90" i="2"/>
  <c r="JT160" i="2"/>
  <c r="JT190" i="2"/>
  <c r="GV219" i="2"/>
  <c r="GV59" i="2"/>
  <c r="GV160" i="2"/>
  <c r="GV251" i="2"/>
  <c r="GW28" i="2"/>
  <c r="GW90" i="2"/>
  <c r="JU28" i="2"/>
  <c r="JU59" i="2"/>
  <c r="JU90" i="2"/>
  <c r="JU160" i="2"/>
  <c r="JU190" i="2"/>
  <c r="GW219" i="2"/>
  <c r="GW59" i="2"/>
  <c r="GW160" i="2"/>
  <c r="GW251" i="2"/>
  <c r="GX28" i="2"/>
  <c r="GX90" i="2"/>
  <c r="JV28" i="2"/>
  <c r="JV59" i="2"/>
  <c r="JV90" i="2"/>
  <c r="JV160" i="2"/>
  <c r="JV190" i="2"/>
  <c r="GX219" i="2"/>
  <c r="GX59" i="2"/>
  <c r="GX160" i="2"/>
  <c r="GX251" i="2"/>
  <c r="GY28" i="2"/>
  <c r="GY90" i="2"/>
  <c r="JW28" i="2"/>
  <c r="JW59" i="2"/>
  <c r="JW90" i="2"/>
  <c r="JW160" i="2"/>
  <c r="JW190" i="2"/>
  <c r="GY219" i="2"/>
  <c r="GY59" i="2"/>
  <c r="GY160" i="2"/>
  <c r="GY251" i="2"/>
  <c r="GZ28" i="2"/>
  <c r="GZ90" i="2"/>
  <c r="JX28" i="2"/>
  <c r="JX59" i="2"/>
  <c r="JX90" i="2"/>
  <c r="JX160" i="2"/>
  <c r="JX190" i="2"/>
  <c r="GZ219" i="2"/>
  <c r="GZ59" i="2"/>
  <c r="GZ160" i="2"/>
  <c r="GZ251" i="2"/>
  <c r="KI219" i="2"/>
  <c r="NG28" i="2"/>
  <c r="NG59" i="2"/>
  <c r="NG90" i="2"/>
  <c r="NG160" i="2"/>
  <c r="NG190" i="2"/>
  <c r="KI59" i="2"/>
  <c r="KI160" i="2"/>
  <c r="KI251" i="2"/>
  <c r="NH28" i="2"/>
  <c r="NH59" i="2"/>
  <c r="NH90" i="2"/>
  <c r="NH160" i="2"/>
  <c r="NH190" i="2"/>
  <c r="KJ219" i="2"/>
  <c r="KJ59" i="2"/>
  <c r="KJ160" i="2"/>
  <c r="KJ251" i="2"/>
  <c r="NI28" i="2"/>
  <c r="NI59" i="2"/>
  <c r="NI90" i="2"/>
  <c r="NI160" i="2"/>
  <c r="NI190" i="2"/>
  <c r="KK219" i="2"/>
  <c r="KK59" i="2"/>
  <c r="KK160" i="2"/>
  <c r="KK251" i="2"/>
  <c r="NJ28" i="2"/>
  <c r="NJ59" i="2"/>
  <c r="NJ90" i="2"/>
  <c r="NJ160" i="2"/>
  <c r="NJ190" i="2"/>
  <c r="KL219" i="2"/>
  <c r="KL59" i="2"/>
  <c r="KL160" i="2"/>
  <c r="KL251" i="2"/>
  <c r="NK28" i="2"/>
  <c r="NK59" i="2"/>
  <c r="NK90" i="2"/>
  <c r="NK160" i="2"/>
  <c r="NK190" i="2"/>
  <c r="KM219" i="2"/>
  <c r="KM59" i="2"/>
  <c r="KM160" i="2"/>
  <c r="KM251" i="2"/>
  <c r="NL28" i="2"/>
  <c r="NL59" i="2"/>
  <c r="NL90" i="2"/>
  <c r="NL160" i="2"/>
  <c r="NL190" i="2"/>
  <c r="KN219" i="2"/>
  <c r="KN59" i="2"/>
  <c r="KN160" i="2"/>
  <c r="KN251" i="2"/>
  <c r="NM28" i="2"/>
  <c r="NM59" i="2"/>
  <c r="NM90" i="2"/>
  <c r="NM160" i="2"/>
  <c r="NM190" i="2"/>
  <c r="KO219" i="2"/>
  <c r="KO59" i="2"/>
  <c r="KO160" i="2"/>
  <c r="KO251" i="2"/>
  <c r="NN28" i="2"/>
  <c r="NN59" i="2"/>
  <c r="NN90" i="2"/>
  <c r="NN160" i="2"/>
  <c r="NN190" i="2"/>
  <c r="KP219" i="2"/>
  <c r="KP59" i="2"/>
  <c r="KP160" i="2"/>
  <c r="KP251" i="2"/>
  <c r="NO28" i="2"/>
  <c r="NO59" i="2"/>
  <c r="NO90" i="2"/>
  <c r="NO160" i="2"/>
  <c r="NO190" i="2"/>
  <c r="KQ219" i="2"/>
  <c r="KQ59" i="2"/>
  <c r="KQ160" i="2"/>
  <c r="KQ251" i="2"/>
  <c r="NP28" i="2"/>
  <c r="NP59" i="2"/>
  <c r="NP90" i="2"/>
  <c r="NP160" i="2"/>
  <c r="NP190" i="2"/>
  <c r="KR219" i="2"/>
  <c r="KR59" i="2"/>
  <c r="KR160" i="2"/>
  <c r="KR251" i="2"/>
  <c r="NQ28" i="2"/>
  <c r="NQ59" i="2"/>
  <c r="NQ90" i="2"/>
  <c r="NQ160" i="2"/>
  <c r="NQ190" i="2"/>
  <c r="KS219" i="2"/>
  <c r="KS59" i="2"/>
  <c r="KS160" i="2"/>
  <c r="KS251" i="2"/>
  <c r="NR28" i="2"/>
  <c r="NR59" i="2"/>
  <c r="NR90" i="2"/>
  <c r="NR160" i="2"/>
  <c r="NR190" i="2"/>
  <c r="KT219" i="2"/>
  <c r="KT59" i="2"/>
  <c r="KT160" i="2"/>
  <c r="KT251" i="2"/>
  <c r="NS28" i="2"/>
  <c r="NS59" i="2"/>
  <c r="NS90" i="2"/>
  <c r="NS160" i="2"/>
  <c r="NS190" i="2"/>
  <c r="KU219" i="2"/>
  <c r="KU59" i="2"/>
  <c r="KU160" i="2"/>
  <c r="KU251" i="2"/>
  <c r="NT28" i="2"/>
  <c r="NT59" i="2"/>
  <c r="NT90" i="2"/>
  <c r="NT160" i="2"/>
  <c r="NT190" i="2"/>
  <c r="KV219" i="2"/>
  <c r="KV59" i="2"/>
  <c r="KV160" i="2"/>
  <c r="KV251" i="2"/>
  <c r="NU28" i="2"/>
  <c r="NU59" i="2"/>
  <c r="NU90" i="2"/>
  <c r="NU160" i="2"/>
  <c r="NU190" i="2"/>
  <c r="KW219" i="2"/>
  <c r="KW59" i="2"/>
  <c r="KW160" i="2"/>
  <c r="KW251" i="2"/>
  <c r="NV28" i="2"/>
  <c r="NV59" i="2"/>
  <c r="NV90" i="2"/>
  <c r="NV160" i="2"/>
  <c r="NV190" i="2"/>
  <c r="KX219" i="2"/>
  <c r="KX59" i="2"/>
  <c r="KX160" i="2"/>
  <c r="KX251" i="2"/>
  <c r="NW28" i="2"/>
  <c r="NW59" i="2"/>
  <c r="NW90" i="2"/>
  <c r="NW160" i="2"/>
  <c r="NW190" i="2"/>
  <c r="KY219" i="2"/>
  <c r="KY59" i="2"/>
  <c r="KY160" i="2"/>
  <c r="KY251" i="2"/>
  <c r="NX28" i="2"/>
  <c r="NX59" i="2"/>
  <c r="NX90" i="2"/>
  <c r="NX160" i="2"/>
  <c r="NX190" i="2"/>
  <c r="KZ219" i="2"/>
  <c r="KZ59" i="2"/>
  <c r="KZ160" i="2"/>
  <c r="KZ251" i="2"/>
  <c r="NY28" i="2"/>
  <c r="NY59" i="2"/>
  <c r="NY90" i="2"/>
  <c r="NY160" i="2"/>
  <c r="NY190" i="2"/>
  <c r="LA219" i="2"/>
  <c r="LA59" i="2"/>
  <c r="LA160" i="2"/>
  <c r="LA251" i="2"/>
  <c r="NZ28" i="2"/>
  <c r="NZ59" i="2"/>
  <c r="NZ90" i="2"/>
  <c r="NZ160" i="2"/>
  <c r="NZ190" i="2"/>
  <c r="LB219" i="2"/>
  <c r="LB59" i="2"/>
  <c r="LB160" i="2"/>
  <c r="LB251" i="2"/>
  <c r="OA28" i="2"/>
  <c r="OA59" i="2"/>
  <c r="OA90" i="2"/>
  <c r="OA160" i="2"/>
  <c r="OA190" i="2"/>
  <c r="LC219" i="2"/>
  <c r="LC59" i="2"/>
  <c r="LC160" i="2"/>
  <c r="LC251" i="2"/>
  <c r="OB28" i="2"/>
  <c r="OB59" i="2"/>
  <c r="OB90" i="2"/>
  <c r="OB160" i="2"/>
  <c r="OB190" i="2"/>
  <c r="LD219" i="2"/>
  <c r="LD59" i="2"/>
  <c r="LD160" i="2"/>
  <c r="LD251" i="2"/>
  <c r="OC28" i="2"/>
  <c r="OC59" i="2"/>
  <c r="OC90" i="2"/>
  <c r="OC160" i="2"/>
  <c r="OC190" i="2"/>
  <c r="LE219" i="2"/>
  <c r="LE59" i="2"/>
  <c r="LE160" i="2"/>
  <c r="LE251" i="2"/>
  <c r="OD28" i="2"/>
  <c r="OD59" i="2"/>
  <c r="OD90" i="2"/>
  <c r="OD160" i="2"/>
  <c r="OD190" i="2"/>
  <c r="LF219" i="2"/>
  <c r="LF59" i="2"/>
  <c r="LF160" i="2"/>
  <c r="LF251" i="2"/>
  <c r="OE28" i="2"/>
  <c r="OE59" i="2"/>
  <c r="OE90" i="2"/>
  <c r="OE160" i="2"/>
  <c r="OE190" i="2"/>
  <c r="LG219" i="2"/>
  <c r="LG59" i="2"/>
  <c r="LG160" i="2"/>
  <c r="LG251" i="2"/>
  <c r="OF28" i="2"/>
  <c r="OF59" i="2"/>
  <c r="OF90" i="2"/>
  <c r="OF160" i="2"/>
  <c r="OF190" i="2"/>
  <c r="LH219" i="2"/>
  <c r="LH59" i="2"/>
  <c r="LH160" i="2"/>
  <c r="LH251" i="2"/>
  <c r="OG28" i="2"/>
  <c r="OG59" i="2"/>
  <c r="OG90" i="2"/>
  <c r="OG160" i="2"/>
  <c r="OG190" i="2"/>
  <c r="LI219" i="2"/>
  <c r="LI59" i="2"/>
  <c r="LI160" i="2"/>
  <c r="LI251" i="2"/>
  <c r="OH28" i="2"/>
  <c r="OH59" i="2"/>
  <c r="OH90" i="2"/>
  <c r="OH160" i="2"/>
  <c r="OH190" i="2"/>
  <c r="LJ219" i="2"/>
  <c r="LJ59" i="2"/>
  <c r="LJ160" i="2"/>
  <c r="LJ251" i="2"/>
  <c r="OI28" i="2"/>
  <c r="OI59" i="2"/>
  <c r="OI90" i="2"/>
  <c r="OI160" i="2"/>
  <c r="OI190" i="2"/>
  <c r="LK219" i="2"/>
  <c r="LK59" i="2"/>
  <c r="LK160" i="2"/>
  <c r="LK251" i="2"/>
  <c r="OJ28" i="2"/>
  <c r="OJ59" i="2"/>
  <c r="OJ90" i="2"/>
  <c r="OJ160" i="2"/>
  <c r="OJ190" i="2"/>
  <c r="LL219" i="2"/>
  <c r="LL59" i="2"/>
  <c r="LL160" i="2"/>
  <c r="LL251" i="2"/>
  <c r="OK28" i="2"/>
  <c r="OK59" i="2"/>
  <c r="OK90" i="2"/>
  <c r="OK160" i="2"/>
  <c r="OK190" i="2"/>
  <c r="LM219" i="2"/>
  <c r="LM59" i="2"/>
  <c r="LM160" i="2"/>
  <c r="LM251" i="2"/>
  <c r="OL28" i="2"/>
  <c r="OL59" i="2"/>
  <c r="OL90" i="2"/>
  <c r="OL160" i="2"/>
  <c r="OL190" i="2"/>
  <c r="LN219" i="2"/>
  <c r="LN59" i="2"/>
  <c r="LN160" i="2"/>
  <c r="LN251" i="2"/>
  <c r="OM28" i="2"/>
  <c r="OM59" i="2"/>
  <c r="OM90" i="2"/>
  <c r="OM160" i="2"/>
  <c r="OM190" i="2"/>
  <c r="LO219" i="2"/>
  <c r="LO59" i="2"/>
  <c r="LO160" i="2"/>
  <c r="LO251" i="2"/>
  <c r="ON28" i="2"/>
  <c r="ON59" i="2"/>
  <c r="ON90" i="2"/>
  <c r="ON160" i="2"/>
  <c r="ON190" i="2"/>
  <c r="LP219" i="2"/>
  <c r="LP59" i="2"/>
  <c r="LP160" i="2"/>
  <c r="LP251" i="2"/>
  <c r="OO28" i="2"/>
  <c r="OO59" i="2"/>
  <c r="OO90" i="2"/>
  <c r="OO160" i="2"/>
  <c r="OO190" i="2"/>
  <c r="LQ219" i="2"/>
  <c r="LQ59" i="2"/>
  <c r="LQ160" i="2"/>
  <c r="LQ251" i="2"/>
  <c r="OP28" i="2"/>
  <c r="OP59" i="2"/>
  <c r="OP90" i="2"/>
  <c r="OP160" i="2"/>
  <c r="OP190" i="2"/>
  <c r="LR219" i="2"/>
  <c r="LR59" i="2"/>
  <c r="LR160" i="2"/>
  <c r="LR251" i="2"/>
  <c r="OQ28" i="2"/>
  <c r="OQ59" i="2"/>
  <c r="OQ90" i="2"/>
  <c r="OQ160" i="2"/>
  <c r="OQ190" i="2"/>
  <c r="LS219" i="2"/>
  <c r="LS59" i="2"/>
  <c r="LS160" i="2"/>
  <c r="LS251" i="2"/>
  <c r="OR28" i="2"/>
  <c r="OR59" i="2"/>
  <c r="OR90" i="2"/>
  <c r="OR160" i="2"/>
  <c r="OR190" i="2"/>
  <c r="LT219" i="2"/>
  <c r="LT59" i="2"/>
  <c r="LT160" i="2"/>
  <c r="LT251" i="2"/>
  <c r="OS28" i="2"/>
  <c r="OS59" i="2"/>
  <c r="OS90" i="2"/>
  <c r="OS160" i="2"/>
  <c r="OS190" i="2"/>
  <c r="LU219" i="2"/>
  <c r="LU59" i="2"/>
  <c r="LU160" i="2"/>
  <c r="LU251" i="2"/>
  <c r="OT28" i="2"/>
  <c r="OT59" i="2"/>
  <c r="OT90" i="2"/>
  <c r="OT160" i="2"/>
  <c r="OT190" i="2"/>
  <c r="LV219" i="2"/>
  <c r="LV59" i="2"/>
  <c r="LV160" i="2"/>
  <c r="LV251" i="2"/>
  <c r="OU28" i="2"/>
  <c r="OU59" i="2"/>
  <c r="OU90" i="2"/>
  <c r="OU160" i="2"/>
  <c r="OU190" i="2"/>
  <c r="LW219" i="2"/>
  <c r="LW59" i="2"/>
  <c r="LW160" i="2"/>
  <c r="LW251" i="2"/>
  <c r="OV28" i="2"/>
  <c r="OV59" i="2"/>
  <c r="OV90" i="2"/>
  <c r="OV160" i="2"/>
  <c r="OV190" i="2"/>
  <c r="LX219" i="2"/>
  <c r="LX59" i="2"/>
  <c r="LX160" i="2"/>
  <c r="LX251" i="2"/>
  <c r="OW28" i="2"/>
  <c r="OW59" i="2"/>
  <c r="OW90" i="2"/>
  <c r="OW160" i="2"/>
  <c r="OW190" i="2"/>
  <c r="LY219" i="2"/>
  <c r="LY59" i="2"/>
  <c r="LY160" i="2"/>
  <c r="LY251" i="2"/>
  <c r="OX28" i="2"/>
  <c r="OX59" i="2"/>
  <c r="OX90" i="2"/>
  <c r="OX160" i="2"/>
  <c r="OX190" i="2"/>
  <c r="LZ219" i="2"/>
  <c r="LZ59" i="2"/>
  <c r="LZ160" i="2"/>
  <c r="LZ251" i="2"/>
  <c r="OY28" i="2"/>
  <c r="OY59" i="2"/>
  <c r="OY90" i="2"/>
  <c r="OY160" i="2"/>
  <c r="OY190" i="2"/>
  <c r="MA219" i="2"/>
  <c r="MA59" i="2"/>
  <c r="MA160" i="2"/>
  <c r="MA251" i="2"/>
  <c r="OZ28" i="2"/>
  <c r="OZ59" i="2"/>
  <c r="OZ90" i="2"/>
  <c r="OZ160" i="2"/>
  <c r="OZ190" i="2"/>
  <c r="MB219" i="2"/>
  <c r="MB59" i="2"/>
  <c r="MB160" i="2"/>
  <c r="MB251" i="2"/>
  <c r="PA28" i="2"/>
  <c r="PA59" i="2"/>
  <c r="PA90" i="2"/>
  <c r="PA160" i="2"/>
  <c r="PA190" i="2"/>
  <c r="MC219" i="2"/>
  <c r="MC59" i="2"/>
  <c r="MC160" i="2"/>
  <c r="MC251" i="2"/>
  <c r="PB28" i="2"/>
  <c r="PB59" i="2"/>
  <c r="PB90" i="2"/>
  <c r="PB160" i="2"/>
  <c r="PB190" i="2"/>
  <c r="MD219" i="2"/>
  <c r="MD59" i="2"/>
  <c r="MD160" i="2"/>
  <c r="MD251" i="2"/>
  <c r="PC28" i="2"/>
  <c r="PC59" i="2"/>
  <c r="PC90" i="2"/>
  <c r="PC160" i="2"/>
  <c r="PC190" i="2"/>
  <c r="ME219" i="2"/>
  <c r="ME59" i="2"/>
  <c r="ME160" i="2"/>
  <c r="ME251" i="2"/>
  <c r="PD28" i="2"/>
  <c r="PD59" i="2"/>
  <c r="PD90" i="2"/>
  <c r="PD160" i="2"/>
  <c r="PD190" i="2"/>
  <c r="MF219" i="2"/>
  <c r="MF59" i="2"/>
  <c r="MF160" i="2"/>
  <c r="MF251" i="2"/>
  <c r="PE28" i="2"/>
  <c r="PE59" i="2"/>
  <c r="PE90" i="2"/>
  <c r="PE160" i="2"/>
  <c r="PE190" i="2"/>
  <c r="MG219" i="2"/>
  <c r="MG59" i="2"/>
  <c r="MG160" i="2"/>
  <c r="MG251" i="2"/>
  <c r="PF28" i="2"/>
  <c r="PF59" i="2"/>
  <c r="PF90" i="2"/>
  <c r="PF160" i="2"/>
  <c r="PF190" i="2"/>
  <c r="MH219" i="2"/>
  <c r="MH59" i="2"/>
  <c r="MH160" i="2"/>
  <c r="MH251" i="2"/>
  <c r="PG28" i="2"/>
  <c r="PG59" i="2"/>
  <c r="PG90" i="2"/>
  <c r="PG160" i="2"/>
  <c r="PG190" i="2"/>
  <c r="MI219" i="2"/>
  <c r="MI59" i="2"/>
  <c r="MI160" i="2"/>
  <c r="MI251" i="2"/>
  <c r="PH28" i="2"/>
  <c r="PH59" i="2"/>
  <c r="PH90" i="2"/>
  <c r="PH160" i="2"/>
  <c r="PH190" i="2"/>
  <c r="MJ219" i="2"/>
  <c r="MJ59" i="2"/>
  <c r="MJ160" i="2"/>
  <c r="MJ251" i="2"/>
  <c r="D29" i="2"/>
  <c r="P46" i="1"/>
  <c r="D91" i="2"/>
  <c r="BV29" i="2"/>
  <c r="BW29" i="2"/>
  <c r="BZ29" i="2"/>
  <c r="BX29" i="2"/>
  <c r="BZ60" i="2"/>
  <c r="BZ91" i="2"/>
  <c r="BZ161" i="2"/>
  <c r="BZ191" i="2"/>
  <c r="D220" i="2"/>
  <c r="D60" i="2"/>
  <c r="D161" i="2"/>
  <c r="D252" i="2"/>
  <c r="E29" i="2"/>
  <c r="E91" i="2"/>
  <c r="CA29" i="2"/>
  <c r="CA60" i="2"/>
  <c r="CA91" i="2"/>
  <c r="CA161" i="2"/>
  <c r="CA191" i="2"/>
  <c r="E220" i="2"/>
  <c r="E60" i="2"/>
  <c r="E161" i="2"/>
  <c r="E252" i="2"/>
  <c r="F29" i="2"/>
  <c r="F91" i="2"/>
  <c r="CB29" i="2"/>
  <c r="CB60" i="2"/>
  <c r="CB91" i="2"/>
  <c r="CB161" i="2"/>
  <c r="CB191" i="2"/>
  <c r="F220" i="2"/>
  <c r="F60" i="2"/>
  <c r="F161" i="2"/>
  <c r="F252" i="2"/>
  <c r="G29" i="2"/>
  <c r="G91" i="2"/>
  <c r="CC29" i="2"/>
  <c r="CC60" i="2"/>
  <c r="CC91" i="2"/>
  <c r="CC161" i="2"/>
  <c r="CC191" i="2"/>
  <c r="G220" i="2"/>
  <c r="G60" i="2"/>
  <c r="G161" i="2"/>
  <c r="G252" i="2"/>
  <c r="H29" i="2"/>
  <c r="H91" i="2"/>
  <c r="CD29" i="2"/>
  <c r="CD60" i="2"/>
  <c r="CD91" i="2"/>
  <c r="CD161" i="2"/>
  <c r="CD191" i="2"/>
  <c r="H220" i="2"/>
  <c r="H60" i="2"/>
  <c r="H161" i="2"/>
  <c r="H252" i="2"/>
  <c r="I29" i="2"/>
  <c r="I91" i="2"/>
  <c r="CE29" i="2"/>
  <c r="CE60" i="2"/>
  <c r="CE91" i="2"/>
  <c r="CE161" i="2"/>
  <c r="CE191" i="2"/>
  <c r="I220" i="2"/>
  <c r="I60" i="2"/>
  <c r="I161" i="2"/>
  <c r="I252" i="2"/>
  <c r="J29" i="2"/>
  <c r="J91" i="2"/>
  <c r="CF29" i="2"/>
  <c r="CF60" i="2"/>
  <c r="CF91" i="2"/>
  <c r="CF161" i="2"/>
  <c r="CF191" i="2"/>
  <c r="J220" i="2"/>
  <c r="J60" i="2"/>
  <c r="J161" i="2"/>
  <c r="J252" i="2"/>
  <c r="K29" i="2"/>
  <c r="K91" i="2"/>
  <c r="CG29" i="2"/>
  <c r="CG60" i="2"/>
  <c r="CG91" i="2"/>
  <c r="CG161" i="2"/>
  <c r="CG191" i="2"/>
  <c r="K220" i="2"/>
  <c r="K60" i="2"/>
  <c r="K161" i="2"/>
  <c r="K252" i="2"/>
  <c r="L29" i="2"/>
  <c r="L91" i="2"/>
  <c r="CH29" i="2"/>
  <c r="CH60" i="2"/>
  <c r="CH91" i="2"/>
  <c r="CH161" i="2"/>
  <c r="CH191" i="2"/>
  <c r="L220" i="2"/>
  <c r="L60" i="2"/>
  <c r="L161" i="2"/>
  <c r="L252" i="2"/>
  <c r="M29" i="2"/>
  <c r="M91" i="2"/>
  <c r="CI29" i="2"/>
  <c r="CI60" i="2"/>
  <c r="CI91" i="2"/>
  <c r="CI161" i="2"/>
  <c r="CI191" i="2"/>
  <c r="M220" i="2"/>
  <c r="M60" i="2"/>
  <c r="M161" i="2"/>
  <c r="M252" i="2"/>
  <c r="N29" i="2"/>
  <c r="N91" i="2"/>
  <c r="CJ29" i="2"/>
  <c r="CJ60" i="2"/>
  <c r="CJ91" i="2"/>
  <c r="CJ161" i="2"/>
  <c r="CJ191" i="2"/>
  <c r="N220" i="2"/>
  <c r="N60" i="2"/>
  <c r="N161" i="2"/>
  <c r="N252" i="2"/>
  <c r="O29" i="2"/>
  <c r="O91" i="2"/>
  <c r="CK29" i="2"/>
  <c r="CK60" i="2"/>
  <c r="CK91" i="2"/>
  <c r="CK161" i="2"/>
  <c r="CK191" i="2"/>
  <c r="O220" i="2"/>
  <c r="O60" i="2"/>
  <c r="O161" i="2"/>
  <c r="O252" i="2"/>
  <c r="P29" i="2"/>
  <c r="P91" i="2"/>
  <c r="CL29" i="2"/>
  <c r="CL60" i="2"/>
  <c r="CL91" i="2"/>
  <c r="CL161" i="2"/>
  <c r="CL191" i="2"/>
  <c r="P220" i="2"/>
  <c r="P60" i="2"/>
  <c r="P161" i="2"/>
  <c r="P252" i="2"/>
  <c r="Q29" i="2"/>
  <c r="Q91" i="2"/>
  <c r="CM29" i="2"/>
  <c r="CM60" i="2"/>
  <c r="CM91" i="2"/>
  <c r="CM161" i="2"/>
  <c r="CM191" i="2"/>
  <c r="Q220" i="2"/>
  <c r="Q60" i="2"/>
  <c r="Q161" i="2"/>
  <c r="Q252" i="2"/>
  <c r="R29" i="2"/>
  <c r="R91" i="2"/>
  <c r="CN29" i="2"/>
  <c r="CN60" i="2"/>
  <c r="CN91" i="2"/>
  <c r="CN161" i="2"/>
  <c r="CN191" i="2"/>
  <c r="R220" i="2"/>
  <c r="R60" i="2"/>
  <c r="R161" i="2"/>
  <c r="R252" i="2"/>
  <c r="S29" i="2"/>
  <c r="S91" i="2"/>
  <c r="CO29" i="2"/>
  <c r="CO60" i="2"/>
  <c r="CO91" i="2"/>
  <c r="CO161" i="2"/>
  <c r="CO191" i="2"/>
  <c r="S220" i="2"/>
  <c r="S60" i="2"/>
  <c r="S161" i="2"/>
  <c r="S252" i="2"/>
  <c r="T29" i="2"/>
  <c r="T91" i="2"/>
  <c r="CP29" i="2"/>
  <c r="CP60" i="2"/>
  <c r="CP91" i="2"/>
  <c r="CP161" i="2"/>
  <c r="CP191" i="2"/>
  <c r="T220" i="2"/>
  <c r="T60" i="2"/>
  <c r="T161" i="2"/>
  <c r="T252" i="2"/>
  <c r="U29" i="2"/>
  <c r="U91" i="2"/>
  <c r="CQ29" i="2"/>
  <c r="CQ60" i="2"/>
  <c r="CQ91" i="2"/>
  <c r="CQ161" i="2"/>
  <c r="CQ191" i="2"/>
  <c r="U220" i="2"/>
  <c r="U60" i="2"/>
  <c r="U161" i="2"/>
  <c r="U252" i="2"/>
  <c r="V29" i="2"/>
  <c r="V91" i="2"/>
  <c r="CR29" i="2"/>
  <c r="CR60" i="2"/>
  <c r="CR91" i="2"/>
  <c r="CR161" i="2"/>
  <c r="CR191" i="2"/>
  <c r="V220" i="2"/>
  <c r="V60" i="2"/>
  <c r="V161" i="2"/>
  <c r="V252" i="2"/>
  <c r="W29" i="2"/>
  <c r="W91" i="2"/>
  <c r="CS29" i="2"/>
  <c r="CS60" i="2"/>
  <c r="CS91" i="2"/>
  <c r="CS161" i="2"/>
  <c r="CS191" i="2"/>
  <c r="W220" i="2"/>
  <c r="W60" i="2"/>
  <c r="W161" i="2"/>
  <c r="W252" i="2"/>
  <c r="X29" i="2"/>
  <c r="X91" i="2"/>
  <c r="CT29" i="2"/>
  <c r="CT60" i="2"/>
  <c r="CT91" i="2"/>
  <c r="CT161" i="2"/>
  <c r="CT191" i="2"/>
  <c r="X220" i="2"/>
  <c r="X60" i="2"/>
  <c r="X161" i="2"/>
  <c r="X252" i="2"/>
  <c r="Y29" i="2"/>
  <c r="Y91" i="2"/>
  <c r="CU29" i="2"/>
  <c r="CU60" i="2"/>
  <c r="CU91" i="2"/>
  <c r="CU161" i="2"/>
  <c r="CU191" i="2"/>
  <c r="Y220" i="2"/>
  <c r="Y60" i="2"/>
  <c r="Y161" i="2"/>
  <c r="Y252" i="2"/>
  <c r="Z29" i="2"/>
  <c r="Z91" i="2"/>
  <c r="CV29" i="2"/>
  <c r="CV60" i="2"/>
  <c r="CV91" i="2"/>
  <c r="CV161" i="2"/>
  <c r="CV191" i="2"/>
  <c r="Z220" i="2"/>
  <c r="Z60" i="2"/>
  <c r="Z161" i="2"/>
  <c r="Z252" i="2"/>
  <c r="AA29" i="2"/>
  <c r="AA91" i="2"/>
  <c r="CW29" i="2"/>
  <c r="CW60" i="2"/>
  <c r="CW91" i="2"/>
  <c r="CW161" i="2"/>
  <c r="CW191" i="2"/>
  <c r="AA220" i="2"/>
  <c r="AA60" i="2"/>
  <c r="AA161" i="2"/>
  <c r="AA252" i="2"/>
  <c r="AB29" i="2"/>
  <c r="AB91" i="2"/>
  <c r="CX29" i="2"/>
  <c r="CX60" i="2"/>
  <c r="CX91" i="2"/>
  <c r="CX161" i="2"/>
  <c r="CX191" i="2"/>
  <c r="AB220" i="2"/>
  <c r="AB60" i="2"/>
  <c r="AB161" i="2"/>
  <c r="AB252" i="2"/>
  <c r="AC29" i="2"/>
  <c r="AC91" i="2"/>
  <c r="CY29" i="2"/>
  <c r="CY60" i="2"/>
  <c r="CY91" i="2"/>
  <c r="CY161" i="2"/>
  <c r="CY191" i="2"/>
  <c r="AC220" i="2"/>
  <c r="AC60" i="2"/>
  <c r="AC161" i="2"/>
  <c r="AC252" i="2"/>
  <c r="AD29" i="2"/>
  <c r="AD91" i="2"/>
  <c r="CZ29" i="2"/>
  <c r="CZ60" i="2"/>
  <c r="CZ91" i="2"/>
  <c r="CZ161" i="2"/>
  <c r="CZ191" i="2"/>
  <c r="AD220" i="2"/>
  <c r="AD60" i="2"/>
  <c r="AD161" i="2"/>
  <c r="AD252" i="2"/>
  <c r="AE29" i="2"/>
  <c r="AE91" i="2"/>
  <c r="DA29" i="2"/>
  <c r="DA60" i="2"/>
  <c r="DA91" i="2"/>
  <c r="DA161" i="2"/>
  <c r="DA191" i="2"/>
  <c r="AE220" i="2"/>
  <c r="AE60" i="2"/>
  <c r="AE161" i="2"/>
  <c r="AE252" i="2"/>
  <c r="AF29" i="2"/>
  <c r="AF91" i="2"/>
  <c r="DB29" i="2"/>
  <c r="DB60" i="2"/>
  <c r="DB91" i="2"/>
  <c r="DB161" i="2"/>
  <c r="DB191" i="2"/>
  <c r="AF220" i="2"/>
  <c r="AF60" i="2"/>
  <c r="AF161" i="2"/>
  <c r="AF252" i="2"/>
  <c r="AG29" i="2"/>
  <c r="AG91" i="2"/>
  <c r="DC29" i="2"/>
  <c r="DC60" i="2"/>
  <c r="DC91" i="2"/>
  <c r="DC161" i="2"/>
  <c r="DC191" i="2"/>
  <c r="AG220" i="2"/>
  <c r="AG60" i="2"/>
  <c r="AG161" i="2"/>
  <c r="AG252" i="2"/>
  <c r="AH29" i="2"/>
  <c r="AH91" i="2"/>
  <c r="DD29" i="2"/>
  <c r="DD60" i="2"/>
  <c r="DD91" i="2"/>
  <c r="DD161" i="2"/>
  <c r="DD191" i="2"/>
  <c r="AH220" i="2"/>
  <c r="AH60" i="2"/>
  <c r="AH161" i="2"/>
  <c r="AH252" i="2"/>
  <c r="AI29" i="2"/>
  <c r="AI91" i="2"/>
  <c r="DE29" i="2"/>
  <c r="DE60" i="2"/>
  <c r="DE91" i="2"/>
  <c r="DE161" i="2"/>
  <c r="DE191" i="2"/>
  <c r="AI220" i="2"/>
  <c r="AI60" i="2"/>
  <c r="AI161" i="2"/>
  <c r="AI252" i="2"/>
  <c r="AJ29" i="2"/>
  <c r="AJ91" i="2"/>
  <c r="DF29" i="2"/>
  <c r="DF60" i="2"/>
  <c r="DF91" i="2"/>
  <c r="DF161" i="2"/>
  <c r="DF191" i="2"/>
  <c r="AJ220" i="2"/>
  <c r="AJ60" i="2"/>
  <c r="AJ161" i="2"/>
  <c r="AJ252" i="2"/>
  <c r="AK29" i="2"/>
  <c r="AK91" i="2"/>
  <c r="DG29" i="2"/>
  <c r="DG60" i="2"/>
  <c r="DG91" i="2"/>
  <c r="DG161" i="2"/>
  <c r="DG191" i="2"/>
  <c r="AK220" i="2"/>
  <c r="AK60" i="2"/>
  <c r="AK161" i="2"/>
  <c r="AK252" i="2"/>
  <c r="AL29" i="2"/>
  <c r="AL91" i="2"/>
  <c r="DH29" i="2"/>
  <c r="DH60" i="2"/>
  <c r="DH91" i="2"/>
  <c r="DH161" i="2"/>
  <c r="DH191" i="2"/>
  <c r="AL220" i="2"/>
  <c r="AL60" i="2"/>
  <c r="AL161" i="2"/>
  <c r="AL252" i="2"/>
  <c r="AM29" i="2"/>
  <c r="AM91" i="2"/>
  <c r="DI29" i="2"/>
  <c r="DI60" i="2"/>
  <c r="DI91" i="2"/>
  <c r="DI161" i="2"/>
  <c r="DI191" i="2"/>
  <c r="AM220" i="2"/>
  <c r="AM60" i="2"/>
  <c r="AM161" i="2"/>
  <c r="AM252" i="2"/>
  <c r="AN29" i="2"/>
  <c r="AN91" i="2"/>
  <c r="DJ29" i="2"/>
  <c r="DJ60" i="2"/>
  <c r="DJ91" i="2"/>
  <c r="DJ161" i="2"/>
  <c r="DJ191" i="2"/>
  <c r="AN220" i="2"/>
  <c r="AN60" i="2"/>
  <c r="AN161" i="2"/>
  <c r="AN252" i="2"/>
  <c r="AO29" i="2"/>
  <c r="AO91" i="2"/>
  <c r="DK29" i="2"/>
  <c r="DK60" i="2"/>
  <c r="DK91" i="2"/>
  <c r="DK161" i="2"/>
  <c r="DK191" i="2"/>
  <c r="AO220" i="2"/>
  <c r="AO60" i="2"/>
  <c r="AO161" i="2"/>
  <c r="AO252" i="2"/>
  <c r="AP29" i="2"/>
  <c r="AP91" i="2"/>
  <c r="DL29" i="2"/>
  <c r="DL60" i="2"/>
  <c r="DL91" i="2"/>
  <c r="DL161" i="2"/>
  <c r="DL191" i="2"/>
  <c r="AP220" i="2"/>
  <c r="AP60" i="2"/>
  <c r="AP161" i="2"/>
  <c r="AP252" i="2"/>
  <c r="AQ29" i="2"/>
  <c r="AQ91" i="2"/>
  <c r="DM29" i="2"/>
  <c r="DM60" i="2"/>
  <c r="DM91" i="2"/>
  <c r="DM161" i="2"/>
  <c r="DM191" i="2"/>
  <c r="AQ220" i="2"/>
  <c r="AQ60" i="2"/>
  <c r="AQ161" i="2"/>
  <c r="AQ252" i="2"/>
  <c r="AR29" i="2"/>
  <c r="AR91" i="2"/>
  <c r="DN29" i="2"/>
  <c r="DN60" i="2"/>
  <c r="DN91" i="2"/>
  <c r="DN161" i="2"/>
  <c r="DN191" i="2"/>
  <c r="AR220" i="2"/>
  <c r="AR60" i="2"/>
  <c r="AR161" i="2"/>
  <c r="AR252" i="2"/>
  <c r="AS29" i="2"/>
  <c r="AS91" i="2"/>
  <c r="DO29" i="2"/>
  <c r="DO60" i="2"/>
  <c r="DO91" i="2"/>
  <c r="DO161" i="2"/>
  <c r="DO191" i="2"/>
  <c r="AS220" i="2"/>
  <c r="AS60" i="2"/>
  <c r="AS161" i="2"/>
  <c r="AS252" i="2"/>
  <c r="AT29" i="2"/>
  <c r="AT91" i="2"/>
  <c r="DP29" i="2"/>
  <c r="DP60" i="2"/>
  <c r="DP91" i="2"/>
  <c r="DP161" i="2"/>
  <c r="DP191" i="2"/>
  <c r="AT220" i="2"/>
  <c r="AT60" i="2"/>
  <c r="AT161" i="2"/>
  <c r="AT252" i="2"/>
  <c r="AU29" i="2"/>
  <c r="AU91" i="2"/>
  <c r="DQ29" i="2"/>
  <c r="DQ60" i="2"/>
  <c r="DQ91" i="2"/>
  <c r="DQ161" i="2"/>
  <c r="DQ191" i="2"/>
  <c r="AU220" i="2"/>
  <c r="AU60" i="2"/>
  <c r="AU161" i="2"/>
  <c r="AU252" i="2"/>
  <c r="AV29" i="2"/>
  <c r="AV91" i="2"/>
  <c r="DR29" i="2"/>
  <c r="DR60" i="2"/>
  <c r="DR91" i="2"/>
  <c r="DR161" i="2"/>
  <c r="DR191" i="2"/>
  <c r="AV220" i="2"/>
  <c r="AV60" i="2"/>
  <c r="AV161" i="2"/>
  <c r="AV252" i="2"/>
  <c r="AW29" i="2"/>
  <c r="AW91" i="2"/>
  <c r="DS29" i="2"/>
  <c r="DS60" i="2"/>
  <c r="DS91" i="2"/>
  <c r="DS161" i="2"/>
  <c r="DS191" i="2"/>
  <c r="AW220" i="2"/>
  <c r="AW60" i="2"/>
  <c r="AW161" i="2"/>
  <c r="AW252" i="2"/>
  <c r="AX29" i="2"/>
  <c r="AX91" i="2"/>
  <c r="DT29" i="2"/>
  <c r="DT60" i="2"/>
  <c r="DT91" i="2"/>
  <c r="DT161" i="2"/>
  <c r="DT191" i="2"/>
  <c r="AX220" i="2"/>
  <c r="AX60" i="2"/>
  <c r="AX161" i="2"/>
  <c r="AX252" i="2"/>
  <c r="AY29" i="2"/>
  <c r="AY91" i="2"/>
  <c r="DU29" i="2"/>
  <c r="DU60" i="2"/>
  <c r="DU91" i="2"/>
  <c r="DU161" i="2"/>
  <c r="DU191" i="2"/>
  <c r="AY220" i="2"/>
  <c r="AY60" i="2"/>
  <c r="AY161" i="2"/>
  <c r="AY252" i="2"/>
  <c r="AZ29" i="2"/>
  <c r="AZ91" i="2"/>
  <c r="DV29" i="2"/>
  <c r="DV60" i="2"/>
  <c r="DV91" i="2"/>
  <c r="DV161" i="2"/>
  <c r="DV191" i="2"/>
  <c r="AZ220" i="2"/>
  <c r="AZ60" i="2"/>
  <c r="AZ161" i="2"/>
  <c r="AZ252" i="2"/>
  <c r="BA29" i="2"/>
  <c r="BA91" i="2"/>
  <c r="DW29" i="2"/>
  <c r="DW60" i="2"/>
  <c r="DW91" i="2"/>
  <c r="DW161" i="2"/>
  <c r="DW191" i="2"/>
  <c r="BA220" i="2"/>
  <c r="BA60" i="2"/>
  <c r="BA161" i="2"/>
  <c r="BA252" i="2"/>
  <c r="BB29" i="2"/>
  <c r="BB91" i="2"/>
  <c r="DX29" i="2"/>
  <c r="DX60" i="2"/>
  <c r="DX91" i="2"/>
  <c r="DX161" i="2"/>
  <c r="DX191" i="2"/>
  <c r="BB220" i="2"/>
  <c r="BB60" i="2"/>
  <c r="BB161" i="2"/>
  <c r="BB252" i="2"/>
  <c r="BC29" i="2"/>
  <c r="BC91" i="2"/>
  <c r="DY29" i="2"/>
  <c r="DY60" i="2"/>
  <c r="DY91" i="2"/>
  <c r="DY161" i="2"/>
  <c r="DY191" i="2"/>
  <c r="BC220" i="2"/>
  <c r="BC60" i="2"/>
  <c r="BC161" i="2"/>
  <c r="BC252" i="2"/>
  <c r="BD29" i="2"/>
  <c r="BD91" i="2"/>
  <c r="DZ29" i="2"/>
  <c r="DZ60" i="2"/>
  <c r="DZ91" i="2"/>
  <c r="DZ161" i="2"/>
  <c r="DZ191" i="2"/>
  <c r="BD220" i="2"/>
  <c r="BD60" i="2"/>
  <c r="BD161" i="2"/>
  <c r="BD252" i="2"/>
  <c r="BE29" i="2"/>
  <c r="BE91" i="2"/>
  <c r="EA29" i="2"/>
  <c r="EA60" i="2"/>
  <c r="EA91" i="2"/>
  <c r="EA161" i="2"/>
  <c r="EA191" i="2"/>
  <c r="BE220" i="2"/>
  <c r="BE60" i="2"/>
  <c r="BE161" i="2"/>
  <c r="BE252" i="2"/>
  <c r="EY29" i="2"/>
  <c r="S46" i="1"/>
  <c r="EY91" i="2"/>
  <c r="HW29" i="2"/>
  <c r="HW60" i="2"/>
  <c r="HW91" i="2"/>
  <c r="HW161" i="2"/>
  <c r="HW191" i="2"/>
  <c r="EY220" i="2"/>
  <c r="EY60" i="2"/>
  <c r="EY161" i="2"/>
  <c r="EY252" i="2"/>
  <c r="EZ29" i="2"/>
  <c r="EZ91" i="2"/>
  <c r="HX29" i="2"/>
  <c r="HX60" i="2"/>
  <c r="HX91" i="2"/>
  <c r="HX161" i="2"/>
  <c r="HX191" i="2"/>
  <c r="EZ220" i="2"/>
  <c r="EZ60" i="2"/>
  <c r="EZ161" i="2"/>
  <c r="EZ252" i="2"/>
  <c r="FA29" i="2"/>
  <c r="FA91" i="2"/>
  <c r="HY29" i="2"/>
  <c r="HY60" i="2"/>
  <c r="HY91" i="2"/>
  <c r="HY161" i="2"/>
  <c r="HY191" i="2"/>
  <c r="FA220" i="2"/>
  <c r="FA60" i="2"/>
  <c r="FA161" i="2"/>
  <c r="FA252" i="2"/>
  <c r="FB29" i="2"/>
  <c r="FB91" i="2"/>
  <c r="HZ29" i="2"/>
  <c r="HZ60" i="2"/>
  <c r="HZ91" i="2"/>
  <c r="HZ161" i="2"/>
  <c r="HZ191" i="2"/>
  <c r="FB220" i="2"/>
  <c r="FB60" i="2"/>
  <c r="FB161" i="2"/>
  <c r="FB252" i="2"/>
  <c r="FC29" i="2"/>
  <c r="FC91" i="2"/>
  <c r="IA29" i="2"/>
  <c r="IA60" i="2"/>
  <c r="IA91" i="2"/>
  <c r="IA161" i="2"/>
  <c r="IA191" i="2"/>
  <c r="FC220" i="2"/>
  <c r="FC60" i="2"/>
  <c r="FC161" i="2"/>
  <c r="FC252" i="2"/>
  <c r="FD29" i="2"/>
  <c r="FD91" i="2"/>
  <c r="IB29" i="2"/>
  <c r="IB60" i="2"/>
  <c r="IB91" i="2"/>
  <c r="IB161" i="2"/>
  <c r="IB191" i="2"/>
  <c r="FD220" i="2"/>
  <c r="FD60" i="2"/>
  <c r="FD161" i="2"/>
  <c r="FD252" i="2"/>
  <c r="FE29" i="2"/>
  <c r="FE91" i="2"/>
  <c r="IC29" i="2"/>
  <c r="IC60" i="2"/>
  <c r="IC91" i="2"/>
  <c r="IC161" i="2"/>
  <c r="IC191" i="2"/>
  <c r="FE220" i="2"/>
  <c r="FE60" i="2"/>
  <c r="FE161" i="2"/>
  <c r="FE252" i="2"/>
  <c r="FF29" i="2"/>
  <c r="FF91" i="2"/>
  <c r="ID29" i="2"/>
  <c r="ID60" i="2"/>
  <c r="ID91" i="2"/>
  <c r="ID161" i="2"/>
  <c r="ID191" i="2"/>
  <c r="FF220" i="2"/>
  <c r="FF60" i="2"/>
  <c r="FF161" i="2"/>
  <c r="FF252" i="2"/>
  <c r="FG29" i="2"/>
  <c r="FG91" i="2"/>
  <c r="IE29" i="2"/>
  <c r="IE60" i="2"/>
  <c r="IE91" i="2"/>
  <c r="IE161" i="2"/>
  <c r="IE191" i="2"/>
  <c r="FG220" i="2"/>
  <c r="FG60" i="2"/>
  <c r="FG161" i="2"/>
  <c r="FG252" i="2"/>
  <c r="FH29" i="2"/>
  <c r="FH91" i="2"/>
  <c r="IF29" i="2"/>
  <c r="IF60" i="2"/>
  <c r="IF91" i="2"/>
  <c r="IF161" i="2"/>
  <c r="IF191" i="2"/>
  <c r="FH220" i="2"/>
  <c r="FH60" i="2"/>
  <c r="FH161" i="2"/>
  <c r="FH252" i="2"/>
  <c r="FI29" i="2"/>
  <c r="FI91" i="2"/>
  <c r="IG29" i="2"/>
  <c r="IG60" i="2"/>
  <c r="IG91" i="2"/>
  <c r="IG161" i="2"/>
  <c r="IG191" i="2"/>
  <c r="FI220" i="2"/>
  <c r="FI60" i="2"/>
  <c r="FI161" i="2"/>
  <c r="FI252" i="2"/>
  <c r="FJ29" i="2"/>
  <c r="FJ91" i="2"/>
  <c r="IH29" i="2"/>
  <c r="IH60" i="2"/>
  <c r="IH91" i="2"/>
  <c r="IH161" i="2"/>
  <c r="IH191" i="2"/>
  <c r="FJ220" i="2"/>
  <c r="FJ60" i="2"/>
  <c r="FJ161" i="2"/>
  <c r="FJ252" i="2"/>
  <c r="FK29" i="2"/>
  <c r="FK91" i="2"/>
  <c r="II29" i="2"/>
  <c r="II60" i="2"/>
  <c r="II91" i="2"/>
  <c r="II161" i="2"/>
  <c r="II191" i="2"/>
  <c r="FK220" i="2"/>
  <c r="FK60" i="2"/>
  <c r="FK161" i="2"/>
  <c r="FK252" i="2"/>
  <c r="FL29" i="2"/>
  <c r="FL91" i="2"/>
  <c r="IJ29" i="2"/>
  <c r="IJ60" i="2"/>
  <c r="IJ91" i="2"/>
  <c r="IJ161" i="2"/>
  <c r="IJ191" i="2"/>
  <c r="FL220" i="2"/>
  <c r="FL60" i="2"/>
  <c r="FL161" i="2"/>
  <c r="FL252" i="2"/>
  <c r="FM29" i="2"/>
  <c r="FM91" i="2"/>
  <c r="IK29" i="2"/>
  <c r="IK60" i="2"/>
  <c r="IK91" i="2"/>
  <c r="IK161" i="2"/>
  <c r="IK191" i="2"/>
  <c r="FM220" i="2"/>
  <c r="FM60" i="2"/>
  <c r="FM161" i="2"/>
  <c r="FM252" i="2"/>
  <c r="FN29" i="2"/>
  <c r="FN91" i="2"/>
  <c r="IL29" i="2"/>
  <c r="IL60" i="2"/>
  <c r="IL91" i="2"/>
  <c r="IL161" i="2"/>
  <c r="IL191" i="2"/>
  <c r="FN220" i="2"/>
  <c r="FN60" i="2"/>
  <c r="FN161" i="2"/>
  <c r="FN252" i="2"/>
  <c r="FO29" i="2"/>
  <c r="FO91" i="2"/>
  <c r="IM29" i="2"/>
  <c r="IM60" i="2"/>
  <c r="IM91" i="2"/>
  <c r="IM161" i="2"/>
  <c r="IM191" i="2"/>
  <c r="FO220" i="2"/>
  <c r="FO60" i="2"/>
  <c r="FO161" i="2"/>
  <c r="FO252" i="2"/>
  <c r="FP29" i="2"/>
  <c r="FP91" i="2"/>
  <c r="IN29" i="2"/>
  <c r="IN60" i="2"/>
  <c r="IN91" i="2"/>
  <c r="IN161" i="2"/>
  <c r="IN191" i="2"/>
  <c r="FP220" i="2"/>
  <c r="FP60" i="2"/>
  <c r="FP161" i="2"/>
  <c r="FP252" i="2"/>
  <c r="FQ29" i="2"/>
  <c r="FQ91" i="2"/>
  <c r="IO29" i="2"/>
  <c r="IO60" i="2"/>
  <c r="IO91" i="2"/>
  <c r="IO161" i="2"/>
  <c r="IO191" i="2"/>
  <c r="FQ220" i="2"/>
  <c r="FQ60" i="2"/>
  <c r="FQ161" i="2"/>
  <c r="FQ252" i="2"/>
  <c r="FR29" i="2"/>
  <c r="FR91" i="2"/>
  <c r="IP29" i="2"/>
  <c r="IP60" i="2"/>
  <c r="IP91" i="2"/>
  <c r="IP161" i="2"/>
  <c r="IP191" i="2"/>
  <c r="FR220" i="2"/>
  <c r="FR60" i="2"/>
  <c r="FR161" i="2"/>
  <c r="FR252" i="2"/>
  <c r="FS29" i="2"/>
  <c r="FS91" i="2"/>
  <c r="IQ29" i="2"/>
  <c r="IQ60" i="2"/>
  <c r="IQ91" i="2"/>
  <c r="IQ161" i="2"/>
  <c r="IQ191" i="2"/>
  <c r="FS220" i="2"/>
  <c r="FS60" i="2"/>
  <c r="FS161" i="2"/>
  <c r="FS252" i="2"/>
  <c r="FT29" i="2"/>
  <c r="FT91" i="2"/>
  <c r="IR29" i="2"/>
  <c r="IR60" i="2"/>
  <c r="IR91" i="2"/>
  <c r="IR161" i="2"/>
  <c r="IR191" i="2"/>
  <c r="FT220" i="2"/>
  <c r="FT60" i="2"/>
  <c r="FT161" i="2"/>
  <c r="FT252" i="2"/>
  <c r="FU29" i="2"/>
  <c r="FU91" i="2"/>
  <c r="IS29" i="2"/>
  <c r="IS60" i="2"/>
  <c r="IS91" i="2"/>
  <c r="IS161" i="2"/>
  <c r="IS191" i="2"/>
  <c r="FU220" i="2"/>
  <c r="FU60" i="2"/>
  <c r="FU161" i="2"/>
  <c r="FU252" i="2"/>
  <c r="FV29" i="2"/>
  <c r="FV91" i="2"/>
  <c r="IT29" i="2"/>
  <c r="IT60" i="2"/>
  <c r="IT91" i="2"/>
  <c r="IT161" i="2"/>
  <c r="IT191" i="2"/>
  <c r="FV220" i="2"/>
  <c r="FV60" i="2"/>
  <c r="FV161" i="2"/>
  <c r="FV252" i="2"/>
  <c r="FW29" i="2"/>
  <c r="FW91" i="2"/>
  <c r="IU29" i="2"/>
  <c r="IU60" i="2"/>
  <c r="IU91" i="2"/>
  <c r="IU161" i="2"/>
  <c r="IU191" i="2"/>
  <c r="FW220" i="2"/>
  <c r="FW60" i="2"/>
  <c r="FW161" i="2"/>
  <c r="FW252" i="2"/>
  <c r="FX29" i="2"/>
  <c r="FX91" i="2"/>
  <c r="IV29" i="2"/>
  <c r="IV60" i="2"/>
  <c r="IV91" i="2"/>
  <c r="IV161" i="2"/>
  <c r="IV191" i="2"/>
  <c r="FX220" i="2"/>
  <c r="FX60" i="2"/>
  <c r="FX161" i="2"/>
  <c r="FX252" i="2"/>
  <c r="FY29" i="2"/>
  <c r="FY91" i="2"/>
  <c r="IW29" i="2"/>
  <c r="IW60" i="2"/>
  <c r="IW91" i="2"/>
  <c r="IW161" i="2"/>
  <c r="IW191" i="2"/>
  <c r="FY220" i="2"/>
  <c r="FY60" i="2"/>
  <c r="FY161" i="2"/>
  <c r="FY252" i="2"/>
  <c r="FZ29" i="2"/>
  <c r="FZ91" i="2"/>
  <c r="IX29" i="2"/>
  <c r="IX60" i="2"/>
  <c r="IX91" i="2"/>
  <c r="IX161" i="2"/>
  <c r="IX191" i="2"/>
  <c r="FZ220" i="2"/>
  <c r="FZ60" i="2"/>
  <c r="FZ161" i="2"/>
  <c r="FZ252" i="2"/>
  <c r="GA29" i="2"/>
  <c r="GA91" i="2"/>
  <c r="IY29" i="2"/>
  <c r="IY60" i="2"/>
  <c r="IY91" i="2"/>
  <c r="IY161" i="2"/>
  <c r="IY191" i="2"/>
  <c r="GA220" i="2"/>
  <c r="GA60" i="2"/>
  <c r="GA161" i="2"/>
  <c r="GA252" i="2"/>
  <c r="GB29" i="2"/>
  <c r="GB91" i="2"/>
  <c r="IZ29" i="2"/>
  <c r="IZ60" i="2"/>
  <c r="IZ91" i="2"/>
  <c r="IZ161" i="2"/>
  <c r="IZ191" i="2"/>
  <c r="GB220" i="2"/>
  <c r="GB60" i="2"/>
  <c r="GB161" i="2"/>
  <c r="GB252" i="2"/>
  <c r="GC29" i="2"/>
  <c r="GC91" i="2"/>
  <c r="JA29" i="2"/>
  <c r="JA60" i="2"/>
  <c r="JA91" i="2"/>
  <c r="JA161" i="2"/>
  <c r="JA191" i="2"/>
  <c r="GC220" i="2"/>
  <c r="GC60" i="2"/>
  <c r="GC161" i="2"/>
  <c r="GC252" i="2"/>
  <c r="GD29" i="2"/>
  <c r="GD91" i="2"/>
  <c r="JB29" i="2"/>
  <c r="JB60" i="2"/>
  <c r="JB91" i="2"/>
  <c r="JB161" i="2"/>
  <c r="JB191" i="2"/>
  <c r="GD220" i="2"/>
  <c r="GD60" i="2"/>
  <c r="GD161" i="2"/>
  <c r="GD252" i="2"/>
  <c r="GE29" i="2"/>
  <c r="GE91" i="2"/>
  <c r="JC29" i="2"/>
  <c r="JC60" i="2"/>
  <c r="JC91" i="2"/>
  <c r="JC161" i="2"/>
  <c r="JC191" i="2"/>
  <c r="GE220" i="2"/>
  <c r="GE60" i="2"/>
  <c r="GE161" i="2"/>
  <c r="GE252" i="2"/>
  <c r="GF29" i="2"/>
  <c r="GF91" i="2"/>
  <c r="JD29" i="2"/>
  <c r="JD60" i="2"/>
  <c r="JD91" i="2"/>
  <c r="JD161" i="2"/>
  <c r="JD191" i="2"/>
  <c r="GF220" i="2"/>
  <c r="GF60" i="2"/>
  <c r="GF161" i="2"/>
  <c r="GF252" i="2"/>
  <c r="GG29" i="2"/>
  <c r="GG91" i="2"/>
  <c r="JE29" i="2"/>
  <c r="JE60" i="2"/>
  <c r="JE91" i="2"/>
  <c r="JE161" i="2"/>
  <c r="JE191" i="2"/>
  <c r="GG220" i="2"/>
  <c r="GG60" i="2"/>
  <c r="GG161" i="2"/>
  <c r="GG252" i="2"/>
  <c r="GH29" i="2"/>
  <c r="GH91" i="2"/>
  <c r="JF29" i="2"/>
  <c r="JF60" i="2"/>
  <c r="JF91" i="2"/>
  <c r="JF161" i="2"/>
  <c r="JF191" i="2"/>
  <c r="GH220" i="2"/>
  <c r="GH60" i="2"/>
  <c r="GH161" i="2"/>
  <c r="GH252" i="2"/>
  <c r="GI29" i="2"/>
  <c r="GI91" i="2"/>
  <c r="JG29" i="2"/>
  <c r="JG60" i="2"/>
  <c r="JG91" i="2"/>
  <c r="JG161" i="2"/>
  <c r="JG191" i="2"/>
  <c r="GI220" i="2"/>
  <c r="GI60" i="2"/>
  <c r="GI161" i="2"/>
  <c r="GI252" i="2"/>
  <c r="GJ29" i="2"/>
  <c r="GJ91" i="2"/>
  <c r="JH29" i="2"/>
  <c r="JH60" i="2"/>
  <c r="JH91" i="2"/>
  <c r="JH161" i="2"/>
  <c r="JH191" i="2"/>
  <c r="GJ220" i="2"/>
  <c r="GJ60" i="2"/>
  <c r="GJ161" i="2"/>
  <c r="GJ252" i="2"/>
  <c r="GK29" i="2"/>
  <c r="GK91" i="2"/>
  <c r="JI29" i="2"/>
  <c r="JI60" i="2"/>
  <c r="JI91" i="2"/>
  <c r="JI161" i="2"/>
  <c r="JI191" i="2"/>
  <c r="GK220" i="2"/>
  <c r="GK60" i="2"/>
  <c r="GK161" i="2"/>
  <c r="GK252" i="2"/>
  <c r="GL29" i="2"/>
  <c r="GL91" i="2"/>
  <c r="JJ29" i="2"/>
  <c r="JJ60" i="2"/>
  <c r="JJ91" i="2"/>
  <c r="JJ161" i="2"/>
  <c r="JJ191" i="2"/>
  <c r="GL220" i="2"/>
  <c r="GL60" i="2"/>
  <c r="GL161" i="2"/>
  <c r="GL252" i="2"/>
  <c r="GM29" i="2"/>
  <c r="GM91" i="2"/>
  <c r="JK29" i="2"/>
  <c r="JK60" i="2"/>
  <c r="JK91" i="2"/>
  <c r="JK161" i="2"/>
  <c r="JK191" i="2"/>
  <c r="GM220" i="2"/>
  <c r="GM60" i="2"/>
  <c r="GM161" i="2"/>
  <c r="GM252" i="2"/>
  <c r="GN29" i="2"/>
  <c r="GN91" i="2"/>
  <c r="JL29" i="2"/>
  <c r="JL60" i="2"/>
  <c r="JL91" i="2"/>
  <c r="JL161" i="2"/>
  <c r="JL191" i="2"/>
  <c r="GN220" i="2"/>
  <c r="GN60" i="2"/>
  <c r="GN161" i="2"/>
  <c r="GN252" i="2"/>
  <c r="GO29" i="2"/>
  <c r="GO91" i="2"/>
  <c r="JM29" i="2"/>
  <c r="JM60" i="2"/>
  <c r="JM91" i="2"/>
  <c r="JM161" i="2"/>
  <c r="JM191" i="2"/>
  <c r="GO220" i="2"/>
  <c r="GO60" i="2"/>
  <c r="GO161" i="2"/>
  <c r="GO252" i="2"/>
  <c r="GP29" i="2"/>
  <c r="GP91" i="2"/>
  <c r="JN29" i="2"/>
  <c r="JN60" i="2"/>
  <c r="JN91" i="2"/>
  <c r="JN161" i="2"/>
  <c r="JN191" i="2"/>
  <c r="GP220" i="2"/>
  <c r="GP60" i="2"/>
  <c r="GP161" i="2"/>
  <c r="GP252" i="2"/>
  <c r="GQ29" i="2"/>
  <c r="GQ91" i="2"/>
  <c r="JO29" i="2"/>
  <c r="JO60" i="2"/>
  <c r="JO91" i="2"/>
  <c r="JO161" i="2"/>
  <c r="JO191" i="2"/>
  <c r="GQ220" i="2"/>
  <c r="GQ60" i="2"/>
  <c r="GQ161" i="2"/>
  <c r="GQ252" i="2"/>
  <c r="GR29" i="2"/>
  <c r="GR91" i="2"/>
  <c r="JP29" i="2"/>
  <c r="JP60" i="2"/>
  <c r="JP91" i="2"/>
  <c r="JP161" i="2"/>
  <c r="JP191" i="2"/>
  <c r="GR220" i="2"/>
  <c r="GR60" i="2"/>
  <c r="GR161" i="2"/>
  <c r="GR252" i="2"/>
  <c r="GS29" i="2"/>
  <c r="GS91" i="2"/>
  <c r="JQ29" i="2"/>
  <c r="JQ60" i="2"/>
  <c r="JQ91" i="2"/>
  <c r="JQ161" i="2"/>
  <c r="JQ191" i="2"/>
  <c r="GS220" i="2"/>
  <c r="GS60" i="2"/>
  <c r="GS161" i="2"/>
  <c r="GS252" i="2"/>
  <c r="GT29" i="2"/>
  <c r="GT91" i="2"/>
  <c r="JR29" i="2"/>
  <c r="JR60" i="2"/>
  <c r="JR91" i="2"/>
  <c r="JR161" i="2"/>
  <c r="JR191" i="2"/>
  <c r="GT220" i="2"/>
  <c r="GT60" i="2"/>
  <c r="GT161" i="2"/>
  <c r="GT252" i="2"/>
  <c r="GU29" i="2"/>
  <c r="GU91" i="2"/>
  <c r="JS29" i="2"/>
  <c r="JS60" i="2"/>
  <c r="JS91" i="2"/>
  <c r="JS161" i="2"/>
  <c r="JS191" i="2"/>
  <c r="GU220" i="2"/>
  <c r="GU60" i="2"/>
  <c r="GU161" i="2"/>
  <c r="GU252" i="2"/>
  <c r="GV29" i="2"/>
  <c r="GV91" i="2"/>
  <c r="JT29" i="2"/>
  <c r="JT60" i="2"/>
  <c r="JT91" i="2"/>
  <c r="JT161" i="2"/>
  <c r="JT191" i="2"/>
  <c r="GV220" i="2"/>
  <c r="GV60" i="2"/>
  <c r="GV161" i="2"/>
  <c r="GV252" i="2"/>
  <c r="GW29" i="2"/>
  <c r="GW91" i="2"/>
  <c r="JU29" i="2"/>
  <c r="JU60" i="2"/>
  <c r="JU91" i="2"/>
  <c r="JU161" i="2"/>
  <c r="JU191" i="2"/>
  <c r="GW220" i="2"/>
  <c r="GW60" i="2"/>
  <c r="GW161" i="2"/>
  <c r="GW252" i="2"/>
  <c r="GX29" i="2"/>
  <c r="GX91" i="2"/>
  <c r="JV29" i="2"/>
  <c r="JV60" i="2"/>
  <c r="JV91" i="2"/>
  <c r="JV161" i="2"/>
  <c r="JV191" i="2"/>
  <c r="GX220" i="2"/>
  <c r="GX60" i="2"/>
  <c r="GX161" i="2"/>
  <c r="GX252" i="2"/>
  <c r="GY29" i="2"/>
  <c r="GY91" i="2"/>
  <c r="JW29" i="2"/>
  <c r="JW60" i="2"/>
  <c r="JW91" i="2"/>
  <c r="JW161" i="2"/>
  <c r="JW191" i="2"/>
  <c r="GY220" i="2"/>
  <c r="GY60" i="2"/>
  <c r="GY161" i="2"/>
  <c r="GY252" i="2"/>
  <c r="GZ29" i="2"/>
  <c r="GZ91" i="2"/>
  <c r="JX29" i="2"/>
  <c r="JX60" i="2"/>
  <c r="JX91" i="2"/>
  <c r="JX161" i="2"/>
  <c r="JX191" i="2"/>
  <c r="GZ220" i="2"/>
  <c r="GZ60" i="2"/>
  <c r="GZ161" i="2"/>
  <c r="GZ252" i="2"/>
  <c r="KI220" i="2"/>
  <c r="NG29" i="2"/>
  <c r="NG60" i="2"/>
  <c r="NG91" i="2"/>
  <c r="NG161" i="2"/>
  <c r="NG191" i="2"/>
  <c r="KI60" i="2"/>
  <c r="KI161" i="2"/>
  <c r="KI252" i="2"/>
  <c r="NH29" i="2"/>
  <c r="NH60" i="2"/>
  <c r="NH91" i="2"/>
  <c r="NH161" i="2"/>
  <c r="NH191" i="2"/>
  <c r="KJ220" i="2"/>
  <c r="KJ60" i="2"/>
  <c r="KJ161" i="2"/>
  <c r="KJ252" i="2"/>
  <c r="NI29" i="2"/>
  <c r="NI60" i="2"/>
  <c r="NI91" i="2"/>
  <c r="NI161" i="2"/>
  <c r="NI191" i="2"/>
  <c r="KK220" i="2"/>
  <c r="KK60" i="2"/>
  <c r="KK161" i="2"/>
  <c r="KK252" i="2"/>
  <c r="NJ29" i="2"/>
  <c r="NJ60" i="2"/>
  <c r="NJ91" i="2"/>
  <c r="NJ161" i="2"/>
  <c r="NJ191" i="2"/>
  <c r="KL220" i="2"/>
  <c r="KL60" i="2"/>
  <c r="KL161" i="2"/>
  <c r="KL252" i="2"/>
  <c r="NK29" i="2"/>
  <c r="NK60" i="2"/>
  <c r="NK91" i="2"/>
  <c r="NK161" i="2"/>
  <c r="NK191" i="2"/>
  <c r="KM220" i="2"/>
  <c r="KM60" i="2"/>
  <c r="KM161" i="2"/>
  <c r="KM252" i="2"/>
  <c r="NL29" i="2"/>
  <c r="NL60" i="2"/>
  <c r="NL91" i="2"/>
  <c r="NL161" i="2"/>
  <c r="NL191" i="2"/>
  <c r="KN220" i="2"/>
  <c r="KN60" i="2"/>
  <c r="KN161" i="2"/>
  <c r="KN252" i="2"/>
  <c r="NM29" i="2"/>
  <c r="NM60" i="2"/>
  <c r="NM91" i="2"/>
  <c r="NM161" i="2"/>
  <c r="NM191" i="2"/>
  <c r="KO220" i="2"/>
  <c r="KO60" i="2"/>
  <c r="KO161" i="2"/>
  <c r="KO252" i="2"/>
  <c r="NN29" i="2"/>
  <c r="NN60" i="2"/>
  <c r="NN91" i="2"/>
  <c r="NN161" i="2"/>
  <c r="NN191" i="2"/>
  <c r="KP220" i="2"/>
  <c r="KP60" i="2"/>
  <c r="KP161" i="2"/>
  <c r="KP252" i="2"/>
  <c r="NO29" i="2"/>
  <c r="NO60" i="2"/>
  <c r="NO91" i="2"/>
  <c r="NO161" i="2"/>
  <c r="NO191" i="2"/>
  <c r="KQ220" i="2"/>
  <c r="KQ60" i="2"/>
  <c r="KQ161" i="2"/>
  <c r="KQ252" i="2"/>
  <c r="NP29" i="2"/>
  <c r="NP60" i="2"/>
  <c r="NP91" i="2"/>
  <c r="NP161" i="2"/>
  <c r="NP191" i="2"/>
  <c r="KR220" i="2"/>
  <c r="KR60" i="2"/>
  <c r="KR161" i="2"/>
  <c r="KR252" i="2"/>
  <c r="NQ29" i="2"/>
  <c r="NQ60" i="2"/>
  <c r="NQ91" i="2"/>
  <c r="NQ161" i="2"/>
  <c r="NQ191" i="2"/>
  <c r="KS220" i="2"/>
  <c r="KS60" i="2"/>
  <c r="KS161" i="2"/>
  <c r="KS252" i="2"/>
  <c r="NR29" i="2"/>
  <c r="NR60" i="2"/>
  <c r="NR91" i="2"/>
  <c r="NR161" i="2"/>
  <c r="NR191" i="2"/>
  <c r="KT220" i="2"/>
  <c r="KT60" i="2"/>
  <c r="KT161" i="2"/>
  <c r="KT252" i="2"/>
  <c r="NS29" i="2"/>
  <c r="NS60" i="2"/>
  <c r="NS91" i="2"/>
  <c r="NS161" i="2"/>
  <c r="NS191" i="2"/>
  <c r="KU220" i="2"/>
  <c r="KU60" i="2"/>
  <c r="KU161" i="2"/>
  <c r="KU252" i="2"/>
  <c r="NT29" i="2"/>
  <c r="NT60" i="2"/>
  <c r="NT91" i="2"/>
  <c r="NT161" i="2"/>
  <c r="NT191" i="2"/>
  <c r="KV220" i="2"/>
  <c r="KV60" i="2"/>
  <c r="KV161" i="2"/>
  <c r="KV252" i="2"/>
  <c r="NU29" i="2"/>
  <c r="NU60" i="2"/>
  <c r="NU91" i="2"/>
  <c r="NU161" i="2"/>
  <c r="NU191" i="2"/>
  <c r="KW220" i="2"/>
  <c r="KW60" i="2"/>
  <c r="KW161" i="2"/>
  <c r="KW252" i="2"/>
  <c r="NV29" i="2"/>
  <c r="NV60" i="2"/>
  <c r="NV91" i="2"/>
  <c r="NV161" i="2"/>
  <c r="NV191" i="2"/>
  <c r="KX220" i="2"/>
  <c r="KX60" i="2"/>
  <c r="KX161" i="2"/>
  <c r="KX252" i="2"/>
  <c r="NW29" i="2"/>
  <c r="NW60" i="2"/>
  <c r="NW91" i="2"/>
  <c r="NW161" i="2"/>
  <c r="NW191" i="2"/>
  <c r="KY220" i="2"/>
  <c r="KY60" i="2"/>
  <c r="KY161" i="2"/>
  <c r="KY252" i="2"/>
  <c r="NX29" i="2"/>
  <c r="NX60" i="2"/>
  <c r="NX91" i="2"/>
  <c r="NX161" i="2"/>
  <c r="NX191" i="2"/>
  <c r="KZ220" i="2"/>
  <c r="KZ60" i="2"/>
  <c r="KZ161" i="2"/>
  <c r="KZ252" i="2"/>
  <c r="NY29" i="2"/>
  <c r="NY60" i="2"/>
  <c r="NY91" i="2"/>
  <c r="NY161" i="2"/>
  <c r="NY191" i="2"/>
  <c r="LA220" i="2"/>
  <c r="LA60" i="2"/>
  <c r="LA161" i="2"/>
  <c r="LA252" i="2"/>
  <c r="NZ29" i="2"/>
  <c r="NZ60" i="2"/>
  <c r="NZ91" i="2"/>
  <c r="NZ161" i="2"/>
  <c r="NZ191" i="2"/>
  <c r="LB220" i="2"/>
  <c r="LB60" i="2"/>
  <c r="LB161" i="2"/>
  <c r="LB252" i="2"/>
  <c r="OA29" i="2"/>
  <c r="OA60" i="2"/>
  <c r="OA91" i="2"/>
  <c r="OA161" i="2"/>
  <c r="OA191" i="2"/>
  <c r="LC220" i="2"/>
  <c r="LC60" i="2"/>
  <c r="LC161" i="2"/>
  <c r="LC252" i="2"/>
  <c r="OB29" i="2"/>
  <c r="OB60" i="2"/>
  <c r="OB91" i="2"/>
  <c r="OB161" i="2"/>
  <c r="OB191" i="2"/>
  <c r="LD220" i="2"/>
  <c r="LD60" i="2"/>
  <c r="LD161" i="2"/>
  <c r="LD252" i="2"/>
  <c r="OC29" i="2"/>
  <c r="OC60" i="2"/>
  <c r="OC91" i="2"/>
  <c r="OC161" i="2"/>
  <c r="OC191" i="2"/>
  <c r="LE220" i="2"/>
  <c r="LE60" i="2"/>
  <c r="LE161" i="2"/>
  <c r="LE252" i="2"/>
  <c r="OD29" i="2"/>
  <c r="OD60" i="2"/>
  <c r="OD91" i="2"/>
  <c r="OD161" i="2"/>
  <c r="OD191" i="2"/>
  <c r="LF220" i="2"/>
  <c r="LF60" i="2"/>
  <c r="LF161" i="2"/>
  <c r="LF252" i="2"/>
  <c r="OE29" i="2"/>
  <c r="OE60" i="2"/>
  <c r="OE91" i="2"/>
  <c r="OE161" i="2"/>
  <c r="OE191" i="2"/>
  <c r="LG220" i="2"/>
  <c r="LG60" i="2"/>
  <c r="LG161" i="2"/>
  <c r="LG252" i="2"/>
  <c r="OF29" i="2"/>
  <c r="OF60" i="2"/>
  <c r="OF91" i="2"/>
  <c r="OF161" i="2"/>
  <c r="OF191" i="2"/>
  <c r="LH220" i="2"/>
  <c r="LH60" i="2"/>
  <c r="LH161" i="2"/>
  <c r="LH252" i="2"/>
  <c r="OG29" i="2"/>
  <c r="OG60" i="2"/>
  <c r="OG91" i="2"/>
  <c r="OG161" i="2"/>
  <c r="OG191" i="2"/>
  <c r="LI220" i="2"/>
  <c r="LI60" i="2"/>
  <c r="LI161" i="2"/>
  <c r="LI252" i="2"/>
  <c r="OH29" i="2"/>
  <c r="OH60" i="2"/>
  <c r="OH91" i="2"/>
  <c r="OH161" i="2"/>
  <c r="OH191" i="2"/>
  <c r="LJ220" i="2"/>
  <c r="LJ60" i="2"/>
  <c r="LJ161" i="2"/>
  <c r="LJ252" i="2"/>
  <c r="OI29" i="2"/>
  <c r="OI60" i="2"/>
  <c r="OI91" i="2"/>
  <c r="OI161" i="2"/>
  <c r="OI191" i="2"/>
  <c r="LK220" i="2"/>
  <c r="LK60" i="2"/>
  <c r="LK161" i="2"/>
  <c r="LK252" i="2"/>
  <c r="OJ29" i="2"/>
  <c r="OJ60" i="2"/>
  <c r="OJ91" i="2"/>
  <c r="OJ161" i="2"/>
  <c r="OJ191" i="2"/>
  <c r="LL220" i="2"/>
  <c r="LL60" i="2"/>
  <c r="LL161" i="2"/>
  <c r="LL252" i="2"/>
  <c r="OK29" i="2"/>
  <c r="OK60" i="2"/>
  <c r="OK91" i="2"/>
  <c r="OK161" i="2"/>
  <c r="OK191" i="2"/>
  <c r="LM220" i="2"/>
  <c r="LM60" i="2"/>
  <c r="LM161" i="2"/>
  <c r="LM252" i="2"/>
  <c r="OL29" i="2"/>
  <c r="OL60" i="2"/>
  <c r="OL91" i="2"/>
  <c r="OL161" i="2"/>
  <c r="OL191" i="2"/>
  <c r="LN220" i="2"/>
  <c r="LN60" i="2"/>
  <c r="LN161" i="2"/>
  <c r="LN252" i="2"/>
  <c r="OM29" i="2"/>
  <c r="OM60" i="2"/>
  <c r="OM91" i="2"/>
  <c r="OM161" i="2"/>
  <c r="OM191" i="2"/>
  <c r="LO220" i="2"/>
  <c r="LO60" i="2"/>
  <c r="LO161" i="2"/>
  <c r="LO252" i="2"/>
  <c r="ON29" i="2"/>
  <c r="ON60" i="2"/>
  <c r="ON91" i="2"/>
  <c r="ON161" i="2"/>
  <c r="ON191" i="2"/>
  <c r="LP220" i="2"/>
  <c r="LP60" i="2"/>
  <c r="LP161" i="2"/>
  <c r="LP252" i="2"/>
  <c r="OO29" i="2"/>
  <c r="OO60" i="2"/>
  <c r="OO91" i="2"/>
  <c r="OO161" i="2"/>
  <c r="OO191" i="2"/>
  <c r="LQ220" i="2"/>
  <c r="LQ60" i="2"/>
  <c r="LQ161" i="2"/>
  <c r="LQ252" i="2"/>
  <c r="OP29" i="2"/>
  <c r="OP60" i="2"/>
  <c r="OP91" i="2"/>
  <c r="OP161" i="2"/>
  <c r="OP191" i="2"/>
  <c r="LR220" i="2"/>
  <c r="LR60" i="2"/>
  <c r="LR161" i="2"/>
  <c r="LR252" i="2"/>
  <c r="OQ29" i="2"/>
  <c r="OQ60" i="2"/>
  <c r="OQ91" i="2"/>
  <c r="OQ161" i="2"/>
  <c r="OQ191" i="2"/>
  <c r="LS220" i="2"/>
  <c r="LS60" i="2"/>
  <c r="LS161" i="2"/>
  <c r="LS252" i="2"/>
  <c r="OR29" i="2"/>
  <c r="OR60" i="2"/>
  <c r="OR91" i="2"/>
  <c r="OR161" i="2"/>
  <c r="OR191" i="2"/>
  <c r="LT220" i="2"/>
  <c r="LT60" i="2"/>
  <c r="LT161" i="2"/>
  <c r="LT252" i="2"/>
  <c r="OS29" i="2"/>
  <c r="OS60" i="2"/>
  <c r="OS91" i="2"/>
  <c r="OS161" i="2"/>
  <c r="OS191" i="2"/>
  <c r="LU220" i="2"/>
  <c r="LU60" i="2"/>
  <c r="LU161" i="2"/>
  <c r="LU252" i="2"/>
  <c r="OT29" i="2"/>
  <c r="OT60" i="2"/>
  <c r="OT91" i="2"/>
  <c r="OT161" i="2"/>
  <c r="OT191" i="2"/>
  <c r="LV220" i="2"/>
  <c r="LV60" i="2"/>
  <c r="LV161" i="2"/>
  <c r="LV252" i="2"/>
  <c r="OU29" i="2"/>
  <c r="OU60" i="2"/>
  <c r="OU91" i="2"/>
  <c r="OU161" i="2"/>
  <c r="OU191" i="2"/>
  <c r="LW220" i="2"/>
  <c r="LW60" i="2"/>
  <c r="LW161" i="2"/>
  <c r="LW252" i="2"/>
  <c r="OV29" i="2"/>
  <c r="OV60" i="2"/>
  <c r="OV91" i="2"/>
  <c r="OV161" i="2"/>
  <c r="OV191" i="2"/>
  <c r="LX220" i="2"/>
  <c r="LX60" i="2"/>
  <c r="LX161" i="2"/>
  <c r="LX252" i="2"/>
  <c r="OW29" i="2"/>
  <c r="OW60" i="2"/>
  <c r="OW91" i="2"/>
  <c r="OW161" i="2"/>
  <c r="OW191" i="2"/>
  <c r="LY220" i="2"/>
  <c r="LY60" i="2"/>
  <c r="LY161" i="2"/>
  <c r="LY252" i="2"/>
  <c r="OX29" i="2"/>
  <c r="OX60" i="2"/>
  <c r="OX91" i="2"/>
  <c r="OX161" i="2"/>
  <c r="OX191" i="2"/>
  <c r="LZ220" i="2"/>
  <c r="LZ60" i="2"/>
  <c r="LZ161" i="2"/>
  <c r="LZ252" i="2"/>
  <c r="OY29" i="2"/>
  <c r="OY60" i="2"/>
  <c r="OY91" i="2"/>
  <c r="OY161" i="2"/>
  <c r="OY191" i="2"/>
  <c r="MA220" i="2"/>
  <c r="MA60" i="2"/>
  <c r="MA161" i="2"/>
  <c r="MA252" i="2"/>
  <c r="OZ29" i="2"/>
  <c r="OZ60" i="2"/>
  <c r="OZ91" i="2"/>
  <c r="OZ161" i="2"/>
  <c r="OZ191" i="2"/>
  <c r="MB220" i="2"/>
  <c r="MB60" i="2"/>
  <c r="MB161" i="2"/>
  <c r="MB252" i="2"/>
  <c r="PA29" i="2"/>
  <c r="PA60" i="2"/>
  <c r="PA91" i="2"/>
  <c r="PA161" i="2"/>
  <c r="PA191" i="2"/>
  <c r="MC220" i="2"/>
  <c r="MC60" i="2"/>
  <c r="MC161" i="2"/>
  <c r="MC252" i="2"/>
  <c r="PB29" i="2"/>
  <c r="PB60" i="2"/>
  <c r="PB91" i="2"/>
  <c r="PB161" i="2"/>
  <c r="PB191" i="2"/>
  <c r="MD220" i="2"/>
  <c r="MD60" i="2"/>
  <c r="MD161" i="2"/>
  <c r="MD252" i="2"/>
  <c r="PC29" i="2"/>
  <c r="PC60" i="2"/>
  <c r="PC91" i="2"/>
  <c r="PC161" i="2"/>
  <c r="PC191" i="2"/>
  <c r="ME220" i="2"/>
  <c r="ME60" i="2"/>
  <c r="ME161" i="2"/>
  <c r="ME252" i="2"/>
  <c r="PD29" i="2"/>
  <c r="PD60" i="2"/>
  <c r="PD91" i="2"/>
  <c r="PD161" i="2"/>
  <c r="PD191" i="2"/>
  <c r="MF220" i="2"/>
  <c r="MF60" i="2"/>
  <c r="MF161" i="2"/>
  <c r="MF252" i="2"/>
  <c r="PE29" i="2"/>
  <c r="PE60" i="2"/>
  <c r="PE91" i="2"/>
  <c r="PE161" i="2"/>
  <c r="PE191" i="2"/>
  <c r="MG220" i="2"/>
  <c r="MG60" i="2"/>
  <c r="MG161" i="2"/>
  <c r="MG252" i="2"/>
  <c r="PF29" i="2"/>
  <c r="PF60" i="2"/>
  <c r="PF91" i="2"/>
  <c r="PF161" i="2"/>
  <c r="PF191" i="2"/>
  <c r="MH220" i="2"/>
  <c r="MH60" i="2"/>
  <c r="MH161" i="2"/>
  <c r="MH252" i="2"/>
  <c r="PG29" i="2"/>
  <c r="PG60" i="2"/>
  <c r="PG91" i="2"/>
  <c r="PG161" i="2"/>
  <c r="PG191" i="2"/>
  <c r="MI220" i="2"/>
  <c r="MI60" i="2"/>
  <c r="MI161" i="2"/>
  <c r="MI252" i="2"/>
  <c r="PH29" i="2"/>
  <c r="PH60" i="2"/>
  <c r="PH91" i="2"/>
  <c r="PH161" i="2"/>
  <c r="PH191" i="2"/>
  <c r="MJ220" i="2"/>
  <c r="MJ60" i="2"/>
  <c r="MJ161" i="2"/>
  <c r="MJ252" i="2"/>
  <c r="D30" i="2"/>
  <c r="P47" i="1"/>
  <c r="D92" i="2"/>
  <c r="BV30" i="2"/>
  <c r="BW30" i="2"/>
  <c r="BZ30" i="2"/>
  <c r="BX30" i="2"/>
  <c r="BZ61" i="2"/>
  <c r="BZ92" i="2"/>
  <c r="BZ162" i="2"/>
  <c r="BZ192" i="2"/>
  <c r="D221" i="2"/>
  <c r="D61" i="2"/>
  <c r="D162" i="2"/>
  <c r="D253" i="2"/>
  <c r="E30" i="2"/>
  <c r="E92" i="2"/>
  <c r="CA30" i="2"/>
  <c r="CA61" i="2"/>
  <c r="CA92" i="2"/>
  <c r="CA162" i="2"/>
  <c r="CA192" i="2"/>
  <c r="E221" i="2"/>
  <c r="E61" i="2"/>
  <c r="E162" i="2"/>
  <c r="E253" i="2"/>
  <c r="F30" i="2"/>
  <c r="F92" i="2"/>
  <c r="CB30" i="2"/>
  <c r="CB61" i="2"/>
  <c r="CB92" i="2"/>
  <c r="CB162" i="2"/>
  <c r="CB192" i="2"/>
  <c r="F221" i="2"/>
  <c r="F61" i="2"/>
  <c r="F162" i="2"/>
  <c r="F253" i="2"/>
  <c r="G30" i="2"/>
  <c r="G92" i="2"/>
  <c r="CC30" i="2"/>
  <c r="CC61" i="2"/>
  <c r="CC92" i="2"/>
  <c r="CC162" i="2"/>
  <c r="CC192" i="2"/>
  <c r="G221" i="2"/>
  <c r="G61" i="2"/>
  <c r="G162" i="2"/>
  <c r="G253" i="2"/>
  <c r="H30" i="2"/>
  <c r="H92" i="2"/>
  <c r="CD30" i="2"/>
  <c r="CD61" i="2"/>
  <c r="CD92" i="2"/>
  <c r="CD162" i="2"/>
  <c r="CD192" i="2"/>
  <c r="H221" i="2"/>
  <c r="H61" i="2"/>
  <c r="H162" i="2"/>
  <c r="H253" i="2"/>
  <c r="I30" i="2"/>
  <c r="I92" i="2"/>
  <c r="CE30" i="2"/>
  <c r="CE61" i="2"/>
  <c r="CE92" i="2"/>
  <c r="CE162" i="2"/>
  <c r="CE192" i="2"/>
  <c r="I221" i="2"/>
  <c r="I61" i="2"/>
  <c r="I162" i="2"/>
  <c r="I253" i="2"/>
  <c r="J30" i="2"/>
  <c r="J92" i="2"/>
  <c r="CF30" i="2"/>
  <c r="CF61" i="2"/>
  <c r="CF92" i="2"/>
  <c r="CF162" i="2"/>
  <c r="CF192" i="2"/>
  <c r="J221" i="2"/>
  <c r="J61" i="2"/>
  <c r="J162" i="2"/>
  <c r="J253" i="2"/>
  <c r="K30" i="2"/>
  <c r="K92" i="2"/>
  <c r="CG30" i="2"/>
  <c r="CG61" i="2"/>
  <c r="CG92" i="2"/>
  <c r="CG162" i="2"/>
  <c r="CG192" i="2"/>
  <c r="K221" i="2"/>
  <c r="K61" i="2"/>
  <c r="K162" i="2"/>
  <c r="K253" i="2"/>
  <c r="L30" i="2"/>
  <c r="L92" i="2"/>
  <c r="CH30" i="2"/>
  <c r="CH61" i="2"/>
  <c r="CH92" i="2"/>
  <c r="CH162" i="2"/>
  <c r="CH192" i="2"/>
  <c r="L221" i="2"/>
  <c r="L61" i="2"/>
  <c r="L162" i="2"/>
  <c r="L253" i="2"/>
  <c r="M30" i="2"/>
  <c r="M92" i="2"/>
  <c r="CI30" i="2"/>
  <c r="CI61" i="2"/>
  <c r="CI92" i="2"/>
  <c r="CI162" i="2"/>
  <c r="CI192" i="2"/>
  <c r="M221" i="2"/>
  <c r="M61" i="2"/>
  <c r="M162" i="2"/>
  <c r="M253" i="2"/>
  <c r="N30" i="2"/>
  <c r="N92" i="2"/>
  <c r="CJ30" i="2"/>
  <c r="CJ61" i="2"/>
  <c r="CJ92" i="2"/>
  <c r="CJ162" i="2"/>
  <c r="CJ192" i="2"/>
  <c r="N221" i="2"/>
  <c r="N61" i="2"/>
  <c r="N162" i="2"/>
  <c r="N253" i="2"/>
  <c r="O30" i="2"/>
  <c r="O92" i="2"/>
  <c r="CK30" i="2"/>
  <c r="CK61" i="2"/>
  <c r="CK92" i="2"/>
  <c r="CK162" i="2"/>
  <c r="CK192" i="2"/>
  <c r="O221" i="2"/>
  <c r="O61" i="2"/>
  <c r="O162" i="2"/>
  <c r="O253" i="2"/>
  <c r="P30" i="2"/>
  <c r="P92" i="2"/>
  <c r="CL30" i="2"/>
  <c r="CL61" i="2"/>
  <c r="CL92" i="2"/>
  <c r="CL162" i="2"/>
  <c r="CL192" i="2"/>
  <c r="P221" i="2"/>
  <c r="P61" i="2"/>
  <c r="P162" i="2"/>
  <c r="P253" i="2"/>
  <c r="Q30" i="2"/>
  <c r="Q92" i="2"/>
  <c r="CM30" i="2"/>
  <c r="CM61" i="2"/>
  <c r="CM92" i="2"/>
  <c r="CM162" i="2"/>
  <c r="CM192" i="2"/>
  <c r="Q221" i="2"/>
  <c r="Q61" i="2"/>
  <c r="Q162" i="2"/>
  <c r="Q253" i="2"/>
  <c r="R30" i="2"/>
  <c r="R92" i="2"/>
  <c r="CN30" i="2"/>
  <c r="CN61" i="2"/>
  <c r="CN92" i="2"/>
  <c r="CN162" i="2"/>
  <c r="CN192" i="2"/>
  <c r="R221" i="2"/>
  <c r="R61" i="2"/>
  <c r="R162" i="2"/>
  <c r="R253" i="2"/>
  <c r="S30" i="2"/>
  <c r="S92" i="2"/>
  <c r="CO30" i="2"/>
  <c r="CO61" i="2"/>
  <c r="CO92" i="2"/>
  <c r="CO162" i="2"/>
  <c r="CO192" i="2"/>
  <c r="S221" i="2"/>
  <c r="S61" i="2"/>
  <c r="S162" i="2"/>
  <c r="S253" i="2"/>
  <c r="T30" i="2"/>
  <c r="T92" i="2"/>
  <c r="CP30" i="2"/>
  <c r="CP61" i="2"/>
  <c r="CP92" i="2"/>
  <c r="CP162" i="2"/>
  <c r="CP192" i="2"/>
  <c r="T221" i="2"/>
  <c r="T61" i="2"/>
  <c r="T162" i="2"/>
  <c r="T253" i="2"/>
  <c r="U30" i="2"/>
  <c r="U92" i="2"/>
  <c r="CQ30" i="2"/>
  <c r="CQ61" i="2"/>
  <c r="CQ92" i="2"/>
  <c r="CQ162" i="2"/>
  <c r="CQ192" i="2"/>
  <c r="U221" i="2"/>
  <c r="U61" i="2"/>
  <c r="U162" i="2"/>
  <c r="U253" i="2"/>
  <c r="V30" i="2"/>
  <c r="V92" i="2"/>
  <c r="CR30" i="2"/>
  <c r="CR61" i="2"/>
  <c r="CR92" i="2"/>
  <c r="CR162" i="2"/>
  <c r="CR192" i="2"/>
  <c r="V221" i="2"/>
  <c r="V61" i="2"/>
  <c r="V162" i="2"/>
  <c r="V253" i="2"/>
  <c r="W30" i="2"/>
  <c r="W92" i="2"/>
  <c r="CS30" i="2"/>
  <c r="CS61" i="2"/>
  <c r="CS92" i="2"/>
  <c r="CS162" i="2"/>
  <c r="CS192" i="2"/>
  <c r="W221" i="2"/>
  <c r="W61" i="2"/>
  <c r="W162" i="2"/>
  <c r="W253" i="2"/>
  <c r="X30" i="2"/>
  <c r="X92" i="2"/>
  <c r="CT30" i="2"/>
  <c r="CT61" i="2"/>
  <c r="CT92" i="2"/>
  <c r="CT162" i="2"/>
  <c r="CT192" i="2"/>
  <c r="X221" i="2"/>
  <c r="X61" i="2"/>
  <c r="X162" i="2"/>
  <c r="X253" i="2"/>
  <c r="Y30" i="2"/>
  <c r="Y92" i="2"/>
  <c r="CU30" i="2"/>
  <c r="CU61" i="2"/>
  <c r="CU92" i="2"/>
  <c r="CU162" i="2"/>
  <c r="CU192" i="2"/>
  <c r="Y221" i="2"/>
  <c r="Y61" i="2"/>
  <c r="Y162" i="2"/>
  <c r="Y253" i="2"/>
  <c r="Z30" i="2"/>
  <c r="Z92" i="2"/>
  <c r="CV30" i="2"/>
  <c r="CV61" i="2"/>
  <c r="CV92" i="2"/>
  <c r="CV162" i="2"/>
  <c r="CV192" i="2"/>
  <c r="Z221" i="2"/>
  <c r="Z61" i="2"/>
  <c r="Z162" i="2"/>
  <c r="Z253" i="2"/>
  <c r="AA30" i="2"/>
  <c r="AA92" i="2"/>
  <c r="CW30" i="2"/>
  <c r="CW61" i="2"/>
  <c r="CW92" i="2"/>
  <c r="CW162" i="2"/>
  <c r="CW192" i="2"/>
  <c r="AA221" i="2"/>
  <c r="AA61" i="2"/>
  <c r="AA162" i="2"/>
  <c r="AA253" i="2"/>
  <c r="AB30" i="2"/>
  <c r="AB92" i="2"/>
  <c r="CX30" i="2"/>
  <c r="CX61" i="2"/>
  <c r="CX92" i="2"/>
  <c r="CX162" i="2"/>
  <c r="CX192" i="2"/>
  <c r="AB221" i="2"/>
  <c r="AB61" i="2"/>
  <c r="AB162" i="2"/>
  <c r="AB253" i="2"/>
  <c r="AC30" i="2"/>
  <c r="AC92" i="2"/>
  <c r="CY30" i="2"/>
  <c r="CY61" i="2"/>
  <c r="CY92" i="2"/>
  <c r="CY162" i="2"/>
  <c r="CY192" i="2"/>
  <c r="AC221" i="2"/>
  <c r="AC61" i="2"/>
  <c r="AC162" i="2"/>
  <c r="AC253" i="2"/>
  <c r="AD30" i="2"/>
  <c r="AD92" i="2"/>
  <c r="CZ30" i="2"/>
  <c r="CZ61" i="2"/>
  <c r="CZ92" i="2"/>
  <c r="CZ162" i="2"/>
  <c r="CZ192" i="2"/>
  <c r="AD221" i="2"/>
  <c r="AD61" i="2"/>
  <c r="AD162" i="2"/>
  <c r="AD253" i="2"/>
  <c r="AE30" i="2"/>
  <c r="AE92" i="2"/>
  <c r="DA30" i="2"/>
  <c r="DA61" i="2"/>
  <c r="DA92" i="2"/>
  <c r="DA162" i="2"/>
  <c r="DA192" i="2"/>
  <c r="AE221" i="2"/>
  <c r="AE61" i="2"/>
  <c r="AE162" i="2"/>
  <c r="AE253" i="2"/>
  <c r="AF30" i="2"/>
  <c r="AF92" i="2"/>
  <c r="DB30" i="2"/>
  <c r="DB61" i="2"/>
  <c r="DB92" i="2"/>
  <c r="DB162" i="2"/>
  <c r="DB192" i="2"/>
  <c r="AF221" i="2"/>
  <c r="AF61" i="2"/>
  <c r="AF162" i="2"/>
  <c r="AF253" i="2"/>
  <c r="AG30" i="2"/>
  <c r="AG92" i="2"/>
  <c r="DC30" i="2"/>
  <c r="DC61" i="2"/>
  <c r="DC92" i="2"/>
  <c r="DC162" i="2"/>
  <c r="DC192" i="2"/>
  <c r="AG221" i="2"/>
  <c r="AG61" i="2"/>
  <c r="AG162" i="2"/>
  <c r="AG253" i="2"/>
  <c r="AH30" i="2"/>
  <c r="AH92" i="2"/>
  <c r="DD30" i="2"/>
  <c r="DD61" i="2"/>
  <c r="DD92" i="2"/>
  <c r="DD162" i="2"/>
  <c r="DD192" i="2"/>
  <c r="AH221" i="2"/>
  <c r="AH61" i="2"/>
  <c r="AH162" i="2"/>
  <c r="AH253" i="2"/>
  <c r="AI30" i="2"/>
  <c r="AI92" i="2"/>
  <c r="DE30" i="2"/>
  <c r="DE61" i="2"/>
  <c r="DE92" i="2"/>
  <c r="DE162" i="2"/>
  <c r="DE192" i="2"/>
  <c r="AI221" i="2"/>
  <c r="AI61" i="2"/>
  <c r="AI162" i="2"/>
  <c r="AI253" i="2"/>
  <c r="AJ30" i="2"/>
  <c r="AJ92" i="2"/>
  <c r="DF30" i="2"/>
  <c r="DF61" i="2"/>
  <c r="DF92" i="2"/>
  <c r="DF162" i="2"/>
  <c r="DF192" i="2"/>
  <c r="AJ221" i="2"/>
  <c r="AJ61" i="2"/>
  <c r="AJ162" i="2"/>
  <c r="AJ253" i="2"/>
  <c r="AK30" i="2"/>
  <c r="AK92" i="2"/>
  <c r="DG30" i="2"/>
  <c r="DG61" i="2"/>
  <c r="DG92" i="2"/>
  <c r="DG162" i="2"/>
  <c r="DG192" i="2"/>
  <c r="AK221" i="2"/>
  <c r="AK61" i="2"/>
  <c r="AK162" i="2"/>
  <c r="AK253" i="2"/>
  <c r="AL30" i="2"/>
  <c r="AL92" i="2"/>
  <c r="DH30" i="2"/>
  <c r="DH61" i="2"/>
  <c r="DH92" i="2"/>
  <c r="DH162" i="2"/>
  <c r="DH192" i="2"/>
  <c r="AL221" i="2"/>
  <c r="AL61" i="2"/>
  <c r="AL162" i="2"/>
  <c r="AL253" i="2"/>
  <c r="AM30" i="2"/>
  <c r="AM92" i="2"/>
  <c r="DI30" i="2"/>
  <c r="DI61" i="2"/>
  <c r="DI92" i="2"/>
  <c r="DI162" i="2"/>
  <c r="DI192" i="2"/>
  <c r="AM221" i="2"/>
  <c r="AM61" i="2"/>
  <c r="AM162" i="2"/>
  <c r="AM253" i="2"/>
  <c r="AN30" i="2"/>
  <c r="AN92" i="2"/>
  <c r="DJ30" i="2"/>
  <c r="DJ61" i="2"/>
  <c r="DJ92" i="2"/>
  <c r="DJ162" i="2"/>
  <c r="DJ192" i="2"/>
  <c r="AN221" i="2"/>
  <c r="AN61" i="2"/>
  <c r="AN162" i="2"/>
  <c r="AN253" i="2"/>
  <c r="AO30" i="2"/>
  <c r="AO92" i="2"/>
  <c r="DK30" i="2"/>
  <c r="DK61" i="2"/>
  <c r="DK92" i="2"/>
  <c r="DK162" i="2"/>
  <c r="DK192" i="2"/>
  <c r="AO221" i="2"/>
  <c r="AO61" i="2"/>
  <c r="AO162" i="2"/>
  <c r="AO253" i="2"/>
  <c r="AP30" i="2"/>
  <c r="AP92" i="2"/>
  <c r="DL30" i="2"/>
  <c r="DL61" i="2"/>
  <c r="DL92" i="2"/>
  <c r="DL162" i="2"/>
  <c r="DL192" i="2"/>
  <c r="AP221" i="2"/>
  <c r="AP61" i="2"/>
  <c r="AP162" i="2"/>
  <c r="AP253" i="2"/>
  <c r="AQ30" i="2"/>
  <c r="AQ92" i="2"/>
  <c r="DM30" i="2"/>
  <c r="DM61" i="2"/>
  <c r="DM92" i="2"/>
  <c r="DM162" i="2"/>
  <c r="DM192" i="2"/>
  <c r="AQ221" i="2"/>
  <c r="AQ61" i="2"/>
  <c r="AQ162" i="2"/>
  <c r="AQ253" i="2"/>
  <c r="AR30" i="2"/>
  <c r="AR92" i="2"/>
  <c r="DN30" i="2"/>
  <c r="DN61" i="2"/>
  <c r="DN92" i="2"/>
  <c r="DN162" i="2"/>
  <c r="DN192" i="2"/>
  <c r="AR221" i="2"/>
  <c r="AR61" i="2"/>
  <c r="AR162" i="2"/>
  <c r="AR253" i="2"/>
  <c r="AS30" i="2"/>
  <c r="AS92" i="2"/>
  <c r="DO30" i="2"/>
  <c r="DO61" i="2"/>
  <c r="DO92" i="2"/>
  <c r="DO162" i="2"/>
  <c r="DO192" i="2"/>
  <c r="AS221" i="2"/>
  <c r="AS61" i="2"/>
  <c r="AS162" i="2"/>
  <c r="AS253" i="2"/>
  <c r="AT30" i="2"/>
  <c r="AT92" i="2"/>
  <c r="DP30" i="2"/>
  <c r="DP61" i="2"/>
  <c r="DP92" i="2"/>
  <c r="DP162" i="2"/>
  <c r="DP192" i="2"/>
  <c r="AT221" i="2"/>
  <c r="AT61" i="2"/>
  <c r="AT162" i="2"/>
  <c r="AT253" i="2"/>
  <c r="AU30" i="2"/>
  <c r="AU92" i="2"/>
  <c r="DQ30" i="2"/>
  <c r="DQ61" i="2"/>
  <c r="DQ92" i="2"/>
  <c r="DQ162" i="2"/>
  <c r="DQ192" i="2"/>
  <c r="AU221" i="2"/>
  <c r="AU61" i="2"/>
  <c r="AU162" i="2"/>
  <c r="AU253" i="2"/>
  <c r="AV30" i="2"/>
  <c r="AV92" i="2"/>
  <c r="DR30" i="2"/>
  <c r="DR61" i="2"/>
  <c r="DR92" i="2"/>
  <c r="DR162" i="2"/>
  <c r="DR192" i="2"/>
  <c r="AV221" i="2"/>
  <c r="AV61" i="2"/>
  <c r="AV162" i="2"/>
  <c r="AV253" i="2"/>
  <c r="AW30" i="2"/>
  <c r="AW92" i="2"/>
  <c r="DS30" i="2"/>
  <c r="DS61" i="2"/>
  <c r="DS92" i="2"/>
  <c r="DS162" i="2"/>
  <c r="DS192" i="2"/>
  <c r="AW221" i="2"/>
  <c r="AW61" i="2"/>
  <c r="AW162" i="2"/>
  <c r="AW253" i="2"/>
  <c r="AX30" i="2"/>
  <c r="AX92" i="2"/>
  <c r="DT30" i="2"/>
  <c r="DT61" i="2"/>
  <c r="DT92" i="2"/>
  <c r="DT162" i="2"/>
  <c r="DT192" i="2"/>
  <c r="AX221" i="2"/>
  <c r="AX61" i="2"/>
  <c r="AX162" i="2"/>
  <c r="AX253" i="2"/>
  <c r="AY30" i="2"/>
  <c r="AY92" i="2"/>
  <c r="DU30" i="2"/>
  <c r="DU61" i="2"/>
  <c r="DU92" i="2"/>
  <c r="DU162" i="2"/>
  <c r="DU192" i="2"/>
  <c r="AY221" i="2"/>
  <c r="AY61" i="2"/>
  <c r="AY162" i="2"/>
  <c r="AY253" i="2"/>
  <c r="AZ30" i="2"/>
  <c r="AZ92" i="2"/>
  <c r="DV30" i="2"/>
  <c r="DV61" i="2"/>
  <c r="DV92" i="2"/>
  <c r="DV162" i="2"/>
  <c r="DV192" i="2"/>
  <c r="AZ221" i="2"/>
  <c r="AZ61" i="2"/>
  <c r="AZ162" i="2"/>
  <c r="AZ253" i="2"/>
  <c r="BA30" i="2"/>
  <c r="BA92" i="2"/>
  <c r="DW30" i="2"/>
  <c r="DW61" i="2"/>
  <c r="DW92" i="2"/>
  <c r="DW162" i="2"/>
  <c r="DW192" i="2"/>
  <c r="BA221" i="2"/>
  <c r="BA61" i="2"/>
  <c r="BA162" i="2"/>
  <c r="BA253" i="2"/>
  <c r="BB30" i="2"/>
  <c r="BB92" i="2"/>
  <c r="DX30" i="2"/>
  <c r="DX61" i="2"/>
  <c r="DX92" i="2"/>
  <c r="DX162" i="2"/>
  <c r="DX192" i="2"/>
  <c r="BB221" i="2"/>
  <c r="BB61" i="2"/>
  <c r="BB162" i="2"/>
  <c r="BB253" i="2"/>
  <c r="BC30" i="2"/>
  <c r="BC92" i="2"/>
  <c r="DY30" i="2"/>
  <c r="DY61" i="2"/>
  <c r="DY92" i="2"/>
  <c r="DY162" i="2"/>
  <c r="DY192" i="2"/>
  <c r="BC221" i="2"/>
  <c r="BC61" i="2"/>
  <c r="BC162" i="2"/>
  <c r="BC253" i="2"/>
  <c r="BD30" i="2"/>
  <c r="BD92" i="2"/>
  <c r="DZ30" i="2"/>
  <c r="DZ61" i="2"/>
  <c r="DZ92" i="2"/>
  <c r="DZ162" i="2"/>
  <c r="DZ192" i="2"/>
  <c r="BD221" i="2"/>
  <c r="BD61" i="2"/>
  <c r="BD162" i="2"/>
  <c r="BD253" i="2"/>
  <c r="BE30" i="2"/>
  <c r="BE92" i="2"/>
  <c r="EA30" i="2"/>
  <c r="EA61" i="2"/>
  <c r="EA92" i="2"/>
  <c r="EA162" i="2"/>
  <c r="EA192" i="2"/>
  <c r="BE221" i="2"/>
  <c r="BE61" i="2"/>
  <c r="BE162" i="2"/>
  <c r="BE253" i="2"/>
  <c r="CJ253" i="2"/>
  <c r="CK253" i="2"/>
  <c r="CH253" i="2"/>
  <c r="CI253" i="2"/>
  <c r="EY30" i="2"/>
  <c r="S47" i="1"/>
  <c r="EY92" i="2"/>
  <c r="HW30" i="2"/>
  <c r="HW61" i="2"/>
  <c r="HW92" i="2"/>
  <c r="HW162" i="2"/>
  <c r="HW192" i="2"/>
  <c r="EY221" i="2"/>
  <c r="EY61" i="2"/>
  <c r="EY162" i="2"/>
  <c r="EY253" i="2"/>
  <c r="EZ30" i="2"/>
  <c r="EZ92" i="2"/>
  <c r="HX30" i="2"/>
  <c r="HX61" i="2"/>
  <c r="HX92" i="2"/>
  <c r="HX162" i="2"/>
  <c r="HX192" i="2"/>
  <c r="EZ221" i="2"/>
  <c r="EZ61" i="2"/>
  <c r="EZ162" i="2"/>
  <c r="EZ253" i="2"/>
  <c r="FA30" i="2"/>
  <c r="FA92" i="2"/>
  <c r="HY30" i="2"/>
  <c r="HY61" i="2"/>
  <c r="HY92" i="2"/>
  <c r="HY162" i="2"/>
  <c r="HY192" i="2"/>
  <c r="FA221" i="2"/>
  <c r="FA61" i="2"/>
  <c r="FA162" i="2"/>
  <c r="FA253" i="2"/>
  <c r="FB30" i="2"/>
  <c r="FB92" i="2"/>
  <c r="HZ30" i="2"/>
  <c r="HZ61" i="2"/>
  <c r="HZ92" i="2"/>
  <c r="HZ162" i="2"/>
  <c r="HZ192" i="2"/>
  <c r="FB221" i="2"/>
  <c r="FB61" i="2"/>
  <c r="FB162" i="2"/>
  <c r="FB253" i="2"/>
  <c r="FC30" i="2"/>
  <c r="FC92" i="2"/>
  <c r="IA30" i="2"/>
  <c r="IA61" i="2"/>
  <c r="IA92" i="2"/>
  <c r="IA162" i="2"/>
  <c r="IA192" i="2"/>
  <c r="FC221" i="2"/>
  <c r="FC61" i="2"/>
  <c r="FC162" i="2"/>
  <c r="FC253" i="2"/>
  <c r="FD30" i="2"/>
  <c r="FD92" i="2"/>
  <c r="IB30" i="2"/>
  <c r="IB61" i="2"/>
  <c r="IB92" i="2"/>
  <c r="IB162" i="2"/>
  <c r="IB192" i="2"/>
  <c r="FD221" i="2"/>
  <c r="FD61" i="2"/>
  <c r="FD162" i="2"/>
  <c r="FD253" i="2"/>
  <c r="FE30" i="2"/>
  <c r="FE92" i="2"/>
  <c r="IC30" i="2"/>
  <c r="IC61" i="2"/>
  <c r="IC92" i="2"/>
  <c r="IC162" i="2"/>
  <c r="IC192" i="2"/>
  <c r="FE221" i="2"/>
  <c r="FE61" i="2"/>
  <c r="FE162" i="2"/>
  <c r="FE253" i="2"/>
  <c r="FF30" i="2"/>
  <c r="FF92" i="2"/>
  <c r="ID30" i="2"/>
  <c r="ID61" i="2"/>
  <c r="ID92" i="2"/>
  <c r="ID162" i="2"/>
  <c r="ID192" i="2"/>
  <c r="FF221" i="2"/>
  <c r="FF61" i="2"/>
  <c r="FF162" i="2"/>
  <c r="FF253" i="2"/>
  <c r="FG30" i="2"/>
  <c r="FG92" i="2"/>
  <c r="IE30" i="2"/>
  <c r="IE61" i="2"/>
  <c r="IE92" i="2"/>
  <c r="IE162" i="2"/>
  <c r="IE192" i="2"/>
  <c r="FG221" i="2"/>
  <c r="FG61" i="2"/>
  <c r="FG162" i="2"/>
  <c r="FG253" i="2"/>
  <c r="FH30" i="2"/>
  <c r="FH92" i="2"/>
  <c r="IF30" i="2"/>
  <c r="IF61" i="2"/>
  <c r="IF92" i="2"/>
  <c r="IF162" i="2"/>
  <c r="IF192" i="2"/>
  <c r="FH221" i="2"/>
  <c r="FH61" i="2"/>
  <c r="FH162" i="2"/>
  <c r="FH253" i="2"/>
  <c r="FI30" i="2"/>
  <c r="FI92" i="2"/>
  <c r="IG30" i="2"/>
  <c r="IG61" i="2"/>
  <c r="IG92" i="2"/>
  <c r="IG162" i="2"/>
  <c r="IG192" i="2"/>
  <c r="FI221" i="2"/>
  <c r="FI61" i="2"/>
  <c r="FI162" i="2"/>
  <c r="FI253" i="2"/>
  <c r="FJ30" i="2"/>
  <c r="FJ92" i="2"/>
  <c r="IH30" i="2"/>
  <c r="IH61" i="2"/>
  <c r="IH92" i="2"/>
  <c r="IH162" i="2"/>
  <c r="IH192" i="2"/>
  <c r="FJ221" i="2"/>
  <c r="FJ61" i="2"/>
  <c r="FJ162" i="2"/>
  <c r="FJ253" i="2"/>
  <c r="FK30" i="2"/>
  <c r="FK92" i="2"/>
  <c r="II30" i="2"/>
  <c r="II61" i="2"/>
  <c r="II92" i="2"/>
  <c r="II162" i="2"/>
  <c r="II192" i="2"/>
  <c r="FK221" i="2"/>
  <c r="FK61" i="2"/>
  <c r="FK162" i="2"/>
  <c r="FK253" i="2"/>
  <c r="FL30" i="2"/>
  <c r="FL92" i="2"/>
  <c r="IJ30" i="2"/>
  <c r="IJ61" i="2"/>
  <c r="IJ92" i="2"/>
  <c r="IJ162" i="2"/>
  <c r="IJ192" i="2"/>
  <c r="FL221" i="2"/>
  <c r="FL61" i="2"/>
  <c r="FL162" i="2"/>
  <c r="FL253" i="2"/>
  <c r="FM30" i="2"/>
  <c r="FM92" i="2"/>
  <c r="IK30" i="2"/>
  <c r="IK61" i="2"/>
  <c r="IK92" i="2"/>
  <c r="IK162" i="2"/>
  <c r="IK192" i="2"/>
  <c r="FM221" i="2"/>
  <c r="FM61" i="2"/>
  <c r="FM162" i="2"/>
  <c r="FM253" i="2"/>
  <c r="FN30" i="2"/>
  <c r="FN92" i="2"/>
  <c r="IL30" i="2"/>
  <c r="IL61" i="2"/>
  <c r="IL92" i="2"/>
  <c r="IL162" i="2"/>
  <c r="IL192" i="2"/>
  <c r="FN221" i="2"/>
  <c r="FN61" i="2"/>
  <c r="FN162" i="2"/>
  <c r="FN253" i="2"/>
  <c r="FO30" i="2"/>
  <c r="FO92" i="2"/>
  <c r="IM30" i="2"/>
  <c r="IM61" i="2"/>
  <c r="IM92" i="2"/>
  <c r="IM162" i="2"/>
  <c r="IM192" i="2"/>
  <c r="FO221" i="2"/>
  <c r="FO61" i="2"/>
  <c r="FO162" i="2"/>
  <c r="FO253" i="2"/>
  <c r="FP30" i="2"/>
  <c r="FP92" i="2"/>
  <c r="IN30" i="2"/>
  <c r="IN61" i="2"/>
  <c r="IN92" i="2"/>
  <c r="IN162" i="2"/>
  <c r="IN192" i="2"/>
  <c r="FP221" i="2"/>
  <c r="FP61" i="2"/>
  <c r="FP162" i="2"/>
  <c r="FP253" i="2"/>
  <c r="FQ30" i="2"/>
  <c r="FQ92" i="2"/>
  <c r="IO30" i="2"/>
  <c r="IO61" i="2"/>
  <c r="IO92" i="2"/>
  <c r="IO162" i="2"/>
  <c r="IO192" i="2"/>
  <c r="FQ221" i="2"/>
  <c r="FQ61" i="2"/>
  <c r="FQ162" i="2"/>
  <c r="FQ253" i="2"/>
  <c r="FR30" i="2"/>
  <c r="FR92" i="2"/>
  <c r="IP30" i="2"/>
  <c r="IP61" i="2"/>
  <c r="IP92" i="2"/>
  <c r="IP162" i="2"/>
  <c r="IP192" i="2"/>
  <c r="FR221" i="2"/>
  <c r="FR61" i="2"/>
  <c r="FR162" i="2"/>
  <c r="FR253" i="2"/>
  <c r="FS30" i="2"/>
  <c r="FS92" i="2"/>
  <c r="IQ30" i="2"/>
  <c r="IQ61" i="2"/>
  <c r="IQ92" i="2"/>
  <c r="IQ162" i="2"/>
  <c r="IQ192" i="2"/>
  <c r="FS221" i="2"/>
  <c r="FS61" i="2"/>
  <c r="FS162" i="2"/>
  <c r="FS253" i="2"/>
  <c r="FT30" i="2"/>
  <c r="FT92" i="2"/>
  <c r="IR30" i="2"/>
  <c r="IR61" i="2"/>
  <c r="IR92" i="2"/>
  <c r="IR162" i="2"/>
  <c r="IR192" i="2"/>
  <c r="FT221" i="2"/>
  <c r="FT61" i="2"/>
  <c r="FT162" i="2"/>
  <c r="FT253" i="2"/>
  <c r="FU30" i="2"/>
  <c r="FU92" i="2"/>
  <c r="IS30" i="2"/>
  <c r="IS61" i="2"/>
  <c r="IS92" i="2"/>
  <c r="IS162" i="2"/>
  <c r="IS192" i="2"/>
  <c r="FU221" i="2"/>
  <c r="FU61" i="2"/>
  <c r="FU162" i="2"/>
  <c r="FU253" i="2"/>
  <c r="FV30" i="2"/>
  <c r="FV92" i="2"/>
  <c r="IT30" i="2"/>
  <c r="IT61" i="2"/>
  <c r="IT92" i="2"/>
  <c r="IT162" i="2"/>
  <c r="IT192" i="2"/>
  <c r="FV221" i="2"/>
  <c r="FV61" i="2"/>
  <c r="FV162" i="2"/>
  <c r="FV253" i="2"/>
  <c r="FW30" i="2"/>
  <c r="FW92" i="2"/>
  <c r="IU30" i="2"/>
  <c r="IU61" i="2"/>
  <c r="IU92" i="2"/>
  <c r="IU162" i="2"/>
  <c r="IU192" i="2"/>
  <c r="FW221" i="2"/>
  <c r="FW61" i="2"/>
  <c r="FW162" i="2"/>
  <c r="FW253" i="2"/>
  <c r="FX30" i="2"/>
  <c r="FX92" i="2"/>
  <c r="IV30" i="2"/>
  <c r="IV61" i="2"/>
  <c r="IV92" i="2"/>
  <c r="IV162" i="2"/>
  <c r="IV192" i="2"/>
  <c r="FX221" i="2"/>
  <c r="FX61" i="2"/>
  <c r="FX162" i="2"/>
  <c r="FX253" i="2"/>
  <c r="FY30" i="2"/>
  <c r="FY92" i="2"/>
  <c r="IW30" i="2"/>
  <c r="IW61" i="2"/>
  <c r="IW92" i="2"/>
  <c r="IW162" i="2"/>
  <c r="IW192" i="2"/>
  <c r="FY221" i="2"/>
  <c r="FY61" i="2"/>
  <c r="FY162" i="2"/>
  <c r="FY253" i="2"/>
  <c r="FZ30" i="2"/>
  <c r="FZ92" i="2"/>
  <c r="IX30" i="2"/>
  <c r="IX61" i="2"/>
  <c r="IX92" i="2"/>
  <c r="IX162" i="2"/>
  <c r="IX192" i="2"/>
  <c r="FZ221" i="2"/>
  <c r="FZ61" i="2"/>
  <c r="FZ162" i="2"/>
  <c r="FZ253" i="2"/>
  <c r="GA30" i="2"/>
  <c r="GA92" i="2"/>
  <c r="IY30" i="2"/>
  <c r="IY61" i="2"/>
  <c r="IY92" i="2"/>
  <c r="IY162" i="2"/>
  <c r="IY192" i="2"/>
  <c r="GA221" i="2"/>
  <c r="GA61" i="2"/>
  <c r="GA162" i="2"/>
  <c r="GA253" i="2"/>
  <c r="GB30" i="2"/>
  <c r="GB92" i="2"/>
  <c r="IZ30" i="2"/>
  <c r="IZ61" i="2"/>
  <c r="IZ92" i="2"/>
  <c r="IZ162" i="2"/>
  <c r="IZ192" i="2"/>
  <c r="GB221" i="2"/>
  <c r="GB61" i="2"/>
  <c r="GB162" i="2"/>
  <c r="GB253" i="2"/>
  <c r="GC30" i="2"/>
  <c r="GC92" i="2"/>
  <c r="JA30" i="2"/>
  <c r="JA61" i="2"/>
  <c r="JA92" i="2"/>
  <c r="JA162" i="2"/>
  <c r="JA192" i="2"/>
  <c r="GC221" i="2"/>
  <c r="GC61" i="2"/>
  <c r="GC162" i="2"/>
  <c r="GC253" i="2"/>
  <c r="GD30" i="2"/>
  <c r="GD92" i="2"/>
  <c r="JB30" i="2"/>
  <c r="JB61" i="2"/>
  <c r="JB92" i="2"/>
  <c r="JB162" i="2"/>
  <c r="JB192" i="2"/>
  <c r="GD221" i="2"/>
  <c r="GD61" i="2"/>
  <c r="GD162" i="2"/>
  <c r="GD253" i="2"/>
  <c r="GE30" i="2"/>
  <c r="GE92" i="2"/>
  <c r="JC30" i="2"/>
  <c r="JC61" i="2"/>
  <c r="JC92" i="2"/>
  <c r="JC162" i="2"/>
  <c r="JC192" i="2"/>
  <c r="GE221" i="2"/>
  <c r="GE61" i="2"/>
  <c r="GE162" i="2"/>
  <c r="GE253" i="2"/>
  <c r="GF30" i="2"/>
  <c r="GF92" i="2"/>
  <c r="JD30" i="2"/>
  <c r="JD61" i="2"/>
  <c r="JD92" i="2"/>
  <c r="JD162" i="2"/>
  <c r="JD192" i="2"/>
  <c r="GF221" i="2"/>
  <c r="GF61" i="2"/>
  <c r="GF162" i="2"/>
  <c r="GF253" i="2"/>
  <c r="GG30" i="2"/>
  <c r="GG92" i="2"/>
  <c r="JE30" i="2"/>
  <c r="JE61" i="2"/>
  <c r="JE92" i="2"/>
  <c r="JE162" i="2"/>
  <c r="JE192" i="2"/>
  <c r="GG221" i="2"/>
  <c r="GG61" i="2"/>
  <c r="GG162" i="2"/>
  <c r="GG253" i="2"/>
  <c r="GH30" i="2"/>
  <c r="GH92" i="2"/>
  <c r="JF30" i="2"/>
  <c r="JF61" i="2"/>
  <c r="JF92" i="2"/>
  <c r="JF162" i="2"/>
  <c r="JF192" i="2"/>
  <c r="GH221" i="2"/>
  <c r="GH61" i="2"/>
  <c r="GH162" i="2"/>
  <c r="GH253" i="2"/>
  <c r="GI30" i="2"/>
  <c r="GI92" i="2"/>
  <c r="JG30" i="2"/>
  <c r="JG61" i="2"/>
  <c r="JG92" i="2"/>
  <c r="JG162" i="2"/>
  <c r="JG192" i="2"/>
  <c r="GI221" i="2"/>
  <c r="GI61" i="2"/>
  <c r="GI162" i="2"/>
  <c r="GI253" i="2"/>
  <c r="GJ30" i="2"/>
  <c r="GJ92" i="2"/>
  <c r="JH30" i="2"/>
  <c r="JH61" i="2"/>
  <c r="JH92" i="2"/>
  <c r="JH162" i="2"/>
  <c r="JH192" i="2"/>
  <c r="GJ221" i="2"/>
  <c r="GJ61" i="2"/>
  <c r="GJ162" i="2"/>
  <c r="GJ253" i="2"/>
  <c r="GK30" i="2"/>
  <c r="GK92" i="2"/>
  <c r="JI30" i="2"/>
  <c r="JI61" i="2"/>
  <c r="JI92" i="2"/>
  <c r="JI162" i="2"/>
  <c r="JI192" i="2"/>
  <c r="GK221" i="2"/>
  <c r="GK61" i="2"/>
  <c r="GK162" i="2"/>
  <c r="GK253" i="2"/>
  <c r="GL30" i="2"/>
  <c r="GL92" i="2"/>
  <c r="JJ30" i="2"/>
  <c r="JJ61" i="2"/>
  <c r="JJ92" i="2"/>
  <c r="JJ162" i="2"/>
  <c r="JJ192" i="2"/>
  <c r="GL221" i="2"/>
  <c r="GL61" i="2"/>
  <c r="GL162" i="2"/>
  <c r="GL253" i="2"/>
  <c r="GM30" i="2"/>
  <c r="GM92" i="2"/>
  <c r="JK30" i="2"/>
  <c r="JK61" i="2"/>
  <c r="JK92" i="2"/>
  <c r="JK162" i="2"/>
  <c r="JK192" i="2"/>
  <c r="GM221" i="2"/>
  <c r="GM61" i="2"/>
  <c r="GM162" i="2"/>
  <c r="GM253" i="2"/>
  <c r="GN30" i="2"/>
  <c r="GN92" i="2"/>
  <c r="JL30" i="2"/>
  <c r="JL61" i="2"/>
  <c r="JL92" i="2"/>
  <c r="JL162" i="2"/>
  <c r="JL192" i="2"/>
  <c r="GN221" i="2"/>
  <c r="GN61" i="2"/>
  <c r="GN162" i="2"/>
  <c r="GN253" i="2"/>
  <c r="GO30" i="2"/>
  <c r="GO92" i="2"/>
  <c r="JM30" i="2"/>
  <c r="JM61" i="2"/>
  <c r="JM92" i="2"/>
  <c r="JM162" i="2"/>
  <c r="JM192" i="2"/>
  <c r="GO221" i="2"/>
  <c r="GO61" i="2"/>
  <c r="GO162" i="2"/>
  <c r="GO253" i="2"/>
  <c r="GP30" i="2"/>
  <c r="GP92" i="2"/>
  <c r="JN30" i="2"/>
  <c r="JN61" i="2"/>
  <c r="JN92" i="2"/>
  <c r="JN162" i="2"/>
  <c r="JN192" i="2"/>
  <c r="GP221" i="2"/>
  <c r="GP61" i="2"/>
  <c r="GP162" i="2"/>
  <c r="GP253" i="2"/>
  <c r="GQ30" i="2"/>
  <c r="GQ92" i="2"/>
  <c r="JO30" i="2"/>
  <c r="JO61" i="2"/>
  <c r="JO92" i="2"/>
  <c r="JO162" i="2"/>
  <c r="JO192" i="2"/>
  <c r="GQ221" i="2"/>
  <c r="GQ61" i="2"/>
  <c r="GQ162" i="2"/>
  <c r="GQ253" i="2"/>
  <c r="GR30" i="2"/>
  <c r="GR92" i="2"/>
  <c r="JP30" i="2"/>
  <c r="JP61" i="2"/>
  <c r="JP92" i="2"/>
  <c r="JP162" i="2"/>
  <c r="JP192" i="2"/>
  <c r="GR221" i="2"/>
  <c r="GR61" i="2"/>
  <c r="GR162" i="2"/>
  <c r="GR253" i="2"/>
  <c r="GS30" i="2"/>
  <c r="GS92" i="2"/>
  <c r="JQ30" i="2"/>
  <c r="JQ61" i="2"/>
  <c r="JQ92" i="2"/>
  <c r="JQ162" i="2"/>
  <c r="JQ192" i="2"/>
  <c r="GS221" i="2"/>
  <c r="GS61" i="2"/>
  <c r="GS162" i="2"/>
  <c r="GS253" i="2"/>
  <c r="GT30" i="2"/>
  <c r="GT92" i="2"/>
  <c r="JR30" i="2"/>
  <c r="JR61" i="2"/>
  <c r="JR92" i="2"/>
  <c r="JR162" i="2"/>
  <c r="JR192" i="2"/>
  <c r="GT221" i="2"/>
  <c r="GT61" i="2"/>
  <c r="GT162" i="2"/>
  <c r="GT253" i="2"/>
  <c r="GU30" i="2"/>
  <c r="GU92" i="2"/>
  <c r="JS30" i="2"/>
  <c r="JS61" i="2"/>
  <c r="JS92" i="2"/>
  <c r="JS162" i="2"/>
  <c r="JS192" i="2"/>
  <c r="GU221" i="2"/>
  <c r="GU61" i="2"/>
  <c r="GU162" i="2"/>
  <c r="GU253" i="2"/>
  <c r="GV30" i="2"/>
  <c r="GV92" i="2"/>
  <c r="JT30" i="2"/>
  <c r="JT61" i="2"/>
  <c r="JT92" i="2"/>
  <c r="JT162" i="2"/>
  <c r="JT192" i="2"/>
  <c r="GV221" i="2"/>
  <c r="GV61" i="2"/>
  <c r="GV162" i="2"/>
  <c r="GV253" i="2"/>
  <c r="GW30" i="2"/>
  <c r="GW92" i="2"/>
  <c r="JU30" i="2"/>
  <c r="JU61" i="2"/>
  <c r="JU92" i="2"/>
  <c r="JU162" i="2"/>
  <c r="JU192" i="2"/>
  <c r="GW221" i="2"/>
  <c r="GW61" i="2"/>
  <c r="GW162" i="2"/>
  <c r="GW253" i="2"/>
  <c r="GX30" i="2"/>
  <c r="GX92" i="2"/>
  <c r="JV30" i="2"/>
  <c r="JV61" i="2"/>
  <c r="JV92" i="2"/>
  <c r="JV162" i="2"/>
  <c r="JV192" i="2"/>
  <c r="GX221" i="2"/>
  <c r="GX61" i="2"/>
  <c r="GX162" i="2"/>
  <c r="GX253" i="2"/>
  <c r="GY30" i="2"/>
  <c r="GY92" i="2"/>
  <c r="JW30" i="2"/>
  <c r="JW61" i="2"/>
  <c r="JW92" i="2"/>
  <c r="JW162" i="2"/>
  <c r="JW192" i="2"/>
  <c r="GY221" i="2"/>
  <c r="GY61" i="2"/>
  <c r="GY162" i="2"/>
  <c r="GY253" i="2"/>
  <c r="GZ30" i="2"/>
  <c r="GZ92" i="2"/>
  <c r="JX30" i="2"/>
  <c r="JX61" i="2"/>
  <c r="JX92" i="2"/>
  <c r="JX162" i="2"/>
  <c r="JX192" i="2"/>
  <c r="GZ221" i="2"/>
  <c r="GZ61" i="2"/>
  <c r="GZ162" i="2"/>
  <c r="GZ253" i="2"/>
  <c r="KI221" i="2"/>
  <c r="NG30" i="2"/>
  <c r="NG61" i="2"/>
  <c r="NG92" i="2"/>
  <c r="NG162" i="2"/>
  <c r="NG192" i="2"/>
  <c r="KI61" i="2"/>
  <c r="KI162" i="2"/>
  <c r="KI253" i="2"/>
  <c r="NH30" i="2"/>
  <c r="NH61" i="2"/>
  <c r="NH92" i="2"/>
  <c r="NH162" i="2"/>
  <c r="NH192" i="2"/>
  <c r="KJ221" i="2"/>
  <c r="KJ61" i="2"/>
  <c r="KJ162" i="2"/>
  <c r="KJ253" i="2"/>
  <c r="NI30" i="2"/>
  <c r="NI61" i="2"/>
  <c r="NI92" i="2"/>
  <c r="NI162" i="2"/>
  <c r="NI192" i="2"/>
  <c r="KK221" i="2"/>
  <c r="KK61" i="2"/>
  <c r="KK162" i="2"/>
  <c r="KK253" i="2"/>
  <c r="NJ30" i="2"/>
  <c r="NJ61" i="2"/>
  <c r="NJ92" i="2"/>
  <c r="NJ162" i="2"/>
  <c r="NJ192" i="2"/>
  <c r="KL221" i="2"/>
  <c r="KL61" i="2"/>
  <c r="KL162" i="2"/>
  <c r="KL253" i="2"/>
  <c r="NK30" i="2"/>
  <c r="NK61" i="2"/>
  <c r="NK92" i="2"/>
  <c r="NK162" i="2"/>
  <c r="NK192" i="2"/>
  <c r="KM221" i="2"/>
  <c r="KM61" i="2"/>
  <c r="KM162" i="2"/>
  <c r="KM253" i="2"/>
  <c r="NL30" i="2"/>
  <c r="NL61" i="2"/>
  <c r="NL92" i="2"/>
  <c r="NL162" i="2"/>
  <c r="NL192" i="2"/>
  <c r="KN221" i="2"/>
  <c r="KN61" i="2"/>
  <c r="KN162" i="2"/>
  <c r="KN253" i="2"/>
  <c r="NM30" i="2"/>
  <c r="NM61" i="2"/>
  <c r="NM92" i="2"/>
  <c r="NM162" i="2"/>
  <c r="NM192" i="2"/>
  <c r="KO221" i="2"/>
  <c r="KO61" i="2"/>
  <c r="KO162" i="2"/>
  <c r="KO253" i="2"/>
  <c r="NN30" i="2"/>
  <c r="NN61" i="2"/>
  <c r="NN92" i="2"/>
  <c r="NN162" i="2"/>
  <c r="NN192" i="2"/>
  <c r="KP221" i="2"/>
  <c r="KP61" i="2"/>
  <c r="KP162" i="2"/>
  <c r="KP253" i="2"/>
  <c r="NO30" i="2"/>
  <c r="NO61" i="2"/>
  <c r="NO92" i="2"/>
  <c r="NO162" i="2"/>
  <c r="NO192" i="2"/>
  <c r="KQ221" i="2"/>
  <c r="KQ61" i="2"/>
  <c r="KQ162" i="2"/>
  <c r="KQ253" i="2"/>
  <c r="NP30" i="2"/>
  <c r="NP61" i="2"/>
  <c r="NP92" i="2"/>
  <c r="NP162" i="2"/>
  <c r="NP192" i="2"/>
  <c r="KR221" i="2"/>
  <c r="KR61" i="2"/>
  <c r="KR162" i="2"/>
  <c r="KR253" i="2"/>
  <c r="NQ30" i="2"/>
  <c r="NQ61" i="2"/>
  <c r="NQ92" i="2"/>
  <c r="NQ162" i="2"/>
  <c r="NQ192" i="2"/>
  <c r="KS221" i="2"/>
  <c r="KS61" i="2"/>
  <c r="KS162" i="2"/>
  <c r="KS253" i="2"/>
  <c r="NR30" i="2"/>
  <c r="NR61" i="2"/>
  <c r="NR92" i="2"/>
  <c r="NR162" i="2"/>
  <c r="NR192" i="2"/>
  <c r="KT221" i="2"/>
  <c r="KT61" i="2"/>
  <c r="KT162" i="2"/>
  <c r="KT253" i="2"/>
  <c r="NS30" i="2"/>
  <c r="NS61" i="2"/>
  <c r="NS92" i="2"/>
  <c r="NS162" i="2"/>
  <c r="NS192" i="2"/>
  <c r="KU221" i="2"/>
  <c r="KU61" i="2"/>
  <c r="KU162" i="2"/>
  <c r="KU253" i="2"/>
  <c r="NT30" i="2"/>
  <c r="NT61" i="2"/>
  <c r="NT92" i="2"/>
  <c r="NT162" i="2"/>
  <c r="NT192" i="2"/>
  <c r="KV221" i="2"/>
  <c r="KV61" i="2"/>
  <c r="KV162" i="2"/>
  <c r="KV253" i="2"/>
  <c r="NU30" i="2"/>
  <c r="NU61" i="2"/>
  <c r="NU92" i="2"/>
  <c r="NU162" i="2"/>
  <c r="NU192" i="2"/>
  <c r="KW221" i="2"/>
  <c r="KW61" i="2"/>
  <c r="KW162" i="2"/>
  <c r="KW253" i="2"/>
  <c r="NV30" i="2"/>
  <c r="NV61" i="2"/>
  <c r="NV92" i="2"/>
  <c r="NV162" i="2"/>
  <c r="NV192" i="2"/>
  <c r="KX221" i="2"/>
  <c r="KX61" i="2"/>
  <c r="KX162" i="2"/>
  <c r="KX253" i="2"/>
  <c r="NW30" i="2"/>
  <c r="NW61" i="2"/>
  <c r="NW92" i="2"/>
  <c r="NW162" i="2"/>
  <c r="NW192" i="2"/>
  <c r="KY221" i="2"/>
  <c r="KY61" i="2"/>
  <c r="KY162" i="2"/>
  <c r="KY253" i="2"/>
  <c r="NX30" i="2"/>
  <c r="NX61" i="2"/>
  <c r="NX92" i="2"/>
  <c r="NX162" i="2"/>
  <c r="NX192" i="2"/>
  <c r="KZ221" i="2"/>
  <c r="KZ61" i="2"/>
  <c r="KZ162" i="2"/>
  <c r="KZ253" i="2"/>
  <c r="NY30" i="2"/>
  <c r="NY61" i="2"/>
  <c r="NY92" i="2"/>
  <c r="NY162" i="2"/>
  <c r="NY192" i="2"/>
  <c r="LA221" i="2"/>
  <c r="LA61" i="2"/>
  <c r="LA162" i="2"/>
  <c r="LA253" i="2"/>
  <c r="NZ30" i="2"/>
  <c r="NZ61" i="2"/>
  <c r="NZ92" i="2"/>
  <c r="NZ162" i="2"/>
  <c r="NZ192" i="2"/>
  <c r="LB221" i="2"/>
  <c r="LB61" i="2"/>
  <c r="LB162" i="2"/>
  <c r="LB253" i="2"/>
  <c r="OA30" i="2"/>
  <c r="OA61" i="2"/>
  <c r="OA92" i="2"/>
  <c r="OA162" i="2"/>
  <c r="OA192" i="2"/>
  <c r="LC221" i="2"/>
  <c r="LC61" i="2"/>
  <c r="LC162" i="2"/>
  <c r="LC253" i="2"/>
  <c r="OB30" i="2"/>
  <c r="OB61" i="2"/>
  <c r="OB92" i="2"/>
  <c r="OB162" i="2"/>
  <c r="OB192" i="2"/>
  <c r="LD221" i="2"/>
  <c r="LD61" i="2"/>
  <c r="LD162" i="2"/>
  <c r="LD253" i="2"/>
  <c r="OC30" i="2"/>
  <c r="OC61" i="2"/>
  <c r="OC92" i="2"/>
  <c r="OC162" i="2"/>
  <c r="OC192" i="2"/>
  <c r="LE221" i="2"/>
  <c r="LE61" i="2"/>
  <c r="LE162" i="2"/>
  <c r="LE253" i="2"/>
  <c r="OD30" i="2"/>
  <c r="OD61" i="2"/>
  <c r="OD92" i="2"/>
  <c r="OD162" i="2"/>
  <c r="OD192" i="2"/>
  <c r="LF221" i="2"/>
  <c r="LF61" i="2"/>
  <c r="LF162" i="2"/>
  <c r="LF253" i="2"/>
  <c r="OE30" i="2"/>
  <c r="OE61" i="2"/>
  <c r="OE92" i="2"/>
  <c r="OE162" i="2"/>
  <c r="OE192" i="2"/>
  <c r="LG221" i="2"/>
  <c r="LG61" i="2"/>
  <c r="LG162" i="2"/>
  <c r="LG253" i="2"/>
  <c r="OF30" i="2"/>
  <c r="OF61" i="2"/>
  <c r="OF92" i="2"/>
  <c r="OF162" i="2"/>
  <c r="OF192" i="2"/>
  <c r="LH221" i="2"/>
  <c r="LH61" i="2"/>
  <c r="LH162" i="2"/>
  <c r="LH253" i="2"/>
  <c r="OG30" i="2"/>
  <c r="OG61" i="2"/>
  <c r="OG92" i="2"/>
  <c r="OG162" i="2"/>
  <c r="OG192" i="2"/>
  <c r="LI221" i="2"/>
  <c r="LI61" i="2"/>
  <c r="LI162" i="2"/>
  <c r="LI253" i="2"/>
  <c r="OH30" i="2"/>
  <c r="OH61" i="2"/>
  <c r="OH92" i="2"/>
  <c r="OH162" i="2"/>
  <c r="OH192" i="2"/>
  <c r="LJ221" i="2"/>
  <c r="LJ61" i="2"/>
  <c r="LJ162" i="2"/>
  <c r="LJ253" i="2"/>
  <c r="OI30" i="2"/>
  <c r="OI61" i="2"/>
  <c r="OI92" i="2"/>
  <c r="OI162" i="2"/>
  <c r="OI192" i="2"/>
  <c r="LK221" i="2"/>
  <c r="LK61" i="2"/>
  <c r="LK162" i="2"/>
  <c r="LK253" i="2"/>
  <c r="OJ30" i="2"/>
  <c r="OJ61" i="2"/>
  <c r="OJ92" i="2"/>
  <c r="OJ162" i="2"/>
  <c r="OJ192" i="2"/>
  <c r="LL221" i="2"/>
  <c r="LL61" i="2"/>
  <c r="LL162" i="2"/>
  <c r="LL253" i="2"/>
  <c r="OK30" i="2"/>
  <c r="OK61" i="2"/>
  <c r="OK92" i="2"/>
  <c r="OK162" i="2"/>
  <c r="OK192" i="2"/>
  <c r="LM221" i="2"/>
  <c r="LM61" i="2"/>
  <c r="LM162" i="2"/>
  <c r="LM253" i="2"/>
  <c r="OL30" i="2"/>
  <c r="OL61" i="2"/>
  <c r="OL92" i="2"/>
  <c r="OL162" i="2"/>
  <c r="OL192" i="2"/>
  <c r="LN221" i="2"/>
  <c r="LN61" i="2"/>
  <c r="LN162" i="2"/>
  <c r="LN253" i="2"/>
  <c r="OM30" i="2"/>
  <c r="OM61" i="2"/>
  <c r="OM92" i="2"/>
  <c r="OM162" i="2"/>
  <c r="OM192" i="2"/>
  <c r="LO221" i="2"/>
  <c r="LO61" i="2"/>
  <c r="LO162" i="2"/>
  <c r="LO253" i="2"/>
  <c r="ON30" i="2"/>
  <c r="ON61" i="2"/>
  <c r="ON92" i="2"/>
  <c r="ON162" i="2"/>
  <c r="ON192" i="2"/>
  <c r="LP221" i="2"/>
  <c r="LP61" i="2"/>
  <c r="LP162" i="2"/>
  <c r="LP253" i="2"/>
  <c r="OO30" i="2"/>
  <c r="OO61" i="2"/>
  <c r="OO92" i="2"/>
  <c r="OO162" i="2"/>
  <c r="OO192" i="2"/>
  <c r="LQ221" i="2"/>
  <c r="LQ61" i="2"/>
  <c r="LQ162" i="2"/>
  <c r="LQ253" i="2"/>
  <c r="OP30" i="2"/>
  <c r="OP61" i="2"/>
  <c r="OP92" i="2"/>
  <c r="OP162" i="2"/>
  <c r="OP192" i="2"/>
  <c r="LR221" i="2"/>
  <c r="LR61" i="2"/>
  <c r="LR162" i="2"/>
  <c r="LR253" i="2"/>
  <c r="OQ30" i="2"/>
  <c r="OQ61" i="2"/>
  <c r="OQ92" i="2"/>
  <c r="OQ162" i="2"/>
  <c r="OQ192" i="2"/>
  <c r="LS221" i="2"/>
  <c r="LS61" i="2"/>
  <c r="LS162" i="2"/>
  <c r="LS253" i="2"/>
  <c r="OR30" i="2"/>
  <c r="OR61" i="2"/>
  <c r="OR92" i="2"/>
  <c r="OR162" i="2"/>
  <c r="OR192" i="2"/>
  <c r="LT221" i="2"/>
  <c r="LT61" i="2"/>
  <c r="LT162" i="2"/>
  <c r="LT253" i="2"/>
  <c r="OS30" i="2"/>
  <c r="OS61" i="2"/>
  <c r="OS92" i="2"/>
  <c r="OS162" i="2"/>
  <c r="OS192" i="2"/>
  <c r="LU221" i="2"/>
  <c r="LU61" i="2"/>
  <c r="LU162" i="2"/>
  <c r="LU253" i="2"/>
  <c r="OT30" i="2"/>
  <c r="OT61" i="2"/>
  <c r="OT92" i="2"/>
  <c r="OT162" i="2"/>
  <c r="OT192" i="2"/>
  <c r="LV221" i="2"/>
  <c r="LV61" i="2"/>
  <c r="LV162" i="2"/>
  <c r="LV253" i="2"/>
  <c r="OU30" i="2"/>
  <c r="OU61" i="2"/>
  <c r="OU92" i="2"/>
  <c r="OU162" i="2"/>
  <c r="OU192" i="2"/>
  <c r="LW221" i="2"/>
  <c r="LW61" i="2"/>
  <c r="LW162" i="2"/>
  <c r="LW253" i="2"/>
  <c r="OV30" i="2"/>
  <c r="OV61" i="2"/>
  <c r="OV92" i="2"/>
  <c r="OV162" i="2"/>
  <c r="OV192" i="2"/>
  <c r="LX221" i="2"/>
  <c r="LX61" i="2"/>
  <c r="LX162" i="2"/>
  <c r="LX253" i="2"/>
  <c r="OW30" i="2"/>
  <c r="OW61" i="2"/>
  <c r="OW92" i="2"/>
  <c r="OW162" i="2"/>
  <c r="OW192" i="2"/>
  <c r="LY221" i="2"/>
  <c r="LY61" i="2"/>
  <c r="LY162" i="2"/>
  <c r="LY253" i="2"/>
  <c r="OX30" i="2"/>
  <c r="OX61" i="2"/>
  <c r="OX92" i="2"/>
  <c r="OX162" i="2"/>
  <c r="OX192" i="2"/>
  <c r="LZ221" i="2"/>
  <c r="LZ61" i="2"/>
  <c r="LZ162" i="2"/>
  <c r="LZ253" i="2"/>
  <c r="OY30" i="2"/>
  <c r="OY61" i="2"/>
  <c r="OY92" i="2"/>
  <c r="OY162" i="2"/>
  <c r="OY192" i="2"/>
  <c r="MA221" i="2"/>
  <c r="MA61" i="2"/>
  <c r="MA162" i="2"/>
  <c r="MA253" i="2"/>
  <c r="OZ30" i="2"/>
  <c r="OZ61" i="2"/>
  <c r="OZ92" i="2"/>
  <c r="OZ162" i="2"/>
  <c r="OZ192" i="2"/>
  <c r="MB221" i="2"/>
  <c r="MB61" i="2"/>
  <c r="MB162" i="2"/>
  <c r="MB253" i="2"/>
  <c r="PA30" i="2"/>
  <c r="PA61" i="2"/>
  <c r="PA92" i="2"/>
  <c r="PA162" i="2"/>
  <c r="PA192" i="2"/>
  <c r="MC221" i="2"/>
  <c r="MC61" i="2"/>
  <c r="MC162" i="2"/>
  <c r="MC253" i="2"/>
  <c r="PB30" i="2"/>
  <c r="PB61" i="2"/>
  <c r="PB92" i="2"/>
  <c r="PB162" i="2"/>
  <c r="PB192" i="2"/>
  <c r="MD221" i="2"/>
  <c r="MD61" i="2"/>
  <c r="MD162" i="2"/>
  <c r="MD253" i="2"/>
  <c r="PC30" i="2"/>
  <c r="PC61" i="2"/>
  <c r="PC92" i="2"/>
  <c r="PC162" i="2"/>
  <c r="PC192" i="2"/>
  <c r="ME221" i="2"/>
  <c r="ME61" i="2"/>
  <c r="ME162" i="2"/>
  <c r="ME253" i="2"/>
  <c r="PD30" i="2"/>
  <c r="PD61" i="2"/>
  <c r="PD92" i="2"/>
  <c r="PD162" i="2"/>
  <c r="PD192" i="2"/>
  <c r="MF221" i="2"/>
  <c r="MF61" i="2"/>
  <c r="MF162" i="2"/>
  <c r="MF253" i="2"/>
  <c r="PE30" i="2"/>
  <c r="PE61" i="2"/>
  <c r="PE92" i="2"/>
  <c r="PE162" i="2"/>
  <c r="PE192" i="2"/>
  <c r="MG221" i="2"/>
  <c r="MG61" i="2"/>
  <c r="MG162" i="2"/>
  <c r="MG253" i="2"/>
  <c r="PF30" i="2"/>
  <c r="PF61" i="2"/>
  <c r="PF92" i="2"/>
  <c r="PF162" i="2"/>
  <c r="PF192" i="2"/>
  <c r="MH221" i="2"/>
  <c r="MH61" i="2"/>
  <c r="MH162" i="2"/>
  <c r="MH253" i="2"/>
  <c r="PG30" i="2"/>
  <c r="PG61" i="2"/>
  <c r="PG92" i="2"/>
  <c r="PG162" i="2"/>
  <c r="PG192" i="2"/>
  <c r="MI221" i="2"/>
  <c r="MI61" i="2"/>
  <c r="MI162" i="2"/>
  <c r="MI253" i="2"/>
  <c r="PH30" i="2"/>
  <c r="PH61" i="2"/>
  <c r="PH92" i="2"/>
  <c r="PH162" i="2"/>
  <c r="PH192" i="2"/>
  <c r="MJ221" i="2"/>
  <c r="MJ61" i="2"/>
  <c r="MJ162" i="2"/>
  <c r="MJ253" i="2"/>
  <c r="D31" i="2"/>
  <c r="P48" i="1"/>
  <c r="D93" i="2"/>
  <c r="BV31" i="2"/>
  <c r="BW31" i="2"/>
  <c r="BZ31" i="2"/>
  <c r="BX31" i="2"/>
  <c r="BZ62" i="2"/>
  <c r="BZ93" i="2"/>
  <c r="BZ163" i="2"/>
  <c r="BZ193" i="2"/>
  <c r="D222" i="2"/>
  <c r="D62" i="2"/>
  <c r="D163" i="2"/>
  <c r="D254" i="2"/>
  <c r="E31" i="2"/>
  <c r="E93" i="2"/>
  <c r="CA31" i="2"/>
  <c r="CA62" i="2"/>
  <c r="CA93" i="2"/>
  <c r="CA163" i="2"/>
  <c r="CA193" i="2"/>
  <c r="E222" i="2"/>
  <c r="E62" i="2"/>
  <c r="E163" i="2"/>
  <c r="E254" i="2"/>
  <c r="F31" i="2"/>
  <c r="F93" i="2"/>
  <c r="CB31" i="2"/>
  <c r="CB62" i="2"/>
  <c r="CB93" i="2"/>
  <c r="CB163" i="2"/>
  <c r="CB193" i="2"/>
  <c r="F222" i="2"/>
  <c r="F62" i="2"/>
  <c r="F163" i="2"/>
  <c r="F254" i="2"/>
  <c r="G31" i="2"/>
  <c r="G93" i="2"/>
  <c r="CC31" i="2"/>
  <c r="CC62" i="2"/>
  <c r="CC93" i="2"/>
  <c r="CC163" i="2"/>
  <c r="CC193" i="2"/>
  <c r="G222" i="2"/>
  <c r="G62" i="2"/>
  <c r="G163" i="2"/>
  <c r="G254" i="2"/>
  <c r="H31" i="2"/>
  <c r="H93" i="2"/>
  <c r="CD31" i="2"/>
  <c r="CD62" i="2"/>
  <c r="CD93" i="2"/>
  <c r="CD163" i="2"/>
  <c r="CD193" i="2"/>
  <c r="H222" i="2"/>
  <c r="H62" i="2"/>
  <c r="H163" i="2"/>
  <c r="H254" i="2"/>
  <c r="I31" i="2"/>
  <c r="I93" i="2"/>
  <c r="CE31" i="2"/>
  <c r="CE62" i="2"/>
  <c r="CE93" i="2"/>
  <c r="CE163" i="2"/>
  <c r="CE193" i="2"/>
  <c r="I222" i="2"/>
  <c r="I62" i="2"/>
  <c r="I163" i="2"/>
  <c r="I254" i="2"/>
  <c r="J31" i="2"/>
  <c r="J93" i="2"/>
  <c r="CF31" i="2"/>
  <c r="CF62" i="2"/>
  <c r="CF93" i="2"/>
  <c r="CF163" i="2"/>
  <c r="CF193" i="2"/>
  <c r="J222" i="2"/>
  <c r="J62" i="2"/>
  <c r="J163" i="2"/>
  <c r="J254" i="2"/>
  <c r="K31" i="2"/>
  <c r="K93" i="2"/>
  <c r="CG31" i="2"/>
  <c r="CG62" i="2"/>
  <c r="CG93" i="2"/>
  <c r="CG163" i="2"/>
  <c r="CG193" i="2"/>
  <c r="K222" i="2"/>
  <c r="K62" i="2"/>
  <c r="K163" i="2"/>
  <c r="K254" i="2"/>
  <c r="L31" i="2"/>
  <c r="L93" i="2"/>
  <c r="CH31" i="2"/>
  <c r="CH62" i="2"/>
  <c r="CH93" i="2"/>
  <c r="CH163" i="2"/>
  <c r="CH193" i="2"/>
  <c r="L222" i="2"/>
  <c r="L62" i="2"/>
  <c r="L163" i="2"/>
  <c r="L254" i="2"/>
  <c r="M31" i="2"/>
  <c r="M93" i="2"/>
  <c r="CI31" i="2"/>
  <c r="CI62" i="2"/>
  <c r="CI93" i="2"/>
  <c r="CI163" i="2"/>
  <c r="CI193" i="2"/>
  <c r="M222" i="2"/>
  <c r="M62" i="2"/>
  <c r="M163" i="2"/>
  <c r="M254" i="2"/>
  <c r="N31" i="2"/>
  <c r="N93" i="2"/>
  <c r="CJ31" i="2"/>
  <c r="CJ62" i="2"/>
  <c r="CJ93" i="2"/>
  <c r="CJ163" i="2"/>
  <c r="CJ193" i="2"/>
  <c r="N222" i="2"/>
  <c r="N62" i="2"/>
  <c r="N163" i="2"/>
  <c r="N254" i="2"/>
  <c r="O31" i="2"/>
  <c r="O93" i="2"/>
  <c r="CK31" i="2"/>
  <c r="CK62" i="2"/>
  <c r="CK93" i="2"/>
  <c r="CK163" i="2"/>
  <c r="CK193" i="2"/>
  <c r="O222" i="2"/>
  <c r="O62" i="2"/>
  <c r="O163" i="2"/>
  <c r="O254" i="2"/>
  <c r="P31" i="2"/>
  <c r="P93" i="2"/>
  <c r="CL31" i="2"/>
  <c r="CL62" i="2"/>
  <c r="CL93" i="2"/>
  <c r="CL163" i="2"/>
  <c r="CL193" i="2"/>
  <c r="P222" i="2"/>
  <c r="P62" i="2"/>
  <c r="P163" i="2"/>
  <c r="P254" i="2"/>
  <c r="Q31" i="2"/>
  <c r="Q93" i="2"/>
  <c r="CM31" i="2"/>
  <c r="CM62" i="2"/>
  <c r="CM93" i="2"/>
  <c r="CM163" i="2"/>
  <c r="CM193" i="2"/>
  <c r="Q222" i="2"/>
  <c r="Q62" i="2"/>
  <c r="Q163" i="2"/>
  <c r="Q254" i="2"/>
  <c r="R31" i="2"/>
  <c r="R93" i="2"/>
  <c r="CN31" i="2"/>
  <c r="CN62" i="2"/>
  <c r="CN93" i="2"/>
  <c r="CN163" i="2"/>
  <c r="CN193" i="2"/>
  <c r="R222" i="2"/>
  <c r="R62" i="2"/>
  <c r="R163" i="2"/>
  <c r="R254" i="2"/>
  <c r="S31" i="2"/>
  <c r="S93" i="2"/>
  <c r="CO31" i="2"/>
  <c r="CO62" i="2"/>
  <c r="CO93" i="2"/>
  <c r="CO163" i="2"/>
  <c r="CO193" i="2"/>
  <c r="S222" i="2"/>
  <c r="S62" i="2"/>
  <c r="S163" i="2"/>
  <c r="S254" i="2"/>
  <c r="T31" i="2"/>
  <c r="T93" i="2"/>
  <c r="CP31" i="2"/>
  <c r="CP62" i="2"/>
  <c r="CP93" i="2"/>
  <c r="CP163" i="2"/>
  <c r="CP193" i="2"/>
  <c r="T222" i="2"/>
  <c r="T62" i="2"/>
  <c r="T163" i="2"/>
  <c r="T254" i="2"/>
  <c r="U31" i="2"/>
  <c r="U93" i="2"/>
  <c r="CQ31" i="2"/>
  <c r="CQ62" i="2"/>
  <c r="CQ93" i="2"/>
  <c r="CQ163" i="2"/>
  <c r="CQ193" i="2"/>
  <c r="U222" i="2"/>
  <c r="U62" i="2"/>
  <c r="U163" i="2"/>
  <c r="U254" i="2"/>
  <c r="V31" i="2"/>
  <c r="V93" i="2"/>
  <c r="CR31" i="2"/>
  <c r="CR62" i="2"/>
  <c r="CR93" i="2"/>
  <c r="CR163" i="2"/>
  <c r="CR193" i="2"/>
  <c r="V222" i="2"/>
  <c r="V62" i="2"/>
  <c r="V163" i="2"/>
  <c r="V254" i="2"/>
  <c r="W31" i="2"/>
  <c r="W93" i="2"/>
  <c r="CS31" i="2"/>
  <c r="CS62" i="2"/>
  <c r="CS93" i="2"/>
  <c r="CS163" i="2"/>
  <c r="CS193" i="2"/>
  <c r="W222" i="2"/>
  <c r="W62" i="2"/>
  <c r="W163" i="2"/>
  <c r="W254" i="2"/>
  <c r="X31" i="2"/>
  <c r="X93" i="2"/>
  <c r="CT31" i="2"/>
  <c r="CT62" i="2"/>
  <c r="CT93" i="2"/>
  <c r="CT163" i="2"/>
  <c r="CT193" i="2"/>
  <c r="X222" i="2"/>
  <c r="X62" i="2"/>
  <c r="X163" i="2"/>
  <c r="X254" i="2"/>
  <c r="Y31" i="2"/>
  <c r="Y93" i="2"/>
  <c r="CU31" i="2"/>
  <c r="CU62" i="2"/>
  <c r="CU93" i="2"/>
  <c r="CU163" i="2"/>
  <c r="CU193" i="2"/>
  <c r="Y222" i="2"/>
  <c r="Y62" i="2"/>
  <c r="Y163" i="2"/>
  <c r="Y254" i="2"/>
  <c r="Z31" i="2"/>
  <c r="Z93" i="2"/>
  <c r="CV31" i="2"/>
  <c r="CV62" i="2"/>
  <c r="CV93" i="2"/>
  <c r="CV163" i="2"/>
  <c r="CV193" i="2"/>
  <c r="Z222" i="2"/>
  <c r="Z62" i="2"/>
  <c r="Z163" i="2"/>
  <c r="Z254" i="2"/>
  <c r="AA31" i="2"/>
  <c r="AA93" i="2"/>
  <c r="CW31" i="2"/>
  <c r="CW62" i="2"/>
  <c r="CW93" i="2"/>
  <c r="CW163" i="2"/>
  <c r="CW193" i="2"/>
  <c r="AA222" i="2"/>
  <c r="AA62" i="2"/>
  <c r="AA163" i="2"/>
  <c r="AA254" i="2"/>
  <c r="AB31" i="2"/>
  <c r="AB93" i="2"/>
  <c r="CX31" i="2"/>
  <c r="CX62" i="2"/>
  <c r="CX93" i="2"/>
  <c r="CX163" i="2"/>
  <c r="CX193" i="2"/>
  <c r="AB222" i="2"/>
  <c r="AB62" i="2"/>
  <c r="AB163" i="2"/>
  <c r="AB254" i="2"/>
  <c r="AC31" i="2"/>
  <c r="AC93" i="2"/>
  <c r="CY31" i="2"/>
  <c r="CY62" i="2"/>
  <c r="CY93" i="2"/>
  <c r="CY163" i="2"/>
  <c r="CY193" i="2"/>
  <c r="AC222" i="2"/>
  <c r="AC62" i="2"/>
  <c r="AC163" i="2"/>
  <c r="AC254" i="2"/>
  <c r="AD31" i="2"/>
  <c r="AD93" i="2"/>
  <c r="CZ31" i="2"/>
  <c r="CZ62" i="2"/>
  <c r="CZ93" i="2"/>
  <c r="CZ163" i="2"/>
  <c r="CZ193" i="2"/>
  <c r="AD222" i="2"/>
  <c r="AD62" i="2"/>
  <c r="AD163" i="2"/>
  <c r="AD254" i="2"/>
  <c r="AE31" i="2"/>
  <c r="AE93" i="2"/>
  <c r="DA31" i="2"/>
  <c r="DA62" i="2"/>
  <c r="DA93" i="2"/>
  <c r="DA163" i="2"/>
  <c r="DA193" i="2"/>
  <c r="AE222" i="2"/>
  <c r="AE62" i="2"/>
  <c r="AE163" i="2"/>
  <c r="AE254" i="2"/>
  <c r="AF31" i="2"/>
  <c r="AF93" i="2"/>
  <c r="DB31" i="2"/>
  <c r="DB62" i="2"/>
  <c r="DB93" i="2"/>
  <c r="DB163" i="2"/>
  <c r="DB193" i="2"/>
  <c r="AF222" i="2"/>
  <c r="AF62" i="2"/>
  <c r="AF163" i="2"/>
  <c r="AF254" i="2"/>
  <c r="AG31" i="2"/>
  <c r="AG93" i="2"/>
  <c r="DC31" i="2"/>
  <c r="DC62" i="2"/>
  <c r="DC93" i="2"/>
  <c r="DC163" i="2"/>
  <c r="DC193" i="2"/>
  <c r="AG222" i="2"/>
  <c r="AG62" i="2"/>
  <c r="AG163" i="2"/>
  <c r="AG254" i="2"/>
  <c r="AH31" i="2"/>
  <c r="AH93" i="2"/>
  <c r="DD31" i="2"/>
  <c r="DD62" i="2"/>
  <c r="DD93" i="2"/>
  <c r="DD163" i="2"/>
  <c r="DD193" i="2"/>
  <c r="AH222" i="2"/>
  <c r="AH62" i="2"/>
  <c r="AH163" i="2"/>
  <c r="AH254" i="2"/>
  <c r="AI31" i="2"/>
  <c r="AI93" i="2"/>
  <c r="DE31" i="2"/>
  <c r="DE62" i="2"/>
  <c r="DE93" i="2"/>
  <c r="DE163" i="2"/>
  <c r="DE193" i="2"/>
  <c r="AI222" i="2"/>
  <c r="AI62" i="2"/>
  <c r="AI163" i="2"/>
  <c r="AI254" i="2"/>
  <c r="AJ31" i="2"/>
  <c r="AJ93" i="2"/>
  <c r="DF31" i="2"/>
  <c r="DF62" i="2"/>
  <c r="DF93" i="2"/>
  <c r="DF163" i="2"/>
  <c r="DF193" i="2"/>
  <c r="AJ222" i="2"/>
  <c r="AJ62" i="2"/>
  <c r="AJ163" i="2"/>
  <c r="AJ254" i="2"/>
  <c r="AK31" i="2"/>
  <c r="AK93" i="2"/>
  <c r="DG31" i="2"/>
  <c r="DG62" i="2"/>
  <c r="DG93" i="2"/>
  <c r="DG163" i="2"/>
  <c r="DG193" i="2"/>
  <c r="AK222" i="2"/>
  <c r="AK62" i="2"/>
  <c r="AK163" i="2"/>
  <c r="AK254" i="2"/>
  <c r="AL31" i="2"/>
  <c r="AL93" i="2"/>
  <c r="DH31" i="2"/>
  <c r="DH62" i="2"/>
  <c r="DH93" i="2"/>
  <c r="DH163" i="2"/>
  <c r="DH193" i="2"/>
  <c r="AL222" i="2"/>
  <c r="AL62" i="2"/>
  <c r="AL163" i="2"/>
  <c r="AL254" i="2"/>
  <c r="AM31" i="2"/>
  <c r="AM93" i="2"/>
  <c r="DI31" i="2"/>
  <c r="DI62" i="2"/>
  <c r="DI93" i="2"/>
  <c r="DI163" i="2"/>
  <c r="DI193" i="2"/>
  <c r="AM222" i="2"/>
  <c r="AM62" i="2"/>
  <c r="AM163" i="2"/>
  <c r="AM254" i="2"/>
  <c r="AN31" i="2"/>
  <c r="AN93" i="2"/>
  <c r="DJ31" i="2"/>
  <c r="DJ62" i="2"/>
  <c r="DJ93" i="2"/>
  <c r="DJ163" i="2"/>
  <c r="DJ193" i="2"/>
  <c r="AN222" i="2"/>
  <c r="AN62" i="2"/>
  <c r="AN163" i="2"/>
  <c r="AN254" i="2"/>
  <c r="AO31" i="2"/>
  <c r="AO93" i="2"/>
  <c r="DK31" i="2"/>
  <c r="DK62" i="2"/>
  <c r="DK93" i="2"/>
  <c r="DK163" i="2"/>
  <c r="DK193" i="2"/>
  <c r="AO222" i="2"/>
  <c r="AO62" i="2"/>
  <c r="AO163" i="2"/>
  <c r="AO254" i="2"/>
  <c r="AP31" i="2"/>
  <c r="AP93" i="2"/>
  <c r="DL31" i="2"/>
  <c r="DL62" i="2"/>
  <c r="DL93" i="2"/>
  <c r="DL163" i="2"/>
  <c r="DL193" i="2"/>
  <c r="AP222" i="2"/>
  <c r="AP62" i="2"/>
  <c r="AP163" i="2"/>
  <c r="AP254" i="2"/>
  <c r="AQ31" i="2"/>
  <c r="AQ93" i="2"/>
  <c r="DM31" i="2"/>
  <c r="DM62" i="2"/>
  <c r="DM93" i="2"/>
  <c r="DM163" i="2"/>
  <c r="DM193" i="2"/>
  <c r="AQ222" i="2"/>
  <c r="AQ62" i="2"/>
  <c r="AQ163" i="2"/>
  <c r="AQ254" i="2"/>
  <c r="AR31" i="2"/>
  <c r="AR93" i="2"/>
  <c r="DN31" i="2"/>
  <c r="DN62" i="2"/>
  <c r="DN93" i="2"/>
  <c r="DN163" i="2"/>
  <c r="DN193" i="2"/>
  <c r="AR222" i="2"/>
  <c r="AR62" i="2"/>
  <c r="AR163" i="2"/>
  <c r="AR254" i="2"/>
  <c r="AS31" i="2"/>
  <c r="AS93" i="2"/>
  <c r="DO31" i="2"/>
  <c r="DO62" i="2"/>
  <c r="DO93" i="2"/>
  <c r="DO163" i="2"/>
  <c r="DO193" i="2"/>
  <c r="AS222" i="2"/>
  <c r="AS62" i="2"/>
  <c r="AS163" i="2"/>
  <c r="AS254" i="2"/>
  <c r="AT31" i="2"/>
  <c r="AT93" i="2"/>
  <c r="DP31" i="2"/>
  <c r="DP62" i="2"/>
  <c r="DP93" i="2"/>
  <c r="DP163" i="2"/>
  <c r="DP193" i="2"/>
  <c r="AT222" i="2"/>
  <c r="AT62" i="2"/>
  <c r="AT163" i="2"/>
  <c r="AT254" i="2"/>
  <c r="AU31" i="2"/>
  <c r="AU93" i="2"/>
  <c r="DQ31" i="2"/>
  <c r="DQ62" i="2"/>
  <c r="DQ93" i="2"/>
  <c r="DQ163" i="2"/>
  <c r="DQ193" i="2"/>
  <c r="AU222" i="2"/>
  <c r="AU62" i="2"/>
  <c r="AU163" i="2"/>
  <c r="AU254" i="2"/>
  <c r="AV31" i="2"/>
  <c r="AV93" i="2"/>
  <c r="DR31" i="2"/>
  <c r="DR62" i="2"/>
  <c r="DR93" i="2"/>
  <c r="DR163" i="2"/>
  <c r="DR193" i="2"/>
  <c r="AV222" i="2"/>
  <c r="AV62" i="2"/>
  <c r="AV163" i="2"/>
  <c r="AV254" i="2"/>
  <c r="AW31" i="2"/>
  <c r="AW93" i="2"/>
  <c r="DS31" i="2"/>
  <c r="DS62" i="2"/>
  <c r="DS93" i="2"/>
  <c r="DS163" i="2"/>
  <c r="DS193" i="2"/>
  <c r="AW222" i="2"/>
  <c r="AW62" i="2"/>
  <c r="AW163" i="2"/>
  <c r="AW254" i="2"/>
  <c r="AX31" i="2"/>
  <c r="AX93" i="2"/>
  <c r="DT31" i="2"/>
  <c r="DT62" i="2"/>
  <c r="DT93" i="2"/>
  <c r="DT163" i="2"/>
  <c r="DT193" i="2"/>
  <c r="AX222" i="2"/>
  <c r="AX62" i="2"/>
  <c r="AX163" i="2"/>
  <c r="AX254" i="2"/>
  <c r="AY31" i="2"/>
  <c r="AY93" i="2"/>
  <c r="DU31" i="2"/>
  <c r="DU62" i="2"/>
  <c r="DU93" i="2"/>
  <c r="DU163" i="2"/>
  <c r="DU193" i="2"/>
  <c r="AY222" i="2"/>
  <c r="AY62" i="2"/>
  <c r="AY163" i="2"/>
  <c r="AY254" i="2"/>
  <c r="AZ31" i="2"/>
  <c r="AZ93" i="2"/>
  <c r="DV31" i="2"/>
  <c r="DV62" i="2"/>
  <c r="DV93" i="2"/>
  <c r="DV163" i="2"/>
  <c r="DV193" i="2"/>
  <c r="AZ222" i="2"/>
  <c r="AZ62" i="2"/>
  <c r="AZ163" i="2"/>
  <c r="AZ254" i="2"/>
  <c r="BA31" i="2"/>
  <c r="BA93" i="2"/>
  <c r="DW31" i="2"/>
  <c r="DW62" i="2"/>
  <c r="DW93" i="2"/>
  <c r="DW163" i="2"/>
  <c r="DW193" i="2"/>
  <c r="BA222" i="2"/>
  <c r="BA62" i="2"/>
  <c r="BA163" i="2"/>
  <c r="BA254" i="2"/>
  <c r="BB31" i="2"/>
  <c r="BB93" i="2"/>
  <c r="DX31" i="2"/>
  <c r="DX62" i="2"/>
  <c r="DX93" i="2"/>
  <c r="DX163" i="2"/>
  <c r="DX193" i="2"/>
  <c r="BB222" i="2"/>
  <c r="BB62" i="2"/>
  <c r="BB163" i="2"/>
  <c r="BB254" i="2"/>
  <c r="BC31" i="2"/>
  <c r="BC93" i="2"/>
  <c r="DY31" i="2"/>
  <c r="DY62" i="2"/>
  <c r="DY93" i="2"/>
  <c r="DY163" i="2"/>
  <c r="DY193" i="2"/>
  <c r="BC222" i="2"/>
  <c r="BC62" i="2"/>
  <c r="BC163" i="2"/>
  <c r="BC254" i="2"/>
  <c r="BD31" i="2"/>
  <c r="BD93" i="2"/>
  <c r="DZ31" i="2"/>
  <c r="DZ62" i="2"/>
  <c r="DZ93" i="2"/>
  <c r="DZ163" i="2"/>
  <c r="DZ193" i="2"/>
  <c r="BD222" i="2"/>
  <c r="BD62" i="2"/>
  <c r="BD163" i="2"/>
  <c r="BD254" i="2"/>
  <c r="BE31" i="2"/>
  <c r="BE93" i="2"/>
  <c r="EA31" i="2"/>
  <c r="EA62" i="2"/>
  <c r="EA93" i="2"/>
  <c r="EA163" i="2"/>
  <c r="EA193" i="2"/>
  <c r="BE222" i="2"/>
  <c r="BE62" i="2"/>
  <c r="BE163" i="2"/>
  <c r="BE254" i="2"/>
  <c r="EY31" i="2"/>
  <c r="S48" i="1"/>
  <c r="EY93" i="2"/>
  <c r="HW31" i="2"/>
  <c r="HW62" i="2"/>
  <c r="HW93" i="2"/>
  <c r="HW163" i="2"/>
  <c r="HW193" i="2"/>
  <c r="EY222" i="2"/>
  <c r="EY62" i="2"/>
  <c r="EY163" i="2"/>
  <c r="EY254" i="2"/>
  <c r="EZ31" i="2"/>
  <c r="EZ93" i="2"/>
  <c r="HX31" i="2"/>
  <c r="HX62" i="2"/>
  <c r="HX93" i="2"/>
  <c r="HX163" i="2"/>
  <c r="HX193" i="2"/>
  <c r="EZ222" i="2"/>
  <c r="EZ62" i="2"/>
  <c r="EZ163" i="2"/>
  <c r="EZ254" i="2"/>
  <c r="FA31" i="2"/>
  <c r="FA93" i="2"/>
  <c r="HY31" i="2"/>
  <c r="HY62" i="2"/>
  <c r="HY93" i="2"/>
  <c r="HY163" i="2"/>
  <c r="HY193" i="2"/>
  <c r="FA222" i="2"/>
  <c r="FA62" i="2"/>
  <c r="FA163" i="2"/>
  <c r="FA254" i="2"/>
  <c r="FB31" i="2"/>
  <c r="FB93" i="2"/>
  <c r="HZ31" i="2"/>
  <c r="HZ62" i="2"/>
  <c r="HZ93" i="2"/>
  <c r="HZ163" i="2"/>
  <c r="HZ193" i="2"/>
  <c r="FB222" i="2"/>
  <c r="FB62" i="2"/>
  <c r="FB163" i="2"/>
  <c r="FB254" i="2"/>
  <c r="FC31" i="2"/>
  <c r="FC93" i="2"/>
  <c r="IA31" i="2"/>
  <c r="IA62" i="2"/>
  <c r="IA93" i="2"/>
  <c r="IA163" i="2"/>
  <c r="IA193" i="2"/>
  <c r="FC222" i="2"/>
  <c r="FC62" i="2"/>
  <c r="FC163" i="2"/>
  <c r="FC254" i="2"/>
  <c r="FD31" i="2"/>
  <c r="FD93" i="2"/>
  <c r="IB31" i="2"/>
  <c r="IB62" i="2"/>
  <c r="IB93" i="2"/>
  <c r="IB163" i="2"/>
  <c r="IB193" i="2"/>
  <c r="FD222" i="2"/>
  <c r="FD62" i="2"/>
  <c r="FD163" i="2"/>
  <c r="FD254" i="2"/>
  <c r="FE31" i="2"/>
  <c r="FE93" i="2"/>
  <c r="IC31" i="2"/>
  <c r="IC62" i="2"/>
  <c r="IC93" i="2"/>
  <c r="IC163" i="2"/>
  <c r="IC193" i="2"/>
  <c r="FE222" i="2"/>
  <c r="FE62" i="2"/>
  <c r="FE163" i="2"/>
  <c r="FE254" i="2"/>
  <c r="FF31" i="2"/>
  <c r="FF93" i="2"/>
  <c r="ID31" i="2"/>
  <c r="ID62" i="2"/>
  <c r="ID93" i="2"/>
  <c r="ID163" i="2"/>
  <c r="ID193" i="2"/>
  <c r="FF222" i="2"/>
  <c r="FF62" i="2"/>
  <c r="FF163" i="2"/>
  <c r="FF254" i="2"/>
  <c r="FG31" i="2"/>
  <c r="FG93" i="2"/>
  <c r="IE31" i="2"/>
  <c r="IE62" i="2"/>
  <c r="IE93" i="2"/>
  <c r="IE163" i="2"/>
  <c r="IE193" i="2"/>
  <c r="FG222" i="2"/>
  <c r="FG62" i="2"/>
  <c r="FG163" i="2"/>
  <c r="FG254" i="2"/>
  <c r="FH31" i="2"/>
  <c r="FH93" i="2"/>
  <c r="IF31" i="2"/>
  <c r="IF62" i="2"/>
  <c r="IF93" i="2"/>
  <c r="IF163" i="2"/>
  <c r="IF193" i="2"/>
  <c r="FH222" i="2"/>
  <c r="FH62" i="2"/>
  <c r="FH163" i="2"/>
  <c r="FH254" i="2"/>
  <c r="FI31" i="2"/>
  <c r="FI93" i="2"/>
  <c r="IG31" i="2"/>
  <c r="IG62" i="2"/>
  <c r="IG93" i="2"/>
  <c r="IG163" i="2"/>
  <c r="IG193" i="2"/>
  <c r="FI222" i="2"/>
  <c r="FI62" i="2"/>
  <c r="FI163" i="2"/>
  <c r="FI254" i="2"/>
  <c r="FJ31" i="2"/>
  <c r="FJ93" i="2"/>
  <c r="IH31" i="2"/>
  <c r="IH62" i="2"/>
  <c r="IH93" i="2"/>
  <c r="IH163" i="2"/>
  <c r="IH193" i="2"/>
  <c r="FJ222" i="2"/>
  <c r="FJ62" i="2"/>
  <c r="FJ163" i="2"/>
  <c r="FJ254" i="2"/>
  <c r="FK31" i="2"/>
  <c r="FK93" i="2"/>
  <c r="II31" i="2"/>
  <c r="II62" i="2"/>
  <c r="II93" i="2"/>
  <c r="II163" i="2"/>
  <c r="II193" i="2"/>
  <c r="FK222" i="2"/>
  <c r="FK62" i="2"/>
  <c r="FK163" i="2"/>
  <c r="FK254" i="2"/>
  <c r="FL31" i="2"/>
  <c r="FL93" i="2"/>
  <c r="IJ31" i="2"/>
  <c r="IJ62" i="2"/>
  <c r="IJ93" i="2"/>
  <c r="IJ163" i="2"/>
  <c r="IJ193" i="2"/>
  <c r="FL222" i="2"/>
  <c r="FL62" i="2"/>
  <c r="FL163" i="2"/>
  <c r="FL254" i="2"/>
  <c r="FM31" i="2"/>
  <c r="FM93" i="2"/>
  <c r="IK31" i="2"/>
  <c r="IK62" i="2"/>
  <c r="IK93" i="2"/>
  <c r="IK163" i="2"/>
  <c r="IK193" i="2"/>
  <c r="FM222" i="2"/>
  <c r="FM62" i="2"/>
  <c r="FM163" i="2"/>
  <c r="FM254" i="2"/>
  <c r="FN31" i="2"/>
  <c r="FN93" i="2"/>
  <c r="IL31" i="2"/>
  <c r="IL62" i="2"/>
  <c r="IL93" i="2"/>
  <c r="IL163" i="2"/>
  <c r="IL193" i="2"/>
  <c r="FN222" i="2"/>
  <c r="FN62" i="2"/>
  <c r="FN163" i="2"/>
  <c r="FN254" i="2"/>
  <c r="FO31" i="2"/>
  <c r="FO93" i="2"/>
  <c r="IM31" i="2"/>
  <c r="IM62" i="2"/>
  <c r="IM93" i="2"/>
  <c r="IM163" i="2"/>
  <c r="IM193" i="2"/>
  <c r="FO222" i="2"/>
  <c r="FO62" i="2"/>
  <c r="FO163" i="2"/>
  <c r="FO254" i="2"/>
  <c r="FP31" i="2"/>
  <c r="FP93" i="2"/>
  <c r="IN31" i="2"/>
  <c r="IN62" i="2"/>
  <c r="IN93" i="2"/>
  <c r="IN163" i="2"/>
  <c r="IN193" i="2"/>
  <c r="FP222" i="2"/>
  <c r="FP62" i="2"/>
  <c r="FP163" i="2"/>
  <c r="FP254" i="2"/>
  <c r="FQ31" i="2"/>
  <c r="FQ93" i="2"/>
  <c r="IO31" i="2"/>
  <c r="IO62" i="2"/>
  <c r="IO93" i="2"/>
  <c r="IO163" i="2"/>
  <c r="IO193" i="2"/>
  <c r="FQ222" i="2"/>
  <c r="FQ62" i="2"/>
  <c r="FQ163" i="2"/>
  <c r="FQ254" i="2"/>
  <c r="FR31" i="2"/>
  <c r="FR93" i="2"/>
  <c r="IP31" i="2"/>
  <c r="IP62" i="2"/>
  <c r="IP93" i="2"/>
  <c r="IP163" i="2"/>
  <c r="IP193" i="2"/>
  <c r="FR222" i="2"/>
  <c r="FR62" i="2"/>
  <c r="FR163" i="2"/>
  <c r="FR254" i="2"/>
  <c r="FS31" i="2"/>
  <c r="FS93" i="2"/>
  <c r="IQ31" i="2"/>
  <c r="IQ62" i="2"/>
  <c r="IQ93" i="2"/>
  <c r="IQ163" i="2"/>
  <c r="IQ193" i="2"/>
  <c r="FS222" i="2"/>
  <c r="FS62" i="2"/>
  <c r="FS163" i="2"/>
  <c r="FS254" i="2"/>
  <c r="FT31" i="2"/>
  <c r="FT93" i="2"/>
  <c r="IR31" i="2"/>
  <c r="IR62" i="2"/>
  <c r="IR93" i="2"/>
  <c r="IR163" i="2"/>
  <c r="IR193" i="2"/>
  <c r="FT222" i="2"/>
  <c r="FT62" i="2"/>
  <c r="FT163" i="2"/>
  <c r="FT254" i="2"/>
  <c r="FU31" i="2"/>
  <c r="FU93" i="2"/>
  <c r="IS31" i="2"/>
  <c r="IS62" i="2"/>
  <c r="IS93" i="2"/>
  <c r="IS163" i="2"/>
  <c r="IS193" i="2"/>
  <c r="FU222" i="2"/>
  <c r="FU62" i="2"/>
  <c r="FU163" i="2"/>
  <c r="FU254" i="2"/>
  <c r="FV31" i="2"/>
  <c r="FV93" i="2"/>
  <c r="IT31" i="2"/>
  <c r="IT62" i="2"/>
  <c r="IT93" i="2"/>
  <c r="IT163" i="2"/>
  <c r="IT193" i="2"/>
  <c r="FV222" i="2"/>
  <c r="FV62" i="2"/>
  <c r="FV163" i="2"/>
  <c r="FV254" i="2"/>
  <c r="FW31" i="2"/>
  <c r="FW93" i="2"/>
  <c r="IU31" i="2"/>
  <c r="IU62" i="2"/>
  <c r="IU93" i="2"/>
  <c r="IU163" i="2"/>
  <c r="IU193" i="2"/>
  <c r="FW222" i="2"/>
  <c r="FW62" i="2"/>
  <c r="FW163" i="2"/>
  <c r="FW254" i="2"/>
  <c r="FX31" i="2"/>
  <c r="FX93" i="2"/>
  <c r="IV31" i="2"/>
  <c r="IV62" i="2"/>
  <c r="IV93" i="2"/>
  <c r="IV163" i="2"/>
  <c r="IV193" i="2"/>
  <c r="FX222" i="2"/>
  <c r="FX62" i="2"/>
  <c r="FX163" i="2"/>
  <c r="FX254" i="2"/>
  <c r="FY31" i="2"/>
  <c r="FY93" i="2"/>
  <c r="IW31" i="2"/>
  <c r="IW62" i="2"/>
  <c r="IW93" i="2"/>
  <c r="IW163" i="2"/>
  <c r="IW193" i="2"/>
  <c r="FY222" i="2"/>
  <c r="FY62" i="2"/>
  <c r="FY163" i="2"/>
  <c r="FY254" i="2"/>
  <c r="FZ31" i="2"/>
  <c r="FZ93" i="2"/>
  <c r="IX31" i="2"/>
  <c r="IX62" i="2"/>
  <c r="IX93" i="2"/>
  <c r="IX163" i="2"/>
  <c r="IX193" i="2"/>
  <c r="FZ222" i="2"/>
  <c r="FZ62" i="2"/>
  <c r="FZ163" i="2"/>
  <c r="FZ254" i="2"/>
  <c r="GA31" i="2"/>
  <c r="GA93" i="2"/>
  <c r="IY31" i="2"/>
  <c r="IY62" i="2"/>
  <c r="IY93" i="2"/>
  <c r="IY163" i="2"/>
  <c r="IY193" i="2"/>
  <c r="GA222" i="2"/>
  <c r="GA62" i="2"/>
  <c r="GA163" i="2"/>
  <c r="GA254" i="2"/>
  <c r="GB31" i="2"/>
  <c r="GB93" i="2"/>
  <c r="IZ31" i="2"/>
  <c r="IZ62" i="2"/>
  <c r="IZ93" i="2"/>
  <c r="IZ163" i="2"/>
  <c r="IZ193" i="2"/>
  <c r="GB222" i="2"/>
  <c r="GB62" i="2"/>
  <c r="GB163" i="2"/>
  <c r="GB254" i="2"/>
  <c r="GC31" i="2"/>
  <c r="GC93" i="2"/>
  <c r="JA31" i="2"/>
  <c r="JA62" i="2"/>
  <c r="JA93" i="2"/>
  <c r="JA163" i="2"/>
  <c r="JA193" i="2"/>
  <c r="GC222" i="2"/>
  <c r="GC62" i="2"/>
  <c r="GC163" i="2"/>
  <c r="GC254" i="2"/>
  <c r="GD31" i="2"/>
  <c r="GD93" i="2"/>
  <c r="JB31" i="2"/>
  <c r="JB62" i="2"/>
  <c r="JB93" i="2"/>
  <c r="JB163" i="2"/>
  <c r="JB193" i="2"/>
  <c r="GD222" i="2"/>
  <c r="GD62" i="2"/>
  <c r="GD163" i="2"/>
  <c r="GD254" i="2"/>
  <c r="GE31" i="2"/>
  <c r="GE93" i="2"/>
  <c r="JC31" i="2"/>
  <c r="JC62" i="2"/>
  <c r="JC93" i="2"/>
  <c r="JC163" i="2"/>
  <c r="JC193" i="2"/>
  <c r="GE222" i="2"/>
  <c r="GE62" i="2"/>
  <c r="GE163" i="2"/>
  <c r="GE254" i="2"/>
  <c r="GF31" i="2"/>
  <c r="GF93" i="2"/>
  <c r="JD31" i="2"/>
  <c r="JD62" i="2"/>
  <c r="JD93" i="2"/>
  <c r="JD163" i="2"/>
  <c r="JD193" i="2"/>
  <c r="GF222" i="2"/>
  <c r="GF62" i="2"/>
  <c r="GF163" i="2"/>
  <c r="GF254" i="2"/>
  <c r="GG31" i="2"/>
  <c r="GG93" i="2"/>
  <c r="JE31" i="2"/>
  <c r="JE62" i="2"/>
  <c r="JE93" i="2"/>
  <c r="JE163" i="2"/>
  <c r="JE193" i="2"/>
  <c r="GG222" i="2"/>
  <c r="GG62" i="2"/>
  <c r="GG163" i="2"/>
  <c r="GG254" i="2"/>
  <c r="GH31" i="2"/>
  <c r="GH93" i="2"/>
  <c r="JF31" i="2"/>
  <c r="JF62" i="2"/>
  <c r="JF93" i="2"/>
  <c r="JF163" i="2"/>
  <c r="JF193" i="2"/>
  <c r="GH222" i="2"/>
  <c r="GH62" i="2"/>
  <c r="GH163" i="2"/>
  <c r="GH254" i="2"/>
  <c r="GI31" i="2"/>
  <c r="GI93" i="2"/>
  <c r="JG31" i="2"/>
  <c r="JG62" i="2"/>
  <c r="JG93" i="2"/>
  <c r="JG163" i="2"/>
  <c r="JG193" i="2"/>
  <c r="GI222" i="2"/>
  <c r="GI62" i="2"/>
  <c r="GI163" i="2"/>
  <c r="GI254" i="2"/>
  <c r="GJ31" i="2"/>
  <c r="GJ93" i="2"/>
  <c r="JH31" i="2"/>
  <c r="JH62" i="2"/>
  <c r="JH93" i="2"/>
  <c r="JH163" i="2"/>
  <c r="JH193" i="2"/>
  <c r="GJ222" i="2"/>
  <c r="GJ62" i="2"/>
  <c r="GJ163" i="2"/>
  <c r="GJ254" i="2"/>
  <c r="GK31" i="2"/>
  <c r="GK93" i="2"/>
  <c r="JI31" i="2"/>
  <c r="JI62" i="2"/>
  <c r="JI93" i="2"/>
  <c r="JI163" i="2"/>
  <c r="JI193" i="2"/>
  <c r="GK222" i="2"/>
  <c r="GK62" i="2"/>
  <c r="GK163" i="2"/>
  <c r="GK254" i="2"/>
  <c r="GL31" i="2"/>
  <c r="GL93" i="2"/>
  <c r="JJ31" i="2"/>
  <c r="JJ62" i="2"/>
  <c r="JJ93" i="2"/>
  <c r="JJ163" i="2"/>
  <c r="JJ193" i="2"/>
  <c r="GL222" i="2"/>
  <c r="GL62" i="2"/>
  <c r="GL163" i="2"/>
  <c r="GL254" i="2"/>
  <c r="GM31" i="2"/>
  <c r="GM93" i="2"/>
  <c r="JK31" i="2"/>
  <c r="JK62" i="2"/>
  <c r="JK93" i="2"/>
  <c r="JK163" i="2"/>
  <c r="JK193" i="2"/>
  <c r="GM222" i="2"/>
  <c r="GM62" i="2"/>
  <c r="GM163" i="2"/>
  <c r="GM254" i="2"/>
  <c r="GN31" i="2"/>
  <c r="GN93" i="2"/>
  <c r="JL31" i="2"/>
  <c r="JL62" i="2"/>
  <c r="JL93" i="2"/>
  <c r="JL163" i="2"/>
  <c r="JL193" i="2"/>
  <c r="GN222" i="2"/>
  <c r="GN62" i="2"/>
  <c r="GN163" i="2"/>
  <c r="GN254" i="2"/>
  <c r="GO31" i="2"/>
  <c r="GO93" i="2"/>
  <c r="JM31" i="2"/>
  <c r="JM62" i="2"/>
  <c r="JM93" i="2"/>
  <c r="JM163" i="2"/>
  <c r="JM193" i="2"/>
  <c r="GO222" i="2"/>
  <c r="GO62" i="2"/>
  <c r="GO163" i="2"/>
  <c r="GO254" i="2"/>
  <c r="GP31" i="2"/>
  <c r="GP93" i="2"/>
  <c r="JN31" i="2"/>
  <c r="JN62" i="2"/>
  <c r="JN93" i="2"/>
  <c r="JN163" i="2"/>
  <c r="JN193" i="2"/>
  <c r="GP222" i="2"/>
  <c r="GP62" i="2"/>
  <c r="GP163" i="2"/>
  <c r="GP254" i="2"/>
  <c r="GQ31" i="2"/>
  <c r="GQ93" i="2"/>
  <c r="JO31" i="2"/>
  <c r="JO62" i="2"/>
  <c r="JO93" i="2"/>
  <c r="JO163" i="2"/>
  <c r="JO193" i="2"/>
  <c r="GQ222" i="2"/>
  <c r="GQ62" i="2"/>
  <c r="GQ163" i="2"/>
  <c r="GQ254" i="2"/>
  <c r="GR31" i="2"/>
  <c r="GR93" i="2"/>
  <c r="JP31" i="2"/>
  <c r="JP62" i="2"/>
  <c r="JP93" i="2"/>
  <c r="JP163" i="2"/>
  <c r="JP193" i="2"/>
  <c r="GR222" i="2"/>
  <c r="GR62" i="2"/>
  <c r="GR163" i="2"/>
  <c r="GR254" i="2"/>
  <c r="GS31" i="2"/>
  <c r="GS93" i="2"/>
  <c r="JQ31" i="2"/>
  <c r="JQ62" i="2"/>
  <c r="JQ93" i="2"/>
  <c r="JQ163" i="2"/>
  <c r="JQ193" i="2"/>
  <c r="GS222" i="2"/>
  <c r="GS62" i="2"/>
  <c r="GS163" i="2"/>
  <c r="GS254" i="2"/>
  <c r="GT31" i="2"/>
  <c r="GT93" i="2"/>
  <c r="JR31" i="2"/>
  <c r="JR62" i="2"/>
  <c r="JR93" i="2"/>
  <c r="JR163" i="2"/>
  <c r="JR193" i="2"/>
  <c r="GT222" i="2"/>
  <c r="GT62" i="2"/>
  <c r="GT163" i="2"/>
  <c r="GT254" i="2"/>
  <c r="GU31" i="2"/>
  <c r="GU93" i="2"/>
  <c r="JS31" i="2"/>
  <c r="JS62" i="2"/>
  <c r="JS93" i="2"/>
  <c r="JS163" i="2"/>
  <c r="JS193" i="2"/>
  <c r="GU222" i="2"/>
  <c r="GU62" i="2"/>
  <c r="GU163" i="2"/>
  <c r="GU254" i="2"/>
  <c r="GV31" i="2"/>
  <c r="GV93" i="2"/>
  <c r="JT31" i="2"/>
  <c r="JT62" i="2"/>
  <c r="JT93" i="2"/>
  <c r="JT163" i="2"/>
  <c r="JT193" i="2"/>
  <c r="GV222" i="2"/>
  <c r="GV62" i="2"/>
  <c r="GV163" i="2"/>
  <c r="GV254" i="2"/>
  <c r="GW31" i="2"/>
  <c r="GW93" i="2"/>
  <c r="JU31" i="2"/>
  <c r="JU62" i="2"/>
  <c r="JU93" i="2"/>
  <c r="JU163" i="2"/>
  <c r="JU193" i="2"/>
  <c r="GW222" i="2"/>
  <c r="GW62" i="2"/>
  <c r="GW163" i="2"/>
  <c r="GW254" i="2"/>
  <c r="GX31" i="2"/>
  <c r="GX93" i="2"/>
  <c r="JV31" i="2"/>
  <c r="JV62" i="2"/>
  <c r="JV93" i="2"/>
  <c r="JV163" i="2"/>
  <c r="JV193" i="2"/>
  <c r="GX222" i="2"/>
  <c r="GX62" i="2"/>
  <c r="GX163" i="2"/>
  <c r="GX254" i="2"/>
  <c r="GY31" i="2"/>
  <c r="GY93" i="2"/>
  <c r="JW31" i="2"/>
  <c r="JW62" i="2"/>
  <c r="JW93" i="2"/>
  <c r="JW163" i="2"/>
  <c r="JW193" i="2"/>
  <c r="GY222" i="2"/>
  <c r="GY62" i="2"/>
  <c r="GY163" i="2"/>
  <c r="GY254" i="2"/>
  <c r="GZ31" i="2"/>
  <c r="GZ93" i="2"/>
  <c r="JX31" i="2"/>
  <c r="JX62" i="2"/>
  <c r="JX93" i="2"/>
  <c r="JX163" i="2"/>
  <c r="JX193" i="2"/>
  <c r="GZ222" i="2"/>
  <c r="GZ62" i="2"/>
  <c r="GZ163" i="2"/>
  <c r="GZ254" i="2"/>
  <c r="KI222" i="2"/>
  <c r="NG31" i="2"/>
  <c r="NG62" i="2"/>
  <c r="NG93" i="2"/>
  <c r="NG163" i="2"/>
  <c r="NG193" i="2"/>
  <c r="KI62" i="2"/>
  <c r="KI163" i="2"/>
  <c r="KI254" i="2"/>
  <c r="NH31" i="2"/>
  <c r="NH62" i="2"/>
  <c r="NH93" i="2"/>
  <c r="NH163" i="2"/>
  <c r="NH193" i="2"/>
  <c r="KJ222" i="2"/>
  <c r="KJ62" i="2"/>
  <c r="KJ163" i="2"/>
  <c r="KJ254" i="2"/>
  <c r="NI31" i="2"/>
  <c r="NI62" i="2"/>
  <c r="NI93" i="2"/>
  <c r="NI163" i="2"/>
  <c r="NI193" i="2"/>
  <c r="KK222" i="2"/>
  <c r="KK62" i="2"/>
  <c r="KK163" i="2"/>
  <c r="KK254" i="2"/>
  <c r="NJ31" i="2"/>
  <c r="NJ62" i="2"/>
  <c r="NJ93" i="2"/>
  <c r="NJ163" i="2"/>
  <c r="NJ193" i="2"/>
  <c r="KL222" i="2"/>
  <c r="KL62" i="2"/>
  <c r="KL163" i="2"/>
  <c r="KL254" i="2"/>
  <c r="NK31" i="2"/>
  <c r="NK62" i="2"/>
  <c r="NK93" i="2"/>
  <c r="NK163" i="2"/>
  <c r="NK193" i="2"/>
  <c r="KM222" i="2"/>
  <c r="KM62" i="2"/>
  <c r="KM163" i="2"/>
  <c r="KM254" i="2"/>
  <c r="NL31" i="2"/>
  <c r="NL62" i="2"/>
  <c r="NL93" i="2"/>
  <c r="NL163" i="2"/>
  <c r="NL193" i="2"/>
  <c r="KN222" i="2"/>
  <c r="KN62" i="2"/>
  <c r="KN163" i="2"/>
  <c r="KN254" i="2"/>
  <c r="NM31" i="2"/>
  <c r="NM62" i="2"/>
  <c r="NM93" i="2"/>
  <c r="NM163" i="2"/>
  <c r="NM193" i="2"/>
  <c r="KO222" i="2"/>
  <c r="KO62" i="2"/>
  <c r="KO163" i="2"/>
  <c r="KO254" i="2"/>
  <c r="NN31" i="2"/>
  <c r="NN62" i="2"/>
  <c r="NN93" i="2"/>
  <c r="NN163" i="2"/>
  <c r="NN193" i="2"/>
  <c r="KP222" i="2"/>
  <c r="KP62" i="2"/>
  <c r="KP163" i="2"/>
  <c r="KP254" i="2"/>
  <c r="NO31" i="2"/>
  <c r="NO62" i="2"/>
  <c r="NO93" i="2"/>
  <c r="NO163" i="2"/>
  <c r="NO193" i="2"/>
  <c r="KQ222" i="2"/>
  <c r="KQ62" i="2"/>
  <c r="KQ163" i="2"/>
  <c r="KQ254" i="2"/>
  <c r="NP31" i="2"/>
  <c r="NP62" i="2"/>
  <c r="NP93" i="2"/>
  <c r="NP163" i="2"/>
  <c r="NP193" i="2"/>
  <c r="KR222" i="2"/>
  <c r="KR62" i="2"/>
  <c r="KR163" i="2"/>
  <c r="KR254" i="2"/>
  <c r="NQ31" i="2"/>
  <c r="NQ62" i="2"/>
  <c r="NQ93" i="2"/>
  <c r="NQ163" i="2"/>
  <c r="NQ193" i="2"/>
  <c r="KS222" i="2"/>
  <c r="KS62" i="2"/>
  <c r="KS163" i="2"/>
  <c r="KS254" i="2"/>
  <c r="NR31" i="2"/>
  <c r="NR62" i="2"/>
  <c r="NR93" i="2"/>
  <c r="NR163" i="2"/>
  <c r="NR193" i="2"/>
  <c r="KT222" i="2"/>
  <c r="KT62" i="2"/>
  <c r="KT163" i="2"/>
  <c r="KT254" i="2"/>
  <c r="NS31" i="2"/>
  <c r="NS62" i="2"/>
  <c r="NS93" i="2"/>
  <c r="NS163" i="2"/>
  <c r="NS193" i="2"/>
  <c r="KU222" i="2"/>
  <c r="KU62" i="2"/>
  <c r="KU163" i="2"/>
  <c r="KU254" i="2"/>
  <c r="NT31" i="2"/>
  <c r="NT62" i="2"/>
  <c r="NT93" i="2"/>
  <c r="NT163" i="2"/>
  <c r="NT193" i="2"/>
  <c r="KV222" i="2"/>
  <c r="KV62" i="2"/>
  <c r="KV163" i="2"/>
  <c r="KV254" i="2"/>
  <c r="NU31" i="2"/>
  <c r="NU62" i="2"/>
  <c r="NU93" i="2"/>
  <c r="NU163" i="2"/>
  <c r="NU193" i="2"/>
  <c r="KW222" i="2"/>
  <c r="KW62" i="2"/>
  <c r="KW163" i="2"/>
  <c r="KW254" i="2"/>
  <c r="NV31" i="2"/>
  <c r="NV62" i="2"/>
  <c r="NV93" i="2"/>
  <c r="NV163" i="2"/>
  <c r="NV193" i="2"/>
  <c r="KX222" i="2"/>
  <c r="KX62" i="2"/>
  <c r="KX163" i="2"/>
  <c r="KX254" i="2"/>
  <c r="NW31" i="2"/>
  <c r="NW62" i="2"/>
  <c r="NW93" i="2"/>
  <c r="NW163" i="2"/>
  <c r="NW193" i="2"/>
  <c r="KY222" i="2"/>
  <c r="KY62" i="2"/>
  <c r="KY163" i="2"/>
  <c r="KY254" i="2"/>
  <c r="NX31" i="2"/>
  <c r="NX62" i="2"/>
  <c r="NX93" i="2"/>
  <c r="NX163" i="2"/>
  <c r="NX193" i="2"/>
  <c r="KZ222" i="2"/>
  <c r="KZ62" i="2"/>
  <c r="KZ163" i="2"/>
  <c r="KZ254" i="2"/>
  <c r="NY31" i="2"/>
  <c r="NY62" i="2"/>
  <c r="NY93" i="2"/>
  <c r="NY163" i="2"/>
  <c r="NY193" i="2"/>
  <c r="LA222" i="2"/>
  <c r="LA62" i="2"/>
  <c r="LA163" i="2"/>
  <c r="LA254" i="2"/>
  <c r="NZ31" i="2"/>
  <c r="NZ62" i="2"/>
  <c r="NZ93" i="2"/>
  <c r="NZ163" i="2"/>
  <c r="NZ193" i="2"/>
  <c r="LB222" i="2"/>
  <c r="LB62" i="2"/>
  <c r="LB163" i="2"/>
  <c r="LB254" i="2"/>
  <c r="OA31" i="2"/>
  <c r="OA62" i="2"/>
  <c r="OA93" i="2"/>
  <c r="OA163" i="2"/>
  <c r="OA193" i="2"/>
  <c r="LC222" i="2"/>
  <c r="LC62" i="2"/>
  <c r="LC163" i="2"/>
  <c r="LC254" i="2"/>
  <c r="OB31" i="2"/>
  <c r="OB62" i="2"/>
  <c r="OB93" i="2"/>
  <c r="OB163" i="2"/>
  <c r="OB193" i="2"/>
  <c r="LD222" i="2"/>
  <c r="LD62" i="2"/>
  <c r="LD163" i="2"/>
  <c r="LD254" i="2"/>
  <c r="OC31" i="2"/>
  <c r="OC62" i="2"/>
  <c r="OC93" i="2"/>
  <c r="OC163" i="2"/>
  <c r="OC193" i="2"/>
  <c r="LE222" i="2"/>
  <c r="LE62" i="2"/>
  <c r="LE163" i="2"/>
  <c r="LE254" i="2"/>
  <c r="OD31" i="2"/>
  <c r="OD62" i="2"/>
  <c r="OD93" i="2"/>
  <c r="OD163" i="2"/>
  <c r="OD193" i="2"/>
  <c r="LF222" i="2"/>
  <c r="LF62" i="2"/>
  <c r="LF163" i="2"/>
  <c r="LF254" i="2"/>
  <c r="OE31" i="2"/>
  <c r="OE62" i="2"/>
  <c r="OE93" i="2"/>
  <c r="OE163" i="2"/>
  <c r="OE193" i="2"/>
  <c r="LG222" i="2"/>
  <c r="LG62" i="2"/>
  <c r="LG163" i="2"/>
  <c r="LG254" i="2"/>
  <c r="OF31" i="2"/>
  <c r="OF62" i="2"/>
  <c r="OF93" i="2"/>
  <c r="OF163" i="2"/>
  <c r="OF193" i="2"/>
  <c r="LH222" i="2"/>
  <c r="LH62" i="2"/>
  <c r="LH163" i="2"/>
  <c r="LH254" i="2"/>
  <c r="OG31" i="2"/>
  <c r="OG62" i="2"/>
  <c r="OG93" i="2"/>
  <c r="OG163" i="2"/>
  <c r="OG193" i="2"/>
  <c r="LI222" i="2"/>
  <c r="LI62" i="2"/>
  <c r="LI163" i="2"/>
  <c r="LI254" i="2"/>
  <c r="OH31" i="2"/>
  <c r="OH62" i="2"/>
  <c r="OH93" i="2"/>
  <c r="OH163" i="2"/>
  <c r="OH193" i="2"/>
  <c r="LJ222" i="2"/>
  <c r="LJ62" i="2"/>
  <c r="LJ163" i="2"/>
  <c r="LJ254" i="2"/>
  <c r="OI31" i="2"/>
  <c r="OI62" i="2"/>
  <c r="OI93" i="2"/>
  <c r="OI163" i="2"/>
  <c r="OI193" i="2"/>
  <c r="LK222" i="2"/>
  <c r="LK62" i="2"/>
  <c r="LK163" i="2"/>
  <c r="LK254" i="2"/>
  <c r="OJ31" i="2"/>
  <c r="OJ62" i="2"/>
  <c r="OJ93" i="2"/>
  <c r="OJ163" i="2"/>
  <c r="OJ193" i="2"/>
  <c r="LL222" i="2"/>
  <c r="LL62" i="2"/>
  <c r="LL163" i="2"/>
  <c r="LL254" i="2"/>
  <c r="OK31" i="2"/>
  <c r="OK62" i="2"/>
  <c r="OK93" i="2"/>
  <c r="OK163" i="2"/>
  <c r="OK193" i="2"/>
  <c r="LM222" i="2"/>
  <c r="LM62" i="2"/>
  <c r="LM163" i="2"/>
  <c r="LM254" i="2"/>
  <c r="OL31" i="2"/>
  <c r="OL62" i="2"/>
  <c r="OL93" i="2"/>
  <c r="OL163" i="2"/>
  <c r="OL193" i="2"/>
  <c r="LN222" i="2"/>
  <c r="LN62" i="2"/>
  <c r="LN163" i="2"/>
  <c r="LN254" i="2"/>
  <c r="OM31" i="2"/>
  <c r="OM62" i="2"/>
  <c r="OM93" i="2"/>
  <c r="OM163" i="2"/>
  <c r="OM193" i="2"/>
  <c r="LO222" i="2"/>
  <c r="LO62" i="2"/>
  <c r="LO163" i="2"/>
  <c r="LO254" i="2"/>
  <c r="ON31" i="2"/>
  <c r="ON62" i="2"/>
  <c r="ON93" i="2"/>
  <c r="ON163" i="2"/>
  <c r="ON193" i="2"/>
  <c r="LP222" i="2"/>
  <c r="LP62" i="2"/>
  <c r="LP163" i="2"/>
  <c r="LP254" i="2"/>
  <c r="OO31" i="2"/>
  <c r="OO62" i="2"/>
  <c r="OO93" i="2"/>
  <c r="OO163" i="2"/>
  <c r="OO193" i="2"/>
  <c r="LQ222" i="2"/>
  <c r="LQ62" i="2"/>
  <c r="LQ163" i="2"/>
  <c r="LQ254" i="2"/>
  <c r="OP31" i="2"/>
  <c r="OP62" i="2"/>
  <c r="OP93" i="2"/>
  <c r="OP163" i="2"/>
  <c r="OP193" i="2"/>
  <c r="LR222" i="2"/>
  <c r="LR62" i="2"/>
  <c r="LR163" i="2"/>
  <c r="LR254" i="2"/>
  <c r="OQ31" i="2"/>
  <c r="OQ62" i="2"/>
  <c r="OQ93" i="2"/>
  <c r="OQ163" i="2"/>
  <c r="OQ193" i="2"/>
  <c r="LS222" i="2"/>
  <c r="LS62" i="2"/>
  <c r="LS163" i="2"/>
  <c r="LS254" i="2"/>
  <c r="OR31" i="2"/>
  <c r="OR62" i="2"/>
  <c r="OR93" i="2"/>
  <c r="OR163" i="2"/>
  <c r="OR193" i="2"/>
  <c r="LT222" i="2"/>
  <c r="LT62" i="2"/>
  <c r="LT163" i="2"/>
  <c r="LT254" i="2"/>
  <c r="OS31" i="2"/>
  <c r="OS62" i="2"/>
  <c r="OS93" i="2"/>
  <c r="OS163" i="2"/>
  <c r="OS193" i="2"/>
  <c r="LU222" i="2"/>
  <c r="LU62" i="2"/>
  <c r="LU163" i="2"/>
  <c r="LU254" i="2"/>
  <c r="OT31" i="2"/>
  <c r="OT62" i="2"/>
  <c r="OT93" i="2"/>
  <c r="OT163" i="2"/>
  <c r="OT193" i="2"/>
  <c r="LV222" i="2"/>
  <c r="LV62" i="2"/>
  <c r="LV163" i="2"/>
  <c r="LV254" i="2"/>
  <c r="OU31" i="2"/>
  <c r="OU62" i="2"/>
  <c r="OU93" i="2"/>
  <c r="OU163" i="2"/>
  <c r="OU193" i="2"/>
  <c r="LW222" i="2"/>
  <c r="LW62" i="2"/>
  <c r="LW163" i="2"/>
  <c r="LW254" i="2"/>
  <c r="OV31" i="2"/>
  <c r="OV62" i="2"/>
  <c r="OV93" i="2"/>
  <c r="OV163" i="2"/>
  <c r="OV193" i="2"/>
  <c r="LX222" i="2"/>
  <c r="LX62" i="2"/>
  <c r="LX163" i="2"/>
  <c r="LX254" i="2"/>
  <c r="OW31" i="2"/>
  <c r="OW62" i="2"/>
  <c r="OW93" i="2"/>
  <c r="OW163" i="2"/>
  <c r="OW193" i="2"/>
  <c r="LY222" i="2"/>
  <c r="LY62" i="2"/>
  <c r="LY163" i="2"/>
  <c r="LY254" i="2"/>
  <c r="OX31" i="2"/>
  <c r="OX62" i="2"/>
  <c r="OX93" i="2"/>
  <c r="OX163" i="2"/>
  <c r="OX193" i="2"/>
  <c r="LZ222" i="2"/>
  <c r="LZ62" i="2"/>
  <c r="LZ163" i="2"/>
  <c r="LZ254" i="2"/>
  <c r="OY31" i="2"/>
  <c r="OY62" i="2"/>
  <c r="OY93" i="2"/>
  <c r="OY163" i="2"/>
  <c r="OY193" i="2"/>
  <c r="MA222" i="2"/>
  <c r="MA62" i="2"/>
  <c r="MA163" i="2"/>
  <c r="MA254" i="2"/>
  <c r="OZ31" i="2"/>
  <c r="OZ62" i="2"/>
  <c r="OZ93" i="2"/>
  <c r="OZ163" i="2"/>
  <c r="OZ193" i="2"/>
  <c r="MB222" i="2"/>
  <c r="MB62" i="2"/>
  <c r="MB163" i="2"/>
  <c r="MB254" i="2"/>
  <c r="PA31" i="2"/>
  <c r="PA62" i="2"/>
  <c r="PA93" i="2"/>
  <c r="PA163" i="2"/>
  <c r="PA193" i="2"/>
  <c r="MC222" i="2"/>
  <c r="MC62" i="2"/>
  <c r="MC163" i="2"/>
  <c r="MC254" i="2"/>
  <c r="PB31" i="2"/>
  <c r="PB62" i="2"/>
  <c r="PB93" i="2"/>
  <c r="PB163" i="2"/>
  <c r="PB193" i="2"/>
  <c r="MD222" i="2"/>
  <c r="MD62" i="2"/>
  <c r="MD163" i="2"/>
  <c r="MD254" i="2"/>
  <c r="PC31" i="2"/>
  <c r="PC62" i="2"/>
  <c r="PC93" i="2"/>
  <c r="PC163" i="2"/>
  <c r="PC193" i="2"/>
  <c r="ME222" i="2"/>
  <c r="ME62" i="2"/>
  <c r="ME163" i="2"/>
  <c r="ME254" i="2"/>
  <c r="PD31" i="2"/>
  <c r="PD62" i="2"/>
  <c r="PD93" i="2"/>
  <c r="PD163" i="2"/>
  <c r="PD193" i="2"/>
  <c r="MF222" i="2"/>
  <c r="MF62" i="2"/>
  <c r="MF163" i="2"/>
  <c r="MF254" i="2"/>
  <c r="PE31" i="2"/>
  <c r="PE62" i="2"/>
  <c r="PE93" i="2"/>
  <c r="PE163" i="2"/>
  <c r="PE193" i="2"/>
  <c r="MG222" i="2"/>
  <c r="MG62" i="2"/>
  <c r="MG163" i="2"/>
  <c r="MG254" i="2"/>
  <c r="PF31" i="2"/>
  <c r="PF62" i="2"/>
  <c r="PF93" i="2"/>
  <c r="PF163" i="2"/>
  <c r="PF193" i="2"/>
  <c r="MH222" i="2"/>
  <c r="MH62" i="2"/>
  <c r="MH163" i="2"/>
  <c r="MH254" i="2"/>
  <c r="PG31" i="2"/>
  <c r="PG62" i="2"/>
  <c r="PG93" i="2"/>
  <c r="PG163" i="2"/>
  <c r="PG193" i="2"/>
  <c r="MI222" i="2"/>
  <c r="MI62" i="2"/>
  <c r="MI163" i="2"/>
  <c r="MI254" i="2"/>
  <c r="PH31" i="2"/>
  <c r="PH62" i="2"/>
  <c r="PH93" i="2"/>
  <c r="PH163" i="2"/>
  <c r="PH193" i="2"/>
  <c r="MJ222" i="2"/>
  <c r="MJ62" i="2"/>
  <c r="MJ163" i="2"/>
  <c r="MJ254" i="2"/>
  <c r="D32" i="2"/>
  <c r="P49" i="1"/>
  <c r="D94" i="2"/>
  <c r="BV32" i="2"/>
  <c r="BW32" i="2"/>
  <c r="BZ32" i="2"/>
  <c r="BX32" i="2"/>
  <c r="BZ63" i="2"/>
  <c r="BZ94" i="2"/>
  <c r="BZ164" i="2"/>
  <c r="BZ194" i="2"/>
  <c r="D223" i="2"/>
  <c r="D63" i="2"/>
  <c r="D164" i="2"/>
  <c r="D255" i="2"/>
  <c r="E32" i="2"/>
  <c r="E94" i="2"/>
  <c r="CA32" i="2"/>
  <c r="CA63" i="2"/>
  <c r="CA94" i="2"/>
  <c r="CA164" i="2"/>
  <c r="CA194" i="2"/>
  <c r="E223" i="2"/>
  <c r="E63" i="2"/>
  <c r="E164" i="2"/>
  <c r="E255" i="2"/>
  <c r="F32" i="2"/>
  <c r="F94" i="2"/>
  <c r="CB32" i="2"/>
  <c r="CB63" i="2"/>
  <c r="CB94" i="2"/>
  <c r="CB164" i="2"/>
  <c r="CB194" i="2"/>
  <c r="F223" i="2"/>
  <c r="F63" i="2"/>
  <c r="F164" i="2"/>
  <c r="F255" i="2"/>
  <c r="G32" i="2"/>
  <c r="G94" i="2"/>
  <c r="CC32" i="2"/>
  <c r="CC63" i="2"/>
  <c r="CC94" i="2"/>
  <c r="CC164" i="2"/>
  <c r="CC194" i="2"/>
  <c r="G223" i="2"/>
  <c r="G63" i="2"/>
  <c r="G164" i="2"/>
  <c r="G255" i="2"/>
  <c r="H32" i="2"/>
  <c r="H94" i="2"/>
  <c r="CD32" i="2"/>
  <c r="CD63" i="2"/>
  <c r="CD94" i="2"/>
  <c r="CD164" i="2"/>
  <c r="CD194" i="2"/>
  <c r="H223" i="2"/>
  <c r="H63" i="2"/>
  <c r="H164" i="2"/>
  <c r="H255" i="2"/>
  <c r="I32" i="2"/>
  <c r="I94" i="2"/>
  <c r="CE32" i="2"/>
  <c r="CE63" i="2"/>
  <c r="CE94" i="2"/>
  <c r="CE164" i="2"/>
  <c r="CE194" i="2"/>
  <c r="I223" i="2"/>
  <c r="I63" i="2"/>
  <c r="I164" i="2"/>
  <c r="I255" i="2"/>
  <c r="J32" i="2"/>
  <c r="J94" i="2"/>
  <c r="CF32" i="2"/>
  <c r="CF63" i="2"/>
  <c r="CF94" i="2"/>
  <c r="CF164" i="2"/>
  <c r="CF194" i="2"/>
  <c r="J223" i="2"/>
  <c r="J63" i="2"/>
  <c r="J164" i="2"/>
  <c r="J255" i="2"/>
  <c r="K32" i="2"/>
  <c r="K94" i="2"/>
  <c r="CG32" i="2"/>
  <c r="CG63" i="2"/>
  <c r="CG94" i="2"/>
  <c r="CG164" i="2"/>
  <c r="CG194" i="2"/>
  <c r="K223" i="2"/>
  <c r="K63" i="2"/>
  <c r="K164" i="2"/>
  <c r="K255" i="2"/>
  <c r="L32" i="2"/>
  <c r="L94" i="2"/>
  <c r="CH32" i="2"/>
  <c r="CH63" i="2"/>
  <c r="CH94" i="2"/>
  <c r="CH164" i="2"/>
  <c r="CH194" i="2"/>
  <c r="L223" i="2"/>
  <c r="L63" i="2"/>
  <c r="L164" i="2"/>
  <c r="L255" i="2"/>
  <c r="M32" i="2"/>
  <c r="M94" i="2"/>
  <c r="CI32" i="2"/>
  <c r="CI63" i="2"/>
  <c r="CI94" i="2"/>
  <c r="CI164" i="2"/>
  <c r="CI194" i="2"/>
  <c r="M223" i="2"/>
  <c r="M63" i="2"/>
  <c r="M164" i="2"/>
  <c r="M255" i="2"/>
  <c r="N32" i="2"/>
  <c r="N94" i="2"/>
  <c r="CJ32" i="2"/>
  <c r="CJ63" i="2"/>
  <c r="CJ94" i="2"/>
  <c r="CJ164" i="2"/>
  <c r="CJ194" i="2"/>
  <c r="N223" i="2"/>
  <c r="N63" i="2"/>
  <c r="N164" i="2"/>
  <c r="N255" i="2"/>
  <c r="O32" i="2"/>
  <c r="O94" i="2"/>
  <c r="CK32" i="2"/>
  <c r="CK63" i="2"/>
  <c r="CK94" i="2"/>
  <c r="CK164" i="2"/>
  <c r="CK194" i="2"/>
  <c r="O223" i="2"/>
  <c r="O63" i="2"/>
  <c r="O164" i="2"/>
  <c r="O255" i="2"/>
  <c r="P32" i="2"/>
  <c r="P94" i="2"/>
  <c r="CL32" i="2"/>
  <c r="CL63" i="2"/>
  <c r="CL94" i="2"/>
  <c r="CL164" i="2"/>
  <c r="CL194" i="2"/>
  <c r="P223" i="2"/>
  <c r="P63" i="2"/>
  <c r="P164" i="2"/>
  <c r="P255" i="2"/>
  <c r="Q32" i="2"/>
  <c r="Q94" i="2"/>
  <c r="CM32" i="2"/>
  <c r="CM63" i="2"/>
  <c r="CM94" i="2"/>
  <c r="CM164" i="2"/>
  <c r="CM194" i="2"/>
  <c r="Q223" i="2"/>
  <c r="Q63" i="2"/>
  <c r="Q164" i="2"/>
  <c r="Q255" i="2"/>
  <c r="R32" i="2"/>
  <c r="R94" i="2"/>
  <c r="CN32" i="2"/>
  <c r="CN63" i="2"/>
  <c r="CN94" i="2"/>
  <c r="CN164" i="2"/>
  <c r="CN194" i="2"/>
  <c r="R223" i="2"/>
  <c r="R63" i="2"/>
  <c r="R164" i="2"/>
  <c r="R255" i="2"/>
  <c r="S32" i="2"/>
  <c r="S94" i="2"/>
  <c r="CO32" i="2"/>
  <c r="CO63" i="2"/>
  <c r="CO94" i="2"/>
  <c r="CO164" i="2"/>
  <c r="CO194" i="2"/>
  <c r="S223" i="2"/>
  <c r="S63" i="2"/>
  <c r="S164" i="2"/>
  <c r="S255" i="2"/>
  <c r="T32" i="2"/>
  <c r="T94" i="2"/>
  <c r="CP32" i="2"/>
  <c r="CP63" i="2"/>
  <c r="CP94" i="2"/>
  <c r="CP164" i="2"/>
  <c r="CP194" i="2"/>
  <c r="T223" i="2"/>
  <c r="T63" i="2"/>
  <c r="T164" i="2"/>
  <c r="T255" i="2"/>
  <c r="U32" i="2"/>
  <c r="U94" i="2"/>
  <c r="CQ32" i="2"/>
  <c r="CQ63" i="2"/>
  <c r="CQ94" i="2"/>
  <c r="CQ164" i="2"/>
  <c r="CQ194" i="2"/>
  <c r="U223" i="2"/>
  <c r="U63" i="2"/>
  <c r="U164" i="2"/>
  <c r="U255" i="2"/>
  <c r="V32" i="2"/>
  <c r="V94" i="2"/>
  <c r="CR32" i="2"/>
  <c r="CR63" i="2"/>
  <c r="CR94" i="2"/>
  <c r="CR164" i="2"/>
  <c r="CR194" i="2"/>
  <c r="V223" i="2"/>
  <c r="V63" i="2"/>
  <c r="V164" i="2"/>
  <c r="V255" i="2"/>
  <c r="W32" i="2"/>
  <c r="W94" i="2"/>
  <c r="CS32" i="2"/>
  <c r="CS63" i="2"/>
  <c r="CS94" i="2"/>
  <c r="CS164" i="2"/>
  <c r="CS194" i="2"/>
  <c r="W223" i="2"/>
  <c r="W63" i="2"/>
  <c r="W164" i="2"/>
  <c r="W255" i="2"/>
  <c r="X32" i="2"/>
  <c r="X94" i="2"/>
  <c r="CT32" i="2"/>
  <c r="CT63" i="2"/>
  <c r="CT94" i="2"/>
  <c r="CT164" i="2"/>
  <c r="CT194" i="2"/>
  <c r="X223" i="2"/>
  <c r="X63" i="2"/>
  <c r="X164" i="2"/>
  <c r="X255" i="2"/>
  <c r="Y32" i="2"/>
  <c r="Y94" i="2"/>
  <c r="CU32" i="2"/>
  <c r="CU63" i="2"/>
  <c r="CU94" i="2"/>
  <c r="CU164" i="2"/>
  <c r="CU194" i="2"/>
  <c r="Y223" i="2"/>
  <c r="Y63" i="2"/>
  <c r="Y164" i="2"/>
  <c r="Y255" i="2"/>
  <c r="Z32" i="2"/>
  <c r="Z94" i="2"/>
  <c r="CV32" i="2"/>
  <c r="CV63" i="2"/>
  <c r="CV94" i="2"/>
  <c r="CV164" i="2"/>
  <c r="CV194" i="2"/>
  <c r="Z223" i="2"/>
  <c r="Z63" i="2"/>
  <c r="Z164" i="2"/>
  <c r="Z255" i="2"/>
  <c r="AA32" i="2"/>
  <c r="AA94" i="2"/>
  <c r="CW32" i="2"/>
  <c r="CW63" i="2"/>
  <c r="CW94" i="2"/>
  <c r="CW164" i="2"/>
  <c r="CW194" i="2"/>
  <c r="AA223" i="2"/>
  <c r="AA63" i="2"/>
  <c r="AA164" i="2"/>
  <c r="AA255" i="2"/>
  <c r="AB32" i="2"/>
  <c r="AB94" i="2"/>
  <c r="CX32" i="2"/>
  <c r="CX63" i="2"/>
  <c r="CX94" i="2"/>
  <c r="CX164" i="2"/>
  <c r="CX194" i="2"/>
  <c r="AB223" i="2"/>
  <c r="AB63" i="2"/>
  <c r="AB164" i="2"/>
  <c r="AB255" i="2"/>
  <c r="AC32" i="2"/>
  <c r="AC94" i="2"/>
  <c r="CY32" i="2"/>
  <c r="CY63" i="2"/>
  <c r="CY94" i="2"/>
  <c r="CY164" i="2"/>
  <c r="CY194" i="2"/>
  <c r="AC223" i="2"/>
  <c r="AC63" i="2"/>
  <c r="AC164" i="2"/>
  <c r="AC255" i="2"/>
  <c r="AD32" i="2"/>
  <c r="AD94" i="2"/>
  <c r="CZ32" i="2"/>
  <c r="CZ63" i="2"/>
  <c r="CZ94" i="2"/>
  <c r="CZ164" i="2"/>
  <c r="CZ194" i="2"/>
  <c r="AD223" i="2"/>
  <c r="AD63" i="2"/>
  <c r="AD164" i="2"/>
  <c r="AD255" i="2"/>
  <c r="AE32" i="2"/>
  <c r="AE94" i="2"/>
  <c r="DA32" i="2"/>
  <c r="DA63" i="2"/>
  <c r="DA94" i="2"/>
  <c r="DA164" i="2"/>
  <c r="DA194" i="2"/>
  <c r="AE223" i="2"/>
  <c r="AE63" i="2"/>
  <c r="AE164" i="2"/>
  <c r="AE255" i="2"/>
  <c r="AF32" i="2"/>
  <c r="AF94" i="2"/>
  <c r="DB32" i="2"/>
  <c r="DB63" i="2"/>
  <c r="DB94" i="2"/>
  <c r="DB164" i="2"/>
  <c r="DB194" i="2"/>
  <c r="AF223" i="2"/>
  <c r="AF63" i="2"/>
  <c r="AF164" i="2"/>
  <c r="AF255" i="2"/>
  <c r="AG32" i="2"/>
  <c r="AG94" i="2"/>
  <c r="DC32" i="2"/>
  <c r="DC63" i="2"/>
  <c r="DC94" i="2"/>
  <c r="DC164" i="2"/>
  <c r="DC194" i="2"/>
  <c r="AG223" i="2"/>
  <c r="AG63" i="2"/>
  <c r="AG164" i="2"/>
  <c r="AG255" i="2"/>
  <c r="AH32" i="2"/>
  <c r="AH94" i="2"/>
  <c r="DD32" i="2"/>
  <c r="DD63" i="2"/>
  <c r="DD94" i="2"/>
  <c r="DD164" i="2"/>
  <c r="DD194" i="2"/>
  <c r="AH223" i="2"/>
  <c r="AH63" i="2"/>
  <c r="AH164" i="2"/>
  <c r="AH255" i="2"/>
  <c r="AI32" i="2"/>
  <c r="AI94" i="2"/>
  <c r="DE32" i="2"/>
  <c r="DE63" i="2"/>
  <c r="DE94" i="2"/>
  <c r="DE164" i="2"/>
  <c r="DE194" i="2"/>
  <c r="AI223" i="2"/>
  <c r="AI63" i="2"/>
  <c r="AI164" i="2"/>
  <c r="AI255" i="2"/>
  <c r="AJ32" i="2"/>
  <c r="AJ94" i="2"/>
  <c r="DF32" i="2"/>
  <c r="DF63" i="2"/>
  <c r="DF94" i="2"/>
  <c r="DF164" i="2"/>
  <c r="DF194" i="2"/>
  <c r="AJ223" i="2"/>
  <c r="AJ63" i="2"/>
  <c r="AJ164" i="2"/>
  <c r="AJ255" i="2"/>
  <c r="AK32" i="2"/>
  <c r="AK94" i="2"/>
  <c r="DG32" i="2"/>
  <c r="DG63" i="2"/>
  <c r="DG94" i="2"/>
  <c r="DG164" i="2"/>
  <c r="DG194" i="2"/>
  <c r="AK223" i="2"/>
  <c r="AK63" i="2"/>
  <c r="AK164" i="2"/>
  <c r="AK255" i="2"/>
  <c r="AL32" i="2"/>
  <c r="AL94" i="2"/>
  <c r="DH32" i="2"/>
  <c r="DH63" i="2"/>
  <c r="DH94" i="2"/>
  <c r="DH164" i="2"/>
  <c r="DH194" i="2"/>
  <c r="AL223" i="2"/>
  <c r="AL63" i="2"/>
  <c r="AL164" i="2"/>
  <c r="AL255" i="2"/>
  <c r="AM32" i="2"/>
  <c r="AM94" i="2"/>
  <c r="DI32" i="2"/>
  <c r="DI63" i="2"/>
  <c r="DI94" i="2"/>
  <c r="DI164" i="2"/>
  <c r="DI194" i="2"/>
  <c r="AM223" i="2"/>
  <c r="AM63" i="2"/>
  <c r="AM164" i="2"/>
  <c r="AM255" i="2"/>
  <c r="AN32" i="2"/>
  <c r="AN94" i="2"/>
  <c r="DJ32" i="2"/>
  <c r="DJ63" i="2"/>
  <c r="DJ94" i="2"/>
  <c r="DJ164" i="2"/>
  <c r="DJ194" i="2"/>
  <c r="AN223" i="2"/>
  <c r="AN63" i="2"/>
  <c r="AN164" i="2"/>
  <c r="AN255" i="2"/>
  <c r="AO32" i="2"/>
  <c r="AO94" i="2"/>
  <c r="DK32" i="2"/>
  <c r="DK63" i="2"/>
  <c r="DK94" i="2"/>
  <c r="DK164" i="2"/>
  <c r="DK194" i="2"/>
  <c r="AO223" i="2"/>
  <c r="AO63" i="2"/>
  <c r="AO164" i="2"/>
  <c r="AO255" i="2"/>
  <c r="AP32" i="2"/>
  <c r="AP94" i="2"/>
  <c r="DL32" i="2"/>
  <c r="DL63" i="2"/>
  <c r="DL94" i="2"/>
  <c r="DL164" i="2"/>
  <c r="DL194" i="2"/>
  <c r="AP223" i="2"/>
  <c r="AP63" i="2"/>
  <c r="AP164" i="2"/>
  <c r="AP255" i="2"/>
  <c r="AQ32" i="2"/>
  <c r="AQ94" i="2"/>
  <c r="DM32" i="2"/>
  <c r="DM63" i="2"/>
  <c r="DM94" i="2"/>
  <c r="DM164" i="2"/>
  <c r="DM194" i="2"/>
  <c r="AQ223" i="2"/>
  <c r="AQ63" i="2"/>
  <c r="AQ164" i="2"/>
  <c r="AQ255" i="2"/>
  <c r="AR32" i="2"/>
  <c r="AR94" i="2"/>
  <c r="DN32" i="2"/>
  <c r="DN63" i="2"/>
  <c r="DN94" i="2"/>
  <c r="DN164" i="2"/>
  <c r="DN194" i="2"/>
  <c r="AR223" i="2"/>
  <c r="AR63" i="2"/>
  <c r="AR164" i="2"/>
  <c r="AR255" i="2"/>
  <c r="AS32" i="2"/>
  <c r="AS94" i="2"/>
  <c r="DO32" i="2"/>
  <c r="DO63" i="2"/>
  <c r="DO94" i="2"/>
  <c r="DO164" i="2"/>
  <c r="DO194" i="2"/>
  <c r="AS223" i="2"/>
  <c r="AS63" i="2"/>
  <c r="AS164" i="2"/>
  <c r="AS255" i="2"/>
  <c r="AT32" i="2"/>
  <c r="AT94" i="2"/>
  <c r="DP32" i="2"/>
  <c r="DP63" i="2"/>
  <c r="DP94" i="2"/>
  <c r="DP164" i="2"/>
  <c r="DP194" i="2"/>
  <c r="AT223" i="2"/>
  <c r="AT63" i="2"/>
  <c r="AT164" i="2"/>
  <c r="AT255" i="2"/>
  <c r="AU32" i="2"/>
  <c r="AU94" i="2"/>
  <c r="DQ32" i="2"/>
  <c r="DQ63" i="2"/>
  <c r="DQ94" i="2"/>
  <c r="DQ164" i="2"/>
  <c r="DQ194" i="2"/>
  <c r="AU223" i="2"/>
  <c r="AU63" i="2"/>
  <c r="AU164" i="2"/>
  <c r="AU255" i="2"/>
  <c r="AV32" i="2"/>
  <c r="AV94" i="2"/>
  <c r="DR32" i="2"/>
  <c r="DR63" i="2"/>
  <c r="DR94" i="2"/>
  <c r="DR164" i="2"/>
  <c r="DR194" i="2"/>
  <c r="AV223" i="2"/>
  <c r="AV63" i="2"/>
  <c r="AV164" i="2"/>
  <c r="AV255" i="2"/>
  <c r="AW32" i="2"/>
  <c r="AW94" i="2"/>
  <c r="DS32" i="2"/>
  <c r="DS63" i="2"/>
  <c r="DS94" i="2"/>
  <c r="DS164" i="2"/>
  <c r="DS194" i="2"/>
  <c r="AW223" i="2"/>
  <c r="AW63" i="2"/>
  <c r="AW164" i="2"/>
  <c r="AW255" i="2"/>
  <c r="AX32" i="2"/>
  <c r="AX94" i="2"/>
  <c r="DT32" i="2"/>
  <c r="DT63" i="2"/>
  <c r="DT94" i="2"/>
  <c r="DT164" i="2"/>
  <c r="DT194" i="2"/>
  <c r="AX223" i="2"/>
  <c r="AX63" i="2"/>
  <c r="AX164" i="2"/>
  <c r="AX255" i="2"/>
  <c r="AY32" i="2"/>
  <c r="AY94" i="2"/>
  <c r="DU32" i="2"/>
  <c r="DU63" i="2"/>
  <c r="DU94" i="2"/>
  <c r="DU164" i="2"/>
  <c r="DU194" i="2"/>
  <c r="AY223" i="2"/>
  <c r="AY63" i="2"/>
  <c r="AY164" i="2"/>
  <c r="AY255" i="2"/>
  <c r="AZ32" i="2"/>
  <c r="AZ94" i="2"/>
  <c r="DV32" i="2"/>
  <c r="DV63" i="2"/>
  <c r="DV94" i="2"/>
  <c r="DV164" i="2"/>
  <c r="DV194" i="2"/>
  <c r="AZ223" i="2"/>
  <c r="AZ63" i="2"/>
  <c r="AZ164" i="2"/>
  <c r="AZ255" i="2"/>
  <c r="BA32" i="2"/>
  <c r="BA94" i="2"/>
  <c r="DW32" i="2"/>
  <c r="DW63" i="2"/>
  <c r="DW94" i="2"/>
  <c r="DW164" i="2"/>
  <c r="DW194" i="2"/>
  <c r="BA223" i="2"/>
  <c r="BA63" i="2"/>
  <c r="BA164" i="2"/>
  <c r="BA255" i="2"/>
  <c r="BB32" i="2"/>
  <c r="BB94" i="2"/>
  <c r="DX32" i="2"/>
  <c r="DX63" i="2"/>
  <c r="DX94" i="2"/>
  <c r="DX164" i="2"/>
  <c r="DX194" i="2"/>
  <c r="BB223" i="2"/>
  <c r="BB63" i="2"/>
  <c r="BB164" i="2"/>
  <c r="BB255" i="2"/>
  <c r="BC32" i="2"/>
  <c r="BC94" i="2"/>
  <c r="DY32" i="2"/>
  <c r="DY63" i="2"/>
  <c r="DY94" i="2"/>
  <c r="DY164" i="2"/>
  <c r="DY194" i="2"/>
  <c r="BC223" i="2"/>
  <c r="BC63" i="2"/>
  <c r="BC164" i="2"/>
  <c r="BC255" i="2"/>
  <c r="BD32" i="2"/>
  <c r="BD94" i="2"/>
  <c r="DZ32" i="2"/>
  <c r="DZ63" i="2"/>
  <c r="DZ94" i="2"/>
  <c r="DZ164" i="2"/>
  <c r="DZ194" i="2"/>
  <c r="BD223" i="2"/>
  <c r="BD63" i="2"/>
  <c r="BD164" i="2"/>
  <c r="BD255" i="2"/>
  <c r="BE32" i="2"/>
  <c r="BE94" i="2"/>
  <c r="EA32" i="2"/>
  <c r="EA63" i="2"/>
  <c r="EA94" i="2"/>
  <c r="EA164" i="2"/>
  <c r="EA194" i="2"/>
  <c r="BE223" i="2"/>
  <c r="BE63" i="2"/>
  <c r="BE164" i="2"/>
  <c r="BE255" i="2"/>
  <c r="CJ255" i="2"/>
  <c r="CK255" i="2"/>
  <c r="CH255" i="2"/>
  <c r="CI255" i="2"/>
  <c r="EY32" i="2"/>
  <c r="S49" i="1"/>
  <c r="EY94" i="2"/>
  <c r="HW32" i="2"/>
  <c r="HW63" i="2"/>
  <c r="HW94" i="2"/>
  <c r="HW164" i="2"/>
  <c r="HW194" i="2"/>
  <c r="EY223" i="2"/>
  <c r="EY63" i="2"/>
  <c r="EY164" i="2"/>
  <c r="EY255" i="2"/>
  <c r="EZ32" i="2"/>
  <c r="EZ94" i="2"/>
  <c r="HX32" i="2"/>
  <c r="HX63" i="2"/>
  <c r="HX94" i="2"/>
  <c r="HX164" i="2"/>
  <c r="HX194" i="2"/>
  <c r="EZ223" i="2"/>
  <c r="EZ63" i="2"/>
  <c r="EZ164" i="2"/>
  <c r="EZ255" i="2"/>
  <c r="FA32" i="2"/>
  <c r="FA94" i="2"/>
  <c r="HY32" i="2"/>
  <c r="HY63" i="2"/>
  <c r="HY94" i="2"/>
  <c r="HY164" i="2"/>
  <c r="HY194" i="2"/>
  <c r="FA223" i="2"/>
  <c r="FA63" i="2"/>
  <c r="FA164" i="2"/>
  <c r="FA255" i="2"/>
  <c r="FB32" i="2"/>
  <c r="FB94" i="2"/>
  <c r="HZ32" i="2"/>
  <c r="HZ63" i="2"/>
  <c r="HZ94" i="2"/>
  <c r="HZ164" i="2"/>
  <c r="HZ194" i="2"/>
  <c r="FB223" i="2"/>
  <c r="FB63" i="2"/>
  <c r="FB164" i="2"/>
  <c r="FB255" i="2"/>
  <c r="FC32" i="2"/>
  <c r="FC94" i="2"/>
  <c r="IA32" i="2"/>
  <c r="IA63" i="2"/>
  <c r="IA94" i="2"/>
  <c r="IA164" i="2"/>
  <c r="IA194" i="2"/>
  <c r="FC223" i="2"/>
  <c r="FC63" i="2"/>
  <c r="FC164" i="2"/>
  <c r="FC255" i="2"/>
  <c r="FD32" i="2"/>
  <c r="FD94" i="2"/>
  <c r="IB32" i="2"/>
  <c r="IB63" i="2"/>
  <c r="IB94" i="2"/>
  <c r="IB164" i="2"/>
  <c r="IB194" i="2"/>
  <c r="FD223" i="2"/>
  <c r="FD63" i="2"/>
  <c r="FD164" i="2"/>
  <c r="FD255" i="2"/>
  <c r="FE32" i="2"/>
  <c r="FE94" i="2"/>
  <c r="IC32" i="2"/>
  <c r="IC63" i="2"/>
  <c r="IC94" i="2"/>
  <c r="IC164" i="2"/>
  <c r="IC194" i="2"/>
  <c r="FE223" i="2"/>
  <c r="FE63" i="2"/>
  <c r="FE164" i="2"/>
  <c r="FE255" i="2"/>
  <c r="FF32" i="2"/>
  <c r="FF94" i="2"/>
  <c r="ID32" i="2"/>
  <c r="ID63" i="2"/>
  <c r="ID94" i="2"/>
  <c r="ID164" i="2"/>
  <c r="ID194" i="2"/>
  <c r="FF223" i="2"/>
  <c r="FF63" i="2"/>
  <c r="FF164" i="2"/>
  <c r="FF255" i="2"/>
  <c r="FG32" i="2"/>
  <c r="FG94" i="2"/>
  <c r="IE32" i="2"/>
  <c r="IE63" i="2"/>
  <c r="IE94" i="2"/>
  <c r="IE164" i="2"/>
  <c r="IE194" i="2"/>
  <c r="FG223" i="2"/>
  <c r="FG63" i="2"/>
  <c r="FG164" i="2"/>
  <c r="FG255" i="2"/>
  <c r="FH32" i="2"/>
  <c r="FH94" i="2"/>
  <c r="IF32" i="2"/>
  <c r="IF63" i="2"/>
  <c r="IF94" i="2"/>
  <c r="IF164" i="2"/>
  <c r="IF194" i="2"/>
  <c r="FH223" i="2"/>
  <c r="FH63" i="2"/>
  <c r="FH164" i="2"/>
  <c r="FH255" i="2"/>
  <c r="FI32" i="2"/>
  <c r="FI94" i="2"/>
  <c r="IG32" i="2"/>
  <c r="IG63" i="2"/>
  <c r="IG94" i="2"/>
  <c r="IG164" i="2"/>
  <c r="IG194" i="2"/>
  <c r="FI223" i="2"/>
  <c r="FI63" i="2"/>
  <c r="FI164" i="2"/>
  <c r="FI255" i="2"/>
  <c r="FJ32" i="2"/>
  <c r="FJ94" i="2"/>
  <c r="IH32" i="2"/>
  <c r="IH63" i="2"/>
  <c r="IH94" i="2"/>
  <c r="IH164" i="2"/>
  <c r="IH194" i="2"/>
  <c r="FJ223" i="2"/>
  <c r="FJ63" i="2"/>
  <c r="FJ164" i="2"/>
  <c r="FJ255" i="2"/>
  <c r="FK32" i="2"/>
  <c r="FK94" i="2"/>
  <c r="II32" i="2"/>
  <c r="II63" i="2"/>
  <c r="II94" i="2"/>
  <c r="II164" i="2"/>
  <c r="II194" i="2"/>
  <c r="FK223" i="2"/>
  <c r="FK63" i="2"/>
  <c r="FK164" i="2"/>
  <c r="FK255" i="2"/>
  <c r="FL32" i="2"/>
  <c r="FL94" i="2"/>
  <c r="IJ32" i="2"/>
  <c r="IJ63" i="2"/>
  <c r="IJ94" i="2"/>
  <c r="IJ164" i="2"/>
  <c r="IJ194" i="2"/>
  <c r="FL223" i="2"/>
  <c r="FL63" i="2"/>
  <c r="FL164" i="2"/>
  <c r="FL255" i="2"/>
  <c r="FM32" i="2"/>
  <c r="FM94" i="2"/>
  <c r="IK32" i="2"/>
  <c r="IK63" i="2"/>
  <c r="IK94" i="2"/>
  <c r="IK164" i="2"/>
  <c r="IK194" i="2"/>
  <c r="FM223" i="2"/>
  <c r="FM63" i="2"/>
  <c r="FM164" i="2"/>
  <c r="FM255" i="2"/>
  <c r="FN32" i="2"/>
  <c r="FN94" i="2"/>
  <c r="IL32" i="2"/>
  <c r="IL63" i="2"/>
  <c r="IL94" i="2"/>
  <c r="IL164" i="2"/>
  <c r="IL194" i="2"/>
  <c r="FN223" i="2"/>
  <c r="FN63" i="2"/>
  <c r="FN164" i="2"/>
  <c r="FN255" i="2"/>
  <c r="FO32" i="2"/>
  <c r="FO94" i="2"/>
  <c r="IM32" i="2"/>
  <c r="IM63" i="2"/>
  <c r="IM94" i="2"/>
  <c r="IM164" i="2"/>
  <c r="IM194" i="2"/>
  <c r="FO223" i="2"/>
  <c r="FO63" i="2"/>
  <c r="FO164" i="2"/>
  <c r="FO255" i="2"/>
  <c r="FP32" i="2"/>
  <c r="FP94" i="2"/>
  <c r="IN32" i="2"/>
  <c r="IN63" i="2"/>
  <c r="IN94" i="2"/>
  <c r="IN164" i="2"/>
  <c r="IN194" i="2"/>
  <c r="FP223" i="2"/>
  <c r="FP63" i="2"/>
  <c r="FP164" i="2"/>
  <c r="FP255" i="2"/>
  <c r="FQ32" i="2"/>
  <c r="FQ94" i="2"/>
  <c r="IO32" i="2"/>
  <c r="IO63" i="2"/>
  <c r="IO94" i="2"/>
  <c r="IO164" i="2"/>
  <c r="IO194" i="2"/>
  <c r="FQ223" i="2"/>
  <c r="FQ63" i="2"/>
  <c r="FQ164" i="2"/>
  <c r="FQ255" i="2"/>
  <c r="FR32" i="2"/>
  <c r="FR94" i="2"/>
  <c r="IP32" i="2"/>
  <c r="IP63" i="2"/>
  <c r="IP94" i="2"/>
  <c r="IP164" i="2"/>
  <c r="IP194" i="2"/>
  <c r="FR223" i="2"/>
  <c r="FR63" i="2"/>
  <c r="FR164" i="2"/>
  <c r="FR255" i="2"/>
  <c r="FS32" i="2"/>
  <c r="FS94" i="2"/>
  <c r="IQ32" i="2"/>
  <c r="IQ63" i="2"/>
  <c r="IQ94" i="2"/>
  <c r="IQ164" i="2"/>
  <c r="IQ194" i="2"/>
  <c r="FS223" i="2"/>
  <c r="FS63" i="2"/>
  <c r="FS164" i="2"/>
  <c r="FS255" i="2"/>
  <c r="FT32" i="2"/>
  <c r="FT94" i="2"/>
  <c r="IR32" i="2"/>
  <c r="IR63" i="2"/>
  <c r="IR94" i="2"/>
  <c r="IR164" i="2"/>
  <c r="IR194" i="2"/>
  <c r="FT223" i="2"/>
  <c r="FT63" i="2"/>
  <c r="FT164" i="2"/>
  <c r="FT255" i="2"/>
  <c r="FU32" i="2"/>
  <c r="FU94" i="2"/>
  <c r="IS32" i="2"/>
  <c r="IS63" i="2"/>
  <c r="IS94" i="2"/>
  <c r="IS164" i="2"/>
  <c r="IS194" i="2"/>
  <c r="FU223" i="2"/>
  <c r="FU63" i="2"/>
  <c r="FU164" i="2"/>
  <c r="FU255" i="2"/>
  <c r="FV32" i="2"/>
  <c r="FV94" i="2"/>
  <c r="IT32" i="2"/>
  <c r="IT63" i="2"/>
  <c r="IT94" i="2"/>
  <c r="IT164" i="2"/>
  <c r="IT194" i="2"/>
  <c r="FV223" i="2"/>
  <c r="FV63" i="2"/>
  <c r="FV164" i="2"/>
  <c r="FV255" i="2"/>
  <c r="FW32" i="2"/>
  <c r="FW94" i="2"/>
  <c r="IU32" i="2"/>
  <c r="IU63" i="2"/>
  <c r="IU94" i="2"/>
  <c r="IU164" i="2"/>
  <c r="IU194" i="2"/>
  <c r="FW223" i="2"/>
  <c r="FW63" i="2"/>
  <c r="FW164" i="2"/>
  <c r="FW255" i="2"/>
  <c r="FX32" i="2"/>
  <c r="FX94" i="2"/>
  <c r="IV32" i="2"/>
  <c r="IV63" i="2"/>
  <c r="IV94" i="2"/>
  <c r="IV164" i="2"/>
  <c r="IV194" i="2"/>
  <c r="FX223" i="2"/>
  <c r="FX63" i="2"/>
  <c r="FX164" i="2"/>
  <c r="FX255" i="2"/>
  <c r="FY32" i="2"/>
  <c r="FY94" i="2"/>
  <c r="IW32" i="2"/>
  <c r="IW63" i="2"/>
  <c r="IW94" i="2"/>
  <c r="IW164" i="2"/>
  <c r="IW194" i="2"/>
  <c r="FY223" i="2"/>
  <c r="FY63" i="2"/>
  <c r="FY164" i="2"/>
  <c r="FY255" i="2"/>
  <c r="FZ32" i="2"/>
  <c r="FZ94" i="2"/>
  <c r="IX32" i="2"/>
  <c r="IX63" i="2"/>
  <c r="IX94" i="2"/>
  <c r="IX164" i="2"/>
  <c r="IX194" i="2"/>
  <c r="FZ223" i="2"/>
  <c r="FZ63" i="2"/>
  <c r="FZ164" i="2"/>
  <c r="FZ255" i="2"/>
  <c r="GA32" i="2"/>
  <c r="GA94" i="2"/>
  <c r="IY32" i="2"/>
  <c r="IY63" i="2"/>
  <c r="IY94" i="2"/>
  <c r="IY164" i="2"/>
  <c r="IY194" i="2"/>
  <c r="GA223" i="2"/>
  <c r="GA63" i="2"/>
  <c r="GA164" i="2"/>
  <c r="GA255" i="2"/>
  <c r="GB32" i="2"/>
  <c r="GB94" i="2"/>
  <c r="IZ32" i="2"/>
  <c r="IZ63" i="2"/>
  <c r="IZ94" i="2"/>
  <c r="IZ164" i="2"/>
  <c r="IZ194" i="2"/>
  <c r="GB223" i="2"/>
  <c r="GB63" i="2"/>
  <c r="GB164" i="2"/>
  <c r="GB255" i="2"/>
  <c r="GC32" i="2"/>
  <c r="GC94" i="2"/>
  <c r="JA32" i="2"/>
  <c r="JA63" i="2"/>
  <c r="JA94" i="2"/>
  <c r="JA164" i="2"/>
  <c r="JA194" i="2"/>
  <c r="GC223" i="2"/>
  <c r="GC63" i="2"/>
  <c r="GC164" i="2"/>
  <c r="GC255" i="2"/>
  <c r="GD32" i="2"/>
  <c r="GD94" i="2"/>
  <c r="JB32" i="2"/>
  <c r="JB63" i="2"/>
  <c r="JB94" i="2"/>
  <c r="JB164" i="2"/>
  <c r="JB194" i="2"/>
  <c r="GD223" i="2"/>
  <c r="GD63" i="2"/>
  <c r="GD164" i="2"/>
  <c r="GD255" i="2"/>
  <c r="GE32" i="2"/>
  <c r="GE94" i="2"/>
  <c r="JC32" i="2"/>
  <c r="JC63" i="2"/>
  <c r="JC94" i="2"/>
  <c r="JC164" i="2"/>
  <c r="JC194" i="2"/>
  <c r="GE223" i="2"/>
  <c r="GE63" i="2"/>
  <c r="GE164" i="2"/>
  <c r="GE255" i="2"/>
  <c r="GF32" i="2"/>
  <c r="GF94" i="2"/>
  <c r="JD32" i="2"/>
  <c r="JD63" i="2"/>
  <c r="JD94" i="2"/>
  <c r="JD164" i="2"/>
  <c r="JD194" i="2"/>
  <c r="GF223" i="2"/>
  <c r="GF63" i="2"/>
  <c r="GF164" i="2"/>
  <c r="GF255" i="2"/>
  <c r="GG32" i="2"/>
  <c r="GG94" i="2"/>
  <c r="JE32" i="2"/>
  <c r="JE63" i="2"/>
  <c r="JE94" i="2"/>
  <c r="JE164" i="2"/>
  <c r="JE194" i="2"/>
  <c r="GG223" i="2"/>
  <c r="GG63" i="2"/>
  <c r="GG164" i="2"/>
  <c r="GG255" i="2"/>
  <c r="GH32" i="2"/>
  <c r="GH94" i="2"/>
  <c r="JF32" i="2"/>
  <c r="JF63" i="2"/>
  <c r="JF94" i="2"/>
  <c r="JF164" i="2"/>
  <c r="JF194" i="2"/>
  <c r="GH223" i="2"/>
  <c r="GH63" i="2"/>
  <c r="GH164" i="2"/>
  <c r="GH255" i="2"/>
  <c r="GI32" i="2"/>
  <c r="GI94" i="2"/>
  <c r="JG32" i="2"/>
  <c r="JG63" i="2"/>
  <c r="JG94" i="2"/>
  <c r="JG164" i="2"/>
  <c r="JG194" i="2"/>
  <c r="GI223" i="2"/>
  <c r="GI63" i="2"/>
  <c r="GI164" i="2"/>
  <c r="GI255" i="2"/>
  <c r="GJ32" i="2"/>
  <c r="GJ94" i="2"/>
  <c r="JH32" i="2"/>
  <c r="JH63" i="2"/>
  <c r="JH94" i="2"/>
  <c r="JH164" i="2"/>
  <c r="JH194" i="2"/>
  <c r="GJ223" i="2"/>
  <c r="GJ63" i="2"/>
  <c r="GJ164" i="2"/>
  <c r="GJ255" i="2"/>
  <c r="GK32" i="2"/>
  <c r="GK94" i="2"/>
  <c r="JI32" i="2"/>
  <c r="JI63" i="2"/>
  <c r="JI94" i="2"/>
  <c r="JI164" i="2"/>
  <c r="JI194" i="2"/>
  <c r="GK223" i="2"/>
  <c r="GK63" i="2"/>
  <c r="GK164" i="2"/>
  <c r="GK255" i="2"/>
  <c r="GL32" i="2"/>
  <c r="GL94" i="2"/>
  <c r="JJ32" i="2"/>
  <c r="JJ63" i="2"/>
  <c r="JJ94" i="2"/>
  <c r="JJ164" i="2"/>
  <c r="JJ194" i="2"/>
  <c r="GL223" i="2"/>
  <c r="GL63" i="2"/>
  <c r="GL164" i="2"/>
  <c r="GL255" i="2"/>
  <c r="GM32" i="2"/>
  <c r="GM94" i="2"/>
  <c r="JK32" i="2"/>
  <c r="JK63" i="2"/>
  <c r="JK94" i="2"/>
  <c r="JK164" i="2"/>
  <c r="JK194" i="2"/>
  <c r="GM223" i="2"/>
  <c r="GM63" i="2"/>
  <c r="GM164" i="2"/>
  <c r="GM255" i="2"/>
  <c r="GN32" i="2"/>
  <c r="GN94" i="2"/>
  <c r="JL32" i="2"/>
  <c r="JL63" i="2"/>
  <c r="JL94" i="2"/>
  <c r="JL164" i="2"/>
  <c r="JL194" i="2"/>
  <c r="GN223" i="2"/>
  <c r="GN63" i="2"/>
  <c r="GN164" i="2"/>
  <c r="GN255" i="2"/>
  <c r="GO32" i="2"/>
  <c r="GO94" i="2"/>
  <c r="JM32" i="2"/>
  <c r="JM63" i="2"/>
  <c r="JM94" i="2"/>
  <c r="JM164" i="2"/>
  <c r="JM194" i="2"/>
  <c r="GO223" i="2"/>
  <c r="GO63" i="2"/>
  <c r="GO164" i="2"/>
  <c r="GO255" i="2"/>
  <c r="GP32" i="2"/>
  <c r="GP94" i="2"/>
  <c r="JN32" i="2"/>
  <c r="JN63" i="2"/>
  <c r="JN94" i="2"/>
  <c r="JN164" i="2"/>
  <c r="JN194" i="2"/>
  <c r="GP223" i="2"/>
  <c r="GP63" i="2"/>
  <c r="GP164" i="2"/>
  <c r="GP255" i="2"/>
  <c r="GQ32" i="2"/>
  <c r="GQ94" i="2"/>
  <c r="JO32" i="2"/>
  <c r="JO63" i="2"/>
  <c r="JO94" i="2"/>
  <c r="JO164" i="2"/>
  <c r="JO194" i="2"/>
  <c r="GQ223" i="2"/>
  <c r="GQ63" i="2"/>
  <c r="GQ164" i="2"/>
  <c r="GQ255" i="2"/>
  <c r="GR32" i="2"/>
  <c r="GR94" i="2"/>
  <c r="JP32" i="2"/>
  <c r="JP63" i="2"/>
  <c r="JP94" i="2"/>
  <c r="JP164" i="2"/>
  <c r="JP194" i="2"/>
  <c r="GR223" i="2"/>
  <c r="GR63" i="2"/>
  <c r="GR164" i="2"/>
  <c r="GR255" i="2"/>
  <c r="GS32" i="2"/>
  <c r="GS94" i="2"/>
  <c r="JQ32" i="2"/>
  <c r="JQ63" i="2"/>
  <c r="JQ94" i="2"/>
  <c r="JQ164" i="2"/>
  <c r="JQ194" i="2"/>
  <c r="GS223" i="2"/>
  <c r="GS63" i="2"/>
  <c r="GS164" i="2"/>
  <c r="GS255" i="2"/>
  <c r="GT32" i="2"/>
  <c r="GT94" i="2"/>
  <c r="JR32" i="2"/>
  <c r="JR63" i="2"/>
  <c r="JR94" i="2"/>
  <c r="JR164" i="2"/>
  <c r="JR194" i="2"/>
  <c r="GT223" i="2"/>
  <c r="GT63" i="2"/>
  <c r="GT164" i="2"/>
  <c r="GT255" i="2"/>
  <c r="GU32" i="2"/>
  <c r="GU94" i="2"/>
  <c r="JS32" i="2"/>
  <c r="JS63" i="2"/>
  <c r="JS94" i="2"/>
  <c r="JS164" i="2"/>
  <c r="JS194" i="2"/>
  <c r="GU223" i="2"/>
  <c r="GU63" i="2"/>
  <c r="GU164" i="2"/>
  <c r="GU255" i="2"/>
  <c r="GV32" i="2"/>
  <c r="GV94" i="2"/>
  <c r="JT32" i="2"/>
  <c r="JT63" i="2"/>
  <c r="JT94" i="2"/>
  <c r="JT164" i="2"/>
  <c r="JT194" i="2"/>
  <c r="GV223" i="2"/>
  <c r="GV63" i="2"/>
  <c r="GV164" i="2"/>
  <c r="GV255" i="2"/>
  <c r="GW32" i="2"/>
  <c r="GW94" i="2"/>
  <c r="JU32" i="2"/>
  <c r="JU63" i="2"/>
  <c r="JU94" i="2"/>
  <c r="JU164" i="2"/>
  <c r="JU194" i="2"/>
  <c r="GW223" i="2"/>
  <c r="GW63" i="2"/>
  <c r="GW164" i="2"/>
  <c r="GW255" i="2"/>
  <c r="GX32" i="2"/>
  <c r="GX94" i="2"/>
  <c r="JV32" i="2"/>
  <c r="JV63" i="2"/>
  <c r="JV94" i="2"/>
  <c r="JV164" i="2"/>
  <c r="JV194" i="2"/>
  <c r="GX223" i="2"/>
  <c r="GX63" i="2"/>
  <c r="GX164" i="2"/>
  <c r="GX255" i="2"/>
  <c r="GY32" i="2"/>
  <c r="GY94" i="2"/>
  <c r="JW32" i="2"/>
  <c r="JW63" i="2"/>
  <c r="JW94" i="2"/>
  <c r="JW164" i="2"/>
  <c r="JW194" i="2"/>
  <c r="GY223" i="2"/>
  <c r="GY63" i="2"/>
  <c r="GY164" i="2"/>
  <c r="GY255" i="2"/>
  <c r="GZ32" i="2"/>
  <c r="GZ94" i="2"/>
  <c r="JX32" i="2"/>
  <c r="JX63" i="2"/>
  <c r="JX94" i="2"/>
  <c r="JX164" i="2"/>
  <c r="JX194" i="2"/>
  <c r="GZ223" i="2"/>
  <c r="GZ63" i="2"/>
  <c r="GZ164" i="2"/>
  <c r="GZ255" i="2"/>
  <c r="KI223" i="2"/>
  <c r="NG32" i="2"/>
  <c r="NG63" i="2"/>
  <c r="NG94" i="2"/>
  <c r="NG164" i="2"/>
  <c r="NG194" i="2"/>
  <c r="KI63" i="2"/>
  <c r="KI164" i="2"/>
  <c r="KI255" i="2"/>
  <c r="NH32" i="2"/>
  <c r="NH63" i="2"/>
  <c r="NH94" i="2"/>
  <c r="NH164" i="2"/>
  <c r="NH194" i="2"/>
  <c r="KJ223" i="2"/>
  <c r="KJ63" i="2"/>
  <c r="KJ164" i="2"/>
  <c r="KJ255" i="2"/>
  <c r="NI32" i="2"/>
  <c r="NI63" i="2"/>
  <c r="NI94" i="2"/>
  <c r="NI164" i="2"/>
  <c r="NI194" i="2"/>
  <c r="KK223" i="2"/>
  <c r="KK63" i="2"/>
  <c r="KK164" i="2"/>
  <c r="KK255" i="2"/>
  <c r="NJ32" i="2"/>
  <c r="NJ63" i="2"/>
  <c r="NJ94" i="2"/>
  <c r="NJ164" i="2"/>
  <c r="NJ194" i="2"/>
  <c r="KL223" i="2"/>
  <c r="KL63" i="2"/>
  <c r="KL164" i="2"/>
  <c r="KL255" i="2"/>
  <c r="NK32" i="2"/>
  <c r="NK63" i="2"/>
  <c r="NK94" i="2"/>
  <c r="NK164" i="2"/>
  <c r="NK194" i="2"/>
  <c r="KM223" i="2"/>
  <c r="KM63" i="2"/>
  <c r="KM164" i="2"/>
  <c r="KM255" i="2"/>
  <c r="NL32" i="2"/>
  <c r="NL63" i="2"/>
  <c r="NL94" i="2"/>
  <c r="NL164" i="2"/>
  <c r="NL194" i="2"/>
  <c r="KN223" i="2"/>
  <c r="KN63" i="2"/>
  <c r="KN164" i="2"/>
  <c r="KN255" i="2"/>
  <c r="NM32" i="2"/>
  <c r="NM63" i="2"/>
  <c r="NM94" i="2"/>
  <c r="NM164" i="2"/>
  <c r="NM194" i="2"/>
  <c r="KO223" i="2"/>
  <c r="KO63" i="2"/>
  <c r="KO164" i="2"/>
  <c r="KO255" i="2"/>
  <c r="NN32" i="2"/>
  <c r="NN63" i="2"/>
  <c r="NN94" i="2"/>
  <c r="NN164" i="2"/>
  <c r="NN194" i="2"/>
  <c r="KP223" i="2"/>
  <c r="KP63" i="2"/>
  <c r="KP164" i="2"/>
  <c r="KP255" i="2"/>
  <c r="NO32" i="2"/>
  <c r="NO63" i="2"/>
  <c r="NO94" i="2"/>
  <c r="NO164" i="2"/>
  <c r="NO194" i="2"/>
  <c r="KQ223" i="2"/>
  <c r="KQ63" i="2"/>
  <c r="KQ164" i="2"/>
  <c r="KQ255" i="2"/>
  <c r="NP32" i="2"/>
  <c r="NP63" i="2"/>
  <c r="NP94" i="2"/>
  <c r="NP164" i="2"/>
  <c r="NP194" i="2"/>
  <c r="KR223" i="2"/>
  <c r="KR63" i="2"/>
  <c r="KR164" i="2"/>
  <c r="KR255" i="2"/>
  <c r="NQ32" i="2"/>
  <c r="NQ63" i="2"/>
  <c r="NQ94" i="2"/>
  <c r="NQ164" i="2"/>
  <c r="NQ194" i="2"/>
  <c r="KS223" i="2"/>
  <c r="KS63" i="2"/>
  <c r="KS164" i="2"/>
  <c r="KS255" i="2"/>
  <c r="NR32" i="2"/>
  <c r="NR63" i="2"/>
  <c r="NR94" i="2"/>
  <c r="NR164" i="2"/>
  <c r="NR194" i="2"/>
  <c r="KT223" i="2"/>
  <c r="KT63" i="2"/>
  <c r="KT164" i="2"/>
  <c r="KT255" i="2"/>
  <c r="NS32" i="2"/>
  <c r="NS63" i="2"/>
  <c r="NS94" i="2"/>
  <c r="NS164" i="2"/>
  <c r="NS194" i="2"/>
  <c r="KU223" i="2"/>
  <c r="KU63" i="2"/>
  <c r="KU164" i="2"/>
  <c r="KU255" i="2"/>
  <c r="NT32" i="2"/>
  <c r="NT63" i="2"/>
  <c r="NT94" i="2"/>
  <c r="NT164" i="2"/>
  <c r="NT194" i="2"/>
  <c r="KV223" i="2"/>
  <c r="KV63" i="2"/>
  <c r="KV164" i="2"/>
  <c r="KV255" i="2"/>
  <c r="NU32" i="2"/>
  <c r="NU63" i="2"/>
  <c r="NU94" i="2"/>
  <c r="NU164" i="2"/>
  <c r="NU194" i="2"/>
  <c r="KW223" i="2"/>
  <c r="KW63" i="2"/>
  <c r="KW164" i="2"/>
  <c r="KW255" i="2"/>
  <c r="NV32" i="2"/>
  <c r="NV63" i="2"/>
  <c r="NV94" i="2"/>
  <c r="NV164" i="2"/>
  <c r="NV194" i="2"/>
  <c r="KX223" i="2"/>
  <c r="KX63" i="2"/>
  <c r="KX164" i="2"/>
  <c r="KX255" i="2"/>
  <c r="NW32" i="2"/>
  <c r="NW63" i="2"/>
  <c r="NW94" i="2"/>
  <c r="NW164" i="2"/>
  <c r="NW194" i="2"/>
  <c r="KY223" i="2"/>
  <c r="KY63" i="2"/>
  <c r="KY164" i="2"/>
  <c r="KY255" i="2"/>
  <c r="NX32" i="2"/>
  <c r="NX63" i="2"/>
  <c r="NX94" i="2"/>
  <c r="NX164" i="2"/>
  <c r="NX194" i="2"/>
  <c r="KZ223" i="2"/>
  <c r="KZ63" i="2"/>
  <c r="KZ164" i="2"/>
  <c r="KZ255" i="2"/>
  <c r="NY32" i="2"/>
  <c r="NY63" i="2"/>
  <c r="NY94" i="2"/>
  <c r="NY164" i="2"/>
  <c r="NY194" i="2"/>
  <c r="LA223" i="2"/>
  <c r="LA63" i="2"/>
  <c r="LA164" i="2"/>
  <c r="LA255" i="2"/>
  <c r="NZ32" i="2"/>
  <c r="NZ63" i="2"/>
  <c r="NZ94" i="2"/>
  <c r="NZ164" i="2"/>
  <c r="NZ194" i="2"/>
  <c r="LB223" i="2"/>
  <c r="LB63" i="2"/>
  <c r="LB164" i="2"/>
  <c r="LB255" i="2"/>
  <c r="OA32" i="2"/>
  <c r="OA63" i="2"/>
  <c r="OA94" i="2"/>
  <c r="OA164" i="2"/>
  <c r="OA194" i="2"/>
  <c r="LC223" i="2"/>
  <c r="LC63" i="2"/>
  <c r="LC164" i="2"/>
  <c r="LC255" i="2"/>
  <c r="OB32" i="2"/>
  <c r="OB63" i="2"/>
  <c r="OB94" i="2"/>
  <c r="OB164" i="2"/>
  <c r="OB194" i="2"/>
  <c r="LD223" i="2"/>
  <c r="LD63" i="2"/>
  <c r="LD164" i="2"/>
  <c r="LD255" i="2"/>
  <c r="OC32" i="2"/>
  <c r="OC63" i="2"/>
  <c r="OC94" i="2"/>
  <c r="OC164" i="2"/>
  <c r="OC194" i="2"/>
  <c r="LE223" i="2"/>
  <c r="LE63" i="2"/>
  <c r="LE164" i="2"/>
  <c r="LE255" i="2"/>
  <c r="OD32" i="2"/>
  <c r="OD63" i="2"/>
  <c r="OD94" i="2"/>
  <c r="OD164" i="2"/>
  <c r="OD194" i="2"/>
  <c r="LF223" i="2"/>
  <c r="LF63" i="2"/>
  <c r="LF164" i="2"/>
  <c r="LF255" i="2"/>
  <c r="OE32" i="2"/>
  <c r="OE63" i="2"/>
  <c r="OE94" i="2"/>
  <c r="OE164" i="2"/>
  <c r="OE194" i="2"/>
  <c r="LG223" i="2"/>
  <c r="LG63" i="2"/>
  <c r="LG164" i="2"/>
  <c r="LG255" i="2"/>
  <c r="OF32" i="2"/>
  <c r="OF63" i="2"/>
  <c r="OF94" i="2"/>
  <c r="OF164" i="2"/>
  <c r="OF194" i="2"/>
  <c r="LH223" i="2"/>
  <c r="LH63" i="2"/>
  <c r="LH164" i="2"/>
  <c r="LH255" i="2"/>
  <c r="OG32" i="2"/>
  <c r="OG63" i="2"/>
  <c r="OG94" i="2"/>
  <c r="OG164" i="2"/>
  <c r="OG194" i="2"/>
  <c r="LI223" i="2"/>
  <c r="LI63" i="2"/>
  <c r="LI164" i="2"/>
  <c r="LI255" i="2"/>
  <c r="OH32" i="2"/>
  <c r="OH63" i="2"/>
  <c r="OH94" i="2"/>
  <c r="OH164" i="2"/>
  <c r="OH194" i="2"/>
  <c r="LJ223" i="2"/>
  <c r="LJ63" i="2"/>
  <c r="LJ164" i="2"/>
  <c r="LJ255" i="2"/>
  <c r="OI32" i="2"/>
  <c r="OI63" i="2"/>
  <c r="OI94" i="2"/>
  <c r="OI164" i="2"/>
  <c r="OI194" i="2"/>
  <c r="LK223" i="2"/>
  <c r="LK63" i="2"/>
  <c r="LK164" i="2"/>
  <c r="LK255" i="2"/>
  <c r="OJ32" i="2"/>
  <c r="OJ63" i="2"/>
  <c r="OJ94" i="2"/>
  <c r="OJ164" i="2"/>
  <c r="OJ194" i="2"/>
  <c r="LL223" i="2"/>
  <c r="LL63" i="2"/>
  <c r="LL164" i="2"/>
  <c r="LL255" i="2"/>
  <c r="OK32" i="2"/>
  <c r="OK63" i="2"/>
  <c r="OK94" i="2"/>
  <c r="OK164" i="2"/>
  <c r="OK194" i="2"/>
  <c r="LM223" i="2"/>
  <c r="LM63" i="2"/>
  <c r="LM164" i="2"/>
  <c r="LM255" i="2"/>
  <c r="OL32" i="2"/>
  <c r="OL63" i="2"/>
  <c r="OL94" i="2"/>
  <c r="OL164" i="2"/>
  <c r="OL194" i="2"/>
  <c r="LN223" i="2"/>
  <c r="LN63" i="2"/>
  <c r="LN164" i="2"/>
  <c r="LN255" i="2"/>
  <c r="OM32" i="2"/>
  <c r="OM63" i="2"/>
  <c r="OM94" i="2"/>
  <c r="OM164" i="2"/>
  <c r="OM194" i="2"/>
  <c r="LO223" i="2"/>
  <c r="LO63" i="2"/>
  <c r="LO164" i="2"/>
  <c r="LO255" i="2"/>
  <c r="ON32" i="2"/>
  <c r="ON63" i="2"/>
  <c r="ON94" i="2"/>
  <c r="ON164" i="2"/>
  <c r="ON194" i="2"/>
  <c r="LP223" i="2"/>
  <c r="LP63" i="2"/>
  <c r="LP164" i="2"/>
  <c r="LP255" i="2"/>
  <c r="OO32" i="2"/>
  <c r="OO63" i="2"/>
  <c r="OO94" i="2"/>
  <c r="OO164" i="2"/>
  <c r="OO194" i="2"/>
  <c r="LQ223" i="2"/>
  <c r="LQ63" i="2"/>
  <c r="LQ164" i="2"/>
  <c r="LQ255" i="2"/>
  <c r="OP32" i="2"/>
  <c r="OP63" i="2"/>
  <c r="OP94" i="2"/>
  <c r="OP164" i="2"/>
  <c r="OP194" i="2"/>
  <c r="LR223" i="2"/>
  <c r="LR63" i="2"/>
  <c r="LR164" i="2"/>
  <c r="LR255" i="2"/>
  <c r="OQ32" i="2"/>
  <c r="OQ63" i="2"/>
  <c r="OQ94" i="2"/>
  <c r="OQ164" i="2"/>
  <c r="OQ194" i="2"/>
  <c r="LS223" i="2"/>
  <c r="LS63" i="2"/>
  <c r="LS164" i="2"/>
  <c r="LS255" i="2"/>
  <c r="OR32" i="2"/>
  <c r="OR63" i="2"/>
  <c r="OR94" i="2"/>
  <c r="OR164" i="2"/>
  <c r="OR194" i="2"/>
  <c r="LT223" i="2"/>
  <c r="LT63" i="2"/>
  <c r="LT164" i="2"/>
  <c r="LT255" i="2"/>
  <c r="OS32" i="2"/>
  <c r="OS63" i="2"/>
  <c r="OS94" i="2"/>
  <c r="OS164" i="2"/>
  <c r="OS194" i="2"/>
  <c r="LU223" i="2"/>
  <c r="LU63" i="2"/>
  <c r="LU164" i="2"/>
  <c r="LU255" i="2"/>
  <c r="OT32" i="2"/>
  <c r="OT63" i="2"/>
  <c r="OT94" i="2"/>
  <c r="OT164" i="2"/>
  <c r="OT194" i="2"/>
  <c r="LV223" i="2"/>
  <c r="LV63" i="2"/>
  <c r="LV164" i="2"/>
  <c r="LV255" i="2"/>
  <c r="OU32" i="2"/>
  <c r="OU63" i="2"/>
  <c r="OU94" i="2"/>
  <c r="OU164" i="2"/>
  <c r="OU194" i="2"/>
  <c r="LW223" i="2"/>
  <c r="LW63" i="2"/>
  <c r="LW164" i="2"/>
  <c r="LW255" i="2"/>
  <c r="OV32" i="2"/>
  <c r="OV63" i="2"/>
  <c r="OV94" i="2"/>
  <c r="OV164" i="2"/>
  <c r="OV194" i="2"/>
  <c r="LX223" i="2"/>
  <c r="LX63" i="2"/>
  <c r="LX164" i="2"/>
  <c r="LX255" i="2"/>
  <c r="OW32" i="2"/>
  <c r="OW63" i="2"/>
  <c r="OW94" i="2"/>
  <c r="OW164" i="2"/>
  <c r="OW194" i="2"/>
  <c r="LY223" i="2"/>
  <c r="LY63" i="2"/>
  <c r="LY164" i="2"/>
  <c r="LY255" i="2"/>
  <c r="OX32" i="2"/>
  <c r="OX63" i="2"/>
  <c r="OX94" i="2"/>
  <c r="OX164" i="2"/>
  <c r="OX194" i="2"/>
  <c r="LZ223" i="2"/>
  <c r="LZ63" i="2"/>
  <c r="LZ164" i="2"/>
  <c r="LZ255" i="2"/>
  <c r="OY32" i="2"/>
  <c r="OY63" i="2"/>
  <c r="OY94" i="2"/>
  <c r="OY164" i="2"/>
  <c r="OY194" i="2"/>
  <c r="MA223" i="2"/>
  <c r="MA63" i="2"/>
  <c r="MA164" i="2"/>
  <c r="MA255" i="2"/>
  <c r="OZ32" i="2"/>
  <c r="OZ63" i="2"/>
  <c r="OZ94" i="2"/>
  <c r="OZ164" i="2"/>
  <c r="OZ194" i="2"/>
  <c r="MB223" i="2"/>
  <c r="MB63" i="2"/>
  <c r="MB164" i="2"/>
  <c r="MB255" i="2"/>
  <c r="PA32" i="2"/>
  <c r="PA63" i="2"/>
  <c r="PA94" i="2"/>
  <c r="PA164" i="2"/>
  <c r="PA194" i="2"/>
  <c r="MC223" i="2"/>
  <c r="MC63" i="2"/>
  <c r="MC164" i="2"/>
  <c r="MC255" i="2"/>
  <c r="PB32" i="2"/>
  <c r="PB63" i="2"/>
  <c r="PB94" i="2"/>
  <c r="PB164" i="2"/>
  <c r="PB194" i="2"/>
  <c r="MD223" i="2"/>
  <c r="MD63" i="2"/>
  <c r="MD164" i="2"/>
  <c r="MD255" i="2"/>
  <c r="PC32" i="2"/>
  <c r="PC63" i="2"/>
  <c r="PC94" i="2"/>
  <c r="PC164" i="2"/>
  <c r="PC194" i="2"/>
  <c r="ME223" i="2"/>
  <c r="ME63" i="2"/>
  <c r="ME164" i="2"/>
  <c r="ME255" i="2"/>
  <c r="PD32" i="2"/>
  <c r="PD63" i="2"/>
  <c r="PD94" i="2"/>
  <c r="PD164" i="2"/>
  <c r="PD194" i="2"/>
  <c r="MF223" i="2"/>
  <c r="MF63" i="2"/>
  <c r="MF164" i="2"/>
  <c r="MF255" i="2"/>
  <c r="PE32" i="2"/>
  <c r="PE63" i="2"/>
  <c r="PE94" i="2"/>
  <c r="PE164" i="2"/>
  <c r="PE194" i="2"/>
  <c r="MG223" i="2"/>
  <c r="MG63" i="2"/>
  <c r="MG164" i="2"/>
  <c r="MG255" i="2"/>
  <c r="PF32" i="2"/>
  <c r="PF63" i="2"/>
  <c r="PF94" i="2"/>
  <c r="PF164" i="2"/>
  <c r="PF194" i="2"/>
  <c r="MH223" i="2"/>
  <c r="MH63" i="2"/>
  <c r="MH164" i="2"/>
  <c r="MH255" i="2"/>
  <c r="PG32" i="2"/>
  <c r="PG63" i="2"/>
  <c r="PG94" i="2"/>
  <c r="PG164" i="2"/>
  <c r="PG194" i="2"/>
  <c r="MI223" i="2"/>
  <c r="MI63" i="2"/>
  <c r="MI164" i="2"/>
  <c r="MI255" i="2"/>
  <c r="PH32" i="2"/>
  <c r="PH63" i="2"/>
  <c r="PH94" i="2"/>
  <c r="PH164" i="2"/>
  <c r="PH194" i="2"/>
  <c r="MJ223" i="2"/>
  <c r="MJ63" i="2"/>
  <c r="MJ164" i="2"/>
  <c r="MJ255" i="2"/>
  <c r="D33" i="2"/>
  <c r="P50" i="1"/>
  <c r="D95" i="2"/>
  <c r="BV33" i="2"/>
  <c r="BW33" i="2"/>
  <c r="BZ33" i="2"/>
  <c r="BX33" i="2"/>
  <c r="BZ64" i="2"/>
  <c r="BZ95" i="2"/>
  <c r="BZ165" i="2"/>
  <c r="BZ195" i="2"/>
  <c r="D224" i="2"/>
  <c r="D64" i="2"/>
  <c r="D165" i="2"/>
  <c r="D256" i="2"/>
  <c r="E33" i="2"/>
  <c r="E95" i="2"/>
  <c r="CA33" i="2"/>
  <c r="CA64" i="2"/>
  <c r="CA95" i="2"/>
  <c r="CA165" i="2"/>
  <c r="CA195" i="2"/>
  <c r="E224" i="2"/>
  <c r="E64" i="2"/>
  <c r="E165" i="2"/>
  <c r="E256" i="2"/>
  <c r="F33" i="2"/>
  <c r="F95" i="2"/>
  <c r="CB33" i="2"/>
  <c r="CB64" i="2"/>
  <c r="CB95" i="2"/>
  <c r="CB165" i="2"/>
  <c r="CB195" i="2"/>
  <c r="F224" i="2"/>
  <c r="F64" i="2"/>
  <c r="F165" i="2"/>
  <c r="F256" i="2"/>
  <c r="G33" i="2"/>
  <c r="G95" i="2"/>
  <c r="CC33" i="2"/>
  <c r="CC64" i="2"/>
  <c r="CC95" i="2"/>
  <c r="CC165" i="2"/>
  <c r="CC195" i="2"/>
  <c r="G224" i="2"/>
  <c r="G64" i="2"/>
  <c r="G165" i="2"/>
  <c r="G256" i="2"/>
  <c r="H33" i="2"/>
  <c r="H95" i="2"/>
  <c r="CD33" i="2"/>
  <c r="CD64" i="2"/>
  <c r="CD95" i="2"/>
  <c r="CD165" i="2"/>
  <c r="CD195" i="2"/>
  <c r="H224" i="2"/>
  <c r="H64" i="2"/>
  <c r="H165" i="2"/>
  <c r="H256" i="2"/>
  <c r="I33" i="2"/>
  <c r="I95" i="2"/>
  <c r="CE33" i="2"/>
  <c r="CE64" i="2"/>
  <c r="CE95" i="2"/>
  <c r="CE165" i="2"/>
  <c r="CE195" i="2"/>
  <c r="I224" i="2"/>
  <c r="I64" i="2"/>
  <c r="I165" i="2"/>
  <c r="I256" i="2"/>
  <c r="J33" i="2"/>
  <c r="J95" i="2"/>
  <c r="CF33" i="2"/>
  <c r="CF64" i="2"/>
  <c r="CF95" i="2"/>
  <c r="CF165" i="2"/>
  <c r="CF195" i="2"/>
  <c r="J224" i="2"/>
  <c r="J64" i="2"/>
  <c r="J165" i="2"/>
  <c r="J256" i="2"/>
  <c r="K33" i="2"/>
  <c r="K95" i="2"/>
  <c r="CG33" i="2"/>
  <c r="CG64" i="2"/>
  <c r="CG95" i="2"/>
  <c r="CG165" i="2"/>
  <c r="CG195" i="2"/>
  <c r="K224" i="2"/>
  <c r="K64" i="2"/>
  <c r="K165" i="2"/>
  <c r="K256" i="2"/>
  <c r="L33" i="2"/>
  <c r="L95" i="2"/>
  <c r="CH33" i="2"/>
  <c r="CH64" i="2"/>
  <c r="CH95" i="2"/>
  <c r="CH165" i="2"/>
  <c r="CH195" i="2"/>
  <c r="L224" i="2"/>
  <c r="L64" i="2"/>
  <c r="L165" i="2"/>
  <c r="L256" i="2"/>
  <c r="M33" i="2"/>
  <c r="M95" i="2"/>
  <c r="CI33" i="2"/>
  <c r="CI64" i="2"/>
  <c r="CI95" i="2"/>
  <c r="CI165" i="2"/>
  <c r="CI195" i="2"/>
  <c r="M224" i="2"/>
  <c r="M64" i="2"/>
  <c r="M165" i="2"/>
  <c r="M256" i="2"/>
  <c r="N33" i="2"/>
  <c r="N95" i="2"/>
  <c r="CJ33" i="2"/>
  <c r="CJ64" i="2"/>
  <c r="CJ95" i="2"/>
  <c r="CJ165" i="2"/>
  <c r="CJ195" i="2"/>
  <c r="N224" i="2"/>
  <c r="N64" i="2"/>
  <c r="N165" i="2"/>
  <c r="N256" i="2"/>
  <c r="O33" i="2"/>
  <c r="O95" i="2"/>
  <c r="CK33" i="2"/>
  <c r="CK64" i="2"/>
  <c r="CK95" i="2"/>
  <c r="CK165" i="2"/>
  <c r="CK195" i="2"/>
  <c r="O224" i="2"/>
  <c r="O64" i="2"/>
  <c r="O165" i="2"/>
  <c r="O256" i="2"/>
  <c r="P33" i="2"/>
  <c r="P95" i="2"/>
  <c r="CL33" i="2"/>
  <c r="CL64" i="2"/>
  <c r="CL95" i="2"/>
  <c r="CL165" i="2"/>
  <c r="CL195" i="2"/>
  <c r="P224" i="2"/>
  <c r="P64" i="2"/>
  <c r="P165" i="2"/>
  <c r="P256" i="2"/>
  <c r="Q33" i="2"/>
  <c r="Q95" i="2"/>
  <c r="CM33" i="2"/>
  <c r="CM64" i="2"/>
  <c r="CM95" i="2"/>
  <c r="CM165" i="2"/>
  <c r="CM195" i="2"/>
  <c r="Q224" i="2"/>
  <c r="Q64" i="2"/>
  <c r="Q165" i="2"/>
  <c r="Q256" i="2"/>
  <c r="R33" i="2"/>
  <c r="R95" i="2"/>
  <c r="CN33" i="2"/>
  <c r="CN64" i="2"/>
  <c r="CN95" i="2"/>
  <c r="CN165" i="2"/>
  <c r="CN195" i="2"/>
  <c r="R224" i="2"/>
  <c r="R64" i="2"/>
  <c r="R165" i="2"/>
  <c r="R256" i="2"/>
  <c r="S33" i="2"/>
  <c r="S95" i="2"/>
  <c r="CO33" i="2"/>
  <c r="CO64" i="2"/>
  <c r="CO95" i="2"/>
  <c r="CO165" i="2"/>
  <c r="CO195" i="2"/>
  <c r="S224" i="2"/>
  <c r="S64" i="2"/>
  <c r="S165" i="2"/>
  <c r="S256" i="2"/>
  <c r="T33" i="2"/>
  <c r="T95" i="2"/>
  <c r="CP33" i="2"/>
  <c r="CP64" i="2"/>
  <c r="CP95" i="2"/>
  <c r="CP165" i="2"/>
  <c r="CP195" i="2"/>
  <c r="T224" i="2"/>
  <c r="T64" i="2"/>
  <c r="T165" i="2"/>
  <c r="T256" i="2"/>
  <c r="U33" i="2"/>
  <c r="U95" i="2"/>
  <c r="CQ33" i="2"/>
  <c r="CQ64" i="2"/>
  <c r="CQ95" i="2"/>
  <c r="CQ165" i="2"/>
  <c r="CQ195" i="2"/>
  <c r="U224" i="2"/>
  <c r="U64" i="2"/>
  <c r="U165" i="2"/>
  <c r="U256" i="2"/>
  <c r="V33" i="2"/>
  <c r="V95" i="2"/>
  <c r="CR33" i="2"/>
  <c r="CR64" i="2"/>
  <c r="CR95" i="2"/>
  <c r="CR165" i="2"/>
  <c r="CR195" i="2"/>
  <c r="V224" i="2"/>
  <c r="V64" i="2"/>
  <c r="V165" i="2"/>
  <c r="V256" i="2"/>
  <c r="W33" i="2"/>
  <c r="W95" i="2"/>
  <c r="CS33" i="2"/>
  <c r="CS64" i="2"/>
  <c r="CS95" i="2"/>
  <c r="CS165" i="2"/>
  <c r="CS195" i="2"/>
  <c r="W224" i="2"/>
  <c r="W64" i="2"/>
  <c r="W165" i="2"/>
  <c r="W256" i="2"/>
  <c r="X33" i="2"/>
  <c r="X95" i="2"/>
  <c r="CT33" i="2"/>
  <c r="CT64" i="2"/>
  <c r="CT95" i="2"/>
  <c r="CT165" i="2"/>
  <c r="CT195" i="2"/>
  <c r="X224" i="2"/>
  <c r="X64" i="2"/>
  <c r="X165" i="2"/>
  <c r="X256" i="2"/>
  <c r="Y33" i="2"/>
  <c r="Y95" i="2"/>
  <c r="CU33" i="2"/>
  <c r="CU64" i="2"/>
  <c r="CU95" i="2"/>
  <c r="CU165" i="2"/>
  <c r="CU195" i="2"/>
  <c r="Y224" i="2"/>
  <c r="Y64" i="2"/>
  <c r="Y165" i="2"/>
  <c r="Y256" i="2"/>
  <c r="Z33" i="2"/>
  <c r="Z95" i="2"/>
  <c r="CV33" i="2"/>
  <c r="CV64" i="2"/>
  <c r="CV95" i="2"/>
  <c r="CV165" i="2"/>
  <c r="CV195" i="2"/>
  <c r="Z224" i="2"/>
  <c r="Z64" i="2"/>
  <c r="Z165" i="2"/>
  <c r="Z256" i="2"/>
  <c r="AA33" i="2"/>
  <c r="AA95" i="2"/>
  <c r="CW33" i="2"/>
  <c r="CW64" i="2"/>
  <c r="CW95" i="2"/>
  <c r="CW165" i="2"/>
  <c r="CW195" i="2"/>
  <c r="AA224" i="2"/>
  <c r="AA64" i="2"/>
  <c r="AA165" i="2"/>
  <c r="AA256" i="2"/>
  <c r="AB33" i="2"/>
  <c r="AB95" i="2"/>
  <c r="CX33" i="2"/>
  <c r="CX64" i="2"/>
  <c r="CX95" i="2"/>
  <c r="CX165" i="2"/>
  <c r="CX195" i="2"/>
  <c r="AB224" i="2"/>
  <c r="AB64" i="2"/>
  <c r="AB165" i="2"/>
  <c r="AB256" i="2"/>
  <c r="AC33" i="2"/>
  <c r="AC95" i="2"/>
  <c r="CY33" i="2"/>
  <c r="CY64" i="2"/>
  <c r="CY95" i="2"/>
  <c r="CY165" i="2"/>
  <c r="CY195" i="2"/>
  <c r="AC224" i="2"/>
  <c r="AC64" i="2"/>
  <c r="AC165" i="2"/>
  <c r="AC256" i="2"/>
  <c r="AD33" i="2"/>
  <c r="AD95" i="2"/>
  <c r="CZ33" i="2"/>
  <c r="CZ64" i="2"/>
  <c r="CZ95" i="2"/>
  <c r="CZ165" i="2"/>
  <c r="CZ195" i="2"/>
  <c r="AD224" i="2"/>
  <c r="AD64" i="2"/>
  <c r="AD165" i="2"/>
  <c r="AD256" i="2"/>
  <c r="AE33" i="2"/>
  <c r="AE95" i="2"/>
  <c r="DA33" i="2"/>
  <c r="DA64" i="2"/>
  <c r="DA95" i="2"/>
  <c r="DA165" i="2"/>
  <c r="DA195" i="2"/>
  <c r="AE224" i="2"/>
  <c r="AE64" i="2"/>
  <c r="AE165" i="2"/>
  <c r="AE256" i="2"/>
  <c r="AF33" i="2"/>
  <c r="AF95" i="2"/>
  <c r="DB33" i="2"/>
  <c r="DB64" i="2"/>
  <c r="DB95" i="2"/>
  <c r="DB165" i="2"/>
  <c r="DB195" i="2"/>
  <c r="AF224" i="2"/>
  <c r="AF64" i="2"/>
  <c r="AF165" i="2"/>
  <c r="AF256" i="2"/>
  <c r="AG33" i="2"/>
  <c r="AG95" i="2"/>
  <c r="DC33" i="2"/>
  <c r="DC64" i="2"/>
  <c r="DC95" i="2"/>
  <c r="DC165" i="2"/>
  <c r="DC195" i="2"/>
  <c r="AG224" i="2"/>
  <c r="AG64" i="2"/>
  <c r="AG165" i="2"/>
  <c r="AG256" i="2"/>
  <c r="AH33" i="2"/>
  <c r="AH95" i="2"/>
  <c r="DD33" i="2"/>
  <c r="DD64" i="2"/>
  <c r="DD95" i="2"/>
  <c r="DD165" i="2"/>
  <c r="DD195" i="2"/>
  <c r="AH224" i="2"/>
  <c r="AH64" i="2"/>
  <c r="AH165" i="2"/>
  <c r="AH256" i="2"/>
  <c r="AI33" i="2"/>
  <c r="AI95" i="2"/>
  <c r="DE33" i="2"/>
  <c r="DE64" i="2"/>
  <c r="DE95" i="2"/>
  <c r="DE165" i="2"/>
  <c r="DE195" i="2"/>
  <c r="AI224" i="2"/>
  <c r="AI64" i="2"/>
  <c r="AI165" i="2"/>
  <c r="AI256" i="2"/>
  <c r="AJ33" i="2"/>
  <c r="AJ95" i="2"/>
  <c r="DF33" i="2"/>
  <c r="DF64" i="2"/>
  <c r="DF95" i="2"/>
  <c r="DF165" i="2"/>
  <c r="DF195" i="2"/>
  <c r="AJ224" i="2"/>
  <c r="AJ64" i="2"/>
  <c r="AJ165" i="2"/>
  <c r="AJ256" i="2"/>
  <c r="AK33" i="2"/>
  <c r="AK95" i="2"/>
  <c r="DG33" i="2"/>
  <c r="DG64" i="2"/>
  <c r="DG95" i="2"/>
  <c r="DG165" i="2"/>
  <c r="DG195" i="2"/>
  <c r="AK224" i="2"/>
  <c r="AK64" i="2"/>
  <c r="AK165" i="2"/>
  <c r="AK256" i="2"/>
  <c r="AL33" i="2"/>
  <c r="AL95" i="2"/>
  <c r="DH33" i="2"/>
  <c r="DH64" i="2"/>
  <c r="DH95" i="2"/>
  <c r="DH165" i="2"/>
  <c r="DH195" i="2"/>
  <c r="AL224" i="2"/>
  <c r="AL64" i="2"/>
  <c r="AL165" i="2"/>
  <c r="AL256" i="2"/>
  <c r="AM33" i="2"/>
  <c r="AM95" i="2"/>
  <c r="DI33" i="2"/>
  <c r="DI64" i="2"/>
  <c r="DI95" i="2"/>
  <c r="DI165" i="2"/>
  <c r="DI195" i="2"/>
  <c r="AM224" i="2"/>
  <c r="AM64" i="2"/>
  <c r="AM165" i="2"/>
  <c r="AM256" i="2"/>
  <c r="AN33" i="2"/>
  <c r="AN95" i="2"/>
  <c r="DJ33" i="2"/>
  <c r="DJ64" i="2"/>
  <c r="DJ95" i="2"/>
  <c r="DJ165" i="2"/>
  <c r="DJ195" i="2"/>
  <c r="AN224" i="2"/>
  <c r="AN64" i="2"/>
  <c r="AN165" i="2"/>
  <c r="AN256" i="2"/>
  <c r="AO33" i="2"/>
  <c r="AO95" i="2"/>
  <c r="DK33" i="2"/>
  <c r="DK64" i="2"/>
  <c r="DK95" i="2"/>
  <c r="DK165" i="2"/>
  <c r="DK195" i="2"/>
  <c r="AO224" i="2"/>
  <c r="AO64" i="2"/>
  <c r="AO165" i="2"/>
  <c r="AO256" i="2"/>
  <c r="AP33" i="2"/>
  <c r="AP95" i="2"/>
  <c r="DL33" i="2"/>
  <c r="DL64" i="2"/>
  <c r="DL95" i="2"/>
  <c r="DL165" i="2"/>
  <c r="DL195" i="2"/>
  <c r="AP224" i="2"/>
  <c r="AP64" i="2"/>
  <c r="AP165" i="2"/>
  <c r="AP256" i="2"/>
  <c r="AQ33" i="2"/>
  <c r="AQ95" i="2"/>
  <c r="DM33" i="2"/>
  <c r="DM64" i="2"/>
  <c r="DM95" i="2"/>
  <c r="DM165" i="2"/>
  <c r="DM195" i="2"/>
  <c r="AQ224" i="2"/>
  <c r="AQ64" i="2"/>
  <c r="AQ165" i="2"/>
  <c r="AQ256" i="2"/>
  <c r="AR33" i="2"/>
  <c r="AR95" i="2"/>
  <c r="DN33" i="2"/>
  <c r="DN64" i="2"/>
  <c r="DN95" i="2"/>
  <c r="DN165" i="2"/>
  <c r="DN195" i="2"/>
  <c r="AR224" i="2"/>
  <c r="AR64" i="2"/>
  <c r="AR165" i="2"/>
  <c r="AR256" i="2"/>
  <c r="AS33" i="2"/>
  <c r="AS95" i="2"/>
  <c r="DO33" i="2"/>
  <c r="DO64" i="2"/>
  <c r="DO95" i="2"/>
  <c r="DO165" i="2"/>
  <c r="DO195" i="2"/>
  <c r="AS224" i="2"/>
  <c r="AS64" i="2"/>
  <c r="AS165" i="2"/>
  <c r="AS256" i="2"/>
  <c r="AT33" i="2"/>
  <c r="AT95" i="2"/>
  <c r="DP33" i="2"/>
  <c r="DP64" i="2"/>
  <c r="DP95" i="2"/>
  <c r="DP165" i="2"/>
  <c r="DP195" i="2"/>
  <c r="AT224" i="2"/>
  <c r="AT64" i="2"/>
  <c r="AT165" i="2"/>
  <c r="AT256" i="2"/>
  <c r="AU33" i="2"/>
  <c r="AU95" i="2"/>
  <c r="DQ33" i="2"/>
  <c r="DQ64" i="2"/>
  <c r="DQ95" i="2"/>
  <c r="DQ165" i="2"/>
  <c r="DQ195" i="2"/>
  <c r="AU224" i="2"/>
  <c r="AU64" i="2"/>
  <c r="AU165" i="2"/>
  <c r="AU256" i="2"/>
  <c r="AV33" i="2"/>
  <c r="AV95" i="2"/>
  <c r="DR33" i="2"/>
  <c r="DR64" i="2"/>
  <c r="DR95" i="2"/>
  <c r="DR165" i="2"/>
  <c r="DR195" i="2"/>
  <c r="AV224" i="2"/>
  <c r="AV64" i="2"/>
  <c r="AV165" i="2"/>
  <c r="AV256" i="2"/>
  <c r="AW33" i="2"/>
  <c r="AW95" i="2"/>
  <c r="DS33" i="2"/>
  <c r="DS64" i="2"/>
  <c r="DS95" i="2"/>
  <c r="DS165" i="2"/>
  <c r="DS195" i="2"/>
  <c r="AW224" i="2"/>
  <c r="AW64" i="2"/>
  <c r="AW165" i="2"/>
  <c r="AW256" i="2"/>
  <c r="AX33" i="2"/>
  <c r="AX95" i="2"/>
  <c r="DT33" i="2"/>
  <c r="DT64" i="2"/>
  <c r="DT95" i="2"/>
  <c r="DT165" i="2"/>
  <c r="DT195" i="2"/>
  <c r="AX224" i="2"/>
  <c r="AX64" i="2"/>
  <c r="AX165" i="2"/>
  <c r="AX256" i="2"/>
  <c r="AY33" i="2"/>
  <c r="AY95" i="2"/>
  <c r="DU33" i="2"/>
  <c r="DU64" i="2"/>
  <c r="DU95" i="2"/>
  <c r="DU165" i="2"/>
  <c r="DU195" i="2"/>
  <c r="AY224" i="2"/>
  <c r="AY64" i="2"/>
  <c r="AY165" i="2"/>
  <c r="AY256" i="2"/>
  <c r="AZ33" i="2"/>
  <c r="AZ95" i="2"/>
  <c r="DV33" i="2"/>
  <c r="DV64" i="2"/>
  <c r="DV95" i="2"/>
  <c r="DV165" i="2"/>
  <c r="DV195" i="2"/>
  <c r="AZ224" i="2"/>
  <c r="AZ64" i="2"/>
  <c r="AZ165" i="2"/>
  <c r="AZ256" i="2"/>
  <c r="BA33" i="2"/>
  <c r="BA95" i="2"/>
  <c r="DW33" i="2"/>
  <c r="DW64" i="2"/>
  <c r="DW95" i="2"/>
  <c r="DW165" i="2"/>
  <c r="DW195" i="2"/>
  <c r="BA224" i="2"/>
  <c r="BA64" i="2"/>
  <c r="BA165" i="2"/>
  <c r="BA256" i="2"/>
  <c r="BB33" i="2"/>
  <c r="BB95" i="2"/>
  <c r="DX33" i="2"/>
  <c r="DX64" i="2"/>
  <c r="DX95" i="2"/>
  <c r="DX165" i="2"/>
  <c r="DX195" i="2"/>
  <c r="BB224" i="2"/>
  <c r="BB64" i="2"/>
  <c r="BB165" i="2"/>
  <c r="BB256" i="2"/>
  <c r="BC33" i="2"/>
  <c r="BC95" i="2"/>
  <c r="DY33" i="2"/>
  <c r="DY64" i="2"/>
  <c r="DY95" i="2"/>
  <c r="DY165" i="2"/>
  <c r="DY195" i="2"/>
  <c r="BC224" i="2"/>
  <c r="BC64" i="2"/>
  <c r="BC165" i="2"/>
  <c r="BC256" i="2"/>
  <c r="BD33" i="2"/>
  <c r="BD95" i="2"/>
  <c r="DZ33" i="2"/>
  <c r="DZ64" i="2"/>
  <c r="DZ95" i="2"/>
  <c r="DZ165" i="2"/>
  <c r="DZ195" i="2"/>
  <c r="BD224" i="2"/>
  <c r="BD64" i="2"/>
  <c r="BD165" i="2"/>
  <c r="BD256" i="2"/>
  <c r="BE33" i="2"/>
  <c r="BE95" i="2"/>
  <c r="EA33" i="2"/>
  <c r="EA64" i="2"/>
  <c r="EA95" i="2"/>
  <c r="EA165" i="2"/>
  <c r="EA195" i="2"/>
  <c r="BE224" i="2"/>
  <c r="BE64" i="2"/>
  <c r="BE165" i="2"/>
  <c r="BE256" i="2"/>
  <c r="EY33" i="2"/>
  <c r="S50" i="1"/>
  <c r="EY95" i="2"/>
  <c r="HW33" i="2"/>
  <c r="HW64" i="2"/>
  <c r="HW95" i="2"/>
  <c r="HW165" i="2"/>
  <c r="HW195" i="2"/>
  <c r="EY224" i="2"/>
  <c r="EY64" i="2"/>
  <c r="EY165" i="2"/>
  <c r="EY256" i="2"/>
  <c r="EZ33" i="2"/>
  <c r="EZ95" i="2"/>
  <c r="HX33" i="2"/>
  <c r="HX64" i="2"/>
  <c r="HX95" i="2"/>
  <c r="HX165" i="2"/>
  <c r="HX195" i="2"/>
  <c r="EZ224" i="2"/>
  <c r="EZ64" i="2"/>
  <c r="EZ165" i="2"/>
  <c r="EZ256" i="2"/>
  <c r="FA33" i="2"/>
  <c r="FA95" i="2"/>
  <c r="HY33" i="2"/>
  <c r="HY64" i="2"/>
  <c r="HY95" i="2"/>
  <c r="HY165" i="2"/>
  <c r="HY195" i="2"/>
  <c r="FA224" i="2"/>
  <c r="FA64" i="2"/>
  <c r="FA165" i="2"/>
  <c r="FA256" i="2"/>
  <c r="FB33" i="2"/>
  <c r="FB95" i="2"/>
  <c r="HZ33" i="2"/>
  <c r="HZ64" i="2"/>
  <c r="HZ95" i="2"/>
  <c r="HZ165" i="2"/>
  <c r="HZ195" i="2"/>
  <c r="FB224" i="2"/>
  <c r="FB64" i="2"/>
  <c r="FB165" i="2"/>
  <c r="FB256" i="2"/>
  <c r="FC33" i="2"/>
  <c r="FC95" i="2"/>
  <c r="IA33" i="2"/>
  <c r="IA64" i="2"/>
  <c r="IA95" i="2"/>
  <c r="IA165" i="2"/>
  <c r="IA195" i="2"/>
  <c r="FC224" i="2"/>
  <c r="FC64" i="2"/>
  <c r="FC165" i="2"/>
  <c r="FC256" i="2"/>
  <c r="FD33" i="2"/>
  <c r="FD95" i="2"/>
  <c r="IB33" i="2"/>
  <c r="IB64" i="2"/>
  <c r="IB95" i="2"/>
  <c r="IB165" i="2"/>
  <c r="IB195" i="2"/>
  <c r="FD224" i="2"/>
  <c r="FD64" i="2"/>
  <c r="FD165" i="2"/>
  <c r="FD256" i="2"/>
  <c r="FE33" i="2"/>
  <c r="FE95" i="2"/>
  <c r="IC33" i="2"/>
  <c r="IC64" i="2"/>
  <c r="IC95" i="2"/>
  <c r="IC165" i="2"/>
  <c r="IC195" i="2"/>
  <c r="FE224" i="2"/>
  <c r="FE64" i="2"/>
  <c r="FE165" i="2"/>
  <c r="FE256" i="2"/>
  <c r="FF33" i="2"/>
  <c r="FF95" i="2"/>
  <c r="ID33" i="2"/>
  <c r="ID64" i="2"/>
  <c r="ID95" i="2"/>
  <c r="ID165" i="2"/>
  <c r="ID195" i="2"/>
  <c r="FF224" i="2"/>
  <c r="FF64" i="2"/>
  <c r="FF165" i="2"/>
  <c r="FF256" i="2"/>
  <c r="FG33" i="2"/>
  <c r="FG95" i="2"/>
  <c r="IE33" i="2"/>
  <c r="IE64" i="2"/>
  <c r="IE95" i="2"/>
  <c r="IE165" i="2"/>
  <c r="IE195" i="2"/>
  <c r="FG224" i="2"/>
  <c r="FG64" i="2"/>
  <c r="FG165" i="2"/>
  <c r="FG256" i="2"/>
  <c r="FH33" i="2"/>
  <c r="FH95" i="2"/>
  <c r="IF33" i="2"/>
  <c r="IF64" i="2"/>
  <c r="IF95" i="2"/>
  <c r="IF165" i="2"/>
  <c r="IF195" i="2"/>
  <c r="FH224" i="2"/>
  <c r="FH64" i="2"/>
  <c r="FH165" i="2"/>
  <c r="FH256" i="2"/>
  <c r="FI33" i="2"/>
  <c r="FI95" i="2"/>
  <c r="IG33" i="2"/>
  <c r="IG64" i="2"/>
  <c r="IG95" i="2"/>
  <c r="IG165" i="2"/>
  <c r="IG195" i="2"/>
  <c r="FI224" i="2"/>
  <c r="FI64" i="2"/>
  <c r="FI165" i="2"/>
  <c r="FI256" i="2"/>
  <c r="FJ33" i="2"/>
  <c r="FJ95" i="2"/>
  <c r="IH33" i="2"/>
  <c r="IH64" i="2"/>
  <c r="IH95" i="2"/>
  <c r="IH165" i="2"/>
  <c r="IH195" i="2"/>
  <c r="FJ224" i="2"/>
  <c r="FJ64" i="2"/>
  <c r="FJ165" i="2"/>
  <c r="FJ256" i="2"/>
  <c r="FK33" i="2"/>
  <c r="FK95" i="2"/>
  <c r="II33" i="2"/>
  <c r="II64" i="2"/>
  <c r="II95" i="2"/>
  <c r="II165" i="2"/>
  <c r="II195" i="2"/>
  <c r="FK224" i="2"/>
  <c r="FK64" i="2"/>
  <c r="FK165" i="2"/>
  <c r="FK256" i="2"/>
  <c r="FL33" i="2"/>
  <c r="FL95" i="2"/>
  <c r="IJ33" i="2"/>
  <c r="IJ64" i="2"/>
  <c r="IJ95" i="2"/>
  <c r="IJ165" i="2"/>
  <c r="IJ195" i="2"/>
  <c r="FL224" i="2"/>
  <c r="FL64" i="2"/>
  <c r="FL165" i="2"/>
  <c r="FL256" i="2"/>
  <c r="FM33" i="2"/>
  <c r="FM95" i="2"/>
  <c r="IK33" i="2"/>
  <c r="IK64" i="2"/>
  <c r="IK95" i="2"/>
  <c r="IK165" i="2"/>
  <c r="IK195" i="2"/>
  <c r="FM224" i="2"/>
  <c r="FM64" i="2"/>
  <c r="FM165" i="2"/>
  <c r="FM256" i="2"/>
  <c r="FN33" i="2"/>
  <c r="FN95" i="2"/>
  <c r="IL33" i="2"/>
  <c r="IL64" i="2"/>
  <c r="IL95" i="2"/>
  <c r="IL165" i="2"/>
  <c r="IL195" i="2"/>
  <c r="FN224" i="2"/>
  <c r="FN64" i="2"/>
  <c r="FN165" i="2"/>
  <c r="FN256" i="2"/>
  <c r="FO33" i="2"/>
  <c r="FO95" i="2"/>
  <c r="IM33" i="2"/>
  <c r="IM64" i="2"/>
  <c r="IM95" i="2"/>
  <c r="IM165" i="2"/>
  <c r="IM195" i="2"/>
  <c r="FO224" i="2"/>
  <c r="FO64" i="2"/>
  <c r="FO165" i="2"/>
  <c r="FO256" i="2"/>
  <c r="FP33" i="2"/>
  <c r="FP95" i="2"/>
  <c r="IN33" i="2"/>
  <c r="IN64" i="2"/>
  <c r="IN95" i="2"/>
  <c r="IN165" i="2"/>
  <c r="IN195" i="2"/>
  <c r="FP224" i="2"/>
  <c r="FP64" i="2"/>
  <c r="FP165" i="2"/>
  <c r="FP256" i="2"/>
  <c r="FQ33" i="2"/>
  <c r="FQ95" i="2"/>
  <c r="IO33" i="2"/>
  <c r="IO64" i="2"/>
  <c r="IO95" i="2"/>
  <c r="IO165" i="2"/>
  <c r="IO195" i="2"/>
  <c r="FQ224" i="2"/>
  <c r="FQ64" i="2"/>
  <c r="FQ165" i="2"/>
  <c r="FQ256" i="2"/>
  <c r="FR33" i="2"/>
  <c r="FR95" i="2"/>
  <c r="IP33" i="2"/>
  <c r="IP64" i="2"/>
  <c r="IP95" i="2"/>
  <c r="IP165" i="2"/>
  <c r="IP195" i="2"/>
  <c r="FR224" i="2"/>
  <c r="FR64" i="2"/>
  <c r="FR165" i="2"/>
  <c r="FR256" i="2"/>
  <c r="FS33" i="2"/>
  <c r="FS95" i="2"/>
  <c r="IQ33" i="2"/>
  <c r="IQ64" i="2"/>
  <c r="IQ95" i="2"/>
  <c r="IQ165" i="2"/>
  <c r="IQ195" i="2"/>
  <c r="FS224" i="2"/>
  <c r="FS64" i="2"/>
  <c r="FS165" i="2"/>
  <c r="FS256" i="2"/>
  <c r="FT33" i="2"/>
  <c r="FT95" i="2"/>
  <c r="IR33" i="2"/>
  <c r="IR64" i="2"/>
  <c r="IR95" i="2"/>
  <c r="IR165" i="2"/>
  <c r="IR195" i="2"/>
  <c r="FT224" i="2"/>
  <c r="FT64" i="2"/>
  <c r="FT165" i="2"/>
  <c r="FT256" i="2"/>
  <c r="FU33" i="2"/>
  <c r="FU95" i="2"/>
  <c r="IS33" i="2"/>
  <c r="IS64" i="2"/>
  <c r="IS95" i="2"/>
  <c r="IS165" i="2"/>
  <c r="IS195" i="2"/>
  <c r="FU224" i="2"/>
  <c r="FU64" i="2"/>
  <c r="FU165" i="2"/>
  <c r="FU256" i="2"/>
  <c r="FV33" i="2"/>
  <c r="FV95" i="2"/>
  <c r="IT33" i="2"/>
  <c r="IT64" i="2"/>
  <c r="IT95" i="2"/>
  <c r="IT165" i="2"/>
  <c r="IT195" i="2"/>
  <c r="FV224" i="2"/>
  <c r="FV64" i="2"/>
  <c r="FV165" i="2"/>
  <c r="FV256" i="2"/>
  <c r="FW33" i="2"/>
  <c r="FW95" i="2"/>
  <c r="IU33" i="2"/>
  <c r="IU64" i="2"/>
  <c r="IU95" i="2"/>
  <c r="IU165" i="2"/>
  <c r="IU195" i="2"/>
  <c r="FW224" i="2"/>
  <c r="FW64" i="2"/>
  <c r="FW165" i="2"/>
  <c r="FW256" i="2"/>
  <c r="FX33" i="2"/>
  <c r="FX95" i="2"/>
  <c r="IV33" i="2"/>
  <c r="IV64" i="2"/>
  <c r="IV95" i="2"/>
  <c r="IV165" i="2"/>
  <c r="IV195" i="2"/>
  <c r="FX224" i="2"/>
  <c r="FX64" i="2"/>
  <c r="FX165" i="2"/>
  <c r="FX256" i="2"/>
  <c r="FY33" i="2"/>
  <c r="FY95" i="2"/>
  <c r="IW33" i="2"/>
  <c r="IW64" i="2"/>
  <c r="IW95" i="2"/>
  <c r="IW165" i="2"/>
  <c r="IW195" i="2"/>
  <c r="FY224" i="2"/>
  <c r="FY64" i="2"/>
  <c r="FY165" i="2"/>
  <c r="FY256" i="2"/>
  <c r="FZ33" i="2"/>
  <c r="FZ95" i="2"/>
  <c r="IX33" i="2"/>
  <c r="IX64" i="2"/>
  <c r="IX95" i="2"/>
  <c r="IX165" i="2"/>
  <c r="IX195" i="2"/>
  <c r="FZ224" i="2"/>
  <c r="FZ64" i="2"/>
  <c r="FZ165" i="2"/>
  <c r="FZ256" i="2"/>
  <c r="GA33" i="2"/>
  <c r="GA95" i="2"/>
  <c r="IY33" i="2"/>
  <c r="IY64" i="2"/>
  <c r="IY95" i="2"/>
  <c r="IY165" i="2"/>
  <c r="IY195" i="2"/>
  <c r="GA224" i="2"/>
  <c r="GA64" i="2"/>
  <c r="GA165" i="2"/>
  <c r="GA256" i="2"/>
  <c r="GB33" i="2"/>
  <c r="GB95" i="2"/>
  <c r="IZ33" i="2"/>
  <c r="IZ64" i="2"/>
  <c r="IZ95" i="2"/>
  <c r="IZ165" i="2"/>
  <c r="IZ195" i="2"/>
  <c r="GB224" i="2"/>
  <c r="GB64" i="2"/>
  <c r="GB165" i="2"/>
  <c r="GB256" i="2"/>
  <c r="GC33" i="2"/>
  <c r="GC95" i="2"/>
  <c r="JA33" i="2"/>
  <c r="JA64" i="2"/>
  <c r="JA95" i="2"/>
  <c r="JA165" i="2"/>
  <c r="JA195" i="2"/>
  <c r="GC224" i="2"/>
  <c r="GC64" i="2"/>
  <c r="GC165" i="2"/>
  <c r="GC256" i="2"/>
  <c r="GD33" i="2"/>
  <c r="GD95" i="2"/>
  <c r="JB33" i="2"/>
  <c r="JB64" i="2"/>
  <c r="JB95" i="2"/>
  <c r="JB165" i="2"/>
  <c r="JB195" i="2"/>
  <c r="GD224" i="2"/>
  <c r="GD64" i="2"/>
  <c r="GD165" i="2"/>
  <c r="GD256" i="2"/>
  <c r="GE33" i="2"/>
  <c r="GE95" i="2"/>
  <c r="JC33" i="2"/>
  <c r="JC64" i="2"/>
  <c r="JC95" i="2"/>
  <c r="JC165" i="2"/>
  <c r="JC195" i="2"/>
  <c r="GE224" i="2"/>
  <c r="GE64" i="2"/>
  <c r="GE165" i="2"/>
  <c r="GE256" i="2"/>
  <c r="GF33" i="2"/>
  <c r="GF95" i="2"/>
  <c r="JD33" i="2"/>
  <c r="JD64" i="2"/>
  <c r="JD95" i="2"/>
  <c r="JD165" i="2"/>
  <c r="JD195" i="2"/>
  <c r="GF224" i="2"/>
  <c r="GF64" i="2"/>
  <c r="GF165" i="2"/>
  <c r="GF256" i="2"/>
  <c r="GG33" i="2"/>
  <c r="GG95" i="2"/>
  <c r="JE33" i="2"/>
  <c r="JE64" i="2"/>
  <c r="JE95" i="2"/>
  <c r="JE165" i="2"/>
  <c r="JE195" i="2"/>
  <c r="GG224" i="2"/>
  <c r="GG64" i="2"/>
  <c r="GG165" i="2"/>
  <c r="GG256" i="2"/>
  <c r="GH33" i="2"/>
  <c r="GH95" i="2"/>
  <c r="JF33" i="2"/>
  <c r="JF64" i="2"/>
  <c r="JF95" i="2"/>
  <c r="JF165" i="2"/>
  <c r="JF195" i="2"/>
  <c r="GH224" i="2"/>
  <c r="GH64" i="2"/>
  <c r="GH165" i="2"/>
  <c r="GH256" i="2"/>
  <c r="GI33" i="2"/>
  <c r="GI95" i="2"/>
  <c r="JG33" i="2"/>
  <c r="JG64" i="2"/>
  <c r="JG95" i="2"/>
  <c r="JG165" i="2"/>
  <c r="JG195" i="2"/>
  <c r="GI224" i="2"/>
  <c r="GI64" i="2"/>
  <c r="GI165" i="2"/>
  <c r="GI256" i="2"/>
  <c r="GJ33" i="2"/>
  <c r="GJ95" i="2"/>
  <c r="JH33" i="2"/>
  <c r="JH64" i="2"/>
  <c r="JH95" i="2"/>
  <c r="JH165" i="2"/>
  <c r="JH195" i="2"/>
  <c r="GJ224" i="2"/>
  <c r="GJ64" i="2"/>
  <c r="GJ165" i="2"/>
  <c r="GJ256" i="2"/>
  <c r="GK33" i="2"/>
  <c r="GK95" i="2"/>
  <c r="JI33" i="2"/>
  <c r="JI64" i="2"/>
  <c r="JI95" i="2"/>
  <c r="JI165" i="2"/>
  <c r="JI195" i="2"/>
  <c r="GK224" i="2"/>
  <c r="GK64" i="2"/>
  <c r="GK165" i="2"/>
  <c r="GK256" i="2"/>
  <c r="GL33" i="2"/>
  <c r="GL95" i="2"/>
  <c r="JJ33" i="2"/>
  <c r="JJ64" i="2"/>
  <c r="JJ95" i="2"/>
  <c r="JJ165" i="2"/>
  <c r="JJ195" i="2"/>
  <c r="GL224" i="2"/>
  <c r="GL64" i="2"/>
  <c r="GL165" i="2"/>
  <c r="GL256" i="2"/>
  <c r="GM33" i="2"/>
  <c r="GM95" i="2"/>
  <c r="JK33" i="2"/>
  <c r="JK64" i="2"/>
  <c r="JK95" i="2"/>
  <c r="JK165" i="2"/>
  <c r="JK195" i="2"/>
  <c r="GM224" i="2"/>
  <c r="GM64" i="2"/>
  <c r="GM165" i="2"/>
  <c r="GM256" i="2"/>
  <c r="GN33" i="2"/>
  <c r="GN95" i="2"/>
  <c r="JL33" i="2"/>
  <c r="JL64" i="2"/>
  <c r="JL95" i="2"/>
  <c r="JL165" i="2"/>
  <c r="JL195" i="2"/>
  <c r="GN224" i="2"/>
  <c r="GN64" i="2"/>
  <c r="GN165" i="2"/>
  <c r="GN256" i="2"/>
  <c r="GO33" i="2"/>
  <c r="GO95" i="2"/>
  <c r="JM33" i="2"/>
  <c r="JM64" i="2"/>
  <c r="JM95" i="2"/>
  <c r="JM165" i="2"/>
  <c r="JM195" i="2"/>
  <c r="GO224" i="2"/>
  <c r="GO64" i="2"/>
  <c r="GO165" i="2"/>
  <c r="GO256" i="2"/>
  <c r="GP33" i="2"/>
  <c r="GP95" i="2"/>
  <c r="JN33" i="2"/>
  <c r="JN64" i="2"/>
  <c r="JN95" i="2"/>
  <c r="JN165" i="2"/>
  <c r="JN195" i="2"/>
  <c r="GP224" i="2"/>
  <c r="GP64" i="2"/>
  <c r="GP165" i="2"/>
  <c r="GP256" i="2"/>
  <c r="GQ33" i="2"/>
  <c r="GQ95" i="2"/>
  <c r="JO33" i="2"/>
  <c r="JO64" i="2"/>
  <c r="JO95" i="2"/>
  <c r="JO165" i="2"/>
  <c r="JO195" i="2"/>
  <c r="GQ224" i="2"/>
  <c r="GQ64" i="2"/>
  <c r="GQ165" i="2"/>
  <c r="GQ256" i="2"/>
  <c r="GR33" i="2"/>
  <c r="GR95" i="2"/>
  <c r="JP33" i="2"/>
  <c r="JP64" i="2"/>
  <c r="JP95" i="2"/>
  <c r="JP165" i="2"/>
  <c r="JP195" i="2"/>
  <c r="GR224" i="2"/>
  <c r="GR64" i="2"/>
  <c r="GR165" i="2"/>
  <c r="GR256" i="2"/>
  <c r="GS33" i="2"/>
  <c r="GS95" i="2"/>
  <c r="JQ33" i="2"/>
  <c r="JQ64" i="2"/>
  <c r="JQ95" i="2"/>
  <c r="JQ165" i="2"/>
  <c r="JQ195" i="2"/>
  <c r="GS224" i="2"/>
  <c r="GS64" i="2"/>
  <c r="GS165" i="2"/>
  <c r="GS256" i="2"/>
  <c r="GT33" i="2"/>
  <c r="GT95" i="2"/>
  <c r="JR33" i="2"/>
  <c r="JR64" i="2"/>
  <c r="JR95" i="2"/>
  <c r="JR165" i="2"/>
  <c r="JR195" i="2"/>
  <c r="GT224" i="2"/>
  <c r="GT64" i="2"/>
  <c r="GT165" i="2"/>
  <c r="GT256" i="2"/>
  <c r="GU33" i="2"/>
  <c r="GU95" i="2"/>
  <c r="JS33" i="2"/>
  <c r="JS64" i="2"/>
  <c r="JS95" i="2"/>
  <c r="JS165" i="2"/>
  <c r="JS195" i="2"/>
  <c r="GU224" i="2"/>
  <c r="GU64" i="2"/>
  <c r="GU165" i="2"/>
  <c r="GU256" i="2"/>
  <c r="GV33" i="2"/>
  <c r="GV95" i="2"/>
  <c r="JT33" i="2"/>
  <c r="JT64" i="2"/>
  <c r="JT95" i="2"/>
  <c r="JT165" i="2"/>
  <c r="JT195" i="2"/>
  <c r="GV224" i="2"/>
  <c r="GV64" i="2"/>
  <c r="GV165" i="2"/>
  <c r="GV256" i="2"/>
  <c r="GW33" i="2"/>
  <c r="GW95" i="2"/>
  <c r="JU33" i="2"/>
  <c r="JU64" i="2"/>
  <c r="JU95" i="2"/>
  <c r="JU165" i="2"/>
  <c r="JU195" i="2"/>
  <c r="GW224" i="2"/>
  <c r="GW64" i="2"/>
  <c r="GW165" i="2"/>
  <c r="GW256" i="2"/>
  <c r="GX33" i="2"/>
  <c r="GX95" i="2"/>
  <c r="JV33" i="2"/>
  <c r="JV64" i="2"/>
  <c r="JV95" i="2"/>
  <c r="JV165" i="2"/>
  <c r="JV195" i="2"/>
  <c r="GX224" i="2"/>
  <c r="GX64" i="2"/>
  <c r="GX165" i="2"/>
  <c r="GX256" i="2"/>
  <c r="GY33" i="2"/>
  <c r="GY95" i="2"/>
  <c r="JW33" i="2"/>
  <c r="JW64" i="2"/>
  <c r="JW95" i="2"/>
  <c r="JW165" i="2"/>
  <c r="JW195" i="2"/>
  <c r="GY224" i="2"/>
  <c r="GY64" i="2"/>
  <c r="GY165" i="2"/>
  <c r="GY256" i="2"/>
  <c r="GZ33" i="2"/>
  <c r="GZ95" i="2"/>
  <c r="JX33" i="2"/>
  <c r="JX64" i="2"/>
  <c r="JX95" i="2"/>
  <c r="JX165" i="2"/>
  <c r="JX195" i="2"/>
  <c r="GZ224" i="2"/>
  <c r="GZ64" i="2"/>
  <c r="GZ165" i="2"/>
  <c r="GZ256" i="2"/>
  <c r="KI224" i="2"/>
  <c r="NG33" i="2"/>
  <c r="NG64" i="2"/>
  <c r="NG95" i="2"/>
  <c r="NG165" i="2"/>
  <c r="NG195" i="2"/>
  <c r="KI64" i="2"/>
  <c r="KI165" i="2"/>
  <c r="KI256" i="2"/>
  <c r="NH33" i="2"/>
  <c r="NH64" i="2"/>
  <c r="NH95" i="2"/>
  <c r="NH165" i="2"/>
  <c r="NH195" i="2"/>
  <c r="KJ224" i="2"/>
  <c r="KJ64" i="2"/>
  <c r="KJ165" i="2"/>
  <c r="KJ256" i="2"/>
  <c r="NI33" i="2"/>
  <c r="NI64" i="2"/>
  <c r="NI95" i="2"/>
  <c r="NI165" i="2"/>
  <c r="NI195" i="2"/>
  <c r="KK224" i="2"/>
  <c r="KK64" i="2"/>
  <c r="KK165" i="2"/>
  <c r="KK256" i="2"/>
  <c r="NJ33" i="2"/>
  <c r="NJ64" i="2"/>
  <c r="NJ95" i="2"/>
  <c r="NJ165" i="2"/>
  <c r="NJ195" i="2"/>
  <c r="KL224" i="2"/>
  <c r="KL64" i="2"/>
  <c r="KL165" i="2"/>
  <c r="KL256" i="2"/>
  <c r="NK33" i="2"/>
  <c r="NK64" i="2"/>
  <c r="NK95" i="2"/>
  <c r="NK165" i="2"/>
  <c r="NK195" i="2"/>
  <c r="KM224" i="2"/>
  <c r="KM64" i="2"/>
  <c r="KM165" i="2"/>
  <c r="KM256" i="2"/>
  <c r="NL33" i="2"/>
  <c r="NL64" i="2"/>
  <c r="NL95" i="2"/>
  <c r="NL165" i="2"/>
  <c r="NL195" i="2"/>
  <c r="KN224" i="2"/>
  <c r="KN64" i="2"/>
  <c r="KN165" i="2"/>
  <c r="KN256" i="2"/>
  <c r="NM33" i="2"/>
  <c r="NM64" i="2"/>
  <c r="NM95" i="2"/>
  <c r="NM165" i="2"/>
  <c r="NM195" i="2"/>
  <c r="KO224" i="2"/>
  <c r="KO64" i="2"/>
  <c r="KO165" i="2"/>
  <c r="KO256" i="2"/>
  <c r="NN33" i="2"/>
  <c r="NN64" i="2"/>
  <c r="NN95" i="2"/>
  <c r="NN165" i="2"/>
  <c r="NN195" i="2"/>
  <c r="KP224" i="2"/>
  <c r="KP64" i="2"/>
  <c r="KP165" i="2"/>
  <c r="KP256" i="2"/>
  <c r="NO33" i="2"/>
  <c r="NO64" i="2"/>
  <c r="NO95" i="2"/>
  <c r="NO165" i="2"/>
  <c r="NO195" i="2"/>
  <c r="KQ224" i="2"/>
  <c r="KQ64" i="2"/>
  <c r="KQ165" i="2"/>
  <c r="KQ256" i="2"/>
  <c r="NP33" i="2"/>
  <c r="NP64" i="2"/>
  <c r="NP95" i="2"/>
  <c r="NP165" i="2"/>
  <c r="NP195" i="2"/>
  <c r="KR224" i="2"/>
  <c r="KR64" i="2"/>
  <c r="KR165" i="2"/>
  <c r="KR256" i="2"/>
  <c r="NQ33" i="2"/>
  <c r="NQ64" i="2"/>
  <c r="NQ95" i="2"/>
  <c r="NQ165" i="2"/>
  <c r="NQ195" i="2"/>
  <c r="KS224" i="2"/>
  <c r="KS64" i="2"/>
  <c r="KS165" i="2"/>
  <c r="KS256" i="2"/>
  <c r="NR33" i="2"/>
  <c r="NR64" i="2"/>
  <c r="NR95" i="2"/>
  <c r="NR165" i="2"/>
  <c r="NR195" i="2"/>
  <c r="KT224" i="2"/>
  <c r="KT64" i="2"/>
  <c r="KT165" i="2"/>
  <c r="KT256" i="2"/>
  <c r="NS33" i="2"/>
  <c r="NS64" i="2"/>
  <c r="NS95" i="2"/>
  <c r="NS165" i="2"/>
  <c r="NS195" i="2"/>
  <c r="KU224" i="2"/>
  <c r="KU64" i="2"/>
  <c r="KU165" i="2"/>
  <c r="KU256" i="2"/>
  <c r="NT33" i="2"/>
  <c r="NT64" i="2"/>
  <c r="NT95" i="2"/>
  <c r="NT165" i="2"/>
  <c r="NT195" i="2"/>
  <c r="KV224" i="2"/>
  <c r="KV64" i="2"/>
  <c r="KV165" i="2"/>
  <c r="KV256" i="2"/>
  <c r="NU33" i="2"/>
  <c r="NU64" i="2"/>
  <c r="NU95" i="2"/>
  <c r="NU165" i="2"/>
  <c r="NU195" i="2"/>
  <c r="KW224" i="2"/>
  <c r="KW64" i="2"/>
  <c r="KW165" i="2"/>
  <c r="KW256" i="2"/>
  <c r="NV33" i="2"/>
  <c r="NV64" i="2"/>
  <c r="NV95" i="2"/>
  <c r="NV165" i="2"/>
  <c r="NV195" i="2"/>
  <c r="KX224" i="2"/>
  <c r="KX64" i="2"/>
  <c r="KX165" i="2"/>
  <c r="KX256" i="2"/>
  <c r="NW33" i="2"/>
  <c r="NW64" i="2"/>
  <c r="NW95" i="2"/>
  <c r="NW165" i="2"/>
  <c r="NW195" i="2"/>
  <c r="KY224" i="2"/>
  <c r="KY64" i="2"/>
  <c r="KY165" i="2"/>
  <c r="KY256" i="2"/>
  <c r="NX33" i="2"/>
  <c r="NX64" i="2"/>
  <c r="NX95" i="2"/>
  <c r="NX165" i="2"/>
  <c r="NX195" i="2"/>
  <c r="KZ224" i="2"/>
  <c r="KZ64" i="2"/>
  <c r="KZ165" i="2"/>
  <c r="KZ256" i="2"/>
  <c r="NY33" i="2"/>
  <c r="NY64" i="2"/>
  <c r="NY95" i="2"/>
  <c r="NY165" i="2"/>
  <c r="NY195" i="2"/>
  <c r="LA224" i="2"/>
  <c r="LA64" i="2"/>
  <c r="LA165" i="2"/>
  <c r="LA256" i="2"/>
  <c r="NZ33" i="2"/>
  <c r="NZ64" i="2"/>
  <c r="NZ95" i="2"/>
  <c r="NZ165" i="2"/>
  <c r="NZ195" i="2"/>
  <c r="LB224" i="2"/>
  <c r="LB64" i="2"/>
  <c r="LB165" i="2"/>
  <c r="LB256" i="2"/>
  <c r="OA33" i="2"/>
  <c r="OA64" i="2"/>
  <c r="OA95" i="2"/>
  <c r="OA165" i="2"/>
  <c r="OA195" i="2"/>
  <c r="LC224" i="2"/>
  <c r="LC64" i="2"/>
  <c r="LC165" i="2"/>
  <c r="LC256" i="2"/>
  <c r="OB33" i="2"/>
  <c r="OB64" i="2"/>
  <c r="OB95" i="2"/>
  <c r="OB165" i="2"/>
  <c r="OB195" i="2"/>
  <c r="LD224" i="2"/>
  <c r="LD64" i="2"/>
  <c r="LD165" i="2"/>
  <c r="LD256" i="2"/>
  <c r="OC33" i="2"/>
  <c r="OC64" i="2"/>
  <c r="OC95" i="2"/>
  <c r="OC165" i="2"/>
  <c r="OC195" i="2"/>
  <c r="LE224" i="2"/>
  <c r="LE64" i="2"/>
  <c r="LE165" i="2"/>
  <c r="LE256" i="2"/>
  <c r="OD33" i="2"/>
  <c r="OD64" i="2"/>
  <c r="OD95" i="2"/>
  <c r="OD165" i="2"/>
  <c r="OD195" i="2"/>
  <c r="LF224" i="2"/>
  <c r="LF64" i="2"/>
  <c r="LF165" i="2"/>
  <c r="LF256" i="2"/>
  <c r="OE33" i="2"/>
  <c r="OE64" i="2"/>
  <c r="OE95" i="2"/>
  <c r="OE165" i="2"/>
  <c r="OE195" i="2"/>
  <c r="LG224" i="2"/>
  <c r="LG64" i="2"/>
  <c r="LG165" i="2"/>
  <c r="LG256" i="2"/>
  <c r="OF33" i="2"/>
  <c r="OF64" i="2"/>
  <c r="OF95" i="2"/>
  <c r="OF165" i="2"/>
  <c r="OF195" i="2"/>
  <c r="LH224" i="2"/>
  <c r="LH64" i="2"/>
  <c r="LH165" i="2"/>
  <c r="LH256" i="2"/>
  <c r="OG33" i="2"/>
  <c r="OG64" i="2"/>
  <c r="OG95" i="2"/>
  <c r="OG165" i="2"/>
  <c r="OG195" i="2"/>
  <c r="LI224" i="2"/>
  <c r="LI64" i="2"/>
  <c r="LI165" i="2"/>
  <c r="LI256" i="2"/>
  <c r="OH33" i="2"/>
  <c r="OH64" i="2"/>
  <c r="OH95" i="2"/>
  <c r="OH165" i="2"/>
  <c r="OH195" i="2"/>
  <c r="LJ224" i="2"/>
  <c r="LJ64" i="2"/>
  <c r="LJ165" i="2"/>
  <c r="LJ256" i="2"/>
  <c r="OI33" i="2"/>
  <c r="OI64" i="2"/>
  <c r="OI95" i="2"/>
  <c r="OI165" i="2"/>
  <c r="OI195" i="2"/>
  <c r="LK224" i="2"/>
  <c r="LK64" i="2"/>
  <c r="LK165" i="2"/>
  <c r="LK256" i="2"/>
  <c r="OJ33" i="2"/>
  <c r="OJ64" i="2"/>
  <c r="OJ95" i="2"/>
  <c r="OJ165" i="2"/>
  <c r="OJ195" i="2"/>
  <c r="LL224" i="2"/>
  <c r="LL64" i="2"/>
  <c r="LL165" i="2"/>
  <c r="LL256" i="2"/>
  <c r="OK33" i="2"/>
  <c r="OK64" i="2"/>
  <c r="OK95" i="2"/>
  <c r="OK165" i="2"/>
  <c r="OK195" i="2"/>
  <c r="LM224" i="2"/>
  <c r="LM64" i="2"/>
  <c r="LM165" i="2"/>
  <c r="LM256" i="2"/>
  <c r="OL33" i="2"/>
  <c r="OL64" i="2"/>
  <c r="OL95" i="2"/>
  <c r="OL165" i="2"/>
  <c r="OL195" i="2"/>
  <c r="LN224" i="2"/>
  <c r="LN64" i="2"/>
  <c r="LN165" i="2"/>
  <c r="LN256" i="2"/>
  <c r="OM33" i="2"/>
  <c r="OM64" i="2"/>
  <c r="OM95" i="2"/>
  <c r="OM165" i="2"/>
  <c r="OM195" i="2"/>
  <c r="LO224" i="2"/>
  <c r="LO64" i="2"/>
  <c r="LO165" i="2"/>
  <c r="LO256" i="2"/>
  <c r="ON33" i="2"/>
  <c r="ON64" i="2"/>
  <c r="ON95" i="2"/>
  <c r="ON165" i="2"/>
  <c r="ON195" i="2"/>
  <c r="LP224" i="2"/>
  <c r="LP64" i="2"/>
  <c r="LP165" i="2"/>
  <c r="LP256" i="2"/>
  <c r="OO33" i="2"/>
  <c r="OO64" i="2"/>
  <c r="OO95" i="2"/>
  <c r="OO165" i="2"/>
  <c r="OO195" i="2"/>
  <c r="LQ224" i="2"/>
  <c r="LQ64" i="2"/>
  <c r="LQ165" i="2"/>
  <c r="LQ256" i="2"/>
  <c r="OP33" i="2"/>
  <c r="OP64" i="2"/>
  <c r="OP95" i="2"/>
  <c r="OP165" i="2"/>
  <c r="OP195" i="2"/>
  <c r="LR224" i="2"/>
  <c r="LR64" i="2"/>
  <c r="LR165" i="2"/>
  <c r="LR256" i="2"/>
  <c r="OQ33" i="2"/>
  <c r="OQ64" i="2"/>
  <c r="OQ95" i="2"/>
  <c r="OQ165" i="2"/>
  <c r="OQ195" i="2"/>
  <c r="LS224" i="2"/>
  <c r="LS64" i="2"/>
  <c r="LS165" i="2"/>
  <c r="LS256" i="2"/>
  <c r="OR33" i="2"/>
  <c r="OR64" i="2"/>
  <c r="OR95" i="2"/>
  <c r="OR165" i="2"/>
  <c r="OR195" i="2"/>
  <c r="LT224" i="2"/>
  <c r="LT64" i="2"/>
  <c r="LT165" i="2"/>
  <c r="LT256" i="2"/>
  <c r="OS33" i="2"/>
  <c r="OS64" i="2"/>
  <c r="OS95" i="2"/>
  <c r="OS165" i="2"/>
  <c r="OS195" i="2"/>
  <c r="LU224" i="2"/>
  <c r="LU64" i="2"/>
  <c r="LU165" i="2"/>
  <c r="LU256" i="2"/>
  <c r="OT33" i="2"/>
  <c r="OT64" i="2"/>
  <c r="OT95" i="2"/>
  <c r="OT165" i="2"/>
  <c r="OT195" i="2"/>
  <c r="LV224" i="2"/>
  <c r="LV64" i="2"/>
  <c r="LV165" i="2"/>
  <c r="LV256" i="2"/>
  <c r="OU33" i="2"/>
  <c r="OU64" i="2"/>
  <c r="OU95" i="2"/>
  <c r="OU165" i="2"/>
  <c r="OU195" i="2"/>
  <c r="LW224" i="2"/>
  <c r="LW64" i="2"/>
  <c r="LW165" i="2"/>
  <c r="LW256" i="2"/>
  <c r="OV33" i="2"/>
  <c r="OV64" i="2"/>
  <c r="OV95" i="2"/>
  <c r="OV165" i="2"/>
  <c r="OV195" i="2"/>
  <c r="LX224" i="2"/>
  <c r="LX64" i="2"/>
  <c r="LX165" i="2"/>
  <c r="LX256" i="2"/>
  <c r="OW33" i="2"/>
  <c r="OW64" i="2"/>
  <c r="OW95" i="2"/>
  <c r="OW165" i="2"/>
  <c r="OW195" i="2"/>
  <c r="LY224" i="2"/>
  <c r="LY64" i="2"/>
  <c r="LY165" i="2"/>
  <c r="LY256" i="2"/>
  <c r="OX33" i="2"/>
  <c r="OX64" i="2"/>
  <c r="OX95" i="2"/>
  <c r="OX165" i="2"/>
  <c r="OX195" i="2"/>
  <c r="LZ224" i="2"/>
  <c r="LZ64" i="2"/>
  <c r="LZ165" i="2"/>
  <c r="LZ256" i="2"/>
  <c r="OY33" i="2"/>
  <c r="OY64" i="2"/>
  <c r="OY95" i="2"/>
  <c r="OY165" i="2"/>
  <c r="OY195" i="2"/>
  <c r="MA224" i="2"/>
  <c r="MA64" i="2"/>
  <c r="MA165" i="2"/>
  <c r="MA256" i="2"/>
  <c r="OZ33" i="2"/>
  <c r="OZ64" i="2"/>
  <c r="OZ95" i="2"/>
  <c r="OZ165" i="2"/>
  <c r="OZ195" i="2"/>
  <c r="MB224" i="2"/>
  <c r="MB64" i="2"/>
  <c r="MB165" i="2"/>
  <c r="MB256" i="2"/>
  <c r="PA33" i="2"/>
  <c r="PA64" i="2"/>
  <c r="PA95" i="2"/>
  <c r="PA165" i="2"/>
  <c r="PA195" i="2"/>
  <c r="MC224" i="2"/>
  <c r="MC64" i="2"/>
  <c r="MC165" i="2"/>
  <c r="MC256" i="2"/>
  <c r="PB33" i="2"/>
  <c r="PB64" i="2"/>
  <c r="PB95" i="2"/>
  <c r="PB165" i="2"/>
  <c r="PB195" i="2"/>
  <c r="MD224" i="2"/>
  <c r="MD64" i="2"/>
  <c r="MD165" i="2"/>
  <c r="MD256" i="2"/>
  <c r="PC33" i="2"/>
  <c r="PC64" i="2"/>
  <c r="PC95" i="2"/>
  <c r="PC165" i="2"/>
  <c r="PC195" i="2"/>
  <c r="ME224" i="2"/>
  <c r="ME64" i="2"/>
  <c r="ME165" i="2"/>
  <c r="ME256" i="2"/>
  <c r="PD33" i="2"/>
  <c r="PD64" i="2"/>
  <c r="PD95" i="2"/>
  <c r="PD165" i="2"/>
  <c r="PD195" i="2"/>
  <c r="MF224" i="2"/>
  <c r="MF64" i="2"/>
  <c r="MF165" i="2"/>
  <c r="MF256" i="2"/>
  <c r="PE33" i="2"/>
  <c r="PE64" i="2"/>
  <c r="PE95" i="2"/>
  <c r="PE165" i="2"/>
  <c r="PE195" i="2"/>
  <c r="MG224" i="2"/>
  <c r="MG64" i="2"/>
  <c r="MG165" i="2"/>
  <c r="MG256" i="2"/>
  <c r="PF33" i="2"/>
  <c r="PF64" i="2"/>
  <c r="PF95" i="2"/>
  <c r="PF165" i="2"/>
  <c r="PF195" i="2"/>
  <c r="MH224" i="2"/>
  <c r="MH64" i="2"/>
  <c r="MH165" i="2"/>
  <c r="MH256" i="2"/>
  <c r="PG33" i="2"/>
  <c r="PG64" i="2"/>
  <c r="PG95" i="2"/>
  <c r="PG165" i="2"/>
  <c r="PG195" i="2"/>
  <c r="MI224" i="2"/>
  <c r="MI64" i="2"/>
  <c r="MI165" i="2"/>
  <c r="MI256" i="2"/>
  <c r="PH33" i="2"/>
  <c r="PH64" i="2"/>
  <c r="PH95" i="2"/>
  <c r="PH165" i="2"/>
  <c r="PH195" i="2"/>
  <c r="MJ224" i="2"/>
  <c r="MJ64" i="2"/>
  <c r="MJ165" i="2"/>
  <c r="MJ256" i="2"/>
  <c r="D34" i="2"/>
  <c r="P51" i="1"/>
  <c r="D96" i="2"/>
  <c r="BV34" i="2"/>
  <c r="BW34" i="2"/>
  <c r="BZ34" i="2"/>
  <c r="BX34" i="2"/>
  <c r="BZ65" i="2"/>
  <c r="BZ96" i="2"/>
  <c r="BZ166" i="2"/>
  <c r="BZ196" i="2"/>
  <c r="D225" i="2"/>
  <c r="D65" i="2"/>
  <c r="D166" i="2"/>
  <c r="D257" i="2"/>
  <c r="E34" i="2"/>
  <c r="E96" i="2"/>
  <c r="CA34" i="2"/>
  <c r="CA65" i="2"/>
  <c r="CA96" i="2"/>
  <c r="CA166" i="2"/>
  <c r="CA196" i="2"/>
  <c r="E225" i="2"/>
  <c r="E65" i="2"/>
  <c r="E166" i="2"/>
  <c r="E257" i="2"/>
  <c r="F34" i="2"/>
  <c r="F96" i="2"/>
  <c r="CB34" i="2"/>
  <c r="CB65" i="2"/>
  <c r="CB96" i="2"/>
  <c r="CB166" i="2"/>
  <c r="CB196" i="2"/>
  <c r="F225" i="2"/>
  <c r="F65" i="2"/>
  <c r="F166" i="2"/>
  <c r="F257" i="2"/>
  <c r="G34" i="2"/>
  <c r="G96" i="2"/>
  <c r="CC34" i="2"/>
  <c r="CC65" i="2"/>
  <c r="CC96" i="2"/>
  <c r="CC166" i="2"/>
  <c r="CC196" i="2"/>
  <c r="G225" i="2"/>
  <c r="G65" i="2"/>
  <c r="G166" i="2"/>
  <c r="G257" i="2"/>
  <c r="H34" i="2"/>
  <c r="H96" i="2"/>
  <c r="CD34" i="2"/>
  <c r="CD65" i="2"/>
  <c r="CD96" i="2"/>
  <c r="CD166" i="2"/>
  <c r="CD196" i="2"/>
  <c r="H225" i="2"/>
  <c r="H65" i="2"/>
  <c r="H166" i="2"/>
  <c r="H257" i="2"/>
  <c r="I34" i="2"/>
  <c r="I96" i="2"/>
  <c r="CE34" i="2"/>
  <c r="CE65" i="2"/>
  <c r="CE96" i="2"/>
  <c r="CE166" i="2"/>
  <c r="CE196" i="2"/>
  <c r="I225" i="2"/>
  <c r="I65" i="2"/>
  <c r="I166" i="2"/>
  <c r="I257" i="2"/>
  <c r="J34" i="2"/>
  <c r="J96" i="2"/>
  <c r="CF34" i="2"/>
  <c r="CF65" i="2"/>
  <c r="CF96" i="2"/>
  <c r="CF166" i="2"/>
  <c r="CF196" i="2"/>
  <c r="J225" i="2"/>
  <c r="J65" i="2"/>
  <c r="J166" i="2"/>
  <c r="J257" i="2"/>
  <c r="K34" i="2"/>
  <c r="K96" i="2"/>
  <c r="CG34" i="2"/>
  <c r="CG65" i="2"/>
  <c r="CG96" i="2"/>
  <c r="CG166" i="2"/>
  <c r="CG196" i="2"/>
  <c r="K225" i="2"/>
  <c r="K65" i="2"/>
  <c r="K166" i="2"/>
  <c r="K257" i="2"/>
  <c r="L34" i="2"/>
  <c r="L96" i="2"/>
  <c r="CH34" i="2"/>
  <c r="CH65" i="2"/>
  <c r="CH96" i="2"/>
  <c r="CH166" i="2"/>
  <c r="CH196" i="2"/>
  <c r="L225" i="2"/>
  <c r="L65" i="2"/>
  <c r="L166" i="2"/>
  <c r="L257" i="2"/>
  <c r="M34" i="2"/>
  <c r="M96" i="2"/>
  <c r="CI34" i="2"/>
  <c r="CI65" i="2"/>
  <c r="CI96" i="2"/>
  <c r="CI166" i="2"/>
  <c r="CI196" i="2"/>
  <c r="M225" i="2"/>
  <c r="M65" i="2"/>
  <c r="M166" i="2"/>
  <c r="M257" i="2"/>
  <c r="N34" i="2"/>
  <c r="N96" i="2"/>
  <c r="CJ34" i="2"/>
  <c r="CJ65" i="2"/>
  <c r="CJ96" i="2"/>
  <c r="CJ166" i="2"/>
  <c r="CJ196" i="2"/>
  <c r="N225" i="2"/>
  <c r="N65" i="2"/>
  <c r="N166" i="2"/>
  <c r="N257" i="2"/>
  <c r="O34" i="2"/>
  <c r="O96" i="2"/>
  <c r="CK34" i="2"/>
  <c r="CK65" i="2"/>
  <c r="CK96" i="2"/>
  <c r="CK166" i="2"/>
  <c r="CK196" i="2"/>
  <c r="O225" i="2"/>
  <c r="O65" i="2"/>
  <c r="O166" i="2"/>
  <c r="O257" i="2"/>
  <c r="P34" i="2"/>
  <c r="P96" i="2"/>
  <c r="CL34" i="2"/>
  <c r="CL65" i="2"/>
  <c r="CL96" i="2"/>
  <c r="CL166" i="2"/>
  <c r="CL196" i="2"/>
  <c r="P225" i="2"/>
  <c r="P65" i="2"/>
  <c r="P166" i="2"/>
  <c r="P257" i="2"/>
  <c r="Q34" i="2"/>
  <c r="Q96" i="2"/>
  <c r="CM34" i="2"/>
  <c r="CM65" i="2"/>
  <c r="CM96" i="2"/>
  <c r="CM166" i="2"/>
  <c r="CM196" i="2"/>
  <c r="Q225" i="2"/>
  <c r="Q65" i="2"/>
  <c r="Q166" i="2"/>
  <c r="Q257" i="2"/>
  <c r="R34" i="2"/>
  <c r="R96" i="2"/>
  <c r="CN34" i="2"/>
  <c r="CN65" i="2"/>
  <c r="CN96" i="2"/>
  <c r="CN166" i="2"/>
  <c r="CN196" i="2"/>
  <c r="R225" i="2"/>
  <c r="R65" i="2"/>
  <c r="R166" i="2"/>
  <c r="R257" i="2"/>
  <c r="S34" i="2"/>
  <c r="S96" i="2"/>
  <c r="CO34" i="2"/>
  <c r="CO65" i="2"/>
  <c r="CO96" i="2"/>
  <c r="CO166" i="2"/>
  <c r="CO196" i="2"/>
  <c r="S225" i="2"/>
  <c r="S65" i="2"/>
  <c r="S166" i="2"/>
  <c r="S257" i="2"/>
  <c r="T34" i="2"/>
  <c r="T96" i="2"/>
  <c r="CP34" i="2"/>
  <c r="CP65" i="2"/>
  <c r="CP96" i="2"/>
  <c r="CP166" i="2"/>
  <c r="CP196" i="2"/>
  <c r="T225" i="2"/>
  <c r="T65" i="2"/>
  <c r="T166" i="2"/>
  <c r="T257" i="2"/>
  <c r="U34" i="2"/>
  <c r="U96" i="2"/>
  <c r="CQ34" i="2"/>
  <c r="CQ65" i="2"/>
  <c r="CQ96" i="2"/>
  <c r="CQ166" i="2"/>
  <c r="CQ196" i="2"/>
  <c r="U225" i="2"/>
  <c r="U65" i="2"/>
  <c r="U166" i="2"/>
  <c r="U257" i="2"/>
  <c r="V34" i="2"/>
  <c r="V96" i="2"/>
  <c r="CR34" i="2"/>
  <c r="CR65" i="2"/>
  <c r="CR96" i="2"/>
  <c r="CR166" i="2"/>
  <c r="CR196" i="2"/>
  <c r="V225" i="2"/>
  <c r="V65" i="2"/>
  <c r="V166" i="2"/>
  <c r="V257" i="2"/>
  <c r="W34" i="2"/>
  <c r="W96" i="2"/>
  <c r="CS34" i="2"/>
  <c r="CS65" i="2"/>
  <c r="CS96" i="2"/>
  <c r="CS166" i="2"/>
  <c r="CS196" i="2"/>
  <c r="W225" i="2"/>
  <c r="W65" i="2"/>
  <c r="W166" i="2"/>
  <c r="W257" i="2"/>
  <c r="X34" i="2"/>
  <c r="X96" i="2"/>
  <c r="CT34" i="2"/>
  <c r="CT65" i="2"/>
  <c r="CT96" i="2"/>
  <c r="CT166" i="2"/>
  <c r="CT196" i="2"/>
  <c r="X225" i="2"/>
  <c r="X65" i="2"/>
  <c r="X166" i="2"/>
  <c r="X257" i="2"/>
  <c r="Y34" i="2"/>
  <c r="Y96" i="2"/>
  <c r="CU34" i="2"/>
  <c r="CU65" i="2"/>
  <c r="CU96" i="2"/>
  <c r="CU166" i="2"/>
  <c r="CU196" i="2"/>
  <c r="Y225" i="2"/>
  <c r="Y65" i="2"/>
  <c r="Y166" i="2"/>
  <c r="Y257" i="2"/>
  <c r="Z34" i="2"/>
  <c r="Z96" i="2"/>
  <c r="CV34" i="2"/>
  <c r="CV65" i="2"/>
  <c r="CV96" i="2"/>
  <c r="CV166" i="2"/>
  <c r="CV196" i="2"/>
  <c r="Z225" i="2"/>
  <c r="Z65" i="2"/>
  <c r="Z166" i="2"/>
  <c r="Z257" i="2"/>
  <c r="AA34" i="2"/>
  <c r="AA96" i="2"/>
  <c r="CW34" i="2"/>
  <c r="CW65" i="2"/>
  <c r="CW96" i="2"/>
  <c r="CW166" i="2"/>
  <c r="CW196" i="2"/>
  <c r="AA225" i="2"/>
  <c r="AA65" i="2"/>
  <c r="AA166" i="2"/>
  <c r="AA257" i="2"/>
  <c r="AB34" i="2"/>
  <c r="AB96" i="2"/>
  <c r="CX34" i="2"/>
  <c r="CX65" i="2"/>
  <c r="CX96" i="2"/>
  <c r="CX166" i="2"/>
  <c r="CX196" i="2"/>
  <c r="AB225" i="2"/>
  <c r="AB65" i="2"/>
  <c r="AB166" i="2"/>
  <c r="AB257" i="2"/>
  <c r="AC34" i="2"/>
  <c r="AC96" i="2"/>
  <c r="CY34" i="2"/>
  <c r="CY65" i="2"/>
  <c r="CY96" i="2"/>
  <c r="CY166" i="2"/>
  <c r="CY196" i="2"/>
  <c r="AC225" i="2"/>
  <c r="AC65" i="2"/>
  <c r="AC166" i="2"/>
  <c r="AC257" i="2"/>
  <c r="AD34" i="2"/>
  <c r="AD96" i="2"/>
  <c r="CZ34" i="2"/>
  <c r="CZ65" i="2"/>
  <c r="CZ96" i="2"/>
  <c r="CZ166" i="2"/>
  <c r="CZ196" i="2"/>
  <c r="AD225" i="2"/>
  <c r="AD65" i="2"/>
  <c r="AD166" i="2"/>
  <c r="AD257" i="2"/>
  <c r="AE34" i="2"/>
  <c r="AE96" i="2"/>
  <c r="DA34" i="2"/>
  <c r="DA65" i="2"/>
  <c r="DA96" i="2"/>
  <c r="DA166" i="2"/>
  <c r="DA196" i="2"/>
  <c r="AE225" i="2"/>
  <c r="AE65" i="2"/>
  <c r="AE166" i="2"/>
  <c r="AE257" i="2"/>
  <c r="AF34" i="2"/>
  <c r="AF96" i="2"/>
  <c r="DB34" i="2"/>
  <c r="DB65" i="2"/>
  <c r="DB96" i="2"/>
  <c r="DB166" i="2"/>
  <c r="DB196" i="2"/>
  <c r="AF225" i="2"/>
  <c r="AF65" i="2"/>
  <c r="AF166" i="2"/>
  <c r="AF257" i="2"/>
  <c r="AG34" i="2"/>
  <c r="AG96" i="2"/>
  <c r="DC34" i="2"/>
  <c r="DC65" i="2"/>
  <c r="DC96" i="2"/>
  <c r="DC166" i="2"/>
  <c r="DC196" i="2"/>
  <c r="AG225" i="2"/>
  <c r="AG65" i="2"/>
  <c r="AG166" i="2"/>
  <c r="AG257" i="2"/>
  <c r="AH34" i="2"/>
  <c r="AH96" i="2"/>
  <c r="DD34" i="2"/>
  <c r="DD65" i="2"/>
  <c r="DD96" i="2"/>
  <c r="DD166" i="2"/>
  <c r="DD196" i="2"/>
  <c r="AH225" i="2"/>
  <c r="AH65" i="2"/>
  <c r="AH166" i="2"/>
  <c r="AH257" i="2"/>
  <c r="AI34" i="2"/>
  <c r="AI96" i="2"/>
  <c r="DE34" i="2"/>
  <c r="DE65" i="2"/>
  <c r="DE96" i="2"/>
  <c r="DE166" i="2"/>
  <c r="DE196" i="2"/>
  <c r="AI225" i="2"/>
  <c r="AI65" i="2"/>
  <c r="AI166" i="2"/>
  <c r="AI257" i="2"/>
  <c r="AJ34" i="2"/>
  <c r="AJ96" i="2"/>
  <c r="DF34" i="2"/>
  <c r="DF65" i="2"/>
  <c r="DF96" i="2"/>
  <c r="DF166" i="2"/>
  <c r="DF196" i="2"/>
  <c r="AJ225" i="2"/>
  <c r="AJ65" i="2"/>
  <c r="AJ166" i="2"/>
  <c r="AJ257" i="2"/>
  <c r="AK34" i="2"/>
  <c r="AK96" i="2"/>
  <c r="DG34" i="2"/>
  <c r="DG65" i="2"/>
  <c r="DG96" i="2"/>
  <c r="DG166" i="2"/>
  <c r="DG196" i="2"/>
  <c r="AK225" i="2"/>
  <c r="AK65" i="2"/>
  <c r="AK166" i="2"/>
  <c r="AK257" i="2"/>
  <c r="AL34" i="2"/>
  <c r="AL96" i="2"/>
  <c r="DH34" i="2"/>
  <c r="DH65" i="2"/>
  <c r="DH96" i="2"/>
  <c r="DH166" i="2"/>
  <c r="DH196" i="2"/>
  <c r="AL225" i="2"/>
  <c r="AL65" i="2"/>
  <c r="AL166" i="2"/>
  <c r="AL257" i="2"/>
  <c r="AM34" i="2"/>
  <c r="AM96" i="2"/>
  <c r="DI34" i="2"/>
  <c r="DI65" i="2"/>
  <c r="DI96" i="2"/>
  <c r="DI166" i="2"/>
  <c r="DI196" i="2"/>
  <c r="AM225" i="2"/>
  <c r="AM65" i="2"/>
  <c r="AM166" i="2"/>
  <c r="AM257" i="2"/>
  <c r="AN34" i="2"/>
  <c r="AN96" i="2"/>
  <c r="DJ34" i="2"/>
  <c r="DJ65" i="2"/>
  <c r="DJ96" i="2"/>
  <c r="DJ166" i="2"/>
  <c r="DJ196" i="2"/>
  <c r="AN225" i="2"/>
  <c r="AN65" i="2"/>
  <c r="AN166" i="2"/>
  <c r="AN257" i="2"/>
  <c r="AO34" i="2"/>
  <c r="AO96" i="2"/>
  <c r="DK34" i="2"/>
  <c r="DK65" i="2"/>
  <c r="DK96" i="2"/>
  <c r="DK166" i="2"/>
  <c r="DK196" i="2"/>
  <c r="AO225" i="2"/>
  <c r="AO65" i="2"/>
  <c r="AO166" i="2"/>
  <c r="AO257" i="2"/>
  <c r="AP34" i="2"/>
  <c r="AP96" i="2"/>
  <c r="DL34" i="2"/>
  <c r="DL65" i="2"/>
  <c r="DL96" i="2"/>
  <c r="DL166" i="2"/>
  <c r="DL196" i="2"/>
  <c r="AP225" i="2"/>
  <c r="AP65" i="2"/>
  <c r="AP166" i="2"/>
  <c r="AP257" i="2"/>
  <c r="AQ34" i="2"/>
  <c r="AQ96" i="2"/>
  <c r="DM34" i="2"/>
  <c r="DM65" i="2"/>
  <c r="DM96" i="2"/>
  <c r="DM166" i="2"/>
  <c r="DM196" i="2"/>
  <c r="AQ225" i="2"/>
  <c r="AQ65" i="2"/>
  <c r="AQ166" i="2"/>
  <c r="AQ257" i="2"/>
  <c r="AR34" i="2"/>
  <c r="AR96" i="2"/>
  <c r="DN34" i="2"/>
  <c r="DN65" i="2"/>
  <c r="DN96" i="2"/>
  <c r="DN166" i="2"/>
  <c r="DN196" i="2"/>
  <c r="AR225" i="2"/>
  <c r="AR65" i="2"/>
  <c r="AR166" i="2"/>
  <c r="AR257" i="2"/>
  <c r="AS34" i="2"/>
  <c r="AS96" i="2"/>
  <c r="DO34" i="2"/>
  <c r="DO65" i="2"/>
  <c r="DO96" i="2"/>
  <c r="DO166" i="2"/>
  <c r="DO196" i="2"/>
  <c r="AS225" i="2"/>
  <c r="AS65" i="2"/>
  <c r="AS166" i="2"/>
  <c r="AS257" i="2"/>
  <c r="AT34" i="2"/>
  <c r="AT96" i="2"/>
  <c r="DP34" i="2"/>
  <c r="DP65" i="2"/>
  <c r="DP96" i="2"/>
  <c r="DP166" i="2"/>
  <c r="DP196" i="2"/>
  <c r="AT225" i="2"/>
  <c r="AT65" i="2"/>
  <c r="AT166" i="2"/>
  <c r="AT257" i="2"/>
  <c r="AU34" i="2"/>
  <c r="AU96" i="2"/>
  <c r="DQ34" i="2"/>
  <c r="DQ65" i="2"/>
  <c r="DQ96" i="2"/>
  <c r="DQ166" i="2"/>
  <c r="DQ196" i="2"/>
  <c r="AU225" i="2"/>
  <c r="AU65" i="2"/>
  <c r="AU166" i="2"/>
  <c r="AU257" i="2"/>
  <c r="AV34" i="2"/>
  <c r="AV96" i="2"/>
  <c r="DR34" i="2"/>
  <c r="DR65" i="2"/>
  <c r="DR96" i="2"/>
  <c r="DR166" i="2"/>
  <c r="DR196" i="2"/>
  <c r="AV225" i="2"/>
  <c r="AV65" i="2"/>
  <c r="AV166" i="2"/>
  <c r="AV257" i="2"/>
  <c r="AW34" i="2"/>
  <c r="AW96" i="2"/>
  <c r="DS34" i="2"/>
  <c r="DS65" i="2"/>
  <c r="DS96" i="2"/>
  <c r="DS166" i="2"/>
  <c r="DS196" i="2"/>
  <c r="AW225" i="2"/>
  <c r="AW65" i="2"/>
  <c r="AW166" i="2"/>
  <c r="AW257" i="2"/>
  <c r="AX34" i="2"/>
  <c r="AX96" i="2"/>
  <c r="DT34" i="2"/>
  <c r="DT65" i="2"/>
  <c r="DT96" i="2"/>
  <c r="DT166" i="2"/>
  <c r="DT196" i="2"/>
  <c r="AX225" i="2"/>
  <c r="AX65" i="2"/>
  <c r="AX166" i="2"/>
  <c r="AX257" i="2"/>
  <c r="AY34" i="2"/>
  <c r="AY96" i="2"/>
  <c r="DU34" i="2"/>
  <c r="DU65" i="2"/>
  <c r="DU96" i="2"/>
  <c r="DU166" i="2"/>
  <c r="DU196" i="2"/>
  <c r="AY225" i="2"/>
  <c r="AY65" i="2"/>
  <c r="AY166" i="2"/>
  <c r="AY257" i="2"/>
  <c r="AZ34" i="2"/>
  <c r="AZ96" i="2"/>
  <c r="DV34" i="2"/>
  <c r="DV65" i="2"/>
  <c r="DV96" i="2"/>
  <c r="DV166" i="2"/>
  <c r="DV196" i="2"/>
  <c r="AZ225" i="2"/>
  <c r="AZ65" i="2"/>
  <c r="AZ166" i="2"/>
  <c r="AZ257" i="2"/>
  <c r="BA34" i="2"/>
  <c r="BA96" i="2"/>
  <c r="DW34" i="2"/>
  <c r="DW65" i="2"/>
  <c r="DW96" i="2"/>
  <c r="DW166" i="2"/>
  <c r="DW196" i="2"/>
  <c r="BA225" i="2"/>
  <c r="BA65" i="2"/>
  <c r="BA166" i="2"/>
  <c r="BA257" i="2"/>
  <c r="BB34" i="2"/>
  <c r="BB96" i="2"/>
  <c r="DX34" i="2"/>
  <c r="DX65" i="2"/>
  <c r="DX96" i="2"/>
  <c r="DX166" i="2"/>
  <c r="DX196" i="2"/>
  <c r="BB225" i="2"/>
  <c r="BB65" i="2"/>
  <c r="BB166" i="2"/>
  <c r="BB257" i="2"/>
  <c r="BC34" i="2"/>
  <c r="BC96" i="2"/>
  <c r="DY34" i="2"/>
  <c r="DY65" i="2"/>
  <c r="DY96" i="2"/>
  <c r="DY166" i="2"/>
  <c r="DY196" i="2"/>
  <c r="BC225" i="2"/>
  <c r="BC65" i="2"/>
  <c r="BC166" i="2"/>
  <c r="BC257" i="2"/>
  <c r="BD34" i="2"/>
  <c r="BD96" i="2"/>
  <c r="DZ34" i="2"/>
  <c r="DZ65" i="2"/>
  <c r="DZ96" i="2"/>
  <c r="DZ166" i="2"/>
  <c r="DZ196" i="2"/>
  <c r="BD225" i="2"/>
  <c r="BD65" i="2"/>
  <c r="BD166" i="2"/>
  <c r="BD257" i="2"/>
  <c r="BE34" i="2"/>
  <c r="BE96" i="2"/>
  <c r="EA34" i="2"/>
  <c r="EA65" i="2"/>
  <c r="EA96" i="2"/>
  <c r="EA166" i="2"/>
  <c r="EA196" i="2"/>
  <c r="BE225" i="2"/>
  <c r="BE65" i="2"/>
  <c r="BE166" i="2"/>
  <c r="BE257" i="2"/>
  <c r="CJ257" i="2"/>
  <c r="CK257" i="2"/>
  <c r="CH257" i="2"/>
  <c r="CI257" i="2"/>
  <c r="EY34" i="2"/>
  <c r="S51" i="1"/>
  <c r="EY96" i="2"/>
  <c r="HW34" i="2"/>
  <c r="HW65" i="2"/>
  <c r="HW96" i="2"/>
  <c r="HW166" i="2"/>
  <c r="HW196" i="2"/>
  <c r="EY225" i="2"/>
  <c r="EY65" i="2"/>
  <c r="EY166" i="2"/>
  <c r="EY257" i="2"/>
  <c r="EZ34" i="2"/>
  <c r="EZ96" i="2"/>
  <c r="HX34" i="2"/>
  <c r="HX65" i="2"/>
  <c r="HX96" i="2"/>
  <c r="HX166" i="2"/>
  <c r="HX196" i="2"/>
  <c r="EZ225" i="2"/>
  <c r="EZ65" i="2"/>
  <c r="EZ166" i="2"/>
  <c r="EZ257" i="2"/>
  <c r="FA34" i="2"/>
  <c r="FA96" i="2"/>
  <c r="HY34" i="2"/>
  <c r="HY65" i="2"/>
  <c r="HY96" i="2"/>
  <c r="HY166" i="2"/>
  <c r="HY196" i="2"/>
  <c r="FA225" i="2"/>
  <c r="FA65" i="2"/>
  <c r="FA166" i="2"/>
  <c r="FA257" i="2"/>
  <c r="FB34" i="2"/>
  <c r="FB96" i="2"/>
  <c r="HZ34" i="2"/>
  <c r="HZ65" i="2"/>
  <c r="HZ96" i="2"/>
  <c r="HZ166" i="2"/>
  <c r="HZ196" i="2"/>
  <c r="FB225" i="2"/>
  <c r="FB65" i="2"/>
  <c r="FB166" i="2"/>
  <c r="FB257" i="2"/>
  <c r="FC34" i="2"/>
  <c r="FC96" i="2"/>
  <c r="IA34" i="2"/>
  <c r="IA65" i="2"/>
  <c r="IA96" i="2"/>
  <c r="IA166" i="2"/>
  <c r="IA196" i="2"/>
  <c r="FC225" i="2"/>
  <c r="FC65" i="2"/>
  <c r="FC166" i="2"/>
  <c r="FC257" i="2"/>
  <c r="FD34" i="2"/>
  <c r="FD96" i="2"/>
  <c r="IB34" i="2"/>
  <c r="IB65" i="2"/>
  <c r="IB96" i="2"/>
  <c r="IB166" i="2"/>
  <c r="IB196" i="2"/>
  <c r="FD225" i="2"/>
  <c r="FD65" i="2"/>
  <c r="FD166" i="2"/>
  <c r="FD257" i="2"/>
  <c r="FE34" i="2"/>
  <c r="FE96" i="2"/>
  <c r="IC34" i="2"/>
  <c r="IC65" i="2"/>
  <c r="IC96" i="2"/>
  <c r="IC166" i="2"/>
  <c r="IC196" i="2"/>
  <c r="FE225" i="2"/>
  <c r="FE65" i="2"/>
  <c r="FE166" i="2"/>
  <c r="FE257" i="2"/>
  <c r="FF34" i="2"/>
  <c r="FF96" i="2"/>
  <c r="ID34" i="2"/>
  <c r="ID65" i="2"/>
  <c r="ID96" i="2"/>
  <c r="ID166" i="2"/>
  <c r="ID196" i="2"/>
  <c r="FF225" i="2"/>
  <c r="FF65" i="2"/>
  <c r="FF166" i="2"/>
  <c r="FF257" i="2"/>
  <c r="FG34" i="2"/>
  <c r="FG96" i="2"/>
  <c r="IE34" i="2"/>
  <c r="IE65" i="2"/>
  <c r="IE96" i="2"/>
  <c r="IE166" i="2"/>
  <c r="IE196" i="2"/>
  <c r="FG225" i="2"/>
  <c r="FG65" i="2"/>
  <c r="FG166" i="2"/>
  <c r="FG257" i="2"/>
  <c r="FH34" i="2"/>
  <c r="FH96" i="2"/>
  <c r="IF34" i="2"/>
  <c r="IF65" i="2"/>
  <c r="IF96" i="2"/>
  <c r="IF166" i="2"/>
  <c r="IF196" i="2"/>
  <c r="FH225" i="2"/>
  <c r="FH65" i="2"/>
  <c r="FH166" i="2"/>
  <c r="FH257" i="2"/>
  <c r="FI34" i="2"/>
  <c r="FI96" i="2"/>
  <c r="IG34" i="2"/>
  <c r="IG65" i="2"/>
  <c r="IG96" i="2"/>
  <c r="IG166" i="2"/>
  <c r="IG196" i="2"/>
  <c r="FI225" i="2"/>
  <c r="FI65" i="2"/>
  <c r="FI166" i="2"/>
  <c r="FI257" i="2"/>
  <c r="FJ34" i="2"/>
  <c r="FJ96" i="2"/>
  <c r="IH34" i="2"/>
  <c r="IH65" i="2"/>
  <c r="IH96" i="2"/>
  <c r="IH166" i="2"/>
  <c r="IH196" i="2"/>
  <c r="FJ225" i="2"/>
  <c r="FJ65" i="2"/>
  <c r="FJ166" i="2"/>
  <c r="FJ257" i="2"/>
  <c r="FK34" i="2"/>
  <c r="FK96" i="2"/>
  <c r="II34" i="2"/>
  <c r="II65" i="2"/>
  <c r="II96" i="2"/>
  <c r="II166" i="2"/>
  <c r="II196" i="2"/>
  <c r="FK225" i="2"/>
  <c r="FK65" i="2"/>
  <c r="FK166" i="2"/>
  <c r="FK257" i="2"/>
  <c r="FL34" i="2"/>
  <c r="FL96" i="2"/>
  <c r="IJ34" i="2"/>
  <c r="IJ65" i="2"/>
  <c r="IJ96" i="2"/>
  <c r="IJ166" i="2"/>
  <c r="IJ196" i="2"/>
  <c r="FL225" i="2"/>
  <c r="FL65" i="2"/>
  <c r="FL166" i="2"/>
  <c r="FL257" i="2"/>
  <c r="FM34" i="2"/>
  <c r="FM96" i="2"/>
  <c r="IK34" i="2"/>
  <c r="IK65" i="2"/>
  <c r="IK96" i="2"/>
  <c r="IK166" i="2"/>
  <c r="IK196" i="2"/>
  <c r="FM225" i="2"/>
  <c r="FM65" i="2"/>
  <c r="FM166" i="2"/>
  <c r="FM257" i="2"/>
  <c r="FN34" i="2"/>
  <c r="FN96" i="2"/>
  <c r="IL34" i="2"/>
  <c r="IL65" i="2"/>
  <c r="IL96" i="2"/>
  <c r="IL166" i="2"/>
  <c r="IL196" i="2"/>
  <c r="FN225" i="2"/>
  <c r="FN65" i="2"/>
  <c r="FN166" i="2"/>
  <c r="FN257" i="2"/>
  <c r="FO34" i="2"/>
  <c r="FO96" i="2"/>
  <c r="IM34" i="2"/>
  <c r="IM65" i="2"/>
  <c r="IM96" i="2"/>
  <c r="IM166" i="2"/>
  <c r="IM196" i="2"/>
  <c r="FO225" i="2"/>
  <c r="FO65" i="2"/>
  <c r="FO166" i="2"/>
  <c r="FO257" i="2"/>
  <c r="FP34" i="2"/>
  <c r="FP96" i="2"/>
  <c r="IN34" i="2"/>
  <c r="IN65" i="2"/>
  <c r="IN96" i="2"/>
  <c r="IN166" i="2"/>
  <c r="IN196" i="2"/>
  <c r="FP225" i="2"/>
  <c r="FP65" i="2"/>
  <c r="FP166" i="2"/>
  <c r="FP257" i="2"/>
  <c r="FQ34" i="2"/>
  <c r="FQ96" i="2"/>
  <c r="IO34" i="2"/>
  <c r="IO65" i="2"/>
  <c r="IO96" i="2"/>
  <c r="IO166" i="2"/>
  <c r="IO196" i="2"/>
  <c r="FQ225" i="2"/>
  <c r="FQ65" i="2"/>
  <c r="FQ166" i="2"/>
  <c r="FQ257" i="2"/>
  <c r="FR34" i="2"/>
  <c r="FR96" i="2"/>
  <c r="IP34" i="2"/>
  <c r="IP65" i="2"/>
  <c r="IP96" i="2"/>
  <c r="IP166" i="2"/>
  <c r="IP196" i="2"/>
  <c r="FR225" i="2"/>
  <c r="FR65" i="2"/>
  <c r="FR166" i="2"/>
  <c r="FR257" i="2"/>
  <c r="FS34" i="2"/>
  <c r="FS96" i="2"/>
  <c r="IQ34" i="2"/>
  <c r="IQ65" i="2"/>
  <c r="IQ96" i="2"/>
  <c r="IQ166" i="2"/>
  <c r="IQ196" i="2"/>
  <c r="FS225" i="2"/>
  <c r="FS65" i="2"/>
  <c r="FS166" i="2"/>
  <c r="FS257" i="2"/>
  <c r="FT34" i="2"/>
  <c r="FT96" i="2"/>
  <c r="IR34" i="2"/>
  <c r="IR65" i="2"/>
  <c r="IR96" i="2"/>
  <c r="IR166" i="2"/>
  <c r="IR196" i="2"/>
  <c r="FT225" i="2"/>
  <c r="FT65" i="2"/>
  <c r="FT166" i="2"/>
  <c r="FT257" i="2"/>
  <c r="FU34" i="2"/>
  <c r="FU96" i="2"/>
  <c r="IS34" i="2"/>
  <c r="IS65" i="2"/>
  <c r="IS96" i="2"/>
  <c r="IS166" i="2"/>
  <c r="IS196" i="2"/>
  <c r="FU225" i="2"/>
  <c r="FU65" i="2"/>
  <c r="FU166" i="2"/>
  <c r="FU257" i="2"/>
  <c r="FV34" i="2"/>
  <c r="FV96" i="2"/>
  <c r="IT34" i="2"/>
  <c r="IT65" i="2"/>
  <c r="IT96" i="2"/>
  <c r="IT166" i="2"/>
  <c r="IT196" i="2"/>
  <c r="FV225" i="2"/>
  <c r="FV65" i="2"/>
  <c r="FV166" i="2"/>
  <c r="FV257" i="2"/>
  <c r="FW34" i="2"/>
  <c r="FW96" i="2"/>
  <c r="IU34" i="2"/>
  <c r="IU65" i="2"/>
  <c r="IU96" i="2"/>
  <c r="IU166" i="2"/>
  <c r="IU196" i="2"/>
  <c r="FW225" i="2"/>
  <c r="FW65" i="2"/>
  <c r="FW166" i="2"/>
  <c r="FW257" i="2"/>
  <c r="FX34" i="2"/>
  <c r="FX96" i="2"/>
  <c r="IV34" i="2"/>
  <c r="IV65" i="2"/>
  <c r="IV96" i="2"/>
  <c r="IV166" i="2"/>
  <c r="IV196" i="2"/>
  <c r="FX225" i="2"/>
  <c r="FX65" i="2"/>
  <c r="FX166" i="2"/>
  <c r="FX257" i="2"/>
  <c r="FY34" i="2"/>
  <c r="FY96" i="2"/>
  <c r="IW34" i="2"/>
  <c r="IW65" i="2"/>
  <c r="IW96" i="2"/>
  <c r="IW166" i="2"/>
  <c r="IW196" i="2"/>
  <c r="FY225" i="2"/>
  <c r="FY65" i="2"/>
  <c r="FY166" i="2"/>
  <c r="FY257" i="2"/>
  <c r="FZ34" i="2"/>
  <c r="FZ96" i="2"/>
  <c r="IX34" i="2"/>
  <c r="IX65" i="2"/>
  <c r="IX96" i="2"/>
  <c r="IX166" i="2"/>
  <c r="IX196" i="2"/>
  <c r="FZ225" i="2"/>
  <c r="FZ65" i="2"/>
  <c r="FZ166" i="2"/>
  <c r="FZ257" i="2"/>
  <c r="GA34" i="2"/>
  <c r="GA96" i="2"/>
  <c r="IY34" i="2"/>
  <c r="IY65" i="2"/>
  <c r="IY96" i="2"/>
  <c r="IY166" i="2"/>
  <c r="IY196" i="2"/>
  <c r="GA225" i="2"/>
  <c r="GA65" i="2"/>
  <c r="GA166" i="2"/>
  <c r="GA257" i="2"/>
  <c r="GB34" i="2"/>
  <c r="GB96" i="2"/>
  <c r="IZ34" i="2"/>
  <c r="IZ65" i="2"/>
  <c r="IZ96" i="2"/>
  <c r="IZ166" i="2"/>
  <c r="IZ196" i="2"/>
  <c r="GB225" i="2"/>
  <c r="GB65" i="2"/>
  <c r="GB166" i="2"/>
  <c r="GB257" i="2"/>
  <c r="GC34" i="2"/>
  <c r="GC96" i="2"/>
  <c r="JA34" i="2"/>
  <c r="JA65" i="2"/>
  <c r="JA96" i="2"/>
  <c r="JA166" i="2"/>
  <c r="JA196" i="2"/>
  <c r="GC225" i="2"/>
  <c r="GC65" i="2"/>
  <c r="GC166" i="2"/>
  <c r="GC257" i="2"/>
  <c r="GD34" i="2"/>
  <c r="GD96" i="2"/>
  <c r="JB34" i="2"/>
  <c r="JB65" i="2"/>
  <c r="JB96" i="2"/>
  <c r="JB166" i="2"/>
  <c r="JB196" i="2"/>
  <c r="GD225" i="2"/>
  <c r="GD65" i="2"/>
  <c r="GD166" i="2"/>
  <c r="GD257" i="2"/>
  <c r="GE34" i="2"/>
  <c r="GE96" i="2"/>
  <c r="JC34" i="2"/>
  <c r="JC65" i="2"/>
  <c r="JC96" i="2"/>
  <c r="JC166" i="2"/>
  <c r="JC196" i="2"/>
  <c r="GE225" i="2"/>
  <c r="GE65" i="2"/>
  <c r="GE166" i="2"/>
  <c r="GE257" i="2"/>
  <c r="GF34" i="2"/>
  <c r="GF96" i="2"/>
  <c r="JD34" i="2"/>
  <c r="JD65" i="2"/>
  <c r="JD96" i="2"/>
  <c r="JD166" i="2"/>
  <c r="JD196" i="2"/>
  <c r="GF225" i="2"/>
  <c r="GF65" i="2"/>
  <c r="GF166" i="2"/>
  <c r="GF257" i="2"/>
  <c r="GG34" i="2"/>
  <c r="GG96" i="2"/>
  <c r="JE34" i="2"/>
  <c r="JE65" i="2"/>
  <c r="JE96" i="2"/>
  <c r="JE166" i="2"/>
  <c r="JE196" i="2"/>
  <c r="GG225" i="2"/>
  <c r="GG65" i="2"/>
  <c r="GG166" i="2"/>
  <c r="GG257" i="2"/>
  <c r="GH34" i="2"/>
  <c r="GH96" i="2"/>
  <c r="JF34" i="2"/>
  <c r="JF65" i="2"/>
  <c r="JF96" i="2"/>
  <c r="JF166" i="2"/>
  <c r="JF196" i="2"/>
  <c r="GH225" i="2"/>
  <c r="GH65" i="2"/>
  <c r="GH166" i="2"/>
  <c r="GH257" i="2"/>
  <c r="GI34" i="2"/>
  <c r="GI96" i="2"/>
  <c r="JG34" i="2"/>
  <c r="JG65" i="2"/>
  <c r="JG96" i="2"/>
  <c r="JG166" i="2"/>
  <c r="JG196" i="2"/>
  <c r="GI225" i="2"/>
  <c r="GI65" i="2"/>
  <c r="GI166" i="2"/>
  <c r="GI257" i="2"/>
  <c r="GJ34" i="2"/>
  <c r="GJ96" i="2"/>
  <c r="JH34" i="2"/>
  <c r="JH65" i="2"/>
  <c r="JH96" i="2"/>
  <c r="JH166" i="2"/>
  <c r="JH196" i="2"/>
  <c r="GJ225" i="2"/>
  <c r="GJ65" i="2"/>
  <c r="GJ166" i="2"/>
  <c r="GJ257" i="2"/>
  <c r="GK34" i="2"/>
  <c r="GK96" i="2"/>
  <c r="JI34" i="2"/>
  <c r="JI65" i="2"/>
  <c r="JI96" i="2"/>
  <c r="JI166" i="2"/>
  <c r="JI196" i="2"/>
  <c r="GK225" i="2"/>
  <c r="GK65" i="2"/>
  <c r="GK166" i="2"/>
  <c r="GK257" i="2"/>
  <c r="GL34" i="2"/>
  <c r="GL96" i="2"/>
  <c r="JJ34" i="2"/>
  <c r="JJ65" i="2"/>
  <c r="JJ96" i="2"/>
  <c r="JJ166" i="2"/>
  <c r="JJ196" i="2"/>
  <c r="GL225" i="2"/>
  <c r="GL65" i="2"/>
  <c r="GL166" i="2"/>
  <c r="GL257" i="2"/>
  <c r="GM34" i="2"/>
  <c r="GM96" i="2"/>
  <c r="JK34" i="2"/>
  <c r="JK65" i="2"/>
  <c r="JK96" i="2"/>
  <c r="JK166" i="2"/>
  <c r="JK196" i="2"/>
  <c r="GM225" i="2"/>
  <c r="GM65" i="2"/>
  <c r="GM166" i="2"/>
  <c r="GM257" i="2"/>
  <c r="GN34" i="2"/>
  <c r="GN96" i="2"/>
  <c r="JL34" i="2"/>
  <c r="JL65" i="2"/>
  <c r="JL96" i="2"/>
  <c r="JL166" i="2"/>
  <c r="JL196" i="2"/>
  <c r="GN225" i="2"/>
  <c r="GN65" i="2"/>
  <c r="GN166" i="2"/>
  <c r="GN257" i="2"/>
  <c r="GO34" i="2"/>
  <c r="GO96" i="2"/>
  <c r="JM34" i="2"/>
  <c r="JM65" i="2"/>
  <c r="JM96" i="2"/>
  <c r="JM166" i="2"/>
  <c r="JM196" i="2"/>
  <c r="GO225" i="2"/>
  <c r="GO65" i="2"/>
  <c r="GO166" i="2"/>
  <c r="GO257" i="2"/>
  <c r="GP34" i="2"/>
  <c r="GP96" i="2"/>
  <c r="JN34" i="2"/>
  <c r="JN65" i="2"/>
  <c r="JN96" i="2"/>
  <c r="JN166" i="2"/>
  <c r="JN196" i="2"/>
  <c r="GP225" i="2"/>
  <c r="GP65" i="2"/>
  <c r="GP166" i="2"/>
  <c r="GP257" i="2"/>
  <c r="GQ34" i="2"/>
  <c r="GQ96" i="2"/>
  <c r="JO34" i="2"/>
  <c r="JO65" i="2"/>
  <c r="JO96" i="2"/>
  <c r="JO166" i="2"/>
  <c r="JO196" i="2"/>
  <c r="GQ225" i="2"/>
  <c r="GQ65" i="2"/>
  <c r="GQ166" i="2"/>
  <c r="GQ257" i="2"/>
  <c r="GR34" i="2"/>
  <c r="GR96" i="2"/>
  <c r="JP34" i="2"/>
  <c r="JP65" i="2"/>
  <c r="JP96" i="2"/>
  <c r="JP166" i="2"/>
  <c r="JP196" i="2"/>
  <c r="GR225" i="2"/>
  <c r="GR65" i="2"/>
  <c r="GR166" i="2"/>
  <c r="GR257" i="2"/>
  <c r="GS34" i="2"/>
  <c r="GS96" i="2"/>
  <c r="JQ34" i="2"/>
  <c r="JQ65" i="2"/>
  <c r="JQ96" i="2"/>
  <c r="JQ166" i="2"/>
  <c r="JQ196" i="2"/>
  <c r="GS225" i="2"/>
  <c r="GS65" i="2"/>
  <c r="GS166" i="2"/>
  <c r="GS257" i="2"/>
  <c r="GT34" i="2"/>
  <c r="GT96" i="2"/>
  <c r="JR34" i="2"/>
  <c r="JR65" i="2"/>
  <c r="JR96" i="2"/>
  <c r="JR166" i="2"/>
  <c r="JR196" i="2"/>
  <c r="GT225" i="2"/>
  <c r="GT65" i="2"/>
  <c r="GT166" i="2"/>
  <c r="GT257" i="2"/>
  <c r="GU34" i="2"/>
  <c r="GU96" i="2"/>
  <c r="JS34" i="2"/>
  <c r="JS65" i="2"/>
  <c r="JS96" i="2"/>
  <c r="JS166" i="2"/>
  <c r="JS196" i="2"/>
  <c r="GU225" i="2"/>
  <c r="GU65" i="2"/>
  <c r="GU166" i="2"/>
  <c r="GU257" i="2"/>
  <c r="GV34" i="2"/>
  <c r="GV96" i="2"/>
  <c r="JT34" i="2"/>
  <c r="JT65" i="2"/>
  <c r="JT96" i="2"/>
  <c r="JT166" i="2"/>
  <c r="JT196" i="2"/>
  <c r="GV225" i="2"/>
  <c r="GV65" i="2"/>
  <c r="GV166" i="2"/>
  <c r="GV257" i="2"/>
  <c r="GW34" i="2"/>
  <c r="GW96" i="2"/>
  <c r="JU34" i="2"/>
  <c r="JU65" i="2"/>
  <c r="JU96" i="2"/>
  <c r="JU166" i="2"/>
  <c r="JU196" i="2"/>
  <c r="GW225" i="2"/>
  <c r="GW65" i="2"/>
  <c r="GW166" i="2"/>
  <c r="GW257" i="2"/>
  <c r="GX34" i="2"/>
  <c r="GX96" i="2"/>
  <c r="JV34" i="2"/>
  <c r="JV65" i="2"/>
  <c r="JV96" i="2"/>
  <c r="JV166" i="2"/>
  <c r="JV196" i="2"/>
  <c r="GX225" i="2"/>
  <c r="GX65" i="2"/>
  <c r="GX166" i="2"/>
  <c r="GX257" i="2"/>
  <c r="GY34" i="2"/>
  <c r="GY96" i="2"/>
  <c r="JW34" i="2"/>
  <c r="JW65" i="2"/>
  <c r="JW96" i="2"/>
  <c r="JW166" i="2"/>
  <c r="JW196" i="2"/>
  <c r="GY225" i="2"/>
  <c r="GY65" i="2"/>
  <c r="GY166" i="2"/>
  <c r="GY257" i="2"/>
  <c r="GZ34" i="2"/>
  <c r="GZ96" i="2"/>
  <c r="JX34" i="2"/>
  <c r="JX65" i="2"/>
  <c r="JX96" i="2"/>
  <c r="JX166" i="2"/>
  <c r="JX196" i="2"/>
  <c r="GZ225" i="2"/>
  <c r="GZ65" i="2"/>
  <c r="GZ166" i="2"/>
  <c r="GZ257" i="2"/>
  <c r="KI225" i="2"/>
  <c r="NG34" i="2"/>
  <c r="NG65" i="2"/>
  <c r="NG96" i="2"/>
  <c r="NG166" i="2"/>
  <c r="NG196" i="2"/>
  <c r="KI65" i="2"/>
  <c r="KI166" i="2"/>
  <c r="KI257" i="2"/>
  <c r="NH34" i="2"/>
  <c r="NH65" i="2"/>
  <c r="NH96" i="2"/>
  <c r="NH166" i="2"/>
  <c r="NH196" i="2"/>
  <c r="KJ225" i="2"/>
  <c r="KJ65" i="2"/>
  <c r="KJ166" i="2"/>
  <c r="KJ257" i="2"/>
  <c r="NI34" i="2"/>
  <c r="NI65" i="2"/>
  <c r="NI96" i="2"/>
  <c r="NI166" i="2"/>
  <c r="NI196" i="2"/>
  <c r="KK225" i="2"/>
  <c r="KK65" i="2"/>
  <c r="KK166" i="2"/>
  <c r="KK257" i="2"/>
  <c r="NJ34" i="2"/>
  <c r="NJ65" i="2"/>
  <c r="NJ96" i="2"/>
  <c r="NJ166" i="2"/>
  <c r="NJ196" i="2"/>
  <c r="KL225" i="2"/>
  <c r="KL65" i="2"/>
  <c r="KL166" i="2"/>
  <c r="KL257" i="2"/>
  <c r="NK34" i="2"/>
  <c r="NK65" i="2"/>
  <c r="NK96" i="2"/>
  <c r="NK166" i="2"/>
  <c r="NK196" i="2"/>
  <c r="KM225" i="2"/>
  <c r="KM65" i="2"/>
  <c r="KM166" i="2"/>
  <c r="KM257" i="2"/>
  <c r="NL34" i="2"/>
  <c r="NL65" i="2"/>
  <c r="NL96" i="2"/>
  <c r="NL166" i="2"/>
  <c r="NL196" i="2"/>
  <c r="KN225" i="2"/>
  <c r="KN65" i="2"/>
  <c r="KN166" i="2"/>
  <c r="KN257" i="2"/>
  <c r="NM34" i="2"/>
  <c r="NM65" i="2"/>
  <c r="NM96" i="2"/>
  <c r="NM166" i="2"/>
  <c r="NM196" i="2"/>
  <c r="KO225" i="2"/>
  <c r="KO65" i="2"/>
  <c r="KO166" i="2"/>
  <c r="KO257" i="2"/>
  <c r="NN34" i="2"/>
  <c r="NN65" i="2"/>
  <c r="NN96" i="2"/>
  <c r="NN166" i="2"/>
  <c r="NN196" i="2"/>
  <c r="KP225" i="2"/>
  <c r="KP65" i="2"/>
  <c r="KP166" i="2"/>
  <c r="KP257" i="2"/>
  <c r="NO34" i="2"/>
  <c r="NO65" i="2"/>
  <c r="NO96" i="2"/>
  <c r="NO166" i="2"/>
  <c r="NO196" i="2"/>
  <c r="KQ225" i="2"/>
  <c r="KQ65" i="2"/>
  <c r="KQ166" i="2"/>
  <c r="KQ257" i="2"/>
  <c r="NP34" i="2"/>
  <c r="NP65" i="2"/>
  <c r="NP96" i="2"/>
  <c r="NP166" i="2"/>
  <c r="NP196" i="2"/>
  <c r="KR225" i="2"/>
  <c r="KR65" i="2"/>
  <c r="KR166" i="2"/>
  <c r="KR257" i="2"/>
  <c r="NQ34" i="2"/>
  <c r="NQ65" i="2"/>
  <c r="NQ96" i="2"/>
  <c r="NQ166" i="2"/>
  <c r="NQ196" i="2"/>
  <c r="KS225" i="2"/>
  <c r="KS65" i="2"/>
  <c r="KS166" i="2"/>
  <c r="KS257" i="2"/>
  <c r="NR34" i="2"/>
  <c r="NR65" i="2"/>
  <c r="NR96" i="2"/>
  <c r="NR166" i="2"/>
  <c r="NR196" i="2"/>
  <c r="KT225" i="2"/>
  <c r="KT65" i="2"/>
  <c r="KT166" i="2"/>
  <c r="KT257" i="2"/>
  <c r="NS34" i="2"/>
  <c r="NS65" i="2"/>
  <c r="NS96" i="2"/>
  <c r="NS166" i="2"/>
  <c r="NS196" i="2"/>
  <c r="KU225" i="2"/>
  <c r="KU65" i="2"/>
  <c r="KU166" i="2"/>
  <c r="KU257" i="2"/>
  <c r="NT34" i="2"/>
  <c r="NT65" i="2"/>
  <c r="NT96" i="2"/>
  <c r="NT166" i="2"/>
  <c r="NT196" i="2"/>
  <c r="KV225" i="2"/>
  <c r="KV65" i="2"/>
  <c r="KV166" i="2"/>
  <c r="KV257" i="2"/>
  <c r="NU34" i="2"/>
  <c r="NU65" i="2"/>
  <c r="NU96" i="2"/>
  <c r="NU166" i="2"/>
  <c r="NU196" i="2"/>
  <c r="KW225" i="2"/>
  <c r="KW65" i="2"/>
  <c r="KW166" i="2"/>
  <c r="KW257" i="2"/>
  <c r="NV34" i="2"/>
  <c r="NV65" i="2"/>
  <c r="NV96" i="2"/>
  <c r="NV166" i="2"/>
  <c r="NV196" i="2"/>
  <c r="KX225" i="2"/>
  <c r="KX65" i="2"/>
  <c r="KX166" i="2"/>
  <c r="KX257" i="2"/>
  <c r="NW34" i="2"/>
  <c r="NW65" i="2"/>
  <c r="NW96" i="2"/>
  <c r="NW166" i="2"/>
  <c r="NW196" i="2"/>
  <c r="KY225" i="2"/>
  <c r="KY65" i="2"/>
  <c r="KY166" i="2"/>
  <c r="KY257" i="2"/>
  <c r="NX34" i="2"/>
  <c r="NX65" i="2"/>
  <c r="NX96" i="2"/>
  <c r="NX166" i="2"/>
  <c r="NX196" i="2"/>
  <c r="KZ225" i="2"/>
  <c r="KZ65" i="2"/>
  <c r="KZ166" i="2"/>
  <c r="KZ257" i="2"/>
  <c r="NY34" i="2"/>
  <c r="NY65" i="2"/>
  <c r="NY96" i="2"/>
  <c r="NY166" i="2"/>
  <c r="NY196" i="2"/>
  <c r="LA225" i="2"/>
  <c r="LA65" i="2"/>
  <c r="LA166" i="2"/>
  <c r="LA257" i="2"/>
  <c r="NZ34" i="2"/>
  <c r="NZ65" i="2"/>
  <c r="NZ96" i="2"/>
  <c r="NZ166" i="2"/>
  <c r="NZ196" i="2"/>
  <c r="LB225" i="2"/>
  <c r="LB65" i="2"/>
  <c r="LB166" i="2"/>
  <c r="LB257" i="2"/>
  <c r="OA34" i="2"/>
  <c r="OA65" i="2"/>
  <c r="OA96" i="2"/>
  <c r="OA166" i="2"/>
  <c r="OA196" i="2"/>
  <c r="LC225" i="2"/>
  <c r="LC65" i="2"/>
  <c r="LC166" i="2"/>
  <c r="LC257" i="2"/>
  <c r="OB34" i="2"/>
  <c r="OB65" i="2"/>
  <c r="OB96" i="2"/>
  <c r="OB166" i="2"/>
  <c r="OB196" i="2"/>
  <c r="LD225" i="2"/>
  <c r="LD65" i="2"/>
  <c r="LD166" i="2"/>
  <c r="LD257" i="2"/>
  <c r="OC34" i="2"/>
  <c r="OC65" i="2"/>
  <c r="OC96" i="2"/>
  <c r="OC166" i="2"/>
  <c r="OC196" i="2"/>
  <c r="LE225" i="2"/>
  <c r="LE65" i="2"/>
  <c r="LE166" i="2"/>
  <c r="LE257" i="2"/>
  <c r="OD34" i="2"/>
  <c r="OD65" i="2"/>
  <c r="OD96" i="2"/>
  <c r="OD166" i="2"/>
  <c r="OD196" i="2"/>
  <c r="LF225" i="2"/>
  <c r="LF65" i="2"/>
  <c r="LF166" i="2"/>
  <c r="LF257" i="2"/>
  <c r="OE34" i="2"/>
  <c r="OE65" i="2"/>
  <c r="OE96" i="2"/>
  <c r="OE166" i="2"/>
  <c r="OE196" i="2"/>
  <c r="LG225" i="2"/>
  <c r="LG65" i="2"/>
  <c r="LG166" i="2"/>
  <c r="LG257" i="2"/>
  <c r="OF34" i="2"/>
  <c r="OF65" i="2"/>
  <c r="OF96" i="2"/>
  <c r="OF166" i="2"/>
  <c r="OF196" i="2"/>
  <c r="LH225" i="2"/>
  <c r="LH65" i="2"/>
  <c r="LH166" i="2"/>
  <c r="LH257" i="2"/>
  <c r="OG34" i="2"/>
  <c r="OG65" i="2"/>
  <c r="OG96" i="2"/>
  <c r="OG166" i="2"/>
  <c r="OG196" i="2"/>
  <c r="LI225" i="2"/>
  <c r="LI65" i="2"/>
  <c r="LI166" i="2"/>
  <c r="LI257" i="2"/>
  <c r="OH34" i="2"/>
  <c r="OH65" i="2"/>
  <c r="OH96" i="2"/>
  <c r="OH166" i="2"/>
  <c r="OH196" i="2"/>
  <c r="LJ225" i="2"/>
  <c r="LJ65" i="2"/>
  <c r="LJ166" i="2"/>
  <c r="LJ257" i="2"/>
  <c r="OI34" i="2"/>
  <c r="OI65" i="2"/>
  <c r="OI96" i="2"/>
  <c r="OI166" i="2"/>
  <c r="OI196" i="2"/>
  <c r="LK225" i="2"/>
  <c r="LK65" i="2"/>
  <c r="LK166" i="2"/>
  <c r="LK257" i="2"/>
  <c r="OJ34" i="2"/>
  <c r="OJ65" i="2"/>
  <c r="OJ96" i="2"/>
  <c r="OJ166" i="2"/>
  <c r="OJ196" i="2"/>
  <c r="LL225" i="2"/>
  <c r="LL65" i="2"/>
  <c r="LL166" i="2"/>
  <c r="LL257" i="2"/>
  <c r="OK34" i="2"/>
  <c r="OK65" i="2"/>
  <c r="OK96" i="2"/>
  <c r="OK166" i="2"/>
  <c r="OK196" i="2"/>
  <c r="LM225" i="2"/>
  <c r="LM65" i="2"/>
  <c r="LM166" i="2"/>
  <c r="LM257" i="2"/>
  <c r="OL34" i="2"/>
  <c r="OL65" i="2"/>
  <c r="OL96" i="2"/>
  <c r="OL166" i="2"/>
  <c r="OL196" i="2"/>
  <c r="LN225" i="2"/>
  <c r="LN65" i="2"/>
  <c r="LN166" i="2"/>
  <c r="LN257" i="2"/>
  <c r="OM34" i="2"/>
  <c r="OM65" i="2"/>
  <c r="OM96" i="2"/>
  <c r="OM166" i="2"/>
  <c r="OM196" i="2"/>
  <c r="LO225" i="2"/>
  <c r="LO65" i="2"/>
  <c r="LO166" i="2"/>
  <c r="LO257" i="2"/>
  <c r="ON34" i="2"/>
  <c r="ON65" i="2"/>
  <c r="ON96" i="2"/>
  <c r="ON166" i="2"/>
  <c r="ON196" i="2"/>
  <c r="LP225" i="2"/>
  <c r="LP65" i="2"/>
  <c r="LP166" i="2"/>
  <c r="LP257" i="2"/>
  <c r="OO34" i="2"/>
  <c r="OO65" i="2"/>
  <c r="OO96" i="2"/>
  <c r="OO166" i="2"/>
  <c r="OO196" i="2"/>
  <c r="LQ225" i="2"/>
  <c r="LQ65" i="2"/>
  <c r="LQ166" i="2"/>
  <c r="LQ257" i="2"/>
  <c r="OP34" i="2"/>
  <c r="OP65" i="2"/>
  <c r="OP96" i="2"/>
  <c r="OP166" i="2"/>
  <c r="OP196" i="2"/>
  <c r="LR225" i="2"/>
  <c r="LR65" i="2"/>
  <c r="LR166" i="2"/>
  <c r="LR257" i="2"/>
  <c r="OQ34" i="2"/>
  <c r="OQ65" i="2"/>
  <c r="OQ96" i="2"/>
  <c r="OQ166" i="2"/>
  <c r="OQ196" i="2"/>
  <c r="LS225" i="2"/>
  <c r="LS65" i="2"/>
  <c r="LS166" i="2"/>
  <c r="LS257" i="2"/>
  <c r="OR34" i="2"/>
  <c r="OR65" i="2"/>
  <c r="OR96" i="2"/>
  <c r="OR166" i="2"/>
  <c r="OR196" i="2"/>
  <c r="LT225" i="2"/>
  <c r="LT65" i="2"/>
  <c r="LT166" i="2"/>
  <c r="LT257" i="2"/>
  <c r="OS34" i="2"/>
  <c r="OS65" i="2"/>
  <c r="OS96" i="2"/>
  <c r="OS166" i="2"/>
  <c r="OS196" i="2"/>
  <c r="LU225" i="2"/>
  <c r="LU65" i="2"/>
  <c r="LU166" i="2"/>
  <c r="LU257" i="2"/>
  <c r="OT34" i="2"/>
  <c r="OT65" i="2"/>
  <c r="OT96" i="2"/>
  <c r="OT166" i="2"/>
  <c r="OT196" i="2"/>
  <c r="LV225" i="2"/>
  <c r="LV65" i="2"/>
  <c r="LV166" i="2"/>
  <c r="LV257" i="2"/>
  <c r="OU34" i="2"/>
  <c r="OU65" i="2"/>
  <c r="OU96" i="2"/>
  <c r="OU166" i="2"/>
  <c r="OU196" i="2"/>
  <c r="LW225" i="2"/>
  <c r="LW65" i="2"/>
  <c r="LW166" i="2"/>
  <c r="LW257" i="2"/>
  <c r="OV34" i="2"/>
  <c r="OV65" i="2"/>
  <c r="OV96" i="2"/>
  <c r="OV166" i="2"/>
  <c r="OV196" i="2"/>
  <c r="LX225" i="2"/>
  <c r="LX65" i="2"/>
  <c r="LX166" i="2"/>
  <c r="LX257" i="2"/>
  <c r="OW34" i="2"/>
  <c r="OW65" i="2"/>
  <c r="OW96" i="2"/>
  <c r="OW166" i="2"/>
  <c r="OW196" i="2"/>
  <c r="LY225" i="2"/>
  <c r="LY65" i="2"/>
  <c r="LY166" i="2"/>
  <c r="LY257" i="2"/>
  <c r="OX34" i="2"/>
  <c r="OX65" i="2"/>
  <c r="OX96" i="2"/>
  <c r="OX166" i="2"/>
  <c r="OX196" i="2"/>
  <c r="LZ225" i="2"/>
  <c r="LZ65" i="2"/>
  <c r="LZ166" i="2"/>
  <c r="LZ257" i="2"/>
  <c r="OY34" i="2"/>
  <c r="OY65" i="2"/>
  <c r="OY96" i="2"/>
  <c r="OY166" i="2"/>
  <c r="OY196" i="2"/>
  <c r="MA225" i="2"/>
  <c r="MA65" i="2"/>
  <c r="MA166" i="2"/>
  <c r="MA257" i="2"/>
  <c r="OZ34" i="2"/>
  <c r="OZ65" i="2"/>
  <c r="OZ96" i="2"/>
  <c r="OZ166" i="2"/>
  <c r="OZ196" i="2"/>
  <c r="MB225" i="2"/>
  <c r="MB65" i="2"/>
  <c r="MB166" i="2"/>
  <c r="MB257" i="2"/>
  <c r="PA34" i="2"/>
  <c r="PA65" i="2"/>
  <c r="PA96" i="2"/>
  <c r="PA166" i="2"/>
  <c r="PA196" i="2"/>
  <c r="MC225" i="2"/>
  <c r="MC65" i="2"/>
  <c r="MC166" i="2"/>
  <c r="MC257" i="2"/>
  <c r="PB34" i="2"/>
  <c r="PB65" i="2"/>
  <c r="PB96" i="2"/>
  <c r="PB166" i="2"/>
  <c r="PB196" i="2"/>
  <c r="MD225" i="2"/>
  <c r="MD65" i="2"/>
  <c r="MD166" i="2"/>
  <c r="MD257" i="2"/>
  <c r="PC34" i="2"/>
  <c r="PC65" i="2"/>
  <c r="PC96" i="2"/>
  <c r="PC166" i="2"/>
  <c r="PC196" i="2"/>
  <c r="ME225" i="2"/>
  <c r="ME65" i="2"/>
  <c r="ME166" i="2"/>
  <c r="ME257" i="2"/>
  <c r="PD34" i="2"/>
  <c r="PD65" i="2"/>
  <c r="PD96" i="2"/>
  <c r="PD166" i="2"/>
  <c r="PD196" i="2"/>
  <c r="MF225" i="2"/>
  <c r="MF65" i="2"/>
  <c r="MF166" i="2"/>
  <c r="MF257" i="2"/>
  <c r="PE34" i="2"/>
  <c r="PE65" i="2"/>
  <c r="PE96" i="2"/>
  <c r="PE166" i="2"/>
  <c r="PE196" i="2"/>
  <c r="MG225" i="2"/>
  <c r="MG65" i="2"/>
  <c r="MG166" i="2"/>
  <c r="MG257" i="2"/>
  <c r="PF34" i="2"/>
  <c r="PF65" i="2"/>
  <c r="PF96" i="2"/>
  <c r="PF166" i="2"/>
  <c r="PF196" i="2"/>
  <c r="MH225" i="2"/>
  <c r="MH65" i="2"/>
  <c r="MH166" i="2"/>
  <c r="MH257" i="2"/>
  <c r="PG34" i="2"/>
  <c r="PG65" i="2"/>
  <c r="PG96" i="2"/>
  <c r="PG166" i="2"/>
  <c r="PG196" i="2"/>
  <c r="MI225" i="2"/>
  <c r="MI65" i="2"/>
  <c r="MI166" i="2"/>
  <c r="MI257" i="2"/>
  <c r="PH34" i="2"/>
  <c r="PH65" i="2"/>
  <c r="PH96" i="2"/>
  <c r="PH166" i="2"/>
  <c r="PH196" i="2"/>
  <c r="MJ225" i="2"/>
  <c r="MJ65" i="2"/>
  <c r="MJ166" i="2"/>
  <c r="MJ257" i="2"/>
  <c r="D35" i="2"/>
  <c r="P52" i="1"/>
  <c r="D97" i="2"/>
  <c r="BV35" i="2"/>
  <c r="BW35" i="2"/>
  <c r="BZ35" i="2"/>
  <c r="BX35" i="2"/>
  <c r="BZ66" i="2"/>
  <c r="BZ97" i="2"/>
  <c r="BZ167" i="2"/>
  <c r="BZ197" i="2"/>
  <c r="D226" i="2"/>
  <c r="D66" i="2"/>
  <c r="D167" i="2"/>
  <c r="D258" i="2"/>
  <c r="E35" i="2"/>
  <c r="E97" i="2"/>
  <c r="CA35" i="2"/>
  <c r="CA66" i="2"/>
  <c r="CA97" i="2"/>
  <c r="CA167" i="2"/>
  <c r="CA197" i="2"/>
  <c r="E226" i="2"/>
  <c r="E66" i="2"/>
  <c r="E167" i="2"/>
  <c r="E258" i="2"/>
  <c r="F35" i="2"/>
  <c r="F97" i="2"/>
  <c r="CB35" i="2"/>
  <c r="CB66" i="2"/>
  <c r="CB97" i="2"/>
  <c r="CB167" i="2"/>
  <c r="CB197" i="2"/>
  <c r="F226" i="2"/>
  <c r="F66" i="2"/>
  <c r="F167" i="2"/>
  <c r="F258" i="2"/>
  <c r="G35" i="2"/>
  <c r="G97" i="2"/>
  <c r="CC35" i="2"/>
  <c r="CC66" i="2"/>
  <c r="CC97" i="2"/>
  <c r="CC167" i="2"/>
  <c r="CC197" i="2"/>
  <c r="G226" i="2"/>
  <c r="G66" i="2"/>
  <c r="G167" i="2"/>
  <c r="G258" i="2"/>
  <c r="H35" i="2"/>
  <c r="H97" i="2"/>
  <c r="CD35" i="2"/>
  <c r="CD66" i="2"/>
  <c r="CD97" i="2"/>
  <c r="CD167" i="2"/>
  <c r="CD197" i="2"/>
  <c r="H226" i="2"/>
  <c r="H66" i="2"/>
  <c r="H167" i="2"/>
  <c r="H258" i="2"/>
  <c r="I35" i="2"/>
  <c r="I97" i="2"/>
  <c r="CE35" i="2"/>
  <c r="CE66" i="2"/>
  <c r="CE97" i="2"/>
  <c r="CE167" i="2"/>
  <c r="CE197" i="2"/>
  <c r="I226" i="2"/>
  <c r="I66" i="2"/>
  <c r="I167" i="2"/>
  <c r="I258" i="2"/>
  <c r="J35" i="2"/>
  <c r="J97" i="2"/>
  <c r="CF35" i="2"/>
  <c r="CF66" i="2"/>
  <c r="CF97" i="2"/>
  <c r="CF167" i="2"/>
  <c r="CF197" i="2"/>
  <c r="J226" i="2"/>
  <c r="J66" i="2"/>
  <c r="J167" i="2"/>
  <c r="J258" i="2"/>
  <c r="K35" i="2"/>
  <c r="K97" i="2"/>
  <c r="CG35" i="2"/>
  <c r="CG66" i="2"/>
  <c r="CG97" i="2"/>
  <c r="CG167" i="2"/>
  <c r="CG197" i="2"/>
  <c r="K226" i="2"/>
  <c r="K66" i="2"/>
  <c r="K167" i="2"/>
  <c r="K258" i="2"/>
  <c r="L35" i="2"/>
  <c r="L97" i="2"/>
  <c r="CH35" i="2"/>
  <c r="CH66" i="2"/>
  <c r="CH97" i="2"/>
  <c r="CH167" i="2"/>
  <c r="CH197" i="2"/>
  <c r="L226" i="2"/>
  <c r="L66" i="2"/>
  <c r="L167" i="2"/>
  <c r="L258" i="2"/>
  <c r="M35" i="2"/>
  <c r="M97" i="2"/>
  <c r="CI35" i="2"/>
  <c r="CI66" i="2"/>
  <c r="CI97" i="2"/>
  <c r="CI167" i="2"/>
  <c r="CI197" i="2"/>
  <c r="M226" i="2"/>
  <c r="M66" i="2"/>
  <c r="M167" i="2"/>
  <c r="M258" i="2"/>
  <c r="N35" i="2"/>
  <c r="N97" i="2"/>
  <c r="CJ35" i="2"/>
  <c r="CJ66" i="2"/>
  <c r="CJ97" i="2"/>
  <c r="CJ167" i="2"/>
  <c r="CJ197" i="2"/>
  <c r="N226" i="2"/>
  <c r="N66" i="2"/>
  <c r="N167" i="2"/>
  <c r="N258" i="2"/>
  <c r="O35" i="2"/>
  <c r="O97" i="2"/>
  <c r="CK35" i="2"/>
  <c r="CK66" i="2"/>
  <c r="CK97" i="2"/>
  <c r="CK167" i="2"/>
  <c r="CK197" i="2"/>
  <c r="O226" i="2"/>
  <c r="O66" i="2"/>
  <c r="O167" i="2"/>
  <c r="O258" i="2"/>
  <c r="P35" i="2"/>
  <c r="P97" i="2"/>
  <c r="CL35" i="2"/>
  <c r="CL66" i="2"/>
  <c r="CL97" i="2"/>
  <c r="CL167" i="2"/>
  <c r="CL197" i="2"/>
  <c r="P226" i="2"/>
  <c r="P66" i="2"/>
  <c r="P167" i="2"/>
  <c r="P258" i="2"/>
  <c r="Q35" i="2"/>
  <c r="Q97" i="2"/>
  <c r="CM35" i="2"/>
  <c r="CM66" i="2"/>
  <c r="CM97" i="2"/>
  <c r="CM167" i="2"/>
  <c r="CM197" i="2"/>
  <c r="Q226" i="2"/>
  <c r="Q66" i="2"/>
  <c r="Q167" i="2"/>
  <c r="Q258" i="2"/>
  <c r="R35" i="2"/>
  <c r="R97" i="2"/>
  <c r="CN35" i="2"/>
  <c r="CN66" i="2"/>
  <c r="CN97" i="2"/>
  <c r="CN167" i="2"/>
  <c r="CN197" i="2"/>
  <c r="R226" i="2"/>
  <c r="R66" i="2"/>
  <c r="R167" i="2"/>
  <c r="R258" i="2"/>
  <c r="S35" i="2"/>
  <c r="S97" i="2"/>
  <c r="CO35" i="2"/>
  <c r="CO66" i="2"/>
  <c r="CO97" i="2"/>
  <c r="CO167" i="2"/>
  <c r="CO197" i="2"/>
  <c r="S226" i="2"/>
  <c r="S66" i="2"/>
  <c r="S167" i="2"/>
  <c r="S258" i="2"/>
  <c r="T35" i="2"/>
  <c r="T97" i="2"/>
  <c r="CP35" i="2"/>
  <c r="CP66" i="2"/>
  <c r="CP97" i="2"/>
  <c r="CP167" i="2"/>
  <c r="CP197" i="2"/>
  <c r="T226" i="2"/>
  <c r="T66" i="2"/>
  <c r="T167" i="2"/>
  <c r="T258" i="2"/>
  <c r="U35" i="2"/>
  <c r="U97" i="2"/>
  <c r="CQ35" i="2"/>
  <c r="CQ66" i="2"/>
  <c r="CQ97" i="2"/>
  <c r="CQ167" i="2"/>
  <c r="CQ197" i="2"/>
  <c r="U226" i="2"/>
  <c r="U66" i="2"/>
  <c r="U167" i="2"/>
  <c r="U258" i="2"/>
  <c r="V35" i="2"/>
  <c r="V97" i="2"/>
  <c r="CR35" i="2"/>
  <c r="CR66" i="2"/>
  <c r="CR97" i="2"/>
  <c r="CR167" i="2"/>
  <c r="CR197" i="2"/>
  <c r="V226" i="2"/>
  <c r="V66" i="2"/>
  <c r="V167" i="2"/>
  <c r="V258" i="2"/>
  <c r="W35" i="2"/>
  <c r="W97" i="2"/>
  <c r="CS35" i="2"/>
  <c r="CS66" i="2"/>
  <c r="CS97" i="2"/>
  <c r="CS167" i="2"/>
  <c r="CS197" i="2"/>
  <c r="W226" i="2"/>
  <c r="W66" i="2"/>
  <c r="W167" i="2"/>
  <c r="W258" i="2"/>
  <c r="X35" i="2"/>
  <c r="X97" i="2"/>
  <c r="CT35" i="2"/>
  <c r="CT66" i="2"/>
  <c r="CT97" i="2"/>
  <c r="CT167" i="2"/>
  <c r="CT197" i="2"/>
  <c r="X226" i="2"/>
  <c r="X66" i="2"/>
  <c r="X167" i="2"/>
  <c r="X258" i="2"/>
  <c r="Y35" i="2"/>
  <c r="Y97" i="2"/>
  <c r="CU35" i="2"/>
  <c r="CU66" i="2"/>
  <c r="CU97" i="2"/>
  <c r="CU167" i="2"/>
  <c r="CU197" i="2"/>
  <c r="Y226" i="2"/>
  <c r="Y66" i="2"/>
  <c r="Y167" i="2"/>
  <c r="Y258" i="2"/>
  <c r="Z35" i="2"/>
  <c r="Z97" i="2"/>
  <c r="CV35" i="2"/>
  <c r="CV66" i="2"/>
  <c r="CV97" i="2"/>
  <c r="CV167" i="2"/>
  <c r="CV197" i="2"/>
  <c r="Z226" i="2"/>
  <c r="Z66" i="2"/>
  <c r="Z167" i="2"/>
  <c r="Z258" i="2"/>
  <c r="AA35" i="2"/>
  <c r="AA97" i="2"/>
  <c r="CW35" i="2"/>
  <c r="CW66" i="2"/>
  <c r="CW97" i="2"/>
  <c r="CW167" i="2"/>
  <c r="CW197" i="2"/>
  <c r="AA226" i="2"/>
  <c r="AA66" i="2"/>
  <c r="AA167" i="2"/>
  <c r="AA258" i="2"/>
  <c r="AB35" i="2"/>
  <c r="AB97" i="2"/>
  <c r="CX35" i="2"/>
  <c r="CX66" i="2"/>
  <c r="CX97" i="2"/>
  <c r="CX167" i="2"/>
  <c r="CX197" i="2"/>
  <c r="AB226" i="2"/>
  <c r="AB66" i="2"/>
  <c r="AB167" i="2"/>
  <c r="AB258" i="2"/>
  <c r="AC35" i="2"/>
  <c r="AC97" i="2"/>
  <c r="CY35" i="2"/>
  <c r="CY66" i="2"/>
  <c r="CY97" i="2"/>
  <c r="CY167" i="2"/>
  <c r="CY197" i="2"/>
  <c r="AC226" i="2"/>
  <c r="AC66" i="2"/>
  <c r="AC167" i="2"/>
  <c r="AC258" i="2"/>
  <c r="AD35" i="2"/>
  <c r="AD97" i="2"/>
  <c r="CZ35" i="2"/>
  <c r="CZ66" i="2"/>
  <c r="CZ97" i="2"/>
  <c r="CZ167" i="2"/>
  <c r="CZ197" i="2"/>
  <c r="AD226" i="2"/>
  <c r="AD66" i="2"/>
  <c r="AD167" i="2"/>
  <c r="AD258" i="2"/>
  <c r="AE35" i="2"/>
  <c r="AE97" i="2"/>
  <c r="DA35" i="2"/>
  <c r="DA66" i="2"/>
  <c r="DA97" i="2"/>
  <c r="DA167" i="2"/>
  <c r="DA197" i="2"/>
  <c r="AE226" i="2"/>
  <c r="AE66" i="2"/>
  <c r="AE167" i="2"/>
  <c r="AE258" i="2"/>
  <c r="AF35" i="2"/>
  <c r="AF97" i="2"/>
  <c r="DB35" i="2"/>
  <c r="DB66" i="2"/>
  <c r="DB97" i="2"/>
  <c r="DB167" i="2"/>
  <c r="DB197" i="2"/>
  <c r="AF226" i="2"/>
  <c r="AF66" i="2"/>
  <c r="AF167" i="2"/>
  <c r="AF258" i="2"/>
  <c r="AG35" i="2"/>
  <c r="AG97" i="2"/>
  <c r="DC35" i="2"/>
  <c r="DC66" i="2"/>
  <c r="DC97" i="2"/>
  <c r="DC167" i="2"/>
  <c r="DC197" i="2"/>
  <c r="AG226" i="2"/>
  <c r="AG66" i="2"/>
  <c r="AG167" i="2"/>
  <c r="AG258" i="2"/>
  <c r="AH35" i="2"/>
  <c r="AH97" i="2"/>
  <c r="DD35" i="2"/>
  <c r="DD66" i="2"/>
  <c r="DD97" i="2"/>
  <c r="DD167" i="2"/>
  <c r="DD197" i="2"/>
  <c r="AH226" i="2"/>
  <c r="AH66" i="2"/>
  <c r="AH167" i="2"/>
  <c r="AH258" i="2"/>
  <c r="AI35" i="2"/>
  <c r="AI97" i="2"/>
  <c r="DE35" i="2"/>
  <c r="DE66" i="2"/>
  <c r="DE97" i="2"/>
  <c r="DE167" i="2"/>
  <c r="DE197" i="2"/>
  <c r="AI226" i="2"/>
  <c r="AI66" i="2"/>
  <c r="AI167" i="2"/>
  <c r="AI258" i="2"/>
  <c r="AJ35" i="2"/>
  <c r="AJ97" i="2"/>
  <c r="DF35" i="2"/>
  <c r="DF66" i="2"/>
  <c r="DF97" i="2"/>
  <c r="DF167" i="2"/>
  <c r="DF197" i="2"/>
  <c r="AJ226" i="2"/>
  <c r="AJ66" i="2"/>
  <c r="AJ167" i="2"/>
  <c r="AJ258" i="2"/>
  <c r="AK35" i="2"/>
  <c r="AK97" i="2"/>
  <c r="DG35" i="2"/>
  <c r="DG66" i="2"/>
  <c r="DG97" i="2"/>
  <c r="DG167" i="2"/>
  <c r="DG197" i="2"/>
  <c r="AK226" i="2"/>
  <c r="AK66" i="2"/>
  <c r="AK167" i="2"/>
  <c r="AK258" i="2"/>
  <c r="AL35" i="2"/>
  <c r="AL97" i="2"/>
  <c r="DH35" i="2"/>
  <c r="DH66" i="2"/>
  <c r="DH97" i="2"/>
  <c r="DH167" i="2"/>
  <c r="DH197" i="2"/>
  <c r="AL226" i="2"/>
  <c r="AL66" i="2"/>
  <c r="AL167" i="2"/>
  <c r="AL258" i="2"/>
  <c r="AM35" i="2"/>
  <c r="AM97" i="2"/>
  <c r="DI35" i="2"/>
  <c r="DI66" i="2"/>
  <c r="DI97" i="2"/>
  <c r="DI167" i="2"/>
  <c r="DI197" i="2"/>
  <c r="AM226" i="2"/>
  <c r="AM66" i="2"/>
  <c r="AM167" i="2"/>
  <c r="AM258" i="2"/>
  <c r="AN35" i="2"/>
  <c r="AN97" i="2"/>
  <c r="DJ35" i="2"/>
  <c r="DJ66" i="2"/>
  <c r="DJ97" i="2"/>
  <c r="DJ167" i="2"/>
  <c r="DJ197" i="2"/>
  <c r="AN226" i="2"/>
  <c r="AN66" i="2"/>
  <c r="AN167" i="2"/>
  <c r="AN258" i="2"/>
  <c r="AO35" i="2"/>
  <c r="AO97" i="2"/>
  <c r="DK35" i="2"/>
  <c r="DK66" i="2"/>
  <c r="DK97" i="2"/>
  <c r="DK167" i="2"/>
  <c r="DK197" i="2"/>
  <c r="AO226" i="2"/>
  <c r="AO66" i="2"/>
  <c r="AO167" i="2"/>
  <c r="AO258" i="2"/>
  <c r="AP35" i="2"/>
  <c r="AP97" i="2"/>
  <c r="DL35" i="2"/>
  <c r="DL66" i="2"/>
  <c r="DL97" i="2"/>
  <c r="DL167" i="2"/>
  <c r="DL197" i="2"/>
  <c r="AP226" i="2"/>
  <c r="AP66" i="2"/>
  <c r="AP167" i="2"/>
  <c r="AP258" i="2"/>
  <c r="AQ35" i="2"/>
  <c r="AQ97" i="2"/>
  <c r="DM35" i="2"/>
  <c r="DM66" i="2"/>
  <c r="DM97" i="2"/>
  <c r="DM167" i="2"/>
  <c r="DM197" i="2"/>
  <c r="AQ226" i="2"/>
  <c r="AQ66" i="2"/>
  <c r="AQ167" i="2"/>
  <c r="AQ258" i="2"/>
  <c r="AR35" i="2"/>
  <c r="AR97" i="2"/>
  <c r="DN35" i="2"/>
  <c r="DN66" i="2"/>
  <c r="DN97" i="2"/>
  <c r="DN167" i="2"/>
  <c r="DN197" i="2"/>
  <c r="AR226" i="2"/>
  <c r="AR66" i="2"/>
  <c r="AR167" i="2"/>
  <c r="AR258" i="2"/>
  <c r="AS35" i="2"/>
  <c r="AS97" i="2"/>
  <c r="DO35" i="2"/>
  <c r="DO66" i="2"/>
  <c r="DO97" i="2"/>
  <c r="DO167" i="2"/>
  <c r="DO197" i="2"/>
  <c r="AS226" i="2"/>
  <c r="AS66" i="2"/>
  <c r="AS167" i="2"/>
  <c r="AS258" i="2"/>
  <c r="AT35" i="2"/>
  <c r="AT97" i="2"/>
  <c r="DP35" i="2"/>
  <c r="DP66" i="2"/>
  <c r="DP97" i="2"/>
  <c r="DP167" i="2"/>
  <c r="DP197" i="2"/>
  <c r="AT226" i="2"/>
  <c r="AT66" i="2"/>
  <c r="AT167" i="2"/>
  <c r="AT258" i="2"/>
  <c r="AU35" i="2"/>
  <c r="AU97" i="2"/>
  <c r="DQ35" i="2"/>
  <c r="DQ66" i="2"/>
  <c r="DQ97" i="2"/>
  <c r="DQ167" i="2"/>
  <c r="DQ197" i="2"/>
  <c r="AU226" i="2"/>
  <c r="AU66" i="2"/>
  <c r="AU167" i="2"/>
  <c r="AU258" i="2"/>
  <c r="AV35" i="2"/>
  <c r="AV97" i="2"/>
  <c r="DR35" i="2"/>
  <c r="DR66" i="2"/>
  <c r="DR97" i="2"/>
  <c r="DR167" i="2"/>
  <c r="DR197" i="2"/>
  <c r="AV226" i="2"/>
  <c r="AV66" i="2"/>
  <c r="AV167" i="2"/>
  <c r="AV258" i="2"/>
  <c r="AW35" i="2"/>
  <c r="AW97" i="2"/>
  <c r="DS35" i="2"/>
  <c r="DS66" i="2"/>
  <c r="DS97" i="2"/>
  <c r="DS167" i="2"/>
  <c r="DS197" i="2"/>
  <c r="AW226" i="2"/>
  <c r="AW66" i="2"/>
  <c r="AW167" i="2"/>
  <c r="AW258" i="2"/>
  <c r="AX35" i="2"/>
  <c r="AX97" i="2"/>
  <c r="DT35" i="2"/>
  <c r="DT66" i="2"/>
  <c r="DT97" i="2"/>
  <c r="DT167" i="2"/>
  <c r="DT197" i="2"/>
  <c r="AX226" i="2"/>
  <c r="AX66" i="2"/>
  <c r="AX167" i="2"/>
  <c r="AX258" i="2"/>
  <c r="AY35" i="2"/>
  <c r="AY97" i="2"/>
  <c r="DU35" i="2"/>
  <c r="DU66" i="2"/>
  <c r="DU97" i="2"/>
  <c r="DU167" i="2"/>
  <c r="DU197" i="2"/>
  <c r="AY226" i="2"/>
  <c r="AY66" i="2"/>
  <c r="AY167" i="2"/>
  <c r="AY258" i="2"/>
  <c r="AZ35" i="2"/>
  <c r="AZ97" i="2"/>
  <c r="DV35" i="2"/>
  <c r="DV66" i="2"/>
  <c r="DV97" i="2"/>
  <c r="DV167" i="2"/>
  <c r="DV197" i="2"/>
  <c r="AZ226" i="2"/>
  <c r="AZ66" i="2"/>
  <c r="AZ167" i="2"/>
  <c r="AZ258" i="2"/>
  <c r="BA35" i="2"/>
  <c r="BA97" i="2"/>
  <c r="DW35" i="2"/>
  <c r="DW66" i="2"/>
  <c r="DW97" i="2"/>
  <c r="DW167" i="2"/>
  <c r="DW197" i="2"/>
  <c r="BA226" i="2"/>
  <c r="BA66" i="2"/>
  <c r="BA167" i="2"/>
  <c r="BA258" i="2"/>
  <c r="BB35" i="2"/>
  <c r="BB97" i="2"/>
  <c r="DX35" i="2"/>
  <c r="DX66" i="2"/>
  <c r="DX97" i="2"/>
  <c r="DX167" i="2"/>
  <c r="DX197" i="2"/>
  <c r="BB226" i="2"/>
  <c r="BB66" i="2"/>
  <c r="BB167" i="2"/>
  <c r="BB258" i="2"/>
  <c r="BC35" i="2"/>
  <c r="BC97" i="2"/>
  <c r="DY35" i="2"/>
  <c r="DY66" i="2"/>
  <c r="DY97" i="2"/>
  <c r="DY167" i="2"/>
  <c r="DY197" i="2"/>
  <c r="BC226" i="2"/>
  <c r="BC66" i="2"/>
  <c r="BC167" i="2"/>
  <c r="BC258" i="2"/>
  <c r="BD35" i="2"/>
  <c r="BD97" i="2"/>
  <c r="DZ35" i="2"/>
  <c r="DZ66" i="2"/>
  <c r="DZ97" i="2"/>
  <c r="DZ167" i="2"/>
  <c r="DZ197" i="2"/>
  <c r="BD226" i="2"/>
  <c r="BD66" i="2"/>
  <c r="BD167" i="2"/>
  <c r="BD258" i="2"/>
  <c r="BE35" i="2"/>
  <c r="BE97" i="2"/>
  <c r="EA35" i="2"/>
  <c r="EA66" i="2"/>
  <c r="EA97" i="2"/>
  <c r="EA167" i="2"/>
  <c r="EA197" i="2"/>
  <c r="BE226" i="2"/>
  <c r="BE66" i="2"/>
  <c r="BE167" i="2"/>
  <c r="BE258" i="2"/>
  <c r="EY35" i="2"/>
  <c r="S52" i="1"/>
  <c r="EY97" i="2"/>
  <c r="HW35" i="2"/>
  <c r="HW66" i="2"/>
  <c r="HW97" i="2"/>
  <c r="HW167" i="2"/>
  <c r="HW197" i="2"/>
  <c r="EY226" i="2"/>
  <c r="EY66" i="2"/>
  <c r="EY167" i="2"/>
  <c r="EY258" i="2"/>
  <c r="EZ35" i="2"/>
  <c r="EZ97" i="2"/>
  <c r="HX35" i="2"/>
  <c r="HX66" i="2"/>
  <c r="HX97" i="2"/>
  <c r="HX167" i="2"/>
  <c r="HX197" i="2"/>
  <c r="EZ226" i="2"/>
  <c r="EZ66" i="2"/>
  <c r="EZ167" i="2"/>
  <c r="EZ258" i="2"/>
  <c r="FA35" i="2"/>
  <c r="FA97" i="2"/>
  <c r="HY35" i="2"/>
  <c r="HY66" i="2"/>
  <c r="HY97" i="2"/>
  <c r="HY167" i="2"/>
  <c r="HY197" i="2"/>
  <c r="FA226" i="2"/>
  <c r="FA66" i="2"/>
  <c r="FA167" i="2"/>
  <c r="FA258" i="2"/>
  <c r="FB35" i="2"/>
  <c r="FB97" i="2"/>
  <c r="HZ35" i="2"/>
  <c r="HZ66" i="2"/>
  <c r="HZ97" i="2"/>
  <c r="HZ167" i="2"/>
  <c r="HZ197" i="2"/>
  <c r="FB226" i="2"/>
  <c r="FB66" i="2"/>
  <c r="FB167" i="2"/>
  <c r="FB258" i="2"/>
  <c r="FC35" i="2"/>
  <c r="FC97" i="2"/>
  <c r="IA35" i="2"/>
  <c r="IA66" i="2"/>
  <c r="IA97" i="2"/>
  <c r="IA167" i="2"/>
  <c r="IA197" i="2"/>
  <c r="FC226" i="2"/>
  <c r="FC66" i="2"/>
  <c r="FC167" i="2"/>
  <c r="FC258" i="2"/>
  <c r="FD35" i="2"/>
  <c r="FD97" i="2"/>
  <c r="IB35" i="2"/>
  <c r="IB66" i="2"/>
  <c r="IB97" i="2"/>
  <c r="IB167" i="2"/>
  <c r="IB197" i="2"/>
  <c r="FD226" i="2"/>
  <c r="FD66" i="2"/>
  <c r="FD167" i="2"/>
  <c r="FD258" i="2"/>
  <c r="FE35" i="2"/>
  <c r="FE97" i="2"/>
  <c r="IC35" i="2"/>
  <c r="IC66" i="2"/>
  <c r="IC97" i="2"/>
  <c r="IC167" i="2"/>
  <c r="IC197" i="2"/>
  <c r="FE226" i="2"/>
  <c r="FE66" i="2"/>
  <c r="FE167" i="2"/>
  <c r="FE258" i="2"/>
  <c r="FF35" i="2"/>
  <c r="FF97" i="2"/>
  <c r="ID35" i="2"/>
  <c r="ID66" i="2"/>
  <c r="ID97" i="2"/>
  <c r="ID167" i="2"/>
  <c r="ID197" i="2"/>
  <c r="FF226" i="2"/>
  <c r="FF66" i="2"/>
  <c r="FF167" i="2"/>
  <c r="FF258" i="2"/>
  <c r="FG35" i="2"/>
  <c r="FG97" i="2"/>
  <c r="IE35" i="2"/>
  <c r="IE66" i="2"/>
  <c r="IE97" i="2"/>
  <c r="IE167" i="2"/>
  <c r="IE197" i="2"/>
  <c r="FG226" i="2"/>
  <c r="FG66" i="2"/>
  <c r="FG167" i="2"/>
  <c r="FG258" i="2"/>
  <c r="FH35" i="2"/>
  <c r="FH97" i="2"/>
  <c r="IF35" i="2"/>
  <c r="IF66" i="2"/>
  <c r="IF97" i="2"/>
  <c r="IF167" i="2"/>
  <c r="IF197" i="2"/>
  <c r="FH226" i="2"/>
  <c r="FH66" i="2"/>
  <c r="FH167" i="2"/>
  <c r="FH258" i="2"/>
  <c r="FI35" i="2"/>
  <c r="FI97" i="2"/>
  <c r="IG35" i="2"/>
  <c r="IG66" i="2"/>
  <c r="IG97" i="2"/>
  <c r="IG167" i="2"/>
  <c r="IG197" i="2"/>
  <c r="FI226" i="2"/>
  <c r="FI66" i="2"/>
  <c r="FI167" i="2"/>
  <c r="FI258" i="2"/>
  <c r="FJ35" i="2"/>
  <c r="FJ97" i="2"/>
  <c r="IH35" i="2"/>
  <c r="IH66" i="2"/>
  <c r="IH97" i="2"/>
  <c r="IH167" i="2"/>
  <c r="IH197" i="2"/>
  <c r="FJ226" i="2"/>
  <c r="FJ66" i="2"/>
  <c r="FJ167" i="2"/>
  <c r="FJ258" i="2"/>
  <c r="FK35" i="2"/>
  <c r="FK97" i="2"/>
  <c r="II35" i="2"/>
  <c r="II66" i="2"/>
  <c r="II97" i="2"/>
  <c r="II167" i="2"/>
  <c r="II197" i="2"/>
  <c r="FK226" i="2"/>
  <c r="FK66" i="2"/>
  <c r="FK167" i="2"/>
  <c r="FK258" i="2"/>
  <c r="FL35" i="2"/>
  <c r="FL97" i="2"/>
  <c r="IJ35" i="2"/>
  <c r="IJ66" i="2"/>
  <c r="IJ97" i="2"/>
  <c r="IJ167" i="2"/>
  <c r="IJ197" i="2"/>
  <c r="FL226" i="2"/>
  <c r="FL66" i="2"/>
  <c r="FL167" i="2"/>
  <c r="FL258" i="2"/>
  <c r="FM35" i="2"/>
  <c r="FM97" i="2"/>
  <c r="IK35" i="2"/>
  <c r="IK66" i="2"/>
  <c r="IK97" i="2"/>
  <c r="IK167" i="2"/>
  <c r="IK197" i="2"/>
  <c r="FM226" i="2"/>
  <c r="FM66" i="2"/>
  <c r="FM167" i="2"/>
  <c r="FM258" i="2"/>
  <c r="FN35" i="2"/>
  <c r="FN97" i="2"/>
  <c r="IL35" i="2"/>
  <c r="IL66" i="2"/>
  <c r="IL97" i="2"/>
  <c r="IL167" i="2"/>
  <c r="IL197" i="2"/>
  <c r="FN226" i="2"/>
  <c r="FN66" i="2"/>
  <c r="FN167" i="2"/>
  <c r="FN258" i="2"/>
  <c r="FO35" i="2"/>
  <c r="FO97" i="2"/>
  <c r="IM35" i="2"/>
  <c r="IM66" i="2"/>
  <c r="IM97" i="2"/>
  <c r="IM167" i="2"/>
  <c r="IM197" i="2"/>
  <c r="FO226" i="2"/>
  <c r="FO66" i="2"/>
  <c r="FO167" i="2"/>
  <c r="FO258" i="2"/>
  <c r="FP35" i="2"/>
  <c r="FP97" i="2"/>
  <c r="IN35" i="2"/>
  <c r="IN66" i="2"/>
  <c r="IN97" i="2"/>
  <c r="IN167" i="2"/>
  <c r="IN197" i="2"/>
  <c r="FP226" i="2"/>
  <c r="FP66" i="2"/>
  <c r="FP167" i="2"/>
  <c r="FP258" i="2"/>
  <c r="FQ35" i="2"/>
  <c r="FQ97" i="2"/>
  <c r="IO35" i="2"/>
  <c r="IO66" i="2"/>
  <c r="IO97" i="2"/>
  <c r="IO167" i="2"/>
  <c r="IO197" i="2"/>
  <c r="FQ226" i="2"/>
  <c r="FQ66" i="2"/>
  <c r="FQ167" i="2"/>
  <c r="FQ258" i="2"/>
  <c r="FR35" i="2"/>
  <c r="FR97" i="2"/>
  <c r="IP35" i="2"/>
  <c r="IP66" i="2"/>
  <c r="IP97" i="2"/>
  <c r="IP167" i="2"/>
  <c r="IP197" i="2"/>
  <c r="FR226" i="2"/>
  <c r="FR66" i="2"/>
  <c r="FR167" i="2"/>
  <c r="FR258" i="2"/>
  <c r="FS35" i="2"/>
  <c r="FS97" i="2"/>
  <c r="IQ35" i="2"/>
  <c r="IQ66" i="2"/>
  <c r="IQ97" i="2"/>
  <c r="IQ167" i="2"/>
  <c r="IQ197" i="2"/>
  <c r="FS226" i="2"/>
  <c r="FS66" i="2"/>
  <c r="FS167" i="2"/>
  <c r="FS258" i="2"/>
  <c r="FT35" i="2"/>
  <c r="FT97" i="2"/>
  <c r="IR35" i="2"/>
  <c r="IR66" i="2"/>
  <c r="IR97" i="2"/>
  <c r="IR167" i="2"/>
  <c r="IR197" i="2"/>
  <c r="FT226" i="2"/>
  <c r="FT66" i="2"/>
  <c r="FT167" i="2"/>
  <c r="FT258" i="2"/>
  <c r="FU35" i="2"/>
  <c r="FU97" i="2"/>
  <c r="IS35" i="2"/>
  <c r="IS66" i="2"/>
  <c r="IS97" i="2"/>
  <c r="IS167" i="2"/>
  <c r="IS197" i="2"/>
  <c r="FU226" i="2"/>
  <c r="FU66" i="2"/>
  <c r="FU167" i="2"/>
  <c r="FU258" i="2"/>
  <c r="FV35" i="2"/>
  <c r="FV97" i="2"/>
  <c r="IT35" i="2"/>
  <c r="IT66" i="2"/>
  <c r="IT97" i="2"/>
  <c r="IT167" i="2"/>
  <c r="IT197" i="2"/>
  <c r="FV226" i="2"/>
  <c r="FV66" i="2"/>
  <c r="FV167" i="2"/>
  <c r="FV258" i="2"/>
  <c r="FW35" i="2"/>
  <c r="FW97" i="2"/>
  <c r="IU35" i="2"/>
  <c r="IU66" i="2"/>
  <c r="IU97" i="2"/>
  <c r="IU167" i="2"/>
  <c r="IU197" i="2"/>
  <c r="FW226" i="2"/>
  <c r="FW66" i="2"/>
  <c r="FW167" i="2"/>
  <c r="FW258" i="2"/>
  <c r="FX35" i="2"/>
  <c r="FX97" i="2"/>
  <c r="IV35" i="2"/>
  <c r="IV66" i="2"/>
  <c r="IV97" i="2"/>
  <c r="IV167" i="2"/>
  <c r="IV197" i="2"/>
  <c r="FX226" i="2"/>
  <c r="FX66" i="2"/>
  <c r="FX167" i="2"/>
  <c r="FX258" i="2"/>
  <c r="FY35" i="2"/>
  <c r="FY97" i="2"/>
  <c r="IW35" i="2"/>
  <c r="IW66" i="2"/>
  <c r="IW97" i="2"/>
  <c r="IW167" i="2"/>
  <c r="IW197" i="2"/>
  <c r="FY226" i="2"/>
  <c r="FY66" i="2"/>
  <c r="FY167" i="2"/>
  <c r="FY258" i="2"/>
  <c r="FZ35" i="2"/>
  <c r="FZ97" i="2"/>
  <c r="IX35" i="2"/>
  <c r="IX66" i="2"/>
  <c r="IX97" i="2"/>
  <c r="IX167" i="2"/>
  <c r="IX197" i="2"/>
  <c r="FZ226" i="2"/>
  <c r="FZ66" i="2"/>
  <c r="FZ167" i="2"/>
  <c r="FZ258" i="2"/>
  <c r="GA35" i="2"/>
  <c r="GA97" i="2"/>
  <c r="IY35" i="2"/>
  <c r="IY66" i="2"/>
  <c r="IY97" i="2"/>
  <c r="IY167" i="2"/>
  <c r="IY197" i="2"/>
  <c r="GA226" i="2"/>
  <c r="GA66" i="2"/>
  <c r="GA167" i="2"/>
  <c r="GA258" i="2"/>
  <c r="GB35" i="2"/>
  <c r="GB97" i="2"/>
  <c r="IZ35" i="2"/>
  <c r="IZ66" i="2"/>
  <c r="IZ97" i="2"/>
  <c r="IZ167" i="2"/>
  <c r="IZ197" i="2"/>
  <c r="GB226" i="2"/>
  <c r="GB66" i="2"/>
  <c r="GB167" i="2"/>
  <c r="GB258" i="2"/>
  <c r="GC35" i="2"/>
  <c r="GC97" i="2"/>
  <c r="JA35" i="2"/>
  <c r="JA66" i="2"/>
  <c r="JA97" i="2"/>
  <c r="JA167" i="2"/>
  <c r="JA197" i="2"/>
  <c r="GC226" i="2"/>
  <c r="GC66" i="2"/>
  <c r="GC167" i="2"/>
  <c r="GC258" i="2"/>
  <c r="GD35" i="2"/>
  <c r="GD97" i="2"/>
  <c r="JB35" i="2"/>
  <c r="JB66" i="2"/>
  <c r="JB97" i="2"/>
  <c r="JB167" i="2"/>
  <c r="JB197" i="2"/>
  <c r="GD226" i="2"/>
  <c r="GD66" i="2"/>
  <c r="GD167" i="2"/>
  <c r="GD258" i="2"/>
  <c r="GE35" i="2"/>
  <c r="GE97" i="2"/>
  <c r="JC35" i="2"/>
  <c r="JC66" i="2"/>
  <c r="JC97" i="2"/>
  <c r="JC167" i="2"/>
  <c r="JC197" i="2"/>
  <c r="GE226" i="2"/>
  <c r="GE66" i="2"/>
  <c r="GE167" i="2"/>
  <c r="GE258" i="2"/>
  <c r="GF35" i="2"/>
  <c r="GF97" i="2"/>
  <c r="JD35" i="2"/>
  <c r="JD66" i="2"/>
  <c r="JD97" i="2"/>
  <c r="JD167" i="2"/>
  <c r="JD197" i="2"/>
  <c r="GF226" i="2"/>
  <c r="GF66" i="2"/>
  <c r="GF167" i="2"/>
  <c r="GF258" i="2"/>
  <c r="GG35" i="2"/>
  <c r="GG97" i="2"/>
  <c r="JE35" i="2"/>
  <c r="JE66" i="2"/>
  <c r="JE97" i="2"/>
  <c r="JE167" i="2"/>
  <c r="JE197" i="2"/>
  <c r="GG226" i="2"/>
  <c r="GG66" i="2"/>
  <c r="GG167" i="2"/>
  <c r="GG258" i="2"/>
  <c r="GH35" i="2"/>
  <c r="GH97" i="2"/>
  <c r="JF35" i="2"/>
  <c r="JF66" i="2"/>
  <c r="JF97" i="2"/>
  <c r="JF167" i="2"/>
  <c r="JF197" i="2"/>
  <c r="GH226" i="2"/>
  <c r="GH66" i="2"/>
  <c r="GH167" i="2"/>
  <c r="GH258" i="2"/>
  <c r="GI35" i="2"/>
  <c r="GI97" i="2"/>
  <c r="JG35" i="2"/>
  <c r="JG66" i="2"/>
  <c r="JG97" i="2"/>
  <c r="JG167" i="2"/>
  <c r="JG197" i="2"/>
  <c r="GI226" i="2"/>
  <c r="GI66" i="2"/>
  <c r="GI167" i="2"/>
  <c r="GI258" i="2"/>
  <c r="GJ35" i="2"/>
  <c r="GJ97" i="2"/>
  <c r="JH35" i="2"/>
  <c r="JH66" i="2"/>
  <c r="JH97" i="2"/>
  <c r="JH167" i="2"/>
  <c r="JH197" i="2"/>
  <c r="GJ226" i="2"/>
  <c r="GJ66" i="2"/>
  <c r="GJ167" i="2"/>
  <c r="GJ258" i="2"/>
  <c r="GK35" i="2"/>
  <c r="GK97" i="2"/>
  <c r="JI35" i="2"/>
  <c r="JI66" i="2"/>
  <c r="JI97" i="2"/>
  <c r="JI167" i="2"/>
  <c r="JI197" i="2"/>
  <c r="GK226" i="2"/>
  <c r="GK66" i="2"/>
  <c r="GK167" i="2"/>
  <c r="GK258" i="2"/>
  <c r="GL35" i="2"/>
  <c r="GL97" i="2"/>
  <c r="JJ35" i="2"/>
  <c r="JJ66" i="2"/>
  <c r="JJ97" i="2"/>
  <c r="JJ167" i="2"/>
  <c r="JJ197" i="2"/>
  <c r="GL226" i="2"/>
  <c r="GL66" i="2"/>
  <c r="GL167" i="2"/>
  <c r="GL258" i="2"/>
  <c r="GM35" i="2"/>
  <c r="GM97" i="2"/>
  <c r="JK35" i="2"/>
  <c r="JK66" i="2"/>
  <c r="JK97" i="2"/>
  <c r="JK167" i="2"/>
  <c r="JK197" i="2"/>
  <c r="GM226" i="2"/>
  <c r="GM66" i="2"/>
  <c r="GM167" i="2"/>
  <c r="GM258" i="2"/>
  <c r="GN35" i="2"/>
  <c r="GN97" i="2"/>
  <c r="JL35" i="2"/>
  <c r="JL66" i="2"/>
  <c r="JL97" i="2"/>
  <c r="JL167" i="2"/>
  <c r="JL197" i="2"/>
  <c r="GN226" i="2"/>
  <c r="GN66" i="2"/>
  <c r="GN167" i="2"/>
  <c r="GN258" i="2"/>
  <c r="GO35" i="2"/>
  <c r="GO97" i="2"/>
  <c r="JM35" i="2"/>
  <c r="JM66" i="2"/>
  <c r="JM97" i="2"/>
  <c r="JM167" i="2"/>
  <c r="JM197" i="2"/>
  <c r="GO226" i="2"/>
  <c r="GO66" i="2"/>
  <c r="GO167" i="2"/>
  <c r="GO258" i="2"/>
  <c r="GP35" i="2"/>
  <c r="GP97" i="2"/>
  <c r="JN35" i="2"/>
  <c r="JN66" i="2"/>
  <c r="JN97" i="2"/>
  <c r="JN167" i="2"/>
  <c r="JN197" i="2"/>
  <c r="GP226" i="2"/>
  <c r="GP66" i="2"/>
  <c r="GP167" i="2"/>
  <c r="GP258" i="2"/>
  <c r="GQ35" i="2"/>
  <c r="GQ97" i="2"/>
  <c r="JO35" i="2"/>
  <c r="JO66" i="2"/>
  <c r="JO97" i="2"/>
  <c r="JO167" i="2"/>
  <c r="JO197" i="2"/>
  <c r="GQ226" i="2"/>
  <c r="GQ66" i="2"/>
  <c r="GQ167" i="2"/>
  <c r="GQ258" i="2"/>
  <c r="GR35" i="2"/>
  <c r="GR97" i="2"/>
  <c r="JP35" i="2"/>
  <c r="JP66" i="2"/>
  <c r="JP97" i="2"/>
  <c r="JP167" i="2"/>
  <c r="JP197" i="2"/>
  <c r="GR226" i="2"/>
  <c r="GR66" i="2"/>
  <c r="GR167" i="2"/>
  <c r="GR258" i="2"/>
  <c r="GS35" i="2"/>
  <c r="GS97" i="2"/>
  <c r="JQ35" i="2"/>
  <c r="JQ66" i="2"/>
  <c r="JQ97" i="2"/>
  <c r="JQ167" i="2"/>
  <c r="JQ197" i="2"/>
  <c r="GS226" i="2"/>
  <c r="GS66" i="2"/>
  <c r="GS167" i="2"/>
  <c r="GS258" i="2"/>
  <c r="GT35" i="2"/>
  <c r="GT97" i="2"/>
  <c r="JR35" i="2"/>
  <c r="JR66" i="2"/>
  <c r="JR97" i="2"/>
  <c r="JR167" i="2"/>
  <c r="JR197" i="2"/>
  <c r="GT226" i="2"/>
  <c r="GT66" i="2"/>
  <c r="GT167" i="2"/>
  <c r="GT258" i="2"/>
  <c r="GU35" i="2"/>
  <c r="GU97" i="2"/>
  <c r="JS35" i="2"/>
  <c r="JS66" i="2"/>
  <c r="JS97" i="2"/>
  <c r="JS167" i="2"/>
  <c r="JS197" i="2"/>
  <c r="GU226" i="2"/>
  <c r="GU66" i="2"/>
  <c r="GU167" i="2"/>
  <c r="GU258" i="2"/>
  <c r="GV35" i="2"/>
  <c r="GV97" i="2"/>
  <c r="JT35" i="2"/>
  <c r="JT66" i="2"/>
  <c r="JT97" i="2"/>
  <c r="JT167" i="2"/>
  <c r="JT197" i="2"/>
  <c r="GV226" i="2"/>
  <c r="GV66" i="2"/>
  <c r="GV167" i="2"/>
  <c r="GV258" i="2"/>
  <c r="GW35" i="2"/>
  <c r="GW97" i="2"/>
  <c r="JU35" i="2"/>
  <c r="JU66" i="2"/>
  <c r="JU97" i="2"/>
  <c r="JU167" i="2"/>
  <c r="JU197" i="2"/>
  <c r="GW226" i="2"/>
  <c r="GW66" i="2"/>
  <c r="GW167" i="2"/>
  <c r="GW258" i="2"/>
  <c r="GX35" i="2"/>
  <c r="GX97" i="2"/>
  <c r="JV35" i="2"/>
  <c r="JV66" i="2"/>
  <c r="JV97" i="2"/>
  <c r="JV167" i="2"/>
  <c r="JV197" i="2"/>
  <c r="GX226" i="2"/>
  <c r="GX66" i="2"/>
  <c r="GX167" i="2"/>
  <c r="GX258" i="2"/>
  <c r="GY35" i="2"/>
  <c r="GY97" i="2"/>
  <c r="JW35" i="2"/>
  <c r="JW66" i="2"/>
  <c r="JW97" i="2"/>
  <c r="JW167" i="2"/>
  <c r="JW197" i="2"/>
  <c r="GY226" i="2"/>
  <c r="GY66" i="2"/>
  <c r="GY167" i="2"/>
  <c r="GY258" i="2"/>
  <c r="GZ35" i="2"/>
  <c r="GZ97" i="2"/>
  <c r="JX35" i="2"/>
  <c r="JX66" i="2"/>
  <c r="JX97" i="2"/>
  <c r="JX167" i="2"/>
  <c r="JX197" i="2"/>
  <c r="GZ226" i="2"/>
  <c r="GZ66" i="2"/>
  <c r="GZ167" i="2"/>
  <c r="GZ258" i="2"/>
  <c r="KI226" i="2"/>
  <c r="NG35" i="2"/>
  <c r="NG66" i="2"/>
  <c r="NG97" i="2"/>
  <c r="NG167" i="2"/>
  <c r="NG197" i="2"/>
  <c r="KI66" i="2"/>
  <c r="KI167" i="2"/>
  <c r="KI258" i="2"/>
  <c r="NH35" i="2"/>
  <c r="NH66" i="2"/>
  <c r="NH97" i="2"/>
  <c r="NH167" i="2"/>
  <c r="NH197" i="2"/>
  <c r="KJ226" i="2"/>
  <c r="KJ66" i="2"/>
  <c r="KJ167" i="2"/>
  <c r="KJ258" i="2"/>
  <c r="NI35" i="2"/>
  <c r="NI66" i="2"/>
  <c r="NI97" i="2"/>
  <c r="NI167" i="2"/>
  <c r="NI197" i="2"/>
  <c r="KK226" i="2"/>
  <c r="KK66" i="2"/>
  <c r="KK167" i="2"/>
  <c r="KK258" i="2"/>
  <c r="NJ35" i="2"/>
  <c r="NJ66" i="2"/>
  <c r="NJ97" i="2"/>
  <c r="NJ167" i="2"/>
  <c r="NJ197" i="2"/>
  <c r="KL226" i="2"/>
  <c r="KL66" i="2"/>
  <c r="KL167" i="2"/>
  <c r="KL258" i="2"/>
  <c r="NK35" i="2"/>
  <c r="NK66" i="2"/>
  <c r="NK97" i="2"/>
  <c r="NK167" i="2"/>
  <c r="NK197" i="2"/>
  <c r="KM226" i="2"/>
  <c r="KM66" i="2"/>
  <c r="KM167" i="2"/>
  <c r="KM258" i="2"/>
  <c r="NL35" i="2"/>
  <c r="NL66" i="2"/>
  <c r="NL97" i="2"/>
  <c r="NL167" i="2"/>
  <c r="NL197" i="2"/>
  <c r="KN226" i="2"/>
  <c r="KN66" i="2"/>
  <c r="KN167" i="2"/>
  <c r="KN258" i="2"/>
  <c r="NM35" i="2"/>
  <c r="NM66" i="2"/>
  <c r="NM97" i="2"/>
  <c r="NM167" i="2"/>
  <c r="NM197" i="2"/>
  <c r="KO226" i="2"/>
  <c r="KO66" i="2"/>
  <c r="KO167" i="2"/>
  <c r="KO258" i="2"/>
  <c r="NN35" i="2"/>
  <c r="NN66" i="2"/>
  <c r="NN97" i="2"/>
  <c r="NN167" i="2"/>
  <c r="NN197" i="2"/>
  <c r="KP226" i="2"/>
  <c r="KP66" i="2"/>
  <c r="KP167" i="2"/>
  <c r="KP258" i="2"/>
  <c r="NO35" i="2"/>
  <c r="NO66" i="2"/>
  <c r="NO97" i="2"/>
  <c r="NO167" i="2"/>
  <c r="NO197" i="2"/>
  <c r="KQ226" i="2"/>
  <c r="KQ66" i="2"/>
  <c r="KQ167" i="2"/>
  <c r="KQ258" i="2"/>
  <c r="NP35" i="2"/>
  <c r="NP66" i="2"/>
  <c r="NP97" i="2"/>
  <c r="NP167" i="2"/>
  <c r="NP197" i="2"/>
  <c r="KR226" i="2"/>
  <c r="KR66" i="2"/>
  <c r="KR167" i="2"/>
  <c r="KR258" i="2"/>
  <c r="NQ35" i="2"/>
  <c r="NQ66" i="2"/>
  <c r="NQ97" i="2"/>
  <c r="NQ167" i="2"/>
  <c r="NQ197" i="2"/>
  <c r="KS226" i="2"/>
  <c r="KS66" i="2"/>
  <c r="KS167" i="2"/>
  <c r="KS258" i="2"/>
  <c r="NR35" i="2"/>
  <c r="NR66" i="2"/>
  <c r="NR97" i="2"/>
  <c r="NR167" i="2"/>
  <c r="NR197" i="2"/>
  <c r="KT226" i="2"/>
  <c r="KT66" i="2"/>
  <c r="KT167" i="2"/>
  <c r="KT258" i="2"/>
  <c r="NS35" i="2"/>
  <c r="NS66" i="2"/>
  <c r="NS97" i="2"/>
  <c r="NS167" i="2"/>
  <c r="NS197" i="2"/>
  <c r="KU226" i="2"/>
  <c r="KU66" i="2"/>
  <c r="KU167" i="2"/>
  <c r="KU258" i="2"/>
  <c r="NT35" i="2"/>
  <c r="NT66" i="2"/>
  <c r="NT97" i="2"/>
  <c r="NT167" i="2"/>
  <c r="NT197" i="2"/>
  <c r="KV226" i="2"/>
  <c r="KV66" i="2"/>
  <c r="KV167" i="2"/>
  <c r="KV258" i="2"/>
  <c r="NU35" i="2"/>
  <c r="NU66" i="2"/>
  <c r="NU97" i="2"/>
  <c r="NU167" i="2"/>
  <c r="NU197" i="2"/>
  <c r="KW226" i="2"/>
  <c r="KW66" i="2"/>
  <c r="KW167" i="2"/>
  <c r="KW258" i="2"/>
  <c r="NV35" i="2"/>
  <c r="NV66" i="2"/>
  <c r="NV97" i="2"/>
  <c r="NV167" i="2"/>
  <c r="NV197" i="2"/>
  <c r="KX226" i="2"/>
  <c r="KX66" i="2"/>
  <c r="KX167" i="2"/>
  <c r="KX258" i="2"/>
  <c r="NW35" i="2"/>
  <c r="NW66" i="2"/>
  <c r="NW97" i="2"/>
  <c r="NW167" i="2"/>
  <c r="NW197" i="2"/>
  <c r="KY226" i="2"/>
  <c r="KY66" i="2"/>
  <c r="KY167" i="2"/>
  <c r="KY258" i="2"/>
  <c r="NX35" i="2"/>
  <c r="NX66" i="2"/>
  <c r="NX97" i="2"/>
  <c r="NX167" i="2"/>
  <c r="NX197" i="2"/>
  <c r="KZ226" i="2"/>
  <c r="KZ66" i="2"/>
  <c r="KZ167" i="2"/>
  <c r="KZ258" i="2"/>
  <c r="NY35" i="2"/>
  <c r="NY66" i="2"/>
  <c r="NY97" i="2"/>
  <c r="NY167" i="2"/>
  <c r="NY197" i="2"/>
  <c r="LA226" i="2"/>
  <c r="LA66" i="2"/>
  <c r="LA167" i="2"/>
  <c r="LA258" i="2"/>
  <c r="NZ35" i="2"/>
  <c r="NZ66" i="2"/>
  <c r="NZ97" i="2"/>
  <c r="NZ167" i="2"/>
  <c r="NZ197" i="2"/>
  <c r="LB226" i="2"/>
  <c r="LB66" i="2"/>
  <c r="LB167" i="2"/>
  <c r="LB258" i="2"/>
  <c r="OA35" i="2"/>
  <c r="OA66" i="2"/>
  <c r="OA97" i="2"/>
  <c r="OA167" i="2"/>
  <c r="OA197" i="2"/>
  <c r="LC226" i="2"/>
  <c r="LC66" i="2"/>
  <c r="LC167" i="2"/>
  <c r="LC258" i="2"/>
  <c r="OB35" i="2"/>
  <c r="OB66" i="2"/>
  <c r="OB97" i="2"/>
  <c r="OB167" i="2"/>
  <c r="OB197" i="2"/>
  <c r="LD226" i="2"/>
  <c r="LD66" i="2"/>
  <c r="LD167" i="2"/>
  <c r="LD258" i="2"/>
  <c r="OC35" i="2"/>
  <c r="OC66" i="2"/>
  <c r="OC97" i="2"/>
  <c r="OC167" i="2"/>
  <c r="OC197" i="2"/>
  <c r="LE226" i="2"/>
  <c r="LE66" i="2"/>
  <c r="LE167" i="2"/>
  <c r="LE258" i="2"/>
  <c r="OD35" i="2"/>
  <c r="OD66" i="2"/>
  <c r="OD97" i="2"/>
  <c r="OD167" i="2"/>
  <c r="OD197" i="2"/>
  <c r="LF226" i="2"/>
  <c r="LF66" i="2"/>
  <c r="LF167" i="2"/>
  <c r="LF258" i="2"/>
  <c r="OE35" i="2"/>
  <c r="OE66" i="2"/>
  <c r="OE97" i="2"/>
  <c r="OE167" i="2"/>
  <c r="OE197" i="2"/>
  <c r="LG226" i="2"/>
  <c r="LG66" i="2"/>
  <c r="LG167" i="2"/>
  <c r="LG258" i="2"/>
  <c r="OF35" i="2"/>
  <c r="OF66" i="2"/>
  <c r="OF97" i="2"/>
  <c r="OF167" i="2"/>
  <c r="OF197" i="2"/>
  <c r="LH226" i="2"/>
  <c r="LH66" i="2"/>
  <c r="LH167" i="2"/>
  <c r="LH258" i="2"/>
  <c r="OG35" i="2"/>
  <c r="OG66" i="2"/>
  <c r="OG97" i="2"/>
  <c r="OG167" i="2"/>
  <c r="OG197" i="2"/>
  <c r="LI226" i="2"/>
  <c r="LI66" i="2"/>
  <c r="LI167" i="2"/>
  <c r="LI258" i="2"/>
  <c r="OH35" i="2"/>
  <c r="OH66" i="2"/>
  <c r="OH97" i="2"/>
  <c r="OH167" i="2"/>
  <c r="OH197" i="2"/>
  <c r="LJ226" i="2"/>
  <c r="LJ66" i="2"/>
  <c r="LJ167" i="2"/>
  <c r="LJ258" i="2"/>
  <c r="OI35" i="2"/>
  <c r="OI66" i="2"/>
  <c r="OI97" i="2"/>
  <c r="OI167" i="2"/>
  <c r="OI197" i="2"/>
  <c r="LK226" i="2"/>
  <c r="LK66" i="2"/>
  <c r="LK167" i="2"/>
  <c r="LK258" i="2"/>
  <c r="OJ35" i="2"/>
  <c r="OJ66" i="2"/>
  <c r="OJ97" i="2"/>
  <c r="OJ167" i="2"/>
  <c r="OJ197" i="2"/>
  <c r="LL226" i="2"/>
  <c r="LL66" i="2"/>
  <c r="LL167" i="2"/>
  <c r="LL258" i="2"/>
  <c r="OK35" i="2"/>
  <c r="OK66" i="2"/>
  <c r="OK97" i="2"/>
  <c r="OK167" i="2"/>
  <c r="OK197" i="2"/>
  <c r="LM226" i="2"/>
  <c r="LM66" i="2"/>
  <c r="LM167" i="2"/>
  <c r="LM258" i="2"/>
  <c r="OL35" i="2"/>
  <c r="OL66" i="2"/>
  <c r="OL97" i="2"/>
  <c r="OL167" i="2"/>
  <c r="OL197" i="2"/>
  <c r="LN226" i="2"/>
  <c r="LN66" i="2"/>
  <c r="LN167" i="2"/>
  <c r="LN258" i="2"/>
  <c r="OM35" i="2"/>
  <c r="OM66" i="2"/>
  <c r="OM97" i="2"/>
  <c r="OM167" i="2"/>
  <c r="OM197" i="2"/>
  <c r="LO226" i="2"/>
  <c r="LO66" i="2"/>
  <c r="LO167" i="2"/>
  <c r="LO258" i="2"/>
  <c r="ON35" i="2"/>
  <c r="ON66" i="2"/>
  <c r="ON97" i="2"/>
  <c r="ON167" i="2"/>
  <c r="ON197" i="2"/>
  <c r="LP226" i="2"/>
  <c r="LP66" i="2"/>
  <c r="LP167" i="2"/>
  <c r="LP258" i="2"/>
  <c r="OO35" i="2"/>
  <c r="OO66" i="2"/>
  <c r="OO97" i="2"/>
  <c r="OO167" i="2"/>
  <c r="OO197" i="2"/>
  <c r="LQ226" i="2"/>
  <c r="LQ66" i="2"/>
  <c r="LQ167" i="2"/>
  <c r="LQ258" i="2"/>
  <c r="OP35" i="2"/>
  <c r="OP66" i="2"/>
  <c r="OP97" i="2"/>
  <c r="OP167" i="2"/>
  <c r="OP197" i="2"/>
  <c r="LR226" i="2"/>
  <c r="LR66" i="2"/>
  <c r="LR167" i="2"/>
  <c r="LR258" i="2"/>
  <c r="OQ35" i="2"/>
  <c r="OQ66" i="2"/>
  <c r="OQ97" i="2"/>
  <c r="OQ167" i="2"/>
  <c r="OQ197" i="2"/>
  <c r="LS226" i="2"/>
  <c r="LS66" i="2"/>
  <c r="LS167" i="2"/>
  <c r="LS258" i="2"/>
  <c r="OR35" i="2"/>
  <c r="OR66" i="2"/>
  <c r="OR97" i="2"/>
  <c r="OR167" i="2"/>
  <c r="OR197" i="2"/>
  <c r="LT226" i="2"/>
  <c r="LT66" i="2"/>
  <c r="LT167" i="2"/>
  <c r="LT258" i="2"/>
  <c r="OS35" i="2"/>
  <c r="OS66" i="2"/>
  <c r="OS97" i="2"/>
  <c r="OS167" i="2"/>
  <c r="OS197" i="2"/>
  <c r="LU226" i="2"/>
  <c r="LU66" i="2"/>
  <c r="LU167" i="2"/>
  <c r="LU258" i="2"/>
  <c r="OT35" i="2"/>
  <c r="OT66" i="2"/>
  <c r="OT97" i="2"/>
  <c r="OT167" i="2"/>
  <c r="OT197" i="2"/>
  <c r="LV226" i="2"/>
  <c r="LV66" i="2"/>
  <c r="LV167" i="2"/>
  <c r="LV258" i="2"/>
  <c r="OU35" i="2"/>
  <c r="OU66" i="2"/>
  <c r="OU97" i="2"/>
  <c r="OU167" i="2"/>
  <c r="OU197" i="2"/>
  <c r="LW226" i="2"/>
  <c r="LW66" i="2"/>
  <c r="LW167" i="2"/>
  <c r="LW258" i="2"/>
  <c r="OV35" i="2"/>
  <c r="OV66" i="2"/>
  <c r="OV97" i="2"/>
  <c r="OV167" i="2"/>
  <c r="OV197" i="2"/>
  <c r="LX226" i="2"/>
  <c r="LX66" i="2"/>
  <c r="LX167" i="2"/>
  <c r="LX258" i="2"/>
  <c r="OW35" i="2"/>
  <c r="OW66" i="2"/>
  <c r="OW97" i="2"/>
  <c r="OW167" i="2"/>
  <c r="OW197" i="2"/>
  <c r="LY226" i="2"/>
  <c r="LY66" i="2"/>
  <c r="LY167" i="2"/>
  <c r="LY258" i="2"/>
  <c r="OX35" i="2"/>
  <c r="OX66" i="2"/>
  <c r="OX97" i="2"/>
  <c r="OX167" i="2"/>
  <c r="OX197" i="2"/>
  <c r="LZ226" i="2"/>
  <c r="LZ66" i="2"/>
  <c r="LZ167" i="2"/>
  <c r="LZ258" i="2"/>
  <c r="OY35" i="2"/>
  <c r="OY66" i="2"/>
  <c r="OY97" i="2"/>
  <c r="OY167" i="2"/>
  <c r="OY197" i="2"/>
  <c r="MA226" i="2"/>
  <c r="MA66" i="2"/>
  <c r="MA167" i="2"/>
  <c r="MA258" i="2"/>
  <c r="OZ35" i="2"/>
  <c r="OZ66" i="2"/>
  <c r="OZ97" i="2"/>
  <c r="OZ167" i="2"/>
  <c r="OZ197" i="2"/>
  <c r="MB226" i="2"/>
  <c r="MB66" i="2"/>
  <c r="MB167" i="2"/>
  <c r="MB258" i="2"/>
  <c r="PA35" i="2"/>
  <c r="PA66" i="2"/>
  <c r="PA97" i="2"/>
  <c r="PA167" i="2"/>
  <c r="PA197" i="2"/>
  <c r="MC226" i="2"/>
  <c r="MC66" i="2"/>
  <c r="MC167" i="2"/>
  <c r="MC258" i="2"/>
  <c r="PB35" i="2"/>
  <c r="PB66" i="2"/>
  <c r="PB97" i="2"/>
  <c r="PB167" i="2"/>
  <c r="PB197" i="2"/>
  <c r="MD226" i="2"/>
  <c r="MD66" i="2"/>
  <c r="MD167" i="2"/>
  <c r="MD258" i="2"/>
  <c r="PC35" i="2"/>
  <c r="PC66" i="2"/>
  <c r="PC97" i="2"/>
  <c r="PC167" i="2"/>
  <c r="PC197" i="2"/>
  <c r="ME226" i="2"/>
  <c r="ME66" i="2"/>
  <c r="ME167" i="2"/>
  <c r="ME258" i="2"/>
  <c r="PD35" i="2"/>
  <c r="PD66" i="2"/>
  <c r="PD97" i="2"/>
  <c r="PD167" i="2"/>
  <c r="PD197" i="2"/>
  <c r="MF226" i="2"/>
  <c r="MF66" i="2"/>
  <c r="MF167" i="2"/>
  <c r="MF258" i="2"/>
  <c r="PE35" i="2"/>
  <c r="PE66" i="2"/>
  <c r="PE97" i="2"/>
  <c r="PE167" i="2"/>
  <c r="PE197" i="2"/>
  <c r="MG226" i="2"/>
  <c r="MG66" i="2"/>
  <c r="MG167" i="2"/>
  <c r="MG258" i="2"/>
  <c r="PF35" i="2"/>
  <c r="PF66" i="2"/>
  <c r="PF97" i="2"/>
  <c r="PF167" i="2"/>
  <c r="PF197" i="2"/>
  <c r="MH226" i="2"/>
  <c r="MH66" i="2"/>
  <c r="MH167" i="2"/>
  <c r="MH258" i="2"/>
  <c r="PG35" i="2"/>
  <c r="PG66" i="2"/>
  <c r="PG97" i="2"/>
  <c r="PG167" i="2"/>
  <c r="PG197" i="2"/>
  <c r="MI226" i="2"/>
  <c r="MI66" i="2"/>
  <c r="MI167" i="2"/>
  <c r="MI258" i="2"/>
  <c r="PH35" i="2"/>
  <c r="PH66" i="2"/>
  <c r="PH97" i="2"/>
  <c r="PH167" i="2"/>
  <c r="PH197" i="2"/>
  <c r="MJ226" i="2"/>
  <c r="MJ66" i="2"/>
  <c r="MJ167" i="2"/>
  <c r="MJ258" i="2"/>
  <c r="D36" i="2"/>
  <c r="P53" i="1"/>
  <c r="D98" i="2"/>
  <c r="BV36" i="2"/>
  <c r="BW36" i="2"/>
  <c r="BZ36" i="2"/>
  <c r="BX36" i="2"/>
  <c r="BZ67" i="2"/>
  <c r="BZ98" i="2"/>
  <c r="BZ168" i="2"/>
  <c r="BZ198" i="2"/>
  <c r="D227" i="2"/>
  <c r="D67" i="2"/>
  <c r="D168" i="2"/>
  <c r="D259" i="2"/>
  <c r="E36" i="2"/>
  <c r="E98" i="2"/>
  <c r="CA36" i="2"/>
  <c r="CA67" i="2"/>
  <c r="CA98" i="2"/>
  <c r="CA168" i="2"/>
  <c r="CA198" i="2"/>
  <c r="E227" i="2"/>
  <c r="E67" i="2"/>
  <c r="E168" i="2"/>
  <c r="E259" i="2"/>
  <c r="F36" i="2"/>
  <c r="F98" i="2"/>
  <c r="CB36" i="2"/>
  <c r="CB67" i="2"/>
  <c r="CB98" i="2"/>
  <c r="CB168" i="2"/>
  <c r="CB198" i="2"/>
  <c r="F227" i="2"/>
  <c r="F67" i="2"/>
  <c r="F168" i="2"/>
  <c r="F259" i="2"/>
  <c r="G36" i="2"/>
  <c r="G98" i="2"/>
  <c r="CC36" i="2"/>
  <c r="CC67" i="2"/>
  <c r="CC98" i="2"/>
  <c r="CC168" i="2"/>
  <c r="CC198" i="2"/>
  <c r="G227" i="2"/>
  <c r="G67" i="2"/>
  <c r="G168" i="2"/>
  <c r="G259" i="2"/>
  <c r="H36" i="2"/>
  <c r="H98" i="2"/>
  <c r="CD36" i="2"/>
  <c r="CD67" i="2"/>
  <c r="CD98" i="2"/>
  <c r="CD168" i="2"/>
  <c r="CD198" i="2"/>
  <c r="H227" i="2"/>
  <c r="H67" i="2"/>
  <c r="H168" i="2"/>
  <c r="H259" i="2"/>
  <c r="I36" i="2"/>
  <c r="I98" i="2"/>
  <c r="CE36" i="2"/>
  <c r="CE67" i="2"/>
  <c r="CE98" i="2"/>
  <c r="CE168" i="2"/>
  <c r="CE198" i="2"/>
  <c r="I227" i="2"/>
  <c r="I67" i="2"/>
  <c r="I168" i="2"/>
  <c r="I259" i="2"/>
  <c r="J36" i="2"/>
  <c r="J98" i="2"/>
  <c r="CF36" i="2"/>
  <c r="CF67" i="2"/>
  <c r="CF98" i="2"/>
  <c r="CF168" i="2"/>
  <c r="CF198" i="2"/>
  <c r="J227" i="2"/>
  <c r="J67" i="2"/>
  <c r="J168" i="2"/>
  <c r="J259" i="2"/>
  <c r="K36" i="2"/>
  <c r="K98" i="2"/>
  <c r="CG36" i="2"/>
  <c r="CG67" i="2"/>
  <c r="CG98" i="2"/>
  <c r="CG168" i="2"/>
  <c r="CG198" i="2"/>
  <c r="K227" i="2"/>
  <c r="K67" i="2"/>
  <c r="K168" i="2"/>
  <c r="K259" i="2"/>
  <c r="L36" i="2"/>
  <c r="L98" i="2"/>
  <c r="CH36" i="2"/>
  <c r="CH67" i="2"/>
  <c r="CH98" i="2"/>
  <c r="CH168" i="2"/>
  <c r="CH198" i="2"/>
  <c r="L227" i="2"/>
  <c r="L67" i="2"/>
  <c r="L168" i="2"/>
  <c r="L259" i="2"/>
  <c r="M36" i="2"/>
  <c r="M98" i="2"/>
  <c r="CI36" i="2"/>
  <c r="CI67" i="2"/>
  <c r="CI98" i="2"/>
  <c r="CI168" i="2"/>
  <c r="CI198" i="2"/>
  <c r="M227" i="2"/>
  <c r="M67" i="2"/>
  <c r="M168" i="2"/>
  <c r="M259" i="2"/>
  <c r="N36" i="2"/>
  <c r="N98" i="2"/>
  <c r="CJ36" i="2"/>
  <c r="CJ67" i="2"/>
  <c r="CJ98" i="2"/>
  <c r="CJ168" i="2"/>
  <c r="CJ198" i="2"/>
  <c r="N227" i="2"/>
  <c r="N67" i="2"/>
  <c r="N168" i="2"/>
  <c r="N259" i="2"/>
  <c r="O36" i="2"/>
  <c r="O98" i="2"/>
  <c r="CK36" i="2"/>
  <c r="CK67" i="2"/>
  <c r="CK98" i="2"/>
  <c r="CK168" i="2"/>
  <c r="CK198" i="2"/>
  <c r="O227" i="2"/>
  <c r="O67" i="2"/>
  <c r="O168" i="2"/>
  <c r="O259" i="2"/>
  <c r="P36" i="2"/>
  <c r="P98" i="2"/>
  <c r="CL36" i="2"/>
  <c r="CL67" i="2"/>
  <c r="CL98" i="2"/>
  <c r="CL168" i="2"/>
  <c r="CL198" i="2"/>
  <c r="P227" i="2"/>
  <c r="P67" i="2"/>
  <c r="P168" i="2"/>
  <c r="P259" i="2"/>
  <c r="Q36" i="2"/>
  <c r="Q98" i="2"/>
  <c r="CM36" i="2"/>
  <c r="CM67" i="2"/>
  <c r="CM98" i="2"/>
  <c r="CM168" i="2"/>
  <c r="CM198" i="2"/>
  <c r="Q227" i="2"/>
  <c r="Q67" i="2"/>
  <c r="Q168" i="2"/>
  <c r="Q259" i="2"/>
  <c r="R36" i="2"/>
  <c r="R98" i="2"/>
  <c r="CN36" i="2"/>
  <c r="CN67" i="2"/>
  <c r="CN98" i="2"/>
  <c r="CN168" i="2"/>
  <c r="CN198" i="2"/>
  <c r="R227" i="2"/>
  <c r="R67" i="2"/>
  <c r="R168" i="2"/>
  <c r="R259" i="2"/>
  <c r="S36" i="2"/>
  <c r="S98" i="2"/>
  <c r="CO36" i="2"/>
  <c r="CO67" i="2"/>
  <c r="CO98" i="2"/>
  <c r="CO168" i="2"/>
  <c r="CO198" i="2"/>
  <c r="S227" i="2"/>
  <c r="S67" i="2"/>
  <c r="S168" i="2"/>
  <c r="S259" i="2"/>
  <c r="T36" i="2"/>
  <c r="T98" i="2"/>
  <c r="CP36" i="2"/>
  <c r="CP67" i="2"/>
  <c r="CP98" i="2"/>
  <c r="CP168" i="2"/>
  <c r="CP198" i="2"/>
  <c r="T227" i="2"/>
  <c r="T67" i="2"/>
  <c r="T168" i="2"/>
  <c r="T259" i="2"/>
  <c r="U36" i="2"/>
  <c r="U98" i="2"/>
  <c r="CQ36" i="2"/>
  <c r="CQ67" i="2"/>
  <c r="CQ98" i="2"/>
  <c r="CQ168" i="2"/>
  <c r="CQ198" i="2"/>
  <c r="U227" i="2"/>
  <c r="U67" i="2"/>
  <c r="U168" i="2"/>
  <c r="U259" i="2"/>
  <c r="V36" i="2"/>
  <c r="V98" i="2"/>
  <c r="CR36" i="2"/>
  <c r="CR67" i="2"/>
  <c r="CR98" i="2"/>
  <c r="CR168" i="2"/>
  <c r="CR198" i="2"/>
  <c r="V227" i="2"/>
  <c r="V67" i="2"/>
  <c r="V168" i="2"/>
  <c r="V259" i="2"/>
  <c r="W36" i="2"/>
  <c r="W98" i="2"/>
  <c r="CS36" i="2"/>
  <c r="CS67" i="2"/>
  <c r="CS98" i="2"/>
  <c r="CS168" i="2"/>
  <c r="CS198" i="2"/>
  <c r="W227" i="2"/>
  <c r="W67" i="2"/>
  <c r="W168" i="2"/>
  <c r="W259" i="2"/>
  <c r="X36" i="2"/>
  <c r="X98" i="2"/>
  <c r="CT36" i="2"/>
  <c r="CT67" i="2"/>
  <c r="CT98" i="2"/>
  <c r="CT168" i="2"/>
  <c r="CT198" i="2"/>
  <c r="X227" i="2"/>
  <c r="X67" i="2"/>
  <c r="X168" i="2"/>
  <c r="X259" i="2"/>
  <c r="Y36" i="2"/>
  <c r="Y98" i="2"/>
  <c r="CU36" i="2"/>
  <c r="CU67" i="2"/>
  <c r="CU98" i="2"/>
  <c r="CU168" i="2"/>
  <c r="CU198" i="2"/>
  <c r="Y227" i="2"/>
  <c r="Y67" i="2"/>
  <c r="Y168" i="2"/>
  <c r="Y259" i="2"/>
  <c r="Z36" i="2"/>
  <c r="Z98" i="2"/>
  <c r="CV36" i="2"/>
  <c r="CV67" i="2"/>
  <c r="CV98" i="2"/>
  <c r="CV168" i="2"/>
  <c r="CV198" i="2"/>
  <c r="Z227" i="2"/>
  <c r="Z67" i="2"/>
  <c r="Z168" i="2"/>
  <c r="Z259" i="2"/>
  <c r="AA36" i="2"/>
  <c r="AA98" i="2"/>
  <c r="CW36" i="2"/>
  <c r="CW67" i="2"/>
  <c r="CW98" i="2"/>
  <c r="CW168" i="2"/>
  <c r="CW198" i="2"/>
  <c r="AA227" i="2"/>
  <c r="AA67" i="2"/>
  <c r="AA168" i="2"/>
  <c r="AA259" i="2"/>
  <c r="AB36" i="2"/>
  <c r="AB98" i="2"/>
  <c r="CX36" i="2"/>
  <c r="CX67" i="2"/>
  <c r="CX98" i="2"/>
  <c r="CX168" i="2"/>
  <c r="CX198" i="2"/>
  <c r="AB227" i="2"/>
  <c r="AB67" i="2"/>
  <c r="AB168" i="2"/>
  <c r="AB259" i="2"/>
  <c r="AC36" i="2"/>
  <c r="AC98" i="2"/>
  <c r="CY36" i="2"/>
  <c r="CY67" i="2"/>
  <c r="CY98" i="2"/>
  <c r="CY168" i="2"/>
  <c r="CY198" i="2"/>
  <c r="AC227" i="2"/>
  <c r="AC67" i="2"/>
  <c r="AC168" i="2"/>
  <c r="AC259" i="2"/>
  <c r="AD36" i="2"/>
  <c r="AD98" i="2"/>
  <c r="CZ36" i="2"/>
  <c r="CZ67" i="2"/>
  <c r="CZ98" i="2"/>
  <c r="CZ168" i="2"/>
  <c r="CZ198" i="2"/>
  <c r="AD227" i="2"/>
  <c r="AD67" i="2"/>
  <c r="AD168" i="2"/>
  <c r="AD259" i="2"/>
  <c r="AE36" i="2"/>
  <c r="AE98" i="2"/>
  <c r="DA36" i="2"/>
  <c r="DA67" i="2"/>
  <c r="DA98" i="2"/>
  <c r="DA168" i="2"/>
  <c r="DA198" i="2"/>
  <c r="AE227" i="2"/>
  <c r="AE67" i="2"/>
  <c r="AE168" i="2"/>
  <c r="AE259" i="2"/>
  <c r="AF36" i="2"/>
  <c r="AF98" i="2"/>
  <c r="DB36" i="2"/>
  <c r="DB67" i="2"/>
  <c r="DB98" i="2"/>
  <c r="DB168" i="2"/>
  <c r="DB198" i="2"/>
  <c r="AF227" i="2"/>
  <c r="AF67" i="2"/>
  <c r="AF168" i="2"/>
  <c r="AF259" i="2"/>
  <c r="AG36" i="2"/>
  <c r="AG98" i="2"/>
  <c r="DC36" i="2"/>
  <c r="DC67" i="2"/>
  <c r="DC98" i="2"/>
  <c r="DC168" i="2"/>
  <c r="DC198" i="2"/>
  <c r="AG227" i="2"/>
  <c r="AG67" i="2"/>
  <c r="AG168" i="2"/>
  <c r="AG259" i="2"/>
  <c r="AH36" i="2"/>
  <c r="AH98" i="2"/>
  <c r="DD36" i="2"/>
  <c r="DD67" i="2"/>
  <c r="DD98" i="2"/>
  <c r="DD168" i="2"/>
  <c r="DD198" i="2"/>
  <c r="AH227" i="2"/>
  <c r="AH67" i="2"/>
  <c r="AH168" i="2"/>
  <c r="AH259" i="2"/>
  <c r="AI36" i="2"/>
  <c r="AI98" i="2"/>
  <c r="DE36" i="2"/>
  <c r="DE67" i="2"/>
  <c r="DE98" i="2"/>
  <c r="DE168" i="2"/>
  <c r="DE198" i="2"/>
  <c r="AI227" i="2"/>
  <c r="AI67" i="2"/>
  <c r="AI168" i="2"/>
  <c r="AI259" i="2"/>
  <c r="AJ36" i="2"/>
  <c r="AJ98" i="2"/>
  <c r="DF36" i="2"/>
  <c r="DF67" i="2"/>
  <c r="DF98" i="2"/>
  <c r="DF168" i="2"/>
  <c r="DF198" i="2"/>
  <c r="AJ227" i="2"/>
  <c r="AJ67" i="2"/>
  <c r="AJ168" i="2"/>
  <c r="AJ259" i="2"/>
  <c r="AK36" i="2"/>
  <c r="AK98" i="2"/>
  <c r="DG36" i="2"/>
  <c r="DG67" i="2"/>
  <c r="DG98" i="2"/>
  <c r="DG168" i="2"/>
  <c r="DG198" i="2"/>
  <c r="AK227" i="2"/>
  <c r="AK67" i="2"/>
  <c r="AK168" i="2"/>
  <c r="AK259" i="2"/>
  <c r="AL36" i="2"/>
  <c r="AL98" i="2"/>
  <c r="DH36" i="2"/>
  <c r="DH67" i="2"/>
  <c r="DH98" i="2"/>
  <c r="DH168" i="2"/>
  <c r="DH198" i="2"/>
  <c r="AL227" i="2"/>
  <c r="AL67" i="2"/>
  <c r="AL168" i="2"/>
  <c r="AL259" i="2"/>
  <c r="AM36" i="2"/>
  <c r="AM98" i="2"/>
  <c r="DI36" i="2"/>
  <c r="DI67" i="2"/>
  <c r="DI98" i="2"/>
  <c r="DI168" i="2"/>
  <c r="DI198" i="2"/>
  <c r="AM227" i="2"/>
  <c r="AM67" i="2"/>
  <c r="AM168" i="2"/>
  <c r="AM259" i="2"/>
  <c r="AN36" i="2"/>
  <c r="AN98" i="2"/>
  <c r="DJ36" i="2"/>
  <c r="DJ67" i="2"/>
  <c r="DJ98" i="2"/>
  <c r="DJ168" i="2"/>
  <c r="DJ198" i="2"/>
  <c r="AN227" i="2"/>
  <c r="AN67" i="2"/>
  <c r="AN168" i="2"/>
  <c r="AN259" i="2"/>
  <c r="AO36" i="2"/>
  <c r="AO98" i="2"/>
  <c r="DK36" i="2"/>
  <c r="DK67" i="2"/>
  <c r="DK98" i="2"/>
  <c r="DK168" i="2"/>
  <c r="DK198" i="2"/>
  <c r="AO227" i="2"/>
  <c r="AO67" i="2"/>
  <c r="AO168" i="2"/>
  <c r="AO259" i="2"/>
  <c r="AP36" i="2"/>
  <c r="AP98" i="2"/>
  <c r="DL36" i="2"/>
  <c r="DL67" i="2"/>
  <c r="DL98" i="2"/>
  <c r="DL168" i="2"/>
  <c r="DL198" i="2"/>
  <c r="AP227" i="2"/>
  <c r="AP67" i="2"/>
  <c r="AP168" i="2"/>
  <c r="AP259" i="2"/>
  <c r="AQ36" i="2"/>
  <c r="AQ98" i="2"/>
  <c r="DM36" i="2"/>
  <c r="DM67" i="2"/>
  <c r="DM98" i="2"/>
  <c r="DM168" i="2"/>
  <c r="DM198" i="2"/>
  <c r="AQ227" i="2"/>
  <c r="AQ67" i="2"/>
  <c r="AQ168" i="2"/>
  <c r="AQ259" i="2"/>
  <c r="AR36" i="2"/>
  <c r="AR98" i="2"/>
  <c r="DN36" i="2"/>
  <c r="DN67" i="2"/>
  <c r="DN98" i="2"/>
  <c r="DN168" i="2"/>
  <c r="DN198" i="2"/>
  <c r="AR227" i="2"/>
  <c r="AR67" i="2"/>
  <c r="AR168" i="2"/>
  <c r="AR259" i="2"/>
  <c r="AS36" i="2"/>
  <c r="AS98" i="2"/>
  <c r="DO36" i="2"/>
  <c r="DO67" i="2"/>
  <c r="DO98" i="2"/>
  <c r="DO168" i="2"/>
  <c r="DO198" i="2"/>
  <c r="AS227" i="2"/>
  <c r="AS67" i="2"/>
  <c r="AS168" i="2"/>
  <c r="AS259" i="2"/>
  <c r="AT36" i="2"/>
  <c r="AT98" i="2"/>
  <c r="DP36" i="2"/>
  <c r="DP67" i="2"/>
  <c r="DP98" i="2"/>
  <c r="DP168" i="2"/>
  <c r="DP198" i="2"/>
  <c r="AT227" i="2"/>
  <c r="AT67" i="2"/>
  <c r="AT168" i="2"/>
  <c r="AT259" i="2"/>
  <c r="AU36" i="2"/>
  <c r="AU98" i="2"/>
  <c r="DQ36" i="2"/>
  <c r="DQ67" i="2"/>
  <c r="DQ98" i="2"/>
  <c r="DQ168" i="2"/>
  <c r="DQ198" i="2"/>
  <c r="AU227" i="2"/>
  <c r="AU67" i="2"/>
  <c r="AU168" i="2"/>
  <c r="AU259" i="2"/>
  <c r="AV36" i="2"/>
  <c r="AV98" i="2"/>
  <c r="DR36" i="2"/>
  <c r="DR67" i="2"/>
  <c r="DR98" i="2"/>
  <c r="DR168" i="2"/>
  <c r="DR198" i="2"/>
  <c r="AV227" i="2"/>
  <c r="AV67" i="2"/>
  <c r="AV168" i="2"/>
  <c r="AV259" i="2"/>
  <c r="AW36" i="2"/>
  <c r="AW98" i="2"/>
  <c r="DS36" i="2"/>
  <c r="DS67" i="2"/>
  <c r="DS98" i="2"/>
  <c r="DS168" i="2"/>
  <c r="DS198" i="2"/>
  <c r="AW227" i="2"/>
  <c r="AW67" i="2"/>
  <c r="AW168" i="2"/>
  <c r="AW259" i="2"/>
  <c r="AX36" i="2"/>
  <c r="AX98" i="2"/>
  <c r="DT36" i="2"/>
  <c r="DT67" i="2"/>
  <c r="DT98" i="2"/>
  <c r="DT168" i="2"/>
  <c r="DT198" i="2"/>
  <c r="AX227" i="2"/>
  <c r="AX67" i="2"/>
  <c r="AX168" i="2"/>
  <c r="AX259" i="2"/>
  <c r="AY36" i="2"/>
  <c r="AY98" i="2"/>
  <c r="DU36" i="2"/>
  <c r="DU67" i="2"/>
  <c r="DU98" i="2"/>
  <c r="DU168" i="2"/>
  <c r="DU198" i="2"/>
  <c r="AY227" i="2"/>
  <c r="AY67" i="2"/>
  <c r="AY168" i="2"/>
  <c r="AY259" i="2"/>
  <c r="AZ36" i="2"/>
  <c r="AZ98" i="2"/>
  <c r="DV36" i="2"/>
  <c r="DV67" i="2"/>
  <c r="DV98" i="2"/>
  <c r="DV168" i="2"/>
  <c r="DV198" i="2"/>
  <c r="AZ227" i="2"/>
  <c r="AZ67" i="2"/>
  <c r="AZ168" i="2"/>
  <c r="AZ259" i="2"/>
  <c r="BA36" i="2"/>
  <c r="BA98" i="2"/>
  <c r="DW36" i="2"/>
  <c r="DW67" i="2"/>
  <c r="DW98" i="2"/>
  <c r="DW168" i="2"/>
  <c r="DW198" i="2"/>
  <c r="BA227" i="2"/>
  <c r="BA67" i="2"/>
  <c r="BA168" i="2"/>
  <c r="BA259" i="2"/>
  <c r="BB36" i="2"/>
  <c r="BB98" i="2"/>
  <c r="DX36" i="2"/>
  <c r="DX67" i="2"/>
  <c r="DX98" i="2"/>
  <c r="DX168" i="2"/>
  <c r="DX198" i="2"/>
  <c r="BB227" i="2"/>
  <c r="BB67" i="2"/>
  <c r="BB168" i="2"/>
  <c r="BB259" i="2"/>
  <c r="BC36" i="2"/>
  <c r="BC98" i="2"/>
  <c r="DY36" i="2"/>
  <c r="DY67" i="2"/>
  <c r="DY98" i="2"/>
  <c r="DY168" i="2"/>
  <c r="DY198" i="2"/>
  <c r="BC227" i="2"/>
  <c r="BC67" i="2"/>
  <c r="BC168" i="2"/>
  <c r="BC259" i="2"/>
  <c r="BD36" i="2"/>
  <c r="BD98" i="2"/>
  <c r="DZ36" i="2"/>
  <c r="DZ67" i="2"/>
  <c r="DZ98" i="2"/>
  <c r="DZ168" i="2"/>
  <c r="DZ198" i="2"/>
  <c r="BD227" i="2"/>
  <c r="BD67" i="2"/>
  <c r="BD168" i="2"/>
  <c r="BD259" i="2"/>
  <c r="BE36" i="2"/>
  <c r="BE98" i="2"/>
  <c r="EA36" i="2"/>
  <c r="EA67" i="2"/>
  <c r="EA98" i="2"/>
  <c r="EA168" i="2"/>
  <c r="EA198" i="2"/>
  <c r="BE227" i="2"/>
  <c r="BE67" i="2"/>
  <c r="BE168" i="2"/>
  <c r="BE259" i="2"/>
  <c r="CJ259" i="2"/>
  <c r="CK259" i="2"/>
  <c r="CH259" i="2"/>
  <c r="CI259" i="2"/>
  <c r="EY36" i="2"/>
  <c r="S53" i="1"/>
  <c r="EY98" i="2"/>
  <c r="HW36" i="2"/>
  <c r="HW67" i="2"/>
  <c r="HW98" i="2"/>
  <c r="HW168" i="2"/>
  <c r="HW198" i="2"/>
  <c r="EY227" i="2"/>
  <c r="EY67" i="2"/>
  <c r="EY168" i="2"/>
  <c r="EY259" i="2"/>
  <c r="EZ36" i="2"/>
  <c r="EZ98" i="2"/>
  <c r="HX36" i="2"/>
  <c r="HX67" i="2"/>
  <c r="HX98" i="2"/>
  <c r="HX168" i="2"/>
  <c r="HX198" i="2"/>
  <c r="EZ227" i="2"/>
  <c r="EZ67" i="2"/>
  <c r="EZ168" i="2"/>
  <c r="EZ259" i="2"/>
  <c r="FA36" i="2"/>
  <c r="FA98" i="2"/>
  <c r="HY36" i="2"/>
  <c r="HY67" i="2"/>
  <c r="HY98" i="2"/>
  <c r="HY168" i="2"/>
  <c r="HY198" i="2"/>
  <c r="FA227" i="2"/>
  <c r="FA67" i="2"/>
  <c r="FA168" i="2"/>
  <c r="FA259" i="2"/>
  <c r="FB36" i="2"/>
  <c r="FB98" i="2"/>
  <c r="HZ36" i="2"/>
  <c r="HZ67" i="2"/>
  <c r="HZ98" i="2"/>
  <c r="HZ168" i="2"/>
  <c r="HZ198" i="2"/>
  <c r="FB227" i="2"/>
  <c r="FB67" i="2"/>
  <c r="FB168" i="2"/>
  <c r="FB259" i="2"/>
  <c r="FC36" i="2"/>
  <c r="FC98" i="2"/>
  <c r="IA36" i="2"/>
  <c r="IA67" i="2"/>
  <c r="IA98" i="2"/>
  <c r="IA168" i="2"/>
  <c r="IA198" i="2"/>
  <c r="FC227" i="2"/>
  <c r="FC67" i="2"/>
  <c r="FC168" i="2"/>
  <c r="FC259" i="2"/>
  <c r="FD36" i="2"/>
  <c r="FD98" i="2"/>
  <c r="IB36" i="2"/>
  <c r="IB67" i="2"/>
  <c r="IB98" i="2"/>
  <c r="IB168" i="2"/>
  <c r="IB198" i="2"/>
  <c r="FD227" i="2"/>
  <c r="FD67" i="2"/>
  <c r="FD168" i="2"/>
  <c r="FD259" i="2"/>
  <c r="FE36" i="2"/>
  <c r="FE98" i="2"/>
  <c r="IC36" i="2"/>
  <c r="IC67" i="2"/>
  <c r="IC98" i="2"/>
  <c r="IC168" i="2"/>
  <c r="IC198" i="2"/>
  <c r="FE227" i="2"/>
  <c r="FE67" i="2"/>
  <c r="FE168" i="2"/>
  <c r="FE259" i="2"/>
  <c r="FF36" i="2"/>
  <c r="FF98" i="2"/>
  <c r="ID36" i="2"/>
  <c r="ID67" i="2"/>
  <c r="ID98" i="2"/>
  <c r="ID168" i="2"/>
  <c r="ID198" i="2"/>
  <c r="FF227" i="2"/>
  <c r="FF67" i="2"/>
  <c r="FF168" i="2"/>
  <c r="FF259" i="2"/>
  <c r="FG36" i="2"/>
  <c r="FG98" i="2"/>
  <c r="IE36" i="2"/>
  <c r="IE67" i="2"/>
  <c r="IE98" i="2"/>
  <c r="IE168" i="2"/>
  <c r="IE198" i="2"/>
  <c r="FG227" i="2"/>
  <c r="FG67" i="2"/>
  <c r="FG168" i="2"/>
  <c r="FG259" i="2"/>
  <c r="FH36" i="2"/>
  <c r="FH98" i="2"/>
  <c r="IF36" i="2"/>
  <c r="IF67" i="2"/>
  <c r="IF98" i="2"/>
  <c r="IF168" i="2"/>
  <c r="IF198" i="2"/>
  <c r="FH227" i="2"/>
  <c r="FH67" i="2"/>
  <c r="FH168" i="2"/>
  <c r="FH259" i="2"/>
  <c r="FI36" i="2"/>
  <c r="FI98" i="2"/>
  <c r="IG36" i="2"/>
  <c r="IG67" i="2"/>
  <c r="IG98" i="2"/>
  <c r="IG168" i="2"/>
  <c r="IG198" i="2"/>
  <c r="FI227" i="2"/>
  <c r="FI67" i="2"/>
  <c r="FI168" i="2"/>
  <c r="FI259" i="2"/>
  <c r="FJ36" i="2"/>
  <c r="FJ98" i="2"/>
  <c r="IH36" i="2"/>
  <c r="IH67" i="2"/>
  <c r="IH98" i="2"/>
  <c r="IH168" i="2"/>
  <c r="IH198" i="2"/>
  <c r="FJ227" i="2"/>
  <c r="FJ67" i="2"/>
  <c r="FJ168" i="2"/>
  <c r="FJ259" i="2"/>
  <c r="FK36" i="2"/>
  <c r="FK98" i="2"/>
  <c r="II36" i="2"/>
  <c r="II67" i="2"/>
  <c r="II98" i="2"/>
  <c r="II168" i="2"/>
  <c r="II198" i="2"/>
  <c r="FK227" i="2"/>
  <c r="FK67" i="2"/>
  <c r="FK168" i="2"/>
  <c r="FK259" i="2"/>
  <c r="FL36" i="2"/>
  <c r="FL98" i="2"/>
  <c r="IJ36" i="2"/>
  <c r="IJ67" i="2"/>
  <c r="IJ98" i="2"/>
  <c r="IJ168" i="2"/>
  <c r="IJ198" i="2"/>
  <c r="FL227" i="2"/>
  <c r="FL67" i="2"/>
  <c r="FL168" i="2"/>
  <c r="FL259" i="2"/>
  <c r="FM36" i="2"/>
  <c r="FM98" i="2"/>
  <c r="IK36" i="2"/>
  <c r="IK67" i="2"/>
  <c r="IK98" i="2"/>
  <c r="IK168" i="2"/>
  <c r="IK198" i="2"/>
  <c r="FM227" i="2"/>
  <c r="FM67" i="2"/>
  <c r="FM168" i="2"/>
  <c r="FM259" i="2"/>
  <c r="FN36" i="2"/>
  <c r="FN98" i="2"/>
  <c r="IL36" i="2"/>
  <c r="IL67" i="2"/>
  <c r="IL98" i="2"/>
  <c r="IL168" i="2"/>
  <c r="IL198" i="2"/>
  <c r="FN227" i="2"/>
  <c r="FN67" i="2"/>
  <c r="FN168" i="2"/>
  <c r="FN259" i="2"/>
  <c r="FO36" i="2"/>
  <c r="FO98" i="2"/>
  <c r="IM36" i="2"/>
  <c r="IM67" i="2"/>
  <c r="IM98" i="2"/>
  <c r="IM168" i="2"/>
  <c r="IM198" i="2"/>
  <c r="FO227" i="2"/>
  <c r="FO67" i="2"/>
  <c r="FO168" i="2"/>
  <c r="FO259" i="2"/>
  <c r="FP36" i="2"/>
  <c r="FP98" i="2"/>
  <c r="IN36" i="2"/>
  <c r="IN67" i="2"/>
  <c r="IN98" i="2"/>
  <c r="IN168" i="2"/>
  <c r="IN198" i="2"/>
  <c r="FP227" i="2"/>
  <c r="FP67" i="2"/>
  <c r="FP168" i="2"/>
  <c r="FP259" i="2"/>
  <c r="FQ36" i="2"/>
  <c r="FQ98" i="2"/>
  <c r="IO36" i="2"/>
  <c r="IO67" i="2"/>
  <c r="IO98" i="2"/>
  <c r="IO168" i="2"/>
  <c r="IO198" i="2"/>
  <c r="FQ227" i="2"/>
  <c r="FQ67" i="2"/>
  <c r="FQ168" i="2"/>
  <c r="FQ259" i="2"/>
  <c r="FR36" i="2"/>
  <c r="FR98" i="2"/>
  <c r="IP36" i="2"/>
  <c r="IP67" i="2"/>
  <c r="IP98" i="2"/>
  <c r="IP168" i="2"/>
  <c r="IP198" i="2"/>
  <c r="FR227" i="2"/>
  <c r="FR67" i="2"/>
  <c r="FR168" i="2"/>
  <c r="FR259" i="2"/>
  <c r="FS36" i="2"/>
  <c r="FS98" i="2"/>
  <c r="IQ36" i="2"/>
  <c r="IQ67" i="2"/>
  <c r="IQ98" i="2"/>
  <c r="IQ168" i="2"/>
  <c r="IQ198" i="2"/>
  <c r="FS227" i="2"/>
  <c r="FS67" i="2"/>
  <c r="FS168" i="2"/>
  <c r="FS259" i="2"/>
  <c r="FT36" i="2"/>
  <c r="FT98" i="2"/>
  <c r="IR36" i="2"/>
  <c r="IR67" i="2"/>
  <c r="IR98" i="2"/>
  <c r="IR168" i="2"/>
  <c r="IR198" i="2"/>
  <c r="FT227" i="2"/>
  <c r="FT67" i="2"/>
  <c r="FT168" i="2"/>
  <c r="FT259" i="2"/>
  <c r="FU36" i="2"/>
  <c r="FU98" i="2"/>
  <c r="IS36" i="2"/>
  <c r="IS67" i="2"/>
  <c r="IS98" i="2"/>
  <c r="IS168" i="2"/>
  <c r="IS198" i="2"/>
  <c r="FU227" i="2"/>
  <c r="FU67" i="2"/>
  <c r="FU168" i="2"/>
  <c r="FU259" i="2"/>
  <c r="FV36" i="2"/>
  <c r="FV98" i="2"/>
  <c r="IT36" i="2"/>
  <c r="IT67" i="2"/>
  <c r="IT98" i="2"/>
  <c r="IT168" i="2"/>
  <c r="IT198" i="2"/>
  <c r="FV227" i="2"/>
  <c r="FV67" i="2"/>
  <c r="FV168" i="2"/>
  <c r="FV259" i="2"/>
  <c r="FW36" i="2"/>
  <c r="FW98" i="2"/>
  <c r="IU36" i="2"/>
  <c r="IU67" i="2"/>
  <c r="IU98" i="2"/>
  <c r="IU168" i="2"/>
  <c r="IU198" i="2"/>
  <c r="FW227" i="2"/>
  <c r="FW67" i="2"/>
  <c r="FW168" i="2"/>
  <c r="FW259" i="2"/>
  <c r="FX36" i="2"/>
  <c r="FX98" i="2"/>
  <c r="IV36" i="2"/>
  <c r="IV67" i="2"/>
  <c r="IV98" i="2"/>
  <c r="IV168" i="2"/>
  <c r="IV198" i="2"/>
  <c r="FX227" i="2"/>
  <c r="FX67" i="2"/>
  <c r="FX168" i="2"/>
  <c r="FX259" i="2"/>
  <c r="FY36" i="2"/>
  <c r="FY98" i="2"/>
  <c r="IW36" i="2"/>
  <c r="IW67" i="2"/>
  <c r="IW98" i="2"/>
  <c r="IW168" i="2"/>
  <c r="IW198" i="2"/>
  <c r="FY227" i="2"/>
  <c r="FY67" i="2"/>
  <c r="FY168" i="2"/>
  <c r="FY259" i="2"/>
  <c r="FZ36" i="2"/>
  <c r="FZ98" i="2"/>
  <c r="IX36" i="2"/>
  <c r="IX67" i="2"/>
  <c r="IX98" i="2"/>
  <c r="IX168" i="2"/>
  <c r="IX198" i="2"/>
  <c r="FZ227" i="2"/>
  <c r="FZ67" i="2"/>
  <c r="FZ168" i="2"/>
  <c r="FZ259" i="2"/>
  <c r="GA36" i="2"/>
  <c r="GA98" i="2"/>
  <c r="IY36" i="2"/>
  <c r="IY67" i="2"/>
  <c r="IY98" i="2"/>
  <c r="IY168" i="2"/>
  <c r="IY198" i="2"/>
  <c r="GA227" i="2"/>
  <c r="GA67" i="2"/>
  <c r="GA168" i="2"/>
  <c r="GA259" i="2"/>
  <c r="GB36" i="2"/>
  <c r="GB98" i="2"/>
  <c r="IZ36" i="2"/>
  <c r="IZ67" i="2"/>
  <c r="IZ98" i="2"/>
  <c r="IZ168" i="2"/>
  <c r="IZ198" i="2"/>
  <c r="GB227" i="2"/>
  <c r="GB67" i="2"/>
  <c r="GB168" i="2"/>
  <c r="GB259" i="2"/>
  <c r="GC36" i="2"/>
  <c r="GC98" i="2"/>
  <c r="JA36" i="2"/>
  <c r="JA67" i="2"/>
  <c r="JA98" i="2"/>
  <c r="JA168" i="2"/>
  <c r="JA198" i="2"/>
  <c r="GC227" i="2"/>
  <c r="GC67" i="2"/>
  <c r="GC168" i="2"/>
  <c r="GC259" i="2"/>
  <c r="GD36" i="2"/>
  <c r="GD98" i="2"/>
  <c r="JB36" i="2"/>
  <c r="JB67" i="2"/>
  <c r="JB98" i="2"/>
  <c r="JB168" i="2"/>
  <c r="JB198" i="2"/>
  <c r="GD227" i="2"/>
  <c r="GD67" i="2"/>
  <c r="GD168" i="2"/>
  <c r="GD259" i="2"/>
  <c r="GE36" i="2"/>
  <c r="GE98" i="2"/>
  <c r="JC36" i="2"/>
  <c r="JC67" i="2"/>
  <c r="JC98" i="2"/>
  <c r="JC168" i="2"/>
  <c r="JC198" i="2"/>
  <c r="GE227" i="2"/>
  <c r="GE67" i="2"/>
  <c r="GE168" i="2"/>
  <c r="GE259" i="2"/>
  <c r="GF36" i="2"/>
  <c r="GF98" i="2"/>
  <c r="JD36" i="2"/>
  <c r="JD67" i="2"/>
  <c r="JD98" i="2"/>
  <c r="JD168" i="2"/>
  <c r="JD198" i="2"/>
  <c r="GF227" i="2"/>
  <c r="GF67" i="2"/>
  <c r="GF168" i="2"/>
  <c r="GF259" i="2"/>
  <c r="GG36" i="2"/>
  <c r="GG98" i="2"/>
  <c r="JE36" i="2"/>
  <c r="JE67" i="2"/>
  <c r="JE98" i="2"/>
  <c r="JE168" i="2"/>
  <c r="JE198" i="2"/>
  <c r="GG227" i="2"/>
  <c r="GG67" i="2"/>
  <c r="GG168" i="2"/>
  <c r="GG259" i="2"/>
  <c r="GH36" i="2"/>
  <c r="GH98" i="2"/>
  <c r="JF36" i="2"/>
  <c r="JF67" i="2"/>
  <c r="JF98" i="2"/>
  <c r="JF168" i="2"/>
  <c r="JF198" i="2"/>
  <c r="GH227" i="2"/>
  <c r="GH67" i="2"/>
  <c r="GH168" i="2"/>
  <c r="GH259" i="2"/>
  <c r="GI36" i="2"/>
  <c r="GI98" i="2"/>
  <c r="JG36" i="2"/>
  <c r="JG67" i="2"/>
  <c r="JG98" i="2"/>
  <c r="JG168" i="2"/>
  <c r="JG198" i="2"/>
  <c r="GI227" i="2"/>
  <c r="GI67" i="2"/>
  <c r="GI168" i="2"/>
  <c r="GI259" i="2"/>
  <c r="GJ36" i="2"/>
  <c r="GJ98" i="2"/>
  <c r="JH36" i="2"/>
  <c r="JH67" i="2"/>
  <c r="JH98" i="2"/>
  <c r="JH168" i="2"/>
  <c r="JH198" i="2"/>
  <c r="GJ227" i="2"/>
  <c r="GJ67" i="2"/>
  <c r="GJ168" i="2"/>
  <c r="GJ259" i="2"/>
  <c r="GK36" i="2"/>
  <c r="GK98" i="2"/>
  <c r="JI36" i="2"/>
  <c r="JI67" i="2"/>
  <c r="JI98" i="2"/>
  <c r="JI168" i="2"/>
  <c r="JI198" i="2"/>
  <c r="GK227" i="2"/>
  <c r="GK67" i="2"/>
  <c r="GK168" i="2"/>
  <c r="GK259" i="2"/>
  <c r="GL36" i="2"/>
  <c r="GL98" i="2"/>
  <c r="JJ36" i="2"/>
  <c r="JJ67" i="2"/>
  <c r="JJ98" i="2"/>
  <c r="JJ168" i="2"/>
  <c r="JJ198" i="2"/>
  <c r="GL227" i="2"/>
  <c r="GL67" i="2"/>
  <c r="GL168" i="2"/>
  <c r="GL259" i="2"/>
  <c r="GM36" i="2"/>
  <c r="GM98" i="2"/>
  <c r="JK36" i="2"/>
  <c r="JK67" i="2"/>
  <c r="JK98" i="2"/>
  <c r="JK168" i="2"/>
  <c r="JK198" i="2"/>
  <c r="GM227" i="2"/>
  <c r="GM67" i="2"/>
  <c r="GM168" i="2"/>
  <c r="GM259" i="2"/>
  <c r="GN36" i="2"/>
  <c r="GN98" i="2"/>
  <c r="JL36" i="2"/>
  <c r="JL67" i="2"/>
  <c r="JL98" i="2"/>
  <c r="JL168" i="2"/>
  <c r="JL198" i="2"/>
  <c r="GN227" i="2"/>
  <c r="GN67" i="2"/>
  <c r="GN168" i="2"/>
  <c r="GN259" i="2"/>
  <c r="GO36" i="2"/>
  <c r="GO98" i="2"/>
  <c r="JM36" i="2"/>
  <c r="JM67" i="2"/>
  <c r="JM98" i="2"/>
  <c r="JM168" i="2"/>
  <c r="JM198" i="2"/>
  <c r="GO227" i="2"/>
  <c r="GO67" i="2"/>
  <c r="GO168" i="2"/>
  <c r="GO259" i="2"/>
  <c r="GP36" i="2"/>
  <c r="GP98" i="2"/>
  <c r="JN36" i="2"/>
  <c r="JN67" i="2"/>
  <c r="JN98" i="2"/>
  <c r="JN168" i="2"/>
  <c r="JN198" i="2"/>
  <c r="GP227" i="2"/>
  <c r="GP67" i="2"/>
  <c r="GP168" i="2"/>
  <c r="GP259" i="2"/>
  <c r="GQ36" i="2"/>
  <c r="GQ98" i="2"/>
  <c r="JO36" i="2"/>
  <c r="JO67" i="2"/>
  <c r="JO98" i="2"/>
  <c r="JO168" i="2"/>
  <c r="JO198" i="2"/>
  <c r="GQ227" i="2"/>
  <c r="GQ67" i="2"/>
  <c r="GQ168" i="2"/>
  <c r="GQ259" i="2"/>
  <c r="GR36" i="2"/>
  <c r="GR98" i="2"/>
  <c r="JP36" i="2"/>
  <c r="JP67" i="2"/>
  <c r="JP98" i="2"/>
  <c r="JP168" i="2"/>
  <c r="JP198" i="2"/>
  <c r="GR227" i="2"/>
  <c r="GR67" i="2"/>
  <c r="GR168" i="2"/>
  <c r="GR259" i="2"/>
  <c r="GS36" i="2"/>
  <c r="GS98" i="2"/>
  <c r="JQ36" i="2"/>
  <c r="JQ67" i="2"/>
  <c r="JQ98" i="2"/>
  <c r="JQ168" i="2"/>
  <c r="JQ198" i="2"/>
  <c r="GS227" i="2"/>
  <c r="GS67" i="2"/>
  <c r="GS168" i="2"/>
  <c r="GS259" i="2"/>
  <c r="GT36" i="2"/>
  <c r="GT98" i="2"/>
  <c r="JR36" i="2"/>
  <c r="JR67" i="2"/>
  <c r="JR98" i="2"/>
  <c r="JR168" i="2"/>
  <c r="JR198" i="2"/>
  <c r="GT227" i="2"/>
  <c r="GT67" i="2"/>
  <c r="GT168" i="2"/>
  <c r="GT259" i="2"/>
  <c r="GU36" i="2"/>
  <c r="GU98" i="2"/>
  <c r="JS36" i="2"/>
  <c r="JS67" i="2"/>
  <c r="JS98" i="2"/>
  <c r="JS168" i="2"/>
  <c r="JS198" i="2"/>
  <c r="GU227" i="2"/>
  <c r="GU67" i="2"/>
  <c r="GU168" i="2"/>
  <c r="GU259" i="2"/>
  <c r="GV36" i="2"/>
  <c r="GV98" i="2"/>
  <c r="JT36" i="2"/>
  <c r="JT67" i="2"/>
  <c r="JT98" i="2"/>
  <c r="JT168" i="2"/>
  <c r="JT198" i="2"/>
  <c r="GV227" i="2"/>
  <c r="GV67" i="2"/>
  <c r="GV168" i="2"/>
  <c r="GV259" i="2"/>
  <c r="GW36" i="2"/>
  <c r="GW98" i="2"/>
  <c r="JU36" i="2"/>
  <c r="JU67" i="2"/>
  <c r="JU98" i="2"/>
  <c r="JU168" i="2"/>
  <c r="JU198" i="2"/>
  <c r="GW227" i="2"/>
  <c r="GW67" i="2"/>
  <c r="GW168" i="2"/>
  <c r="GW259" i="2"/>
  <c r="GX36" i="2"/>
  <c r="GX98" i="2"/>
  <c r="JV36" i="2"/>
  <c r="JV67" i="2"/>
  <c r="JV98" i="2"/>
  <c r="JV168" i="2"/>
  <c r="JV198" i="2"/>
  <c r="GX227" i="2"/>
  <c r="GX67" i="2"/>
  <c r="GX168" i="2"/>
  <c r="GX259" i="2"/>
  <c r="GY36" i="2"/>
  <c r="GY98" i="2"/>
  <c r="JW36" i="2"/>
  <c r="JW67" i="2"/>
  <c r="JW98" i="2"/>
  <c r="JW168" i="2"/>
  <c r="JW198" i="2"/>
  <c r="GY227" i="2"/>
  <c r="GY67" i="2"/>
  <c r="GY168" i="2"/>
  <c r="GY259" i="2"/>
  <c r="GZ36" i="2"/>
  <c r="GZ98" i="2"/>
  <c r="JX36" i="2"/>
  <c r="JX67" i="2"/>
  <c r="JX98" i="2"/>
  <c r="JX168" i="2"/>
  <c r="JX198" i="2"/>
  <c r="GZ227" i="2"/>
  <c r="GZ67" i="2"/>
  <c r="GZ168" i="2"/>
  <c r="GZ259" i="2"/>
  <c r="KI227" i="2"/>
  <c r="NG36" i="2"/>
  <c r="NG67" i="2"/>
  <c r="NG98" i="2"/>
  <c r="NG168" i="2"/>
  <c r="NG198" i="2"/>
  <c r="KI67" i="2"/>
  <c r="KI168" i="2"/>
  <c r="KI259" i="2"/>
  <c r="NH36" i="2"/>
  <c r="NH67" i="2"/>
  <c r="NH98" i="2"/>
  <c r="NH168" i="2"/>
  <c r="NH198" i="2"/>
  <c r="KJ227" i="2"/>
  <c r="KJ67" i="2"/>
  <c r="KJ168" i="2"/>
  <c r="KJ259" i="2"/>
  <c r="NI36" i="2"/>
  <c r="NI67" i="2"/>
  <c r="NI98" i="2"/>
  <c r="NI168" i="2"/>
  <c r="NI198" i="2"/>
  <c r="KK227" i="2"/>
  <c r="KK67" i="2"/>
  <c r="KK168" i="2"/>
  <c r="KK259" i="2"/>
  <c r="NJ36" i="2"/>
  <c r="NJ67" i="2"/>
  <c r="NJ98" i="2"/>
  <c r="NJ168" i="2"/>
  <c r="NJ198" i="2"/>
  <c r="KL227" i="2"/>
  <c r="KL67" i="2"/>
  <c r="KL168" i="2"/>
  <c r="KL259" i="2"/>
  <c r="NK36" i="2"/>
  <c r="NK67" i="2"/>
  <c r="NK98" i="2"/>
  <c r="NK168" i="2"/>
  <c r="NK198" i="2"/>
  <c r="KM227" i="2"/>
  <c r="KM67" i="2"/>
  <c r="KM168" i="2"/>
  <c r="KM259" i="2"/>
  <c r="NL36" i="2"/>
  <c r="NL67" i="2"/>
  <c r="NL98" i="2"/>
  <c r="NL168" i="2"/>
  <c r="NL198" i="2"/>
  <c r="KN227" i="2"/>
  <c r="KN67" i="2"/>
  <c r="KN168" i="2"/>
  <c r="KN259" i="2"/>
  <c r="NM36" i="2"/>
  <c r="NM67" i="2"/>
  <c r="NM98" i="2"/>
  <c r="NM168" i="2"/>
  <c r="NM198" i="2"/>
  <c r="KO227" i="2"/>
  <c r="KO67" i="2"/>
  <c r="KO168" i="2"/>
  <c r="KO259" i="2"/>
  <c r="NN36" i="2"/>
  <c r="NN67" i="2"/>
  <c r="NN98" i="2"/>
  <c r="NN168" i="2"/>
  <c r="NN198" i="2"/>
  <c r="KP227" i="2"/>
  <c r="KP67" i="2"/>
  <c r="KP168" i="2"/>
  <c r="KP259" i="2"/>
  <c r="NO36" i="2"/>
  <c r="NO67" i="2"/>
  <c r="NO98" i="2"/>
  <c r="NO168" i="2"/>
  <c r="NO198" i="2"/>
  <c r="KQ227" i="2"/>
  <c r="KQ67" i="2"/>
  <c r="KQ168" i="2"/>
  <c r="KQ259" i="2"/>
  <c r="NP36" i="2"/>
  <c r="NP67" i="2"/>
  <c r="NP98" i="2"/>
  <c r="NP168" i="2"/>
  <c r="NP198" i="2"/>
  <c r="KR227" i="2"/>
  <c r="KR67" i="2"/>
  <c r="KR168" i="2"/>
  <c r="KR259" i="2"/>
  <c r="NQ36" i="2"/>
  <c r="NQ67" i="2"/>
  <c r="NQ98" i="2"/>
  <c r="NQ168" i="2"/>
  <c r="NQ198" i="2"/>
  <c r="KS227" i="2"/>
  <c r="KS67" i="2"/>
  <c r="KS168" i="2"/>
  <c r="KS259" i="2"/>
  <c r="NR36" i="2"/>
  <c r="NR67" i="2"/>
  <c r="NR98" i="2"/>
  <c r="NR168" i="2"/>
  <c r="NR198" i="2"/>
  <c r="KT227" i="2"/>
  <c r="KT67" i="2"/>
  <c r="KT168" i="2"/>
  <c r="KT259" i="2"/>
  <c r="NS36" i="2"/>
  <c r="NS67" i="2"/>
  <c r="NS98" i="2"/>
  <c r="NS168" i="2"/>
  <c r="NS198" i="2"/>
  <c r="KU227" i="2"/>
  <c r="KU67" i="2"/>
  <c r="KU168" i="2"/>
  <c r="KU259" i="2"/>
  <c r="NT36" i="2"/>
  <c r="NT67" i="2"/>
  <c r="NT98" i="2"/>
  <c r="NT168" i="2"/>
  <c r="NT198" i="2"/>
  <c r="KV227" i="2"/>
  <c r="KV67" i="2"/>
  <c r="KV168" i="2"/>
  <c r="KV259" i="2"/>
  <c r="NU36" i="2"/>
  <c r="NU67" i="2"/>
  <c r="NU98" i="2"/>
  <c r="NU168" i="2"/>
  <c r="NU198" i="2"/>
  <c r="KW227" i="2"/>
  <c r="KW67" i="2"/>
  <c r="KW168" i="2"/>
  <c r="KW259" i="2"/>
  <c r="NV36" i="2"/>
  <c r="NV67" i="2"/>
  <c r="NV98" i="2"/>
  <c r="NV168" i="2"/>
  <c r="NV198" i="2"/>
  <c r="KX227" i="2"/>
  <c r="KX67" i="2"/>
  <c r="KX168" i="2"/>
  <c r="KX259" i="2"/>
  <c r="NW36" i="2"/>
  <c r="NW67" i="2"/>
  <c r="NW98" i="2"/>
  <c r="NW168" i="2"/>
  <c r="NW198" i="2"/>
  <c r="KY227" i="2"/>
  <c r="KY67" i="2"/>
  <c r="KY168" i="2"/>
  <c r="KY259" i="2"/>
  <c r="NX36" i="2"/>
  <c r="NX67" i="2"/>
  <c r="NX98" i="2"/>
  <c r="NX168" i="2"/>
  <c r="NX198" i="2"/>
  <c r="KZ227" i="2"/>
  <c r="KZ67" i="2"/>
  <c r="KZ168" i="2"/>
  <c r="KZ259" i="2"/>
  <c r="NY36" i="2"/>
  <c r="NY67" i="2"/>
  <c r="NY98" i="2"/>
  <c r="NY168" i="2"/>
  <c r="NY198" i="2"/>
  <c r="LA227" i="2"/>
  <c r="LA67" i="2"/>
  <c r="LA168" i="2"/>
  <c r="LA259" i="2"/>
  <c r="NZ36" i="2"/>
  <c r="NZ67" i="2"/>
  <c r="NZ98" i="2"/>
  <c r="NZ168" i="2"/>
  <c r="NZ198" i="2"/>
  <c r="LB227" i="2"/>
  <c r="LB67" i="2"/>
  <c r="LB168" i="2"/>
  <c r="LB259" i="2"/>
  <c r="OA36" i="2"/>
  <c r="OA67" i="2"/>
  <c r="OA98" i="2"/>
  <c r="OA168" i="2"/>
  <c r="OA198" i="2"/>
  <c r="LC227" i="2"/>
  <c r="LC67" i="2"/>
  <c r="LC168" i="2"/>
  <c r="LC259" i="2"/>
  <c r="OB36" i="2"/>
  <c r="OB67" i="2"/>
  <c r="OB98" i="2"/>
  <c r="OB168" i="2"/>
  <c r="OB198" i="2"/>
  <c r="LD227" i="2"/>
  <c r="LD67" i="2"/>
  <c r="LD168" i="2"/>
  <c r="LD259" i="2"/>
  <c r="OC36" i="2"/>
  <c r="OC67" i="2"/>
  <c r="OC98" i="2"/>
  <c r="OC168" i="2"/>
  <c r="OC198" i="2"/>
  <c r="LE227" i="2"/>
  <c r="LE67" i="2"/>
  <c r="LE168" i="2"/>
  <c r="LE259" i="2"/>
  <c r="OD36" i="2"/>
  <c r="OD67" i="2"/>
  <c r="OD98" i="2"/>
  <c r="OD168" i="2"/>
  <c r="OD198" i="2"/>
  <c r="LF227" i="2"/>
  <c r="LF67" i="2"/>
  <c r="LF168" i="2"/>
  <c r="LF259" i="2"/>
  <c r="OE36" i="2"/>
  <c r="OE67" i="2"/>
  <c r="OE98" i="2"/>
  <c r="OE168" i="2"/>
  <c r="OE198" i="2"/>
  <c r="LG227" i="2"/>
  <c r="LG67" i="2"/>
  <c r="LG168" i="2"/>
  <c r="LG259" i="2"/>
  <c r="OF36" i="2"/>
  <c r="OF67" i="2"/>
  <c r="OF98" i="2"/>
  <c r="OF168" i="2"/>
  <c r="OF198" i="2"/>
  <c r="LH227" i="2"/>
  <c r="LH67" i="2"/>
  <c r="LH168" i="2"/>
  <c r="LH259" i="2"/>
  <c r="OG36" i="2"/>
  <c r="OG67" i="2"/>
  <c r="OG98" i="2"/>
  <c r="OG168" i="2"/>
  <c r="OG198" i="2"/>
  <c r="LI227" i="2"/>
  <c r="LI67" i="2"/>
  <c r="LI168" i="2"/>
  <c r="LI259" i="2"/>
  <c r="OH36" i="2"/>
  <c r="OH67" i="2"/>
  <c r="OH98" i="2"/>
  <c r="OH168" i="2"/>
  <c r="OH198" i="2"/>
  <c r="LJ227" i="2"/>
  <c r="LJ67" i="2"/>
  <c r="LJ168" i="2"/>
  <c r="LJ259" i="2"/>
  <c r="OI36" i="2"/>
  <c r="OI67" i="2"/>
  <c r="OI98" i="2"/>
  <c r="OI168" i="2"/>
  <c r="OI198" i="2"/>
  <c r="LK227" i="2"/>
  <c r="LK67" i="2"/>
  <c r="LK168" i="2"/>
  <c r="LK259" i="2"/>
  <c r="OJ36" i="2"/>
  <c r="OJ67" i="2"/>
  <c r="OJ98" i="2"/>
  <c r="OJ168" i="2"/>
  <c r="OJ198" i="2"/>
  <c r="LL227" i="2"/>
  <c r="LL67" i="2"/>
  <c r="LL168" i="2"/>
  <c r="LL259" i="2"/>
  <c r="OK36" i="2"/>
  <c r="OK67" i="2"/>
  <c r="OK98" i="2"/>
  <c r="OK168" i="2"/>
  <c r="OK198" i="2"/>
  <c r="LM227" i="2"/>
  <c r="LM67" i="2"/>
  <c r="LM168" i="2"/>
  <c r="LM259" i="2"/>
  <c r="OL36" i="2"/>
  <c r="OL67" i="2"/>
  <c r="OL98" i="2"/>
  <c r="OL168" i="2"/>
  <c r="OL198" i="2"/>
  <c r="LN227" i="2"/>
  <c r="LN67" i="2"/>
  <c r="LN168" i="2"/>
  <c r="LN259" i="2"/>
  <c r="OM36" i="2"/>
  <c r="OM67" i="2"/>
  <c r="OM98" i="2"/>
  <c r="OM168" i="2"/>
  <c r="OM198" i="2"/>
  <c r="LO227" i="2"/>
  <c r="LO67" i="2"/>
  <c r="LO168" i="2"/>
  <c r="LO259" i="2"/>
  <c r="ON36" i="2"/>
  <c r="ON67" i="2"/>
  <c r="ON98" i="2"/>
  <c r="ON168" i="2"/>
  <c r="ON198" i="2"/>
  <c r="LP227" i="2"/>
  <c r="LP67" i="2"/>
  <c r="LP168" i="2"/>
  <c r="LP259" i="2"/>
  <c r="OO36" i="2"/>
  <c r="OO67" i="2"/>
  <c r="OO98" i="2"/>
  <c r="OO168" i="2"/>
  <c r="OO198" i="2"/>
  <c r="LQ227" i="2"/>
  <c r="LQ67" i="2"/>
  <c r="LQ168" i="2"/>
  <c r="LQ259" i="2"/>
  <c r="OP36" i="2"/>
  <c r="OP67" i="2"/>
  <c r="OP98" i="2"/>
  <c r="OP168" i="2"/>
  <c r="OP198" i="2"/>
  <c r="LR227" i="2"/>
  <c r="LR67" i="2"/>
  <c r="LR168" i="2"/>
  <c r="LR259" i="2"/>
  <c r="OQ36" i="2"/>
  <c r="OQ67" i="2"/>
  <c r="OQ98" i="2"/>
  <c r="OQ168" i="2"/>
  <c r="OQ198" i="2"/>
  <c r="LS227" i="2"/>
  <c r="LS67" i="2"/>
  <c r="LS168" i="2"/>
  <c r="LS259" i="2"/>
  <c r="OR36" i="2"/>
  <c r="OR67" i="2"/>
  <c r="OR98" i="2"/>
  <c r="OR168" i="2"/>
  <c r="OR198" i="2"/>
  <c r="LT227" i="2"/>
  <c r="LT67" i="2"/>
  <c r="LT168" i="2"/>
  <c r="LT259" i="2"/>
  <c r="OS36" i="2"/>
  <c r="OS67" i="2"/>
  <c r="OS98" i="2"/>
  <c r="OS168" i="2"/>
  <c r="OS198" i="2"/>
  <c r="LU227" i="2"/>
  <c r="LU67" i="2"/>
  <c r="LU168" i="2"/>
  <c r="LU259" i="2"/>
  <c r="OT36" i="2"/>
  <c r="OT67" i="2"/>
  <c r="OT98" i="2"/>
  <c r="OT168" i="2"/>
  <c r="OT198" i="2"/>
  <c r="LV227" i="2"/>
  <c r="LV67" i="2"/>
  <c r="LV168" i="2"/>
  <c r="LV259" i="2"/>
  <c r="OU36" i="2"/>
  <c r="OU67" i="2"/>
  <c r="OU98" i="2"/>
  <c r="OU168" i="2"/>
  <c r="OU198" i="2"/>
  <c r="LW227" i="2"/>
  <c r="LW67" i="2"/>
  <c r="LW168" i="2"/>
  <c r="LW259" i="2"/>
  <c r="OV36" i="2"/>
  <c r="OV67" i="2"/>
  <c r="OV98" i="2"/>
  <c r="OV168" i="2"/>
  <c r="OV198" i="2"/>
  <c r="LX227" i="2"/>
  <c r="LX67" i="2"/>
  <c r="LX168" i="2"/>
  <c r="LX259" i="2"/>
  <c r="OW36" i="2"/>
  <c r="OW67" i="2"/>
  <c r="OW98" i="2"/>
  <c r="OW168" i="2"/>
  <c r="OW198" i="2"/>
  <c r="LY227" i="2"/>
  <c r="LY67" i="2"/>
  <c r="LY168" i="2"/>
  <c r="LY259" i="2"/>
  <c r="OX36" i="2"/>
  <c r="OX67" i="2"/>
  <c r="OX98" i="2"/>
  <c r="OX168" i="2"/>
  <c r="OX198" i="2"/>
  <c r="LZ227" i="2"/>
  <c r="LZ67" i="2"/>
  <c r="LZ168" i="2"/>
  <c r="LZ259" i="2"/>
  <c r="OY36" i="2"/>
  <c r="OY67" i="2"/>
  <c r="OY98" i="2"/>
  <c r="OY168" i="2"/>
  <c r="OY198" i="2"/>
  <c r="MA227" i="2"/>
  <c r="MA67" i="2"/>
  <c r="MA168" i="2"/>
  <c r="MA259" i="2"/>
  <c r="OZ36" i="2"/>
  <c r="OZ67" i="2"/>
  <c r="OZ98" i="2"/>
  <c r="OZ168" i="2"/>
  <c r="OZ198" i="2"/>
  <c r="MB227" i="2"/>
  <c r="MB67" i="2"/>
  <c r="MB168" i="2"/>
  <c r="MB259" i="2"/>
  <c r="PA36" i="2"/>
  <c r="PA67" i="2"/>
  <c r="PA98" i="2"/>
  <c r="PA168" i="2"/>
  <c r="PA198" i="2"/>
  <c r="MC227" i="2"/>
  <c r="MC67" i="2"/>
  <c r="MC168" i="2"/>
  <c r="MC259" i="2"/>
  <c r="PB36" i="2"/>
  <c r="PB67" i="2"/>
  <c r="PB98" i="2"/>
  <c r="PB168" i="2"/>
  <c r="PB198" i="2"/>
  <c r="MD227" i="2"/>
  <c r="MD67" i="2"/>
  <c r="MD168" i="2"/>
  <c r="MD259" i="2"/>
  <c r="PC36" i="2"/>
  <c r="PC67" i="2"/>
  <c r="PC98" i="2"/>
  <c r="PC168" i="2"/>
  <c r="PC198" i="2"/>
  <c r="ME227" i="2"/>
  <c r="ME67" i="2"/>
  <c r="ME168" i="2"/>
  <c r="ME259" i="2"/>
  <c r="PD36" i="2"/>
  <c r="PD67" i="2"/>
  <c r="PD98" i="2"/>
  <c r="PD168" i="2"/>
  <c r="PD198" i="2"/>
  <c r="MF227" i="2"/>
  <c r="MF67" i="2"/>
  <c r="MF168" i="2"/>
  <c r="MF259" i="2"/>
  <c r="PE36" i="2"/>
  <c r="PE67" i="2"/>
  <c r="PE98" i="2"/>
  <c r="PE168" i="2"/>
  <c r="PE198" i="2"/>
  <c r="MG227" i="2"/>
  <c r="MG67" i="2"/>
  <c r="MG168" i="2"/>
  <c r="MG259" i="2"/>
  <c r="PF36" i="2"/>
  <c r="PF67" i="2"/>
  <c r="PF98" i="2"/>
  <c r="PF168" i="2"/>
  <c r="PF198" i="2"/>
  <c r="MH227" i="2"/>
  <c r="MH67" i="2"/>
  <c r="MH168" i="2"/>
  <c r="MH259" i="2"/>
  <c r="PG36" i="2"/>
  <c r="PG67" i="2"/>
  <c r="PG98" i="2"/>
  <c r="PG168" i="2"/>
  <c r="PG198" i="2"/>
  <c r="MI227" i="2"/>
  <c r="MI67" i="2"/>
  <c r="MI168" i="2"/>
  <c r="MI259" i="2"/>
  <c r="PH36" i="2"/>
  <c r="PH67" i="2"/>
  <c r="PH98" i="2"/>
  <c r="PH168" i="2"/>
  <c r="PH198" i="2"/>
  <c r="MJ227" i="2"/>
  <c r="MJ67" i="2"/>
  <c r="MJ168" i="2"/>
  <c r="MJ259" i="2"/>
  <c r="D228" i="2"/>
  <c r="E228" i="2"/>
  <c r="F228" i="2"/>
  <c r="G228" i="2"/>
  <c r="H228" i="2"/>
  <c r="I228" i="2"/>
  <c r="J228" i="2"/>
  <c r="K228" i="2"/>
  <c r="L228" i="2"/>
  <c r="M228" i="2"/>
  <c r="N228" i="2"/>
  <c r="O228" i="2"/>
  <c r="P228" i="2"/>
  <c r="Q228" i="2"/>
  <c r="R228" i="2"/>
  <c r="S228" i="2"/>
  <c r="T228" i="2"/>
  <c r="U228" i="2"/>
  <c r="V228" i="2"/>
  <c r="W228" i="2"/>
  <c r="X228" i="2"/>
  <c r="Y228" i="2"/>
  <c r="Z228" i="2"/>
  <c r="AA228" i="2"/>
  <c r="AB228" i="2"/>
  <c r="AC228" i="2"/>
  <c r="AD228" i="2"/>
  <c r="AE228" i="2"/>
  <c r="AF228" i="2"/>
  <c r="AG228" i="2"/>
  <c r="AH228" i="2"/>
  <c r="AI228" i="2"/>
  <c r="AJ228" i="2"/>
  <c r="AK228" i="2"/>
  <c r="AL228" i="2"/>
  <c r="AM228" i="2"/>
  <c r="AN228" i="2"/>
  <c r="AO228" i="2"/>
  <c r="AP228" i="2"/>
  <c r="AQ228" i="2"/>
  <c r="AR228" i="2"/>
  <c r="AS228" i="2"/>
  <c r="AT228" i="2"/>
  <c r="AU228" i="2"/>
  <c r="AV228" i="2"/>
  <c r="AW228" i="2"/>
  <c r="AX228" i="2"/>
  <c r="AY228" i="2"/>
  <c r="AZ228" i="2"/>
  <c r="BA228" i="2"/>
  <c r="BB228" i="2"/>
  <c r="BC228" i="2"/>
  <c r="BD228" i="2"/>
  <c r="BE228" i="2"/>
  <c r="EY228" i="2"/>
  <c r="EZ228" i="2"/>
  <c r="FA228" i="2"/>
  <c r="FB228" i="2"/>
  <c r="FC228" i="2"/>
  <c r="FD228" i="2"/>
  <c r="FE228" i="2"/>
  <c r="FF228" i="2"/>
  <c r="FG228" i="2"/>
  <c r="FH228" i="2"/>
  <c r="FI228" i="2"/>
  <c r="FJ228" i="2"/>
  <c r="FK228" i="2"/>
  <c r="FL228" i="2"/>
  <c r="FM228" i="2"/>
  <c r="FN228" i="2"/>
  <c r="FO228" i="2"/>
  <c r="FP228" i="2"/>
  <c r="FQ228" i="2"/>
  <c r="FR228" i="2"/>
  <c r="FS228" i="2"/>
  <c r="FT228" i="2"/>
  <c r="FU228" i="2"/>
  <c r="FV228" i="2"/>
  <c r="FW228" i="2"/>
  <c r="FX228" i="2"/>
  <c r="FY228" i="2"/>
  <c r="FZ228" i="2"/>
  <c r="GA228" i="2"/>
  <c r="GB228" i="2"/>
  <c r="GC228" i="2"/>
  <c r="GD228" i="2"/>
  <c r="GE228" i="2"/>
  <c r="GF228" i="2"/>
  <c r="GG228" i="2"/>
  <c r="GH228" i="2"/>
  <c r="GI228" i="2"/>
  <c r="GJ228" i="2"/>
  <c r="GK228" i="2"/>
  <c r="GL228" i="2"/>
  <c r="GM228" i="2"/>
  <c r="GN228" i="2"/>
  <c r="GO228" i="2"/>
  <c r="GP228" i="2"/>
  <c r="GQ228" i="2"/>
  <c r="GR228" i="2"/>
  <c r="GS228" i="2"/>
  <c r="GT228" i="2"/>
  <c r="GU228" i="2"/>
  <c r="GV228" i="2"/>
  <c r="GW228" i="2"/>
  <c r="GX228" i="2"/>
  <c r="GY228" i="2"/>
  <c r="GZ228" i="2"/>
  <c r="KI228" i="2"/>
  <c r="KJ228" i="2"/>
  <c r="KK228" i="2"/>
  <c r="KL228" i="2"/>
  <c r="KM228" i="2"/>
  <c r="KN228" i="2"/>
  <c r="KO228" i="2"/>
  <c r="KP228" i="2"/>
  <c r="KQ228" i="2"/>
  <c r="KR228" i="2"/>
  <c r="KS228" i="2"/>
  <c r="KT228" i="2"/>
  <c r="KU228" i="2"/>
  <c r="KV228" i="2"/>
  <c r="KW228" i="2"/>
  <c r="KX228" i="2"/>
  <c r="KY228" i="2"/>
  <c r="KZ228" i="2"/>
  <c r="LA228" i="2"/>
  <c r="LB228" i="2"/>
  <c r="LC228" i="2"/>
  <c r="LD228" i="2"/>
  <c r="LE228" i="2"/>
  <c r="LF228" i="2"/>
  <c r="LG228" i="2"/>
  <c r="LH228" i="2"/>
  <c r="LI228" i="2"/>
  <c r="LJ228" i="2"/>
  <c r="LK228" i="2"/>
  <c r="LL228" i="2"/>
  <c r="LM228" i="2"/>
  <c r="LN228" i="2"/>
  <c r="LO228" i="2"/>
  <c r="LP228" i="2"/>
  <c r="LQ228" i="2"/>
  <c r="LR228" i="2"/>
  <c r="LS228" i="2"/>
  <c r="LT228" i="2"/>
  <c r="LU228" i="2"/>
  <c r="LV228" i="2"/>
  <c r="LW228" i="2"/>
  <c r="LX228" i="2"/>
  <c r="LY228" i="2"/>
  <c r="LZ228" i="2"/>
  <c r="MA228" i="2"/>
  <c r="MB228" i="2"/>
  <c r="MC228" i="2"/>
  <c r="MD228" i="2"/>
  <c r="ME228" i="2"/>
  <c r="MF228" i="2"/>
  <c r="MG228" i="2"/>
  <c r="MH228" i="2"/>
  <c r="MI228" i="2"/>
  <c r="MJ228" i="2"/>
  <c r="KJ305" i="2"/>
  <c r="KJ299" i="2"/>
  <c r="KJ310" i="2"/>
  <c r="KK305" i="2"/>
  <c r="KK299" i="2"/>
  <c r="KK310" i="2"/>
  <c r="KL305" i="2"/>
  <c r="KL299" i="2"/>
  <c r="KL310" i="2"/>
  <c r="KM305" i="2"/>
  <c r="KM299" i="2"/>
  <c r="KM310" i="2"/>
  <c r="KN305" i="2"/>
  <c r="KN299" i="2"/>
  <c r="KN310" i="2"/>
  <c r="KO305" i="2"/>
  <c r="KO299" i="2"/>
  <c r="KO310" i="2"/>
  <c r="KP305" i="2"/>
  <c r="KP299" i="2"/>
  <c r="KP310" i="2"/>
  <c r="KQ305" i="2"/>
  <c r="KQ299" i="2"/>
  <c r="KQ310" i="2"/>
  <c r="KR305" i="2"/>
  <c r="KR299" i="2"/>
  <c r="KR310" i="2"/>
  <c r="KS305" i="2"/>
  <c r="KS299" i="2"/>
  <c r="KS310" i="2"/>
  <c r="KT305" i="2"/>
  <c r="KT299" i="2"/>
  <c r="KT310" i="2"/>
  <c r="KU305" i="2"/>
  <c r="KU299" i="2"/>
  <c r="KU310" i="2"/>
  <c r="KV305" i="2"/>
  <c r="KV299" i="2"/>
  <c r="KV310" i="2"/>
  <c r="KW305" i="2"/>
  <c r="KW299" i="2"/>
  <c r="KW310" i="2"/>
  <c r="KX305" i="2"/>
  <c r="KX299" i="2"/>
  <c r="KX310" i="2"/>
  <c r="KY305" i="2"/>
  <c r="KY299" i="2"/>
  <c r="KY310" i="2"/>
  <c r="KZ305" i="2"/>
  <c r="KZ299" i="2"/>
  <c r="KZ310" i="2"/>
  <c r="LA305" i="2"/>
  <c r="LA299" i="2"/>
  <c r="LA310" i="2"/>
  <c r="LB305" i="2"/>
  <c r="LB299" i="2"/>
  <c r="LB310" i="2"/>
  <c r="LC305" i="2"/>
  <c r="LC299" i="2"/>
  <c r="LC310" i="2"/>
  <c r="LD305" i="2"/>
  <c r="LD299" i="2"/>
  <c r="LD310" i="2"/>
  <c r="LE305" i="2"/>
  <c r="LE299" i="2"/>
  <c r="LE310" i="2"/>
  <c r="LF305" i="2"/>
  <c r="LF299" i="2"/>
  <c r="LF310" i="2"/>
  <c r="LG305" i="2"/>
  <c r="LG299" i="2"/>
  <c r="LG310" i="2"/>
  <c r="LH305" i="2"/>
  <c r="LH299" i="2"/>
  <c r="LH310" i="2"/>
  <c r="LI305" i="2"/>
  <c r="LI299" i="2"/>
  <c r="LI310" i="2"/>
  <c r="LJ305" i="2"/>
  <c r="LJ299" i="2"/>
  <c r="LJ310" i="2"/>
  <c r="LK305" i="2"/>
  <c r="LK299" i="2"/>
  <c r="LK310" i="2"/>
  <c r="LL305" i="2"/>
  <c r="LL299" i="2"/>
  <c r="LL310" i="2"/>
  <c r="LM305" i="2"/>
  <c r="LM299" i="2"/>
  <c r="LM310" i="2"/>
  <c r="LN305" i="2"/>
  <c r="LN299" i="2"/>
  <c r="LN310" i="2"/>
  <c r="LO305" i="2"/>
  <c r="LO299" i="2"/>
  <c r="LO310" i="2"/>
  <c r="LP305" i="2"/>
  <c r="LP299" i="2"/>
  <c r="LP310" i="2"/>
  <c r="LQ305" i="2"/>
  <c r="LQ299" i="2"/>
  <c r="LQ310" i="2"/>
  <c r="LR305" i="2"/>
  <c r="LR299" i="2"/>
  <c r="LR310" i="2"/>
  <c r="LS305" i="2"/>
  <c r="LS299" i="2"/>
  <c r="LS310" i="2"/>
  <c r="LT305" i="2"/>
  <c r="LT299" i="2"/>
  <c r="LT310" i="2"/>
  <c r="LU305" i="2"/>
  <c r="LU299" i="2"/>
  <c r="LU310" i="2"/>
  <c r="LV305" i="2"/>
  <c r="LV299" i="2"/>
  <c r="LV310" i="2"/>
  <c r="LW305" i="2"/>
  <c r="LW299" i="2"/>
  <c r="LW310" i="2"/>
  <c r="LX305" i="2"/>
  <c r="LX299" i="2"/>
  <c r="LX310" i="2"/>
  <c r="LY305" i="2"/>
  <c r="LY299" i="2"/>
  <c r="LY310" i="2"/>
  <c r="LZ305" i="2"/>
  <c r="LZ299" i="2"/>
  <c r="LZ310" i="2"/>
  <c r="MA305" i="2"/>
  <c r="MA299" i="2"/>
  <c r="MA310" i="2"/>
  <c r="MB305" i="2"/>
  <c r="MB299" i="2"/>
  <c r="MB310" i="2"/>
  <c r="MC305" i="2"/>
  <c r="MC299" i="2"/>
  <c r="MC310" i="2"/>
  <c r="MD305" i="2"/>
  <c r="MD299" i="2"/>
  <c r="MD310" i="2"/>
  <c r="ME305" i="2"/>
  <c r="ME299" i="2"/>
  <c r="ME310" i="2"/>
  <c r="MF305" i="2"/>
  <c r="MF299" i="2"/>
  <c r="MF310" i="2"/>
  <c r="MG305" i="2"/>
  <c r="MG299" i="2"/>
  <c r="MG310" i="2"/>
  <c r="MH305" i="2"/>
  <c r="MH299" i="2"/>
  <c r="MH310" i="2"/>
  <c r="MI305" i="2"/>
  <c r="MI299" i="2"/>
  <c r="MI310" i="2"/>
  <c r="MJ305" i="2"/>
  <c r="MJ299" i="2"/>
  <c r="MJ310" i="2"/>
  <c r="AQ6" i="3"/>
  <c r="KG261" i="2"/>
  <c r="KJ261" i="2"/>
  <c r="KJ311" i="2"/>
  <c r="KK261" i="2"/>
  <c r="KK311" i="2"/>
  <c r="KL261" i="2"/>
  <c r="KL311" i="2"/>
  <c r="KM261" i="2"/>
  <c r="KM311" i="2"/>
  <c r="KN261" i="2"/>
  <c r="KN311" i="2"/>
  <c r="KO261" i="2"/>
  <c r="KO311" i="2"/>
  <c r="KP261" i="2"/>
  <c r="KP311" i="2"/>
  <c r="KQ261" i="2"/>
  <c r="KQ311" i="2"/>
  <c r="KR261" i="2"/>
  <c r="KR311" i="2"/>
  <c r="KS261" i="2"/>
  <c r="KS311" i="2"/>
  <c r="KT261" i="2"/>
  <c r="KT311" i="2"/>
  <c r="KU261" i="2"/>
  <c r="KU311" i="2"/>
  <c r="KV261" i="2"/>
  <c r="KV311" i="2"/>
  <c r="KW261" i="2"/>
  <c r="KW311" i="2"/>
  <c r="KX261" i="2"/>
  <c r="KX311" i="2"/>
  <c r="KY261" i="2"/>
  <c r="KY311" i="2"/>
  <c r="KZ261" i="2"/>
  <c r="KZ311" i="2"/>
  <c r="LA261" i="2"/>
  <c r="LA311" i="2"/>
  <c r="LB261" i="2"/>
  <c r="LB311" i="2"/>
  <c r="LC261" i="2"/>
  <c r="LC311" i="2"/>
  <c r="LD261" i="2"/>
  <c r="LD311" i="2"/>
  <c r="LE261" i="2"/>
  <c r="LE311" i="2"/>
  <c r="LF261" i="2"/>
  <c r="LF311" i="2"/>
  <c r="LG261" i="2"/>
  <c r="LG311" i="2"/>
  <c r="LH261" i="2"/>
  <c r="LH311" i="2"/>
  <c r="LI261" i="2"/>
  <c r="LI311" i="2"/>
  <c r="LJ261" i="2"/>
  <c r="LJ311" i="2"/>
  <c r="LK261" i="2"/>
  <c r="LK311" i="2"/>
  <c r="LL261" i="2"/>
  <c r="LL311" i="2"/>
  <c r="LM261" i="2"/>
  <c r="LM311" i="2"/>
  <c r="LN261" i="2"/>
  <c r="LN311" i="2"/>
  <c r="LO261" i="2"/>
  <c r="LO311" i="2"/>
  <c r="LP261" i="2"/>
  <c r="LP311" i="2"/>
  <c r="LQ261" i="2"/>
  <c r="LQ311" i="2"/>
  <c r="LR261" i="2"/>
  <c r="LR311" i="2"/>
  <c r="LS261" i="2"/>
  <c r="LS311" i="2"/>
  <c r="LT261" i="2"/>
  <c r="LT311" i="2"/>
  <c r="LU261" i="2"/>
  <c r="LU311" i="2"/>
  <c r="LV261" i="2"/>
  <c r="LV311" i="2"/>
  <c r="LW261" i="2"/>
  <c r="LW311" i="2"/>
  <c r="LX261" i="2"/>
  <c r="LX311" i="2"/>
  <c r="LY261" i="2"/>
  <c r="LY311" i="2"/>
  <c r="LZ261" i="2"/>
  <c r="LZ311" i="2"/>
  <c r="MA261" i="2"/>
  <c r="MA311" i="2"/>
  <c r="MB261" i="2"/>
  <c r="MB311" i="2"/>
  <c r="MC261" i="2"/>
  <c r="MC311" i="2"/>
  <c r="MD261" i="2"/>
  <c r="MD311" i="2"/>
  <c r="ME261" i="2"/>
  <c r="ME311" i="2"/>
  <c r="MF261" i="2"/>
  <c r="MF311" i="2"/>
  <c r="MG261" i="2"/>
  <c r="MG311" i="2"/>
  <c r="MH261" i="2"/>
  <c r="MH311" i="2"/>
  <c r="MI261" i="2"/>
  <c r="MI311" i="2"/>
  <c r="MJ261" i="2"/>
  <c r="MJ311" i="2"/>
  <c r="KI305" i="2"/>
  <c r="KI299" i="2"/>
  <c r="KI310" i="2"/>
  <c r="EZ305" i="2"/>
  <c r="EZ299" i="2"/>
  <c r="EZ310" i="2"/>
  <c r="FA305" i="2"/>
  <c r="FA299" i="2"/>
  <c r="FA310" i="2"/>
  <c r="FB305" i="2"/>
  <c r="FB299" i="2"/>
  <c r="FB310" i="2"/>
  <c r="FC305" i="2"/>
  <c r="FC299" i="2"/>
  <c r="FC310" i="2"/>
  <c r="FD305" i="2"/>
  <c r="FD299" i="2"/>
  <c r="FD310" i="2"/>
  <c r="FE305" i="2"/>
  <c r="FE299" i="2"/>
  <c r="FE310" i="2"/>
  <c r="FF305" i="2"/>
  <c r="FF299" i="2"/>
  <c r="FF310" i="2"/>
  <c r="FG305" i="2"/>
  <c r="FG299" i="2"/>
  <c r="FG310" i="2"/>
  <c r="FH305" i="2"/>
  <c r="FH299" i="2"/>
  <c r="FH310" i="2"/>
  <c r="FI305" i="2"/>
  <c r="FI299" i="2"/>
  <c r="FI310" i="2"/>
  <c r="FJ305" i="2"/>
  <c r="FJ299" i="2"/>
  <c r="FJ310" i="2"/>
  <c r="FK305" i="2"/>
  <c r="FK299" i="2"/>
  <c r="FK310" i="2"/>
  <c r="FL305" i="2"/>
  <c r="FL299" i="2"/>
  <c r="FL310" i="2"/>
  <c r="FM305" i="2"/>
  <c r="FM299" i="2"/>
  <c r="FM310" i="2"/>
  <c r="FN305" i="2"/>
  <c r="FN299" i="2"/>
  <c r="FN310" i="2"/>
  <c r="FO305" i="2"/>
  <c r="FO299" i="2"/>
  <c r="FO310" i="2"/>
  <c r="FP305" i="2"/>
  <c r="FP299" i="2"/>
  <c r="FP310" i="2"/>
  <c r="FQ305" i="2"/>
  <c r="FQ299" i="2"/>
  <c r="FQ310" i="2"/>
  <c r="FR305" i="2"/>
  <c r="FR299" i="2"/>
  <c r="FR310" i="2"/>
  <c r="FS305" i="2"/>
  <c r="FS299" i="2"/>
  <c r="FS310" i="2"/>
  <c r="FT305" i="2"/>
  <c r="FT299" i="2"/>
  <c r="FT310" i="2"/>
  <c r="FU305" i="2"/>
  <c r="FU299" i="2"/>
  <c r="FU310" i="2"/>
  <c r="FV305" i="2"/>
  <c r="FV299" i="2"/>
  <c r="FV310" i="2"/>
  <c r="FW305" i="2"/>
  <c r="FW299" i="2"/>
  <c r="FW310" i="2"/>
  <c r="FX305" i="2"/>
  <c r="FX299" i="2"/>
  <c r="FX310" i="2"/>
  <c r="FY305" i="2"/>
  <c r="FY299" i="2"/>
  <c r="FY310" i="2"/>
  <c r="FZ305" i="2"/>
  <c r="FZ299" i="2"/>
  <c r="FZ310" i="2"/>
  <c r="GA305" i="2"/>
  <c r="GA299" i="2"/>
  <c r="GA310" i="2"/>
  <c r="GB305" i="2"/>
  <c r="GB299" i="2"/>
  <c r="GB310" i="2"/>
  <c r="GC305" i="2"/>
  <c r="GC299" i="2"/>
  <c r="GC310" i="2"/>
  <c r="GD305" i="2"/>
  <c r="GD299" i="2"/>
  <c r="GD310" i="2"/>
  <c r="GE305" i="2"/>
  <c r="GE299" i="2"/>
  <c r="GE310" i="2"/>
  <c r="GF305" i="2"/>
  <c r="GF299" i="2"/>
  <c r="GF310" i="2"/>
  <c r="GG305" i="2"/>
  <c r="GG299" i="2"/>
  <c r="GG310" i="2"/>
  <c r="GH305" i="2"/>
  <c r="GH299" i="2"/>
  <c r="GH310" i="2"/>
  <c r="GI305" i="2"/>
  <c r="GI299" i="2"/>
  <c r="GI310" i="2"/>
  <c r="GJ305" i="2"/>
  <c r="GJ299" i="2"/>
  <c r="GJ310" i="2"/>
  <c r="GK305" i="2"/>
  <c r="GK299" i="2"/>
  <c r="GK310" i="2"/>
  <c r="GL305" i="2"/>
  <c r="GL299" i="2"/>
  <c r="GL310" i="2"/>
  <c r="GM305" i="2"/>
  <c r="GM299" i="2"/>
  <c r="GM310" i="2"/>
  <c r="GN305" i="2"/>
  <c r="GN299" i="2"/>
  <c r="GN310" i="2"/>
  <c r="GO305" i="2"/>
  <c r="GO299" i="2"/>
  <c r="GO310" i="2"/>
  <c r="GP305" i="2"/>
  <c r="GP299" i="2"/>
  <c r="GP310" i="2"/>
  <c r="GQ305" i="2"/>
  <c r="GQ299" i="2"/>
  <c r="GQ310" i="2"/>
  <c r="GR305" i="2"/>
  <c r="GR299" i="2"/>
  <c r="GR310" i="2"/>
  <c r="GS305" i="2"/>
  <c r="GS299" i="2"/>
  <c r="GS310" i="2"/>
  <c r="GT305" i="2"/>
  <c r="GT299" i="2"/>
  <c r="GT310" i="2"/>
  <c r="GU305" i="2"/>
  <c r="GU299" i="2"/>
  <c r="GU310" i="2"/>
  <c r="GV305" i="2"/>
  <c r="GV299" i="2"/>
  <c r="GV310" i="2"/>
  <c r="GW305" i="2"/>
  <c r="GW299" i="2"/>
  <c r="GW310" i="2"/>
  <c r="GX305" i="2"/>
  <c r="GX299" i="2"/>
  <c r="GX310" i="2"/>
  <c r="GY305" i="2"/>
  <c r="GY299" i="2"/>
  <c r="GY310" i="2"/>
  <c r="GZ305" i="2"/>
  <c r="GZ299" i="2"/>
  <c r="GZ310" i="2"/>
  <c r="EV261" i="2"/>
  <c r="EZ261" i="2"/>
  <c r="EZ311" i="2"/>
  <c r="FA261" i="2"/>
  <c r="FA311" i="2"/>
  <c r="FB261" i="2"/>
  <c r="FB311" i="2"/>
  <c r="FC261" i="2"/>
  <c r="FC311" i="2"/>
  <c r="FD261" i="2"/>
  <c r="FD311" i="2"/>
  <c r="FE261" i="2"/>
  <c r="FE311" i="2"/>
  <c r="FF261" i="2"/>
  <c r="FF311" i="2"/>
  <c r="FG261" i="2"/>
  <c r="FG311" i="2"/>
  <c r="FH261" i="2"/>
  <c r="FH311" i="2"/>
  <c r="FI261" i="2"/>
  <c r="FI311" i="2"/>
  <c r="FJ261" i="2"/>
  <c r="FJ311" i="2"/>
  <c r="FK261" i="2"/>
  <c r="FK311" i="2"/>
  <c r="FL261" i="2"/>
  <c r="FL311" i="2"/>
  <c r="FM261" i="2"/>
  <c r="FM311" i="2"/>
  <c r="FN261" i="2"/>
  <c r="FN311" i="2"/>
  <c r="FO261" i="2"/>
  <c r="FO311" i="2"/>
  <c r="FP261" i="2"/>
  <c r="FP311" i="2"/>
  <c r="FQ261" i="2"/>
  <c r="FQ311" i="2"/>
  <c r="FR261" i="2"/>
  <c r="FR311" i="2"/>
  <c r="FS261" i="2"/>
  <c r="FS311" i="2"/>
  <c r="FT261" i="2"/>
  <c r="FT311" i="2"/>
  <c r="FU261" i="2"/>
  <c r="FU311" i="2"/>
  <c r="FV261" i="2"/>
  <c r="FV311" i="2"/>
  <c r="FW261" i="2"/>
  <c r="FW311" i="2"/>
  <c r="FX261" i="2"/>
  <c r="FX311" i="2"/>
  <c r="FY261" i="2"/>
  <c r="FY311" i="2"/>
  <c r="FZ261" i="2"/>
  <c r="FZ311" i="2"/>
  <c r="GA261" i="2"/>
  <c r="GA311" i="2"/>
  <c r="GB261" i="2"/>
  <c r="GB311" i="2"/>
  <c r="GC261" i="2"/>
  <c r="GC311" i="2"/>
  <c r="GD261" i="2"/>
  <c r="GD311" i="2"/>
  <c r="GE261" i="2"/>
  <c r="GE311" i="2"/>
  <c r="GF261" i="2"/>
  <c r="GF311" i="2"/>
  <c r="GG261" i="2"/>
  <c r="GG311" i="2"/>
  <c r="GH261" i="2"/>
  <c r="GH311" i="2"/>
  <c r="GI261" i="2"/>
  <c r="GI311" i="2"/>
  <c r="GJ261" i="2"/>
  <c r="GJ311" i="2"/>
  <c r="GK261" i="2"/>
  <c r="GK311" i="2"/>
  <c r="GL261" i="2"/>
  <c r="GL311" i="2"/>
  <c r="GM261" i="2"/>
  <c r="GM311" i="2"/>
  <c r="GN261" i="2"/>
  <c r="GN311" i="2"/>
  <c r="GO261" i="2"/>
  <c r="GO311" i="2"/>
  <c r="GP261" i="2"/>
  <c r="GP311" i="2"/>
  <c r="GQ261" i="2"/>
  <c r="GQ311" i="2"/>
  <c r="GR261" i="2"/>
  <c r="GR311" i="2"/>
  <c r="GS261" i="2"/>
  <c r="GS311" i="2"/>
  <c r="GT261" i="2"/>
  <c r="GT311" i="2"/>
  <c r="GU261" i="2"/>
  <c r="GU311" i="2"/>
  <c r="GV261" i="2"/>
  <c r="GV311" i="2"/>
  <c r="GW261" i="2"/>
  <c r="GW311" i="2"/>
  <c r="GX261" i="2"/>
  <c r="GX311" i="2"/>
  <c r="GY261" i="2"/>
  <c r="GY311" i="2"/>
  <c r="GZ261" i="2"/>
  <c r="GZ311" i="2"/>
  <c r="D299" i="2"/>
  <c r="E299" i="2"/>
  <c r="F299" i="2"/>
  <c r="G299" i="2"/>
  <c r="H299" i="2"/>
  <c r="I299" i="2"/>
  <c r="J299" i="2"/>
  <c r="K299" i="2"/>
  <c r="L299" i="2"/>
  <c r="M299" i="2"/>
  <c r="N299" i="2"/>
  <c r="O299" i="2"/>
  <c r="P299" i="2"/>
  <c r="Q299" i="2"/>
  <c r="R299" i="2"/>
  <c r="S299" i="2"/>
  <c r="T299" i="2"/>
  <c r="U299" i="2"/>
  <c r="V299" i="2"/>
  <c r="W299" i="2"/>
  <c r="X299" i="2"/>
  <c r="Y299" i="2"/>
  <c r="Z299" i="2"/>
  <c r="AA299" i="2"/>
  <c r="AB299" i="2"/>
  <c r="AC299" i="2"/>
  <c r="AD299" i="2"/>
  <c r="AE299" i="2"/>
  <c r="AF299" i="2"/>
  <c r="AG299" i="2"/>
  <c r="AH299" i="2"/>
  <c r="AI299" i="2"/>
  <c r="AJ299" i="2"/>
  <c r="AK299" i="2"/>
  <c r="AL299" i="2"/>
  <c r="AM299" i="2"/>
  <c r="AN299" i="2"/>
  <c r="AO299" i="2"/>
  <c r="AP299" i="2"/>
  <c r="AQ299" i="2"/>
  <c r="AR299" i="2"/>
  <c r="AS299" i="2"/>
  <c r="AT299" i="2"/>
  <c r="AU299" i="2"/>
  <c r="AV299" i="2"/>
  <c r="AW299" i="2"/>
  <c r="AX299" i="2"/>
  <c r="AY299" i="2"/>
  <c r="AZ299" i="2"/>
  <c r="BA299" i="2"/>
  <c r="BB299" i="2"/>
  <c r="BC299" i="2"/>
  <c r="BD299" i="2"/>
  <c r="BE299" i="2"/>
  <c r="EY299" i="2"/>
  <c r="D300" i="2"/>
  <c r="E300" i="2"/>
  <c r="F300" i="2"/>
  <c r="G300" i="2"/>
  <c r="H300" i="2"/>
  <c r="I300" i="2"/>
  <c r="J300" i="2"/>
  <c r="K300" i="2"/>
  <c r="L300" i="2"/>
  <c r="M300" i="2"/>
  <c r="N300" i="2"/>
  <c r="O300" i="2"/>
  <c r="P300" i="2"/>
  <c r="Q300" i="2"/>
  <c r="R300" i="2"/>
  <c r="S300" i="2"/>
  <c r="T300" i="2"/>
  <c r="U300" i="2"/>
  <c r="V300" i="2"/>
  <c r="W300" i="2"/>
  <c r="X300" i="2"/>
  <c r="Y300" i="2"/>
  <c r="Z300" i="2"/>
  <c r="AA300" i="2"/>
  <c r="AB300" i="2"/>
  <c r="AC300" i="2"/>
  <c r="AD300" i="2"/>
  <c r="AE300" i="2"/>
  <c r="AF300" i="2"/>
  <c r="AG300" i="2"/>
  <c r="AH300" i="2"/>
  <c r="AI300" i="2"/>
  <c r="AJ300" i="2"/>
  <c r="AK300" i="2"/>
  <c r="AL300" i="2"/>
  <c r="AM300" i="2"/>
  <c r="AN300" i="2"/>
  <c r="AO300" i="2"/>
  <c r="AP300" i="2"/>
  <c r="AQ300" i="2"/>
  <c r="AR300" i="2"/>
  <c r="AS300" i="2"/>
  <c r="AT300" i="2"/>
  <c r="AU300" i="2"/>
  <c r="AV300" i="2"/>
  <c r="AW300" i="2"/>
  <c r="AX300" i="2"/>
  <c r="AY300" i="2"/>
  <c r="AZ300" i="2"/>
  <c r="BA300" i="2"/>
  <c r="BB300" i="2"/>
  <c r="BC300" i="2"/>
  <c r="BD300" i="2"/>
  <c r="BE300" i="2"/>
  <c r="EY300" i="2"/>
  <c r="EZ300" i="2"/>
  <c r="FA300" i="2"/>
  <c r="FB300" i="2"/>
  <c r="FC300" i="2"/>
  <c r="FD300" i="2"/>
  <c r="FE300" i="2"/>
  <c r="FF300" i="2"/>
  <c r="FG300" i="2"/>
  <c r="FH300" i="2"/>
  <c r="FI300" i="2"/>
  <c r="FJ300" i="2"/>
  <c r="FK300" i="2"/>
  <c r="FL300" i="2"/>
  <c r="FM300" i="2"/>
  <c r="FN300" i="2"/>
  <c r="FO300" i="2"/>
  <c r="FP300" i="2"/>
  <c r="FQ300" i="2"/>
  <c r="FR300" i="2"/>
  <c r="FS300" i="2"/>
  <c r="FT300" i="2"/>
  <c r="FU300" i="2"/>
  <c r="FV300" i="2"/>
  <c r="FW300" i="2"/>
  <c r="FX300" i="2"/>
  <c r="FY300" i="2"/>
  <c r="FZ300" i="2"/>
  <c r="GA300" i="2"/>
  <c r="GB300" i="2"/>
  <c r="GC300" i="2"/>
  <c r="GD300" i="2"/>
  <c r="GE300" i="2"/>
  <c r="GF300" i="2"/>
  <c r="GG300" i="2"/>
  <c r="GH300" i="2"/>
  <c r="GI300" i="2"/>
  <c r="GJ300" i="2"/>
  <c r="GK300" i="2"/>
  <c r="GL300" i="2"/>
  <c r="GM300" i="2"/>
  <c r="GN300" i="2"/>
  <c r="GO300" i="2"/>
  <c r="GP300" i="2"/>
  <c r="GQ300" i="2"/>
  <c r="GR300" i="2"/>
  <c r="GS300" i="2"/>
  <c r="GT300" i="2"/>
  <c r="GU300" i="2"/>
  <c r="GV300" i="2"/>
  <c r="GW300" i="2"/>
  <c r="GX300" i="2"/>
  <c r="GY300" i="2"/>
  <c r="GZ300" i="2"/>
  <c r="KI300" i="2"/>
  <c r="KJ300" i="2"/>
  <c r="KK300" i="2"/>
  <c r="KL300" i="2"/>
  <c r="KM300" i="2"/>
  <c r="KN300" i="2"/>
  <c r="KO300" i="2"/>
  <c r="KP300" i="2"/>
  <c r="KQ300" i="2"/>
  <c r="KR300" i="2"/>
  <c r="KS300" i="2"/>
  <c r="KT300" i="2"/>
  <c r="KU300" i="2"/>
  <c r="KV300" i="2"/>
  <c r="KW300" i="2"/>
  <c r="KX300" i="2"/>
  <c r="KY300" i="2"/>
  <c r="KZ300" i="2"/>
  <c r="LA300" i="2"/>
  <c r="LB300" i="2"/>
  <c r="LC300" i="2"/>
  <c r="LD300" i="2"/>
  <c r="LE300" i="2"/>
  <c r="LF300" i="2"/>
  <c r="LG300" i="2"/>
  <c r="LH300" i="2"/>
  <c r="LI300" i="2"/>
  <c r="LJ300" i="2"/>
  <c r="LK300" i="2"/>
  <c r="LL300" i="2"/>
  <c r="LM300" i="2"/>
  <c r="LN300" i="2"/>
  <c r="LO300" i="2"/>
  <c r="LP300" i="2"/>
  <c r="LQ300" i="2"/>
  <c r="LR300" i="2"/>
  <c r="LS300" i="2"/>
  <c r="LT300" i="2"/>
  <c r="LU300" i="2"/>
  <c r="LV300" i="2"/>
  <c r="LW300" i="2"/>
  <c r="LX300" i="2"/>
  <c r="LY300" i="2"/>
  <c r="LZ300" i="2"/>
  <c r="MA300" i="2"/>
  <c r="MB300" i="2"/>
  <c r="MC300" i="2"/>
  <c r="MD300" i="2"/>
  <c r="ME300" i="2"/>
  <c r="MF300" i="2"/>
  <c r="MG300" i="2"/>
  <c r="MH300" i="2"/>
  <c r="MI300" i="2"/>
  <c r="MJ300" i="2"/>
  <c r="D301" i="2"/>
  <c r="E301" i="2"/>
  <c r="F301" i="2"/>
  <c r="G301" i="2"/>
  <c r="H301" i="2"/>
  <c r="I301" i="2"/>
  <c r="J301" i="2"/>
  <c r="K301" i="2"/>
  <c r="L301" i="2"/>
  <c r="M301" i="2"/>
  <c r="N301" i="2"/>
  <c r="O301" i="2"/>
  <c r="P301" i="2"/>
  <c r="Q301" i="2"/>
  <c r="R301" i="2"/>
  <c r="S301" i="2"/>
  <c r="T301" i="2"/>
  <c r="U301" i="2"/>
  <c r="V301" i="2"/>
  <c r="W301" i="2"/>
  <c r="X301" i="2"/>
  <c r="Y301" i="2"/>
  <c r="Z301" i="2"/>
  <c r="AA301" i="2"/>
  <c r="AB301" i="2"/>
  <c r="AC301" i="2"/>
  <c r="AD301" i="2"/>
  <c r="AE301" i="2"/>
  <c r="AF301" i="2"/>
  <c r="AG301" i="2"/>
  <c r="AH301" i="2"/>
  <c r="AI301" i="2"/>
  <c r="AJ301" i="2"/>
  <c r="AK301" i="2"/>
  <c r="AL301" i="2"/>
  <c r="AM301" i="2"/>
  <c r="AN301" i="2"/>
  <c r="AO301" i="2"/>
  <c r="AP301" i="2"/>
  <c r="AQ301" i="2"/>
  <c r="AR301" i="2"/>
  <c r="AS301" i="2"/>
  <c r="AT301" i="2"/>
  <c r="AU301" i="2"/>
  <c r="AV301" i="2"/>
  <c r="AW301" i="2"/>
  <c r="AX301" i="2"/>
  <c r="AY301" i="2"/>
  <c r="AZ301" i="2"/>
  <c r="BA301" i="2"/>
  <c r="BB301" i="2"/>
  <c r="BC301" i="2"/>
  <c r="BD301" i="2"/>
  <c r="BE301" i="2"/>
  <c r="EY301" i="2"/>
  <c r="EZ301" i="2"/>
  <c r="FA301" i="2"/>
  <c r="FB301" i="2"/>
  <c r="FC301" i="2"/>
  <c r="FD301" i="2"/>
  <c r="FE301" i="2"/>
  <c r="FF301" i="2"/>
  <c r="FG301" i="2"/>
  <c r="FH301" i="2"/>
  <c r="FI301" i="2"/>
  <c r="FJ301" i="2"/>
  <c r="FK301" i="2"/>
  <c r="FL301" i="2"/>
  <c r="FM301" i="2"/>
  <c r="FN301" i="2"/>
  <c r="FO301" i="2"/>
  <c r="FP301" i="2"/>
  <c r="FQ301" i="2"/>
  <c r="FR301" i="2"/>
  <c r="FS301" i="2"/>
  <c r="FT301" i="2"/>
  <c r="FU301" i="2"/>
  <c r="FV301" i="2"/>
  <c r="FW301" i="2"/>
  <c r="FX301" i="2"/>
  <c r="FY301" i="2"/>
  <c r="FZ301" i="2"/>
  <c r="GA301" i="2"/>
  <c r="GB301" i="2"/>
  <c r="GC301" i="2"/>
  <c r="GD301" i="2"/>
  <c r="GE301" i="2"/>
  <c r="GF301" i="2"/>
  <c r="GG301" i="2"/>
  <c r="GH301" i="2"/>
  <c r="GI301" i="2"/>
  <c r="GJ301" i="2"/>
  <c r="GK301" i="2"/>
  <c r="GL301" i="2"/>
  <c r="GM301" i="2"/>
  <c r="GN301" i="2"/>
  <c r="GO301" i="2"/>
  <c r="GP301" i="2"/>
  <c r="GQ301" i="2"/>
  <c r="GR301" i="2"/>
  <c r="GS301" i="2"/>
  <c r="GT301" i="2"/>
  <c r="GU301" i="2"/>
  <c r="GV301" i="2"/>
  <c r="GW301" i="2"/>
  <c r="GX301" i="2"/>
  <c r="GY301" i="2"/>
  <c r="GZ301" i="2"/>
  <c r="KI301" i="2"/>
  <c r="KJ301" i="2"/>
  <c r="KK301" i="2"/>
  <c r="KL301" i="2"/>
  <c r="KM301" i="2"/>
  <c r="KN301" i="2"/>
  <c r="KO301" i="2"/>
  <c r="KP301" i="2"/>
  <c r="KQ301" i="2"/>
  <c r="KR301" i="2"/>
  <c r="KS301" i="2"/>
  <c r="KT301" i="2"/>
  <c r="KU301" i="2"/>
  <c r="KV301" i="2"/>
  <c r="KW301" i="2"/>
  <c r="KX301" i="2"/>
  <c r="KY301" i="2"/>
  <c r="KZ301" i="2"/>
  <c r="LA301" i="2"/>
  <c r="LB301" i="2"/>
  <c r="LC301" i="2"/>
  <c r="LD301" i="2"/>
  <c r="LE301" i="2"/>
  <c r="LF301" i="2"/>
  <c r="LG301" i="2"/>
  <c r="LH301" i="2"/>
  <c r="LI301" i="2"/>
  <c r="LJ301" i="2"/>
  <c r="LK301" i="2"/>
  <c r="LL301" i="2"/>
  <c r="LM301" i="2"/>
  <c r="LN301" i="2"/>
  <c r="LO301" i="2"/>
  <c r="LP301" i="2"/>
  <c r="LQ301" i="2"/>
  <c r="LR301" i="2"/>
  <c r="LS301" i="2"/>
  <c r="LT301" i="2"/>
  <c r="LU301" i="2"/>
  <c r="LV301" i="2"/>
  <c r="LW301" i="2"/>
  <c r="LX301" i="2"/>
  <c r="LY301" i="2"/>
  <c r="LZ301" i="2"/>
  <c r="MA301" i="2"/>
  <c r="MB301" i="2"/>
  <c r="MC301" i="2"/>
  <c r="MD301" i="2"/>
  <c r="ME301" i="2"/>
  <c r="MF301" i="2"/>
  <c r="MG301" i="2"/>
  <c r="MH301" i="2"/>
  <c r="MI301" i="2"/>
  <c r="MJ301" i="2"/>
  <c r="D302" i="2"/>
  <c r="E302" i="2"/>
  <c r="F302" i="2"/>
  <c r="G302" i="2"/>
  <c r="H302" i="2"/>
  <c r="I302" i="2"/>
  <c r="J302" i="2"/>
  <c r="K302" i="2"/>
  <c r="L302" i="2"/>
  <c r="M302" i="2"/>
  <c r="N302" i="2"/>
  <c r="O302" i="2"/>
  <c r="P302" i="2"/>
  <c r="Q302" i="2"/>
  <c r="R302" i="2"/>
  <c r="S302" i="2"/>
  <c r="T302" i="2"/>
  <c r="U302" i="2"/>
  <c r="V302" i="2"/>
  <c r="W302" i="2"/>
  <c r="X302" i="2"/>
  <c r="Y302" i="2"/>
  <c r="Z302" i="2"/>
  <c r="AA302" i="2"/>
  <c r="AB302" i="2"/>
  <c r="AC302" i="2"/>
  <c r="AD302" i="2"/>
  <c r="AE302" i="2"/>
  <c r="AF302" i="2"/>
  <c r="AG302" i="2"/>
  <c r="AH302" i="2"/>
  <c r="AI302" i="2"/>
  <c r="AJ302" i="2"/>
  <c r="AK302" i="2"/>
  <c r="AL302" i="2"/>
  <c r="AM302" i="2"/>
  <c r="AN302" i="2"/>
  <c r="AO302" i="2"/>
  <c r="AP302" i="2"/>
  <c r="AQ302" i="2"/>
  <c r="AR302" i="2"/>
  <c r="AS302" i="2"/>
  <c r="AT302" i="2"/>
  <c r="AU302" i="2"/>
  <c r="AV302" i="2"/>
  <c r="AW302" i="2"/>
  <c r="AX302" i="2"/>
  <c r="AY302" i="2"/>
  <c r="AZ302" i="2"/>
  <c r="BA302" i="2"/>
  <c r="BB302" i="2"/>
  <c r="BC302" i="2"/>
  <c r="BD302" i="2"/>
  <c r="BE302" i="2"/>
  <c r="EY302" i="2"/>
  <c r="EZ302" i="2"/>
  <c r="FA302" i="2"/>
  <c r="FB302" i="2"/>
  <c r="FC302" i="2"/>
  <c r="FD302" i="2"/>
  <c r="FE302" i="2"/>
  <c r="FF302" i="2"/>
  <c r="FG302" i="2"/>
  <c r="FH302" i="2"/>
  <c r="FI302" i="2"/>
  <c r="FJ302" i="2"/>
  <c r="FK302" i="2"/>
  <c r="FL302" i="2"/>
  <c r="FM302" i="2"/>
  <c r="FN302" i="2"/>
  <c r="FO302" i="2"/>
  <c r="FP302" i="2"/>
  <c r="FQ302" i="2"/>
  <c r="FR302" i="2"/>
  <c r="FS302" i="2"/>
  <c r="FT302" i="2"/>
  <c r="FU302" i="2"/>
  <c r="FV302" i="2"/>
  <c r="FW302" i="2"/>
  <c r="FX302" i="2"/>
  <c r="FY302" i="2"/>
  <c r="FZ302" i="2"/>
  <c r="GA302" i="2"/>
  <c r="GB302" i="2"/>
  <c r="GC302" i="2"/>
  <c r="GD302" i="2"/>
  <c r="GE302" i="2"/>
  <c r="GF302" i="2"/>
  <c r="GG302" i="2"/>
  <c r="GH302" i="2"/>
  <c r="GI302" i="2"/>
  <c r="GJ302" i="2"/>
  <c r="GK302" i="2"/>
  <c r="GL302" i="2"/>
  <c r="GM302" i="2"/>
  <c r="GN302" i="2"/>
  <c r="GO302" i="2"/>
  <c r="GP302" i="2"/>
  <c r="GQ302" i="2"/>
  <c r="GR302" i="2"/>
  <c r="GS302" i="2"/>
  <c r="GT302" i="2"/>
  <c r="GU302" i="2"/>
  <c r="GV302" i="2"/>
  <c r="GW302" i="2"/>
  <c r="GX302" i="2"/>
  <c r="GY302" i="2"/>
  <c r="GZ302" i="2"/>
  <c r="KI302" i="2"/>
  <c r="KJ302" i="2"/>
  <c r="KK302" i="2"/>
  <c r="KL302" i="2"/>
  <c r="KM302" i="2"/>
  <c r="KN302" i="2"/>
  <c r="KO302" i="2"/>
  <c r="KP302" i="2"/>
  <c r="KQ302" i="2"/>
  <c r="KR302" i="2"/>
  <c r="KS302" i="2"/>
  <c r="KT302" i="2"/>
  <c r="KU302" i="2"/>
  <c r="KV302" i="2"/>
  <c r="KW302" i="2"/>
  <c r="KX302" i="2"/>
  <c r="KY302" i="2"/>
  <c r="KZ302" i="2"/>
  <c r="LA302" i="2"/>
  <c r="LB302" i="2"/>
  <c r="LC302" i="2"/>
  <c r="LD302" i="2"/>
  <c r="LE302" i="2"/>
  <c r="LF302" i="2"/>
  <c r="LG302" i="2"/>
  <c r="LH302" i="2"/>
  <c r="LI302" i="2"/>
  <c r="LJ302" i="2"/>
  <c r="LK302" i="2"/>
  <c r="LL302" i="2"/>
  <c r="LM302" i="2"/>
  <c r="LN302" i="2"/>
  <c r="LO302" i="2"/>
  <c r="LP302" i="2"/>
  <c r="LQ302" i="2"/>
  <c r="LR302" i="2"/>
  <c r="LS302" i="2"/>
  <c r="LT302" i="2"/>
  <c r="LU302" i="2"/>
  <c r="LV302" i="2"/>
  <c r="LW302" i="2"/>
  <c r="LX302" i="2"/>
  <c r="LY302" i="2"/>
  <c r="LZ302" i="2"/>
  <c r="MA302" i="2"/>
  <c r="MB302" i="2"/>
  <c r="MC302" i="2"/>
  <c r="MD302" i="2"/>
  <c r="ME302" i="2"/>
  <c r="MF302" i="2"/>
  <c r="MG302" i="2"/>
  <c r="MH302" i="2"/>
  <c r="MI302" i="2"/>
  <c r="MJ302" i="2"/>
  <c r="D303" i="2"/>
  <c r="E303" i="2"/>
  <c r="F303" i="2"/>
  <c r="G303" i="2"/>
  <c r="H303" i="2"/>
  <c r="I303" i="2"/>
  <c r="J303" i="2"/>
  <c r="K303" i="2"/>
  <c r="L303" i="2"/>
  <c r="M303" i="2"/>
  <c r="N303" i="2"/>
  <c r="O303" i="2"/>
  <c r="P303" i="2"/>
  <c r="Q303" i="2"/>
  <c r="R303" i="2"/>
  <c r="S303" i="2"/>
  <c r="T303" i="2"/>
  <c r="U303" i="2"/>
  <c r="V303" i="2"/>
  <c r="W303" i="2"/>
  <c r="X303" i="2"/>
  <c r="Y303" i="2"/>
  <c r="Z303" i="2"/>
  <c r="AA303" i="2"/>
  <c r="AB303" i="2"/>
  <c r="AC303" i="2"/>
  <c r="AD303" i="2"/>
  <c r="AE303" i="2"/>
  <c r="AF303" i="2"/>
  <c r="AG303" i="2"/>
  <c r="AH303" i="2"/>
  <c r="AI303" i="2"/>
  <c r="AJ303" i="2"/>
  <c r="AK303" i="2"/>
  <c r="AL303" i="2"/>
  <c r="AM303" i="2"/>
  <c r="AN303" i="2"/>
  <c r="AO303" i="2"/>
  <c r="AP303" i="2"/>
  <c r="AQ303" i="2"/>
  <c r="AR303" i="2"/>
  <c r="AS303" i="2"/>
  <c r="AT303" i="2"/>
  <c r="AU303" i="2"/>
  <c r="AV303" i="2"/>
  <c r="AW303" i="2"/>
  <c r="AX303" i="2"/>
  <c r="AY303" i="2"/>
  <c r="AZ303" i="2"/>
  <c r="BA303" i="2"/>
  <c r="BB303" i="2"/>
  <c r="BC303" i="2"/>
  <c r="BD303" i="2"/>
  <c r="BE303" i="2"/>
  <c r="EY303" i="2"/>
  <c r="EZ303" i="2"/>
  <c r="FA303" i="2"/>
  <c r="FB303" i="2"/>
  <c r="FC303" i="2"/>
  <c r="FD303" i="2"/>
  <c r="FE303" i="2"/>
  <c r="FF303" i="2"/>
  <c r="FG303" i="2"/>
  <c r="FH303" i="2"/>
  <c r="FI303" i="2"/>
  <c r="FJ303" i="2"/>
  <c r="FK303" i="2"/>
  <c r="FL303" i="2"/>
  <c r="FM303" i="2"/>
  <c r="FN303" i="2"/>
  <c r="FO303" i="2"/>
  <c r="FP303" i="2"/>
  <c r="FQ303" i="2"/>
  <c r="FR303" i="2"/>
  <c r="FS303" i="2"/>
  <c r="FT303" i="2"/>
  <c r="FU303" i="2"/>
  <c r="FV303" i="2"/>
  <c r="FW303" i="2"/>
  <c r="FX303" i="2"/>
  <c r="FY303" i="2"/>
  <c r="FZ303" i="2"/>
  <c r="GA303" i="2"/>
  <c r="GB303" i="2"/>
  <c r="GC303" i="2"/>
  <c r="GD303" i="2"/>
  <c r="GE303" i="2"/>
  <c r="GF303" i="2"/>
  <c r="GG303" i="2"/>
  <c r="GH303" i="2"/>
  <c r="GI303" i="2"/>
  <c r="GJ303" i="2"/>
  <c r="GK303" i="2"/>
  <c r="GL303" i="2"/>
  <c r="GM303" i="2"/>
  <c r="GN303" i="2"/>
  <c r="GO303" i="2"/>
  <c r="GP303" i="2"/>
  <c r="GQ303" i="2"/>
  <c r="GR303" i="2"/>
  <c r="GS303" i="2"/>
  <c r="GT303" i="2"/>
  <c r="GU303" i="2"/>
  <c r="GV303" i="2"/>
  <c r="GW303" i="2"/>
  <c r="GX303" i="2"/>
  <c r="GY303" i="2"/>
  <c r="GZ303" i="2"/>
  <c r="KI303" i="2"/>
  <c r="KJ303" i="2"/>
  <c r="KK303" i="2"/>
  <c r="KL303" i="2"/>
  <c r="KM303" i="2"/>
  <c r="KN303" i="2"/>
  <c r="KO303" i="2"/>
  <c r="KP303" i="2"/>
  <c r="KQ303" i="2"/>
  <c r="KR303" i="2"/>
  <c r="KS303" i="2"/>
  <c r="KT303" i="2"/>
  <c r="KU303" i="2"/>
  <c r="KV303" i="2"/>
  <c r="KW303" i="2"/>
  <c r="KX303" i="2"/>
  <c r="KY303" i="2"/>
  <c r="KZ303" i="2"/>
  <c r="LA303" i="2"/>
  <c r="LB303" i="2"/>
  <c r="LC303" i="2"/>
  <c r="LD303" i="2"/>
  <c r="LE303" i="2"/>
  <c r="LF303" i="2"/>
  <c r="LG303" i="2"/>
  <c r="LH303" i="2"/>
  <c r="LI303" i="2"/>
  <c r="LJ303" i="2"/>
  <c r="LK303" i="2"/>
  <c r="LL303" i="2"/>
  <c r="LM303" i="2"/>
  <c r="LN303" i="2"/>
  <c r="LO303" i="2"/>
  <c r="LP303" i="2"/>
  <c r="LQ303" i="2"/>
  <c r="LR303" i="2"/>
  <c r="LS303" i="2"/>
  <c r="LT303" i="2"/>
  <c r="LU303" i="2"/>
  <c r="LV303" i="2"/>
  <c r="LW303" i="2"/>
  <c r="LX303" i="2"/>
  <c r="LY303" i="2"/>
  <c r="LZ303" i="2"/>
  <c r="MA303" i="2"/>
  <c r="MB303" i="2"/>
  <c r="MC303" i="2"/>
  <c r="MD303" i="2"/>
  <c r="ME303" i="2"/>
  <c r="MF303" i="2"/>
  <c r="MG303" i="2"/>
  <c r="MH303" i="2"/>
  <c r="MI303" i="2"/>
  <c r="MJ303" i="2"/>
  <c r="D304" i="2"/>
  <c r="E304" i="2"/>
  <c r="F304" i="2"/>
  <c r="G304" i="2"/>
  <c r="H304" i="2"/>
  <c r="I304" i="2"/>
  <c r="J304" i="2"/>
  <c r="K304" i="2"/>
  <c r="L304" i="2"/>
  <c r="M304" i="2"/>
  <c r="N304" i="2"/>
  <c r="O304" i="2"/>
  <c r="P304" i="2"/>
  <c r="Q304" i="2"/>
  <c r="R304" i="2"/>
  <c r="S304" i="2"/>
  <c r="T304" i="2"/>
  <c r="U304" i="2"/>
  <c r="V304" i="2"/>
  <c r="W304" i="2"/>
  <c r="X304" i="2"/>
  <c r="Y304" i="2"/>
  <c r="Z304" i="2"/>
  <c r="AA304" i="2"/>
  <c r="AB304" i="2"/>
  <c r="AC304" i="2"/>
  <c r="AD304" i="2"/>
  <c r="AE304" i="2"/>
  <c r="AF304" i="2"/>
  <c r="AG304" i="2"/>
  <c r="AH304" i="2"/>
  <c r="AI304" i="2"/>
  <c r="AJ304" i="2"/>
  <c r="AK304" i="2"/>
  <c r="AL304" i="2"/>
  <c r="AM304" i="2"/>
  <c r="AN304" i="2"/>
  <c r="AO304" i="2"/>
  <c r="AP304" i="2"/>
  <c r="AQ304" i="2"/>
  <c r="AR304" i="2"/>
  <c r="AS304" i="2"/>
  <c r="AT304" i="2"/>
  <c r="AU304" i="2"/>
  <c r="AV304" i="2"/>
  <c r="AW304" i="2"/>
  <c r="AX304" i="2"/>
  <c r="AY304" i="2"/>
  <c r="AZ304" i="2"/>
  <c r="BA304" i="2"/>
  <c r="BB304" i="2"/>
  <c r="BC304" i="2"/>
  <c r="BD304" i="2"/>
  <c r="BE304" i="2"/>
  <c r="EY304" i="2"/>
  <c r="EZ304" i="2"/>
  <c r="FA304" i="2"/>
  <c r="FB304" i="2"/>
  <c r="FC304" i="2"/>
  <c r="FD304" i="2"/>
  <c r="FE304" i="2"/>
  <c r="FF304" i="2"/>
  <c r="FG304" i="2"/>
  <c r="FH304" i="2"/>
  <c r="FI304" i="2"/>
  <c r="FJ304" i="2"/>
  <c r="FK304" i="2"/>
  <c r="FL304" i="2"/>
  <c r="FM304" i="2"/>
  <c r="FN304" i="2"/>
  <c r="FO304" i="2"/>
  <c r="FP304" i="2"/>
  <c r="FQ304" i="2"/>
  <c r="FR304" i="2"/>
  <c r="FS304" i="2"/>
  <c r="FT304" i="2"/>
  <c r="FU304" i="2"/>
  <c r="FV304" i="2"/>
  <c r="FW304" i="2"/>
  <c r="FX304" i="2"/>
  <c r="FY304" i="2"/>
  <c r="FZ304" i="2"/>
  <c r="GA304" i="2"/>
  <c r="GB304" i="2"/>
  <c r="GC304" i="2"/>
  <c r="GD304" i="2"/>
  <c r="GE304" i="2"/>
  <c r="GF304" i="2"/>
  <c r="GG304" i="2"/>
  <c r="GH304" i="2"/>
  <c r="GI304" i="2"/>
  <c r="GJ304" i="2"/>
  <c r="GK304" i="2"/>
  <c r="GL304" i="2"/>
  <c r="GM304" i="2"/>
  <c r="GN304" i="2"/>
  <c r="GO304" i="2"/>
  <c r="GP304" i="2"/>
  <c r="GQ304" i="2"/>
  <c r="GR304" i="2"/>
  <c r="GS304" i="2"/>
  <c r="GT304" i="2"/>
  <c r="GU304" i="2"/>
  <c r="GV304" i="2"/>
  <c r="GW304" i="2"/>
  <c r="GX304" i="2"/>
  <c r="GY304" i="2"/>
  <c r="GZ304" i="2"/>
  <c r="KI304" i="2"/>
  <c r="KJ304" i="2"/>
  <c r="KK304" i="2"/>
  <c r="KL304" i="2"/>
  <c r="KM304" i="2"/>
  <c r="KN304" i="2"/>
  <c r="KO304" i="2"/>
  <c r="KP304" i="2"/>
  <c r="KQ304" i="2"/>
  <c r="KR304" i="2"/>
  <c r="KS304" i="2"/>
  <c r="KT304" i="2"/>
  <c r="KU304" i="2"/>
  <c r="KV304" i="2"/>
  <c r="KW304" i="2"/>
  <c r="KX304" i="2"/>
  <c r="KY304" i="2"/>
  <c r="KZ304" i="2"/>
  <c r="LA304" i="2"/>
  <c r="LB304" i="2"/>
  <c r="LC304" i="2"/>
  <c r="LD304" i="2"/>
  <c r="LE304" i="2"/>
  <c r="LF304" i="2"/>
  <c r="LG304" i="2"/>
  <c r="LH304" i="2"/>
  <c r="LI304" i="2"/>
  <c r="LJ304" i="2"/>
  <c r="LK304" i="2"/>
  <c r="LL304" i="2"/>
  <c r="LM304" i="2"/>
  <c r="LN304" i="2"/>
  <c r="LO304" i="2"/>
  <c r="LP304" i="2"/>
  <c r="LQ304" i="2"/>
  <c r="LR304" i="2"/>
  <c r="LS304" i="2"/>
  <c r="LT304" i="2"/>
  <c r="LU304" i="2"/>
  <c r="LV304" i="2"/>
  <c r="LW304" i="2"/>
  <c r="LX304" i="2"/>
  <c r="LY304" i="2"/>
  <c r="LZ304" i="2"/>
  <c r="MA304" i="2"/>
  <c r="MB304" i="2"/>
  <c r="MC304" i="2"/>
  <c r="MD304" i="2"/>
  <c r="ME304" i="2"/>
  <c r="MF304" i="2"/>
  <c r="MG304" i="2"/>
  <c r="MH304" i="2"/>
  <c r="MI304" i="2"/>
  <c r="MJ304" i="2"/>
  <c r="D305" i="2"/>
  <c r="E305" i="2"/>
  <c r="F305" i="2"/>
  <c r="G305" i="2"/>
  <c r="H305" i="2"/>
  <c r="I305" i="2"/>
  <c r="J305" i="2"/>
  <c r="K305" i="2"/>
  <c r="L305" i="2"/>
  <c r="M305" i="2"/>
  <c r="N305" i="2"/>
  <c r="O305" i="2"/>
  <c r="P305" i="2"/>
  <c r="Q305" i="2"/>
  <c r="R305" i="2"/>
  <c r="S305" i="2"/>
  <c r="T305" i="2"/>
  <c r="U305" i="2"/>
  <c r="V305" i="2"/>
  <c r="W305" i="2"/>
  <c r="X305" i="2"/>
  <c r="Y305" i="2"/>
  <c r="Z305" i="2"/>
  <c r="AA305" i="2"/>
  <c r="AB305" i="2"/>
  <c r="AC305" i="2"/>
  <c r="AD305" i="2"/>
  <c r="AE305" i="2"/>
  <c r="AF305" i="2"/>
  <c r="AG305" i="2"/>
  <c r="AH305" i="2"/>
  <c r="AI305" i="2"/>
  <c r="AJ305" i="2"/>
  <c r="AK305" i="2"/>
  <c r="AL305" i="2"/>
  <c r="AM305" i="2"/>
  <c r="AN305" i="2"/>
  <c r="AO305" i="2"/>
  <c r="AP305" i="2"/>
  <c r="AQ305" i="2"/>
  <c r="AR305" i="2"/>
  <c r="AS305" i="2"/>
  <c r="AT305" i="2"/>
  <c r="AU305" i="2"/>
  <c r="AV305" i="2"/>
  <c r="AW305" i="2"/>
  <c r="AX305" i="2"/>
  <c r="AY305" i="2"/>
  <c r="AZ305" i="2"/>
  <c r="BA305" i="2"/>
  <c r="BB305" i="2"/>
  <c r="BC305" i="2"/>
  <c r="BD305" i="2"/>
  <c r="BE305" i="2"/>
  <c r="EY305" i="2"/>
  <c r="EY310" i="2"/>
  <c r="D244" i="2"/>
  <c r="E244" i="2"/>
  <c r="F244" i="2"/>
  <c r="G244" i="2"/>
  <c r="E290" i="2"/>
  <c r="E310" i="2"/>
  <c r="H244" i="2"/>
  <c r="F290" i="2"/>
  <c r="F310" i="2"/>
  <c r="I244" i="2"/>
  <c r="G290" i="2"/>
  <c r="G310" i="2"/>
  <c r="J244" i="2"/>
  <c r="H290" i="2"/>
  <c r="H310" i="2"/>
  <c r="K244" i="2"/>
  <c r="I290" i="2"/>
  <c r="I310" i="2"/>
  <c r="L244" i="2"/>
  <c r="J290" i="2"/>
  <c r="J310" i="2"/>
  <c r="M244" i="2"/>
  <c r="K290" i="2"/>
  <c r="K310" i="2"/>
  <c r="N244" i="2"/>
  <c r="L290" i="2"/>
  <c r="L310" i="2"/>
  <c r="O244" i="2"/>
  <c r="M290" i="2"/>
  <c r="M310" i="2"/>
  <c r="P244" i="2"/>
  <c r="N290" i="2"/>
  <c r="N310" i="2"/>
  <c r="Q244" i="2"/>
  <c r="O290" i="2"/>
  <c r="O310" i="2"/>
  <c r="R244" i="2"/>
  <c r="P290" i="2"/>
  <c r="P310" i="2"/>
  <c r="S244" i="2"/>
  <c r="Q290" i="2"/>
  <c r="Q310" i="2"/>
  <c r="T244" i="2"/>
  <c r="R290" i="2"/>
  <c r="R310" i="2"/>
  <c r="U244" i="2"/>
  <c r="S290" i="2"/>
  <c r="S310" i="2"/>
  <c r="T290" i="2"/>
  <c r="T310" i="2"/>
  <c r="V244" i="2"/>
  <c r="U290" i="2"/>
  <c r="U310" i="2"/>
  <c r="W244" i="2"/>
  <c r="X244" i="2"/>
  <c r="V290" i="2"/>
  <c r="V310" i="2"/>
  <c r="Y244" i="2"/>
  <c r="W290" i="2"/>
  <c r="W310" i="2"/>
  <c r="Z244" i="2"/>
  <c r="X290" i="2"/>
  <c r="X310" i="2"/>
  <c r="AA244" i="2"/>
  <c r="Y290" i="2"/>
  <c r="Y310" i="2"/>
  <c r="AB244" i="2"/>
  <c r="Z290" i="2"/>
  <c r="Z310" i="2"/>
  <c r="AC244" i="2"/>
  <c r="AA290" i="2"/>
  <c r="AA310" i="2"/>
  <c r="AD244" i="2"/>
  <c r="AB290" i="2"/>
  <c r="AB310" i="2"/>
  <c r="AE244" i="2"/>
  <c r="AC290" i="2"/>
  <c r="AC310" i="2"/>
  <c r="AF244" i="2"/>
  <c r="AD290" i="2"/>
  <c r="AD310" i="2"/>
  <c r="AG244" i="2"/>
  <c r="AE290" i="2"/>
  <c r="AE310" i="2"/>
  <c r="AH244" i="2"/>
  <c r="AF290" i="2"/>
  <c r="AF310" i="2"/>
  <c r="AI244" i="2"/>
  <c r="AG290" i="2"/>
  <c r="AG310" i="2"/>
  <c r="AJ244" i="2"/>
  <c r="AH290" i="2"/>
  <c r="AH310" i="2"/>
  <c r="AK244" i="2"/>
  <c r="AI290" i="2"/>
  <c r="AI310" i="2"/>
  <c r="AL244" i="2"/>
  <c r="AJ290" i="2"/>
  <c r="AJ310" i="2"/>
  <c r="AM244" i="2"/>
  <c r="AK290" i="2"/>
  <c r="AK310" i="2"/>
  <c r="AL290" i="2"/>
  <c r="AL310" i="2"/>
  <c r="AN244" i="2"/>
  <c r="AM290" i="2"/>
  <c r="AM310" i="2"/>
  <c r="AO244" i="2"/>
  <c r="AP244" i="2"/>
  <c r="AN290" i="2"/>
  <c r="AN310" i="2"/>
  <c r="AQ244" i="2"/>
  <c r="AO290" i="2"/>
  <c r="AO310" i="2"/>
  <c r="AR244" i="2"/>
  <c r="AP290" i="2"/>
  <c r="AP310" i="2"/>
  <c r="AS244" i="2"/>
  <c r="AQ290" i="2"/>
  <c r="AQ310" i="2"/>
  <c r="AT244" i="2"/>
  <c r="AR290" i="2"/>
  <c r="AR310" i="2"/>
  <c r="AU244" i="2"/>
  <c r="AS290" i="2"/>
  <c r="AS310" i="2"/>
  <c r="AV244" i="2"/>
  <c r="AT290" i="2"/>
  <c r="AT310" i="2"/>
  <c r="AW244" i="2"/>
  <c r="AU290" i="2"/>
  <c r="AU310" i="2"/>
  <c r="AX244" i="2"/>
  <c r="AV290" i="2"/>
  <c r="AV310" i="2"/>
  <c r="AY244" i="2"/>
  <c r="AW290" i="2"/>
  <c r="AW310" i="2"/>
  <c r="AZ244" i="2"/>
  <c r="AX290" i="2"/>
  <c r="AX310" i="2"/>
  <c r="BA244" i="2"/>
  <c r="AY290" i="2"/>
  <c r="AY310" i="2"/>
  <c r="BB244" i="2"/>
  <c r="AZ290" i="2"/>
  <c r="AZ310" i="2"/>
  <c r="BC244" i="2"/>
  <c r="BA290" i="2"/>
  <c r="BA310" i="2"/>
  <c r="BD244" i="2"/>
  <c r="BB290" i="2"/>
  <c r="BB310" i="2"/>
  <c r="BE244" i="2"/>
  <c r="BC290" i="2"/>
  <c r="BC310" i="2"/>
  <c r="BD290" i="2"/>
  <c r="BD310" i="2"/>
  <c r="BE290" i="2"/>
  <c r="BE310" i="2"/>
  <c r="AQ4" i="3"/>
  <c r="B262" i="2"/>
  <c r="E263" i="2"/>
  <c r="E311" i="2"/>
  <c r="F263" i="2"/>
  <c r="F311" i="2"/>
  <c r="G263" i="2"/>
  <c r="G311" i="2"/>
  <c r="H263" i="2"/>
  <c r="H311" i="2"/>
  <c r="I263" i="2"/>
  <c r="I311" i="2"/>
  <c r="J263" i="2"/>
  <c r="J311" i="2"/>
  <c r="K263" i="2"/>
  <c r="K311" i="2"/>
  <c r="L263" i="2"/>
  <c r="L311" i="2"/>
  <c r="M263" i="2"/>
  <c r="M311" i="2"/>
  <c r="N263" i="2"/>
  <c r="N311" i="2"/>
  <c r="O263" i="2"/>
  <c r="O311" i="2"/>
  <c r="P263" i="2"/>
  <c r="P311" i="2"/>
  <c r="Q263" i="2"/>
  <c r="Q311" i="2"/>
  <c r="R263" i="2"/>
  <c r="R311" i="2"/>
  <c r="S263" i="2"/>
  <c r="S311" i="2"/>
  <c r="T263" i="2"/>
  <c r="T311" i="2"/>
  <c r="U263" i="2"/>
  <c r="U311" i="2"/>
  <c r="V263" i="2"/>
  <c r="V311" i="2"/>
  <c r="W263" i="2"/>
  <c r="W311" i="2"/>
  <c r="X263" i="2"/>
  <c r="X311" i="2"/>
  <c r="Y263" i="2"/>
  <c r="Y311" i="2"/>
  <c r="Z263" i="2"/>
  <c r="Z311" i="2"/>
  <c r="AA263" i="2"/>
  <c r="AA311" i="2"/>
  <c r="AB263" i="2"/>
  <c r="AB311" i="2"/>
  <c r="AC263" i="2"/>
  <c r="AC311" i="2"/>
  <c r="AD263" i="2"/>
  <c r="AD311" i="2"/>
  <c r="AE263" i="2"/>
  <c r="AE311" i="2"/>
  <c r="AF263" i="2"/>
  <c r="AF311" i="2"/>
  <c r="AG263" i="2"/>
  <c r="AG311" i="2"/>
  <c r="AH263" i="2"/>
  <c r="AH311" i="2"/>
  <c r="AI263" i="2"/>
  <c r="AI311" i="2"/>
  <c r="AJ263" i="2"/>
  <c r="AJ311" i="2"/>
  <c r="AK263" i="2"/>
  <c r="AK311" i="2"/>
  <c r="AL263" i="2"/>
  <c r="AL311" i="2"/>
  <c r="AM263" i="2"/>
  <c r="AM311" i="2"/>
  <c r="AN263" i="2"/>
  <c r="AN311" i="2"/>
  <c r="AO263" i="2"/>
  <c r="AO311" i="2"/>
  <c r="AP263" i="2"/>
  <c r="AP311" i="2"/>
  <c r="AQ263" i="2"/>
  <c r="AQ311" i="2"/>
  <c r="AR263" i="2"/>
  <c r="AR311" i="2"/>
  <c r="AS263" i="2"/>
  <c r="AS311" i="2"/>
  <c r="AT263" i="2"/>
  <c r="AT311" i="2"/>
  <c r="AU263" i="2"/>
  <c r="AU311" i="2"/>
  <c r="AV263" i="2"/>
  <c r="AV311" i="2"/>
  <c r="AW263" i="2"/>
  <c r="AW311" i="2"/>
  <c r="AX263" i="2"/>
  <c r="AX311" i="2"/>
  <c r="AY263" i="2"/>
  <c r="AY311" i="2"/>
  <c r="AZ263" i="2"/>
  <c r="AZ311" i="2"/>
  <c r="BA263" i="2"/>
  <c r="BA311" i="2"/>
  <c r="BB263" i="2"/>
  <c r="BB311" i="2"/>
  <c r="BC263" i="2"/>
  <c r="BC311" i="2"/>
  <c r="BD263" i="2"/>
  <c r="BD311" i="2"/>
  <c r="BE263" i="2"/>
  <c r="BE311" i="2"/>
  <c r="D290" i="2"/>
  <c r="D310" i="2"/>
  <c r="E264" i="2"/>
  <c r="F264" i="2"/>
  <c r="G264" i="2"/>
  <c r="H264" i="2"/>
  <c r="I264" i="2"/>
  <c r="J264" i="2"/>
  <c r="K264" i="2"/>
  <c r="L264" i="2"/>
  <c r="M264" i="2"/>
  <c r="N264" i="2"/>
  <c r="O264" i="2"/>
  <c r="P264" i="2"/>
  <c r="Q264" i="2"/>
  <c r="R264" i="2"/>
  <c r="S264" i="2"/>
  <c r="T264" i="2"/>
  <c r="U264" i="2"/>
  <c r="V264" i="2"/>
  <c r="W264" i="2"/>
  <c r="X264" i="2"/>
  <c r="Y264" i="2"/>
  <c r="Z264" i="2"/>
  <c r="AA264" i="2"/>
  <c r="AB264" i="2"/>
  <c r="AC264" i="2"/>
  <c r="AD264" i="2"/>
  <c r="AE264" i="2"/>
  <c r="AF264" i="2"/>
  <c r="AG264" i="2"/>
  <c r="AH264" i="2"/>
  <c r="AI264" i="2"/>
  <c r="AJ264" i="2"/>
  <c r="AK264" i="2"/>
  <c r="AL264" i="2"/>
  <c r="AM264" i="2"/>
  <c r="AN264" i="2"/>
  <c r="AO264" i="2"/>
  <c r="AP264" i="2"/>
  <c r="AQ264" i="2"/>
  <c r="AR264" i="2"/>
  <c r="AS264" i="2"/>
  <c r="AT264" i="2"/>
  <c r="AU264" i="2"/>
  <c r="AV264" i="2"/>
  <c r="AW264" i="2"/>
  <c r="AX264" i="2"/>
  <c r="AY264" i="2"/>
  <c r="AZ264" i="2"/>
  <c r="BA264" i="2"/>
  <c r="BB264" i="2"/>
  <c r="BC264" i="2"/>
  <c r="BD264" i="2"/>
  <c r="BE264" i="2"/>
  <c r="E265" i="2"/>
  <c r="F265" i="2"/>
  <c r="G265" i="2"/>
  <c r="H265" i="2"/>
  <c r="I265" i="2"/>
  <c r="J265" i="2"/>
  <c r="K265" i="2"/>
  <c r="L265" i="2"/>
  <c r="M265" i="2"/>
  <c r="N265" i="2"/>
  <c r="O265" i="2"/>
  <c r="P265" i="2"/>
  <c r="Q265" i="2"/>
  <c r="R265" i="2"/>
  <c r="S265" i="2"/>
  <c r="T265" i="2"/>
  <c r="U265" i="2"/>
  <c r="V265" i="2"/>
  <c r="W265" i="2"/>
  <c r="X265" i="2"/>
  <c r="Y265" i="2"/>
  <c r="Z265" i="2"/>
  <c r="AA265" i="2"/>
  <c r="AB265" i="2"/>
  <c r="AC265" i="2"/>
  <c r="AD265" i="2"/>
  <c r="AE265" i="2"/>
  <c r="AF265" i="2"/>
  <c r="AG265" i="2"/>
  <c r="AH265" i="2"/>
  <c r="AI265" i="2"/>
  <c r="AJ265" i="2"/>
  <c r="AK265" i="2"/>
  <c r="AL265" i="2"/>
  <c r="AM265" i="2"/>
  <c r="AN265" i="2"/>
  <c r="AO265" i="2"/>
  <c r="AP265" i="2"/>
  <c r="AQ265" i="2"/>
  <c r="AR265" i="2"/>
  <c r="AS265" i="2"/>
  <c r="AT265" i="2"/>
  <c r="AU265" i="2"/>
  <c r="AV265" i="2"/>
  <c r="AW265" i="2"/>
  <c r="AX265" i="2"/>
  <c r="AY265" i="2"/>
  <c r="AZ265" i="2"/>
  <c r="BA265" i="2"/>
  <c r="BB265" i="2"/>
  <c r="BC265" i="2"/>
  <c r="BD265" i="2"/>
  <c r="BE265" i="2"/>
  <c r="D264" i="2"/>
  <c r="L53" i="1"/>
  <c r="L52" i="1"/>
  <c r="L51" i="1"/>
  <c r="L50" i="1"/>
  <c r="L49" i="1"/>
  <c r="L48" i="1"/>
  <c r="L47" i="1"/>
  <c r="L46" i="1"/>
  <c r="L45" i="1"/>
  <c r="L44" i="1"/>
  <c r="L43" i="1"/>
  <c r="L42" i="1"/>
  <c r="L41" i="1"/>
  <c r="L40" i="1"/>
  <c r="L39" i="1"/>
  <c r="L38" i="1"/>
  <c r="L37" i="1"/>
  <c r="L36" i="1"/>
  <c r="L35" i="1"/>
  <c r="L34" i="1"/>
  <c r="L33" i="1"/>
  <c r="L32" i="1"/>
  <c r="L31" i="1"/>
  <c r="L30" i="1"/>
  <c r="L29" i="1"/>
  <c r="L28" i="1"/>
  <c r="L27" i="1"/>
  <c r="L26" i="1"/>
  <c r="L25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N53" i="1"/>
  <c r="C262" i="2"/>
  <c r="HS29" i="2"/>
  <c r="HT29" i="2"/>
  <c r="HU29" i="2"/>
  <c r="C29" i="3"/>
  <c r="NC29" i="2"/>
  <c r="D29" i="3"/>
  <c r="ND29" i="2"/>
  <c r="NE29" i="2"/>
  <c r="HS30" i="2"/>
  <c r="HT30" i="2"/>
  <c r="HU30" i="2"/>
  <c r="C30" i="3"/>
  <c r="NC30" i="2"/>
  <c r="D30" i="3"/>
  <c r="ND30" i="2"/>
  <c r="NE30" i="2"/>
  <c r="HS31" i="2"/>
  <c r="HT31" i="2"/>
  <c r="HU31" i="2"/>
  <c r="C31" i="3"/>
  <c r="NC31" i="2"/>
  <c r="D31" i="3"/>
  <c r="ND31" i="2"/>
  <c r="NE31" i="2"/>
  <c r="HS32" i="2"/>
  <c r="HT32" i="2"/>
  <c r="HU32" i="2"/>
  <c r="C32" i="3"/>
  <c r="NC32" i="2"/>
  <c r="D32" i="3"/>
  <c r="ND32" i="2"/>
  <c r="NE32" i="2"/>
  <c r="HS33" i="2"/>
  <c r="HT33" i="2"/>
  <c r="HU33" i="2"/>
  <c r="C33" i="3"/>
  <c r="NC33" i="2"/>
  <c r="D33" i="3"/>
  <c r="ND33" i="2"/>
  <c r="NE33" i="2"/>
  <c r="HS34" i="2"/>
  <c r="HT34" i="2"/>
  <c r="HU34" i="2"/>
  <c r="C34" i="3"/>
  <c r="NC34" i="2"/>
  <c r="D34" i="3"/>
  <c r="ND34" i="2"/>
  <c r="NE34" i="2"/>
  <c r="HS35" i="2"/>
  <c r="HT35" i="2"/>
  <c r="HU35" i="2"/>
  <c r="C35" i="3"/>
  <c r="NC35" i="2"/>
  <c r="D35" i="3"/>
  <c r="ND35" i="2"/>
  <c r="NE35" i="2"/>
  <c r="HS36" i="2"/>
  <c r="HT36" i="2"/>
  <c r="HU36" i="2"/>
  <c r="C36" i="3"/>
  <c r="NC36" i="2"/>
  <c r="D36" i="3"/>
  <c r="ND36" i="2"/>
  <c r="NE36" i="2"/>
  <c r="MJ230" i="2"/>
  <c r="MJ231" i="2"/>
  <c r="MJ232" i="2"/>
  <c r="MJ233" i="2"/>
  <c r="MI230" i="2"/>
  <c r="MI231" i="2"/>
  <c r="MI232" i="2"/>
  <c r="MI233" i="2"/>
  <c r="MH230" i="2"/>
  <c r="MH231" i="2"/>
  <c r="MH232" i="2"/>
  <c r="MH233" i="2"/>
  <c r="MG230" i="2"/>
  <c r="MG231" i="2"/>
  <c r="MG232" i="2"/>
  <c r="MG233" i="2"/>
  <c r="MF230" i="2"/>
  <c r="MF231" i="2"/>
  <c r="MF232" i="2"/>
  <c r="MF233" i="2"/>
  <c r="ME230" i="2"/>
  <c r="ME231" i="2"/>
  <c r="ME232" i="2"/>
  <c r="ME233" i="2"/>
  <c r="MD230" i="2"/>
  <c r="MD231" i="2"/>
  <c r="MD232" i="2"/>
  <c r="MD233" i="2"/>
  <c r="MC230" i="2"/>
  <c r="MC231" i="2"/>
  <c r="MC232" i="2"/>
  <c r="MC233" i="2"/>
  <c r="MB230" i="2"/>
  <c r="MB231" i="2"/>
  <c r="MB232" i="2"/>
  <c r="MB233" i="2"/>
  <c r="MA230" i="2"/>
  <c r="MA231" i="2"/>
  <c r="MA232" i="2"/>
  <c r="MA233" i="2"/>
  <c r="LZ230" i="2"/>
  <c r="LZ231" i="2"/>
  <c r="LZ232" i="2"/>
  <c r="LZ233" i="2"/>
  <c r="LY230" i="2"/>
  <c r="LY231" i="2"/>
  <c r="LY232" i="2"/>
  <c r="LY233" i="2"/>
  <c r="LX230" i="2"/>
  <c r="LX231" i="2"/>
  <c r="LX232" i="2"/>
  <c r="LX233" i="2"/>
  <c r="LW230" i="2"/>
  <c r="LW231" i="2"/>
  <c r="LW232" i="2"/>
  <c r="LW233" i="2"/>
  <c r="LV230" i="2"/>
  <c r="LV231" i="2"/>
  <c r="LV232" i="2"/>
  <c r="LV233" i="2"/>
  <c r="LU230" i="2"/>
  <c r="LU231" i="2"/>
  <c r="LU232" i="2"/>
  <c r="LU233" i="2"/>
  <c r="LT230" i="2"/>
  <c r="LT231" i="2"/>
  <c r="LT232" i="2"/>
  <c r="LT233" i="2"/>
  <c r="LS230" i="2"/>
  <c r="LS231" i="2"/>
  <c r="LS232" i="2"/>
  <c r="LS233" i="2"/>
  <c r="LR230" i="2"/>
  <c r="LR231" i="2"/>
  <c r="LR232" i="2"/>
  <c r="LR233" i="2"/>
  <c r="LQ230" i="2"/>
  <c r="LQ231" i="2"/>
  <c r="LQ232" i="2"/>
  <c r="LQ233" i="2"/>
  <c r="LP230" i="2"/>
  <c r="LP231" i="2"/>
  <c r="LP232" i="2"/>
  <c r="LP233" i="2"/>
  <c r="LO230" i="2"/>
  <c r="LO231" i="2"/>
  <c r="LO232" i="2"/>
  <c r="LO233" i="2"/>
  <c r="LN230" i="2"/>
  <c r="LN231" i="2"/>
  <c r="LN232" i="2"/>
  <c r="LN233" i="2"/>
  <c r="LM230" i="2"/>
  <c r="LM231" i="2"/>
  <c r="LM232" i="2"/>
  <c r="LM233" i="2"/>
  <c r="LL230" i="2"/>
  <c r="LL231" i="2"/>
  <c r="LL232" i="2"/>
  <c r="LL233" i="2"/>
  <c r="LK230" i="2"/>
  <c r="LK231" i="2"/>
  <c r="LK232" i="2"/>
  <c r="LK233" i="2"/>
  <c r="LJ230" i="2"/>
  <c r="LJ231" i="2"/>
  <c r="LJ232" i="2"/>
  <c r="LJ233" i="2"/>
  <c r="LI230" i="2"/>
  <c r="LI231" i="2"/>
  <c r="LI232" i="2"/>
  <c r="LI233" i="2"/>
  <c r="LH230" i="2"/>
  <c r="LH231" i="2"/>
  <c r="LH232" i="2"/>
  <c r="LH233" i="2"/>
  <c r="LG230" i="2"/>
  <c r="LG231" i="2"/>
  <c r="LG232" i="2"/>
  <c r="LG233" i="2"/>
  <c r="LF230" i="2"/>
  <c r="LF231" i="2"/>
  <c r="LF232" i="2"/>
  <c r="LF233" i="2"/>
  <c r="LE230" i="2"/>
  <c r="LE231" i="2"/>
  <c r="LE232" i="2"/>
  <c r="LE233" i="2"/>
  <c r="LD230" i="2"/>
  <c r="LD231" i="2"/>
  <c r="LD232" i="2"/>
  <c r="LD233" i="2"/>
  <c r="LC230" i="2"/>
  <c r="LC231" i="2"/>
  <c r="LC232" i="2"/>
  <c r="LC233" i="2"/>
  <c r="LB230" i="2"/>
  <c r="LB231" i="2"/>
  <c r="LB232" i="2"/>
  <c r="LB233" i="2"/>
  <c r="LA230" i="2"/>
  <c r="LA231" i="2"/>
  <c r="LA232" i="2"/>
  <c r="LA233" i="2"/>
  <c r="KZ230" i="2"/>
  <c r="KZ231" i="2"/>
  <c r="KZ232" i="2"/>
  <c r="KZ233" i="2"/>
  <c r="KY230" i="2"/>
  <c r="KY231" i="2"/>
  <c r="KY232" i="2"/>
  <c r="KY233" i="2"/>
  <c r="KX230" i="2"/>
  <c r="KX231" i="2"/>
  <c r="KX232" i="2"/>
  <c r="KX233" i="2"/>
  <c r="KW230" i="2"/>
  <c r="KW231" i="2"/>
  <c r="KW232" i="2"/>
  <c r="KW233" i="2"/>
  <c r="KV230" i="2"/>
  <c r="KV231" i="2"/>
  <c r="KV232" i="2"/>
  <c r="KV233" i="2"/>
  <c r="KU230" i="2"/>
  <c r="KU231" i="2"/>
  <c r="KU232" i="2"/>
  <c r="KU233" i="2"/>
  <c r="KT230" i="2"/>
  <c r="KT231" i="2"/>
  <c r="KT232" i="2"/>
  <c r="KT233" i="2"/>
  <c r="KS230" i="2"/>
  <c r="KS231" i="2"/>
  <c r="KS232" i="2"/>
  <c r="KS233" i="2"/>
  <c r="KR230" i="2"/>
  <c r="KR231" i="2"/>
  <c r="KR232" i="2"/>
  <c r="KR233" i="2"/>
  <c r="KQ230" i="2"/>
  <c r="KQ231" i="2"/>
  <c r="KQ232" i="2"/>
  <c r="KQ233" i="2"/>
  <c r="KP230" i="2"/>
  <c r="KP231" i="2"/>
  <c r="KP232" i="2"/>
  <c r="KP233" i="2"/>
  <c r="KO230" i="2"/>
  <c r="KO231" i="2"/>
  <c r="KO232" i="2"/>
  <c r="KO233" i="2"/>
  <c r="KN230" i="2"/>
  <c r="KN231" i="2"/>
  <c r="KN232" i="2"/>
  <c r="KN233" i="2"/>
  <c r="KM230" i="2"/>
  <c r="KM231" i="2"/>
  <c r="KM232" i="2"/>
  <c r="KM233" i="2"/>
  <c r="KL230" i="2"/>
  <c r="KL231" i="2"/>
  <c r="KL232" i="2"/>
  <c r="KL233" i="2"/>
  <c r="KK230" i="2"/>
  <c r="KK231" i="2"/>
  <c r="KK232" i="2"/>
  <c r="KK233" i="2"/>
  <c r="KJ230" i="2"/>
  <c r="KJ231" i="2"/>
  <c r="KJ232" i="2"/>
  <c r="KJ233" i="2"/>
  <c r="KI230" i="2"/>
  <c r="KI231" i="2"/>
  <c r="KI232" i="2"/>
  <c r="KI233" i="2"/>
  <c r="GZ230" i="2"/>
  <c r="GZ231" i="2"/>
  <c r="GZ232" i="2"/>
  <c r="GZ233" i="2"/>
  <c r="GY230" i="2"/>
  <c r="GY231" i="2"/>
  <c r="GY232" i="2"/>
  <c r="GY233" i="2"/>
  <c r="GX230" i="2"/>
  <c r="GX231" i="2"/>
  <c r="GX232" i="2"/>
  <c r="GX233" i="2"/>
  <c r="GW230" i="2"/>
  <c r="GW231" i="2"/>
  <c r="GW232" i="2"/>
  <c r="GW233" i="2"/>
  <c r="GV230" i="2"/>
  <c r="GV231" i="2"/>
  <c r="GV232" i="2"/>
  <c r="GV233" i="2"/>
  <c r="GU230" i="2"/>
  <c r="GU231" i="2"/>
  <c r="GU232" i="2"/>
  <c r="GU233" i="2"/>
  <c r="GT230" i="2"/>
  <c r="GT231" i="2"/>
  <c r="GT232" i="2"/>
  <c r="GT233" i="2"/>
  <c r="GS230" i="2"/>
  <c r="GS231" i="2"/>
  <c r="GS232" i="2"/>
  <c r="GS233" i="2"/>
  <c r="GR230" i="2"/>
  <c r="GR231" i="2"/>
  <c r="GR232" i="2"/>
  <c r="GR233" i="2"/>
  <c r="GQ230" i="2"/>
  <c r="GQ231" i="2"/>
  <c r="GQ232" i="2"/>
  <c r="GQ233" i="2"/>
  <c r="GP230" i="2"/>
  <c r="GP231" i="2"/>
  <c r="GP232" i="2"/>
  <c r="GP233" i="2"/>
  <c r="GO230" i="2"/>
  <c r="GO231" i="2"/>
  <c r="GO232" i="2"/>
  <c r="GO233" i="2"/>
  <c r="GN230" i="2"/>
  <c r="GN231" i="2"/>
  <c r="GN232" i="2"/>
  <c r="GN233" i="2"/>
  <c r="GM230" i="2"/>
  <c r="GM231" i="2"/>
  <c r="GM232" i="2"/>
  <c r="GM233" i="2"/>
  <c r="GL230" i="2"/>
  <c r="GL231" i="2"/>
  <c r="GL232" i="2"/>
  <c r="GL233" i="2"/>
  <c r="GK230" i="2"/>
  <c r="GK231" i="2"/>
  <c r="GK232" i="2"/>
  <c r="GK233" i="2"/>
  <c r="GJ230" i="2"/>
  <c r="GJ231" i="2"/>
  <c r="GJ232" i="2"/>
  <c r="GJ233" i="2"/>
  <c r="GI230" i="2"/>
  <c r="GI231" i="2"/>
  <c r="GI232" i="2"/>
  <c r="GI233" i="2"/>
  <c r="GH230" i="2"/>
  <c r="GH231" i="2"/>
  <c r="GH232" i="2"/>
  <c r="GH233" i="2"/>
  <c r="GG230" i="2"/>
  <c r="GG231" i="2"/>
  <c r="GG232" i="2"/>
  <c r="GG233" i="2"/>
  <c r="GF230" i="2"/>
  <c r="GF231" i="2"/>
  <c r="GF232" i="2"/>
  <c r="GF233" i="2"/>
  <c r="GE230" i="2"/>
  <c r="GE231" i="2"/>
  <c r="GE232" i="2"/>
  <c r="GE233" i="2"/>
  <c r="GD230" i="2"/>
  <c r="GD231" i="2"/>
  <c r="GD232" i="2"/>
  <c r="GD233" i="2"/>
  <c r="GC230" i="2"/>
  <c r="GC231" i="2"/>
  <c r="GC232" i="2"/>
  <c r="GC233" i="2"/>
  <c r="GB230" i="2"/>
  <c r="GB231" i="2"/>
  <c r="GB232" i="2"/>
  <c r="GB233" i="2"/>
  <c r="GA230" i="2"/>
  <c r="GA231" i="2"/>
  <c r="GA232" i="2"/>
  <c r="GA233" i="2"/>
  <c r="FZ230" i="2"/>
  <c r="FZ231" i="2"/>
  <c r="FZ232" i="2"/>
  <c r="FZ233" i="2"/>
  <c r="FY230" i="2"/>
  <c r="FY231" i="2"/>
  <c r="FY232" i="2"/>
  <c r="FY233" i="2"/>
  <c r="FX230" i="2"/>
  <c r="FX231" i="2"/>
  <c r="FX232" i="2"/>
  <c r="FX233" i="2"/>
  <c r="FW230" i="2"/>
  <c r="FW231" i="2"/>
  <c r="FW232" i="2"/>
  <c r="FW233" i="2"/>
  <c r="FV230" i="2"/>
  <c r="FV231" i="2"/>
  <c r="FV232" i="2"/>
  <c r="FV233" i="2"/>
  <c r="FU230" i="2"/>
  <c r="FU231" i="2"/>
  <c r="FU232" i="2"/>
  <c r="FU233" i="2"/>
  <c r="FT230" i="2"/>
  <c r="FT231" i="2"/>
  <c r="FT232" i="2"/>
  <c r="FT233" i="2"/>
  <c r="FS230" i="2"/>
  <c r="FS231" i="2"/>
  <c r="FS232" i="2"/>
  <c r="FS233" i="2"/>
  <c r="FR230" i="2"/>
  <c r="FR231" i="2"/>
  <c r="FR232" i="2"/>
  <c r="FR233" i="2"/>
  <c r="FQ230" i="2"/>
  <c r="FQ231" i="2"/>
  <c r="FQ232" i="2"/>
  <c r="FQ233" i="2"/>
  <c r="FP230" i="2"/>
  <c r="FP231" i="2"/>
  <c r="FP232" i="2"/>
  <c r="FP233" i="2"/>
  <c r="FO230" i="2"/>
  <c r="FO231" i="2"/>
  <c r="FO232" i="2"/>
  <c r="FO233" i="2"/>
  <c r="FN230" i="2"/>
  <c r="FN231" i="2"/>
  <c r="FN232" i="2"/>
  <c r="FN233" i="2"/>
  <c r="FM230" i="2"/>
  <c r="FM231" i="2"/>
  <c r="FM232" i="2"/>
  <c r="FM233" i="2"/>
  <c r="FL230" i="2"/>
  <c r="FL231" i="2"/>
  <c r="FL232" i="2"/>
  <c r="FL233" i="2"/>
  <c r="FK230" i="2"/>
  <c r="FK231" i="2"/>
  <c r="FK232" i="2"/>
  <c r="FK233" i="2"/>
  <c r="FJ230" i="2"/>
  <c r="FJ231" i="2"/>
  <c r="FJ232" i="2"/>
  <c r="FJ233" i="2"/>
  <c r="FI230" i="2"/>
  <c r="FI231" i="2"/>
  <c r="FI232" i="2"/>
  <c r="FI233" i="2"/>
  <c r="FH230" i="2"/>
  <c r="FH231" i="2"/>
  <c r="FH232" i="2"/>
  <c r="FH233" i="2"/>
  <c r="FG230" i="2"/>
  <c r="FG231" i="2"/>
  <c r="FG232" i="2"/>
  <c r="FG233" i="2"/>
  <c r="FF230" i="2"/>
  <c r="FF231" i="2"/>
  <c r="FF232" i="2"/>
  <c r="FF233" i="2"/>
  <c r="FE230" i="2"/>
  <c r="FE231" i="2"/>
  <c r="FE232" i="2"/>
  <c r="FE233" i="2"/>
  <c r="FD230" i="2"/>
  <c r="FD231" i="2"/>
  <c r="FD232" i="2"/>
  <c r="FD233" i="2"/>
  <c r="FC230" i="2"/>
  <c r="FC231" i="2"/>
  <c r="FC232" i="2"/>
  <c r="FC233" i="2"/>
  <c r="FB230" i="2"/>
  <c r="FB231" i="2"/>
  <c r="FB232" i="2"/>
  <c r="FB233" i="2"/>
  <c r="FA230" i="2"/>
  <c r="FA231" i="2"/>
  <c r="FA232" i="2"/>
  <c r="FA233" i="2"/>
  <c r="EZ230" i="2"/>
  <c r="EZ231" i="2"/>
  <c r="EZ232" i="2"/>
  <c r="EZ233" i="2"/>
  <c r="EY230" i="2"/>
  <c r="EY231" i="2"/>
  <c r="EY232" i="2"/>
  <c r="EY233" i="2"/>
  <c r="BE230" i="2"/>
  <c r="BE231" i="2"/>
  <c r="BE232" i="2"/>
  <c r="BE233" i="2"/>
  <c r="BD230" i="2"/>
  <c r="BD231" i="2"/>
  <c r="BD232" i="2"/>
  <c r="BD233" i="2"/>
  <c r="BC230" i="2"/>
  <c r="BC231" i="2"/>
  <c r="BC232" i="2"/>
  <c r="BC233" i="2"/>
  <c r="BB230" i="2"/>
  <c r="BB231" i="2"/>
  <c r="BB232" i="2"/>
  <c r="BB233" i="2"/>
  <c r="BA230" i="2"/>
  <c r="BA231" i="2"/>
  <c r="BA232" i="2"/>
  <c r="BA233" i="2"/>
  <c r="AZ230" i="2"/>
  <c r="AZ231" i="2"/>
  <c r="AZ232" i="2"/>
  <c r="AZ233" i="2"/>
  <c r="AY230" i="2"/>
  <c r="AY231" i="2"/>
  <c r="AY232" i="2"/>
  <c r="AY233" i="2"/>
  <c r="AX230" i="2"/>
  <c r="AX231" i="2"/>
  <c r="AX232" i="2"/>
  <c r="AX233" i="2"/>
  <c r="AW230" i="2"/>
  <c r="AW231" i="2"/>
  <c r="AW232" i="2"/>
  <c r="AW233" i="2"/>
  <c r="AV230" i="2"/>
  <c r="AV231" i="2"/>
  <c r="AV232" i="2"/>
  <c r="AV233" i="2"/>
  <c r="AU230" i="2"/>
  <c r="AU231" i="2"/>
  <c r="AU232" i="2"/>
  <c r="AU233" i="2"/>
  <c r="AT230" i="2"/>
  <c r="AT231" i="2"/>
  <c r="AT232" i="2"/>
  <c r="AT233" i="2"/>
  <c r="AS230" i="2"/>
  <c r="AS231" i="2"/>
  <c r="AS232" i="2"/>
  <c r="AS233" i="2"/>
  <c r="AR230" i="2"/>
  <c r="AR231" i="2"/>
  <c r="AR232" i="2"/>
  <c r="AR233" i="2"/>
  <c r="AQ230" i="2"/>
  <c r="AQ231" i="2"/>
  <c r="AQ232" i="2"/>
  <c r="AQ233" i="2"/>
  <c r="AP230" i="2"/>
  <c r="AP231" i="2"/>
  <c r="AP232" i="2"/>
  <c r="AP233" i="2"/>
  <c r="AO230" i="2"/>
  <c r="AO231" i="2"/>
  <c r="AO232" i="2"/>
  <c r="AO233" i="2"/>
  <c r="AN230" i="2"/>
  <c r="AN231" i="2"/>
  <c r="AN232" i="2"/>
  <c r="AN233" i="2"/>
  <c r="AM230" i="2"/>
  <c r="AM231" i="2"/>
  <c r="AM232" i="2"/>
  <c r="AM233" i="2"/>
  <c r="AL230" i="2"/>
  <c r="AL231" i="2"/>
  <c r="AL232" i="2"/>
  <c r="AL233" i="2"/>
  <c r="AK230" i="2"/>
  <c r="AK231" i="2"/>
  <c r="AK232" i="2"/>
  <c r="AK233" i="2"/>
  <c r="AJ230" i="2"/>
  <c r="AJ231" i="2"/>
  <c r="AJ232" i="2"/>
  <c r="AJ233" i="2"/>
  <c r="AI230" i="2"/>
  <c r="AI231" i="2"/>
  <c r="AI232" i="2"/>
  <c r="AI233" i="2"/>
  <c r="AH230" i="2"/>
  <c r="AH231" i="2"/>
  <c r="AH232" i="2"/>
  <c r="AH233" i="2"/>
  <c r="AG230" i="2"/>
  <c r="AG231" i="2"/>
  <c r="AG232" i="2"/>
  <c r="AG233" i="2"/>
  <c r="AF230" i="2"/>
  <c r="AF231" i="2"/>
  <c r="AF232" i="2"/>
  <c r="AF233" i="2"/>
  <c r="AE230" i="2"/>
  <c r="AE231" i="2"/>
  <c r="AE232" i="2"/>
  <c r="AE233" i="2"/>
  <c r="AD230" i="2"/>
  <c r="AD231" i="2"/>
  <c r="AD232" i="2"/>
  <c r="AD233" i="2"/>
  <c r="AC230" i="2"/>
  <c r="AC231" i="2"/>
  <c r="AC232" i="2"/>
  <c r="AC233" i="2"/>
  <c r="AB230" i="2"/>
  <c r="AB231" i="2"/>
  <c r="AB232" i="2"/>
  <c r="AB233" i="2"/>
  <c r="AA230" i="2"/>
  <c r="AA231" i="2"/>
  <c r="AA232" i="2"/>
  <c r="AA233" i="2"/>
  <c r="Z230" i="2"/>
  <c r="Z231" i="2"/>
  <c r="Z232" i="2"/>
  <c r="Z233" i="2"/>
  <c r="Y230" i="2"/>
  <c r="Y231" i="2"/>
  <c r="Y232" i="2"/>
  <c r="Y233" i="2"/>
  <c r="X230" i="2"/>
  <c r="X231" i="2"/>
  <c r="X232" i="2"/>
  <c r="X233" i="2"/>
  <c r="W230" i="2"/>
  <c r="W231" i="2"/>
  <c r="W232" i="2"/>
  <c r="W233" i="2"/>
  <c r="V230" i="2"/>
  <c r="V231" i="2"/>
  <c r="V232" i="2"/>
  <c r="V233" i="2"/>
  <c r="U230" i="2"/>
  <c r="U231" i="2"/>
  <c r="U232" i="2"/>
  <c r="U233" i="2"/>
  <c r="T230" i="2"/>
  <c r="T231" i="2"/>
  <c r="T232" i="2"/>
  <c r="T233" i="2"/>
  <c r="S230" i="2"/>
  <c r="S231" i="2"/>
  <c r="S232" i="2"/>
  <c r="S233" i="2"/>
  <c r="R230" i="2"/>
  <c r="R231" i="2"/>
  <c r="R232" i="2"/>
  <c r="R233" i="2"/>
  <c r="Q230" i="2"/>
  <c r="Q231" i="2"/>
  <c r="Q232" i="2"/>
  <c r="Q233" i="2"/>
  <c r="P230" i="2"/>
  <c r="P231" i="2"/>
  <c r="P232" i="2"/>
  <c r="P233" i="2"/>
  <c r="O230" i="2"/>
  <c r="O231" i="2"/>
  <c r="O232" i="2"/>
  <c r="O233" i="2"/>
  <c r="N230" i="2"/>
  <c r="N231" i="2"/>
  <c r="N232" i="2"/>
  <c r="N233" i="2"/>
  <c r="M230" i="2"/>
  <c r="M231" i="2"/>
  <c r="M232" i="2"/>
  <c r="M233" i="2"/>
  <c r="L230" i="2"/>
  <c r="L231" i="2"/>
  <c r="L232" i="2"/>
  <c r="L233" i="2"/>
  <c r="K230" i="2"/>
  <c r="K231" i="2"/>
  <c r="K232" i="2"/>
  <c r="K233" i="2"/>
  <c r="J230" i="2"/>
  <c r="J231" i="2"/>
  <c r="J232" i="2"/>
  <c r="J233" i="2"/>
  <c r="I230" i="2"/>
  <c r="I231" i="2"/>
  <c r="I232" i="2"/>
  <c r="I233" i="2"/>
  <c r="H230" i="2"/>
  <c r="H231" i="2"/>
  <c r="H232" i="2"/>
  <c r="H233" i="2"/>
  <c r="G230" i="2"/>
  <c r="G231" i="2"/>
  <c r="G232" i="2"/>
  <c r="G233" i="2"/>
  <c r="F230" i="2"/>
  <c r="F231" i="2"/>
  <c r="F232" i="2"/>
  <c r="F233" i="2"/>
  <c r="E230" i="2"/>
  <c r="E231" i="2"/>
  <c r="E232" i="2"/>
  <c r="E233" i="2"/>
  <c r="D230" i="2"/>
  <c r="D231" i="2"/>
  <c r="D232" i="2"/>
  <c r="D233" i="2"/>
  <c r="N47" i="1"/>
  <c r="Q47" i="1"/>
  <c r="N48" i="1"/>
  <c r="Q48" i="1"/>
  <c r="N49" i="1"/>
  <c r="Q49" i="1"/>
  <c r="N50" i="1"/>
  <c r="Q50" i="1"/>
  <c r="N51" i="1"/>
  <c r="Q51" i="1"/>
  <c r="N52" i="1"/>
  <c r="Q52" i="1"/>
  <c r="Q53" i="1"/>
  <c r="G37" i="10"/>
  <c r="B37" i="10"/>
  <c r="D37" i="10"/>
  <c r="F37" i="10"/>
  <c r="E6" i="10"/>
  <c r="I37" i="10"/>
  <c r="K37" i="10"/>
  <c r="G38" i="10"/>
  <c r="B38" i="10"/>
  <c r="D38" i="10"/>
  <c r="F38" i="10"/>
  <c r="I38" i="10"/>
  <c r="K38" i="10"/>
  <c r="G39" i="10"/>
  <c r="B39" i="10"/>
  <c r="D39" i="10"/>
  <c r="F39" i="10"/>
  <c r="I39" i="10"/>
  <c r="K39" i="10"/>
  <c r="G40" i="10"/>
  <c r="B40" i="10"/>
  <c r="D40" i="10"/>
  <c r="F40" i="10"/>
  <c r="I40" i="10"/>
  <c r="K40" i="10"/>
  <c r="G41" i="10"/>
  <c r="B41" i="10"/>
  <c r="D41" i="10"/>
  <c r="F41" i="10"/>
  <c r="I41" i="10"/>
  <c r="K41" i="10"/>
  <c r="G42" i="10"/>
  <c r="B42" i="10"/>
  <c r="D42" i="10"/>
  <c r="F42" i="10"/>
  <c r="I42" i="10"/>
  <c r="K42" i="10"/>
  <c r="D7" i="3"/>
  <c r="B13" i="10"/>
  <c r="D13" i="10"/>
  <c r="F13" i="10"/>
  <c r="G13" i="10"/>
  <c r="I13" i="10"/>
  <c r="K13" i="10"/>
  <c r="G14" i="10"/>
  <c r="D8" i="3"/>
  <c r="B14" i="10"/>
  <c r="D14" i="10"/>
  <c r="F14" i="10"/>
  <c r="I14" i="10"/>
  <c r="K14" i="10"/>
  <c r="G15" i="10"/>
  <c r="D9" i="3"/>
  <c r="B15" i="10"/>
  <c r="D15" i="10"/>
  <c r="F15" i="10"/>
  <c r="I15" i="10"/>
  <c r="K15" i="10"/>
  <c r="G16" i="10"/>
  <c r="D10" i="3"/>
  <c r="B16" i="10"/>
  <c r="D16" i="10"/>
  <c r="F16" i="10"/>
  <c r="I16" i="10"/>
  <c r="K16" i="10"/>
  <c r="G17" i="10"/>
  <c r="D11" i="3"/>
  <c r="B17" i="10"/>
  <c r="D17" i="10"/>
  <c r="F17" i="10"/>
  <c r="I17" i="10"/>
  <c r="K17" i="10"/>
  <c r="G18" i="10"/>
  <c r="D12" i="3"/>
  <c r="B18" i="10"/>
  <c r="D18" i="10"/>
  <c r="F18" i="10"/>
  <c r="I18" i="10"/>
  <c r="K18" i="10"/>
  <c r="G19" i="10"/>
  <c r="D13" i="3"/>
  <c r="B19" i="10"/>
  <c r="D19" i="10"/>
  <c r="F19" i="10"/>
  <c r="I19" i="10"/>
  <c r="K19" i="10"/>
  <c r="G20" i="10"/>
  <c r="B20" i="10"/>
  <c r="D20" i="10"/>
  <c r="F20" i="10"/>
  <c r="I20" i="10"/>
  <c r="K20" i="10"/>
  <c r="G21" i="10"/>
  <c r="D15" i="3"/>
  <c r="B21" i="10"/>
  <c r="D21" i="10"/>
  <c r="F21" i="10"/>
  <c r="I21" i="10"/>
  <c r="K21" i="10"/>
  <c r="G22" i="10"/>
  <c r="D16" i="3"/>
  <c r="B22" i="10"/>
  <c r="D22" i="10"/>
  <c r="F22" i="10"/>
  <c r="I22" i="10"/>
  <c r="K22" i="10"/>
  <c r="G23" i="10"/>
  <c r="D17" i="3"/>
  <c r="B23" i="10"/>
  <c r="D23" i="10"/>
  <c r="F23" i="10"/>
  <c r="I23" i="10"/>
  <c r="K23" i="10"/>
  <c r="G24" i="10"/>
  <c r="D18" i="3"/>
  <c r="B24" i="10"/>
  <c r="D24" i="10"/>
  <c r="F24" i="10"/>
  <c r="I24" i="10"/>
  <c r="K24" i="10"/>
  <c r="G25" i="10"/>
  <c r="D19" i="3"/>
  <c r="B25" i="10"/>
  <c r="D25" i="10"/>
  <c r="F25" i="10"/>
  <c r="I25" i="10"/>
  <c r="K25" i="10"/>
  <c r="G26" i="10"/>
  <c r="D20" i="3"/>
  <c r="B26" i="10"/>
  <c r="D26" i="10"/>
  <c r="F26" i="10"/>
  <c r="I26" i="10"/>
  <c r="K26" i="10"/>
  <c r="G27" i="10"/>
  <c r="D21" i="3"/>
  <c r="B27" i="10"/>
  <c r="D27" i="10"/>
  <c r="F27" i="10"/>
  <c r="I27" i="10"/>
  <c r="K27" i="10"/>
  <c r="G28" i="10"/>
  <c r="D22" i="3"/>
  <c r="B28" i="10"/>
  <c r="D28" i="10"/>
  <c r="F28" i="10"/>
  <c r="I28" i="10"/>
  <c r="K28" i="10"/>
  <c r="G29" i="10"/>
  <c r="D23" i="3"/>
  <c r="B29" i="10"/>
  <c r="D29" i="10"/>
  <c r="F29" i="10"/>
  <c r="I29" i="10"/>
  <c r="K29" i="10"/>
  <c r="G30" i="10"/>
  <c r="D24" i="3"/>
  <c r="B30" i="10"/>
  <c r="D30" i="10"/>
  <c r="F30" i="10"/>
  <c r="I30" i="10"/>
  <c r="K30" i="10"/>
  <c r="G31" i="10"/>
  <c r="D25" i="3"/>
  <c r="B31" i="10"/>
  <c r="D31" i="10"/>
  <c r="F31" i="10"/>
  <c r="I31" i="10"/>
  <c r="K31" i="10"/>
  <c r="G32" i="10"/>
  <c r="D26" i="3"/>
  <c r="B32" i="10"/>
  <c r="D32" i="10"/>
  <c r="F32" i="10"/>
  <c r="I32" i="10"/>
  <c r="K32" i="10"/>
  <c r="G33" i="10"/>
  <c r="D27" i="3"/>
  <c r="B33" i="10"/>
  <c r="D33" i="10"/>
  <c r="F33" i="10"/>
  <c r="I33" i="10"/>
  <c r="K33" i="10"/>
  <c r="G34" i="10"/>
  <c r="D28" i="3"/>
  <c r="B34" i="10"/>
  <c r="D34" i="10"/>
  <c r="F34" i="10"/>
  <c r="I34" i="10"/>
  <c r="K34" i="10"/>
  <c r="G35" i="10"/>
  <c r="B35" i="10"/>
  <c r="D35" i="10"/>
  <c r="F35" i="10"/>
  <c r="I35" i="10"/>
  <c r="K35" i="10"/>
  <c r="G36" i="10"/>
  <c r="B36" i="10"/>
  <c r="D36" i="10"/>
  <c r="F36" i="10"/>
  <c r="I36" i="10"/>
  <c r="K36" i="10"/>
  <c r="G12" i="10"/>
  <c r="F43" i="8"/>
  <c r="E4" i="10"/>
  <c r="K4" i="10"/>
  <c r="K5" i="10"/>
  <c r="I12" i="10"/>
  <c r="D11" i="10"/>
  <c r="D12" i="10"/>
  <c r="F12" i="10"/>
  <c r="K12" i="10"/>
  <c r="C28" i="8"/>
  <c r="G6" i="10"/>
  <c r="P13" i="10"/>
  <c r="C37" i="10"/>
  <c r="E37" i="10"/>
  <c r="H37" i="10"/>
  <c r="J37" i="10"/>
  <c r="C38" i="10"/>
  <c r="E38" i="10"/>
  <c r="H38" i="10"/>
  <c r="J38" i="10"/>
  <c r="C39" i="10"/>
  <c r="E39" i="10"/>
  <c r="H39" i="10"/>
  <c r="J39" i="10"/>
  <c r="C40" i="10"/>
  <c r="E40" i="10"/>
  <c r="H40" i="10"/>
  <c r="J40" i="10"/>
  <c r="C41" i="10"/>
  <c r="E41" i="10"/>
  <c r="H41" i="10"/>
  <c r="J41" i="10"/>
  <c r="C42" i="10"/>
  <c r="E42" i="10"/>
  <c r="H42" i="10"/>
  <c r="J42" i="10"/>
  <c r="C7" i="3"/>
  <c r="C13" i="10"/>
  <c r="E13" i="10"/>
  <c r="H13" i="10"/>
  <c r="J13" i="10"/>
  <c r="C8" i="3"/>
  <c r="C14" i="10"/>
  <c r="E14" i="10"/>
  <c r="H14" i="10"/>
  <c r="J14" i="10"/>
  <c r="C9" i="3"/>
  <c r="C15" i="10"/>
  <c r="E15" i="10"/>
  <c r="H15" i="10"/>
  <c r="J15" i="10"/>
  <c r="C10" i="3"/>
  <c r="C16" i="10"/>
  <c r="E16" i="10"/>
  <c r="H16" i="10"/>
  <c r="J16" i="10"/>
  <c r="C11" i="3"/>
  <c r="C17" i="10"/>
  <c r="E17" i="10"/>
  <c r="H17" i="10"/>
  <c r="J17" i="10"/>
  <c r="C12" i="3"/>
  <c r="C18" i="10"/>
  <c r="E18" i="10"/>
  <c r="H18" i="10"/>
  <c r="J18" i="10"/>
  <c r="C13" i="3"/>
  <c r="C19" i="10"/>
  <c r="E19" i="10"/>
  <c r="H19" i="10"/>
  <c r="J19" i="10"/>
  <c r="C14" i="3"/>
  <c r="C20" i="10"/>
  <c r="E20" i="10"/>
  <c r="H20" i="10"/>
  <c r="J20" i="10"/>
  <c r="C15" i="3"/>
  <c r="C21" i="10"/>
  <c r="E21" i="10"/>
  <c r="H21" i="10"/>
  <c r="J21" i="10"/>
  <c r="C16" i="3"/>
  <c r="C22" i="10"/>
  <c r="E22" i="10"/>
  <c r="H22" i="10"/>
  <c r="J22" i="10"/>
  <c r="C17" i="3"/>
  <c r="C23" i="10"/>
  <c r="E23" i="10"/>
  <c r="H23" i="10"/>
  <c r="J23" i="10"/>
  <c r="C18" i="3"/>
  <c r="C24" i="10"/>
  <c r="E24" i="10"/>
  <c r="H24" i="10"/>
  <c r="J24" i="10"/>
  <c r="C19" i="3"/>
  <c r="C25" i="10"/>
  <c r="E25" i="10"/>
  <c r="H25" i="10"/>
  <c r="J25" i="10"/>
  <c r="C20" i="3"/>
  <c r="C26" i="10"/>
  <c r="E26" i="10"/>
  <c r="H26" i="10"/>
  <c r="J26" i="10"/>
  <c r="C21" i="3"/>
  <c r="C27" i="10"/>
  <c r="E27" i="10"/>
  <c r="H27" i="10"/>
  <c r="J27" i="10"/>
  <c r="C22" i="3"/>
  <c r="C28" i="10"/>
  <c r="E28" i="10"/>
  <c r="H28" i="10"/>
  <c r="J28" i="10"/>
  <c r="C23" i="3"/>
  <c r="C29" i="10"/>
  <c r="E29" i="10"/>
  <c r="H29" i="10"/>
  <c r="J29" i="10"/>
  <c r="C24" i="3"/>
  <c r="C30" i="10"/>
  <c r="E30" i="10"/>
  <c r="H30" i="10"/>
  <c r="J30" i="10"/>
  <c r="C25" i="3"/>
  <c r="C31" i="10"/>
  <c r="E31" i="10"/>
  <c r="H31" i="10"/>
  <c r="J31" i="10"/>
  <c r="C26" i="3"/>
  <c r="C32" i="10"/>
  <c r="E32" i="10"/>
  <c r="H32" i="10"/>
  <c r="J32" i="10"/>
  <c r="C27" i="3"/>
  <c r="C33" i="10"/>
  <c r="E33" i="10"/>
  <c r="H33" i="10"/>
  <c r="J33" i="10"/>
  <c r="C28" i="3"/>
  <c r="C34" i="10"/>
  <c r="E34" i="10"/>
  <c r="H34" i="10"/>
  <c r="J34" i="10"/>
  <c r="C35" i="10"/>
  <c r="E35" i="10"/>
  <c r="H35" i="10"/>
  <c r="J35" i="10"/>
  <c r="C36" i="10"/>
  <c r="E36" i="10"/>
  <c r="H36" i="10"/>
  <c r="J36" i="10"/>
  <c r="H12" i="10"/>
  <c r="C11" i="10"/>
  <c r="C12" i="10"/>
  <c r="E12" i="10"/>
  <c r="J12" i="10"/>
  <c r="O13" i="10"/>
  <c r="L36" i="10"/>
  <c r="B29" i="11"/>
  <c r="C78" i="11"/>
  <c r="M36" i="10"/>
  <c r="D78" i="11"/>
  <c r="C5" i="11"/>
  <c r="F78" i="11"/>
  <c r="D5" i="11"/>
  <c r="G78" i="11"/>
  <c r="L37" i="10"/>
  <c r="B30" i="11"/>
  <c r="C79" i="11"/>
  <c r="M37" i="10"/>
  <c r="D79" i="11"/>
  <c r="F79" i="11"/>
  <c r="G79" i="11"/>
  <c r="L38" i="10"/>
  <c r="B31" i="11"/>
  <c r="C80" i="11"/>
  <c r="M38" i="10"/>
  <c r="D80" i="11"/>
  <c r="F80" i="11"/>
  <c r="G80" i="11"/>
  <c r="L39" i="10"/>
  <c r="B32" i="11"/>
  <c r="C81" i="11"/>
  <c r="M39" i="10"/>
  <c r="D81" i="11"/>
  <c r="F81" i="11"/>
  <c r="G81" i="11"/>
  <c r="L40" i="10"/>
  <c r="B33" i="11"/>
  <c r="C82" i="11"/>
  <c r="M40" i="10"/>
  <c r="D82" i="11"/>
  <c r="F82" i="11"/>
  <c r="G82" i="11"/>
  <c r="L41" i="10"/>
  <c r="B34" i="11"/>
  <c r="C83" i="11"/>
  <c r="M41" i="10"/>
  <c r="D83" i="11"/>
  <c r="F83" i="11"/>
  <c r="G83" i="11"/>
  <c r="L42" i="10"/>
  <c r="B35" i="11"/>
  <c r="C84" i="11"/>
  <c r="M42" i="10"/>
  <c r="D84" i="11"/>
  <c r="F84" i="11"/>
  <c r="G84" i="11"/>
  <c r="C107" i="13"/>
  <c r="H107" i="13"/>
  <c r="D107" i="13"/>
  <c r="E107" i="13"/>
  <c r="F107" i="13"/>
  <c r="C108" i="13"/>
  <c r="H108" i="13"/>
  <c r="D108" i="13"/>
  <c r="E108" i="13"/>
  <c r="F108" i="13"/>
  <c r="C109" i="13"/>
  <c r="H109" i="13"/>
  <c r="D109" i="13"/>
  <c r="E109" i="13"/>
  <c r="F109" i="13"/>
  <c r="C110" i="13"/>
  <c r="H110" i="13"/>
  <c r="D110" i="13"/>
  <c r="E110" i="13"/>
  <c r="F110" i="13"/>
  <c r="C111" i="13"/>
  <c r="H111" i="13"/>
  <c r="D111" i="13"/>
  <c r="E111" i="13"/>
  <c r="F111" i="13"/>
  <c r="C112" i="13"/>
  <c r="H112" i="13"/>
  <c r="D112" i="13"/>
  <c r="E112" i="13"/>
  <c r="F112" i="13"/>
  <c r="C113" i="13"/>
  <c r="H113" i="13"/>
  <c r="D113" i="13"/>
  <c r="E113" i="13"/>
  <c r="F113" i="13"/>
  <c r="I66" i="13"/>
  <c r="I67" i="13"/>
  <c r="I68" i="13"/>
  <c r="I69" i="13"/>
  <c r="I70" i="13"/>
  <c r="I71" i="13"/>
  <c r="C72" i="13"/>
  <c r="E72" i="13"/>
  <c r="I72" i="13"/>
  <c r="F28" i="13"/>
  <c r="G28" i="13"/>
  <c r="F29" i="13"/>
  <c r="G29" i="13"/>
  <c r="F30" i="13"/>
  <c r="G30" i="13"/>
  <c r="F31" i="13"/>
  <c r="G31" i="13"/>
  <c r="F32" i="13"/>
  <c r="G32" i="13"/>
  <c r="F33" i="13"/>
  <c r="G33" i="13"/>
  <c r="F34" i="13"/>
  <c r="G34" i="13"/>
  <c r="C30" i="11"/>
  <c r="D30" i="11"/>
  <c r="E30" i="11"/>
  <c r="F30" i="11"/>
  <c r="G30" i="11"/>
  <c r="J30" i="11"/>
  <c r="K30" i="11"/>
  <c r="L30" i="11"/>
  <c r="C22" i="8"/>
  <c r="M30" i="11"/>
  <c r="N30" i="11"/>
  <c r="O30" i="11"/>
  <c r="P30" i="11"/>
  <c r="Q30" i="11"/>
  <c r="R30" i="11"/>
  <c r="S30" i="11"/>
  <c r="T30" i="11"/>
  <c r="U30" i="11"/>
  <c r="V30" i="11"/>
  <c r="W30" i="11"/>
  <c r="X30" i="11"/>
  <c r="Y30" i="11"/>
  <c r="C31" i="11"/>
  <c r="D31" i="11"/>
  <c r="E31" i="11"/>
  <c r="F31" i="11"/>
  <c r="G31" i="11"/>
  <c r="J31" i="11"/>
  <c r="K31" i="11"/>
  <c r="L31" i="11"/>
  <c r="M31" i="11"/>
  <c r="N31" i="11"/>
  <c r="O31" i="11"/>
  <c r="P31" i="11"/>
  <c r="Q31" i="11"/>
  <c r="R31" i="11"/>
  <c r="S31" i="11"/>
  <c r="T31" i="11"/>
  <c r="U31" i="11"/>
  <c r="V31" i="11"/>
  <c r="W31" i="11"/>
  <c r="X31" i="11"/>
  <c r="Y31" i="11"/>
  <c r="C32" i="11"/>
  <c r="D32" i="11"/>
  <c r="E32" i="11"/>
  <c r="F32" i="11"/>
  <c r="G32" i="11"/>
  <c r="J32" i="11"/>
  <c r="K32" i="11"/>
  <c r="L32" i="11"/>
  <c r="M32" i="11"/>
  <c r="N32" i="11"/>
  <c r="O32" i="11"/>
  <c r="P32" i="11"/>
  <c r="Q32" i="11"/>
  <c r="R32" i="11"/>
  <c r="S32" i="11"/>
  <c r="T32" i="11"/>
  <c r="U32" i="11"/>
  <c r="V32" i="11"/>
  <c r="W32" i="11"/>
  <c r="X32" i="11"/>
  <c r="Y32" i="11"/>
  <c r="C33" i="11"/>
  <c r="D33" i="11"/>
  <c r="E33" i="11"/>
  <c r="F33" i="11"/>
  <c r="G33" i="11"/>
  <c r="J33" i="11"/>
  <c r="K33" i="11"/>
  <c r="L33" i="11"/>
  <c r="M33" i="11"/>
  <c r="N33" i="11"/>
  <c r="O33" i="11"/>
  <c r="P33" i="11"/>
  <c r="Q33" i="11"/>
  <c r="R33" i="11"/>
  <c r="S33" i="11"/>
  <c r="T33" i="11"/>
  <c r="U33" i="11"/>
  <c r="V33" i="11"/>
  <c r="W33" i="11"/>
  <c r="X33" i="11"/>
  <c r="Y33" i="11"/>
  <c r="C34" i="11"/>
  <c r="D34" i="11"/>
  <c r="E34" i="11"/>
  <c r="F34" i="11"/>
  <c r="G34" i="11"/>
  <c r="J34" i="11"/>
  <c r="K34" i="11"/>
  <c r="L34" i="11"/>
  <c r="M34" i="11"/>
  <c r="N34" i="11"/>
  <c r="O34" i="11"/>
  <c r="P34" i="11"/>
  <c r="Q34" i="11"/>
  <c r="R34" i="11"/>
  <c r="S34" i="11"/>
  <c r="T34" i="11"/>
  <c r="U34" i="11"/>
  <c r="V34" i="11"/>
  <c r="W34" i="11"/>
  <c r="X34" i="11"/>
  <c r="Y34" i="11"/>
  <c r="C35" i="11"/>
  <c r="D35" i="11"/>
  <c r="E35" i="11"/>
  <c r="F35" i="11"/>
  <c r="G35" i="11"/>
  <c r="J35" i="11"/>
  <c r="K35" i="11"/>
  <c r="L35" i="11"/>
  <c r="M35" i="11"/>
  <c r="N35" i="11"/>
  <c r="O35" i="11"/>
  <c r="P35" i="11"/>
  <c r="Q35" i="11"/>
  <c r="R35" i="11"/>
  <c r="S35" i="11"/>
  <c r="T35" i="11"/>
  <c r="U35" i="11"/>
  <c r="V35" i="11"/>
  <c r="W35" i="11"/>
  <c r="X35" i="11"/>
  <c r="Y35" i="11"/>
  <c r="D205" i="13"/>
  <c r="F205" i="13"/>
  <c r="D206" i="13"/>
  <c r="G205" i="13"/>
  <c r="F206" i="13"/>
  <c r="G206" i="13"/>
  <c r="D207" i="13"/>
  <c r="F207" i="13"/>
  <c r="D208" i="13"/>
  <c r="G207" i="13"/>
  <c r="F208" i="13"/>
  <c r="G208" i="13"/>
  <c r="D209" i="13"/>
  <c r="F209" i="13"/>
  <c r="D210" i="13"/>
  <c r="G209" i="13"/>
  <c r="F210" i="13"/>
  <c r="G210" i="13"/>
  <c r="D106" i="3"/>
  <c r="E106" i="3"/>
  <c r="D105" i="3"/>
  <c r="E105" i="3"/>
  <c r="D104" i="3"/>
  <c r="E104" i="3"/>
  <c r="D103" i="3"/>
  <c r="E103" i="3"/>
  <c r="D102" i="3"/>
  <c r="E102" i="3"/>
  <c r="D101" i="3"/>
  <c r="E101" i="3"/>
  <c r="K101" i="3"/>
  <c r="K100" i="3"/>
  <c r="LR234" i="2"/>
  <c r="LS234" i="2"/>
  <c r="LR235" i="2"/>
  <c r="LS235" i="2"/>
  <c r="LR236" i="2"/>
  <c r="LS236" i="2"/>
  <c r="LR237" i="2"/>
  <c r="LS237" i="2"/>
  <c r="LR238" i="2"/>
  <c r="LS238" i="2"/>
  <c r="LR239" i="2"/>
  <c r="LS239" i="2"/>
  <c r="LR240" i="2"/>
  <c r="LS240" i="2"/>
  <c r="LR241" i="2"/>
  <c r="LS241" i="2"/>
  <c r="LR242" i="2"/>
  <c r="LS242" i="2"/>
  <c r="LR243" i="2"/>
  <c r="LS243" i="2"/>
  <c r="LR244" i="2"/>
  <c r="LS244" i="2"/>
  <c r="LR245" i="2"/>
  <c r="LS245" i="2"/>
  <c r="LR246" i="2"/>
  <c r="LS246" i="2"/>
  <c r="LR247" i="2"/>
  <c r="LS247" i="2"/>
  <c r="LR248" i="2"/>
  <c r="LS248" i="2"/>
  <c r="LR276" i="2"/>
  <c r="LR277" i="2"/>
  <c r="LR278" i="2"/>
  <c r="LR279" i="2"/>
  <c r="LP234" i="2"/>
  <c r="LQ234" i="2"/>
  <c r="LR280" i="2"/>
  <c r="LP235" i="2"/>
  <c r="LQ235" i="2"/>
  <c r="LR281" i="2"/>
  <c r="LP236" i="2"/>
  <c r="LQ236" i="2"/>
  <c r="LR282" i="2"/>
  <c r="LP237" i="2"/>
  <c r="LQ237" i="2"/>
  <c r="LR283" i="2"/>
  <c r="LP238" i="2"/>
  <c r="LQ238" i="2"/>
  <c r="LR284" i="2"/>
  <c r="LP239" i="2"/>
  <c r="LQ239" i="2"/>
  <c r="LR285" i="2"/>
  <c r="LP240" i="2"/>
  <c r="LQ240" i="2"/>
  <c r="LR286" i="2"/>
  <c r="LP241" i="2"/>
  <c r="LQ241" i="2"/>
  <c r="LR287" i="2"/>
  <c r="LP242" i="2"/>
  <c r="LQ242" i="2"/>
  <c r="LR288" i="2"/>
  <c r="LP243" i="2"/>
  <c r="LQ243" i="2"/>
  <c r="LR289" i="2"/>
  <c r="LP244" i="2"/>
  <c r="LQ244" i="2"/>
  <c r="LR290" i="2"/>
  <c r="LP245" i="2"/>
  <c r="LQ245" i="2"/>
  <c r="LR291" i="2"/>
  <c r="LP246" i="2"/>
  <c r="LQ246" i="2"/>
  <c r="LR292" i="2"/>
  <c r="LP247" i="2"/>
  <c r="LQ247" i="2"/>
  <c r="LR293" i="2"/>
  <c r="LP248" i="2"/>
  <c r="LQ248" i="2"/>
  <c r="LR294" i="2"/>
  <c r="LR295" i="2"/>
  <c r="LR296" i="2"/>
  <c r="LR297" i="2"/>
  <c r="LR298" i="2"/>
  <c r="LA276" i="2"/>
  <c r="LA277" i="2"/>
  <c r="LA278" i="2"/>
  <c r="LA279" i="2"/>
  <c r="KZ234" i="2"/>
  <c r="LB234" i="2"/>
  <c r="LC234" i="2"/>
  <c r="LA234" i="2"/>
  <c r="LA280" i="2"/>
  <c r="KZ235" i="2"/>
  <c r="LB235" i="2"/>
  <c r="LC235" i="2"/>
  <c r="LA235" i="2"/>
  <c r="LA281" i="2"/>
  <c r="KZ236" i="2"/>
  <c r="LB236" i="2"/>
  <c r="LC236" i="2"/>
  <c r="LA236" i="2"/>
  <c r="LA282" i="2"/>
  <c r="KZ237" i="2"/>
  <c r="LB237" i="2"/>
  <c r="LC237" i="2"/>
  <c r="LA237" i="2"/>
  <c r="LA283" i="2"/>
  <c r="KZ238" i="2"/>
  <c r="LB238" i="2"/>
  <c r="LC238" i="2"/>
  <c r="LA238" i="2"/>
  <c r="LA284" i="2"/>
  <c r="KZ239" i="2"/>
  <c r="LB239" i="2"/>
  <c r="LC239" i="2"/>
  <c r="LA239" i="2"/>
  <c r="LA285" i="2"/>
  <c r="KZ240" i="2"/>
  <c r="LB240" i="2"/>
  <c r="LC240" i="2"/>
  <c r="LA240" i="2"/>
  <c r="LA286" i="2"/>
  <c r="KZ241" i="2"/>
  <c r="LB241" i="2"/>
  <c r="LC241" i="2"/>
  <c r="LA241" i="2"/>
  <c r="LA287" i="2"/>
  <c r="KZ242" i="2"/>
  <c r="LB242" i="2"/>
  <c r="LC242" i="2"/>
  <c r="LA242" i="2"/>
  <c r="LA288" i="2"/>
  <c r="KZ243" i="2"/>
  <c r="LB243" i="2"/>
  <c r="LC243" i="2"/>
  <c r="LA243" i="2"/>
  <c r="LA289" i="2"/>
  <c r="KZ244" i="2"/>
  <c r="LB244" i="2"/>
  <c r="LC244" i="2"/>
  <c r="LA244" i="2"/>
  <c r="LA290" i="2"/>
  <c r="KZ245" i="2"/>
  <c r="LB245" i="2"/>
  <c r="LC245" i="2"/>
  <c r="LA245" i="2"/>
  <c r="LA291" i="2"/>
  <c r="KZ246" i="2"/>
  <c r="LB246" i="2"/>
  <c r="LC246" i="2"/>
  <c r="LA246" i="2"/>
  <c r="LA292" i="2"/>
  <c r="KZ247" i="2"/>
  <c r="LB247" i="2"/>
  <c r="LC247" i="2"/>
  <c r="LA247" i="2"/>
  <c r="LA293" i="2"/>
  <c r="KZ248" i="2"/>
  <c r="LB248" i="2"/>
  <c r="LC248" i="2"/>
  <c r="LA248" i="2"/>
  <c r="LA294" i="2"/>
  <c r="LA295" i="2"/>
  <c r="LA296" i="2"/>
  <c r="LA297" i="2"/>
  <c r="LA298" i="2"/>
  <c r="KZ276" i="2"/>
  <c r="KZ277" i="2"/>
  <c r="KZ278" i="2"/>
  <c r="KZ279" i="2"/>
  <c r="KX234" i="2"/>
  <c r="KY234" i="2"/>
  <c r="KZ280" i="2"/>
  <c r="KX235" i="2"/>
  <c r="KY235" i="2"/>
  <c r="KZ281" i="2"/>
  <c r="KX236" i="2"/>
  <c r="KY236" i="2"/>
  <c r="KZ282" i="2"/>
  <c r="KX237" i="2"/>
  <c r="KY237" i="2"/>
  <c r="KZ283" i="2"/>
  <c r="KX238" i="2"/>
  <c r="KY238" i="2"/>
  <c r="KZ284" i="2"/>
  <c r="KX239" i="2"/>
  <c r="KY239" i="2"/>
  <c r="KZ285" i="2"/>
  <c r="KX240" i="2"/>
  <c r="KY240" i="2"/>
  <c r="KZ286" i="2"/>
  <c r="KX241" i="2"/>
  <c r="KY241" i="2"/>
  <c r="KZ287" i="2"/>
  <c r="KX242" i="2"/>
  <c r="KY242" i="2"/>
  <c r="KZ288" i="2"/>
  <c r="KX243" i="2"/>
  <c r="KY243" i="2"/>
  <c r="KZ289" i="2"/>
  <c r="KX244" i="2"/>
  <c r="KY244" i="2"/>
  <c r="KZ290" i="2"/>
  <c r="KX245" i="2"/>
  <c r="KY245" i="2"/>
  <c r="KZ291" i="2"/>
  <c r="KX246" i="2"/>
  <c r="KY246" i="2"/>
  <c r="KZ292" i="2"/>
  <c r="KX247" i="2"/>
  <c r="KY247" i="2"/>
  <c r="KZ293" i="2"/>
  <c r="KX248" i="2"/>
  <c r="KY248" i="2"/>
  <c r="KZ294" i="2"/>
  <c r="KZ295" i="2"/>
  <c r="KZ296" i="2"/>
  <c r="KZ297" i="2"/>
  <c r="KZ298" i="2"/>
  <c r="GH234" i="2"/>
  <c r="GI234" i="2"/>
  <c r="GH235" i="2"/>
  <c r="GI235" i="2"/>
  <c r="GH236" i="2"/>
  <c r="GI236" i="2"/>
  <c r="GH237" i="2"/>
  <c r="GI237" i="2"/>
  <c r="GH238" i="2"/>
  <c r="GI238" i="2"/>
  <c r="GH239" i="2"/>
  <c r="GI239" i="2"/>
  <c r="GH240" i="2"/>
  <c r="GI240" i="2"/>
  <c r="GH241" i="2"/>
  <c r="GI241" i="2"/>
  <c r="GH242" i="2"/>
  <c r="GI242" i="2"/>
  <c r="GH243" i="2"/>
  <c r="GI243" i="2"/>
  <c r="GH244" i="2"/>
  <c r="GI244" i="2"/>
  <c r="GH245" i="2"/>
  <c r="GI245" i="2"/>
  <c r="GH246" i="2"/>
  <c r="GI246" i="2"/>
  <c r="GH247" i="2"/>
  <c r="GI247" i="2"/>
  <c r="GH248" i="2"/>
  <c r="GI248" i="2"/>
  <c r="GH276" i="2"/>
  <c r="GH277" i="2"/>
  <c r="GH278" i="2"/>
  <c r="GH279" i="2"/>
  <c r="GF234" i="2"/>
  <c r="GG234" i="2"/>
  <c r="GH280" i="2"/>
  <c r="GF235" i="2"/>
  <c r="GG235" i="2"/>
  <c r="GH281" i="2"/>
  <c r="GF236" i="2"/>
  <c r="GG236" i="2"/>
  <c r="GH282" i="2"/>
  <c r="GF237" i="2"/>
  <c r="GG237" i="2"/>
  <c r="GH283" i="2"/>
  <c r="GF238" i="2"/>
  <c r="GG238" i="2"/>
  <c r="GH284" i="2"/>
  <c r="GF239" i="2"/>
  <c r="GG239" i="2"/>
  <c r="GH285" i="2"/>
  <c r="GF240" i="2"/>
  <c r="GG240" i="2"/>
  <c r="GH286" i="2"/>
  <c r="GF241" i="2"/>
  <c r="GG241" i="2"/>
  <c r="GH287" i="2"/>
  <c r="GF242" i="2"/>
  <c r="GG242" i="2"/>
  <c r="GH288" i="2"/>
  <c r="GF243" i="2"/>
  <c r="GG243" i="2"/>
  <c r="GH289" i="2"/>
  <c r="GF244" i="2"/>
  <c r="GG244" i="2"/>
  <c r="GH290" i="2"/>
  <c r="GF245" i="2"/>
  <c r="GG245" i="2"/>
  <c r="GH291" i="2"/>
  <c r="GF246" i="2"/>
  <c r="GG246" i="2"/>
  <c r="GH292" i="2"/>
  <c r="GF247" i="2"/>
  <c r="GG247" i="2"/>
  <c r="GH293" i="2"/>
  <c r="GF248" i="2"/>
  <c r="GG248" i="2"/>
  <c r="GH294" i="2"/>
  <c r="GH295" i="2"/>
  <c r="GH296" i="2"/>
  <c r="GH297" i="2"/>
  <c r="GH298" i="2"/>
  <c r="FQ276" i="2"/>
  <c r="FQ277" i="2"/>
  <c r="FQ278" i="2"/>
  <c r="FQ279" i="2"/>
  <c r="FP234" i="2"/>
  <c r="FR234" i="2"/>
  <c r="FS234" i="2"/>
  <c r="FQ234" i="2"/>
  <c r="FQ280" i="2"/>
  <c r="FP235" i="2"/>
  <c r="FR235" i="2"/>
  <c r="FS235" i="2"/>
  <c r="FQ235" i="2"/>
  <c r="FQ281" i="2"/>
  <c r="FP236" i="2"/>
  <c r="FR236" i="2"/>
  <c r="FS236" i="2"/>
  <c r="FQ236" i="2"/>
  <c r="FQ282" i="2"/>
  <c r="FP237" i="2"/>
  <c r="FR237" i="2"/>
  <c r="FS237" i="2"/>
  <c r="FQ237" i="2"/>
  <c r="FQ283" i="2"/>
  <c r="FP238" i="2"/>
  <c r="FR238" i="2"/>
  <c r="FS238" i="2"/>
  <c r="FQ238" i="2"/>
  <c r="FQ284" i="2"/>
  <c r="FP239" i="2"/>
  <c r="FR239" i="2"/>
  <c r="FS239" i="2"/>
  <c r="FQ239" i="2"/>
  <c r="FQ285" i="2"/>
  <c r="FP240" i="2"/>
  <c r="FR240" i="2"/>
  <c r="FS240" i="2"/>
  <c r="FQ240" i="2"/>
  <c r="FQ286" i="2"/>
  <c r="FP241" i="2"/>
  <c r="FR241" i="2"/>
  <c r="FS241" i="2"/>
  <c r="FQ241" i="2"/>
  <c r="FQ287" i="2"/>
  <c r="FP242" i="2"/>
  <c r="FR242" i="2"/>
  <c r="FS242" i="2"/>
  <c r="FQ242" i="2"/>
  <c r="FQ288" i="2"/>
  <c r="FP243" i="2"/>
  <c r="FR243" i="2"/>
  <c r="FS243" i="2"/>
  <c r="FQ243" i="2"/>
  <c r="FQ289" i="2"/>
  <c r="FP244" i="2"/>
  <c r="FR244" i="2"/>
  <c r="FS244" i="2"/>
  <c r="FQ244" i="2"/>
  <c r="FQ290" i="2"/>
  <c r="FP245" i="2"/>
  <c r="FR245" i="2"/>
  <c r="FS245" i="2"/>
  <c r="FQ245" i="2"/>
  <c r="FQ291" i="2"/>
  <c r="FP246" i="2"/>
  <c r="FR246" i="2"/>
  <c r="FS246" i="2"/>
  <c r="FQ246" i="2"/>
  <c r="FQ292" i="2"/>
  <c r="FP247" i="2"/>
  <c r="FR247" i="2"/>
  <c r="FS247" i="2"/>
  <c r="FQ247" i="2"/>
  <c r="FQ293" i="2"/>
  <c r="FP248" i="2"/>
  <c r="FR248" i="2"/>
  <c r="FS248" i="2"/>
  <c r="FQ248" i="2"/>
  <c r="FQ294" i="2"/>
  <c r="FQ295" i="2"/>
  <c r="FQ296" i="2"/>
  <c r="FQ297" i="2"/>
  <c r="FQ298" i="2"/>
  <c r="FP276" i="2"/>
  <c r="FP277" i="2"/>
  <c r="FP278" i="2"/>
  <c r="FP279" i="2"/>
  <c r="FN234" i="2"/>
  <c r="FO234" i="2"/>
  <c r="FP280" i="2"/>
  <c r="FN235" i="2"/>
  <c r="FO235" i="2"/>
  <c r="FP281" i="2"/>
  <c r="FN236" i="2"/>
  <c r="FO236" i="2"/>
  <c r="FP282" i="2"/>
  <c r="FN237" i="2"/>
  <c r="FO237" i="2"/>
  <c r="FP283" i="2"/>
  <c r="FN238" i="2"/>
  <c r="FO238" i="2"/>
  <c r="FP284" i="2"/>
  <c r="FN239" i="2"/>
  <c r="FO239" i="2"/>
  <c r="FP285" i="2"/>
  <c r="FN240" i="2"/>
  <c r="FO240" i="2"/>
  <c r="FP286" i="2"/>
  <c r="FN241" i="2"/>
  <c r="FO241" i="2"/>
  <c r="FP287" i="2"/>
  <c r="FN242" i="2"/>
  <c r="FO242" i="2"/>
  <c r="FP288" i="2"/>
  <c r="FN243" i="2"/>
  <c r="FO243" i="2"/>
  <c r="FP289" i="2"/>
  <c r="FN244" i="2"/>
  <c r="FO244" i="2"/>
  <c r="FP290" i="2"/>
  <c r="FN245" i="2"/>
  <c r="FO245" i="2"/>
  <c r="FP291" i="2"/>
  <c r="FN246" i="2"/>
  <c r="FO246" i="2"/>
  <c r="FP292" i="2"/>
  <c r="FN247" i="2"/>
  <c r="FO247" i="2"/>
  <c r="FP293" i="2"/>
  <c r="FN248" i="2"/>
  <c r="FO248" i="2"/>
  <c r="FP294" i="2"/>
  <c r="FP295" i="2"/>
  <c r="FP296" i="2"/>
  <c r="FP297" i="2"/>
  <c r="FP298" i="2"/>
  <c r="T276" i="2"/>
  <c r="U276" i="2"/>
  <c r="V276" i="2"/>
  <c r="W276" i="2"/>
  <c r="X276" i="2"/>
  <c r="T277" i="2"/>
  <c r="U277" i="2"/>
  <c r="V277" i="2"/>
  <c r="W277" i="2"/>
  <c r="X277" i="2"/>
  <c r="T278" i="2"/>
  <c r="U278" i="2"/>
  <c r="V278" i="2"/>
  <c r="W278" i="2"/>
  <c r="X278" i="2"/>
  <c r="T279" i="2"/>
  <c r="U279" i="2"/>
  <c r="V279" i="2"/>
  <c r="W279" i="2"/>
  <c r="X279" i="2"/>
  <c r="R234" i="2"/>
  <c r="S234" i="2"/>
  <c r="T234" i="2"/>
  <c r="U234" i="2"/>
  <c r="T280" i="2"/>
  <c r="V234" i="2"/>
  <c r="U280" i="2"/>
  <c r="W234" i="2"/>
  <c r="X234" i="2"/>
  <c r="V280" i="2"/>
  <c r="Y234" i="2"/>
  <c r="W280" i="2"/>
  <c r="Z234" i="2"/>
  <c r="X280" i="2"/>
  <c r="R235" i="2"/>
  <c r="S235" i="2"/>
  <c r="T235" i="2"/>
  <c r="U235" i="2"/>
  <c r="T281" i="2"/>
  <c r="V235" i="2"/>
  <c r="U281" i="2"/>
  <c r="W235" i="2"/>
  <c r="X235" i="2"/>
  <c r="V281" i="2"/>
  <c r="Y235" i="2"/>
  <c r="W281" i="2"/>
  <c r="Z235" i="2"/>
  <c r="X281" i="2"/>
  <c r="R236" i="2"/>
  <c r="S236" i="2"/>
  <c r="T236" i="2"/>
  <c r="U236" i="2"/>
  <c r="T282" i="2"/>
  <c r="V236" i="2"/>
  <c r="U282" i="2"/>
  <c r="W236" i="2"/>
  <c r="X236" i="2"/>
  <c r="V282" i="2"/>
  <c r="Y236" i="2"/>
  <c r="W282" i="2"/>
  <c r="Z236" i="2"/>
  <c r="X282" i="2"/>
  <c r="R237" i="2"/>
  <c r="S237" i="2"/>
  <c r="T237" i="2"/>
  <c r="U237" i="2"/>
  <c r="T283" i="2"/>
  <c r="V237" i="2"/>
  <c r="U283" i="2"/>
  <c r="W237" i="2"/>
  <c r="X237" i="2"/>
  <c r="V283" i="2"/>
  <c r="Y237" i="2"/>
  <c r="W283" i="2"/>
  <c r="Z237" i="2"/>
  <c r="X283" i="2"/>
  <c r="R238" i="2"/>
  <c r="S238" i="2"/>
  <c r="T238" i="2"/>
  <c r="U238" i="2"/>
  <c r="T284" i="2"/>
  <c r="V238" i="2"/>
  <c r="U284" i="2"/>
  <c r="W238" i="2"/>
  <c r="X238" i="2"/>
  <c r="V284" i="2"/>
  <c r="Y238" i="2"/>
  <c r="W284" i="2"/>
  <c r="Z238" i="2"/>
  <c r="X284" i="2"/>
  <c r="R239" i="2"/>
  <c r="S239" i="2"/>
  <c r="T239" i="2"/>
  <c r="U239" i="2"/>
  <c r="T285" i="2"/>
  <c r="V239" i="2"/>
  <c r="U285" i="2"/>
  <c r="W239" i="2"/>
  <c r="X239" i="2"/>
  <c r="V285" i="2"/>
  <c r="Y239" i="2"/>
  <c r="W285" i="2"/>
  <c r="Z239" i="2"/>
  <c r="X285" i="2"/>
  <c r="R240" i="2"/>
  <c r="S240" i="2"/>
  <c r="T240" i="2"/>
  <c r="U240" i="2"/>
  <c r="T286" i="2"/>
  <c r="V240" i="2"/>
  <c r="U286" i="2"/>
  <c r="W240" i="2"/>
  <c r="X240" i="2"/>
  <c r="V286" i="2"/>
  <c r="Y240" i="2"/>
  <c r="W286" i="2"/>
  <c r="Z240" i="2"/>
  <c r="X286" i="2"/>
  <c r="R241" i="2"/>
  <c r="S241" i="2"/>
  <c r="T241" i="2"/>
  <c r="U241" i="2"/>
  <c r="T287" i="2"/>
  <c r="V241" i="2"/>
  <c r="U287" i="2"/>
  <c r="W241" i="2"/>
  <c r="X241" i="2"/>
  <c r="V287" i="2"/>
  <c r="Y241" i="2"/>
  <c r="W287" i="2"/>
  <c r="Z241" i="2"/>
  <c r="X287" i="2"/>
  <c r="R242" i="2"/>
  <c r="S242" i="2"/>
  <c r="T242" i="2"/>
  <c r="U242" i="2"/>
  <c r="T288" i="2"/>
  <c r="V242" i="2"/>
  <c r="U288" i="2"/>
  <c r="W242" i="2"/>
  <c r="X242" i="2"/>
  <c r="V288" i="2"/>
  <c r="Y242" i="2"/>
  <c r="W288" i="2"/>
  <c r="Z242" i="2"/>
  <c r="X288" i="2"/>
  <c r="R243" i="2"/>
  <c r="S243" i="2"/>
  <c r="T243" i="2"/>
  <c r="U243" i="2"/>
  <c r="T289" i="2"/>
  <c r="V243" i="2"/>
  <c r="U289" i="2"/>
  <c r="W243" i="2"/>
  <c r="X243" i="2"/>
  <c r="V289" i="2"/>
  <c r="Y243" i="2"/>
  <c r="W289" i="2"/>
  <c r="Z243" i="2"/>
  <c r="X289" i="2"/>
  <c r="R245" i="2"/>
  <c r="S245" i="2"/>
  <c r="T245" i="2"/>
  <c r="U245" i="2"/>
  <c r="T291" i="2"/>
  <c r="V245" i="2"/>
  <c r="U291" i="2"/>
  <c r="W245" i="2"/>
  <c r="X245" i="2"/>
  <c r="V291" i="2"/>
  <c r="Y245" i="2"/>
  <c r="W291" i="2"/>
  <c r="Z245" i="2"/>
  <c r="X291" i="2"/>
  <c r="R246" i="2"/>
  <c r="S246" i="2"/>
  <c r="T246" i="2"/>
  <c r="U246" i="2"/>
  <c r="T292" i="2"/>
  <c r="V246" i="2"/>
  <c r="U292" i="2"/>
  <c r="W246" i="2"/>
  <c r="X246" i="2"/>
  <c r="V292" i="2"/>
  <c r="Y246" i="2"/>
  <c r="W292" i="2"/>
  <c r="Z246" i="2"/>
  <c r="X292" i="2"/>
  <c r="R247" i="2"/>
  <c r="S247" i="2"/>
  <c r="T247" i="2"/>
  <c r="U247" i="2"/>
  <c r="T293" i="2"/>
  <c r="V247" i="2"/>
  <c r="U293" i="2"/>
  <c r="W247" i="2"/>
  <c r="X247" i="2"/>
  <c r="V293" i="2"/>
  <c r="Y247" i="2"/>
  <c r="W293" i="2"/>
  <c r="Z247" i="2"/>
  <c r="X293" i="2"/>
  <c r="R248" i="2"/>
  <c r="S248" i="2"/>
  <c r="T248" i="2"/>
  <c r="U248" i="2"/>
  <c r="T294" i="2"/>
  <c r="V248" i="2"/>
  <c r="U294" i="2"/>
  <c r="W248" i="2"/>
  <c r="X248" i="2"/>
  <c r="V294" i="2"/>
  <c r="Y248" i="2"/>
  <c r="W294" i="2"/>
  <c r="Z248" i="2"/>
  <c r="X294" i="2"/>
  <c r="T295" i="2"/>
  <c r="U295" i="2"/>
  <c r="V295" i="2"/>
  <c r="W295" i="2"/>
  <c r="X295" i="2"/>
  <c r="T296" i="2"/>
  <c r="U296" i="2"/>
  <c r="V296" i="2"/>
  <c r="W296" i="2"/>
  <c r="X296" i="2"/>
  <c r="T297" i="2"/>
  <c r="U297" i="2"/>
  <c r="V297" i="2"/>
  <c r="W297" i="2"/>
  <c r="X297" i="2"/>
  <c r="T298" i="2"/>
  <c r="U298" i="2"/>
  <c r="V298" i="2"/>
  <c r="W298" i="2"/>
  <c r="X298" i="2"/>
  <c r="AM234" i="2"/>
  <c r="AN234" i="2"/>
  <c r="AM235" i="2"/>
  <c r="AN235" i="2"/>
  <c r="AM236" i="2"/>
  <c r="AN236" i="2"/>
  <c r="AM237" i="2"/>
  <c r="AN237" i="2"/>
  <c r="AM238" i="2"/>
  <c r="AN238" i="2"/>
  <c r="AM239" i="2"/>
  <c r="AN239" i="2"/>
  <c r="AM240" i="2"/>
  <c r="AN240" i="2"/>
  <c r="AM241" i="2"/>
  <c r="AN241" i="2"/>
  <c r="AM242" i="2"/>
  <c r="AN242" i="2"/>
  <c r="AM243" i="2"/>
  <c r="AN243" i="2"/>
  <c r="AM245" i="2"/>
  <c r="AN245" i="2"/>
  <c r="AM246" i="2"/>
  <c r="AN246" i="2"/>
  <c r="AM247" i="2"/>
  <c r="AN247" i="2"/>
  <c r="AM248" i="2"/>
  <c r="AN248" i="2"/>
  <c r="AM276" i="2"/>
  <c r="AM277" i="2"/>
  <c r="AM278" i="2"/>
  <c r="AM279" i="2"/>
  <c r="AK234" i="2"/>
  <c r="AL234" i="2"/>
  <c r="AM280" i="2"/>
  <c r="AK235" i="2"/>
  <c r="AL235" i="2"/>
  <c r="AM281" i="2"/>
  <c r="AK236" i="2"/>
  <c r="AL236" i="2"/>
  <c r="AM282" i="2"/>
  <c r="AK237" i="2"/>
  <c r="AL237" i="2"/>
  <c r="AM283" i="2"/>
  <c r="AK238" i="2"/>
  <c r="AL238" i="2"/>
  <c r="AM284" i="2"/>
  <c r="AK239" i="2"/>
  <c r="AL239" i="2"/>
  <c r="AM285" i="2"/>
  <c r="AK240" i="2"/>
  <c r="AL240" i="2"/>
  <c r="AM286" i="2"/>
  <c r="AK241" i="2"/>
  <c r="AL241" i="2"/>
  <c r="AM287" i="2"/>
  <c r="AK242" i="2"/>
  <c r="AL242" i="2"/>
  <c r="AM288" i="2"/>
  <c r="AK243" i="2"/>
  <c r="AL243" i="2"/>
  <c r="AM289" i="2"/>
  <c r="AK245" i="2"/>
  <c r="AL245" i="2"/>
  <c r="AM291" i="2"/>
  <c r="AK246" i="2"/>
  <c r="AL246" i="2"/>
  <c r="AM292" i="2"/>
  <c r="AK247" i="2"/>
  <c r="AL247" i="2"/>
  <c r="AM293" i="2"/>
  <c r="AK248" i="2"/>
  <c r="AL248" i="2"/>
  <c r="AM294" i="2"/>
  <c r="AM295" i="2"/>
  <c r="AM296" i="2"/>
  <c r="AM297" i="2"/>
  <c r="AM298" i="2"/>
  <c r="LQ277" i="2"/>
  <c r="LQ278" i="2"/>
  <c r="LQ279" i="2"/>
  <c r="LO234" i="2"/>
  <c r="LQ280" i="2"/>
  <c r="LO235" i="2"/>
  <c r="LQ281" i="2"/>
  <c r="LO236" i="2"/>
  <c r="LQ282" i="2"/>
  <c r="LO237" i="2"/>
  <c r="LQ283" i="2"/>
  <c r="LO238" i="2"/>
  <c r="LQ284" i="2"/>
  <c r="LO239" i="2"/>
  <c r="LQ285" i="2"/>
  <c r="LO240" i="2"/>
  <c r="LQ286" i="2"/>
  <c r="LO241" i="2"/>
  <c r="LQ287" i="2"/>
  <c r="LO242" i="2"/>
  <c r="LQ288" i="2"/>
  <c r="LO243" i="2"/>
  <c r="LQ289" i="2"/>
  <c r="LO244" i="2"/>
  <c r="LQ290" i="2"/>
  <c r="LO245" i="2"/>
  <c r="LQ291" i="2"/>
  <c r="LO246" i="2"/>
  <c r="LQ292" i="2"/>
  <c r="LO247" i="2"/>
  <c r="LQ293" i="2"/>
  <c r="LO248" i="2"/>
  <c r="LQ294" i="2"/>
  <c r="LQ295" i="2"/>
  <c r="LQ296" i="2"/>
  <c r="LQ297" i="2"/>
  <c r="LQ298" i="2"/>
  <c r="LQ276" i="2"/>
  <c r="KY277" i="2"/>
  <c r="LB277" i="2"/>
  <c r="KY278" i="2"/>
  <c r="LB278" i="2"/>
  <c r="KY279" i="2"/>
  <c r="LB279" i="2"/>
  <c r="KW234" i="2"/>
  <c r="KY280" i="2"/>
  <c r="LD234" i="2"/>
  <c r="LB280" i="2"/>
  <c r="KW235" i="2"/>
  <c r="KY281" i="2"/>
  <c r="LD235" i="2"/>
  <c r="LB281" i="2"/>
  <c r="KW236" i="2"/>
  <c r="KY282" i="2"/>
  <c r="LD236" i="2"/>
  <c r="LB282" i="2"/>
  <c r="KW237" i="2"/>
  <c r="KY283" i="2"/>
  <c r="LD237" i="2"/>
  <c r="LB283" i="2"/>
  <c r="KW238" i="2"/>
  <c r="KY284" i="2"/>
  <c r="LD238" i="2"/>
  <c r="LB284" i="2"/>
  <c r="KW239" i="2"/>
  <c r="KY285" i="2"/>
  <c r="LD239" i="2"/>
  <c r="LB285" i="2"/>
  <c r="KW240" i="2"/>
  <c r="KY286" i="2"/>
  <c r="LD240" i="2"/>
  <c r="LB286" i="2"/>
  <c r="KW241" i="2"/>
  <c r="KY287" i="2"/>
  <c r="LD241" i="2"/>
  <c r="LB287" i="2"/>
  <c r="KW242" i="2"/>
  <c r="KY288" i="2"/>
  <c r="LD242" i="2"/>
  <c r="LB288" i="2"/>
  <c r="KW243" i="2"/>
  <c r="KY289" i="2"/>
  <c r="LD243" i="2"/>
  <c r="LB289" i="2"/>
  <c r="KW244" i="2"/>
  <c r="KY290" i="2"/>
  <c r="LD244" i="2"/>
  <c r="LB290" i="2"/>
  <c r="KW245" i="2"/>
  <c r="KY291" i="2"/>
  <c r="LD245" i="2"/>
  <c r="LB291" i="2"/>
  <c r="KW246" i="2"/>
  <c r="KY292" i="2"/>
  <c r="LD246" i="2"/>
  <c r="LB292" i="2"/>
  <c r="KW247" i="2"/>
  <c r="KY293" i="2"/>
  <c r="LD247" i="2"/>
  <c r="LB293" i="2"/>
  <c r="KW248" i="2"/>
  <c r="KY294" i="2"/>
  <c r="LD248" i="2"/>
  <c r="LB294" i="2"/>
  <c r="KY295" i="2"/>
  <c r="LB295" i="2"/>
  <c r="KY296" i="2"/>
  <c r="LB296" i="2"/>
  <c r="KY297" i="2"/>
  <c r="LB297" i="2"/>
  <c r="KY298" i="2"/>
  <c r="LB298" i="2"/>
  <c r="LB276" i="2"/>
  <c r="KY276" i="2"/>
  <c r="GG277" i="2"/>
  <c r="GG278" i="2"/>
  <c r="GG279" i="2"/>
  <c r="GE234" i="2"/>
  <c r="GG280" i="2"/>
  <c r="GE235" i="2"/>
  <c r="GG281" i="2"/>
  <c r="GE236" i="2"/>
  <c r="GG282" i="2"/>
  <c r="GE237" i="2"/>
  <c r="GG283" i="2"/>
  <c r="GE238" i="2"/>
  <c r="GG284" i="2"/>
  <c r="GE239" i="2"/>
  <c r="GG285" i="2"/>
  <c r="GE240" i="2"/>
  <c r="GG286" i="2"/>
  <c r="GE241" i="2"/>
  <c r="GG287" i="2"/>
  <c r="GE242" i="2"/>
  <c r="GG288" i="2"/>
  <c r="GE243" i="2"/>
  <c r="GG289" i="2"/>
  <c r="GE244" i="2"/>
  <c r="GG290" i="2"/>
  <c r="GE245" i="2"/>
  <c r="GG291" i="2"/>
  <c r="GE246" i="2"/>
  <c r="GG292" i="2"/>
  <c r="GE247" i="2"/>
  <c r="GG293" i="2"/>
  <c r="GE248" i="2"/>
  <c r="GG294" i="2"/>
  <c r="GG295" i="2"/>
  <c r="GG296" i="2"/>
  <c r="GG297" i="2"/>
  <c r="GG298" i="2"/>
  <c r="GG276" i="2"/>
  <c r="FO277" i="2"/>
  <c r="FR277" i="2"/>
  <c r="FO278" i="2"/>
  <c r="FR278" i="2"/>
  <c r="FO279" i="2"/>
  <c r="FR279" i="2"/>
  <c r="FM234" i="2"/>
  <c r="FO280" i="2"/>
  <c r="FT234" i="2"/>
  <c r="FR280" i="2"/>
  <c r="FM235" i="2"/>
  <c r="FO281" i="2"/>
  <c r="FT235" i="2"/>
  <c r="FR281" i="2"/>
  <c r="FM236" i="2"/>
  <c r="FO282" i="2"/>
  <c r="FT236" i="2"/>
  <c r="FR282" i="2"/>
  <c r="FM237" i="2"/>
  <c r="FO283" i="2"/>
  <c r="FT237" i="2"/>
  <c r="FR283" i="2"/>
  <c r="FM238" i="2"/>
  <c r="FO284" i="2"/>
  <c r="FT238" i="2"/>
  <c r="FR284" i="2"/>
  <c r="FM239" i="2"/>
  <c r="FO285" i="2"/>
  <c r="FT239" i="2"/>
  <c r="FR285" i="2"/>
  <c r="FM240" i="2"/>
  <c r="FO286" i="2"/>
  <c r="FT240" i="2"/>
  <c r="FR286" i="2"/>
  <c r="FM241" i="2"/>
  <c r="FO287" i="2"/>
  <c r="FT241" i="2"/>
  <c r="FR287" i="2"/>
  <c r="FM242" i="2"/>
  <c r="FO288" i="2"/>
  <c r="FT242" i="2"/>
  <c r="FR288" i="2"/>
  <c r="FM243" i="2"/>
  <c r="FO289" i="2"/>
  <c r="FT243" i="2"/>
  <c r="FR289" i="2"/>
  <c r="FM244" i="2"/>
  <c r="FO290" i="2"/>
  <c r="FT244" i="2"/>
  <c r="FR290" i="2"/>
  <c r="FM245" i="2"/>
  <c r="FO291" i="2"/>
  <c r="FT245" i="2"/>
  <c r="FR291" i="2"/>
  <c r="FM246" i="2"/>
  <c r="FO292" i="2"/>
  <c r="FT246" i="2"/>
  <c r="FR292" i="2"/>
  <c r="FM247" i="2"/>
  <c r="FO293" i="2"/>
  <c r="FT247" i="2"/>
  <c r="FR293" i="2"/>
  <c r="FM248" i="2"/>
  <c r="FO294" i="2"/>
  <c r="FT248" i="2"/>
  <c r="FR294" i="2"/>
  <c r="FO295" i="2"/>
  <c r="FR295" i="2"/>
  <c r="FO296" i="2"/>
  <c r="FR296" i="2"/>
  <c r="FO297" i="2"/>
  <c r="FR297" i="2"/>
  <c r="FO298" i="2"/>
  <c r="FR298" i="2"/>
  <c r="FR276" i="2"/>
  <c r="FO276" i="2"/>
  <c r="AL277" i="2"/>
  <c r="AL278" i="2"/>
  <c r="AL279" i="2"/>
  <c r="AJ234" i="2"/>
  <c r="AL280" i="2"/>
  <c r="AJ235" i="2"/>
  <c r="AL281" i="2"/>
  <c r="AJ236" i="2"/>
  <c r="AL282" i="2"/>
  <c r="AJ237" i="2"/>
  <c r="AL283" i="2"/>
  <c r="AJ238" i="2"/>
  <c r="AL284" i="2"/>
  <c r="AJ239" i="2"/>
  <c r="AL285" i="2"/>
  <c r="AJ240" i="2"/>
  <c r="AL286" i="2"/>
  <c r="AJ241" i="2"/>
  <c r="AL287" i="2"/>
  <c r="AJ242" i="2"/>
  <c r="AL288" i="2"/>
  <c r="AJ243" i="2"/>
  <c r="AL289" i="2"/>
  <c r="AJ245" i="2"/>
  <c r="AL291" i="2"/>
  <c r="AJ246" i="2"/>
  <c r="AL292" i="2"/>
  <c r="AJ247" i="2"/>
  <c r="AL293" i="2"/>
  <c r="AJ248" i="2"/>
  <c r="AL294" i="2"/>
  <c r="AL295" i="2"/>
  <c r="AL296" i="2"/>
  <c r="AL297" i="2"/>
  <c r="AL298" i="2"/>
  <c r="AL276" i="2"/>
  <c r="H85" i="13"/>
  <c r="H86" i="13"/>
  <c r="H87" i="13"/>
  <c r="H88" i="13"/>
  <c r="H89" i="13"/>
  <c r="H90" i="13"/>
  <c r="H91" i="13"/>
  <c r="H92" i="13"/>
  <c r="H93" i="13"/>
  <c r="H94" i="13"/>
  <c r="H95" i="13"/>
  <c r="H96" i="13"/>
  <c r="H97" i="13"/>
  <c r="H98" i="13"/>
  <c r="H99" i="13"/>
  <c r="H100" i="13"/>
  <c r="H101" i="13"/>
  <c r="H102" i="13"/>
  <c r="H103" i="13"/>
  <c r="H104" i="13"/>
  <c r="H105" i="13"/>
  <c r="H106" i="13"/>
  <c r="H84" i="13"/>
  <c r="D85" i="13"/>
  <c r="D86" i="13"/>
  <c r="D87" i="13"/>
  <c r="D88" i="13"/>
  <c r="D89" i="13"/>
  <c r="D90" i="13"/>
  <c r="D91" i="13"/>
  <c r="D92" i="13"/>
  <c r="D93" i="13"/>
  <c r="D94" i="13"/>
  <c r="D95" i="13"/>
  <c r="D96" i="13"/>
  <c r="D97" i="13"/>
  <c r="D98" i="13"/>
  <c r="D99" i="13"/>
  <c r="D100" i="13"/>
  <c r="D101" i="13"/>
  <c r="D102" i="13"/>
  <c r="D103" i="13"/>
  <c r="D104" i="13"/>
  <c r="D105" i="13"/>
  <c r="D106" i="13"/>
  <c r="D84" i="13"/>
  <c r="E96" i="13"/>
  <c r="F96" i="13"/>
  <c r="E97" i="13"/>
  <c r="F97" i="13"/>
  <c r="E98" i="13"/>
  <c r="F98" i="13"/>
  <c r="E99" i="13"/>
  <c r="F99" i="13"/>
  <c r="E100" i="13"/>
  <c r="F100" i="13"/>
  <c r="E101" i="13"/>
  <c r="F101" i="13"/>
  <c r="E102" i="13"/>
  <c r="F102" i="13"/>
  <c r="E103" i="13"/>
  <c r="F103" i="13"/>
  <c r="E104" i="13"/>
  <c r="F104" i="13"/>
  <c r="E105" i="13"/>
  <c r="F105" i="13"/>
  <c r="E106" i="13"/>
  <c r="F106" i="13"/>
  <c r="E85" i="13"/>
  <c r="F85" i="13"/>
  <c r="E86" i="13"/>
  <c r="F86" i="13"/>
  <c r="E87" i="13"/>
  <c r="F87" i="13"/>
  <c r="E88" i="13"/>
  <c r="F88" i="13"/>
  <c r="E89" i="13"/>
  <c r="F89" i="13"/>
  <c r="E90" i="13"/>
  <c r="F90" i="13"/>
  <c r="E91" i="13"/>
  <c r="F91" i="13"/>
  <c r="E92" i="13"/>
  <c r="F92" i="13"/>
  <c r="E93" i="13"/>
  <c r="F93" i="13"/>
  <c r="E94" i="13"/>
  <c r="F94" i="13"/>
  <c r="E95" i="13"/>
  <c r="F95" i="13"/>
  <c r="E84" i="13"/>
  <c r="F84" i="13"/>
  <c r="L24" i="1"/>
  <c r="D234" i="2"/>
  <c r="D235" i="2"/>
  <c r="D236" i="2"/>
  <c r="D237" i="2"/>
  <c r="D238" i="2"/>
  <c r="D239" i="2"/>
  <c r="D240" i="2"/>
  <c r="D241" i="2"/>
  <c r="D242" i="2"/>
  <c r="D243" i="2"/>
  <c r="D245" i="2"/>
  <c r="D246" i="2"/>
  <c r="D247" i="2"/>
  <c r="D248" i="2"/>
  <c r="EY234" i="2"/>
  <c r="EY235" i="2"/>
  <c r="EY236" i="2"/>
  <c r="EY237" i="2"/>
  <c r="EY238" i="2"/>
  <c r="EY239" i="2"/>
  <c r="EY240" i="2"/>
  <c r="EY241" i="2"/>
  <c r="EY242" i="2"/>
  <c r="EY243" i="2"/>
  <c r="EY244" i="2"/>
  <c r="EY245" i="2"/>
  <c r="EY246" i="2"/>
  <c r="EY247" i="2"/>
  <c r="EY248" i="2"/>
  <c r="KI234" i="2"/>
  <c r="KI235" i="2"/>
  <c r="KI236" i="2"/>
  <c r="KI237" i="2"/>
  <c r="KI238" i="2"/>
  <c r="KI239" i="2"/>
  <c r="KI240" i="2"/>
  <c r="KI241" i="2"/>
  <c r="KI242" i="2"/>
  <c r="KI243" i="2"/>
  <c r="KI244" i="2"/>
  <c r="KI245" i="2"/>
  <c r="KI246" i="2"/>
  <c r="KI247" i="2"/>
  <c r="KI248" i="2"/>
  <c r="HU28" i="2"/>
  <c r="HT28" i="2"/>
  <c r="HS28" i="2"/>
  <c r="HU27" i="2"/>
  <c r="HT27" i="2"/>
  <c r="HS27" i="2"/>
  <c r="HU26" i="2"/>
  <c r="HT26" i="2"/>
  <c r="HS26" i="2"/>
  <c r="HU25" i="2"/>
  <c r="HT25" i="2"/>
  <c r="HS25" i="2"/>
  <c r="HU24" i="2"/>
  <c r="HT24" i="2"/>
  <c r="HS24" i="2"/>
  <c r="HU23" i="2"/>
  <c r="HT23" i="2"/>
  <c r="HS23" i="2"/>
  <c r="HU22" i="2"/>
  <c r="HT22" i="2"/>
  <c r="HS22" i="2"/>
  <c r="HU21" i="2"/>
  <c r="HT21" i="2"/>
  <c r="HS21" i="2"/>
  <c r="HU20" i="2"/>
  <c r="HT20" i="2"/>
  <c r="HS20" i="2"/>
  <c r="HU19" i="2"/>
  <c r="HT19" i="2"/>
  <c r="HS19" i="2"/>
  <c r="HU18" i="2"/>
  <c r="HT18" i="2"/>
  <c r="HS18" i="2"/>
  <c r="HU17" i="2"/>
  <c r="HT17" i="2"/>
  <c r="HS17" i="2"/>
  <c r="HU16" i="2"/>
  <c r="HT16" i="2"/>
  <c r="HS16" i="2"/>
  <c r="HU15" i="2"/>
  <c r="HT15" i="2"/>
  <c r="HS15" i="2"/>
  <c r="HU14" i="2"/>
  <c r="HT14" i="2"/>
  <c r="HS14" i="2"/>
  <c r="HU13" i="2"/>
  <c r="HT13" i="2"/>
  <c r="HS13" i="2"/>
  <c r="HU12" i="2"/>
  <c r="HT12" i="2"/>
  <c r="HS12" i="2"/>
  <c r="HU11" i="2"/>
  <c r="HT11" i="2"/>
  <c r="HS11" i="2"/>
  <c r="HU10" i="2"/>
  <c r="HT10" i="2"/>
  <c r="HS10" i="2"/>
  <c r="HU9" i="2"/>
  <c r="HT9" i="2"/>
  <c r="HS9" i="2"/>
  <c r="HU8" i="2"/>
  <c r="HT8" i="2"/>
  <c r="HS8" i="2"/>
  <c r="HU7" i="2"/>
  <c r="HT7" i="2"/>
  <c r="HS7" i="2"/>
  <c r="B77" i="14"/>
  <c r="C6" i="14"/>
  <c r="C7" i="14"/>
  <c r="C8" i="14"/>
  <c r="C11" i="14"/>
  <c r="C12" i="14"/>
  <c r="C13" i="14"/>
  <c r="D57" i="14"/>
  <c r="D58" i="14"/>
  <c r="D59" i="14"/>
  <c r="D60" i="14"/>
  <c r="C66" i="14"/>
  <c r="C67" i="14"/>
  <c r="C68" i="14"/>
  <c r="C69" i="14"/>
  <c r="C70" i="14"/>
  <c r="C71" i="14"/>
  <c r="C72" i="14"/>
  <c r="C73" i="14"/>
  <c r="D31" i="14"/>
  <c r="D32" i="14"/>
  <c r="C40" i="14"/>
  <c r="C41" i="14"/>
  <c r="C42" i="14"/>
  <c r="C43" i="14"/>
  <c r="C44" i="14"/>
  <c r="C45" i="14"/>
  <c r="C46" i="14"/>
  <c r="C39" i="14"/>
  <c r="N35" i="1"/>
  <c r="N31" i="1"/>
  <c r="EX260" i="2"/>
  <c r="G92" i="11"/>
  <c r="P17" i="10"/>
  <c r="D90" i="11"/>
  <c r="G90" i="11"/>
  <c r="L29" i="10"/>
  <c r="B22" i="11"/>
  <c r="C71" i="11"/>
  <c r="M29" i="10"/>
  <c r="D71" i="11"/>
  <c r="F71" i="11"/>
  <c r="G71" i="11"/>
  <c r="L30" i="10"/>
  <c r="B23" i="11"/>
  <c r="C72" i="11"/>
  <c r="M30" i="10"/>
  <c r="D72" i="11"/>
  <c r="F72" i="11"/>
  <c r="G72" i="11"/>
  <c r="L31" i="10"/>
  <c r="B24" i="11"/>
  <c r="C73" i="11"/>
  <c r="M31" i="10"/>
  <c r="D73" i="11"/>
  <c r="F73" i="11"/>
  <c r="G73" i="11"/>
  <c r="L32" i="10"/>
  <c r="B25" i="11"/>
  <c r="C74" i="11"/>
  <c r="M32" i="10"/>
  <c r="D74" i="11"/>
  <c r="F74" i="11"/>
  <c r="G74" i="11"/>
  <c r="L33" i="10"/>
  <c r="B26" i="11"/>
  <c r="C75" i="11"/>
  <c r="M33" i="10"/>
  <c r="D75" i="11"/>
  <c r="F75" i="11"/>
  <c r="G75" i="11"/>
  <c r="L34" i="10"/>
  <c r="B27" i="11"/>
  <c r="C76" i="11"/>
  <c r="M34" i="10"/>
  <c r="D76" i="11"/>
  <c r="F76" i="11"/>
  <c r="G76" i="11"/>
  <c r="L35" i="10"/>
  <c r="B28" i="11"/>
  <c r="C77" i="11"/>
  <c r="M35" i="10"/>
  <c r="D77" i="11"/>
  <c r="F77" i="11"/>
  <c r="G77" i="11"/>
  <c r="C22" i="11"/>
  <c r="D22" i="11"/>
  <c r="E22" i="11"/>
  <c r="F22" i="11"/>
  <c r="G22" i="11"/>
  <c r="J22" i="11"/>
  <c r="K22" i="11"/>
  <c r="L22" i="11"/>
  <c r="M22" i="11"/>
  <c r="N22" i="11"/>
  <c r="O22" i="11"/>
  <c r="P22" i="11"/>
  <c r="Q22" i="11"/>
  <c r="R22" i="11"/>
  <c r="S22" i="11"/>
  <c r="T22" i="11"/>
  <c r="U22" i="11"/>
  <c r="V22" i="11"/>
  <c r="W22" i="11"/>
  <c r="X22" i="11"/>
  <c r="Y22" i="11"/>
  <c r="C23" i="11"/>
  <c r="D23" i="11"/>
  <c r="E23" i="11"/>
  <c r="F23" i="11"/>
  <c r="G23" i="11"/>
  <c r="J23" i="11"/>
  <c r="K23" i="11"/>
  <c r="L23" i="11"/>
  <c r="M23" i="11"/>
  <c r="N23" i="11"/>
  <c r="O23" i="11"/>
  <c r="P23" i="11"/>
  <c r="Q23" i="11"/>
  <c r="R23" i="11"/>
  <c r="S23" i="11"/>
  <c r="T23" i="11"/>
  <c r="U23" i="11"/>
  <c r="V23" i="11"/>
  <c r="W23" i="11"/>
  <c r="X23" i="11"/>
  <c r="Y23" i="11"/>
  <c r="C24" i="11"/>
  <c r="D24" i="11"/>
  <c r="E24" i="11"/>
  <c r="F24" i="11"/>
  <c r="G24" i="11"/>
  <c r="J24" i="11"/>
  <c r="K24" i="11"/>
  <c r="L24" i="11"/>
  <c r="M24" i="11"/>
  <c r="N24" i="11"/>
  <c r="O24" i="11"/>
  <c r="P24" i="11"/>
  <c r="Q24" i="11"/>
  <c r="R24" i="11"/>
  <c r="S24" i="11"/>
  <c r="T24" i="11"/>
  <c r="U24" i="11"/>
  <c r="V24" i="11"/>
  <c r="W24" i="11"/>
  <c r="X24" i="11"/>
  <c r="Y24" i="11"/>
  <c r="C25" i="11"/>
  <c r="D25" i="11"/>
  <c r="E25" i="11"/>
  <c r="F25" i="11"/>
  <c r="G25" i="11"/>
  <c r="J25" i="11"/>
  <c r="K25" i="11"/>
  <c r="L25" i="11"/>
  <c r="M25" i="11"/>
  <c r="N25" i="11"/>
  <c r="O25" i="11"/>
  <c r="P25" i="11"/>
  <c r="Q25" i="11"/>
  <c r="R25" i="11"/>
  <c r="S25" i="11"/>
  <c r="T25" i="11"/>
  <c r="U25" i="11"/>
  <c r="V25" i="11"/>
  <c r="W25" i="11"/>
  <c r="X25" i="11"/>
  <c r="Y25" i="11"/>
  <c r="C26" i="11"/>
  <c r="D26" i="11"/>
  <c r="E26" i="11"/>
  <c r="F26" i="11"/>
  <c r="G26" i="11"/>
  <c r="J26" i="11"/>
  <c r="K26" i="11"/>
  <c r="L26" i="11"/>
  <c r="M26" i="11"/>
  <c r="N26" i="11"/>
  <c r="O26" i="11"/>
  <c r="P26" i="11"/>
  <c r="Q26" i="11"/>
  <c r="R26" i="11"/>
  <c r="S26" i="11"/>
  <c r="T26" i="11"/>
  <c r="U26" i="11"/>
  <c r="V26" i="11"/>
  <c r="W26" i="11"/>
  <c r="X26" i="11"/>
  <c r="Y26" i="11"/>
  <c r="C27" i="11"/>
  <c r="D27" i="11"/>
  <c r="E27" i="11"/>
  <c r="F27" i="11"/>
  <c r="G27" i="11"/>
  <c r="J27" i="11"/>
  <c r="K27" i="11"/>
  <c r="L27" i="11"/>
  <c r="M27" i="11"/>
  <c r="N27" i="11"/>
  <c r="O27" i="11"/>
  <c r="P27" i="11"/>
  <c r="Q27" i="11"/>
  <c r="R27" i="11"/>
  <c r="S27" i="11"/>
  <c r="T27" i="11"/>
  <c r="U27" i="11"/>
  <c r="V27" i="11"/>
  <c r="W27" i="11"/>
  <c r="X27" i="11"/>
  <c r="Y27" i="11"/>
  <c r="C28" i="11"/>
  <c r="D28" i="11"/>
  <c r="E28" i="11"/>
  <c r="F28" i="11"/>
  <c r="G28" i="11"/>
  <c r="J28" i="11"/>
  <c r="K28" i="11"/>
  <c r="L28" i="11"/>
  <c r="M28" i="11"/>
  <c r="N28" i="11"/>
  <c r="O28" i="11"/>
  <c r="P28" i="11"/>
  <c r="Q28" i="11"/>
  <c r="R28" i="11"/>
  <c r="S28" i="11"/>
  <c r="T28" i="11"/>
  <c r="U28" i="11"/>
  <c r="V28" i="11"/>
  <c r="W28" i="11"/>
  <c r="X28" i="11"/>
  <c r="Y28" i="11"/>
  <c r="C29" i="11"/>
  <c r="D29" i="11"/>
  <c r="E29" i="11"/>
  <c r="F29" i="11"/>
  <c r="G29" i="11"/>
  <c r="J29" i="11"/>
  <c r="K29" i="11"/>
  <c r="L29" i="11"/>
  <c r="M29" i="11"/>
  <c r="N29" i="11"/>
  <c r="O29" i="11"/>
  <c r="P29" i="11"/>
  <c r="Q29" i="11"/>
  <c r="R29" i="11"/>
  <c r="S29" i="11"/>
  <c r="T29" i="11"/>
  <c r="U29" i="11"/>
  <c r="V29" i="11"/>
  <c r="W29" i="11"/>
  <c r="X29" i="11"/>
  <c r="Y29" i="11"/>
  <c r="NC22" i="2"/>
  <c r="ND22" i="2"/>
  <c r="NE22" i="2"/>
  <c r="NC23" i="2"/>
  <c r="ND23" i="2"/>
  <c r="NE23" i="2"/>
  <c r="NC24" i="2"/>
  <c r="ND24" i="2"/>
  <c r="NE24" i="2"/>
  <c r="NC25" i="2"/>
  <c r="ND25" i="2"/>
  <c r="NE25" i="2"/>
  <c r="NC26" i="2"/>
  <c r="ND26" i="2"/>
  <c r="NE26" i="2"/>
  <c r="NC27" i="2"/>
  <c r="ND27" i="2"/>
  <c r="NE27" i="2"/>
  <c r="NC28" i="2"/>
  <c r="ND28" i="2"/>
  <c r="NE28" i="2"/>
  <c r="CJ247" i="2"/>
  <c r="CK247" i="2"/>
  <c r="CH247" i="2"/>
  <c r="CI247" i="2"/>
  <c r="N42" i="1"/>
  <c r="Q42" i="1"/>
  <c r="N43" i="1"/>
  <c r="Q43" i="1"/>
  <c r="N44" i="1"/>
  <c r="Q44" i="1"/>
  <c r="N45" i="1"/>
  <c r="Q45" i="1"/>
  <c r="N46" i="1"/>
  <c r="Q46" i="1"/>
  <c r="NC21" i="2"/>
  <c r="ND21" i="2"/>
  <c r="NE21" i="2"/>
  <c r="C101" i="13"/>
  <c r="C102" i="13"/>
  <c r="C103" i="13"/>
  <c r="C104" i="13"/>
  <c r="C105" i="13"/>
  <c r="C106" i="13"/>
  <c r="I60" i="13"/>
  <c r="I61" i="13"/>
  <c r="I62" i="13"/>
  <c r="I63" i="13"/>
  <c r="I64" i="13"/>
  <c r="I65" i="13"/>
  <c r="F22" i="13"/>
  <c r="G22" i="13"/>
  <c r="F23" i="13"/>
  <c r="G23" i="13"/>
  <c r="F24" i="13"/>
  <c r="G24" i="13"/>
  <c r="F25" i="13"/>
  <c r="G25" i="13"/>
  <c r="F26" i="13"/>
  <c r="G26" i="13"/>
  <c r="F27" i="13"/>
  <c r="G27" i="13"/>
  <c r="D199" i="13"/>
  <c r="F199" i="13"/>
  <c r="D200" i="13"/>
  <c r="G199" i="13"/>
  <c r="F200" i="13"/>
  <c r="G200" i="13"/>
  <c r="D201" i="13"/>
  <c r="F201" i="13"/>
  <c r="D202" i="13"/>
  <c r="G201" i="13"/>
  <c r="F202" i="13"/>
  <c r="G202" i="13"/>
  <c r="D203" i="13"/>
  <c r="F203" i="13"/>
  <c r="D204" i="13"/>
  <c r="G203" i="13"/>
  <c r="F204" i="13"/>
  <c r="G204" i="13"/>
  <c r="D95" i="3"/>
  <c r="E95" i="3"/>
  <c r="D96" i="3"/>
  <c r="E96" i="3"/>
  <c r="D97" i="3"/>
  <c r="E97" i="3"/>
  <c r="D98" i="3"/>
  <c r="E98" i="3"/>
  <c r="D99" i="3"/>
  <c r="E99" i="3"/>
  <c r="D100" i="3"/>
  <c r="E100" i="3"/>
  <c r="D263" i="2"/>
  <c r="D265" i="2"/>
  <c r="D184" i="13"/>
  <c r="D183" i="13"/>
  <c r="D182" i="13"/>
  <c r="D181" i="13"/>
  <c r="C100" i="13"/>
  <c r="C99" i="13"/>
  <c r="C98" i="13"/>
  <c r="C97" i="13"/>
  <c r="NE8" i="2"/>
  <c r="NE9" i="2"/>
  <c r="NE10" i="2"/>
  <c r="NE11" i="2"/>
  <c r="NE12" i="2"/>
  <c r="NE13" i="2"/>
  <c r="NE14" i="2"/>
  <c r="NE15" i="2"/>
  <c r="NE16" i="2"/>
  <c r="NE17" i="2"/>
  <c r="NE18" i="2"/>
  <c r="NE19" i="2"/>
  <c r="NE20" i="2"/>
  <c r="NE7" i="2"/>
  <c r="NC8" i="2"/>
  <c r="ND8" i="2"/>
  <c r="NC9" i="2"/>
  <c r="ND9" i="2"/>
  <c r="NC10" i="2"/>
  <c r="ND10" i="2"/>
  <c r="NC11" i="2"/>
  <c r="ND11" i="2"/>
  <c r="NC12" i="2"/>
  <c r="ND12" i="2"/>
  <c r="NC13" i="2"/>
  <c r="ND13" i="2"/>
  <c r="NC14" i="2"/>
  <c r="ND14" i="2"/>
  <c r="NC15" i="2"/>
  <c r="ND15" i="2"/>
  <c r="NC16" i="2"/>
  <c r="ND16" i="2"/>
  <c r="NC17" i="2"/>
  <c r="ND17" i="2"/>
  <c r="NC18" i="2"/>
  <c r="ND18" i="2"/>
  <c r="NC19" i="2"/>
  <c r="ND19" i="2"/>
  <c r="NC20" i="2"/>
  <c r="ND20" i="2"/>
  <c r="ND7" i="2"/>
  <c r="NC7" i="2"/>
  <c r="H6" i="14"/>
  <c r="H7" i="14"/>
  <c r="H8" i="14"/>
  <c r="H9" i="14"/>
  <c r="H10" i="14"/>
  <c r="H11" i="14"/>
  <c r="H12" i="14"/>
  <c r="H13" i="14"/>
  <c r="E6" i="14"/>
  <c r="F6" i="14"/>
  <c r="G6" i="14"/>
  <c r="E7" i="14"/>
  <c r="F7" i="14"/>
  <c r="G7" i="14"/>
  <c r="E8" i="14"/>
  <c r="F8" i="14"/>
  <c r="G8" i="14"/>
  <c r="E9" i="14"/>
  <c r="F9" i="14"/>
  <c r="G9" i="14"/>
  <c r="E10" i="14"/>
  <c r="F10" i="14"/>
  <c r="G10" i="14"/>
  <c r="E11" i="14"/>
  <c r="F11" i="14"/>
  <c r="G11" i="14"/>
  <c r="E12" i="14"/>
  <c r="F12" i="14"/>
  <c r="G12" i="14"/>
  <c r="E13" i="14"/>
  <c r="F13" i="14"/>
  <c r="G13" i="14"/>
  <c r="D7" i="14"/>
  <c r="D8" i="14"/>
  <c r="D9" i="14"/>
  <c r="D10" i="14"/>
  <c r="D11" i="14"/>
  <c r="D12" i="14"/>
  <c r="D13" i="14"/>
  <c r="D6" i="14"/>
  <c r="EY261" i="2"/>
  <c r="KI261" i="2"/>
  <c r="LR262" i="2"/>
  <c r="LS262" i="2"/>
  <c r="KI270" i="2"/>
  <c r="KI268" i="2"/>
  <c r="LS263" i="2"/>
  <c r="LR263" i="2"/>
  <c r="N39" i="1"/>
  <c r="N33" i="1"/>
  <c r="N27" i="1"/>
  <c r="MJ260" i="2"/>
  <c r="MI260" i="2"/>
  <c r="MH260" i="2"/>
  <c r="MG260" i="2"/>
  <c r="MF260" i="2"/>
  <c r="ME260" i="2"/>
  <c r="MD260" i="2"/>
  <c r="MC260" i="2"/>
  <c r="MB260" i="2"/>
  <c r="MA260" i="2"/>
  <c r="LZ260" i="2"/>
  <c r="LY260" i="2"/>
  <c r="LX260" i="2"/>
  <c r="LW260" i="2"/>
  <c r="LV260" i="2"/>
  <c r="LU260" i="2"/>
  <c r="LT260" i="2"/>
  <c r="LS260" i="2"/>
  <c r="LR260" i="2"/>
  <c r="LQ260" i="2"/>
  <c r="LP260" i="2"/>
  <c r="LO260" i="2"/>
  <c r="LN260" i="2"/>
  <c r="LM260" i="2"/>
  <c r="LL260" i="2"/>
  <c r="LK260" i="2"/>
  <c r="LJ260" i="2"/>
  <c r="LI260" i="2"/>
  <c r="LH260" i="2"/>
  <c r="LG260" i="2"/>
  <c r="LF260" i="2"/>
  <c r="LE260" i="2"/>
  <c r="LD260" i="2"/>
  <c r="LC260" i="2"/>
  <c r="LB260" i="2"/>
  <c r="LA260" i="2"/>
  <c r="KZ260" i="2"/>
  <c r="KY260" i="2"/>
  <c r="KX260" i="2"/>
  <c r="KW260" i="2"/>
  <c r="KV260" i="2"/>
  <c r="KU260" i="2"/>
  <c r="KT260" i="2"/>
  <c r="KS260" i="2"/>
  <c r="KR260" i="2"/>
  <c r="KQ260" i="2"/>
  <c r="KP260" i="2"/>
  <c r="KO260" i="2"/>
  <c r="KN260" i="2"/>
  <c r="KM260" i="2"/>
  <c r="KL260" i="2"/>
  <c r="KK260" i="2"/>
  <c r="KJ260" i="2"/>
  <c r="KI260" i="2"/>
  <c r="KH260" i="2"/>
  <c r="GH262" i="2"/>
  <c r="GI262" i="2"/>
  <c r="EY262" i="2"/>
  <c r="GB260" i="2"/>
  <c r="GC260" i="2"/>
  <c r="GD260" i="2"/>
  <c r="GE260" i="2"/>
  <c r="GF260" i="2"/>
  <c r="GG260" i="2"/>
  <c r="GH260" i="2"/>
  <c r="GI260" i="2"/>
  <c r="GJ260" i="2"/>
  <c r="GK260" i="2"/>
  <c r="GL260" i="2"/>
  <c r="GM260" i="2"/>
  <c r="GN260" i="2"/>
  <c r="GO260" i="2"/>
  <c r="GP260" i="2"/>
  <c r="GQ260" i="2"/>
  <c r="GR260" i="2"/>
  <c r="GS260" i="2"/>
  <c r="GT260" i="2"/>
  <c r="GU260" i="2"/>
  <c r="GV260" i="2"/>
  <c r="GW260" i="2"/>
  <c r="GX260" i="2"/>
  <c r="GY260" i="2"/>
  <c r="GZ260" i="2"/>
  <c r="GH263" i="2"/>
  <c r="GI263" i="2"/>
  <c r="AN261" i="2"/>
  <c r="AN262" i="2"/>
  <c r="AO262" i="2"/>
  <c r="AP262" i="2"/>
  <c r="AQ262" i="2"/>
  <c r="AR262" i="2"/>
  <c r="AS262" i="2"/>
  <c r="AT262" i="2"/>
  <c r="AU262" i="2"/>
  <c r="AV262" i="2"/>
  <c r="AW262" i="2"/>
  <c r="AX262" i="2"/>
  <c r="AY262" i="2"/>
  <c r="AZ262" i="2"/>
  <c r="BA262" i="2"/>
  <c r="BB262" i="2"/>
  <c r="BC262" i="2"/>
  <c r="BD262" i="2"/>
  <c r="BE262" i="2"/>
  <c r="K82" i="13"/>
  <c r="C96" i="13"/>
  <c r="C95" i="13"/>
  <c r="C94" i="13"/>
  <c r="C93" i="13"/>
  <c r="C92" i="13"/>
  <c r="C91" i="13"/>
  <c r="C90" i="13"/>
  <c r="C89" i="13"/>
  <c r="C88" i="13"/>
  <c r="C87" i="13"/>
  <c r="C86" i="13"/>
  <c r="C85" i="13"/>
  <c r="C84" i="13"/>
  <c r="J82" i="13"/>
  <c r="D198" i="13"/>
  <c r="G198" i="13"/>
  <c r="F198" i="13"/>
  <c r="D197" i="13"/>
  <c r="G197" i="13"/>
  <c r="F197" i="13"/>
  <c r="D196" i="13"/>
  <c r="G196" i="13"/>
  <c r="F196" i="13"/>
  <c r="D195" i="13"/>
  <c r="G195" i="13"/>
  <c r="F195" i="13"/>
  <c r="D194" i="13"/>
  <c r="G194" i="13"/>
  <c r="F194" i="13"/>
  <c r="D193" i="13"/>
  <c r="G193" i="13"/>
  <c r="F193" i="13"/>
  <c r="D192" i="13"/>
  <c r="G192" i="13"/>
  <c r="F192" i="13"/>
  <c r="D191" i="13"/>
  <c r="G191" i="13"/>
  <c r="F191" i="13"/>
  <c r="I59" i="13"/>
  <c r="D190" i="13"/>
  <c r="G190" i="13"/>
  <c r="F190" i="13"/>
  <c r="I58" i="13"/>
  <c r="D189" i="13"/>
  <c r="G189" i="13"/>
  <c r="F189" i="13"/>
  <c r="I57" i="13"/>
  <c r="D188" i="13"/>
  <c r="G188" i="13"/>
  <c r="F188" i="13"/>
  <c r="I56" i="13"/>
  <c r="D187" i="13"/>
  <c r="G187" i="13"/>
  <c r="F187" i="13"/>
  <c r="I55" i="13"/>
  <c r="D186" i="13"/>
  <c r="G186" i="13"/>
  <c r="F186" i="13"/>
  <c r="I54" i="13"/>
  <c r="D185" i="13"/>
  <c r="G185" i="13"/>
  <c r="F185" i="13"/>
  <c r="I53" i="13"/>
  <c r="G184" i="13"/>
  <c r="F184" i="13"/>
  <c r="I52" i="13"/>
  <c r="G183" i="13"/>
  <c r="F183" i="13"/>
  <c r="I51" i="13"/>
  <c r="G182" i="13"/>
  <c r="F182" i="13"/>
  <c r="I50" i="13"/>
  <c r="G181" i="13"/>
  <c r="F181" i="13"/>
  <c r="I49" i="13"/>
  <c r="I48" i="13"/>
  <c r="I47" i="13"/>
  <c r="I46" i="13"/>
  <c r="I45" i="13"/>
  <c r="I44" i="13"/>
  <c r="I43" i="13"/>
  <c r="G41" i="13"/>
  <c r="G21" i="13"/>
  <c r="F21" i="13"/>
  <c r="G20" i="13"/>
  <c r="F20" i="13"/>
  <c r="G19" i="13"/>
  <c r="F19" i="13"/>
  <c r="G18" i="13"/>
  <c r="F18" i="13"/>
  <c r="G17" i="13"/>
  <c r="F17" i="13"/>
  <c r="G16" i="13"/>
  <c r="F16" i="13"/>
  <c r="G15" i="13"/>
  <c r="F15" i="13"/>
  <c r="G14" i="13"/>
  <c r="F14" i="13"/>
  <c r="G13" i="13"/>
  <c r="F13" i="13"/>
  <c r="G12" i="13"/>
  <c r="F12" i="13"/>
  <c r="G11" i="13"/>
  <c r="F11" i="13"/>
  <c r="G10" i="13"/>
  <c r="F10" i="13"/>
  <c r="G9" i="13"/>
  <c r="F9" i="13"/>
  <c r="G8" i="13"/>
  <c r="F8" i="13"/>
  <c r="G7" i="13"/>
  <c r="F7" i="13"/>
  <c r="G6" i="13"/>
  <c r="F6" i="13"/>
  <c r="G5" i="13"/>
  <c r="F5" i="13"/>
  <c r="F4" i="10"/>
  <c r="Z123" i="3"/>
  <c r="Z124" i="3"/>
  <c r="L14" i="10"/>
  <c r="B7" i="11"/>
  <c r="C56" i="11"/>
  <c r="L15" i="10"/>
  <c r="B8" i="11"/>
  <c r="C57" i="11"/>
  <c r="L16" i="10"/>
  <c r="B9" i="11"/>
  <c r="C58" i="11"/>
  <c r="L17" i="10"/>
  <c r="B10" i="11"/>
  <c r="C59" i="11"/>
  <c r="L18" i="10"/>
  <c r="B11" i="11"/>
  <c r="C60" i="11"/>
  <c r="L19" i="10"/>
  <c r="B12" i="11"/>
  <c r="C61" i="11"/>
  <c r="L20" i="10"/>
  <c r="B13" i="11"/>
  <c r="C62" i="11"/>
  <c r="L21" i="10"/>
  <c r="B14" i="11"/>
  <c r="C63" i="11"/>
  <c r="L22" i="10"/>
  <c r="B15" i="11"/>
  <c r="C64" i="11"/>
  <c r="L23" i="10"/>
  <c r="B16" i="11"/>
  <c r="C65" i="11"/>
  <c r="L24" i="10"/>
  <c r="B17" i="11"/>
  <c r="C66" i="11"/>
  <c r="L25" i="10"/>
  <c r="B18" i="11"/>
  <c r="C67" i="11"/>
  <c r="L26" i="10"/>
  <c r="B19" i="11"/>
  <c r="C68" i="11"/>
  <c r="L27" i="10"/>
  <c r="B20" i="11"/>
  <c r="C69" i="11"/>
  <c r="L28" i="10"/>
  <c r="B21" i="11"/>
  <c r="C70" i="11"/>
  <c r="L13" i="10"/>
  <c r="B6" i="11"/>
  <c r="C55" i="11"/>
  <c r="C7" i="11"/>
  <c r="L12" i="10"/>
  <c r="C54" i="11"/>
  <c r="F55" i="11"/>
  <c r="M12" i="10"/>
  <c r="D54" i="11"/>
  <c r="G54" i="11"/>
  <c r="F54" i="11"/>
  <c r="D7" i="11"/>
  <c r="D8" i="11"/>
  <c r="D9" i="11"/>
  <c r="D10" i="11"/>
  <c r="D11" i="11"/>
  <c r="D12" i="11"/>
  <c r="D13" i="11"/>
  <c r="D14" i="11"/>
  <c r="D15" i="11"/>
  <c r="D16" i="11"/>
  <c r="D17" i="11"/>
  <c r="D18" i="11"/>
  <c r="D19" i="11"/>
  <c r="D20" i="11"/>
  <c r="D21" i="11"/>
  <c r="D6" i="11"/>
  <c r="C8" i="11"/>
  <c r="C9" i="11"/>
  <c r="C10" i="11"/>
  <c r="C11" i="11"/>
  <c r="C12" i="11"/>
  <c r="C13" i="11"/>
  <c r="C14" i="11"/>
  <c r="C15" i="11"/>
  <c r="C16" i="11"/>
  <c r="C17" i="11"/>
  <c r="C18" i="11"/>
  <c r="C19" i="11"/>
  <c r="C20" i="11"/>
  <c r="C21" i="11"/>
  <c r="C6" i="11"/>
  <c r="Z5" i="3"/>
  <c r="F102" i="11"/>
  <c r="F97" i="11"/>
  <c r="O17" i="10"/>
  <c r="C90" i="11"/>
  <c r="F90" i="11"/>
  <c r="F95" i="11"/>
  <c r="F96" i="11"/>
  <c r="F98" i="11"/>
  <c r="F99" i="11"/>
  <c r="AA5" i="3"/>
  <c r="E6" i="11"/>
  <c r="R40" i="11"/>
  <c r="J40" i="11"/>
  <c r="S40" i="11"/>
  <c r="W40" i="11"/>
  <c r="T40" i="11"/>
  <c r="U40" i="11"/>
  <c r="V40" i="11"/>
  <c r="K40" i="11"/>
  <c r="L40" i="11"/>
  <c r="M40" i="11"/>
  <c r="N40" i="11"/>
  <c r="O40" i="11"/>
  <c r="F100" i="11"/>
  <c r="AB5" i="3"/>
  <c r="Z6" i="3"/>
  <c r="AA6" i="3"/>
  <c r="A3" i="11"/>
  <c r="C3" i="11"/>
  <c r="D3" i="11"/>
  <c r="B4" i="11"/>
  <c r="C4" i="11"/>
  <c r="D4" i="11"/>
  <c r="B5" i="11"/>
  <c r="F6" i="11"/>
  <c r="G6" i="11"/>
  <c r="J6" i="11"/>
  <c r="K6" i="11"/>
  <c r="L6" i="11"/>
  <c r="M6" i="11"/>
  <c r="N6" i="11"/>
  <c r="O6" i="11"/>
  <c r="P6" i="11"/>
  <c r="Q6" i="11"/>
  <c r="R6" i="11"/>
  <c r="S6" i="11"/>
  <c r="T6" i="11"/>
  <c r="U6" i="11"/>
  <c r="V6" i="11"/>
  <c r="W6" i="11"/>
  <c r="X6" i="11"/>
  <c r="Y6" i="11"/>
  <c r="E7" i="11"/>
  <c r="F7" i="11"/>
  <c r="G7" i="11"/>
  <c r="J7" i="11"/>
  <c r="K7" i="11"/>
  <c r="L7" i="11"/>
  <c r="M7" i="11"/>
  <c r="N7" i="11"/>
  <c r="O7" i="11"/>
  <c r="P7" i="11"/>
  <c r="Q7" i="11"/>
  <c r="R7" i="11"/>
  <c r="S7" i="11"/>
  <c r="T7" i="11"/>
  <c r="U7" i="11"/>
  <c r="V7" i="11"/>
  <c r="W7" i="11"/>
  <c r="X7" i="11"/>
  <c r="Y7" i="11"/>
  <c r="E8" i="11"/>
  <c r="F8" i="11"/>
  <c r="G8" i="11"/>
  <c r="J8" i="11"/>
  <c r="K8" i="11"/>
  <c r="L8" i="11"/>
  <c r="M8" i="11"/>
  <c r="N8" i="11"/>
  <c r="O8" i="11"/>
  <c r="P8" i="11"/>
  <c r="Q8" i="11"/>
  <c r="R8" i="11"/>
  <c r="S8" i="11"/>
  <c r="T8" i="11"/>
  <c r="U8" i="11"/>
  <c r="V8" i="11"/>
  <c r="W8" i="11"/>
  <c r="X8" i="11"/>
  <c r="Y8" i="11"/>
  <c r="E9" i="11"/>
  <c r="F9" i="11"/>
  <c r="G9" i="11"/>
  <c r="J9" i="11"/>
  <c r="K9" i="11"/>
  <c r="L9" i="11"/>
  <c r="M9" i="11"/>
  <c r="N9" i="11"/>
  <c r="O9" i="11"/>
  <c r="P9" i="11"/>
  <c r="Q9" i="11"/>
  <c r="R9" i="11"/>
  <c r="S9" i="11"/>
  <c r="T9" i="11"/>
  <c r="U9" i="11"/>
  <c r="V9" i="11"/>
  <c r="W9" i="11"/>
  <c r="X9" i="11"/>
  <c r="Y9" i="11"/>
  <c r="E10" i="11"/>
  <c r="F10" i="11"/>
  <c r="G10" i="11"/>
  <c r="J10" i="11"/>
  <c r="K10" i="11"/>
  <c r="L10" i="11"/>
  <c r="M10" i="11"/>
  <c r="N10" i="11"/>
  <c r="O10" i="11"/>
  <c r="P10" i="11"/>
  <c r="Q10" i="11"/>
  <c r="R10" i="11"/>
  <c r="S10" i="11"/>
  <c r="T10" i="11"/>
  <c r="U10" i="11"/>
  <c r="V10" i="11"/>
  <c r="W10" i="11"/>
  <c r="X10" i="11"/>
  <c r="Y10" i="11"/>
  <c r="E11" i="11"/>
  <c r="F11" i="11"/>
  <c r="G11" i="11"/>
  <c r="J11" i="11"/>
  <c r="K11" i="11"/>
  <c r="L11" i="11"/>
  <c r="M11" i="11"/>
  <c r="N11" i="11"/>
  <c r="O11" i="11"/>
  <c r="P11" i="11"/>
  <c r="Q11" i="11"/>
  <c r="R11" i="11"/>
  <c r="S11" i="11"/>
  <c r="T11" i="11"/>
  <c r="U11" i="11"/>
  <c r="V11" i="11"/>
  <c r="W11" i="11"/>
  <c r="X11" i="11"/>
  <c r="Y11" i="11"/>
  <c r="E12" i="11"/>
  <c r="F12" i="11"/>
  <c r="G12" i="11"/>
  <c r="J12" i="11"/>
  <c r="K12" i="11"/>
  <c r="L12" i="11"/>
  <c r="M12" i="11"/>
  <c r="N12" i="11"/>
  <c r="O12" i="11"/>
  <c r="P12" i="11"/>
  <c r="Q12" i="11"/>
  <c r="R12" i="11"/>
  <c r="S12" i="11"/>
  <c r="T12" i="11"/>
  <c r="U12" i="11"/>
  <c r="V12" i="11"/>
  <c r="W12" i="11"/>
  <c r="X12" i="11"/>
  <c r="Y12" i="11"/>
  <c r="E13" i="11"/>
  <c r="F13" i="11"/>
  <c r="G13" i="11"/>
  <c r="J13" i="11"/>
  <c r="K13" i="11"/>
  <c r="L13" i="11"/>
  <c r="M13" i="11"/>
  <c r="N13" i="11"/>
  <c r="O13" i="11"/>
  <c r="P13" i="11"/>
  <c r="Q13" i="11"/>
  <c r="R13" i="11"/>
  <c r="S13" i="11"/>
  <c r="T13" i="11"/>
  <c r="U13" i="11"/>
  <c r="V13" i="11"/>
  <c r="W13" i="11"/>
  <c r="X13" i="11"/>
  <c r="Y13" i="11"/>
  <c r="E14" i="11"/>
  <c r="F14" i="11"/>
  <c r="G14" i="11"/>
  <c r="J14" i="11"/>
  <c r="K14" i="11"/>
  <c r="L14" i="11"/>
  <c r="M14" i="11"/>
  <c r="N14" i="11"/>
  <c r="O14" i="11"/>
  <c r="P14" i="11"/>
  <c r="Q14" i="11"/>
  <c r="R14" i="11"/>
  <c r="S14" i="11"/>
  <c r="T14" i="11"/>
  <c r="U14" i="11"/>
  <c r="V14" i="11"/>
  <c r="W14" i="11"/>
  <c r="X14" i="11"/>
  <c r="Y14" i="11"/>
  <c r="E15" i="11"/>
  <c r="F15" i="11"/>
  <c r="G15" i="11"/>
  <c r="J15" i="11"/>
  <c r="K15" i="11"/>
  <c r="L15" i="11"/>
  <c r="M15" i="11"/>
  <c r="N15" i="11"/>
  <c r="O15" i="11"/>
  <c r="P15" i="11"/>
  <c r="Q15" i="11"/>
  <c r="R15" i="11"/>
  <c r="S15" i="11"/>
  <c r="T15" i="11"/>
  <c r="U15" i="11"/>
  <c r="V15" i="11"/>
  <c r="W15" i="11"/>
  <c r="X15" i="11"/>
  <c r="Y15" i="11"/>
  <c r="E16" i="11"/>
  <c r="F16" i="11"/>
  <c r="G16" i="11"/>
  <c r="J16" i="11"/>
  <c r="K16" i="11"/>
  <c r="L16" i="11"/>
  <c r="M16" i="11"/>
  <c r="N16" i="11"/>
  <c r="O16" i="11"/>
  <c r="P16" i="11"/>
  <c r="Q16" i="11"/>
  <c r="R16" i="11"/>
  <c r="S16" i="11"/>
  <c r="T16" i="11"/>
  <c r="U16" i="11"/>
  <c r="V16" i="11"/>
  <c r="W16" i="11"/>
  <c r="X16" i="11"/>
  <c r="Y16" i="11"/>
  <c r="E17" i="11"/>
  <c r="F17" i="11"/>
  <c r="G17" i="11"/>
  <c r="J17" i="11"/>
  <c r="K17" i="11"/>
  <c r="L17" i="11"/>
  <c r="M17" i="11"/>
  <c r="N17" i="11"/>
  <c r="O17" i="11"/>
  <c r="P17" i="11"/>
  <c r="Q17" i="11"/>
  <c r="R17" i="11"/>
  <c r="S17" i="11"/>
  <c r="T17" i="11"/>
  <c r="U17" i="11"/>
  <c r="V17" i="11"/>
  <c r="W17" i="11"/>
  <c r="X17" i="11"/>
  <c r="Y17" i="11"/>
  <c r="E18" i="11"/>
  <c r="F18" i="11"/>
  <c r="G18" i="11"/>
  <c r="J18" i="11"/>
  <c r="K18" i="11"/>
  <c r="L18" i="11"/>
  <c r="M18" i="11"/>
  <c r="N18" i="11"/>
  <c r="O18" i="11"/>
  <c r="P18" i="11"/>
  <c r="Q18" i="11"/>
  <c r="R18" i="11"/>
  <c r="S18" i="11"/>
  <c r="T18" i="11"/>
  <c r="U18" i="11"/>
  <c r="V18" i="11"/>
  <c r="W18" i="11"/>
  <c r="X18" i="11"/>
  <c r="Y18" i="11"/>
  <c r="E19" i="11"/>
  <c r="F19" i="11"/>
  <c r="G19" i="11"/>
  <c r="J19" i="11"/>
  <c r="K19" i="11"/>
  <c r="L19" i="11"/>
  <c r="M19" i="11"/>
  <c r="N19" i="11"/>
  <c r="O19" i="11"/>
  <c r="P19" i="11"/>
  <c r="Q19" i="11"/>
  <c r="R19" i="11"/>
  <c r="S19" i="11"/>
  <c r="T19" i="11"/>
  <c r="U19" i="11"/>
  <c r="V19" i="11"/>
  <c r="W19" i="11"/>
  <c r="X19" i="11"/>
  <c r="Y19" i="11"/>
  <c r="E20" i="11"/>
  <c r="F20" i="11"/>
  <c r="G20" i="11"/>
  <c r="J20" i="11"/>
  <c r="K20" i="11"/>
  <c r="L20" i="11"/>
  <c r="M20" i="11"/>
  <c r="N20" i="11"/>
  <c r="O20" i="11"/>
  <c r="P20" i="11"/>
  <c r="Q20" i="11"/>
  <c r="R20" i="11"/>
  <c r="S20" i="11"/>
  <c r="T20" i="11"/>
  <c r="U20" i="11"/>
  <c r="V20" i="11"/>
  <c r="W20" i="11"/>
  <c r="X20" i="11"/>
  <c r="Y20" i="11"/>
  <c r="E21" i="11"/>
  <c r="F21" i="11"/>
  <c r="G21" i="11"/>
  <c r="J21" i="11"/>
  <c r="K21" i="11"/>
  <c r="L21" i="11"/>
  <c r="M21" i="11"/>
  <c r="N21" i="11"/>
  <c r="O21" i="11"/>
  <c r="P21" i="11"/>
  <c r="Q21" i="11"/>
  <c r="R21" i="11"/>
  <c r="S21" i="11"/>
  <c r="T21" i="11"/>
  <c r="U21" i="11"/>
  <c r="V21" i="11"/>
  <c r="W21" i="11"/>
  <c r="X21" i="11"/>
  <c r="Y21" i="11"/>
  <c r="D77" i="3"/>
  <c r="D78" i="3"/>
  <c r="D79" i="3"/>
  <c r="M13" i="10"/>
  <c r="D55" i="11"/>
  <c r="G55" i="11"/>
  <c r="M14" i="10"/>
  <c r="D56" i="11"/>
  <c r="F56" i="11"/>
  <c r="G56" i="11"/>
  <c r="M15" i="10"/>
  <c r="D57" i="11"/>
  <c r="F57" i="11"/>
  <c r="G57" i="11"/>
  <c r="M16" i="10"/>
  <c r="D58" i="11"/>
  <c r="F58" i="11"/>
  <c r="G58" i="11"/>
  <c r="M17" i="10"/>
  <c r="D59" i="11"/>
  <c r="F59" i="11"/>
  <c r="G59" i="11"/>
  <c r="M18" i="10"/>
  <c r="D60" i="11"/>
  <c r="F60" i="11"/>
  <c r="G60" i="11"/>
  <c r="M19" i="10"/>
  <c r="D61" i="11"/>
  <c r="F61" i="11"/>
  <c r="G61" i="11"/>
  <c r="M20" i="10"/>
  <c r="D62" i="11"/>
  <c r="F62" i="11"/>
  <c r="G62" i="11"/>
  <c r="M21" i="10"/>
  <c r="D63" i="11"/>
  <c r="F63" i="11"/>
  <c r="G63" i="11"/>
  <c r="M22" i="10"/>
  <c r="D64" i="11"/>
  <c r="F64" i="11"/>
  <c r="G64" i="11"/>
  <c r="M23" i="10"/>
  <c r="D65" i="11"/>
  <c r="F65" i="11"/>
  <c r="G65" i="11"/>
  <c r="M24" i="10"/>
  <c r="D66" i="11"/>
  <c r="F66" i="11"/>
  <c r="G66" i="11"/>
  <c r="M25" i="10"/>
  <c r="D67" i="11"/>
  <c r="F67" i="11"/>
  <c r="G67" i="11"/>
  <c r="M26" i="10"/>
  <c r="D68" i="11"/>
  <c r="F68" i="11"/>
  <c r="G68" i="11"/>
  <c r="M27" i="10"/>
  <c r="D69" i="11"/>
  <c r="F69" i="11"/>
  <c r="G69" i="11"/>
  <c r="M28" i="10"/>
  <c r="D70" i="11"/>
  <c r="F70" i="11"/>
  <c r="G70" i="11"/>
  <c r="F91" i="11"/>
  <c r="F92" i="11"/>
  <c r="B11" i="10"/>
  <c r="E78" i="3"/>
  <c r="E79" i="3"/>
  <c r="D80" i="3"/>
  <c r="E80" i="3"/>
  <c r="D81" i="3"/>
  <c r="E81" i="3"/>
  <c r="D82" i="3"/>
  <c r="E82" i="3"/>
  <c r="D83" i="3"/>
  <c r="E83" i="3"/>
  <c r="D84" i="3"/>
  <c r="E84" i="3"/>
  <c r="E85" i="3"/>
  <c r="E86" i="3"/>
  <c r="D87" i="3"/>
  <c r="E87" i="3"/>
  <c r="D88" i="3"/>
  <c r="E88" i="3"/>
  <c r="D89" i="3"/>
  <c r="E89" i="3"/>
  <c r="D90" i="3"/>
  <c r="E90" i="3"/>
  <c r="D91" i="3"/>
  <c r="E91" i="3"/>
  <c r="D92" i="3"/>
  <c r="E92" i="3"/>
  <c r="D93" i="3"/>
  <c r="E93" i="3"/>
  <c r="D94" i="3"/>
  <c r="E94" i="3"/>
  <c r="E77" i="3"/>
  <c r="AP3" i="9"/>
  <c r="G3" i="9"/>
  <c r="C4" i="9"/>
  <c r="C3" i="9"/>
  <c r="D4" i="9"/>
  <c r="E4" i="9"/>
  <c r="C5" i="9"/>
  <c r="D5" i="9"/>
  <c r="E5" i="9"/>
  <c r="C6" i="9"/>
  <c r="D6" i="9"/>
  <c r="E6" i="9"/>
  <c r="C7" i="9"/>
  <c r="D7" i="9"/>
  <c r="E7" i="9"/>
  <c r="C8" i="9"/>
  <c r="D8" i="9"/>
  <c r="E8" i="9"/>
  <c r="C9" i="9"/>
  <c r="D9" i="9"/>
  <c r="E9" i="9"/>
  <c r="D3" i="9"/>
  <c r="E3" i="9"/>
  <c r="G5" i="9"/>
  <c r="AP5" i="9"/>
  <c r="G6" i="9"/>
  <c r="AP6" i="9"/>
  <c r="G7" i="9"/>
  <c r="AP7" i="9"/>
  <c r="G8" i="9"/>
  <c r="AP8" i="9"/>
  <c r="G9" i="9"/>
  <c r="AP9" i="9"/>
  <c r="AP4" i="9"/>
  <c r="G4" i="9"/>
  <c r="N41" i="1"/>
  <c r="FQ260" i="2"/>
  <c r="FR260" i="2"/>
  <c r="FS260" i="2"/>
  <c r="FT260" i="2"/>
  <c r="FU260" i="2"/>
  <c r="FV260" i="2"/>
  <c r="FW260" i="2"/>
  <c r="FX260" i="2"/>
  <c r="FY260" i="2"/>
  <c r="FZ260" i="2"/>
  <c r="GA260" i="2"/>
  <c r="AA123" i="3"/>
  <c r="AA126" i="3"/>
  <c r="AA121" i="3"/>
  <c r="V262" i="2"/>
  <c r="W262" i="2"/>
  <c r="X262" i="2"/>
  <c r="Y262" i="2"/>
  <c r="Z262" i="2"/>
  <c r="AA262" i="2"/>
  <c r="AB262" i="2"/>
  <c r="AC262" i="2"/>
  <c r="AD262" i="2"/>
  <c r="AE262" i="2"/>
  <c r="AF262" i="2"/>
  <c r="AG262" i="2"/>
  <c r="AH262" i="2"/>
  <c r="AI262" i="2"/>
  <c r="AJ262" i="2"/>
  <c r="AK262" i="2"/>
  <c r="AL262" i="2"/>
  <c r="AM262" i="2"/>
  <c r="EY263" i="2"/>
  <c r="EY270" i="2"/>
  <c r="EX269" i="2"/>
  <c r="EY268" i="2"/>
  <c r="FP260" i="2"/>
  <c r="FO260" i="2"/>
  <c r="FN260" i="2"/>
  <c r="FM260" i="2"/>
  <c r="FL260" i="2"/>
  <c r="FK260" i="2"/>
  <c r="FJ260" i="2"/>
  <c r="FI260" i="2"/>
  <c r="FH260" i="2"/>
  <c r="FG260" i="2"/>
  <c r="FF260" i="2"/>
  <c r="FE260" i="2"/>
  <c r="FD260" i="2"/>
  <c r="FC260" i="2"/>
  <c r="FB260" i="2"/>
  <c r="FA260" i="2"/>
  <c r="EZ260" i="2"/>
  <c r="EY260" i="2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24" i="1"/>
  <c r="G35" i="7"/>
  <c r="A32" i="7"/>
  <c r="G34" i="7"/>
  <c r="G33" i="7"/>
  <c r="G37" i="7"/>
  <c r="G36" i="7"/>
  <c r="H35" i="7"/>
  <c r="H34" i="7"/>
  <c r="H33" i="7"/>
  <c r="H37" i="7"/>
  <c r="H36" i="7"/>
  <c r="I35" i="7"/>
  <c r="I34" i="7"/>
  <c r="I33" i="7"/>
  <c r="I37" i="7"/>
  <c r="I36" i="7"/>
  <c r="I38" i="7"/>
  <c r="J35" i="7"/>
  <c r="J34" i="7"/>
  <c r="J33" i="7"/>
  <c r="J37" i="7"/>
  <c r="J36" i="7"/>
  <c r="J38" i="7"/>
  <c r="K35" i="7"/>
  <c r="K34" i="7"/>
  <c r="K33" i="7"/>
  <c r="K37" i="7"/>
  <c r="K36" i="7"/>
  <c r="L35" i="7"/>
  <c r="L34" i="7"/>
  <c r="L33" i="7"/>
  <c r="L37" i="7"/>
  <c r="L36" i="7"/>
  <c r="M35" i="7"/>
  <c r="M34" i="7"/>
  <c r="M33" i="7"/>
  <c r="M37" i="7"/>
  <c r="M36" i="7"/>
  <c r="N35" i="7"/>
  <c r="N34" i="7"/>
  <c r="N33" i="7"/>
  <c r="N37" i="7"/>
  <c r="N36" i="7"/>
  <c r="O35" i="7"/>
  <c r="O34" i="7"/>
  <c r="O33" i="7"/>
  <c r="O37" i="7"/>
  <c r="O36" i="7"/>
  <c r="P35" i="7"/>
  <c r="P34" i="7"/>
  <c r="P33" i="7"/>
  <c r="P37" i="7"/>
  <c r="P36" i="7"/>
  <c r="Q35" i="7"/>
  <c r="Q34" i="7"/>
  <c r="Q33" i="7"/>
  <c r="Q37" i="7"/>
  <c r="Q36" i="7"/>
  <c r="R35" i="7"/>
  <c r="R34" i="7"/>
  <c r="R33" i="7"/>
  <c r="R37" i="7"/>
  <c r="R36" i="7"/>
  <c r="S35" i="7"/>
  <c r="S34" i="7"/>
  <c r="S33" i="7"/>
  <c r="S37" i="7"/>
  <c r="S36" i="7"/>
  <c r="T35" i="7"/>
  <c r="T34" i="7"/>
  <c r="T33" i="7"/>
  <c r="T37" i="7"/>
  <c r="T36" i="7"/>
  <c r="U35" i="7"/>
  <c r="U34" i="7"/>
  <c r="U33" i="7"/>
  <c r="U37" i="7"/>
  <c r="U36" i="7"/>
  <c r="V35" i="7"/>
  <c r="V34" i="7"/>
  <c r="V33" i="7"/>
  <c r="V37" i="7"/>
  <c r="V36" i="7"/>
  <c r="W35" i="7"/>
  <c r="W34" i="7"/>
  <c r="W33" i="7"/>
  <c r="W37" i="7"/>
  <c r="W36" i="7"/>
  <c r="X35" i="7"/>
  <c r="X34" i="7"/>
  <c r="X33" i="7"/>
  <c r="X37" i="7"/>
  <c r="X36" i="7"/>
  <c r="Y35" i="7"/>
  <c r="Y34" i="7"/>
  <c r="Y33" i="7"/>
  <c r="Y37" i="7"/>
  <c r="Y36" i="7"/>
  <c r="Z35" i="7"/>
  <c r="Z34" i="7"/>
  <c r="Z33" i="7"/>
  <c r="Z37" i="7"/>
  <c r="Z36" i="7"/>
  <c r="AA35" i="7"/>
  <c r="AA34" i="7"/>
  <c r="AA33" i="7"/>
  <c r="AA37" i="7"/>
  <c r="AA36" i="7"/>
  <c r="AB35" i="7"/>
  <c r="AB34" i="7"/>
  <c r="AB33" i="7"/>
  <c r="AB37" i="7"/>
  <c r="AB36" i="7"/>
  <c r="AB38" i="7"/>
  <c r="AC35" i="7"/>
  <c r="AC34" i="7"/>
  <c r="AC33" i="7"/>
  <c r="AC37" i="7"/>
  <c r="AC36" i="7"/>
  <c r="AC38" i="7"/>
  <c r="AD35" i="7"/>
  <c r="AD34" i="7"/>
  <c r="AD33" i="7"/>
  <c r="AD37" i="7"/>
  <c r="AD36" i="7"/>
  <c r="AD38" i="7"/>
  <c r="AE35" i="7"/>
  <c r="AE34" i="7"/>
  <c r="AE33" i="7"/>
  <c r="AE37" i="7"/>
  <c r="AE36" i="7"/>
  <c r="AE38" i="7"/>
  <c r="AF35" i="7"/>
  <c r="AF34" i="7"/>
  <c r="AF33" i="7"/>
  <c r="AF37" i="7"/>
  <c r="AF36" i="7"/>
  <c r="AF38" i="7"/>
  <c r="AG35" i="7"/>
  <c r="AG34" i="7"/>
  <c r="AG33" i="7"/>
  <c r="AG37" i="7"/>
  <c r="AG36" i="7"/>
  <c r="AG38" i="7"/>
  <c r="AH35" i="7"/>
  <c r="AH34" i="7"/>
  <c r="AH33" i="7"/>
  <c r="AH37" i="7"/>
  <c r="AH36" i="7"/>
  <c r="AH38" i="7"/>
  <c r="AI35" i="7"/>
  <c r="AI34" i="7"/>
  <c r="AI33" i="7"/>
  <c r="AI37" i="7"/>
  <c r="AI36" i="7"/>
  <c r="AI38" i="7"/>
  <c r="AJ35" i="7"/>
  <c r="AJ34" i="7"/>
  <c r="AJ33" i="7"/>
  <c r="AJ37" i="7"/>
  <c r="AJ36" i="7"/>
  <c r="AJ38" i="7"/>
  <c r="AK35" i="7"/>
  <c r="AK34" i="7"/>
  <c r="AK33" i="7"/>
  <c r="AK37" i="7"/>
  <c r="AK36" i="7"/>
  <c r="AK38" i="7"/>
  <c r="AL35" i="7"/>
  <c r="AL34" i="7"/>
  <c r="AL33" i="7"/>
  <c r="AL37" i="7"/>
  <c r="AL36" i="7"/>
  <c r="AL38" i="7"/>
  <c r="AM35" i="7"/>
  <c r="AM34" i="7"/>
  <c r="AM33" i="7"/>
  <c r="AM37" i="7"/>
  <c r="AM36" i="7"/>
  <c r="AM38" i="7"/>
  <c r="AN35" i="7"/>
  <c r="AN34" i="7"/>
  <c r="AN33" i="7"/>
  <c r="AN37" i="7"/>
  <c r="AN36" i="7"/>
  <c r="AN38" i="7"/>
  <c r="AO35" i="7"/>
  <c r="AO34" i="7"/>
  <c r="AO33" i="7"/>
  <c r="AO37" i="7"/>
  <c r="AO36" i="7"/>
  <c r="AO38" i="7"/>
  <c r="AP35" i="7"/>
  <c r="AP34" i="7"/>
  <c r="AP33" i="7"/>
  <c r="AP37" i="7"/>
  <c r="AP36" i="7"/>
  <c r="AP38" i="7"/>
  <c r="AQ35" i="7"/>
  <c r="AQ34" i="7"/>
  <c r="AQ33" i="7"/>
  <c r="AQ37" i="7"/>
  <c r="AQ36" i="7"/>
  <c r="AQ38" i="7"/>
  <c r="AR35" i="7"/>
  <c r="AR34" i="7"/>
  <c r="AR33" i="7"/>
  <c r="AR37" i="7"/>
  <c r="AR36" i="7"/>
  <c r="AR38" i="7"/>
  <c r="AS35" i="7"/>
  <c r="AS34" i="7"/>
  <c r="AS33" i="7"/>
  <c r="AS37" i="7"/>
  <c r="AS36" i="7"/>
  <c r="AS38" i="7"/>
  <c r="AT35" i="7"/>
  <c r="AT34" i="7"/>
  <c r="AT33" i="7"/>
  <c r="AT37" i="7"/>
  <c r="AT36" i="7"/>
  <c r="AT38" i="7"/>
  <c r="D35" i="7"/>
  <c r="D34" i="7"/>
  <c r="D33" i="7"/>
  <c r="D37" i="7"/>
  <c r="D36" i="7"/>
  <c r="E35" i="7"/>
  <c r="E34" i="7"/>
  <c r="E33" i="7"/>
  <c r="E37" i="7"/>
  <c r="E36" i="7"/>
  <c r="F35" i="7"/>
  <c r="F34" i="7"/>
  <c r="F33" i="7"/>
  <c r="F37" i="7"/>
  <c r="F36" i="7"/>
  <c r="C35" i="7"/>
  <c r="C34" i="7"/>
  <c r="C33" i="7"/>
  <c r="C37" i="7"/>
  <c r="C36" i="7"/>
  <c r="D51" i="7"/>
  <c r="E51" i="7"/>
  <c r="F51" i="7"/>
  <c r="G51" i="7"/>
  <c r="H51" i="7"/>
  <c r="I51" i="7"/>
  <c r="J51" i="7"/>
  <c r="K51" i="7"/>
  <c r="L51" i="7"/>
  <c r="M51" i="7"/>
  <c r="N51" i="7"/>
  <c r="O51" i="7"/>
  <c r="P51" i="7"/>
  <c r="Q51" i="7"/>
  <c r="R51" i="7"/>
  <c r="S51" i="7"/>
  <c r="T51" i="7"/>
  <c r="U51" i="7"/>
  <c r="V51" i="7"/>
  <c r="W51" i="7"/>
  <c r="X51" i="7"/>
  <c r="Y51" i="7"/>
  <c r="Z51" i="7"/>
  <c r="AA51" i="7"/>
  <c r="AB51" i="7"/>
  <c r="AC51" i="7"/>
  <c r="AD51" i="7"/>
  <c r="AE51" i="7"/>
  <c r="AF51" i="7"/>
  <c r="AG51" i="7"/>
  <c r="AH51" i="7"/>
  <c r="AI51" i="7"/>
  <c r="AJ51" i="7"/>
  <c r="AK51" i="7"/>
  <c r="AL51" i="7"/>
  <c r="AM51" i="7"/>
  <c r="AN51" i="7"/>
  <c r="AO51" i="7"/>
  <c r="AP51" i="7"/>
  <c r="AQ51" i="7"/>
  <c r="AR51" i="7"/>
  <c r="AS51" i="7"/>
  <c r="AT51" i="7"/>
  <c r="AU51" i="7"/>
  <c r="AV51" i="7"/>
  <c r="AW51" i="7"/>
  <c r="AX51" i="7"/>
  <c r="AY51" i="7"/>
  <c r="AZ51" i="7"/>
  <c r="C51" i="7"/>
  <c r="AZ47" i="7"/>
  <c r="AZ46" i="7"/>
  <c r="AZ48" i="7"/>
  <c r="AZ52" i="7"/>
  <c r="AZ53" i="7"/>
  <c r="AU47" i="7"/>
  <c r="AU46" i="7"/>
  <c r="AV47" i="7"/>
  <c r="AV46" i="7"/>
  <c r="AW47" i="7"/>
  <c r="AW46" i="7"/>
  <c r="AX47" i="7"/>
  <c r="AX46" i="7"/>
  <c r="AY47" i="7"/>
  <c r="AY46" i="7"/>
  <c r="AU48" i="7"/>
  <c r="AV48" i="7"/>
  <c r="AW48" i="7"/>
  <c r="AX48" i="7"/>
  <c r="AY48" i="7"/>
  <c r="AU52" i="7"/>
  <c r="AV52" i="7"/>
  <c r="AW52" i="7"/>
  <c r="AX52" i="7"/>
  <c r="AY52" i="7"/>
  <c r="AU53" i="7"/>
  <c r="AV53" i="7"/>
  <c r="AW53" i="7"/>
  <c r="AX53" i="7"/>
  <c r="AY53" i="7"/>
  <c r="AT47" i="7"/>
  <c r="AT46" i="7"/>
  <c r="AT53" i="7"/>
  <c r="AS47" i="7"/>
  <c r="AS46" i="7"/>
  <c r="AS53" i="7"/>
  <c r="AR47" i="7"/>
  <c r="AR46" i="7"/>
  <c r="AR53" i="7"/>
  <c r="AQ47" i="7"/>
  <c r="AQ46" i="7"/>
  <c r="AQ53" i="7"/>
  <c r="AP47" i="7"/>
  <c r="AP46" i="7"/>
  <c r="AP53" i="7"/>
  <c r="AO47" i="7"/>
  <c r="AO46" i="7"/>
  <c r="AO53" i="7"/>
  <c r="AN47" i="7"/>
  <c r="AN46" i="7"/>
  <c r="AN53" i="7"/>
  <c r="AM47" i="7"/>
  <c r="AM46" i="7"/>
  <c r="AM53" i="7"/>
  <c r="AL47" i="7"/>
  <c r="AL46" i="7"/>
  <c r="AL53" i="7"/>
  <c r="AK47" i="7"/>
  <c r="AK46" i="7"/>
  <c r="AK53" i="7"/>
  <c r="AJ47" i="7"/>
  <c r="AJ46" i="7"/>
  <c r="AJ53" i="7"/>
  <c r="AI47" i="7"/>
  <c r="AI46" i="7"/>
  <c r="AI53" i="7"/>
  <c r="AH47" i="7"/>
  <c r="AH46" i="7"/>
  <c r="AH53" i="7"/>
  <c r="AG47" i="7"/>
  <c r="AG46" i="7"/>
  <c r="AG53" i="7"/>
  <c r="AF47" i="7"/>
  <c r="AF46" i="7"/>
  <c r="AF53" i="7"/>
  <c r="AE47" i="7"/>
  <c r="AE46" i="7"/>
  <c r="AE53" i="7"/>
  <c r="AD47" i="7"/>
  <c r="AD46" i="7"/>
  <c r="AD53" i="7"/>
  <c r="AC47" i="7"/>
  <c r="AC46" i="7"/>
  <c r="AC53" i="7"/>
  <c r="AB47" i="7"/>
  <c r="AB46" i="7"/>
  <c r="AB53" i="7"/>
  <c r="AA47" i="7"/>
  <c r="AA46" i="7"/>
  <c r="AA53" i="7"/>
  <c r="Z47" i="7"/>
  <c r="Z46" i="7"/>
  <c r="Z53" i="7"/>
  <c r="Y47" i="7"/>
  <c r="Y46" i="7"/>
  <c r="Y53" i="7"/>
  <c r="X47" i="7"/>
  <c r="X46" i="7"/>
  <c r="X53" i="7"/>
  <c r="W47" i="7"/>
  <c r="W46" i="7"/>
  <c r="W53" i="7"/>
  <c r="V47" i="7"/>
  <c r="V46" i="7"/>
  <c r="V53" i="7"/>
  <c r="U47" i="7"/>
  <c r="U46" i="7"/>
  <c r="U53" i="7"/>
  <c r="T47" i="7"/>
  <c r="T46" i="7"/>
  <c r="T53" i="7"/>
  <c r="S47" i="7"/>
  <c r="S46" i="7"/>
  <c r="S53" i="7"/>
  <c r="R47" i="7"/>
  <c r="R46" i="7"/>
  <c r="R53" i="7"/>
  <c r="Q47" i="7"/>
  <c r="Q46" i="7"/>
  <c r="Q53" i="7"/>
  <c r="P47" i="7"/>
  <c r="P46" i="7"/>
  <c r="P53" i="7"/>
  <c r="O47" i="7"/>
  <c r="O46" i="7"/>
  <c r="O53" i="7"/>
  <c r="N47" i="7"/>
  <c r="N46" i="7"/>
  <c r="N53" i="7"/>
  <c r="M47" i="7"/>
  <c r="M46" i="7"/>
  <c r="M53" i="7"/>
  <c r="L47" i="7"/>
  <c r="L46" i="7"/>
  <c r="L53" i="7"/>
  <c r="K47" i="7"/>
  <c r="K46" i="7"/>
  <c r="K53" i="7"/>
  <c r="J47" i="7"/>
  <c r="J46" i="7"/>
  <c r="J53" i="7"/>
  <c r="I47" i="7"/>
  <c r="I46" i="7"/>
  <c r="I53" i="7"/>
  <c r="H47" i="7"/>
  <c r="H46" i="7"/>
  <c r="H53" i="7"/>
  <c r="G47" i="7"/>
  <c r="G46" i="7"/>
  <c r="G53" i="7"/>
  <c r="F47" i="7"/>
  <c r="F46" i="7"/>
  <c r="F53" i="7"/>
  <c r="E47" i="7"/>
  <c r="E46" i="7"/>
  <c r="E53" i="7"/>
  <c r="D47" i="7"/>
  <c r="D46" i="7"/>
  <c r="D53" i="7"/>
  <c r="C47" i="7"/>
  <c r="C46" i="7"/>
  <c r="C53" i="7"/>
  <c r="AT52" i="7"/>
  <c r="AS52" i="7"/>
  <c r="AR52" i="7"/>
  <c r="AQ52" i="7"/>
  <c r="AP52" i="7"/>
  <c r="AO52" i="7"/>
  <c r="AN52" i="7"/>
  <c r="AM52" i="7"/>
  <c r="AL52" i="7"/>
  <c r="AK52" i="7"/>
  <c r="AJ52" i="7"/>
  <c r="AI52" i="7"/>
  <c r="AH52" i="7"/>
  <c r="AG52" i="7"/>
  <c r="AF52" i="7"/>
  <c r="AE52" i="7"/>
  <c r="AD52" i="7"/>
  <c r="AC52" i="7"/>
  <c r="AB52" i="7"/>
  <c r="AA52" i="7"/>
  <c r="Z52" i="7"/>
  <c r="Y52" i="7"/>
  <c r="X52" i="7"/>
  <c r="W52" i="7"/>
  <c r="V52" i="7"/>
  <c r="U52" i="7"/>
  <c r="T52" i="7"/>
  <c r="S52" i="7"/>
  <c r="R52" i="7"/>
  <c r="Q52" i="7"/>
  <c r="P52" i="7"/>
  <c r="O52" i="7"/>
  <c r="N52" i="7"/>
  <c r="M52" i="7"/>
  <c r="L52" i="7"/>
  <c r="K52" i="7"/>
  <c r="J52" i="7"/>
  <c r="I52" i="7"/>
  <c r="H52" i="7"/>
  <c r="G52" i="7"/>
  <c r="F52" i="7"/>
  <c r="E52" i="7"/>
  <c r="D52" i="7"/>
  <c r="C52" i="7"/>
  <c r="AT48" i="7"/>
  <c r="AS48" i="7"/>
  <c r="AR48" i="7"/>
  <c r="AQ48" i="7"/>
  <c r="AP48" i="7"/>
  <c r="AO48" i="7"/>
  <c r="AN48" i="7"/>
  <c r="AM48" i="7"/>
  <c r="AL48" i="7"/>
  <c r="AK48" i="7"/>
  <c r="AJ48" i="7"/>
  <c r="AI48" i="7"/>
  <c r="AH48" i="7"/>
  <c r="AG48" i="7"/>
  <c r="AF48" i="7"/>
  <c r="AE48" i="7"/>
  <c r="AD48" i="7"/>
  <c r="AC48" i="7"/>
  <c r="AB48" i="7"/>
  <c r="AA48" i="7"/>
  <c r="Z48" i="7"/>
  <c r="Y48" i="7"/>
  <c r="X48" i="7"/>
  <c r="W48" i="7"/>
  <c r="V48" i="7"/>
  <c r="U48" i="7"/>
  <c r="T48" i="7"/>
  <c r="S48" i="7"/>
  <c r="R48" i="7"/>
  <c r="Q48" i="7"/>
  <c r="P48" i="7"/>
  <c r="O48" i="7"/>
  <c r="N48" i="7"/>
  <c r="M48" i="7"/>
  <c r="L48" i="7"/>
  <c r="K48" i="7"/>
  <c r="J48" i="7"/>
  <c r="I48" i="7"/>
  <c r="H48" i="7"/>
  <c r="G48" i="7"/>
  <c r="F48" i="7"/>
  <c r="E48" i="7"/>
  <c r="D48" i="7"/>
  <c r="C48" i="7"/>
  <c r="A45" i="7"/>
  <c r="AG39" i="7"/>
  <c r="AH39" i="7"/>
  <c r="AI39" i="7"/>
  <c r="AJ39" i="7"/>
  <c r="AK39" i="7"/>
  <c r="AL39" i="7"/>
  <c r="AM39" i="7"/>
  <c r="AN39" i="7"/>
  <c r="AO39" i="7"/>
  <c r="AP39" i="7"/>
  <c r="AQ39" i="7"/>
  <c r="AR39" i="7"/>
  <c r="AS39" i="7"/>
  <c r="AT39" i="7"/>
  <c r="AG40" i="7"/>
  <c r="AH40" i="7"/>
  <c r="AI40" i="7"/>
  <c r="AJ40" i="7"/>
  <c r="AK40" i="7"/>
  <c r="AL40" i="7"/>
  <c r="AM40" i="7"/>
  <c r="AN40" i="7"/>
  <c r="AO40" i="7"/>
  <c r="AP40" i="7"/>
  <c r="AQ40" i="7"/>
  <c r="AR40" i="7"/>
  <c r="AS40" i="7"/>
  <c r="AT40" i="7"/>
  <c r="AD39" i="7"/>
  <c r="AE39" i="7"/>
  <c r="AF39" i="7"/>
  <c r="AD40" i="7"/>
  <c r="AE40" i="7"/>
  <c r="AF40" i="7"/>
  <c r="AB39" i="7"/>
  <c r="AC39" i="7"/>
  <c r="AB40" i="7"/>
  <c r="AC40" i="7"/>
  <c r="I39" i="7"/>
  <c r="J39" i="7"/>
  <c r="I40" i="7"/>
  <c r="J40" i="7"/>
  <c r="E3" i="7"/>
  <c r="J3" i="7"/>
  <c r="E20" i="7"/>
  <c r="I20" i="7"/>
  <c r="J20" i="7"/>
  <c r="D261" i="2"/>
  <c r="D262" i="2"/>
  <c r="E262" i="2"/>
  <c r="F262" i="2"/>
  <c r="G262" i="2"/>
  <c r="H262" i="2"/>
  <c r="I262" i="2"/>
  <c r="J262" i="2"/>
  <c r="K262" i="2"/>
  <c r="L262" i="2"/>
  <c r="M262" i="2"/>
  <c r="N262" i="2"/>
  <c r="O262" i="2"/>
  <c r="P262" i="2"/>
  <c r="Q262" i="2"/>
  <c r="R262" i="2"/>
  <c r="S262" i="2"/>
  <c r="T262" i="2"/>
  <c r="U262" i="2"/>
  <c r="I3" i="7"/>
  <c r="E10" i="7"/>
  <c r="J10" i="7"/>
  <c r="I10" i="7"/>
  <c r="K10" i="7"/>
  <c r="E19" i="7"/>
  <c r="J19" i="7"/>
  <c r="I19" i="7"/>
  <c r="E18" i="7"/>
  <c r="J18" i="7"/>
  <c r="I18" i="7"/>
  <c r="E17" i="7"/>
  <c r="J17" i="7"/>
  <c r="I17" i="7"/>
  <c r="E16" i="7"/>
  <c r="J16" i="7"/>
  <c r="I16" i="7"/>
  <c r="E15" i="7"/>
  <c r="J15" i="7"/>
  <c r="I15" i="7"/>
  <c r="E14" i="7"/>
  <c r="J14" i="7"/>
  <c r="I14" i="7"/>
  <c r="E13" i="7"/>
  <c r="J13" i="7"/>
  <c r="I13" i="7"/>
  <c r="E12" i="7"/>
  <c r="J12" i="7"/>
  <c r="I12" i="7"/>
  <c r="E11" i="7"/>
  <c r="J11" i="7"/>
  <c r="I11" i="7"/>
  <c r="E9" i="7"/>
  <c r="J9" i="7"/>
  <c r="I9" i="7"/>
  <c r="K9" i="7"/>
  <c r="E8" i="7"/>
  <c r="J8" i="7"/>
  <c r="I8" i="7"/>
  <c r="E7" i="7"/>
  <c r="J7" i="7"/>
  <c r="I7" i="7"/>
  <c r="E6" i="7"/>
  <c r="J6" i="7"/>
  <c r="I6" i="7"/>
  <c r="E5" i="7"/>
  <c r="J5" i="7"/>
  <c r="I5" i="7"/>
  <c r="E4" i="7"/>
  <c r="J4" i="7"/>
  <c r="I4" i="7"/>
  <c r="E21" i="7"/>
  <c r="J21" i="7"/>
  <c r="I21" i="7"/>
  <c r="M9" i="7"/>
  <c r="N9" i="7"/>
  <c r="M10" i="7"/>
  <c r="N10" i="7"/>
  <c r="N40" i="1"/>
  <c r="CL241" i="2"/>
  <c r="N25" i="1"/>
  <c r="N26" i="1"/>
  <c r="N28" i="1"/>
  <c r="N29" i="1"/>
  <c r="N30" i="1"/>
  <c r="N32" i="1"/>
  <c r="N34" i="1"/>
  <c r="N36" i="1"/>
  <c r="N37" i="1"/>
  <c r="N38" i="1"/>
  <c r="CJ234" i="2"/>
  <c r="CL232" i="2"/>
  <c r="D270" i="2"/>
  <c r="C271" i="2"/>
  <c r="D272" i="2"/>
  <c r="M18" i="1"/>
  <c r="G21" i="1"/>
  <c r="G22" i="1"/>
  <c r="G23" i="1"/>
  <c r="G24" i="1"/>
  <c r="G25" i="1"/>
  <c r="G26" i="1"/>
  <c r="G27" i="1"/>
  <c r="G28" i="1"/>
  <c r="G33" i="1"/>
  <c r="I33" i="1"/>
  <c r="G44" i="1"/>
  <c r="G34" i="1"/>
  <c r="I34" i="1"/>
  <c r="G45" i="1"/>
  <c r="G35" i="1"/>
  <c r="I35" i="1"/>
  <c r="G46" i="1"/>
  <c r="G36" i="1"/>
  <c r="I36" i="1"/>
  <c r="G47" i="1"/>
  <c r="G37" i="1"/>
  <c r="I37" i="1"/>
  <c r="G48" i="1"/>
  <c r="G38" i="1"/>
  <c r="I38" i="1"/>
  <c r="G49" i="1"/>
  <c r="G39" i="1"/>
  <c r="I39" i="1"/>
  <c r="G50" i="1"/>
  <c r="G40" i="1"/>
  <c r="I40" i="1"/>
  <c r="G51" i="1"/>
  <c r="G32" i="1"/>
  <c r="I32" i="1"/>
  <c r="G43" i="1"/>
  <c r="CK234" i="2"/>
  <c r="CH234" i="2"/>
  <c r="CI234" i="2"/>
  <c r="CJ243" i="2"/>
  <c r="CK243" i="2"/>
  <c r="CH243" i="2"/>
  <c r="CI243" i="2"/>
  <c r="AM261" i="2"/>
  <c r="KI262" i="2"/>
  <c r="KI263" i="2"/>
  <c r="E234" i="2"/>
  <c r="E235" i="2"/>
  <c r="E236" i="2"/>
  <c r="E237" i="2"/>
  <c r="E238" i="2"/>
  <c r="E239" i="2"/>
  <c r="E240" i="2"/>
  <c r="E241" i="2"/>
  <c r="E242" i="2"/>
  <c r="E243" i="2"/>
  <c r="E245" i="2"/>
  <c r="E246" i="2"/>
  <c r="E247" i="2"/>
  <c r="E248" i="2"/>
  <c r="EZ234" i="2"/>
  <c r="EZ235" i="2"/>
  <c r="EZ236" i="2"/>
  <c r="EZ237" i="2"/>
  <c r="EZ238" i="2"/>
  <c r="EZ239" i="2"/>
  <c r="EZ240" i="2"/>
  <c r="EZ241" i="2"/>
  <c r="EZ242" i="2"/>
  <c r="EZ243" i="2"/>
  <c r="EZ244" i="2"/>
  <c r="EZ245" i="2"/>
  <c r="EZ246" i="2"/>
  <c r="EZ247" i="2"/>
  <c r="EZ248" i="2"/>
  <c r="KJ234" i="2"/>
  <c r="KJ235" i="2"/>
  <c r="KJ236" i="2"/>
  <c r="KJ237" i="2"/>
  <c r="KJ238" i="2"/>
  <c r="KJ239" i="2"/>
  <c r="KJ240" i="2"/>
  <c r="KJ241" i="2"/>
  <c r="KJ242" i="2"/>
  <c r="KJ243" i="2"/>
  <c r="KJ244" i="2"/>
  <c r="KJ245" i="2"/>
  <c r="KJ246" i="2"/>
  <c r="KJ247" i="2"/>
  <c r="KJ248" i="2"/>
  <c r="H3" i="9"/>
  <c r="H5" i="9"/>
  <c r="H6" i="9"/>
  <c r="H7" i="9"/>
  <c r="H8" i="9"/>
  <c r="H9" i="9"/>
  <c r="H4" i="9"/>
  <c r="E261" i="2"/>
  <c r="EZ262" i="2"/>
  <c r="EZ263" i="2"/>
  <c r="KJ262" i="2"/>
  <c r="KJ263" i="2"/>
  <c r="F245" i="2"/>
  <c r="F237" i="2"/>
  <c r="F241" i="2"/>
  <c r="KK245" i="2"/>
  <c r="KK237" i="2"/>
  <c r="KK241" i="2"/>
  <c r="KK244" i="2"/>
  <c r="KK262" i="2"/>
  <c r="KK263" i="2"/>
  <c r="F261" i="2"/>
  <c r="FA245" i="2"/>
  <c r="FA237" i="2"/>
  <c r="FA241" i="2"/>
  <c r="FA244" i="2"/>
  <c r="FA262" i="2"/>
  <c r="FA263" i="2"/>
  <c r="I3" i="9"/>
  <c r="I4" i="9"/>
  <c r="I9" i="9"/>
  <c r="I8" i="9"/>
  <c r="I7" i="9"/>
  <c r="I6" i="9"/>
  <c r="I5" i="9"/>
  <c r="KI291" i="2"/>
  <c r="KI283" i="2"/>
  <c r="KI287" i="2"/>
  <c r="KI290" i="2"/>
  <c r="KI311" i="2"/>
  <c r="EY291" i="2"/>
  <c r="EY283" i="2"/>
  <c r="EY287" i="2"/>
  <c r="EY290" i="2"/>
  <c r="EY311" i="2"/>
  <c r="D291" i="2"/>
  <c r="D283" i="2"/>
  <c r="D287" i="2"/>
  <c r="D311" i="2"/>
  <c r="KI276" i="2"/>
  <c r="KI298" i="2"/>
  <c r="KI297" i="2"/>
  <c r="KI296" i="2"/>
  <c r="KI295" i="2"/>
  <c r="KK248" i="2"/>
  <c r="KI294" i="2"/>
  <c r="KK247" i="2"/>
  <c r="KI293" i="2"/>
  <c r="KK246" i="2"/>
  <c r="KI292" i="2"/>
  <c r="KK243" i="2"/>
  <c r="KI289" i="2"/>
  <c r="KK242" i="2"/>
  <c r="KI288" i="2"/>
  <c r="KK240" i="2"/>
  <c r="KI286" i="2"/>
  <c r="KK239" i="2"/>
  <c r="KI285" i="2"/>
  <c r="KK238" i="2"/>
  <c r="KI284" i="2"/>
  <c r="KK236" i="2"/>
  <c r="KI282" i="2"/>
  <c r="KK235" i="2"/>
  <c r="KI281" i="2"/>
  <c r="KK234" i="2"/>
  <c r="KI280" i="2"/>
  <c r="KI279" i="2"/>
  <c r="KI278" i="2"/>
  <c r="KI277" i="2"/>
  <c r="EY276" i="2"/>
  <c r="EY298" i="2"/>
  <c r="EY297" i="2"/>
  <c r="EY296" i="2"/>
  <c r="EY295" i="2"/>
  <c r="FA248" i="2"/>
  <c r="EY294" i="2"/>
  <c r="FA247" i="2"/>
  <c r="EY293" i="2"/>
  <c r="FA246" i="2"/>
  <c r="EY292" i="2"/>
  <c r="FA243" i="2"/>
  <c r="EY289" i="2"/>
  <c r="FA242" i="2"/>
  <c r="EY288" i="2"/>
  <c r="FA240" i="2"/>
  <c r="EY286" i="2"/>
  <c r="FA239" i="2"/>
  <c r="EY285" i="2"/>
  <c r="FA238" i="2"/>
  <c r="EY284" i="2"/>
  <c r="FA236" i="2"/>
  <c r="EY282" i="2"/>
  <c r="FA235" i="2"/>
  <c r="EY281" i="2"/>
  <c r="FA234" i="2"/>
  <c r="EY280" i="2"/>
  <c r="EY279" i="2"/>
  <c r="EY278" i="2"/>
  <c r="EY277" i="2"/>
  <c r="F248" i="2"/>
  <c r="F247" i="2"/>
  <c r="F246" i="2"/>
  <c r="F243" i="2"/>
  <c r="F242" i="2"/>
  <c r="F240" i="2"/>
  <c r="F239" i="2"/>
  <c r="F238" i="2"/>
  <c r="F236" i="2"/>
  <c r="F235" i="2"/>
  <c r="F234" i="2"/>
  <c r="D276" i="2"/>
  <c r="D298" i="2"/>
  <c r="D297" i="2"/>
  <c r="D296" i="2"/>
  <c r="D295" i="2"/>
  <c r="D294" i="2"/>
  <c r="D293" i="2"/>
  <c r="D292" i="2"/>
  <c r="D289" i="2"/>
  <c r="D288" i="2"/>
  <c r="D286" i="2"/>
  <c r="D285" i="2"/>
  <c r="D284" i="2"/>
  <c r="D282" i="2"/>
  <c r="D281" i="2"/>
  <c r="D280" i="2"/>
  <c r="D279" i="2"/>
  <c r="D278" i="2"/>
  <c r="D277" i="2"/>
  <c r="E277" i="2"/>
  <c r="E278" i="2"/>
  <c r="E279" i="2"/>
  <c r="G234" i="2"/>
  <c r="E280" i="2"/>
  <c r="G235" i="2"/>
  <c r="E281" i="2"/>
  <c r="G236" i="2"/>
  <c r="E282" i="2"/>
  <c r="G237" i="2"/>
  <c r="E283" i="2"/>
  <c r="G238" i="2"/>
  <c r="E284" i="2"/>
  <c r="G239" i="2"/>
  <c r="E285" i="2"/>
  <c r="G240" i="2"/>
  <c r="E286" i="2"/>
  <c r="G241" i="2"/>
  <c r="E287" i="2"/>
  <c r="G242" i="2"/>
  <c r="E288" i="2"/>
  <c r="G243" i="2"/>
  <c r="E289" i="2"/>
  <c r="G245" i="2"/>
  <c r="E291" i="2"/>
  <c r="G246" i="2"/>
  <c r="E292" i="2"/>
  <c r="G247" i="2"/>
  <c r="E293" i="2"/>
  <c r="G248" i="2"/>
  <c r="E294" i="2"/>
  <c r="E295" i="2"/>
  <c r="E296" i="2"/>
  <c r="E297" i="2"/>
  <c r="E298" i="2"/>
  <c r="E276" i="2"/>
  <c r="FB234" i="2"/>
  <c r="FB235" i="2"/>
  <c r="FB236" i="2"/>
  <c r="FB237" i="2"/>
  <c r="FB238" i="2"/>
  <c r="FB239" i="2"/>
  <c r="FB240" i="2"/>
  <c r="FB241" i="2"/>
  <c r="FB242" i="2"/>
  <c r="FB243" i="2"/>
  <c r="FB244" i="2"/>
  <c r="FB245" i="2"/>
  <c r="FB246" i="2"/>
  <c r="FB247" i="2"/>
  <c r="FB248" i="2"/>
  <c r="EZ277" i="2"/>
  <c r="EZ278" i="2"/>
  <c r="EZ279" i="2"/>
  <c r="EZ280" i="2"/>
  <c r="EZ281" i="2"/>
  <c r="EZ282" i="2"/>
  <c r="EZ283" i="2"/>
  <c r="EZ284" i="2"/>
  <c r="EZ285" i="2"/>
  <c r="EZ286" i="2"/>
  <c r="EZ287" i="2"/>
  <c r="EZ288" i="2"/>
  <c r="EZ289" i="2"/>
  <c r="EZ290" i="2"/>
  <c r="EZ291" i="2"/>
  <c r="EZ292" i="2"/>
  <c r="EZ293" i="2"/>
  <c r="EZ294" i="2"/>
  <c r="EZ295" i="2"/>
  <c r="EZ296" i="2"/>
  <c r="EZ297" i="2"/>
  <c r="EZ298" i="2"/>
  <c r="EZ276" i="2"/>
  <c r="KL234" i="2"/>
  <c r="KL235" i="2"/>
  <c r="KL236" i="2"/>
  <c r="KL237" i="2"/>
  <c r="KL238" i="2"/>
  <c r="KL239" i="2"/>
  <c r="KL240" i="2"/>
  <c r="KL241" i="2"/>
  <c r="KL242" i="2"/>
  <c r="KL243" i="2"/>
  <c r="KL244" i="2"/>
  <c r="KL245" i="2"/>
  <c r="KL246" i="2"/>
  <c r="KL247" i="2"/>
  <c r="KL248" i="2"/>
  <c r="KJ277" i="2"/>
  <c r="KJ278" i="2"/>
  <c r="KJ279" i="2"/>
  <c r="KJ280" i="2"/>
  <c r="KJ281" i="2"/>
  <c r="KJ282" i="2"/>
  <c r="KJ283" i="2"/>
  <c r="KJ284" i="2"/>
  <c r="KJ285" i="2"/>
  <c r="KJ286" i="2"/>
  <c r="KJ287" i="2"/>
  <c r="KJ288" i="2"/>
  <c r="KJ289" i="2"/>
  <c r="KJ290" i="2"/>
  <c r="KJ291" i="2"/>
  <c r="KJ292" i="2"/>
  <c r="KJ293" i="2"/>
  <c r="KJ294" i="2"/>
  <c r="KJ295" i="2"/>
  <c r="KJ296" i="2"/>
  <c r="KJ297" i="2"/>
  <c r="KJ298" i="2"/>
  <c r="KJ276" i="2"/>
  <c r="J3" i="9"/>
  <c r="J5" i="9"/>
  <c r="J6" i="9"/>
  <c r="J7" i="9"/>
  <c r="J8" i="9"/>
  <c r="J9" i="9"/>
  <c r="J4" i="9"/>
  <c r="FB262" i="2"/>
  <c r="FB263" i="2"/>
  <c r="G261" i="2"/>
  <c r="KL262" i="2"/>
  <c r="KL263" i="2"/>
  <c r="H245" i="2"/>
  <c r="H237" i="2"/>
  <c r="H241" i="2"/>
  <c r="KM245" i="2"/>
  <c r="KM237" i="2"/>
  <c r="KM241" i="2"/>
  <c r="KM244" i="2"/>
  <c r="KM262" i="2"/>
  <c r="KM263" i="2"/>
  <c r="H261" i="2"/>
  <c r="FC245" i="2"/>
  <c r="FC237" i="2"/>
  <c r="FC241" i="2"/>
  <c r="FC244" i="2"/>
  <c r="FC262" i="2"/>
  <c r="FC263" i="2"/>
  <c r="K3" i="9"/>
  <c r="K4" i="9"/>
  <c r="K9" i="9"/>
  <c r="K8" i="9"/>
  <c r="K7" i="9"/>
  <c r="K6" i="9"/>
  <c r="K5" i="9"/>
  <c r="KK291" i="2"/>
  <c r="KK283" i="2"/>
  <c r="KK287" i="2"/>
  <c r="KK290" i="2"/>
  <c r="FA291" i="2"/>
  <c r="FA283" i="2"/>
  <c r="FA287" i="2"/>
  <c r="FA290" i="2"/>
  <c r="F291" i="2"/>
  <c r="F283" i="2"/>
  <c r="F287" i="2"/>
  <c r="KK276" i="2"/>
  <c r="KK298" i="2"/>
  <c r="KK297" i="2"/>
  <c r="KK296" i="2"/>
  <c r="KK295" i="2"/>
  <c r="KM248" i="2"/>
  <c r="KK294" i="2"/>
  <c r="KM247" i="2"/>
  <c r="KK293" i="2"/>
  <c r="KM246" i="2"/>
  <c r="KK292" i="2"/>
  <c r="KM243" i="2"/>
  <c r="KK289" i="2"/>
  <c r="KM242" i="2"/>
  <c r="KK288" i="2"/>
  <c r="KM240" i="2"/>
  <c r="KK286" i="2"/>
  <c r="KM239" i="2"/>
  <c r="KK285" i="2"/>
  <c r="KM238" i="2"/>
  <c r="KK284" i="2"/>
  <c r="KM236" i="2"/>
  <c r="KK282" i="2"/>
  <c r="KM235" i="2"/>
  <c r="KK281" i="2"/>
  <c r="KM234" i="2"/>
  <c r="KK280" i="2"/>
  <c r="KK279" i="2"/>
  <c r="KK278" i="2"/>
  <c r="KK277" i="2"/>
  <c r="FA276" i="2"/>
  <c r="FA298" i="2"/>
  <c r="FA297" i="2"/>
  <c r="FA296" i="2"/>
  <c r="FA295" i="2"/>
  <c r="FC248" i="2"/>
  <c r="FA294" i="2"/>
  <c r="FC247" i="2"/>
  <c r="FA293" i="2"/>
  <c r="FC246" i="2"/>
  <c r="FA292" i="2"/>
  <c r="FC243" i="2"/>
  <c r="FA289" i="2"/>
  <c r="FC242" i="2"/>
  <c r="FA288" i="2"/>
  <c r="FC240" i="2"/>
  <c r="FA286" i="2"/>
  <c r="FC239" i="2"/>
  <c r="FA285" i="2"/>
  <c r="FC238" i="2"/>
  <c r="FA284" i="2"/>
  <c r="FC236" i="2"/>
  <c r="FA282" i="2"/>
  <c r="FC235" i="2"/>
  <c r="FA281" i="2"/>
  <c r="FC234" i="2"/>
  <c r="FA280" i="2"/>
  <c r="FA279" i="2"/>
  <c r="FA278" i="2"/>
  <c r="FA277" i="2"/>
  <c r="F298" i="2"/>
  <c r="F297" i="2"/>
  <c r="F296" i="2"/>
  <c r="F295" i="2"/>
  <c r="H248" i="2"/>
  <c r="F294" i="2"/>
  <c r="H247" i="2"/>
  <c r="F293" i="2"/>
  <c r="H246" i="2"/>
  <c r="F292" i="2"/>
  <c r="H243" i="2"/>
  <c r="F289" i="2"/>
  <c r="H242" i="2"/>
  <c r="F288" i="2"/>
  <c r="H240" i="2"/>
  <c r="F286" i="2"/>
  <c r="H239" i="2"/>
  <c r="F285" i="2"/>
  <c r="H238" i="2"/>
  <c r="F284" i="2"/>
  <c r="H236" i="2"/>
  <c r="F282" i="2"/>
  <c r="H235" i="2"/>
  <c r="F281" i="2"/>
  <c r="H234" i="2"/>
  <c r="F280" i="2"/>
  <c r="F279" i="2"/>
  <c r="F278" i="2"/>
  <c r="F277" i="2"/>
  <c r="F276" i="2"/>
  <c r="G276" i="2"/>
  <c r="G277" i="2"/>
  <c r="G278" i="2"/>
  <c r="G279" i="2"/>
  <c r="I234" i="2"/>
  <c r="G280" i="2"/>
  <c r="I235" i="2"/>
  <c r="G281" i="2"/>
  <c r="I236" i="2"/>
  <c r="G282" i="2"/>
  <c r="I237" i="2"/>
  <c r="G283" i="2"/>
  <c r="I238" i="2"/>
  <c r="G284" i="2"/>
  <c r="I239" i="2"/>
  <c r="G285" i="2"/>
  <c r="I240" i="2"/>
  <c r="G286" i="2"/>
  <c r="I241" i="2"/>
  <c r="G287" i="2"/>
  <c r="I242" i="2"/>
  <c r="G288" i="2"/>
  <c r="I243" i="2"/>
  <c r="G289" i="2"/>
  <c r="I245" i="2"/>
  <c r="G291" i="2"/>
  <c r="I246" i="2"/>
  <c r="G292" i="2"/>
  <c r="I247" i="2"/>
  <c r="G293" i="2"/>
  <c r="I248" i="2"/>
  <c r="G294" i="2"/>
  <c r="G295" i="2"/>
  <c r="G296" i="2"/>
  <c r="G297" i="2"/>
  <c r="G298" i="2"/>
  <c r="FD234" i="2"/>
  <c r="FD235" i="2"/>
  <c r="FD236" i="2"/>
  <c r="FD237" i="2"/>
  <c r="FD238" i="2"/>
  <c r="FD239" i="2"/>
  <c r="FD240" i="2"/>
  <c r="FD241" i="2"/>
  <c r="FD242" i="2"/>
  <c r="FD243" i="2"/>
  <c r="FD244" i="2"/>
  <c r="FD245" i="2"/>
  <c r="FD246" i="2"/>
  <c r="FD247" i="2"/>
  <c r="FD248" i="2"/>
  <c r="FB277" i="2"/>
  <c r="FB278" i="2"/>
  <c r="FB279" i="2"/>
  <c r="FB280" i="2"/>
  <c r="FB281" i="2"/>
  <c r="FB282" i="2"/>
  <c r="FB283" i="2"/>
  <c r="FB284" i="2"/>
  <c r="FB285" i="2"/>
  <c r="FB286" i="2"/>
  <c r="FB287" i="2"/>
  <c r="FB288" i="2"/>
  <c r="FB289" i="2"/>
  <c r="FB290" i="2"/>
  <c r="FB291" i="2"/>
  <c r="FB292" i="2"/>
  <c r="FB293" i="2"/>
  <c r="FB294" i="2"/>
  <c r="FB295" i="2"/>
  <c r="FB296" i="2"/>
  <c r="FB297" i="2"/>
  <c r="FB298" i="2"/>
  <c r="FB276" i="2"/>
  <c r="KN234" i="2"/>
  <c r="KN235" i="2"/>
  <c r="KN236" i="2"/>
  <c r="KN237" i="2"/>
  <c r="KN238" i="2"/>
  <c r="KN239" i="2"/>
  <c r="KN240" i="2"/>
  <c r="KN241" i="2"/>
  <c r="KN242" i="2"/>
  <c r="KN243" i="2"/>
  <c r="KN244" i="2"/>
  <c r="KN245" i="2"/>
  <c r="KN246" i="2"/>
  <c r="KN247" i="2"/>
  <c r="KN248" i="2"/>
  <c r="KL277" i="2"/>
  <c r="KL278" i="2"/>
  <c r="KL279" i="2"/>
  <c r="KL280" i="2"/>
  <c r="KL281" i="2"/>
  <c r="KL282" i="2"/>
  <c r="KL283" i="2"/>
  <c r="KL284" i="2"/>
  <c r="KL285" i="2"/>
  <c r="KL286" i="2"/>
  <c r="KL287" i="2"/>
  <c r="KL288" i="2"/>
  <c r="KL289" i="2"/>
  <c r="KL290" i="2"/>
  <c r="KL291" i="2"/>
  <c r="KL292" i="2"/>
  <c r="KL293" i="2"/>
  <c r="KL294" i="2"/>
  <c r="KL295" i="2"/>
  <c r="KL296" i="2"/>
  <c r="KL297" i="2"/>
  <c r="KL298" i="2"/>
  <c r="KL276" i="2"/>
  <c r="L3" i="9"/>
  <c r="L5" i="9"/>
  <c r="L6" i="9"/>
  <c r="L7" i="9"/>
  <c r="L8" i="9"/>
  <c r="L9" i="9"/>
  <c r="L4" i="9"/>
  <c r="FD262" i="2"/>
  <c r="FD263" i="2"/>
  <c r="I261" i="2"/>
  <c r="KN262" i="2"/>
  <c r="KN263" i="2"/>
  <c r="J245" i="2"/>
  <c r="J237" i="2"/>
  <c r="J241" i="2"/>
  <c r="KO245" i="2"/>
  <c r="KO237" i="2"/>
  <c r="KO241" i="2"/>
  <c r="KO244" i="2"/>
  <c r="KO262" i="2"/>
  <c r="KO263" i="2"/>
  <c r="J261" i="2"/>
  <c r="FE245" i="2"/>
  <c r="FE237" i="2"/>
  <c r="FE241" i="2"/>
  <c r="FE244" i="2"/>
  <c r="FE262" i="2"/>
  <c r="FE263" i="2"/>
  <c r="M3" i="9"/>
  <c r="M4" i="9"/>
  <c r="M9" i="9"/>
  <c r="M8" i="9"/>
  <c r="M7" i="9"/>
  <c r="M6" i="9"/>
  <c r="M5" i="9"/>
  <c r="KM291" i="2"/>
  <c r="KM283" i="2"/>
  <c r="KM287" i="2"/>
  <c r="KM290" i="2"/>
  <c r="FC291" i="2"/>
  <c r="FC283" i="2"/>
  <c r="FC287" i="2"/>
  <c r="FC290" i="2"/>
  <c r="H291" i="2"/>
  <c r="H283" i="2"/>
  <c r="H287" i="2"/>
  <c r="KM298" i="2"/>
  <c r="KM297" i="2"/>
  <c r="KM296" i="2"/>
  <c r="KM295" i="2"/>
  <c r="KO248" i="2"/>
  <c r="KM294" i="2"/>
  <c r="KO247" i="2"/>
  <c r="KM293" i="2"/>
  <c r="KO246" i="2"/>
  <c r="KM292" i="2"/>
  <c r="KO243" i="2"/>
  <c r="KM289" i="2"/>
  <c r="KO242" i="2"/>
  <c r="KM288" i="2"/>
  <c r="KO240" i="2"/>
  <c r="KM286" i="2"/>
  <c r="KO239" i="2"/>
  <c r="KM285" i="2"/>
  <c r="KO238" i="2"/>
  <c r="KM284" i="2"/>
  <c r="KO236" i="2"/>
  <c r="KM282" i="2"/>
  <c r="KO235" i="2"/>
  <c r="KM281" i="2"/>
  <c r="KO234" i="2"/>
  <c r="KM280" i="2"/>
  <c r="KM279" i="2"/>
  <c r="KM278" i="2"/>
  <c r="KM277" i="2"/>
  <c r="KM276" i="2"/>
  <c r="FC298" i="2"/>
  <c r="FC297" i="2"/>
  <c r="FC296" i="2"/>
  <c r="FC295" i="2"/>
  <c r="FE248" i="2"/>
  <c r="FC294" i="2"/>
  <c r="FE247" i="2"/>
  <c r="FC293" i="2"/>
  <c r="FE246" i="2"/>
  <c r="FC292" i="2"/>
  <c r="FE243" i="2"/>
  <c r="FC289" i="2"/>
  <c r="FE242" i="2"/>
  <c r="FC288" i="2"/>
  <c r="FE240" i="2"/>
  <c r="FC286" i="2"/>
  <c r="FE239" i="2"/>
  <c r="FC285" i="2"/>
  <c r="FE238" i="2"/>
  <c r="FC284" i="2"/>
  <c r="FE236" i="2"/>
  <c r="FC282" i="2"/>
  <c r="FE235" i="2"/>
  <c r="FC281" i="2"/>
  <c r="FE234" i="2"/>
  <c r="FC280" i="2"/>
  <c r="FC279" i="2"/>
  <c r="FC278" i="2"/>
  <c r="FC277" i="2"/>
  <c r="FC276" i="2"/>
  <c r="H298" i="2"/>
  <c r="H297" i="2"/>
  <c r="H296" i="2"/>
  <c r="H295" i="2"/>
  <c r="J248" i="2"/>
  <c r="H294" i="2"/>
  <c r="J247" i="2"/>
  <c r="H293" i="2"/>
  <c r="J246" i="2"/>
  <c r="H292" i="2"/>
  <c r="J243" i="2"/>
  <c r="H289" i="2"/>
  <c r="J242" i="2"/>
  <c r="H288" i="2"/>
  <c r="J240" i="2"/>
  <c r="H286" i="2"/>
  <c r="J239" i="2"/>
  <c r="H285" i="2"/>
  <c r="J238" i="2"/>
  <c r="H284" i="2"/>
  <c r="J236" i="2"/>
  <c r="H282" i="2"/>
  <c r="J235" i="2"/>
  <c r="H281" i="2"/>
  <c r="J234" i="2"/>
  <c r="H280" i="2"/>
  <c r="H279" i="2"/>
  <c r="H278" i="2"/>
  <c r="H277" i="2"/>
  <c r="H276" i="2"/>
  <c r="I276" i="2"/>
  <c r="I277" i="2"/>
  <c r="I278" i="2"/>
  <c r="I279" i="2"/>
  <c r="K234" i="2"/>
  <c r="I280" i="2"/>
  <c r="K235" i="2"/>
  <c r="I281" i="2"/>
  <c r="K236" i="2"/>
  <c r="I282" i="2"/>
  <c r="K237" i="2"/>
  <c r="I283" i="2"/>
  <c r="K238" i="2"/>
  <c r="I284" i="2"/>
  <c r="K239" i="2"/>
  <c r="I285" i="2"/>
  <c r="K240" i="2"/>
  <c r="I286" i="2"/>
  <c r="K241" i="2"/>
  <c r="I287" i="2"/>
  <c r="K242" i="2"/>
  <c r="I288" i="2"/>
  <c r="K243" i="2"/>
  <c r="I289" i="2"/>
  <c r="K245" i="2"/>
  <c r="I291" i="2"/>
  <c r="K246" i="2"/>
  <c r="I292" i="2"/>
  <c r="K247" i="2"/>
  <c r="I293" i="2"/>
  <c r="K248" i="2"/>
  <c r="I294" i="2"/>
  <c r="I295" i="2"/>
  <c r="I296" i="2"/>
  <c r="I297" i="2"/>
  <c r="I298" i="2"/>
  <c r="FD276" i="2"/>
  <c r="FD277" i="2"/>
  <c r="FD278" i="2"/>
  <c r="FD279" i="2"/>
  <c r="FF234" i="2"/>
  <c r="FD280" i="2"/>
  <c r="FF235" i="2"/>
  <c r="FD281" i="2"/>
  <c r="FF236" i="2"/>
  <c r="FD282" i="2"/>
  <c r="FF237" i="2"/>
  <c r="FD283" i="2"/>
  <c r="FF238" i="2"/>
  <c r="FD284" i="2"/>
  <c r="FF239" i="2"/>
  <c r="FD285" i="2"/>
  <c r="FF240" i="2"/>
  <c r="FD286" i="2"/>
  <c r="FF241" i="2"/>
  <c r="FD287" i="2"/>
  <c r="FF242" i="2"/>
  <c r="FD288" i="2"/>
  <c r="FF243" i="2"/>
  <c r="FD289" i="2"/>
  <c r="FF244" i="2"/>
  <c r="FD290" i="2"/>
  <c r="FF245" i="2"/>
  <c r="FD291" i="2"/>
  <c r="FF246" i="2"/>
  <c r="FD292" i="2"/>
  <c r="FF247" i="2"/>
  <c r="FD293" i="2"/>
  <c r="FF248" i="2"/>
  <c r="FD294" i="2"/>
  <c r="FD295" i="2"/>
  <c r="FD296" i="2"/>
  <c r="FD297" i="2"/>
  <c r="FD298" i="2"/>
  <c r="KN276" i="2"/>
  <c r="KN277" i="2"/>
  <c r="KN278" i="2"/>
  <c r="KN279" i="2"/>
  <c r="KP234" i="2"/>
  <c r="KN280" i="2"/>
  <c r="KP235" i="2"/>
  <c r="KN281" i="2"/>
  <c r="KP236" i="2"/>
  <c r="KN282" i="2"/>
  <c r="KP237" i="2"/>
  <c r="KN283" i="2"/>
  <c r="KP238" i="2"/>
  <c r="KN284" i="2"/>
  <c r="KP239" i="2"/>
  <c r="KN285" i="2"/>
  <c r="KP240" i="2"/>
  <c r="KN286" i="2"/>
  <c r="KP241" i="2"/>
  <c r="KN287" i="2"/>
  <c r="KP242" i="2"/>
  <c r="KN288" i="2"/>
  <c r="KP243" i="2"/>
  <c r="KN289" i="2"/>
  <c r="KP244" i="2"/>
  <c r="KN290" i="2"/>
  <c r="KP245" i="2"/>
  <c r="KN291" i="2"/>
  <c r="KP246" i="2"/>
  <c r="KN292" i="2"/>
  <c r="KP247" i="2"/>
  <c r="KN293" i="2"/>
  <c r="KP248" i="2"/>
  <c r="KN294" i="2"/>
  <c r="KN295" i="2"/>
  <c r="KN296" i="2"/>
  <c r="KN297" i="2"/>
  <c r="KN298" i="2"/>
  <c r="N3" i="9"/>
  <c r="N5" i="9"/>
  <c r="N6" i="9"/>
  <c r="N7" i="9"/>
  <c r="N8" i="9"/>
  <c r="N9" i="9"/>
  <c r="N4" i="9"/>
  <c r="FF262" i="2"/>
  <c r="FF263" i="2"/>
  <c r="K261" i="2"/>
  <c r="KP262" i="2"/>
  <c r="KP263" i="2"/>
  <c r="L245" i="2"/>
  <c r="L237" i="2"/>
  <c r="L241" i="2"/>
  <c r="KQ245" i="2"/>
  <c r="KQ237" i="2"/>
  <c r="KQ241" i="2"/>
  <c r="KQ244" i="2"/>
  <c r="KQ262" i="2"/>
  <c r="KQ263" i="2"/>
  <c r="L261" i="2"/>
  <c r="FG245" i="2"/>
  <c r="FG237" i="2"/>
  <c r="FG241" i="2"/>
  <c r="FG244" i="2"/>
  <c r="FG262" i="2"/>
  <c r="FG263" i="2"/>
  <c r="O3" i="9"/>
  <c r="O4" i="9"/>
  <c r="O9" i="9"/>
  <c r="O8" i="9"/>
  <c r="O7" i="9"/>
  <c r="O6" i="9"/>
  <c r="O5" i="9"/>
  <c r="KO291" i="2"/>
  <c r="KO283" i="2"/>
  <c r="KO287" i="2"/>
  <c r="KO290" i="2"/>
  <c r="FE291" i="2"/>
  <c r="FE283" i="2"/>
  <c r="FE287" i="2"/>
  <c r="FE290" i="2"/>
  <c r="J291" i="2"/>
  <c r="J283" i="2"/>
  <c r="J287" i="2"/>
  <c r="KO298" i="2"/>
  <c r="KO297" i="2"/>
  <c r="KO296" i="2"/>
  <c r="KO295" i="2"/>
  <c r="KQ248" i="2"/>
  <c r="KO294" i="2"/>
  <c r="KQ247" i="2"/>
  <c r="KO293" i="2"/>
  <c r="KQ246" i="2"/>
  <c r="KO292" i="2"/>
  <c r="KQ243" i="2"/>
  <c r="KO289" i="2"/>
  <c r="KQ242" i="2"/>
  <c r="KO288" i="2"/>
  <c r="KQ240" i="2"/>
  <c r="KO286" i="2"/>
  <c r="KQ239" i="2"/>
  <c r="KO285" i="2"/>
  <c r="KQ238" i="2"/>
  <c r="KO284" i="2"/>
  <c r="KQ236" i="2"/>
  <c r="KO282" i="2"/>
  <c r="KQ235" i="2"/>
  <c r="KO281" i="2"/>
  <c r="KQ234" i="2"/>
  <c r="KO280" i="2"/>
  <c r="KO279" i="2"/>
  <c r="KO278" i="2"/>
  <c r="KO277" i="2"/>
  <c r="KO276" i="2"/>
  <c r="FE298" i="2"/>
  <c r="FE297" i="2"/>
  <c r="FE296" i="2"/>
  <c r="FE295" i="2"/>
  <c r="FG248" i="2"/>
  <c r="FE294" i="2"/>
  <c r="FG247" i="2"/>
  <c r="FE293" i="2"/>
  <c r="FG246" i="2"/>
  <c r="FE292" i="2"/>
  <c r="FG243" i="2"/>
  <c r="FE289" i="2"/>
  <c r="FG242" i="2"/>
  <c r="FE288" i="2"/>
  <c r="FG240" i="2"/>
  <c r="FE286" i="2"/>
  <c r="FG239" i="2"/>
  <c r="FE285" i="2"/>
  <c r="FG238" i="2"/>
  <c r="FE284" i="2"/>
  <c r="FG236" i="2"/>
  <c r="FE282" i="2"/>
  <c r="FG235" i="2"/>
  <c r="FE281" i="2"/>
  <c r="FG234" i="2"/>
  <c r="FE280" i="2"/>
  <c r="FE279" i="2"/>
  <c r="FE278" i="2"/>
  <c r="FE277" i="2"/>
  <c r="FE276" i="2"/>
  <c r="J298" i="2"/>
  <c r="J297" i="2"/>
  <c r="J296" i="2"/>
  <c r="J295" i="2"/>
  <c r="L248" i="2"/>
  <c r="J294" i="2"/>
  <c r="L247" i="2"/>
  <c r="J293" i="2"/>
  <c r="L246" i="2"/>
  <c r="J292" i="2"/>
  <c r="L243" i="2"/>
  <c r="J289" i="2"/>
  <c r="L242" i="2"/>
  <c r="J288" i="2"/>
  <c r="L240" i="2"/>
  <c r="J286" i="2"/>
  <c r="L239" i="2"/>
  <c r="J285" i="2"/>
  <c r="L238" i="2"/>
  <c r="J284" i="2"/>
  <c r="L236" i="2"/>
  <c r="J282" i="2"/>
  <c r="L235" i="2"/>
  <c r="J281" i="2"/>
  <c r="L234" i="2"/>
  <c r="J280" i="2"/>
  <c r="J279" i="2"/>
  <c r="J278" i="2"/>
  <c r="J277" i="2"/>
  <c r="J276" i="2"/>
  <c r="K276" i="2"/>
  <c r="K277" i="2"/>
  <c r="K278" i="2"/>
  <c r="K279" i="2"/>
  <c r="M234" i="2"/>
  <c r="K280" i="2"/>
  <c r="M235" i="2"/>
  <c r="K281" i="2"/>
  <c r="M236" i="2"/>
  <c r="K282" i="2"/>
  <c r="M237" i="2"/>
  <c r="K283" i="2"/>
  <c r="M238" i="2"/>
  <c r="K284" i="2"/>
  <c r="M239" i="2"/>
  <c r="K285" i="2"/>
  <c r="M240" i="2"/>
  <c r="K286" i="2"/>
  <c r="M241" i="2"/>
  <c r="K287" i="2"/>
  <c r="M242" i="2"/>
  <c r="K288" i="2"/>
  <c r="M243" i="2"/>
  <c r="K289" i="2"/>
  <c r="M245" i="2"/>
  <c r="K291" i="2"/>
  <c r="M246" i="2"/>
  <c r="K292" i="2"/>
  <c r="M247" i="2"/>
  <c r="K293" i="2"/>
  <c r="M248" i="2"/>
  <c r="K294" i="2"/>
  <c r="K295" i="2"/>
  <c r="K296" i="2"/>
  <c r="K297" i="2"/>
  <c r="K298" i="2"/>
  <c r="FF276" i="2"/>
  <c r="FF277" i="2"/>
  <c r="FF278" i="2"/>
  <c r="FF279" i="2"/>
  <c r="FH234" i="2"/>
  <c r="FF280" i="2"/>
  <c r="FH235" i="2"/>
  <c r="FF281" i="2"/>
  <c r="FH236" i="2"/>
  <c r="FF282" i="2"/>
  <c r="FH237" i="2"/>
  <c r="FF283" i="2"/>
  <c r="FH238" i="2"/>
  <c r="FF284" i="2"/>
  <c r="FH239" i="2"/>
  <c r="FF285" i="2"/>
  <c r="FH240" i="2"/>
  <c r="FF286" i="2"/>
  <c r="FH241" i="2"/>
  <c r="FF287" i="2"/>
  <c r="FH242" i="2"/>
  <c r="FF288" i="2"/>
  <c r="FH243" i="2"/>
  <c r="FF289" i="2"/>
  <c r="FH244" i="2"/>
  <c r="FF290" i="2"/>
  <c r="FH245" i="2"/>
  <c r="FF291" i="2"/>
  <c r="FH246" i="2"/>
  <c r="FF292" i="2"/>
  <c r="FH247" i="2"/>
  <c r="FF293" i="2"/>
  <c r="FH248" i="2"/>
  <c r="FF294" i="2"/>
  <c r="FF295" i="2"/>
  <c r="FF296" i="2"/>
  <c r="FF297" i="2"/>
  <c r="FF298" i="2"/>
  <c r="KP276" i="2"/>
  <c r="KP277" i="2"/>
  <c r="KP278" i="2"/>
  <c r="KP279" i="2"/>
  <c r="KR234" i="2"/>
  <c r="KP280" i="2"/>
  <c r="KR235" i="2"/>
  <c r="KP281" i="2"/>
  <c r="KR236" i="2"/>
  <c r="KP282" i="2"/>
  <c r="KR237" i="2"/>
  <c r="KP283" i="2"/>
  <c r="KR238" i="2"/>
  <c r="KP284" i="2"/>
  <c r="KR239" i="2"/>
  <c r="KP285" i="2"/>
  <c r="KR240" i="2"/>
  <c r="KP286" i="2"/>
  <c r="KR241" i="2"/>
  <c r="KP287" i="2"/>
  <c r="KR242" i="2"/>
  <c r="KP288" i="2"/>
  <c r="KR243" i="2"/>
  <c r="KP289" i="2"/>
  <c r="KR244" i="2"/>
  <c r="KP290" i="2"/>
  <c r="KR245" i="2"/>
  <c r="KP291" i="2"/>
  <c r="KR246" i="2"/>
  <c r="KP292" i="2"/>
  <c r="KR247" i="2"/>
  <c r="KP293" i="2"/>
  <c r="KR248" i="2"/>
  <c r="KP294" i="2"/>
  <c r="KP295" i="2"/>
  <c r="KP296" i="2"/>
  <c r="KP297" i="2"/>
  <c r="KP298" i="2"/>
  <c r="P3" i="9"/>
  <c r="P5" i="9"/>
  <c r="P6" i="9"/>
  <c r="P7" i="9"/>
  <c r="P8" i="9"/>
  <c r="P9" i="9"/>
  <c r="P4" i="9"/>
  <c r="FH262" i="2"/>
  <c r="FH263" i="2"/>
  <c r="M261" i="2"/>
  <c r="KR262" i="2"/>
  <c r="KR263" i="2"/>
  <c r="N245" i="2"/>
  <c r="N237" i="2"/>
  <c r="N241" i="2"/>
  <c r="KS245" i="2"/>
  <c r="KS237" i="2"/>
  <c r="KS241" i="2"/>
  <c r="KS244" i="2"/>
  <c r="KS262" i="2"/>
  <c r="KS263" i="2"/>
  <c r="N261" i="2"/>
  <c r="FI245" i="2"/>
  <c r="FI237" i="2"/>
  <c r="FI241" i="2"/>
  <c r="FI244" i="2"/>
  <c r="FI262" i="2"/>
  <c r="FI263" i="2"/>
  <c r="Q3" i="9"/>
  <c r="Q4" i="9"/>
  <c r="Q9" i="9"/>
  <c r="Q8" i="9"/>
  <c r="Q7" i="9"/>
  <c r="Q6" i="9"/>
  <c r="Q5" i="9"/>
  <c r="KQ291" i="2"/>
  <c r="KQ283" i="2"/>
  <c r="KQ287" i="2"/>
  <c r="KQ290" i="2"/>
  <c r="FG291" i="2"/>
  <c r="FG283" i="2"/>
  <c r="FG287" i="2"/>
  <c r="FG290" i="2"/>
  <c r="L291" i="2"/>
  <c r="L283" i="2"/>
  <c r="L287" i="2"/>
  <c r="KQ298" i="2"/>
  <c r="KQ297" i="2"/>
  <c r="KQ296" i="2"/>
  <c r="KQ295" i="2"/>
  <c r="KS248" i="2"/>
  <c r="KQ294" i="2"/>
  <c r="KS247" i="2"/>
  <c r="KQ293" i="2"/>
  <c r="KS246" i="2"/>
  <c r="KQ292" i="2"/>
  <c r="KS243" i="2"/>
  <c r="KQ289" i="2"/>
  <c r="KS242" i="2"/>
  <c r="KQ288" i="2"/>
  <c r="KS240" i="2"/>
  <c r="KQ286" i="2"/>
  <c r="KS239" i="2"/>
  <c r="KQ285" i="2"/>
  <c r="KS238" i="2"/>
  <c r="KQ284" i="2"/>
  <c r="KS236" i="2"/>
  <c r="KQ282" i="2"/>
  <c r="KS235" i="2"/>
  <c r="KQ281" i="2"/>
  <c r="KS234" i="2"/>
  <c r="KQ280" i="2"/>
  <c r="KQ279" i="2"/>
  <c r="KQ278" i="2"/>
  <c r="KQ277" i="2"/>
  <c r="KQ276" i="2"/>
  <c r="FG298" i="2"/>
  <c r="FG297" i="2"/>
  <c r="FG296" i="2"/>
  <c r="FG295" i="2"/>
  <c r="FI248" i="2"/>
  <c r="FG294" i="2"/>
  <c r="FI247" i="2"/>
  <c r="FG293" i="2"/>
  <c r="FI246" i="2"/>
  <c r="FG292" i="2"/>
  <c r="FI243" i="2"/>
  <c r="FG289" i="2"/>
  <c r="FI242" i="2"/>
  <c r="FG288" i="2"/>
  <c r="FI240" i="2"/>
  <c r="FG286" i="2"/>
  <c r="FI239" i="2"/>
  <c r="FG285" i="2"/>
  <c r="FI238" i="2"/>
  <c r="FG284" i="2"/>
  <c r="FI236" i="2"/>
  <c r="FG282" i="2"/>
  <c r="FI235" i="2"/>
  <c r="FG281" i="2"/>
  <c r="FI234" i="2"/>
  <c r="FG280" i="2"/>
  <c r="FG279" i="2"/>
  <c r="FG278" i="2"/>
  <c r="FG277" i="2"/>
  <c r="FG276" i="2"/>
  <c r="L298" i="2"/>
  <c r="L297" i="2"/>
  <c r="L296" i="2"/>
  <c r="L295" i="2"/>
  <c r="N248" i="2"/>
  <c r="L294" i="2"/>
  <c r="N247" i="2"/>
  <c r="L293" i="2"/>
  <c r="N246" i="2"/>
  <c r="L292" i="2"/>
  <c r="N243" i="2"/>
  <c r="L289" i="2"/>
  <c r="N242" i="2"/>
  <c r="L288" i="2"/>
  <c r="N240" i="2"/>
  <c r="L286" i="2"/>
  <c r="N239" i="2"/>
  <c r="L285" i="2"/>
  <c r="N238" i="2"/>
  <c r="L284" i="2"/>
  <c r="N236" i="2"/>
  <c r="L282" i="2"/>
  <c r="N235" i="2"/>
  <c r="L281" i="2"/>
  <c r="N234" i="2"/>
  <c r="L280" i="2"/>
  <c r="L279" i="2"/>
  <c r="L278" i="2"/>
  <c r="L277" i="2"/>
  <c r="L276" i="2"/>
  <c r="KZ262" i="2"/>
  <c r="KZ263" i="2"/>
  <c r="X3" i="9"/>
  <c r="X5" i="9"/>
  <c r="X6" i="9"/>
  <c r="X7" i="9"/>
  <c r="X8" i="9"/>
  <c r="X9" i="9"/>
  <c r="X4" i="9"/>
  <c r="FP262" i="2"/>
  <c r="FP263" i="2"/>
  <c r="U261" i="2"/>
  <c r="M276" i="2"/>
  <c r="N276" i="2"/>
  <c r="O276" i="2"/>
  <c r="P276" i="2"/>
  <c r="Q276" i="2"/>
  <c r="R276" i="2"/>
  <c r="S276" i="2"/>
  <c r="M277" i="2"/>
  <c r="N277" i="2"/>
  <c r="O277" i="2"/>
  <c r="P277" i="2"/>
  <c r="Q277" i="2"/>
  <c r="R277" i="2"/>
  <c r="S277" i="2"/>
  <c r="M278" i="2"/>
  <c r="N278" i="2"/>
  <c r="O278" i="2"/>
  <c r="P278" i="2"/>
  <c r="Q278" i="2"/>
  <c r="R278" i="2"/>
  <c r="S278" i="2"/>
  <c r="M279" i="2"/>
  <c r="N279" i="2"/>
  <c r="O279" i="2"/>
  <c r="P279" i="2"/>
  <c r="Q279" i="2"/>
  <c r="R279" i="2"/>
  <c r="S279" i="2"/>
  <c r="O234" i="2"/>
  <c r="M280" i="2"/>
  <c r="P234" i="2"/>
  <c r="N280" i="2"/>
  <c r="Q234" i="2"/>
  <c r="O280" i="2"/>
  <c r="P280" i="2"/>
  <c r="Q280" i="2"/>
  <c r="R280" i="2"/>
  <c r="S280" i="2"/>
  <c r="O235" i="2"/>
  <c r="M281" i="2"/>
  <c r="P235" i="2"/>
  <c r="N281" i="2"/>
  <c r="Q235" i="2"/>
  <c r="O281" i="2"/>
  <c r="P281" i="2"/>
  <c r="Q281" i="2"/>
  <c r="R281" i="2"/>
  <c r="S281" i="2"/>
  <c r="O236" i="2"/>
  <c r="M282" i="2"/>
  <c r="P236" i="2"/>
  <c r="N282" i="2"/>
  <c r="Q236" i="2"/>
  <c r="O282" i="2"/>
  <c r="P282" i="2"/>
  <c r="Q282" i="2"/>
  <c r="R282" i="2"/>
  <c r="S282" i="2"/>
  <c r="O237" i="2"/>
  <c r="M283" i="2"/>
  <c r="P237" i="2"/>
  <c r="N283" i="2"/>
  <c r="Q237" i="2"/>
  <c r="O283" i="2"/>
  <c r="P283" i="2"/>
  <c r="Q283" i="2"/>
  <c r="R283" i="2"/>
  <c r="S283" i="2"/>
  <c r="O238" i="2"/>
  <c r="M284" i="2"/>
  <c r="P238" i="2"/>
  <c r="N284" i="2"/>
  <c r="Q238" i="2"/>
  <c r="O284" i="2"/>
  <c r="P284" i="2"/>
  <c r="Q284" i="2"/>
  <c r="R284" i="2"/>
  <c r="S284" i="2"/>
  <c r="O239" i="2"/>
  <c r="M285" i="2"/>
  <c r="P239" i="2"/>
  <c r="N285" i="2"/>
  <c r="Q239" i="2"/>
  <c r="O285" i="2"/>
  <c r="P285" i="2"/>
  <c r="Q285" i="2"/>
  <c r="R285" i="2"/>
  <c r="S285" i="2"/>
  <c r="O240" i="2"/>
  <c r="M286" i="2"/>
  <c r="P240" i="2"/>
  <c r="N286" i="2"/>
  <c r="Q240" i="2"/>
  <c r="O286" i="2"/>
  <c r="P286" i="2"/>
  <c r="Q286" i="2"/>
  <c r="R286" i="2"/>
  <c r="S286" i="2"/>
  <c r="O241" i="2"/>
  <c r="M287" i="2"/>
  <c r="P241" i="2"/>
  <c r="N287" i="2"/>
  <c r="Q241" i="2"/>
  <c r="O287" i="2"/>
  <c r="P287" i="2"/>
  <c r="Q287" i="2"/>
  <c r="R287" i="2"/>
  <c r="S287" i="2"/>
  <c r="O242" i="2"/>
  <c r="M288" i="2"/>
  <c r="P242" i="2"/>
  <c r="N288" i="2"/>
  <c r="Q242" i="2"/>
  <c r="O288" i="2"/>
  <c r="P288" i="2"/>
  <c r="Q288" i="2"/>
  <c r="R288" i="2"/>
  <c r="S288" i="2"/>
  <c r="O243" i="2"/>
  <c r="M289" i="2"/>
  <c r="P243" i="2"/>
  <c r="N289" i="2"/>
  <c r="Q243" i="2"/>
  <c r="O289" i="2"/>
  <c r="P289" i="2"/>
  <c r="Q289" i="2"/>
  <c r="R289" i="2"/>
  <c r="S289" i="2"/>
  <c r="O245" i="2"/>
  <c r="M291" i="2"/>
  <c r="P245" i="2"/>
  <c r="N291" i="2"/>
  <c r="Q245" i="2"/>
  <c r="O291" i="2"/>
  <c r="P291" i="2"/>
  <c r="Q291" i="2"/>
  <c r="R291" i="2"/>
  <c r="S291" i="2"/>
  <c r="O246" i="2"/>
  <c r="M292" i="2"/>
  <c r="P246" i="2"/>
  <c r="N292" i="2"/>
  <c r="Q246" i="2"/>
  <c r="O292" i="2"/>
  <c r="P292" i="2"/>
  <c r="Q292" i="2"/>
  <c r="R292" i="2"/>
  <c r="S292" i="2"/>
  <c r="O247" i="2"/>
  <c r="M293" i="2"/>
  <c r="P247" i="2"/>
  <c r="N293" i="2"/>
  <c r="Q247" i="2"/>
  <c r="O293" i="2"/>
  <c r="P293" i="2"/>
  <c r="Q293" i="2"/>
  <c r="R293" i="2"/>
  <c r="S293" i="2"/>
  <c r="O248" i="2"/>
  <c r="M294" i="2"/>
  <c r="P248" i="2"/>
  <c r="N294" i="2"/>
  <c r="Q248" i="2"/>
  <c r="O294" i="2"/>
  <c r="P294" i="2"/>
  <c r="Q294" i="2"/>
  <c r="R294" i="2"/>
  <c r="S294" i="2"/>
  <c r="M295" i="2"/>
  <c r="N295" i="2"/>
  <c r="O295" i="2"/>
  <c r="P295" i="2"/>
  <c r="Q295" i="2"/>
  <c r="R295" i="2"/>
  <c r="S295" i="2"/>
  <c r="M296" i="2"/>
  <c r="N296" i="2"/>
  <c r="O296" i="2"/>
  <c r="P296" i="2"/>
  <c r="Q296" i="2"/>
  <c r="R296" i="2"/>
  <c r="S296" i="2"/>
  <c r="M297" i="2"/>
  <c r="N297" i="2"/>
  <c r="O297" i="2"/>
  <c r="P297" i="2"/>
  <c r="Q297" i="2"/>
  <c r="R297" i="2"/>
  <c r="S297" i="2"/>
  <c r="M298" i="2"/>
  <c r="N298" i="2"/>
  <c r="O298" i="2"/>
  <c r="P298" i="2"/>
  <c r="Q298" i="2"/>
  <c r="R298" i="2"/>
  <c r="S298" i="2"/>
  <c r="FH276" i="2"/>
  <c r="FI276" i="2"/>
  <c r="FJ276" i="2"/>
  <c r="FK276" i="2"/>
  <c r="FL276" i="2"/>
  <c r="FM276" i="2"/>
  <c r="FN276" i="2"/>
  <c r="FH277" i="2"/>
  <c r="FI277" i="2"/>
  <c r="FJ277" i="2"/>
  <c r="FK277" i="2"/>
  <c r="FL277" i="2"/>
  <c r="FM277" i="2"/>
  <c r="FN277" i="2"/>
  <c r="FH278" i="2"/>
  <c r="FI278" i="2"/>
  <c r="FJ278" i="2"/>
  <c r="FK278" i="2"/>
  <c r="FL278" i="2"/>
  <c r="FM278" i="2"/>
  <c r="FN278" i="2"/>
  <c r="FH279" i="2"/>
  <c r="FI279" i="2"/>
  <c r="FJ279" i="2"/>
  <c r="FK279" i="2"/>
  <c r="FL279" i="2"/>
  <c r="FM279" i="2"/>
  <c r="FN279" i="2"/>
  <c r="FJ234" i="2"/>
  <c r="FH280" i="2"/>
  <c r="FK234" i="2"/>
  <c r="FI280" i="2"/>
  <c r="FL234" i="2"/>
  <c r="FJ280" i="2"/>
  <c r="FK280" i="2"/>
  <c r="FL280" i="2"/>
  <c r="FM280" i="2"/>
  <c r="FN280" i="2"/>
  <c r="FJ235" i="2"/>
  <c r="FH281" i="2"/>
  <c r="FK235" i="2"/>
  <c r="FI281" i="2"/>
  <c r="FL235" i="2"/>
  <c r="FJ281" i="2"/>
  <c r="FK281" i="2"/>
  <c r="FL281" i="2"/>
  <c r="FM281" i="2"/>
  <c r="FN281" i="2"/>
  <c r="FJ236" i="2"/>
  <c r="FH282" i="2"/>
  <c r="FK236" i="2"/>
  <c r="FI282" i="2"/>
  <c r="FL236" i="2"/>
  <c r="FJ282" i="2"/>
  <c r="FK282" i="2"/>
  <c r="FL282" i="2"/>
  <c r="FM282" i="2"/>
  <c r="FN282" i="2"/>
  <c r="FJ237" i="2"/>
  <c r="FH283" i="2"/>
  <c r="FK237" i="2"/>
  <c r="FI283" i="2"/>
  <c r="FL237" i="2"/>
  <c r="FJ283" i="2"/>
  <c r="FK283" i="2"/>
  <c r="FL283" i="2"/>
  <c r="FM283" i="2"/>
  <c r="FN283" i="2"/>
  <c r="FJ238" i="2"/>
  <c r="FH284" i="2"/>
  <c r="FK238" i="2"/>
  <c r="FI284" i="2"/>
  <c r="FL238" i="2"/>
  <c r="FJ284" i="2"/>
  <c r="FK284" i="2"/>
  <c r="FL284" i="2"/>
  <c r="FM284" i="2"/>
  <c r="FN284" i="2"/>
  <c r="FJ239" i="2"/>
  <c r="FH285" i="2"/>
  <c r="FK239" i="2"/>
  <c r="FI285" i="2"/>
  <c r="FL239" i="2"/>
  <c r="FJ285" i="2"/>
  <c r="FK285" i="2"/>
  <c r="FL285" i="2"/>
  <c r="FM285" i="2"/>
  <c r="FN285" i="2"/>
  <c r="FJ240" i="2"/>
  <c r="FH286" i="2"/>
  <c r="FK240" i="2"/>
  <c r="FI286" i="2"/>
  <c r="FL240" i="2"/>
  <c r="FJ286" i="2"/>
  <c r="FK286" i="2"/>
  <c r="FL286" i="2"/>
  <c r="FM286" i="2"/>
  <c r="FN286" i="2"/>
  <c r="FJ241" i="2"/>
  <c r="FH287" i="2"/>
  <c r="FK241" i="2"/>
  <c r="FI287" i="2"/>
  <c r="FL241" i="2"/>
  <c r="FJ287" i="2"/>
  <c r="FK287" i="2"/>
  <c r="FL287" i="2"/>
  <c r="FM287" i="2"/>
  <c r="FN287" i="2"/>
  <c r="FJ242" i="2"/>
  <c r="FH288" i="2"/>
  <c r="FK242" i="2"/>
  <c r="FI288" i="2"/>
  <c r="FL242" i="2"/>
  <c r="FJ288" i="2"/>
  <c r="FK288" i="2"/>
  <c r="FL288" i="2"/>
  <c r="FM288" i="2"/>
  <c r="FN288" i="2"/>
  <c r="FJ243" i="2"/>
  <c r="FH289" i="2"/>
  <c r="FK243" i="2"/>
  <c r="FI289" i="2"/>
  <c r="FL243" i="2"/>
  <c r="FJ289" i="2"/>
  <c r="FK289" i="2"/>
  <c r="FL289" i="2"/>
  <c r="FM289" i="2"/>
  <c r="FN289" i="2"/>
  <c r="FJ244" i="2"/>
  <c r="FH290" i="2"/>
  <c r="FK244" i="2"/>
  <c r="FI290" i="2"/>
  <c r="FL244" i="2"/>
  <c r="FJ290" i="2"/>
  <c r="FK290" i="2"/>
  <c r="FL290" i="2"/>
  <c r="FM290" i="2"/>
  <c r="FN290" i="2"/>
  <c r="FJ245" i="2"/>
  <c r="FH291" i="2"/>
  <c r="FK245" i="2"/>
  <c r="FI291" i="2"/>
  <c r="FL245" i="2"/>
  <c r="FJ291" i="2"/>
  <c r="FK291" i="2"/>
  <c r="FL291" i="2"/>
  <c r="FM291" i="2"/>
  <c r="FN291" i="2"/>
  <c r="FJ246" i="2"/>
  <c r="FH292" i="2"/>
  <c r="FK246" i="2"/>
  <c r="FI292" i="2"/>
  <c r="FL246" i="2"/>
  <c r="FJ292" i="2"/>
  <c r="FK292" i="2"/>
  <c r="FL292" i="2"/>
  <c r="FM292" i="2"/>
  <c r="FN292" i="2"/>
  <c r="FJ247" i="2"/>
  <c r="FH293" i="2"/>
  <c r="FK247" i="2"/>
  <c r="FI293" i="2"/>
  <c r="FL247" i="2"/>
  <c r="FJ293" i="2"/>
  <c r="FK293" i="2"/>
  <c r="FL293" i="2"/>
  <c r="FM293" i="2"/>
  <c r="FN293" i="2"/>
  <c r="FJ248" i="2"/>
  <c r="FH294" i="2"/>
  <c r="FK248" i="2"/>
  <c r="FI294" i="2"/>
  <c r="FL248" i="2"/>
  <c r="FJ294" i="2"/>
  <c r="FK294" i="2"/>
  <c r="FL294" i="2"/>
  <c r="FM294" i="2"/>
  <c r="FN294" i="2"/>
  <c r="FH295" i="2"/>
  <c r="FI295" i="2"/>
  <c r="FJ295" i="2"/>
  <c r="FK295" i="2"/>
  <c r="FL295" i="2"/>
  <c r="FM295" i="2"/>
  <c r="FN295" i="2"/>
  <c r="FH296" i="2"/>
  <c r="FI296" i="2"/>
  <c r="FJ296" i="2"/>
  <c r="FK296" i="2"/>
  <c r="FL296" i="2"/>
  <c r="FM296" i="2"/>
  <c r="FN296" i="2"/>
  <c r="FH297" i="2"/>
  <c r="FI297" i="2"/>
  <c r="FJ297" i="2"/>
  <c r="FK297" i="2"/>
  <c r="FL297" i="2"/>
  <c r="FM297" i="2"/>
  <c r="FN297" i="2"/>
  <c r="FH298" i="2"/>
  <c r="FI298" i="2"/>
  <c r="FJ298" i="2"/>
  <c r="FK298" i="2"/>
  <c r="FL298" i="2"/>
  <c r="FM298" i="2"/>
  <c r="FN298" i="2"/>
  <c r="KR276" i="2"/>
  <c r="KS276" i="2"/>
  <c r="KT276" i="2"/>
  <c r="KU276" i="2"/>
  <c r="KV276" i="2"/>
  <c r="KW276" i="2"/>
  <c r="KX276" i="2"/>
  <c r="KR277" i="2"/>
  <c r="KS277" i="2"/>
  <c r="KT277" i="2"/>
  <c r="KU277" i="2"/>
  <c r="KV277" i="2"/>
  <c r="KW277" i="2"/>
  <c r="KX277" i="2"/>
  <c r="KR278" i="2"/>
  <c r="KS278" i="2"/>
  <c r="KT278" i="2"/>
  <c r="KU278" i="2"/>
  <c r="KV278" i="2"/>
  <c r="KW278" i="2"/>
  <c r="KX278" i="2"/>
  <c r="KR279" i="2"/>
  <c r="KS279" i="2"/>
  <c r="KT279" i="2"/>
  <c r="KU279" i="2"/>
  <c r="KV279" i="2"/>
  <c r="KW279" i="2"/>
  <c r="KX279" i="2"/>
  <c r="KT234" i="2"/>
  <c r="KR280" i="2"/>
  <c r="KU234" i="2"/>
  <c r="KS280" i="2"/>
  <c r="KV234" i="2"/>
  <c r="KT280" i="2"/>
  <c r="KU280" i="2"/>
  <c r="KV280" i="2"/>
  <c r="KW280" i="2"/>
  <c r="KX280" i="2"/>
  <c r="KT235" i="2"/>
  <c r="KR281" i="2"/>
  <c r="KU235" i="2"/>
  <c r="KS281" i="2"/>
  <c r="KV235" i="2"/>
  <c r="KT281" i="2"/>
  <c r="KU281" i="2"/>
  <c r="KV281" i="2"/>
  <c r="KW281" i="2"/>
  <c r="KX281" i="2"/>
  <c r="KT236" i="2"/>
  <c r="KR282" i="2"/>
  <c r="KU236" i="2"/>
  <c r="KS282" i="2"/>
  <c r="KV236" i="2"/>
  <c r="KT282" i="2"/>
  <c r="KU282" i="2"/>
  <c r="KV282" i="2"/>
  <c r="KW282" i="2"/>
  <c r="KX282" i="2"/>
  <c r="KT237" i="2"/>
  <c r="KR283" i="2"/>
  <c r="KU237" i="2"/>
  <c r="KS283" i="2"/>
  <c r="KV237" i="2"/>
  <c r="KT283" i="2"/>
  <c r="KU283" i="2"/>
  <c r="KV283" i="2"/>
  <c r="KW283" i="2"/>
  <c r="KX283" i="2"/>
  <c r="KT238" i="2"/>
  <c r="KR284" i="2"/>
  <c r="KU238" i="2"/>
  <c r="KS284" i="2"/>
  <c r="KV238" i="2"/>
  <c r="KT284" i="2"/>
  <c r="KU284" i="2"/>
  <c r="KV284" i="2"/>
  <c r="KW284" i="2"/>
  <c r="KX284" i="2"/>
  <c r="KT239" i="2"/>
  <c r="KR285" i="2"/>
  <c r="KU239" i="2"/>
  <c r="KS285" i="2"/>
  <c r="KV239" i="2"/>
  <c r="KT285" i="2"/>
  <c r="KU285" i="2"/>
  <c r="KV285" i="2"/>
  <c r="KW285" i="2"/>
  <c r="KX285" i="2"/>
  <c r="KT240" i="2"/>
  <c r="KR286" i="2"/>
  <c r="KU240" i="2"/>
  <c r="KS286" i="2"/>
  <c r="KV240" i="2"/>
  <c r="KT286" i="2"/>
  <c r="KU286" i="2"/>
  <c r="KV286" i="2"/>
  <c r="KW286" i="2"/>
  <c r="KX286" i="2"/>
  <c r="KT241" i="2"/>
  <c r="KR287" i="2"/>
  <c r="KU241" i="2"/>
  <c r="KS287" i="2"/>
  <c r="KV241" i="2"/>
  <c r="KT287" i="2"/>
  <c r="KU287" i="2"/>
  <c r="KV287" i="2"/>
  <c r="KW287" i="2"/>
  <c r="KX287" i="2"/>
  <c r="KT242" i="2"/>
  <c r="KR288" i="2"/>
  <c r="KU242" i="2"/>
  <c r="KS288" i="2"/>
  <c r="KV242" i="2"/>
  <c r="KT288" i="2"/>
  <c r="KU288" i="2"/>
  <c r="KV288" i="2"/>
  <c r="KW288" i="2"/>
  <c r="KX288" i="2"/>
  <c r="KT243" i="2"/>
  <c r="KR289" i="2"/>
  <c r="KU243" i="2"/>
  <c r="KS289" i="2"/>
  <c r="KV243" i="2"/>
  <c r="KT289" i="2"/>
  <c r="KU289" i="2"/>
  <c r="KV289" i="2"/>
  <c r="KW289" i="2"/>
  <c r="KX289" i="2"/>
  <c r="KT244" i="2"/>
  <c r="KR290" i="2"/>
  <c r="KU244" i="2"/>
  <c r="KS290" i="2"/>
  <c r="KV244" i="2"/>
  <c r="KT290" i="2"/>
  <c r="KU290" i="2"/>
  <c r="KV290" i="2"/>
  <c r="KW290" i="2"/>
  <c r="KX290" i="2"/>
  <c r="KT245" i="2"/>
  <c r="KR291" i="2"/>
  <c r="KU245" i="2"/>
  <c r="KS291" i="2"/>
  <c r="KV245" i="2"/>
  <c r="KT291" i="2"/>
  <c r="KU291" i="2"/>
  <c r="KV291" i="2"/>
  <c r="KW291" i="2"/>
  <c r="KX291" i="2"/>
  <c r="KT246" i="2"/>
  <c r="KR292" i="2"/>
  <c r="KU246" i="2"/>
  <c r="KS292" i="2"/>
  <c r="KV246" i="2"/>
  <c r="KT292" i="2"/>
  <c r="KU292" i="2"/>
  <c r="KV292" i="2"/>
  <c r="KW292" i="2"/>
  <c r="KX292" i="2"/>
  <c r="KT247" i="2"/>
  <c r="KR293" i="2"/>
  <c r="KU247" i="2"/>
  <c r="KS293" i="2"/>
  <c r="KV247" i="2"/>
  <c r="KT293" i="2"/>
  <c r="KU293" i="2"/>
  <c r="KV293" i="2"/>
  <c r="KW293" i="2"/>
  <c r="KX293" i="2"/>
  <c r="KT248" i="2"/>
  <c r="KR294" i="2"/>
  <c r="KU248" i="2"/>
  <c r="KS294" i="2"/>
  <c r="KV248" i="2"/>
  <c r="KT294" i="2"/>
  <c r="KU294" i="2"/>
  <c r="KV294" i="2"/>
  <c r="KW294" i="2"/>
  <c r="KX294" i="2"/>
  <c r="KR295" i="2"/>
  <c r="KS295" i="2"/>
  <c r="KT295" i="2"/>
  <c r="KU295" i="2"/>
  <c r="KV295" i="2"/>
  <c r="KW295" i="2"/>
  <c r="KX295" i="2"/>
  <c r="KR296" i="2"/>
  <c r="KS296" i="2"/>
  <c r="KT296" i="2"/>
  <c r="KU296" i="2"/>
  <c r="KV296" i="2"/>
  <c r="KW296" i="2"/>
  <c r="KX296" i="2"/>
  <c r="KR297" i="2"/>
  <c r="KS297" i="2"/>
  <c r="KT297" i="2"/>
  <c r="KU297" i="2"/>
  <c r="KV297" i="2"/>
  <c r="KW297" i="2"/>
  <c r="KX297" i="2"/>
  <c r="KR298" i="2"/>
  <c r="KS298" i="2"/>
  <c r="KT298" i="2"/>
  <c r="KU298" i="2"/>
  <c r="KV298" i="2"/>
  <c r="KW298" i="2"/>
  <c r="KX298" i="2"/>
  <c r="KU262" i="2"/>
  <c r="KU263" i="2"/>
  <c r="KV262" i="2"/>
  <c r="KV263" i="2"/>
  <c r="KW262" i="2"/>
  <c r="KW263" i="2"/>
  <c r="KX262" i="2"/>
  <c r="KX263" i="2"/>
  <c r="KY262" i="2"/>
  <c r="KY263" i="2"/>
  <c r="R3" i="9"/>
  <c r="R5" i="9"/>
  <c r="S3" i="9"/>
  <c r="S5" i="9"/>
  <c r="T3" i="9"/>
  <c r="T5" i="9"/>
  <c r="U3" i="9"/>
  <c r="U5" i="9"/>
  <c r="V3" i="9"/>
  <c r="V5" i="9"/>
  <c r="W3" i="9"/>
  <c r="W5" i="9"/>
  <c r="R6" i="9"/>
  <c r="S6" i="9"/>
  <c r="T6" i="9"/>
  <c r="U6" i="9"/>
  <c r="V6" i="9"/>
  <c r="W6" i="9"/>
  <c r="R7" i="9"/>
  <c r="S7" i="9"/>
  <c r="T7" i="9"/>
  <c r="U7" i="9"/>
  <c r="V7" i="9"/>
  <c r="W7" i="9"/>
  <c r="R8" i="9"/>
  <c r="S8" i="9"/>
  <c r="T8" i="9"/>
  <c r="U8" i="9"/>
  <c r="V8" i="9"/>
  <c r="W8" i="9"/>
  <c r="R9" i="9"/>
  <c r="S9" i="9"/>
  <c r="T9" i="9"/>
  <c r="U9" i="9"/>
  <c r="V9" i="9"/>
  <c r="W9" i="9"/>
  <c r="R4" i="9"/>
  <c r="S4" i="9"/>
  <c r="T4" i="9"/>
  <c r="U4" i="9"/>
  <c r="V4" i="9"/>
  <c r="W4" i="9"/>
  <c r="FK262" i="2"/>
  <c r="FK263" i="2"/>
  <c r="FL262" i="2"/>
  <c r="FL263" i="2"/>
  <c r="FM262" i="2"/>
  <c r="FM263" i="2"/>
  <c r="FN262" i="2"/>
  <c r="FN263" i="2"/>
  <c r="FO262" i="2"/>
  <c r="FO263" i="2"/>
  <c r="FJ262" i="2"/>
  <c r="FJ263" i="2"/>
  <c r="EX267" i="2"/>
  <c r="EX266" i="2"/>
  <c r="EX265" i="2"/>
  <c r="EX264" i="2"/>
  <c r="O261" i="2"/>
  <c r="P261" i="2"/>
  <c r="Q261" i="2"/>
  <c r="R261" i="2"/>
  <c r="S261" i="2"/>
  <c r="T261" i="2"/>
  <c r="KT262" i="2"/>
  <c r="KT263" i="2"/>
  <c r="KH264" i="2"/>
  <c r="KH265" i="2"/>
  <c r="KH266" i="2"/>
  <c r="KH267" i="2"/>
  <c r="AK276" i="2"/>
  <c r="AK277" i="2"/>
  <c r="AK278" i="2"/>
  <c r="AK279" i="2"/>
  <c r="AI234" i="2"/>
  <c r="AK280" i="2"/>
  <c r="AI235" i="2"/>
  <c r="AK281" i="2"/>
  <c r="AI236" i="2"/>
  <c r="AK282" i="2"/>
  <c r="AI237" i="2"/>
  <c r="AK283" i="2"/>
  <c r="AI238" i="2"/>
  <c r="AK284" i="2"/>
  <c r="AI239" i="2"/>
  <c r="AK285" i="2"/>
  <c r="AI240" i="2"/>
  <c r="AK286" i="2"/>
  <c r="AI241" i="2"/>
  <c r="AK287" i="2"/>
  <c r="AI242" i="2"/>
  <c r="AK288" i="2"/>
  <c r="AI243" i="2"/>
  <c r="AK289" i="2"/>
  <c r="AI245" i="2"/>
  <c r="AK291" i="2"/>
  <c r="AI246" i="2"/>
  <c r="AK292" i="2"/>
  <c r="AI247" i="2"/>
  <c r="AK293" i="2"/>
  <c r="AI248" i="2"/>
  <c r="AK294" i="2"/>
  <c r="AK295" i="2"/>
  <c r="AK296" i="2"/>
  <c r="AK297" i="2"/>
  <c r="AK298" i="2"/>
  <c r="GF276" i="2"/>
  <c r="GF277" i="2"/>
  <c r="GF278" i="2"/>
  <c r="GF279" i="2"/>
  <c r="GD234" i="2"/>
  <c r="GF280" i="2"/>
  <c r="GD235" i="2"/>
  <c r="GF281" i="2"/>
  <c r="GD236" i="2"/>
  <c r="GF282" i="2"/>
  <c r="GD237" i="2"/>
  <c r="GF283" i="2"/>
  <c r="GD238" i="2"/>
  <c r="GF284" i="2"/>
  <c r="GD239" i="2"/>
  <c r="GF285" i="2"/>
  <c r="GD240" i="2"/>
  <c r="GF286" i="2"/>
  <c r="GD241" i="2"/>
  <c r="GF287" i="2"/>
  <c r="GD242" i="2"/>
  <c r="GF288" i="2"/>
  <c r="GD243" i="2"/>
  <c r="GF289" i="2"/>
  <c r="GD244" i="2"/>
  <c r="GF290" i="2"/>
  <c r="GD245" i="2"/>
  <c r="GF291" i="2"/>
  <c r="GD246" i="2"/>
  <c r="GF292" i="2"/>
  <c r="GD247" i="2"/>
  <c r="GF293" i="2"/>
  <c r="GD248" i="2"/>
  <c r="GF294" i="2"/>
  <c r="GF295" i="2"/>
  <c r="GF296" i="2"/>
  <c r="GF297" i="2"/>
  <c r="GF298" i="2"/>
  <c r="LP276" i="2"/>
  <c r="LP277" i="2"/>
  <c r="LP278" i="2"/>
  <c r="LP279" i="2"/>
  <c r="LN234" i="2"/>
  <c r="LP280" i="2"/>
  <c r="LN235" i="2"/>
  <c r="LP281" i="2"/>
  <c r="LN236" i="2"/>
  <c r="LP282" i="2"/>
  <c r="LN237" i="2"/>
  <c r="LP283" i="2"/>
  <c r="LN238" i="2"/>
  <c r="LP284" i="2"/>
  <c r="LN239" i="2"/>
  <c r="LP285" i="2"/>
  <c r="LN240" i="2"/>
  <c r="LP286" i="2"/>
  <c r="LN241" i="2"/>
  <c r="LP287" i="2"/>
  <c r="LN242" i="2"/>
  <c r="LP288" i="2"/>
  <c r="LN243" i="2"/>
  <c r="LP289" i="2"/>
  <c r="LN244" i="2"/>
  <c r="LP290" i="2"/>
  <c r="LN245" i="2"/>
  <c r="LP291" i="2"/>
  <c r="LN246" i="2"/>
  <c r="LP292" i="2"/>
  <c r="LN247" i="2"/>
  <c r="LP293" i="2"/>
  <c r="LN248" i="2"/>
  <c r="LP294" i="2"/>
  <c r="LP295" i="2"/>
  <c r="LP296" i="2"/>
  <c r="LP297" i="2"/>
  <c r="LP298" i="2"/>
  <c r="LQ262" i="2"/>
  <c r="LQ263" i="2"/>
  <c r="LP262" i="2"/>
  <c r="LP263" i="2"/>
  <c r="LO262" i="2"/>
  <c r="LO263" i="2"/>
  <c r="LN262" i="2"/>
  <c r="LN263" i="2"/>
  <c r="GD262" i="2"/>
  <c r="GD263" i="2"/>
  <c r="GE262" i="2"/>
  <c r="GE263" i="2"/>
  <c r="GF262" i="2"/>
  <c r="GF263" i="2"/>
  <c r="GG262" i="2"/>
  <c r="GG263" i="2"/>
  <c r="AL3" i="9"/>
  <c r="AL5" i="9"/>
  <c r="AM3" i="9"/>
  <c r="AM5" i="9"/>
  <c r="AN3" i="9"/>
  <c r="AN5" i="9"/>
  <c r="AO3" i="9"/>
  <c r="AO5" i="9"/>
  <c r="AL6" i="9"/>
  <c r="AM6" i="9"/>
  <c r="AN6" i="9"/>
  <c r="AO6" i="9"/>
  <c r="AL7" i="9"/>
  <c r="AM7" i="9"/>
  <c r="AN7" i="9"/>
  <c r="AO7" i="9"/>
  <c r="AL8" i="9"/>
  <c r="AM8" i="9"/>
  <c r="AN8" i="9"/>
  <c r="AO8" i="9"/>
  <c r="AL9" i="9"/>
  <c r="AM9" i="9"/>
  <c r="AN9" i="9"/>
  <c r="AO9" i="9"/>
  <c r="AL4" i="9"/>
  <c r="AM4" i="9"/>
  <c r="AN4" i="9"/>
  <c r="AO4" i="9"/>
  <c r="G38" i="7"/>
  <c r="G39" i="7"/>
  <c r="H38" i="7"/>
  <c r="H39" i="7"/>
  <c r="G40" i="7"/>
  <c r="H40" i="7"/>
  <c r="E38" i="7"/>
  <c r="E40" i="7"/>
  <c r="F38" i="7"/>
  <c r="F40" i="7"/>
  <c r="E39" i="7"/>
  <c r="F39" i="7"/>
  <c r="K5" i="7"/>
  <c r="M5" i="7"/>
  <c r="N5" i="7"/>
  <c r="K6" i="7"/>
  <c r="M6" i="7"/>
  <c r="N6" i="7"/>
  <c r="K7" i="7"/>
  <c r="M7" i="7"/>
  <c r="N7" i="7"/>
  <c r="K8" i="7"/>
  <c r="M8" i="7"/>
  <c r="N8" i="7"/>
  <c r="AL261" i="2"/>
  <c r="AK261" i="2"/>
  <c r="AJ261" i="2"/>
  <c r="AI261" i="2"/>
  <c r="AH261" i="2"/>
  <c r="AH245" i="2"/>
  <c r="AH237" i="2"/>
  <c r="AH241" i="2"/>
  <c r="K4" i="7"/>
  <c r="N4" i="7"/>
  <c r="M4" i="7"/>
  <c r="LM245" i="2"/>
  <c r="LM237" i="2"/>
  <c r="LM239" i="2"/>
  <c r="LM240" i="2"/>
  <c r="D38" i="7"/>
  <c r="D39" i="7"/>
  <c r="D40" i="7"/>
  <c r="AK3" i="9"/>
  <c r="AK4" i="9"/>
  <c r="AK9" i="9"/>
  <c r="AK8" i="9"/>
  <c r="AK7" i="9"/>
  <c r="AK6" i="9"/>
  <c r="AK5" i="9"/>
  <c r="GC245" i="2"/>
  <c r="GC237" i="2"/>
  <c r="GC241" i="2"/>
  <c r="GC244" i="2"/>
  <c r="GC262" i="2"/>
  <c r="GC263" i="2"/>
  <c r="LM241" i="2"/>
  <c r="LM244" i="2"/>
  <c r="LM262" i="2"/>
  <c r="LM263" i="2"/>
  <c r="LO291" i="2"/>
  <c r="LO283" i="2"/>
  <c r="LO287" i="2"/>
  <c r="LO290" i="2"/>
  <c r="GE291" i="2"/>
  <c r="GE283" i="2"/>
  <c r="GE287" i="2"/>
  <c r="GE290" i="2"/>
  <c r="AJ291" i="2"/>
  <c r="AJ283" i="2"/>
  <c r="AJ287" i="2"/>
  <c r="LO298" i="2"/>
  <c r="LO297" i="2"/>
  <c r="LO296" i="2"/>
  <c r="LO295" i="2"/>
  <c r="LM248" i="2"/>
  <c r="LO294" i="2"/>
  <c r="LM247" i="2"/>
  <c r="LO293" i="2"/>
  <c r="LM246" i="2"/>
  <c r="LO292" i="2"/>
  <c r="LM243" i="2"/>
  <c r="LO289" i="2"/>
  <c r="LM242" i="2"/>
  <c r="LO288" i="2"/>
  <c r="LO286" i="2"/>
  <c r="LO285" i="2"/>
  <c r="LM238" i="2"/>
  <c r="LO284" i="2"/>
  <c r="LM236" i="2"/>
  <c r="LO282" i="2"/>
  <c r="LM235" i="2"/>
  <c r="LO281" i="2"/>
  <c r="LM234" i="2"/>
  <c r="LO280" i="2"/>
  <c r="LO279" i="2"/>
  <c r="LO278" i="2"/>
  <c r="LO277" i="2"/>
  <c r="LO276" i="2"/>
  <c r="GE298" i="2"/>
  <c r="GE297" i="2"/>
  <c r="GE296" i="2"/>
  <c r="GE295" i="2"/>
  <c r="GC248" i="2"/>
  <c r="GE294" i="2"/>
  <c r="GC247" i="2"/>
  <c r="GE293" i="2"/>
  <c r="GC246" i="2"/>
  <c r="GE292" i="2"/>
  <c r="GC243" i="2"/>
  <c r="GE289" i="2"/>
  <c r="GC242" i="2"/>
  <c r="GE288" i="2"/>
  <c r="GC240" i="2"/>
  <c r="GE286" i="2"/>
  <c r="GC239" i="2"/>
  <c r="GE285" i="2"/>
  <c r="GC238" i="2"/>
  <c r="GE284" i="2"/>
  <c r="GC236" i="2"/>
  <c r="GE282" i="2"/>
  <c r="GC235" i="2"/>
  <c r="GE281" i="2"/>
  <c r="GC234" i="2"/>
  <c r="GE280" i="2"/>
  <c r="GE279" i="2"/>
  <c r="GE278" i="2"/>
  <c r="GE277" i="2"/>
  <c r="GE276" i="2"/>
  <c r="AJ298" i="2"/>
  <c r="AJ297" i="2"/>
  <c r="AJ296" i="2"/>
  <c r="AJ295" i="2"/>
  <c r="AH248" i="2"/>
  <c r="AJ294" i="2"/>
  <c r="AH247" i="2"/>
  <c r="AJ293" i="2"/>
  <c r="AH246" i="2"/>
  <c r="AJ292" i="2"/>
  <c r="AH243" i="2"/>
  <c r="AJ289" i="2"/>
  <c r="AH242" i="2"/>
  <c r="AJ288" i="2"/>
  <c r="AH240" i="2"/>
  <c r="AJ286" i="2"/>
  <c r="AH239" i="2"/>
  <c r="AJ285" i="2"/>
  <c r="AH238" i="2"/>
  <c r="AJ284" i="2"/>
  <c r="AH236" i="2"/>
  <c r="AJ282" i="2"/>
  <c r="AH235" i="2"/>
  <c r="AJ281" i="2"/>
  <c r="AH234" i="2"/>
  <c r="AJ280" i="2"/>
  <c r="AJ279" i="2"/>
  <c r="AJ278" i="2"/>
  <c r="AJ277" i="2"/>
  <c r="AJ276" i="2"/>
  <c r="FS276" i="2"/>
  <c r="FS277" i="2"/>
  <c r="FS278" i="2"/>
  <c r="FS279" i="2"/>
  <c r="FU234" i="2"/>
  <c r="FS280" i="2"/>
  <c r="FU235" i="2"/>
  <c r="FS281" i="2"/>
  <c r="FU236" i="2"/>
  <c r="FS282" i="2"/>
  <c r="FU237" i="2"/>
  <c r="FS283" i="2"/>
  <c r="FU238" i="2"/>
  <c r="FS284" i="2"/>
  <c r="FU239" i="2"/>
  <c r="FS285" i="2"/>
  <c r="FU240" i="2"/>
  <c r="FS286" i="2"/>
  <c r="FU241" i="2"/>
  <c r="FS287" i="2"/>
  <c r="FU242" i="2"/>
  <c r="FS288" i="2"/>
  <c r="FU243" i="2"/>
  <c r="FS289" i="2"/>
  <c r="FU244" i="2"/>
  <c r="FS290" i="2"/>
  <c r="FU245" i="2"/>
  <c r="FS291" i="2"/>
  <c r="FU246" i="2"/>
  <c r="FS292" i="2"/>
  <c r="FU247" i="2"/>
  <c r="FS293" i="2"/>
  <c r="FU248" i="2"/>
  <c r="FS294" i="2"/>
  <c r="FS295" i="2"/>
  <c r="FS296" i="2"/>
  <c r="FS297" i="2"/>
  <c r="FS298" i="2"/>
  <c r="LC276" i="2"/>
  <c r="LC277" i="2"/>
  <c r="LC278" i="2"/>
  <c r="LC279" i="2"/>
  <c r="LE234" i="2"/>
  <c r="LC280" i="2"/>
  <c r="LE235" i="2"/>
  <c r="LC281" i="2"/>
  <c r="LE236" i="2"/>
  <c r="LC282" i="2"/>
  <c r="LE237" i="2"/>
  <c r="LC283" i="2"/>
  <c r="LE238" i="2"/>
  <c r="LC284" i="2"/>
  <c r="LE239" i="2"/>
  <c r="LC285" i="2"/>
  <c r="LE240" i="2"/>
  <c r="LC286" i="2"/>
  <c r="LE241" i="2"/>
  <c r="LC287" i="2"/>
  <c r="LE242" i="2"/>
  <c r="LC288" i="2"/>
  <c r="LE243" i="2"/>
  <c r="LC289" i="2"/>
  <c r="LE244" i="2"/>
  <c r="LC290" i="2"/>
  <c r="LE245" i="2"/>
  <c r="LC291" i="2"/>
  <c r="LE246" i="2"/>
  <c r="LC292" i="2"/>
  <c r="LE247" i="2"/>
  <c r="LC293" i="2"/>
  <c r="LE248" i="2"/>
  <c r="LC294" i="2"/>
  <c r="LC295" i="2"/>
  <c r="LC296" i="2"/>
  <c r="LC297" i="2"/>
  <c r="LC298" i="2"/>
  <c r="LA262" i="2"/>
  <c r="LA263" i="2"/>
  <c r="Y3" i="9"/>
  <c r="Y5" i="9"/>
  <c r="Y6" i="9"/>
  <c r="Y7" i="9"/>
  <c r="Y8" i="9"/>
  <c r="Y9" i="9"/>
  <c r="Y4" i="9"/>
  <c r="FQ262" i="2"/>
  <c r="FQ263" i="2"/>
  <c r="V261" i="2"/>
  <c r="AA245" i="2"/>
  <c r="AA237" i="2"/>
  <c r="AA241" i="2"/>
  <c r="AB245" i="2"/>
  <c r="AB237" i="2"/>
  <c r="AB241" i="2"/>
  <c r="AC245" i="2"/>
  <c r="AC237" i="2"/>
  <c r="AC241" i="2"/>
  <c r="AD245" i="2"/>
  <c r="AD237" i="2"/>
  <c r="AD241" i="2"/>
  <c r="AE245" i="2"/>
  <c r="AE237" i="2"/>
  <c r="AE241" i="2"/>
  <c r="AF245" i="2"/>
  <c r="AF237" i="2"/>
  <c r="AF241" i="2"/>
  <c r="AG245" i="2"/>
  <c r="AG237" i="2"/>
  <c r="AG241" i="2"/>
  <c r="C269" i="2"/>
  <c r="J85" i="3"/>
  <c r="C266" i="2"/>
  <c r="J81" i="3"/>
  <c r="J87" i="3"/>
  <c r="C267" i="2"/>
  <c r="NB267" i="2"/>
  <c r="MJ267" i="2"/>
  <c r="MI267" i="2"/>
  <c r="MH267" i="2"/>
  <c r="MG267" i="2"/>
  <c r="MF267" i="2"/>
  <c r="ME267" i="2"/>
  <c r="MD267" i="2"/>
  <c r="MC267" i="2"/>
  <c r="MB267" i="2"/>
  <c r="MA267" i="2"/>
  <c r="LZ267" i="2"/>
  <c r="LY267" i="2"/>
  <c r="LX267" i="2"/>
  <c r="LW267" i="2"/>
  <c r="LV267" i="2"/>
  <c r="LU267" i="2"/>
  <c r="LT267" i="2"/>
  <c r="LS267" i="2"/>
  <c r="LR267" i="2"/>
  <c r="LQ267" i="2"/>
  <c r="LP267" i="2"/>
  <c r="LO267" i="2"/>
  <c r="LN267" i="2"/>
  <c r="LM267" i="2"/>
  <c r="LL267" i="2"/>
  <c r="LK267" i="2"/>
  <c r="LJ267" i="2"/>
  <c r="LI267" i="2"/>
  <c r="LH267" i="2"/>
  <c r="LG267" i="2"/>
  <c r="LF267" i="2"/>
  <c r="LE267" i="2"/>
  <c r="LD267" i="2"/>
  <c r="LC267" i="2"/>
  <c r="LB267" i="2"/>
  <c r="LA267" i="2"/>
  <c r="KZ267" i="2"/>
  <c r="KY267" i="2"/>
  <c r="KX267" i="2"/>
  <c r="KW267" i="2"/>
  <c r="KV267" i="2"/>
  <c r="KU267" i="2"/>
  <c r="KT267" i="2"/>
  <c r="KS267" i="2"/>
  <c r="KR267" i="2"/>
  <c r="KQ267" i="2"/>
  <c r="KP267" i="2"/>
  <c r="KO267" i="2"/>
  <c r="KN267" i="2"/>
  <c r="KM267" i="2"/>
  <c r="KL267" i="2"/>
  <c r="KK267" i="2"/>
  <c r="KJ267" i="2"/>
  <c r="KI267" i="2"/>
  <c r="NB266" i="2"/>
  <c r="MJ266" i="2"/>
  <c r="MI266" i="2"/>
  <c r="MH266" i="2"/>
  <c r="MG266" i="2"/>
  <c r="MF266" i="2"/>
  <c r="ME266" i="2"/>
  <c r="MD266" i="2"/>
  <c r="MC266" i="2"/>
  <c r="MB266" i="2"/>
  <c r="MA266" i="2"/>
  <c r="LZ266" i="2"/>
  <c r="LY266" i="2"/>
  <c r="LX266" i="2"/>
  <c r="LW266" i="2"/>
  <c r="LV266" i="2"/>
  <c r="LU266" i="2"/>
  <c r="LT266" i="2"/>
  <c r="LS266" i="2"/>
  <c r="LR266" i="2"/>
  <c r="LQ266" i="2"/>
  <c r="LP266" i="2"/>
  <c r="LO266" i="2"/>
  <c r="LN266" i="2"/>
  <c r="LM266" i="2"/>
  <c r="LL266" i="2"/>
  <c r="LK266" i="2"/>
  <c r="LJ266" i="2"/>
  <c r="LI266" i="2"/>
  <c r="LH266" i="2"/>
  <c r="LG266" i="2"/>
  <c r="LF266" i="2"/>
  <c r="LE266" i="2"/>
  <c r="LD266" i="2"/>
  <c r="LC266" i="2"/>
  <c r="LB266" i="2"/>
  <c r="LA266" i="2"/>
  <c r="KZ266" i="2"/>
  <c r="KY266" i="2"/>
  <c r="KX266" i="2"/>
  <c r="KW266" i="2"/>
  <c r="KV266" i="2"/>
  <c r="KU266" i="2"/>
  <c r="KT266" i="2"/>
  <c r="KS266" i="2"/>
  <c r="KR266" i="2"/>
  <c r="KQ266" i="2"/>
  <c r="KP266" i="2"/>
  <c r="KO266" i="2"/>
  <c r="KN266" i="2"/>
  <c r="KM266" i="2"/>
  <c r="KL266" i="2"/>
  <c r="KK266" i="2"/>
  <c r="KJ266" i="2"/>
  <c r="KI266" i="2"/>
  <c r="NB265" i="2"/>
  <c r="MJ265" i="2"/>
  <c r="MI265" i="2"/>
  <c r="MH265" i="2"/>
  <c r="MG265" i="2"/>
  <c r="MF265" i="2"/>
  <c r="ME265" i="2"/>
  <c r="MD265" i="2"/>
  <c r="MC265" i="2"/>
  <c r="MB265" i="2"/>
  <c r="MA265" i="2"/>
  <c r="LZ265" i="2"/>
  <c r="LY265" i="2"/>
  <c r="LX265" i="2"/>
  <c r="LW265" i="2"/>
  <c r="LV265" i="2"/>
  <c r="LU265" i="2"/>
  <c r="LT265" i="2"/>
  <c r="LS265" i="2"/>
  <c r="LR265" i="2"/>
  <c r="LQ265" i="2"/>
  <c r="LP265" i="2"/>
  <c r="LO265" i="2"/>
  <c r="LN265" i="2"/>
  <c r="LM265" i="2"/>
  <c r="LL265" i="2"/>
  <c r="LK265" i="2"/>
  <c r="LJ265" i="2"/>
  <c r="LI265" i="2"/>
  <c r="LH265" i="2"/>
  <c r="LG265" i="2"/>
  <c r="LF265" i="2"/>
  <c r="LE265" i="2"/>
  <c r="LD265" i="2"/>
  <c r="LC265" i="2"/>
  <c r="LB265" i="2"/>
  <c r="LA265" i="2"/>
  <c r="KZ265" i="2"/>
  <c r="KY265" i="2"/>
  <c r="KX265" i="2"/>
  <c r="KW265" i="2"/>
  <c r="KV265" i="2"/>
  <c r="KU265" i="2"/>
  <c r="KT265" i="2"/>
  <c r="KS265" i="2"/>
  <c r="KR265" i="2"/>
  <c r="KQ265" i="2"/>
  <c r="KP265" i="2"/>
  <c r="KO265" i="2"/>
  <c r="KN265" i="2"/>
  <c r="KM265" i="2"/>
  <c r="KL265" i="2"/>
  <c r="KK265" i="2"/>
  <c r="KJ265" i="2"/>
  <c r="KI265" i="2"/>
  <c r="NB264" i="2"/>
  <c r="MJ264" i="2"/>
  <c r="MI264" i="2"/>
  <c r="MH264" i="2"/>
  <c r="MG264" i="2"/>
  <c r="MF264" i="2"/>
  <c r="ME264" i="2"/>
  <c r="MD264" i="2"/>
  <c r="MC264" i="2"/>
  <c r="MB264" i="2"/>
  <c r="MA264" i="2"/>
  <c r="LZ264" i="2"/>
  <c r="LY264" i="2"/>
  <c r="LX264" i="2"/>
  <c r="LW264" i="2"/>
  <c r="LV264" i="2"/>
  <c r="LU264" i="2"/>
  <c r="LT264" i="2"/>
  <c r="LS264" i="2"/>
  <c r="LR264" i="2"/>
  <c r="LQ264" i="2"/>
  <c r="LP264" i="2"/>
  <c r="LO264" i="2"/>
  <c r="LN264" i="2"/>
  <c r="LM264" i="2"/>
  <c r="LL264" i="2"/>
  <c r="LK264" i="2"/>
  <c r="LJ264" i="2"/>
  <c r="LI264" i="2"/>
  <c r="LH264" i="2"/>
  <c r="LG264" i="2"/>
  <c r="LF264" i="2"/>
  <c r="LE264" i="2"/>
  <c r="LD264" i="2"/>
  <c r="LC264" i="2"/>
  <c r="LB264" i="2"/>
  <c r="LA264" i="2"/>
  <c r="KZ264" i="2"/>
  <c r="KY264" i="2"/>
  <c r="KX264" i="2"/>
  <c r="KW264" i="2"/>
  <c r="KV264" i="2"/>
  <c r="KU264" i="2"/>
  <c r="KT264" i="2"/>
  <c r="KS264" i="2"/>
  <c r="KR264" i="2"/>
  <c r="KQ264" i="2"/>
  <c r="KP264" i="2"/>
  <c r="KO264" i="2"/>
  <c r="KN264" i="2"/>
  <c r="KM264" i="2"/>
  <c r="KL264" i="2"/>
  <c r="KK264" i="2"/>
  <c r="KJ264" i="2"/>
  <c r="KI264" i="2"/>
  <c r="GB264" i="2"/>
  <c r="GC264" i="2"/>
  <c r="GD264" i="2"/>
  <c r="GE264" i="2"/>
  <c r="GF264" i="2"/>
  <c r="GG264" i="2"/>
  <c r="GH264" i="2"/>
  <c r="GI264" i="2"/>
  <c r="GJ264" i="2"/>
  <c r="GK264" i="2"/>
  <c r="GL264" i="2"/>
  <c r="GM264" i="2"/>
  <c r="GN264" i="2"/>
  <c r="GO264" i="2"/>
  <c r="GP264" i="2"/>
  <c r="GQ264" i="2"/>
  <c r="GR264" i="2"/>
  <c r="GS264" i="2"/>
  <c r="GT264" i="2"/>
  <c r="GU264" i="2"/>
  <c r="GV264" i="2"/>
  <c r="GW264" i="2"/>
  <c r="GX264" i="2"/>
  <c r="GY264" i="2"/>
  <c r="GZ264" i="2"/>
  <c r="GB265" i="2"/>
  <c r="GC265" i="2"/>
  <c r="GD265" i="2"/>
  <c r="GE265" i="2"/>
  <c r="GF265" i="2"/>
  <c r="GG265" i="2"/>
  <c r="GH265" i="2"/>
  <c r="GI265" i="2"/>
  <c r="GJ265" i="2"/>
  <c r="GK265" i="2"/>
  <c r="GL265" i="2"/>
  <c r="GM265" i="2"/>
  <c r="GN265" i="2"/>
  <c r="GO265" i="2"/>
  <c r="GP265" i="2"/>
  <c r="GQ265" i="2"/>
  <c r="GR265" i="2"/>
  <c r="GS265" i="2"/>
  <c r="GT265" i="2"/>
  <c r="GU265" i="2"/>
  <c r="GV265" i="2"/>
  <c r="GW265" i="2"/>
  <c r="GX265" i="2"/>
  <c r="GY265" i="2"/>
  <c r="GZ265" i="2"/>
  <c r="GB266" i="2"/>
  <c r="GC266" i="2"/>
  <c r="GD266" i="2"/>
  <c r="GE266" i="2"/>
  <c r="GF266" i="2"/>
  <c r="GG266" i="2"/>
  <c r="GH266" i="2"/>
  <c r="GI266" i="2"/>
  <c r="GJ266" i="2"/>
  <c r="GK266" i="2"/>
  <c r="GL266" i="2"/>
  <c r="GM266" i="2"/>
  <c r="GN266" i="2"/>
  <c r="GO266" i="2"/>
  <c r="GP266" i="2"/>
  <c r="GQ266" i="2"/>
  <c r="GR266" i="2"/>
  <c r="GS266" i="2"/>
  <c r="GT266" i="2"/>
  <c r="GU266" i="2"/>
  <c r="GV266" i="2"/>
  <c r="GW266" i="2"/>
  <c r="GX266" i="2"/>
  <c r="GY266" i="2"/>
  <c r="GZ266" i="2"/>
  <c r="GB267" i="2"/>
  <c r="GC267" i="2"/>
  <c r="GD267" i="2"/>
  <c r="GE267" i="2"/>
  <c r="GF267" i="2"/>
  <c r="GG267" i="2"/>
  <c r="GH267" i="2"/>
  <c r="GI267" i="2"/>
  <c r="GJ267" i="2"/>
  <c r="GK267" i="2"/>
  <c r="GL267" i="2"/>
  <c r="GM267" i="2"/>
  <c r="GN267" i="2"/>
  <c r="GO267" i="2"/>
  <c r="GP267" i="2"/>
  <c r="GQ267" i="2"/>
  <c r="GR267" i="2"/>
  <c r="GS267" i="2"/>
  <c r="GT267" i="2"/>
  <c r="GU267" i="2"/>
  <c r="GV267" i="2"/>
  <c r="GW267" i="2"/>
  <c r="GX267" i="2"/>
  <c r="GY267" i="2"/>
  <c r="GZ267" i="2"/>
  <c r="AN266" i="2"/>
  <c r="AO266" i="2"/>
  <c r="AP266" i="2"/>
  <c r="AQ266" i="2"/>
  <c r="AR266" i="2"/>
  <c r="AS266" i="2"/>
  <c r="AT266" i="2"/>
  <c r="AU266" i="2"/>
  <c r="AV266" i="2"/>
  <c r="AW266" i="2"/>
  <c r="AX266" i="2"/>
  <c r="AY266" i="2"/>
  <c r="AZ266" i="2"/>
  <c r="BA266" i="2"/>
  <c r="BB266" i="2"/>
  <c r="BC266" i="2"/>
  <c r="BD266" i="2"/>
  <c r="BE266" i="2"/>
  <c r="AN267" i="2"/>
  <c r="AO267" i="2"/>
  <c r="AP267" i="2"/>
  <c r="AQ267" i="2"/>
  <c r="AR267" i="2"/>
  <c r="AS267" i="2"/>
  <c r="AT267" i="2"/>
  <c r="AU267" i="2"/>
  <c r="AV267" i="2"/>
  <c r="AW267" i="2"/>
  <c r="AX267" i="2"/>
  <c r="AY267" i="2"/>
  <c r="AZ267" i="2"/>
  <c r="BA267" i="2"/>
  <c r="BB267" i="2"/>
  <c r="BC267" i="2"/>
  <c r="BD267" i="2"/>
  <c r="BE267" i="2"/>
  <c r="AN268" i="2"/>
  <c r="AO268" i="2"/>
  <c r="AP268" i="2"/>
  <c r="AQ268" i="2"/>
  <c r="AR268" i="2"/>
  <c r="AS268" i="2"/>
  <c r="AT268" i="2"/>
  <c r="AU268" i="2"/>
  <c r="AV268" i="2"/>
  <c r="AW268" i="2"/>
  <c r="AX268" i="2"/>
  <c r="AY268" i="2"/>
  <c r="AZ268" i="2"/>
  <c r="BA268" i="2"/>
  <c r="BB268" i="2"/>
  <c r="BC268" i="2"/>
  <c r="BD268" i="2"/>
  <c r="BE268" i="2"/>
  <c r="AN269" i="2"/>
  <c r="AO269" i="2"/>
  <c r="AP269" i="2"/>
  <c r="AQ269" i="2"/>
  <c r="AR269" i="2"/>
  <c r="AS269" i="2"/>
  <c r="AT269" i="2"/>
  <c r="AU269" i="2"/>
  <c r="AV269" i="2"/>
  <c r="AW269" i="2"/>
  <c r="AX269" i="2"/>
  <c r="AY269" i="2"/>
  <c r="AZ269" i="2"/>
  <c r="BA269" i="2"/>
  <c r="BB269" i="2"/>
  <c r="BC269" i="2"/>
  <c r="BD269" i="2"/>
  <c r="BE269" i="2"/>
  <c r="J82" i="3"/>
  <c r="FQ264" i="2"/>
  <c r="FR264" i="2"/>
  <c r="FS264" i="2"/>
  <c r="FT264" i="2"/>
  <c r="FU264" i="2"/>
  <c r="FV264" i="2"/>
  <c r="FW264" i="2"/>
  <c r="FX264" i="2"/>
  <c r="FY264" i="2"/>
  <c r="FZ264" i="2"/>
  <c r="GA264" i="2"/>
  <c r="FQ265" i="2"/>
  <c r="FR265" i="2"/>
  <c r="FS265" i="2"/>
  <c r="FT265" i="2"/>
  <c r="FU265" i="2"/>
  <c r="FV265" i="2"/>
  <c r="FW265" i="2"/>
  <c r="FX265" i="2"/>
  <c r="FY265" i="2"/>
  <c r="FZ265" i="2"/>
  <c r="GA265" i="2"/>
  <c r="FQ266" i="2"/>
  <c r="FR266" i="2"/>
  <c r="FS266" i="2"/>
  <c r="FT266" i="2"/>
  <c r="FU266" i="2"/>
  <c r="FV266" i="2"/>
  <c r="FW266" i="2"/>
  <c r="FX266" i="2"/>
  <c r="FY266" i="2"/>
  <c r="FZ266" i="2"/>
  <c r="GA266" i="2"/>
  <c r="FQ267" i="2"/>
  <c r="FR267" i="2"/>
  <c r="FS267" i="2"/>
  <c r="FT267" i="2"/>
  <c r="FU267" i="2"/>
  <c r="FV267" i="2"/>
  <c r="FW267" i="2"/>
  <c r="FX267" i="2"/>
  <c r="FY267" i="2"/>
  <c r="FZ267" i="2"/>
  <c r="GA267" i="2"/>
  <c r="C268" i="2"/>
  <c r="J84" i="3"/>
  <c r="J86" i="3"/>
  <c r="J83" i="3"/>
  <c r="HR267" i="2"/>
  <c r="FP267" i="2"/>
  <c r="FO267" i="2"/>
  <c r="FN267" i="2"/>
  <c r="FM267" i="2"/>
  <c r="FL267" i="2"/>
  <c r="FK267" i="2"/>
  <c r="FJ267" i="2"/>
  <c r="FI267" i="2"/>
  <c r="FH267" i="2"/>
  <c r="FG267" i="2"/>
  <c r="FF267" i="2"/>
  <c r="FE267" i="2"/>
  <c r="FD267" i="2"/>
  <c r="FC267" i="2"/>
  <c r="FB267" i="2"/>
  <c r="FA267" i="2"/>
  <c r="EZ267" i="2"/>
  <c r="EY267" i="2"/>
  <c r="HR266" i="2"/>
  <c r="FP266" i="2"/>
  <c r="FO266" i="2"/>
  <c r="FN266" i="2"/>
  <c r="FM266" i="2"/>
  <c r="FL266" i="2"/>
  <c r="FK266" i="2"/>
  <c r="FJ266" i="2"/>
  <c r="FI266" i="2"/>
  <c r="FH266" i="2"/>
  <c r="FG266" i="2"/>
  <c r="FF266" i="2"/>
  <c r="FE266" i="2"/>
  <c r="FD266" i="2"/>
  <c r="FC266" i="2"/>
  <c r="FB266" i="2"/>
  <c r="FA266" i="2"/>
  <c r="EZ266" i="2"/>
  <c r="EY266" i="2"/>
  <c r="HR265" i="2"/>
  <c r="FP265" i="2"/>
  <c r="FO265" i="2"/>
  <c r="FN265" i="2"/>
  <c r="FM265" i="2"/>
  <c r="FL265" i="2"/>
  <c r="FK265" i="2"/>
  <c r="FJ265" i="2"/>
  <c r="FI265" i="2"/>
  <c r="FH265" i="2"/>
  <c r="FG265" i="2"/>
  <c r="FF265" i="2"/>
  <c r="FE265" i="2"/>
  <c r="FD265" i="2"/>
  <c r="FC265" i="2"/>
  <c r="FB265" i="2"/>
  <c r="FA265" i="2"/>
  <c r="EZ265" i="2"/>
  <c r="EY265" i="2"/>
  <c r="HR264" i="2"/>
  <c r="FP264" i="2"/>
  <c r="FO264" i="2"/>
  <c r="FN264" i="2"/>
  <c r="FM264" i="2"/>
  <c r="FL264" i="2"/>
  <c r="FK264" i="2"/>
  <c r="FJ264" i="2"/>
  <c r="FI264" i="2"/>
  <c r="FH264" i="2"/>
  <c r="FG264" i="2"/>
  <c r="FF264" i="2"/>
  <c r="FE264" i="2"/>
  <c r="FD264" i="2"/>
  <c r="FC264" i="2"/>
  <c r="FB264" i="2"/>
  <c r="FA264" i="2"/>
  <c r="EZ264" i="2"/>
  <c r="EY264" i="2"/>
  <c r="H266" i="2"/>
  <c r="I266" i="2"/>
  <c r="J266" i="2"/>
  <c r="K266" i="2"/>
  <c r="L266" i="2"/>
  <c r="M266" i="2"/>
  <c r="N266" i="2"/>
  <c r="O266" i="2"/>
  <c r="P266" i="2"/>
  <c r="Q266" i="2"/>
  <c r="R266" i="2"/>
  <c r="S266" i="2"/>
  <c r="T266" i="2"/>
  <c r="U266" i="2"/>
  <c r="BU267" i="2"/>
  <c r="U269" i="2"/>
  <c r="T269" i="2"/>
  <c r="S269" i="2"/>
  <c r="R269" i="2"/>
  <c r="Q269" i="2"/>
  <c r="P269" i="2"/>
  <c r="O269" i="2"/>
  <c r="N269" i="2"/>
  <c r="M269" i="2"/>
  <c r="L269" i="2"/>
  <c r="K269" i="2"/>
  <c r="J269" i="2"/>
  <c r="I269" i="2"/>
  <c r="H269" i="2"/>
  <c r="G269" i="2"/>
  <c r="F269" i="2"/>
  <c r="E269" i="2"/>
  <c r="D269" i="2"/>
  <c r="I267" i="2"/>
  <c r="J267" i="2"/>
  <c r="K267" i="2"/>
  <c r="L267" i="2"/>
  <c r="M267" i="2"/>
  <c r="N267" i="2"/>
  <c r="O267" i="2"/>
  <c r="P267" i="2"/>
  <c r="Q267" i="2"/>
  <c r="R267" i="2"/>
  <c r="S267" i="2"/>
  <c r="T267" i="2"/>
  <c r="U267" i="2"/>
  <c r="BU266" i="2"/>
  <c r="U268" i="2"/>
  <c r="T268" i="2"/>
  <c r="S268" i="2"/>
  <c r="R268" i="2"/>
  <c r="Q268" i="2"/>
  <c r="P268" i="2"/>
  <c r="O268" i="2"/>
  <c r="N268" i="2"/>
  <c r="M268" i="2"/>
  <c r="L268" i="2"/>
  <c r="K268" i="2"/>
  <c r="J268" i="2"/>
  <c r="I268" i="2"/>
  <c r="H268" i="2"/>
  <c r="G268" i="2"/>
  <c r="F268" i="2"/>
  <c r="E268" i="2"/>
  <c r="D268" i="2"/>
  <c r="E267" i="2"/>
  <c r="F267" i="2"/>
  <c r="G267" i="2"/>
  <c r="H267" i="2"/>
  <c r="BU265" i="2"/>
  <c r="D267" i="2"/>
  <c r="E266" i="2"/>
  <c r="F266" i="2"/>
  <c r="G266" i="2"/>
  <c r="BU264" i="2"/>
  <c r="D266" i="2"/>
  <c r="AM269" i="2"/>
  <c r="AL269" i="2"/>
  <c r="AK269" i="2"/>
  <c r="AJ269" i="2"/>
  <c r="AI269" i="2"/>
  <c r="AH269" i="2"/>
  <c r="AG269" i="2"/>
  <c r="AF269" i="2"/>
  <c r="AE269" i="2"/>
  <c r="AD269" i="2"/>
  <c r="AC269" i="2"/>
  <c r="AB269" i="2"/>
  <c r="AA269" i="2"/>
  <c r="Z269" i="2"/>
  <c r="Y269" i="2"/>
  <c r="X269" i="2"/>
  <c r="W269" i="2"/>
  <c r="V269" i="2"/>
  <c r="AM268" i="2"/>
  <c r="AL268" i="2"/>
  <c r="AK268" i="2"/>
  <c r="AJ268" i="2"/>
  <c r="AI268" i="2"/>
  <c r="AH268" i="2"/>
  <c r="AG268" i="2"/>
  <c r="AF268" i="2"/>
  <c r="AE268" i="2"/>
  <c r="AD268" i="2"/>
  <c r="AC268" i="2"/>
  <c r="AB268" i="2"/>
  <c r="AA268" i="2"/>
  <c r="Z268" i="2"/>
  <c r="Y268" i="2"/>
  <c r="X268" i="2"/>
  <c r="W268" i="2"/>
  <c r="V268" i="2"/>
  <c r="AM267" i="2"/>
  <c r="AL267" i="2"/>
  <c r="AK267" i="2"/>
  <c r="AJ267" i="2"/>
  <c r="AI267" i="2"/>
  <c r="AH267" i="2"/>
  <c r="AG267" i="2"/>
  <c r="AF267" i="2"/>
  <c r="AE267" i="2"/>
  <c r="AD267" i="2"/>
  <c r="AC267" i="2"/>
  <c r="AB267" i="2"/>
  <c r="AA267" i="2"/>
  <c r="Z267" i="2"/>
  <c r="Y267" i="2"/>
  <c r="X267" i="2"/>
  <c r="W267" i="2"/>
  <c r="V267" i="2"/>
  <c r="AM266" i="2"/>
  <c r="AL266" i="2"/>
  <c r="AK266" i="2"/>
  <c r="AJ266" i="2"/>
  <c r="AI266" i="2"/>
  <c r="AH266" i="2"/>
  <c r="AG266" i="2"/>
  <c r="AF266" i="2"/>
  <c r="AE266" i="2"/>
  <c r="AD266" i="2"/>
  <c r="AC266" i="2"/>
  <c r="AB266" i="2"/>
  <c r="AA266" i="2"/>
  <c r="Z266" i="2"/>
  <c r="Y266" i="2"/>
  <c r="X266" i="2"/>
  <c r="W266" i="2"/>
  <c r="V266" i="2"/>
  <c r="AF276" i="2"/>
  <c r="AG276" i="2"/>
  <c r="AH276" i="2"/>
  <c r="AI276" i="2"/>
  <c r="AF277" i="2"/>
  <c r="AG277" i="2"/>
  <c r="AH277" i="2"/>
  <c r="AI277" i="2"/>
  <c r="AF278" i="2"/>
  <c r="AG278" i="2"/>
  <c r="AH278" i="2"/>
  <c r="AI278" i="2"/>
  <c r="AF279" i="2"/>
  <c r="AG279" i="2"/>
  <c r="AH279" i="2"/>
  <c r="AI279" i="2"/>
  <c r="AD234" i="2"/>
  <c r="AE234" i="2"/>
  <c r="AF234" i="2"/>
  <c r="AG234" i="2"/>
  <c r="AF280" i="2"/>
  <c r="AG280" i="2"/>
  <c r="AH280" i="2"/>
  <c r="AI280" i="2"/>
  <c r="AD235" i="2"/>
  <c r="AE235" i="2"/>
  <c r="AF235" i="2"/>
  <c r="AG235" i="2"/>
  <c r="AF281" i="2"/>
  <c r="AG281" i="2"/>
  <c r="AH281" i="2"/>
  <c r="AI281" i="2"/>
  <c r="AD236" i="2"/>
  <c r="AE236" i="2"/>
  <c r="AF236" i="2"/>
  <c r="AG236" i="2"/>
  <c r="AF282" i="2"/>
  <c r="AG282" i="2"/>
  <c r="AH282" i="2"/>
  <c r="AI282" i="2"/>
  <c r="AF283" i="2"/>
  <c r="AG283" i="2"/>
  <c r="AH283" i="2"/>
  <c r="AI283" i="2"/>
  <c r="AD238" i="2"/>
  <c r="AE238" i="2"/>
  <c r="AF238" i="2"/>
  <c r="AG238" i="2"/>
  <c r="AF284" i="2"/>
  <c r="AG284" i="2"/>
  <c r="AH284" i="2"/>
  <c r="AI284" i="2"/>
  <c r="AD239" i="2"/>
  <c r="AE239" i="2"/>
  <c r="AF239" i="2"/>
  <c r="AG239" i="2"/>
  <c r="AF285" i="2"/>
  <c r="AG285" i="2"/>
  <c r="AH285" i="2"/>
  <c r="AI285" i="2"/>
  <c r="AD240" i="2"/>
  <c r="AE240" i="2"/>
  <c r="AF240" i="2"/>
  <c r="AG240" i="2"/>
  <c r="AF286" i="2"/>
  <c r="AG286" i="2"/>
  <c r="AH286" i="2"/>
  <c r="AI286" i="2"/>
  <c r="AF287" i="2"/>
  <c r="AG287" i="2"/>
  <c r="AH287" i="2"/>
  <c r="AI287" i="2"/>
  <c r="AD242" i="2"/>
  <c r="AE242" i="2"/>
  <c r="AF242" i="2"/>
  <c r="AG242" i="2"/>
  <c r="AF288" i="2"/>
  <c r="AG288" i="2"/>
  <c r="AH288" i="2"/>
  <c r="AI288" i="2"/>
  <c r="AD243" i="2"/>
  <c r="AE243" i="2"/>
  <c r="AF243" i="2"/>
  <c r="AG243" i="2"/>
  <c r="AF289" i="2"/>
  <c r="AG289" i="2"/>
  <c r="AH289" i="2"/>
  <c r="AI289" i="2"/>
  <c r="AF291" i="2"/>
  <c r="AG291" i="2"/>
  <c r="AH291" i="2"/>
  <c r="AI291" i="2"/>
  <c r="AD246" i="2"/>
  <c r="AE246" i="2"/>
  <c r="AF246" i="2"/>
  <c r="AG246" i="2"/>
  <c r="AF292" i="2"/>
  <c r="AG292" i="2"/>
  <c r="AH292" i="2"/>
  <c r="AI292" i="2"/>
  <c r="AD247" i="2"/>
  <c r="AE247" i="2"/>
  <c r="AF247" i="2"/>
  <c r="AG247" i="2"/>
  <c r="AF293" i="2"/>
  <c r="AG293" i="2"/>
  <c r="AH293" i="2"/>
  <c r="AI293" i="2"/>
  <c r="AD248" i="2"/>
  <c r="AE248" i="2"/>
  <c r="AF248" i="2"/>
  <c r="AG248" i="2"/>
  <c r="AF294" i="2"/>
  <c r="AG294" i="2"/>
  <c r="AH294" i="2"/>
  <c r="AI294" i="2"/>
  <c r="AF295" i="2"/>
  <c r="AG295" i="2"/>
  <c r="AH295" i="2"/>
  <c r="AI295" i="2"/>
  <c r="AF296" i="2"/>
  <c r="AG296" i="2"/>
  <c r="AH296" i="2"/>
  <c r="AI296" i="2"/>
  <c r="AF297" i="2"/>
  <c r="AG297" i="2"/>
  <c r="AH297" i="2"/>
  <c r="AI297" i="2"/>
  <c r="AF298" i="2"/>
  <c r="AG298" i="2"/>
  <c r="AH298" i="2"/>
  <c r="AI298" i="2"/>
  <c r="GA276" i="2"/>
  <c r="GB276" i="2"/>
  <c r="GC276" i="2"/>
  <c r="GD276" i="2"/>
  <c r="GA277" i="2"/>
  <c r="GB277" i="2"/>
  <c r="GC277" i="2"/>
  <c r="GD277" i="2"/>
  <c r="GA278" i="2"/>
  <c r="GB278" i="2"/>
  <c r="GC278" i="2"/>
  <c r="GD278" i="2"/>
  <c r="GA279" i="2"/>
  <c r="GB279" i="2"/>
  <c r="GC279" i="2"/>
  <c r="GD279" i="2"/>
  <c r="FY234" i="2"/>
  <c r="FZ234" i="2"/>
  <c r="GA234" i="2"/>
  <c r="GB234" i="2"/>
  <c r="GA280" i="2"/>
  <c r="GB280" i="2"/>
  <c r="GC280" i="2"/>
  <c r="GD280" i="2"/>
  <c r="FY235" i="2"/>
  <c r="FZ235" i="2"/>
  <c r="GA235" i="2"/>
  <c r="GB235" i="2"/>
  <c r="GA281" i="2"/>
  <c r="GB281" i="2"/>
  <c r="GC281" i="2"/>
  <c r="GD281" i="2"/>
  <c r="FY236" i="2"/>
  <c r="FZ236" i="2"/>
  <c r="GA236" i="2"/>
  <c r="GB236" i="2"/>
  <c r="GA282" i="2"/>
  <c r="GB282" i="2"/>
  <c r="GC282" i="2"/>
  <c r="GD282" i="2"/>
  <c r="FY237" i="2"/>
  <c r="FZ237" i="2"/>
  <c r="GA237" i="2"/>
  <c r="GB237" i="2"/>
  <c r="GA283" i="2"/>
  <c r="GB283" i="2"/>
  <c r="GC283" i="2"/>
  <c r="GD283" i="2"/>
  <c r="FY238" i="2"/>
  <c r="FZ238" i="2"/>
  <c r="GA238" i="2"/>
  <c r="GB238" i="2"/>
  <c r="GA284" i="2"/>
  <c r="GB284" i="2"/>
  <c r="GC284" i="2"/>
  <c r="GD284" i="2"/>
  <c r="FY239" i="2"/>
  <c r="FZ239" i="2"/>
  <c r="GA239" i="2"/>
  <c r="GB239" i="2"/>
  <c r="GA285" i="2"/>
  <c r="GB285" i="2"/>
  <c r="GC285" i="2"/>
  <c r="GD285" i="2"/>
  <c r="FY240" i="2"/>
  <c r="FZ240" i="2"/>
  <c r="GA240" i="2"/>
  <c r="GB240" i="2"/>
  <c r="GA286" i="2"/>
  <c r="GB286" i="2"/>
  <c r="GC286" i="2"/>
  <c r="GD286" i="2"/>
  <c r="FY241" i="2"/>
  <c r="FZ241" i="2"/>
  <c r="GA241" i="2"/>
  <c r="GB241" i="2"/>
  <c r="GA287" i="2"/>
  <c r="GB287" i="2"/>
  <c r="GC287" i="2"/>
  <c r="GD287" i="2"/>
  <c r="FY242" i="2"/>
  <c r="FZ242" i="2"/>
  <c r="GA242" i="2"/>
  <c r="GB242" i="2"/>
  <c r="GA288" i="2"/>
  <c r="GB288" i="2"/>
  <c r="GC288" i="2"/>
  <c r="GD288" i="2"/>
  <c r="FY243" i="2"/>
  <c r="FZ243" i="2"/>
  <c r="GA243" i="2"/>
  <c r="GB243" i="2"/>
  <c r="GA289" i="2"/>
  <c r="GB289" i="2"/>
  <c r="GC289" i="2"/>
  <c r="GD289" i="2"/>
  <c r="FY244" i="2"/>
  <c r="FZ244" i="2"/>
  <c r="GA244" i="2"/>
  <c r="GB244" i="2"/>
  <c r="GA290" i="2"/>
  <c r="GB290" i="2"/>
  <c r="GC290" i="2"/>
  <c r="GD290" i="2"/>
  <c r="FY245" i="2"/>
  <c r="FZ245" i="2"/>
  <c r="GA245" i="2"/>
  <c r="GB245" i="2"/>
  <c r="GA291" i="2"/>
  <c r="GB291" i="2"/>
  <c r="GC291" i="2"/>
  <c r="GD291" i="2"/>
  <c r="FY246" i="2"/>
  <c r="FZ246" i="2"/>
  <c r="GA246" i="2"/>
  <c r="GB246" i="2"/>
  <c r="GA292" i="2"/>
  <c r="GB292" i="2"/>
  <c r="GC292" i="2"/>
  <c r="GD292" i="2"/>
  <c r="FY247" i="2"/>
  <c r="FZ247" i="2"/>
  <c r="GA247" i="2"/>
  <c r="GB247" i="2"/>
  <c r="GA293" i="2"/>
  <c r="GB293" i="2"/>
  <c r="GC293" i="2"/>
  <c r="GD293" i="2"/>
  <c r="FY248" i="2"/>
  <c r="FZ248" i="2"/>
  <c r="GA248" i="2"/>
  <c r="GB248" i="2"/>
  <c r="GA294" i="2"/>
  <c r="GB294" i="2"/>
  <c r="GC294" i="2"/>
  <c r="GD294" i="2"/>
  <c r="GA295" i="2"/>
  <c r="GB295" i="2"/>
  <c r="GC295" i="2"/>
  <c r="GD295" i="2"/>
  <c r="GA296" i="2"/>
  <c r="GB296" i="2"/>
  <c r="GC296" i="2"/>
  <c r="GD296" i="2"/>
  <c r="GA297" i="2"/>
  <c r="GB297" i="2"/>
  <c r="GC297" i="2"/>
  <c r="GD297" i="2"/>
  <c r="GA298" i="2"/>
  <c r="GB298" i="2"/>
  <c r="GC298" i="2"/>
  <c r="GD298" i="2"/>
  <c r="LK276" i="2"/>
  <c r="LL276" i="2"/>
  <c r="LM276" i="2"/>
  <c r="LN276" i="2"/>
  <c r="LK277" i="2"/>
  <c r="LL277" i="2"/>
  <c r="LM277" i="2"/>
  <c r="LN277" i="2"/>
  <c r="LK278" i="2"/>
  <c r="LL278" i="2"/>
  <c r="LM278" i="2"/>
  <c r="LN278" i="2"/>
  <c r="LK279" i="2"/>
  <c r="LL279" i="2"/>
  <c r="LM279" i="2"/>
  <c r="LN279" i="2"/>
  <c r="LI234" i="2"/>
  <c r="LJ234" i="2"/>
  <c r="LK234" i="2"/>
  <c r="LL234" i="2"/>
  <c r="LK280" i="2"/>
  <c r="LL280" i="2"/>
  <c r="LM280" i="2"/>
  <c r="LN280" i="2"/>
  <c r="LI235" i="2"/>
  <c r="LJ235" i="2"/>
  <c r="LK235" i="2"/>
  <c r="LL235" i="2"/>
  <c r="LK281" i="2"/>
  <c r="LL281" i="2"/>
  <c r="LM281" i="2"/>
  <c r="LN281" i="2"/>
  <c r="LI236" i="2"/>
  <c r="LJ236" i="2"/>
  <c r="LK236" i="2"/>
  <c r="LL236" i="2"/>
  <c r="LK282" i="2"/>
  <c r="LL282" i="2"/>
  <c r="LM282" i="2"/>
  <c r="LN282" i="2"/>
  <c r="LI237" i="2"/>
  <c r="LJ237" i="2"/>
  <c r="LK237" i="2"/>
  <c r="LL237" i="2"/>
  <c r="LK283" i="2"/>
  <c r="LL283" i="2"/>
  <c r="LM283" i="2"/>
  <c r="LN283" i="2"/>
  <c r="LI238" i="2"/>
  <c r="LJ238" i="2"/>
  <c r="LK238" i="2"/>
  <c r="LL238" i="2"/>
  <c r="LK284" i="2"/>
  <c r="LL284" i="2"/>
  <c r="LM284" i="2"/>
  <c r="LN284" i="2"/>
  <c r="LI239" i="2"/>
  <c r="LJ239" i="2"/>
  <c r="LK239" i="2"/>
  <c r="LL239" i="2"/>
  <c r="LK285" i="2"/>
  <c r="LL285" i="2"/>
  <c r="LM285" i="2"/>
  <c r="LN285" i="2"/>
  <c r="LI240" i="2"/>
  <c r="LJ240" i="2"/>
  <c r="LK240" i="2"/>
  <c r="LL240" i="2"/>
  <c r="LK286" i="2"/>
  <c r="LL286" i="2"/>
  <c r="LM286" i="2"/>
  <c r="LN286" i="2"/>
  <c r="LI241" i="2"/>
  <c r="LJ241" i="2"/>
  <c r="LK241" i="2"/>
  <c r="LL241" i="2"/>
  <c r="LK287" i="2"/>
  <c r="LL287" i="2"/>
  <c r="LM287" i="2"/>
  <c r="LN287" i="2"/>
  <c r="LI242" i="2"/>
  <c r="LJ242" i="2"/>
  <c r="LK242" i="2"/>
  <c r="LL242" i="2"/>
  <c r="LK288" i="2"/>
  <c r="LL288" i="2"/>
  <c r="LM288" i="2"/>
  <c r="LN288" i="2"/>
  <c r="LI243" i="2"/>
  <c r="LJ243" i="2"/>
  <c r="LK243" i="2"/>
  <c r="LL243" i="2"/>
  <c r="LK289" i="2"/>
  <c r="LL289" i="2"/>
  <c r="LM289" i="2"/>
  <c r="LN289" i="2"/>
  <c r="LI244" i="2"/>
  <c r="LJ244" i="2"/>
  <c r="LK244" i="2"/>
  <c r="LL244" i="2"/>
  <c r="LK290" i="2"/>
  <c r="LL290" i="2"/>
  <c r="LM290" i="2"/>
  <c r="LN290" i="2"/>
  <c r="LI245" i="2"/>
  <c r="LJ245" i="2"/>
  <c r="LK245" i="2"/>
  <c r="LL245" i="2"/>
  <c r="LK291" i="2"/>
  <c r="LL291" i="2"/>
  <c r="LM291" i="2"/>
  <c r="LN291" i="2"/>
  <c r="LI246" i="2"/>
  <c r="LJ246" i="2"/>
  <c r="LK246" i="2"/>
  <c r="LL246" i="2"/>
  <c r="LK292" i="2"/>
  <c r="LL292" i="2"/>
  <c r="LM292" i="2"/>
  <c r="LN292" i="2"/>
  <c r="LI247" i="2"/>
  <c r="LJ247" i="2"/>
  <c r="LK247" i="2"/>
  <c r="LL247" i="2"/>
  <c r="LK293" i="2"/>
  <c r="LL293" i="2"/>
  <c r="LM293" i="2"/>
  <c r="LN293" i="2"/>
  <c r="LI248" i="2"/>
  <c r="LJ248" i="2"/>
  <c r="LK248" i="2"/>
  <c r="LL248" i="2"/>
  <c r="LK294" i="2"/>
  <c r="LL294" i="2"/>
  <c r="LM294" i="2"/>
  <c r="LN294" i="2"/>
  <c r="LK295" i="2"/>
  <c r="LL295" i="2"/>
  <c r="LM295" i="2"/>
  <c r="LN295" i="2"/>
  <c r="LK296" i="2"/>
  <c r="LL296" i="2"/>
  <c r="LM296" i="2"/>
  <c r="LN296" i="2"/>
  <c r="LK297" i="2"/>
  <c r="LL297" i="2"/>
  <c r="LM297" i="2"/>
  <c r="LN297" i="2"/>
  <c r="LK298" i="2"/>
  <c r="LL298" i="2"/>
  <c r="LM298" i="2"/>
  <c r="LN298" i="2"/>
  <c r="W261" i="2"/>
  <c r="X261" i="2"/>
  <c r="Y261" i="2"/>
  <c r="Z261" i="2"/>
  <c r="AA261" i="2"/>
  <c r="AB261" i="2"/>
  <c r="AC261" i="2"/>
  <c r="AD261" i="2"/>
  <c r="AE261" i="2"/>
  <c r="AF261" i="2"/>
  <c r="AG261" i="2"/>
  <c r="K3" i="7"/>
  <c r="N3" i="7"/>
  <c r="K21" i="7"/>
  <c r="M21" i="7"/>
  <c r="N21" i="7"/>
  <c r="M3" i="7"/>
  <c r="C38" i="7"/>
  <c r="C39" i="7"/>
  <c r="C40" i="7"/>
  <c r="GA262" i="2"/>
  <c r="GA263" i="2"/>
  <c r="FZ262" i="2"/>
  <c r="FZ263" i="2"/>
  <c r="FY262" i="2"/>
  <c r="FY263" i="2"/>
  <c r="FX245" i="2"/>
  <c r="FX237" i="2"/>
  <c r="FX241" i="2"/>
  <c r="FX244" i="2"/>
  <c r="FX262" i="2"/>
  <c r="FX263" i="2"/>
  <c r="FW245" i="2"/>
  <c r="FW237" i="2"/>
  <c r="FW241" i="2"/>
  <c r="FW244" i="2"/>
  <c r="FW262" i="2"/>
  <c r="FW263" i="2"/>
  <c r="FV245" i="2"/>
  <c r="FV237" i="2"/>
  <c r="FV241" i="2"/>
  <c r="FV244" i="2"/>
  <c r="FV262" i="2"/>
  <c r="FV263" i="2"/>
  <c r="FU262" i="2"/>
  <c r="FU263" i="2"/>
  <c r="FT262" i="2"/>
  <c r="FT263" i="2"/>
  <c r="FS262" i="2"/>
  <c r="FS263" i="2"/>
  <c r="FR262" i="2"/>
  <c r="FR263" i="2"/>
  <c r="AJ3" i="9"/>
  <c r="AJ4" i="9"/>
  <c r="AI3" i="9"/>
  <c r="AI4" i="9"/>
  <c r="AH3" i="9"/>
  <c r="AH4" i="9"/>
  <c r="AG3" i="9"/>
  <c r="AG4" i="9"/>
  <c r="AF3" i="9"/>
  <c r="AF4" i="9"/>
  <c r="AE3" i="9"/>
  <c r="AE4" i="9"/>
  <c r="AD3" i="9"/>
  <c r="AD4" i="9"/>
  <c r="AC3" i="9"/>
  <c r="AC4" i="9"/>
  <c r="AB3" i="9"/>
  <c r="AB4" i="9"/>
  <c r="AA3" i="9"/>
  <c r="AA4" i="9"/>
  <c r="Z3" i="9"/>
  <c r="Z4" i="9"/>
  <c r="AJ9" i="9"/>
  <c r="AI9" i="9"/>
  <c r="AH9" i="9"/>
  <c r="AG9" i="9"/>
  <c r="AF9" i="9"/>
  <c r="AE9" i="9"/>
  <c r="AD9" i="9"/>
  <c r="AC9" i="9"/>
  <c r="AB9" i="9"/>
  <c r="AA9" i="9"/>
  <c r="Z9" i="9"/>
  <c r="AJ8" i="9"/>
  <c r="AI8" i="9"/>
  <c r="AH8" i="9"/>
  <c r="AG8" i="9"/>
  <c r="AF8" i="9"/>
  <c r="AE8" i="9"/>
  <c r="AD8" i="9"/>
  <c r="AC8" i="9"/>
  <c r="AB8" i="9"/>
  <c r="AA8" i="9"/>
  <c r="Z8" i="9"/>
  <c r="AJ7" i="9"/>
  <c r="AI7" i="9"/>
  <c r="AH7" i="9"/>
  <c r="AG7" i="9"/>
  <c r="AF7" i="9"/>
  <c r="AE7" i="9"/>
  <c r="AD7" i="9"/>
  <c r="AC7" i="9"/>
  <c r="AB7" i="9"/>
  <c r="AA7" i="9"/>
  <c r="Z7" i="9"/>
  <c r="AJ6" i="9"/>
  <c r="AI6" i="9"/>
  <c r="AH6" i="9"/>
  <c r="AG6" i="9"/>
  <c r="AF6" i="9"/>
  <c r="AE6" i="9"/>
  <c r="AD6" i="9"/>
  <c r="AC6" i="9"/>
  <c r="AB6" i="9"/>
  <c r="AA6" i="9"/>
  <c r="Z6" i="9"/>
  <c r="AJ5" i="9"/>
  <c r="AI5" i="9"/>
  <c r="AH5" i="9"/>
  <c r="AG5" i="9"/>
  <c r="AF5" i="9"/>
  <c r="AE5" i="9"/>
  <c r="AD5" i="9"/>
  <c r="AC5" i="9"/>
  <c r="AB5" i="9"/>
  <c r="AA5" i="9"/>
  <c r="Z5" i="9"/>
  <c r="GB262" i="2"/>
  <c r="GB263" i="2"/>
  <c r="LB262" i="2"/>
  <c r="LB263" i="2"/>
  <c r="LC262" i="2"/>
  <c r="LC263" i="2"/>
  <c r="LD262" i="2"/>
  <c r="LD263" i="2"/>
  <c r="LE262" i="2"/>
  <c r="LE263" i="2"/>
  <c r="LF245" i="2"/>
  <c r="LF237" i="2"/>
  <c r="LF241" i="2"/>
  <c r="LF244" i="2"/>
  <c r="LF262" i="2"/>
  <c r="LF263" i="2"/>
  <c r="LG245" i="2"/>
  <c r="LG237" i="2"/>
  <c r="LG241" i="2"/>
  <c r="LG244" i="2"/>
  <c r="LG262" i="2"/>
  <c r="LG263" i="2"/>
  <c r="LH245" i="2"/>
  <c r="LH237" i="2"/>
  <c r="LH241" i="2"/>
  <c r="LH244" i="2"/>
  <c r="LH262" i="2"/>
  <c r="LH263" i="2"/>
  <c r="LI262" i="2"/>
  <c r="LI263" i="2"/>
  <c r="LJ262" i="2"/>
  <c r="LJ263" i="2"/>
  <c r="LK262" i="2"/>
  <c r="LK263" i="2"/>
  <c r="LL262" i="2"/>
  <c r="LL263" i="2"/>
  <c r="LJ291" i="2"/>
  <c r="LJ283" i="2"/>
  <c r="LJ287" i="2"/>
  <c r="LJ290" i="2"/>
  <c r="LI291" i="2"/>
  <c r="LI283" i="2"/>
  <c r="LI287" i="2"/>
  <c r="LI290" i="2"/>
  <c r="LH291" i="2"/>
  <c r="LH283" i="2"/>
  <c r="LH287" i="2"/>
  <c r="LH290" i="2"/>
  <c r="LG291" i="2"/>
  <c r="LG283" i="2"/>
  <c r="LG287" i="2"/>
  <c r="LG290" i="2"/>
  <c r="LF291" i="2"/>
  <c r="LF283" i="2"/>
  <c r="LF287" i="2"/>
  <c r="LF290" i="2"/>
  <c r="LE291" i="2"/>
  <c r="LE283" i="2"/>
  <c r="LE287" i="2"/>
  <c r="LE290" i="2"/>
  <c r="LD291" i="2"/>
  <c r="LD283" i="2"/>
  <c r="LD287" i="2"/>
  <c r="LD290" i="2"/>
  <c r="FT291" i="2"/>
  <c r="FT283" i="2"/>
  <c r="FT287" i="2"/>
  <c r="FT290" i="2"/>
  <c r="FU291" i="2"/>
  <c r="FU283" i="2"/>
  <c r="FU287" i="2"/>
  <c r="FU290" i="2"/>
  <c r="FV291" i="2"/>
  <c r="FV283" i="2"/>
  <c r="FV287" i="2"/>
  <c r="FV290" i="2"/>
  <c r="FW291" i="2"/>
  <c r="FW283" i="2"/>
  <c r="FW287" i="2"/>
  <c r="FW290" i="2"/>
  <c r="FX291" i="2"/>
  <c r="FX283" i="2"/>
  <c r="FX287" i="2"/>
  <c r="FX290" i="2"/>
  <c r="FY291" i="2"/>
  <c r="FY283" i="2"/>
  <c r="FY287" i="2"/>
  <c r="FY290" i="2"/>
  <c r="FZ291" i="2"/>
  <c r="FZ283" i="2"/>
  <c r="FZ287" i="2"/>
  <c r="FZ290" i="2"/>
  <c r="AE291" i="2"/>
  <c r="AE283" i="2"/>
  <c r="AE287" i="2"/>
  <c r="AD291" i="2"/>
  <c r="AD283" i="2"/>
  <c r="AD287" i="2"/>
  <c r="AC291" i="2"/>
  <c r="AC283" i="2"/>
  <c r="AC287" i="2"/>
  <c r="AB291" i="2"/>
  <c r="AB283" i="2"/>
  <c r="AB287" i="2"/>
  <c r="AA291" i="2"/>
  <c r="AA283" i="2"/>
  <c r="AA287" i="2"/>
  <c r="Z291" i="2"/>
  <c r="Z283" i="2"/>
  <c r="Z287" i="2"/>
  <c r="Y291" i="2"/>
  <c r="Y283" i="2"/>
  <c r="Y287" i="2"/>
  <c r="LJ298" i="2"/>
  <c r="LI298" i="2"/>
  <c r="LH298" i="2"/>
  <c r="LG298" i="2"/>
  <c r="LF298" i="2"/>
  <c r="LE298" i="2"/>
  <c r="LD298" i="2"/>
  <c r="LJ297" i="2"/>
  <c r="LI297" i="2"/>
  <c r="LH297" i="2"/>
  <c r="LG297" i="2"/>
  <c r="LF297" i="2"/>
  <c r="LE297" i="2"/>
  <c r="LD297" i="2"/>
  <c r="LJ296" i="2"/>
  <c r="LI296" i="2"/>
  <c r="LH296" i="2"/>
  <c r="LG296" i="2"/>
  <c r="LF296" i="2"/>
  <c r="LE296" i="2"/>
  <c r="LD296" i="2"/>
  <c r="LJ295" i="2"/>
  <c r="LI295" i="2"/>
  <c r="LH295" i="2"/>
  <c r="LG295" i="2"/>
  <c r="LF295" i="2"/>
  <c r="LE295" i="2"/>
  <c r="LD295" i="2"/>
  <c r="LH248" i="2"/>
  <c r="LJ294" i="2"/>
  <c r="LG248" i="2"/>
  <c r="LI294" i="2"/>
  <c r="LF248" i="2"/>
  <c r="LH294" i="2"/>
  <c r="LG294" i="2"/>
  <c r="LF294" i="2"/>
  <c r="LE294" i="2"/>
  <c r="LD294" i="2"/>
  <c r="LH247" i="2"/>
  <c r="LJ293" i="2"/>
  <c r="LG247" i="2"/>
  <c r="LI293" i="2"/>
  <c r="LF247" i="2"/>
  <c r="LH293" i="2"/>
  <c r="LG293" i="2"/>
  <c r="LF293" i="2"/>
  <c r="LE293" i="2"/>
  <c r="LD293" i="2"/>
  <c r="LH246" i="2"/>
  <c r="LJ292" i="2"/>
  <c r="LG246" i="2"/>
  <c r="LI292" i="2"/>
  <c r="LF246" i="2"/>
  <c r="LH292" i="2"/>
  <c r="LG292" i="2"/>
  <c r="LF292" i="2"/>
  <c r="LE292" i="2"/>
  <c r="LD292" i="2"/>
  <c r="LH243" i="2"/>
  <c r="LJ289" i="2"/>
  <c r="LG243" i="2"/>
  <c r="LI289" i="2"/>
  <c r="LF243" i="2"/>
  <c r="LH289" i="2"/>
  <c r="LG289" i="2"/>
  <c r="LF289" i="2"/>
  <c r="LE289" i="2"/>
  <c r="LD289" i="2"/>
  <c r="LH242" i="2"/>
  <c r="LJ288" i="2"/>
  <c r="LG242" i="2"/>
  <c r="LI288" i="2"/>
  <c r="LF242" i="2"/>
  <c r="LH288" i="2"/>
  <c r="LG288" i="2"/>
  <c r="LF288" i="2"/>
  <c r="LE288" i="2"/>
  <c r="LD288" i="2"/>
  <c r="LH240" i="2"/>
  <c r="LJ286" i="2"/>
  <c r="LG240" i="2"/>
  <c r="LI286" i="2"/>
  <c r="LF240" i="2"/>
  <c r="LH286" i="2"/>
  <c r="LG286" i="2"/>
  <c r="LF286" i="2"/>
  <c r="LE286" i="2"/>
  <c r="LD286" i="2"/>
  <c r="LH239" i="2"/>
  <c r="LJ285" i="2"/>
  <c r="LG239" i="2"/>
  <c r="LI285" i="2"/>
  <c r="LF239" i="2"/>
  <c r="LH285" i="2"/>
  <c r="LG285" i="2"/>
  <c r="LF285" i="2"/>
  <c r="LE285" i="2"/>
  <c r="LD285" i="2"/>
  <c r="LH238" i="2"/>
  <c r="LJ284" i="2"/>
  <c r="LG238" i="2"/>
  <c r="LI284" i="2"/>
  <c r="LF238" i="2"/>
  <c r="LH284" i="2"/>
  <c r="LG284" i="2"/>
  <c r="LF284" i="2"/>
  <c r="LE284" i="2"/>
  <c r="LD284" i="2"/>
  <c r="LH236" i="2"/>
  <c r="LJ282" i="2"/>
  <c r="LG236" i="2"/>
  <c r="LI282" i="2"/>
  <c r="LF236" i="2"/>
  <c r="LH282" i="2"/>
  <c r="LG282" i="2"/>
  <c r="LF282" i="2"/>
  <c r="LE282" i="2"/>
  <c r="LD282" i="2"/>
  <c r="LH235" i="2"/>
  <c r="LJ281" i="2"/>
  <c r="LG235" i="2"/>
  <c r="LI281" i="2"/>
  <c r="LF235" i="2"/>
  <c r="LH281" i="2"/>
  <c r="LG281" i="2"/>
  <c r="LF281" i="2"/>
  <c r="LE281" i="2"/>
  <c r="LD281" i="2"/>
  <c r="LH234" i="2"/>
  <c r="LJ280" i="2"/>
  <c r="LG234" i="2"/>
  <c r="LI280" i="2"/>
  <c r="LF234" i="2"/>
  <c r="LH280" i="2"/>
  <c r="LG280" i="2"/>
  <c r="LF280" i="2"/>
  <c r="LE280" i="2"/>
  <c r="LD280" i="2"/>
  <c r="LJ279" i="2"/>
  <c r="LI279" i="2"/>
  <c r="LH279" i="2"/>
  <c r="LG279" i="2"/>
  <c r="LF279" i="2"/>
  <c r="LE279" i="2"/>
  <c r="LD279" i="2"/>
  <c r="LJ278" i="2"/>
  <c r="LI278" i="2"/>
  <c r="LH278" i="2"/>
  <c r="LG278" i="2"/>
  <c r="LF278" i="2"/>
  <c r="LE278" i="2"/>
  <c r="LD278" i="2"/>
  <c r="LJ277" i="2"/>
  <c r="LI277" i="2"/>
  <c r="LH277" i="2"/>
  <c r="LG277" i="2"/>
  <c r="LF277" i="2"/>
  <c r="LE277" i="2"/>
  <c r="LD277" i="2"/>
  <c r="LJ276" i="2"/>
  <c r="LI276" i="2"/>
  <c r="LH276" i="2"/>
  <c r="LG276" i="2"/>
  <c r="LF276" i="2"/>
  <c r="LE276" i="2"/>
  <c r="LD276" i="2"/>
  <c r="FZ298" i="2"/>
  <c r="FY298" i="2"/>
  <c r="FX298" i="2"/>
  <c r="FW298" i="2"/>
  <c r="FV298" i="2"/>
  <c r="FU298" i="2"/>
  <c r="FT298" i="2"/>
  <c r="FZ297" i="2"/>
  <c r="FY297" i="2"/>
  <c r="FX297" i="2"/>
  <c r="FW297" i="2"/>
  <c r="FV297" i="2"/>
  <c r="FU297" i="2"/>
  <c r="FT297" i="2"/>
  <c r="FZ296" i="2"/>
  <c r="FY296" i="2"/>
  <c r="FX296" i="2"/>
  <c r="FW296" i="2"/>
  <c r="FV296" i="2"/>
  <c r="FU296" i="2"/>
  <c r="FT296" i="2"/>
  <c r="FZ295" i="2"/>
  <c r="FY295" i="2"/>
  <c r="FX295" i="2"/>
  <c r="FW295" i="2"/>
  <c r="FV295" i="2"/>
  <c r="FU295" i="2"/>
  <c r="FT295" i="2"/>
  <c r="FX248" i="2"/>
  <c r="FZ294" i="2"/>
  <c r="FW248" i="2"/>
  <c r="FY294" i="2"/>
  <c r="FV248" i="2"/>
  <c r="FX294" i="2"/>
  <c r="FW294" i="2"/>
  <c r="FV294" i="2"/>
  <c r="FU294" i="2"/>
  <c r="FT294" i="2"/>
  <c r="FX247" i="2"/>
  <c r="FZ293" i="2"/>
  <c r="FW247" i="2"/>
  <c r="FY293" i="2"/>
  <c r="FV247" i="2"/>
  <c r="FX293" i="2"/>
  <c r="FW293" i="2"/>
  <c r="FV293" i="2"/>
  <c r="FU293" i="2"/>
  <c r="FT293" i="2"/>
  <c r="FX246" i="2"/>
  <c r="FZ292" i="2"/>
  <c r="FW246" i="2"/>
  <c r="FY292" i="2"/>
  <c r="FV246" i="2"/>
  <c r="FX292" i="2"/>
  <c r="FW292" i="2"/>
  <c r="FV292" i="2"/>
  <c r="FU292" i="2"/>
  <c r="FT292" i="2"/>
  <c r="FX243" i="2"/>
  <c r="FZ289" i="2"/>
  <c r="FW243" i="2"/>
  <c r="FY289" i="2"/>
  <c r="FV243" i="2"/>
  <c r="FX289" i="2"/>
  <c r="FW289" i="2"/>
  <c r="FV289" i="2"/>
  <c r="FU289" i="2"/>
  <c r="FT289" i="2"/>
  <c r="FX242" i="2"/>
  <c r="FZ288" i="2"/>
  <c r="FW242" i="2"/>
  <c r="FY288" i="2"/>
  <c r="FV242" i="2"/>
  <c r="FX288" i="2"/>
  <c r="FW288" i="2"/>
  <c r="FV288" i="2"/>
  <c r="FU288" i="2"/>
  <c r="FT288" i="2"/>
  <c r="FX240" i="2"/>
  <c r="FZ286" i="2"/>
  <c r="FW240" i="2"/>
  <c r="FY286" i="2"/>
  <c r="FV240" i="2"/>
  <c r="FX286" i="2"/>
  <c r="FW286" i="2"/>
  <c r="FV286" i="2"/>
  <c r="FU286" i="2"/>
  <c r="FT286" i="2"/>
  <c r="FX239" i="2"/>
  <c r="FZ285" i="2"/>
  <c r="FW239" i="2"/>
  <c r="FY285" i="2"/>
  <c r="FV239" i="2"/>
  <c r="FX285" i="2"/>
  <c r="FW285" i="2"/>
  <c r="FV285" i="2"/>
  <c r="FU285" i="2"/>
  <c r="FT285" i="2"/>
  <c r="FX238" i="2"/>
  <c r="FZ284" i="2"/>
  <c r="FW238" i="2"/>
  <c r="FY284" i="2"/>
  <c r="FV238" i="2"/>
  <c r="FX284" i="2"/>
  <c r="FW284" i="2"/>
  <c r="FV284" i="2"/>
  <c r="FU284" i="2"/>
  <c r="FT284" i="2"/>
  <c r="FX236" i="2"/>
  <c r="FZ282" i="2"/>
  <c r="FW236" i="2"/>
  <c r="FY282" i="2"/>
  <c r="FV236" i="2"/>
  <c r="FX282" i="2"/>
  <c r="FW282" i="2"/>
  <c r="FV282" i="2"/>
  <c r="FU282" i="2"/>
  <c r="FT282" i="2"/>
  <c r="FX235" i="2"/>
  <c r="FZ281" i="2"/>
  <c r="FW235" i="2"/>
  <c r="FY281" i="2"/>
  <c r="FV235" i="2"/>
  <c r="FX281" i="2"/>
  <c r="FW281" i="2"/>
  <c r="FV281" i="2"/>
  <c r="FU281" i="2"/>
  <c r="FT281" i="2"/>
  <c r="FX234" i="2"/>
  <c r="FZ280" i="2"/>
  <c r="FW234" i="2"/>
  <c r="FY280" i="2"/>
  <c r="FV234" i="2"/>
  <c r="FX280" i="2"/>
  <c r="FW280" i="2"/>
  <c r="FV280" i="2"/>
  <c r="FU280" i="2"/>
  <c r="FT280" i="2"/>
  <c r="FZ279" i="2"/>
  <c r="FY279" i="2"/>
  <c r="FX279" i="2"/>
  <c r="FW279" i="2"/>
  <c r="FV279" i="2"/>
  <c r="FU279" i="2"/>
  <c r="FT279" i="2"/>
  <c r="FZ278" i="2"/>
  <c r="FY278" i="2"/>
  <c r="FX278" i="2"/>
  <c r="FW278" i="2"/>
  <c r="FV278" i="2"/>
  <c r="FU278" i="2"/>
  <c r="FT278" i="2"/>
  <c r="FZ277" i="2"/>
  <c r="FY277" i="2"/>
  <c r="FX277" i="2"/>
  <c r="FW277" i="2"/>
  <c r="FV277" i="2"/>
  <c r="FU277" i="2"/>
  <c r="FT277" i="2"/>
  <c r="FZ276" i="2"/>
  <c r="FY276" i="2"/>
  <c r="FX276" i="2"/>
  <c r="FW276" i="2"/>
  <c r="FV276" i="2"/>
  <c r="FU276" i="2"/>
  <c r="FT276" i="2"/>
  <c r="AE298" i="2"/>
  <c r="AD298" i="2"/>
  <c r="AC298" i="2"/>
  <c r="AB298" i="2"/>
  <c r="AA298" i="2"/>
  <c r="Z298" i="2"/>
  <c r="Y298" i="2"/>
  <c r="AE297" i="2"/>
  <c r="AD297" i="2"/>
  <c r="AC297" i="2"/>
  <c r="AB297" i="2"/>
  <c r="AA297" i="2"/>
  <c r="Z297" i="2"/>
  <c r="Y297" i="2"/>
  <c r="AE296" i="2"/>
  <c r="AD296" i="2"/>
  <c r="AC296" i="2"/>
  <c r="AB296" i="2"/>
  <c r="AA296" i="2"/>
  <c r="Z296" i="2"/>
  <c r="Y296" i="2"/>
  <c r="AE295" i="2"/>
  <c r="AD295" i="2"/>
  <c r="AC295" i="2"/>
  <c r="AB295" i="2"/>
  <c r="AA295" i="2"/>
  <c r="Z295" i="2"/>
  <c r="Y295" i="2"/>
  <c r="AC248" i="2"/>
  <c r="AE294" i="2"/>
  <c r="AB248" i="2"/>
  <c r="AD294" i="2"/>
  <c r="AA248" i="2"/>
  <c r="AC294" i="2"/>
  <c r="AB294" i="2"/>
  <c r="AA294" i="2"/>
  <c r="Z294" i="2"/>
  <c r="Y294" i="2"/>
  <c r="AC247" i="2"/>
  <c r="AE293" i="2"/>
  <c r="AB247" i="2"/>
  <c r="AD293" i="2"/>
  <c r="AA247" i="2"/>
  <c r="AC293" i="2"/>
  <c r="AB293" i="2"/>
  <c r="AA293" i="2"/>
  <c r="Z293" i="2"/>
  <c r="Y293" i="2"/>
  <c r="AC246" i="2"/>
  <c r="AE292" i="2"/>
  <c r="AB246" i="2"/>
  <c r="AD292" i="2"/>
  <c r="AA246" i="2"/>
  <c r="AC292" i="2"/>
  <c r="AB292" i="2"/>
  <c r="AA292" i="2"/>
  <c r="Z292" i="2"/>
  <c r="Y292" i="2"/>
  <c r="AC243" i="2"/>
  <c r="AE289" i="2"/>
  <c r="AB243" i="2"/>
  <c r="AD289" i="2"/>
  <c r="AA243" i="2"/>
  <c r="AC289" i="2"/>
  <c r="AB289" i="2"/>
  <c r="AA289" i="2"/>
  <c r="Z289" i="2"/>
  <c r="Y289" i="2"/>
  <c r="AC242" i="2"/>
  <c r="AE288" i="2"/>
  <c r="AB242" i="2"/>
  <c r="AD288" i="2"/>
  <c r="AA242" i="2"/>
  <c r="AC288" i="2"/>
  <c r="AB288" i="2"/>
  <c r="AA288" i="2"/>
  <c r="Z288" i="2"/>
  <c r="Y288" i="2"/>
  <c r="AC240" i="2"/>
  <c r="AE286" i="2"/>
  <c r="AB240" i="2"/>
  <c r="AD286" i="2"/>
  <c r="AA240" i="2"/>
  <c r="AC286" i="2"/>
  <c r="AB286" i="2"/>
  <c r="AA286" i="2"/>
  <c r="Z286" i="2"/>
  <c r="Y286" i="2"/>
  <c r="AC239" i="2"/>
  <c r="AE285" i="2"/>
  <c r="AB239" i="2"/>
  <c r="AD285" i="2"/>
  <c r="AA239" i="2"/>
  <c r="AC285" i="2"/>
  <c r="AB285" i="2"/>
  <c r="AA285" i="2"/>
  <c r="Z285" i="2"/>
  <c r="Y285" i="2"/>
  <c r="AC238" i="2"/>
  <c r="AE284" i="2"/>
  <c r="AB238" i="2"/>
  <c r="AD284" i="2"/>
  <c r="AA238" i="2"/>
  <c r="AC284" i="2"/>
  <c r="AB284" i="2"/>
  <c r="AA284" i="2"/>
  <c r="Z284" i="2"/>
  <c r="Y284" i="2"/>
  <c r="AC236" i="2"/>
  <c r="AE282" i="2"/>
  <c r="AB236" i="2"/>
  <c r="AD282" i="2"/>
  <c r="AA236" i="2"/>
  <c r="AC282" i="2"/>
  <c r="AB282" i="2"/>
  <c r="AA282" i="2"/>
  <c r="Z282" i="2"/>
  <c r="Y282" i="2"/>
  <c r="AC235" i="2"/>
  <c r="AE281" i="2"/>
  <c r="AB235" i="2"/>
  <c r="AD281" i="2"/>
  <c r="AA235" i="2"/>
  <c r="AC281" i="2"/>
  <c r="AB281" i="2"/>
  <c r="AA281" i="2"/>
  <c r="Z281" i="2"/>
  <c r="Y281" i="2"/>
  <c r="AC234" i="2"/>
  <c r="AE280" i="2"/>
  <c r="AB234" i="2"/>
  <c r="AD280" i="2"/>
  <c r="AA234" i="2"/>
  <c r="AC280" i="2"/>
  <c r="AB280" i="2"/>
  <c r="AA280" i="2"/>
  <c r="Z280" i="2"/>
  <c r="Y280" i="2"/>
  <c r="AE279" i="2"/>
  <c r="AD279" i="2"/>
  <c r="AC279" i="2"/>
  <c r="AB279" i="2"/>
  <c r="AA279" i="2"/>
  <c r="Z279" i="2"/>
  <c r="Y279" i="2"/>
  <c r="AE278" i="2"/>
  <c r="AD278" i="2"/>
  <c r="AC278" i="2"/>
  <c r="AB278" i="2"/>
  <c r="AA278" i="2"/>
  <c r="Z278" i="2"/>
  <c r="Y278" i="2"/>
  <c r="AE277" i="2"/>
  <c r="AD277" i="2"/>
  <c r="AC277" i="2"/>
  <c r="AB277" i="2"/>
  <c r="AA277" i="2"/>
  <c r="Z277" i="2"/>
  <c r="Y277" i="2"/>
  <c r="AE276" i="2"/>
  <c r="AD276" i="2"/>
  <c r="AC276" i="2"/>
  <c r="AB276" i="2"/>
  <c r="AA276" i="2"/>
  <c r="Z276" i="2"/>
  <c r="Y276" i="2"/>
  <c r="LT244" i="2"/>
  <c r="LU244" i="2"/>
  <c r="LS290" i="2"/>
  <c r="GJ244" i="2"/>
  <c r="GK244" i="2"/>
  <c r="GI290" i="2"/>
  <c r="K16" i="7"/>
  <c r="N16" i="7"/>
  <c r="M16" i="7"/>
  <c r="LY245" i="2"/>
  <c r="LY239" i="2"/>
  <c r="LY240" i="2"/>
  <c r="P38" i="7"/>
  <c r="P40" i="7"/>
  <c r="P39" i="7"/>
  <c r="AT261" i="2"/>
  <c r="GO244" i="2"/>
  <c r="GO262" i="2"/>
  <c r="GO263" i="2"/>
  <c r="LY244" i="2"/>
  <c r="LY262" i="2"/>
  <c r="LY263" i="2"/>
  <c r="LZ244" i="2"/>
  <c r="MA244" i="2"/>
  <c r="MB244" i="2"/>
  <c r="MC244" i="2"/>
  <c r="MA290" i="2"/>
  <c r="LX244" i="2"/>
  <c r="LZ290" i="2"/>
  <c r="LW244" i="2"/>
  <c r="LY290" i="2"/>
  <c r="LV244" i="2"/>
  <c r="LX290" i="2"/>
  <c r="LW290" i="2"/>
  <c r="GL244" i="2"/>
  <c r="GM244" i="2"/>
  <c r="GN244" i="2"/>
  <c r="GM290" i="2"/>
  <c r="GP244" i="2"/>
  <c r="GN290" i="2"/>
  <c r="GQ244" i="2"/>
  <c r="GO290" i="2"/>
  <c r="GR244" i="2"/>
  <c r="GP290" i="2"/>
  <c r="GS244" i="2"/>
  <c r="GQ290" i="2"/>
  <c r="MA298" i="2"/>
  <c r="LZ298" i="2"/>
  <c r="LY298" i="2"/>
  <c r="LX298" i="2"/>
  <c r="LW298" i="2"/>
  <c r="MA297" i="2"/>
  <c r="LZ297" i="2"/>
  <c r="LY297" i="2"/>
  <c r="LX297" i="2"/>
  <c r="LW297" i="2"/>
  <c r="MA296" i="2"/>
  <c r="LZ296" i="2"/>
  <c r="LY296" i="2"/>
  <c r="LX296" i="2"/>
  <c r="LW296" i="2"/>
  <c r="MA295" i="2"/>
  <c r="LZ295" i="2"/>
  <c r="LY295" i="2"/>
  <c r="LX295" i="2"/>
  <c r="LW295" i="2"/>
  <c r="LY248" i="2"/>
  <c r="LZ248" i="2"/>
  <c r="MA248" i="2"/>
  <c r="MB248" i="2"/>
  <c r="MC248" i="2"/>
  <c r="MA294" i="2"/>
  <c r="LX248" i="2"/>
  <c r="LZ294" i="2"/>
  <c r="LW248" i="2"/>
  <c r="LY294" i="2"/>
  <c r="LV248" i="2"/>
  <c r="LX294" i="2"/>
  <c r="LU248" i="2"/>
  <c r="LW294" i="2"/>
  <c r="LY247" i="2"/>
  <c r="LZ247" i="2"/>
  <c r="MA247" i="2"/>
  <c r="MB247" i="2"/>
  <c r="MC247" i="2"/>
  <c r="MA293" i="2"/>
  <c r="LX247" i="2"/>
  <c r="LZ293" i="2"/>
  <c r="LW247" i="2"/>
  <c r="LY293" i="2"/>
  <c r="LV247" i="2"/>
  <c r="LX293" i="2"/>
  <c r="LU247" i="2"/>
  <c r="LW293" i="2"/>
  <c r="LY246" i="2"/>
  <c r="LZ246" i="2"/>
  <c r="MA246" i="2"/>
  <c r="MB246" i="2"/>
  <c r="MC246" i="2"/>
  <c r="MA292" i="2"/>
  <c r="LX246" i="2"/>
  <c r="LZ292" i="2"/>
  <c r="LW246" i="2"/>
  <c r="LY292" i="2"/>
  <c r="LV246" i="2"/>
  <c r="LX292" i="2"/>
  <c r="LU246" i="2"/>
  <c r="LW292" i="2"/>
  <c r="LZ245" i="2"/>
  <c r="MA245" i="2"/>
  <c r="MB245" i="2"/>
  <c r="MC245" i="2"/>
  <c r="MA291" i="2"/>
  <c r="LX245" i="2"/>
  <c r="LZ291" i="2"/>
  <c r="LW245" i="2"/>
  <c r="LY291" i="2"/>
  <c r="LV245" i="2"/>
  <c r="LX291" i="2"/>
  <c r="LU245" i="2"/>
  <c r="LW291" i="2"/>
  <c r="LY243" i="2"/>
  <c r="LZ243" i="2"/>
  <c r="MA243" i="2"/>
  <c r="MB243" i="2"/>
  <c r="MC243" i="2"/>
  <c r="MA289" i="2"/>
  <c r="LX243" i="2"/>
  <c r="LZ289" i="2"/>
  <c r="LW243" i="2"/>
  <c r="LY289" i="2"/>
  <c r="LV243" i="2"/>
  <c r="LX289" i="2"/>
  <c r="LU243" i="2"/>
  <c r="LW289" i="2"/>
  <c r="LY242" i="2"/>
  <c r="LZ242" i="2"/>
  <c r="MA242" i="2"/>
  <c r="MB242" i="2"/>
  <c r="MC242" i="2"/>
  <c r="MA288" i="2"/>
  <c r="LX242" i="2"/>
  <c r="LZ288" i="2"/>
  <c r="LW242" i="2"/>
  <c r="LY288" i="2"/>
  <c r="LV242" i="2"/>
  <c r="LX288" i="2"/>
  <c r="LU242" i="2"/>
  <c r="LW288" i="2"/>
  <c r="LY241" i="2"/>
  <c r="LZ241" i="2"/>
  <c r="MA241" i="2"/>
  <c r="MB241" i="2"/>
  <c r="MC241" i="2"/>
  <c r="MA287" i="2"/>
  <c r="LX241" i="2"/>
  <c r="LZ287" i="2"/>
  <c r="LW241" i="2"/>
  <c r="LY287" i="2"/>
  <c r="LV241" i="2"/>
  <c r="LX287" i="2"/>
  <c r="LU241" i="2"/>
  <c r="LW287" i="2"/>
  <c r="LZ240" i="2"/>
  <c r="MA240" i="2"/>
  <c r="MB240" i="2"/>
  <c r="MC240" i="2"/>
  <c r="MA286" i="2"/>
  <c r="LX240" i="2"/>
  <c r="LZ286" i="2"/>
  <c r="LW240" i="2"/>
  <c r="LY286" i="2"/>
  <c r="LV240" i="2"/>
  <c r="LX286" i="2"/>
  <c r="LU240" i="2"/>
  <c r="LW286" i="2"/>
  <c r="LZ239" i="2"/>
  <c r="MA239" i="2"/>
  <c r="MB239" i="2"/>
  <c r="MC239" i="2"/>
  <c r="MA285" i="2"/>
  <c r="LX239" i="2"/>
  <c r="LZ285" i="2"/>
  <c r="LW239" i="2"/>
  <c r="LY285" i="2"/>
  <c r="LV239" i="2"/>
  <c r="LX285" i="2"/>
  <c r="LU239" i="2"/>
  <c r="LW285" i="2"/>
  <c r="LY238" i="2"/>
  <c r="LZ238" i="2"/>
  <c r="MA238" i="2"/>
  <c r="MB238" i="2"/>
  <c r="MC238" i="2"/>
  <c r="MA284" i="2"/>
  <c r="LX238" i="2"/>
  <c r="LZ284" i="2"/>
  <c r="LW238" i="2"/>
  <c r="LY284" i="2"/>
  <c r="LV238" i="2"/>
  <c r="LX284" i="2"/>
  <c r="LU238" i="2"/>
  <c r="LW284" i="2"/>
  <c r="LY237" i="2"/>
  <c r="LZ237" i="2"/>
  <c r="MA237" i="2"/>
  <c r="MB237" i="2"/>
  <c r="MC237" i="2"/>
  <c r="MA283" i="2"/>
  <c r="LX237" i="2"/>
  <c r="LZ283" i="2"/>
  <c r="LW237" i="2"/>
  <c r="LY283" i="2"/>
  <c r="LV237" i="2"/>
  <c r="LX283" i="2"/>
  <c r="LU237" i="2"/>
  <c r="LW283" i="2"/>
  <c r="LY236" i="2"/>
  <c r="LZ236" i="2"/>
  <c r="MA236" i="2"/>
  <c r="MB236" i="2"/>
  <c r="MC236" i="2"/>
  <c r="MA282" i="2"/>
  <c r="LX236" i="2"/>
  <c r="LZ282" i="2"/>
  <c r="LW236" i="2"/>
  <c r="LY282" i="2"/>
  <c r="LV236" i="2"/>
  <c r="LX282" i="2"/>
  <c r="LU236" i="2"/>
  <c r="LW282" i="2"/>
  <c r="LY235" i="2"/>
  <c r="LZ235" i="2"/>
  <c r="MA235" i="2"/>
  <c r="MB235" i="2"/>
  <c r="MC235" i="2"/>
  <c r="MA281" i="2"/>
  <c r="LX235" i="2"/>
  <c r="LZ281" i="2"/>
  <c r="LW235" i="2"/>
  <c r="LY281" i="2"/>
  <c r="LV235" i="2"/>
  <c r="LX281" i="2"/>
  <c r="LU235" i="2"/>
  <c r="LW281" i="2"/>
  <c r="LY234" i="2"/>
  <c r="LZ234" i="2"/>
  <c r="MA234" i="2"/>
  <c r="MB234" i="2"/>
  <c r="MC234" i="2"/>
  <c r="MA280" i="2"/>
  <c r="LX234" i="2"/>
  <c r="LZ280" i="2"/>
  <c r="LW234" i="2"/>
  <c r="LY280" i="2"/>
  <c r="LV234" i="2"/>
  <c r="LX280" i="2"/>
  <c r="LU234" i="2"/>
  <c r="LW280" i="2"/>
  <c r="MA279" i="2"/>
  <c r="LZ279" i="2"/>
  <c r="LY279" i="2"/>
  <c r="LX279" i="2"/>
  <c r="LW279" i="2"/>
  <c r="MA278" i="2"/>
  <c r="LZ278" i="2"/>
  <c r="LY278" i="2"/>
  <c r="LX278" i="2"/>
  <c r="LW278" i="2"/>
  <c r="MA277" i="2"/>
  <c r="LZ277" i="2"/>
  <c r="LY277" i="2"/>
  <c r="LX277" i="2"/>
  <c r="LW277" i="2"/>
  <c r="MA276" i="2"/>
  <c r="LZ276" i="2"/>
  <c r="LY276" i="2"/>
  <c r="LX276" i="2"/>
  <c r="LW276" i="2"/>
  <c r="GQ298" i="2"/>
  <c r="GP298" i="2"/>
  <c r="GO298" i="2"/>
  <c r="GN298" i="2"/>
  <c r="GM298" i="2"/>
  <c r="GQ297" i="2"/>
  <c r="GP297" i="2"/>
  <c r="GO297" i="2"/>
  <c r="GN297" i="2"/>
  <c r="GM297" i="2"/>
  <c r="GQ296" i="2"/>
  <c r="GP296" i="2"/>
  <c r="GO296" i="2"/>
  <c r="GN296" i="2"/>
  <c r="GM296" i="2"/>
  <c r="GQ295" i="2"/>
  <c r="GP295" i="2"/>
  <c r="GO295" i="2"/>
  <c r="GN295" i="2"/>
  <c r="GM295" i="2"/>
  <c r="GO248" i="2"/>
  <c r="GP248" i="2"/>
  <c r="GQ248" i="2"/>
  <c r="GR248" i="2"/>
  <c r="GS248" i="2"/>
  <c r="GQ294" i="2"/>
  <c r="GN248" i="2"/>
  <c r="GP294" i="2"/>
  <c r="GM248" i="2"/>
  <c r="GO294" i="2"/>
  <c r="GL248" i="2"/>
  <c r="GN294" i="2"/>
  <c r="GK248" i="2"/>
  <c r="GM294" i="2"/>
  <c r="GO247" i="2"/>
  <c r="GP247" i="2"/>
  <c r="GQ247" i="2"/>
  <c r="GR247" i="2"/>
  <c r="GS247" i="2"/>
  <c r="GQ293" i="2"/>
  <c r="GN247" i="2"/>
  <c r="GP293" i="2"/>
  <c r="GM247" i="2"/>
  <c r="GO293" i="2"/>
  <c r="GL247" i="2"/>
  <c r="GN293" i="2"/>
  <c r="GK247" i="2"/>
  <c r="GM293" i="2"/>
  <c r="GO246" i="2"/>
  <c r="GP246" i="2"/>
  <c r="GQ246" i="2"/>
  <c r="GR246" i="2"/>
  <c r="GS246" i="2"/>
  <c r="GQ292" i="2"/>
  <c r="GN246" i="2"/>
  <c r="GP292" i="2"/>
  <c r="GM246" i="2"/>
  <c r="GO292" i="2"/>
  <c r="GL246" i="2"/>
  <c r="GN292" i="2"/>
  <c r="GK246" i="2"/>
  <c r="GM292" i="2"/>
  <c r="GO245" i="2"/>
  <c r="GP245" i="2"/>
  <c r="GQ245" i="2"/>
  <c r="GR245" i="2"/>
  <c r="GS245" i="2"/>
  <c r="GQ291" i="2"/>
  <c r="GN245" i="2"/>
  <c r="GP291" i="2"/>
  <c r="GM245" i="2"/>
  <c r="GO291" i="2"/>
  <c r="GL245" i="2"/>
  <c r="GN291" i="2"/>
  <c r="GK245" i="2"/>
  <c r="GM291" i="2"/>
  <c r="GO243" i="2"/>
  <c r="GP243" i="2"/>
  <c r="GQ243" i="2"/>
  <c r="GR243" i="2"/>
  <c r="GS243" i="2"/>
  <c r="GQ289" i="2"/>
  <c r="GN243" i="2"/>
  <c r="GP289" i="2"/>
  <c r="GM243" i="2"/>
  <c r="GO289" i="2"/>
  <c r="GL243" i="2"/>
  <c r="GN289" i="2"/>
  <c r="GK243" i="2"/>
  <c r="GM289" i="2"/>
  <c r="GO242" i="2"/>
  <c r="GP242" i="2"/>
  <c r="GQ242" i="2"/>
  <c r="GR242" i="2"/>
  <c r="GS242" i="2"/>
  <c r="GQ288" i="2"/>
  <c r="GN242" i="2"/>
  <c r="GP288" i="2"/>
  <c r="GM242" i="2"/>
  <c r="GO288" i="2"/>
  <c r="GL242" i="2"/>
  <c r="GN288" i="2"/>
  <c r="GK242" i="2"/>
  <c r="GM288" i="2"/>
  <c r="GO241" i="2"/>
  <c r="GP241" i="2"/>
  <c r="GQ241" i="2"/>
  <c r="GR241" i="2"/>
  <c r="GS241" i="2"/>
  <c r="GQ287" i="2"/>
  <c r="GN241" i="2"/>
  <c r="GP287" i="2"/>
  <c r="GM241" i="2"/>
  <c r="GO287" i="2"/>
  <c r="GL241" i="2"/>
  <c r="GN287" i="2"/>
  <c r="GK241" i="2"/>
  <c r="GM287" i="2"/>
  <c r="GO240" i="2"/>
  <c r="GP240" i="2"/>
  <c r="GQ240" i="2"/>
  <c r="GR240" i="2"/>
  <c r="GS240" i="2"/>
  <c r="GQ286" i="2"/>
  <c r="GN240" i="2"/>
  <c r="GP286" i="2"/>
  <c r="GM240" i="2"/>
  <c r="GO286" i="2"/>
  <c r="GL240" i="2"/>
  <c r="GN286" i="2"/>
  <c r="GK240" i="2"/>
  <c r="GM286" i="2"/>
  <c r="GO239" i="2"/>
  <c r="GP239" i="2"/>
  <c r="GQ239" i="2"/>
  <c r="GR239" i="2"/>
  <c r="GS239" i="2"/>
  <c r="GQ285" i="2"/>
  <c r="GN239" i="2"/>
  <c r="GP285" i="2"/>
  <c r="GM239" i="2"/>
  <c r="GO285" i="2"/>
  <c r="GL239" i="2"/>
  <c r="GN285" i="2"/>
  <c r="GK239" i="2"/>
  <c r="GM285" i="2"/>
  <c r="GO238" i="2"/>
  <c r="GP238" i="2"/>
  <c r="GQ238" i="2"/>
  <c r="GR238" i="2"/>
  <c r="GS238" i="2"/>
  <c r="GQ284" i="2"/>
  <c r="GN238" i="2"/>
  <c r="GP284" i="2"/>
  <c r="GM238" i="2"/>
  <c r="GO284" i="2"/>
  <c r="GL238" i="2"/>
  <c r="GN284" i="2"/>
  <c r="GK238" i="2"/>
  <c r="GM284" i="2"/>
  <c r="GO237" i="2"/>
  <c r="GP237" i="2"/>
  <c r="GQ237" i="2"/>
  <c r="GR237" i="2"/>
  <c r="GS237" i="2"/>
  <c r="GQ283" i="2"/>
  <c r="GN237" i="2"/>
  <c r="GP283" i="2"/>
  <c r="GM237" i="2"/>
  <c r="GO283" i="2"/>
  <c r="GL237" i="2"/>
  <c r="GN283" i="2"/>
  <c r="GK237" i="2"/>
  <c r="GM283" i="2"/>
  <c r="GO236" i="2"/>
  <c r="GP236" i="2"/>
  <c r="GQ236" i="2"/>
  <c r="GR236" i="2"/>
  <c r="GS236" i="2"/>
  <c r="GQ282" i="2"/>
  <c r="GN236" i="2"/>
  <c r="GP282" i="2"/>
  <c r="GM236" i="2"/>
  <c r="GO282" i="2"/>
  <c r="GL236" i="2"/>
  <c r="GN282" i="2"/>
  <c r="GK236" i="2"/>
  <c r="GM282" i="2"/>
  <c r="GO235" i="2"/>
  <c r="GP235" i="2"/>
  <c r="GQ235" i="2"/>
  <c r="GR235" i="2"/>
  <c r="GS235" i="2"/>
  <c r="GQ281" i="2"/>
  <c r="GN235" i="2"/>
  <c r="GP281" i="2"/>
  <c r="GM235" i="2"/>
  <c r="GO281" i="2"/>
  <c r="GL235" i="2"/>
  <c r="GN281" i="2"/>
  <c r="GK235" i="2"/>
  <c r="GM281" i="2"/>
  <c r="GO234" i="2"/>
  <c r="GP234" i="2"/>
  <c r="GQ234" i="2"/>
  <c r="GR234" i="2"/>
  <c r="GS234" i="2"/>
  <c r="GQ280" i="2"/>
  <c r="GN234" i="2"/>
  <c r="GP280" i="2"/>
  <c r="GM234" i="2"/>
  <c r="GO280" i="2"/>
  <c r="GL234" i="2"/>
  <c r="GN280" i="2"/>
  <c r="GK234" i="2"/>
  <c r="GM280" i="2"/>
  <c r="GQ279" i="2"/>
  <c r="GP279" i="2"/>
  <c r="GO279" i="2"/>
  <c r="GN279" i="2"/>
  <c r="GM279" i="2"/>
  <c r="GQ278" i="2"/>
  <c r="GP278" i="2"/>
  <c r="GO278" i="2"/>
  <c r="GN278" i="2"/>
  <c r="GM278" i="2"/>
  <c r="GQ277" i="2"/>
  <c r="GP277" i="2"/>
  <c r="GO277" i="2"/>
  <c r="GN277" i="2"/>
  <c r="GM277" i="2"/>
  <c r="GQ276" i="2"/>
  <c r="GP276" i="2"/>
  <c r="GO276" i="2"/>
  <c r="GN276" i="2"/>
  <c r="GM276" i="2"/>
  <c r="AV298" i="2"/>
  <c r="AU298" i="2"/>
  <c r="AT298" i="2"/>
  <c r="AS298" i="2"/>
  <c r="AR298" i="2"/>
  <c r="AV297" i="2"/>
  <c r="AU297" i="2"/>
  <c r="AT297" i="2"/>
  <c r="AS297" i="2"/>
  <c r="AR297" i="2"/>
  <c r="AV296" i="2"/>
  <c r="AU296" i="2"/>
  <c r="AT296" i="2"/>
  <c r="AS296" i="2"/>
  <c r="AR296" i="2"/>
  <c r="AV295" i="2"/>
  <c r="AU295" i="2"/>
  <c r="AT295" i="2"/>
  <c r="AS295" i="2"/>
  <c r="AR295" i="2"/>
  <c r="AT248" i="2"/>
  <c r="AU248" i="2"/>
  <c r="AV248" i="2"/>
  <c r="AW248" i="2"/>
  <c r="AX248" i="2"/>
  <c r="AV294" i="2"/>
  <c r="AS248" i="2"/>
  <c r="AU294" i="2"/>
  <c r="AR248" i="2"/>
  <c r="AT294" i="2"/>
  <c r="AQ248" i="2"/>
  <c r="AS294" i="2"/>
  <c r="AP248" i="2"/>
  <c r="AR294" i="2"/>
  <c r="AT247" i="2"/>
  <c r="AU247" i="2"/>
  <c r="AV247" i="2"/>
  <c r="AW247" i="2"/>
  <c r="AX247" i="2"/>
  <c r="AV293" i="2"/>
  <c r="AS247" i="2"/>
  <c r="AU293" i="2"/>
  <c r="AR247" i="2"/>
  <c r="AT293" i="2"/>
  <c r="AQ247" i="2"/>
  <c r="AS293" i="2"/>
  <c r="AP247" i="2"/>
  <c r="AR293" i="2"/>
  <c r="AT246" i="2"/>
  <c r="AU246" i="2"/>
  <c r="AV246" i="2"/>
  <c r="AW246" i="2"/>
  <c r="AX246" i="2"/>
  <c r="AV292" i="2"/>
  <c r="AS246" i="2"/>
  <c r="AU292" i="2"/>
  <c r="AR246" i="2"/>
  <c r="AT292" i="2"/>
  <c r="AQ246" i="2"/>
  <c r="AS292" i="2"/>
  <c r="AP246" i="2"/>
  <c r="AR292" i="2"/>
  <c r="AT245" i="2"/>
  <c r="AU245" i="2"/>
  <c r="AV245" i="2"/>
  <c r="AW245" i="2"/>
  <c r="AX245" i="2"/>
  <c r="AV291" i="2"/>
  <c r="AS245" i="2"/>
  <c r="AU291" i="2"/>
  <c r="AR245" i="2"/>
  <c r="AT291" i="2"/>
  <c r="AQ245" i="2"/>
  <c r="AS291" i="2"/>
  <c r="AP245" i="2"/>
  <c r="AR291" i="2"/>
  <c r="AT243" i="2"/>
  <c r="AU243" i="2"/>
  <c r="AV243" i="2"/>
  <c r="AW243" i="2"/>
  <c r="AX243" i="2"/>
  <c r="AV289" i="2"/>
  <c r="AS243" i="2"/>
  <c r="AU289" i="2"/>
  <c r="AR243" i="2"/>
  <c r="AT289" i="2"/>
  <c r="AQ243" i="2"/>
  <c r="AS289" i="2"/>
  <c r="AP243" i="2"/>
  <c r="AR289" i="2"/>
  <c r="AT242" i="2"/>
  <c r="AU242" i="2"/>
  <c r="AV242" i="2"/>
  <c r="AW242" i="2"/>
  <c r="AX242" i="2"/>
  <c r="AV288" i="2"/>
  <c r="AS242" i="2"/>
  <c r="AU288" i="2"/>
  <c r="AR242" i="2"/>
  <c r="AT288" i="2"/>
  <c r="AQ242" i="2"/>
  <c r="AS288" i="2"/>
  <c r="AP242" i="2"/>
  <c r="AR288" i="2"/>
  <c r="AT241" i="2"/>
  <c r="AU241" i="2"/>
  <c r="AV241" i="2"/>
  <c r="AW241" i="2"/>
  <c r="AX241" i="2"/>
  <c r="AV287" i="2"/>
  <c r="AS241" i="2"/>
  <c r="AU287" i="2"/>
  <c r="AR241" i="2"/>
  <c r="AT287" i="2"/>
  <c r="AQ241" i="2"/>
  <c r="AS287" i="2"/>
  <c r="AP241" i="2"/>
  <c r="AR287" i="2"/>
  <c r="AT240" i="2"/>
  <c r="AU240" i="2"/>
  <c r="AV240" i="2"/>
  <c r="AW240" i="2"/>
  <c r="AX240" i="2"/>
  <c r="AV286" i="2"/>
  <c r="AS240" i="2"/>
  <c r="AU286" i="2"/>
  <c r="AR240" i="2"/>
  <c r="AT286" i="2"/>
  <c r="AQ240" i="2"/>
  <c r="AS286" i="2"/>
  <c r="AP240" i="2"/>
  <c r="AR286" i="2"/>
  <c r="AT239" i="2"/>
  <c r="AU239" i="2"/>
  <c r="AV239" i="2"/>
  <c r="AW239" i="2"/>
  <c r="AX239" i="2"/>
  <c r="AV285" i="2"/>
  <c r="AS239" i="2"/>
  <c r="AU285" i="2"/>
  <c r="AR239" i="2"/>
  <c r="AT285" i="2"/>
  <c r="AQ239" i="2"/>
  <c r="AS285" i="2"/>
  <c r="AP239" i="2"/>
  <c r="AR285" i="2"/>
  <c r="AT238" i="2"/>
  <c r="AU238" i="2"/>
  <c r="AV238" i="2"/>
  <c r="AW238" i="2"/>
  <c r="AX238" i="2"/>
  <c r="AV284" i="2"/>
  <c r="AS238" i="2"/>
  <c r="AU284" i="2"/>
  <c r="AR238" i="2"/>
  <c r="AT284" i="2"/>
  <c r="AQ238" i="2"/>
  <c r="AS284" i="2"/>
  <c r="AP238" i="2"/>
  <c r="AR284" i="2"/>
  <c r="AT237" i="2"/>
  <c r="AU237" i="2"/>
  <c r="AV237" i="2"/>
  <c r="AW237" i="2"/>
  <c r="AX237" i="2"/>
  <c r="AV283" i="2"/>
  <c r="AS237" i="2"/>
  <c r="AU283" i="2"/>
  <c r="AR237" i="2"/>
  <c r="AT283" i="2"/>
  <c r="AQ237" i="2"/>
  <c r="AS283" i="2"/>
  <c r="AP237" i="2"/>
  <c r="AR283" i="2"/>
  <c r="AT236" i="2"/>
  <c r="AU236" i="2"/>
  <c r="AV236" i="2"/>
  <c r="AW236" i="2"/>
  <c r="AX236" i="2"/>
  <c r="AV282" i="2"/>
  <c r="AS236" i="2"/>
  <c r="AU282" i="2"/>
  <c r="AR236" i="2"/>
  <c r="AT282" i="2"/>
  <c r="AQ236" i="2"/>
  <c r="AS282" i="2"/>
  <c r="AP236" i="2"/>
  <c r="AR282" i="2"/>
  <c r="AT235" i="2"/>
  <c r="AU235" i="2"/>
  <c r="AV235" i="2"/>
  <c r="AW235" i="2"/>
  <c r="AX235" i="2"/>
  <c r="AV281" i="2"/>
  <c r="AS235" i="2"/>
  <c r="AU281" i="2"/>
  <c r="AR235" i="2"/>
  <c r="AT281" i="2"/>
  <c r="AQ235" i="2"/>
  <c r="AS281" i="2"/>
  <c r="AP235" i="2"/>
  <c r="AR281" i="2"/>
  <c r="AT234" i="2"/>
  <c r="AU234" i="2"/>
  <c r="AV234" i="2"/>
  <c r="AW234" i="2"/>
  <c r="AX234" i="2"/>
  <c r="AV280" i="2"/>
  <c r="AS234" i="2"/>
  <c r="AU280" i="2"/>
  <c r="AR234" i="2"/>
  <c r="AT280" i="2"/>
  <c r="AQ234" i="2"/>
  <c r="AS280" i="2"/>
  <c r="AP234" i="2"/>
  <c r="AR280" i="2"/>
  <c r="AV279" i="2"/>
  <c r="AU279" i="2"/>
  <c r="AT279" i="2"/>
  <c r="AS279" i="2"/>
  <c r="AR279" i="2"/>
  <c r="AV278" i="2"/>
  <c r="AU278" i="2"/>
  <c r="AT278" i="2"/>
  <c r="AS278" i="2"/>
  <c r="AR278" i="2"/>
  <c r="AV277" i="2"/>
  <c r="AU277" i="2"/>
  <c r="AT277" i="2"/>
  <c r="AS277" i="2"/>
  <c r="AR277" i="2"/>
  <c r="AV276" i="2"/>
  <c r="AU276" i="2"/>
  <c r="AT276" i="2"/>
  <c r="AS276" i="2"/>
  <c r="AR276" i="2"/>
  <c r="AQ276" i="2"/>
  <c r="AQ277" i="2"/>
  <c r="AQ278" i="2"/>
  <c r="AQ279" i="2"/>
  <c r="AO234" i="2"/>
  <c r="AQ280" i="2"/>
  <c r="AO235" i="2"/>
  <c r="AQ281" i="2"/>
  <c r="AO236" i="2"/>
  <c r="AQ282" i="2"/>
  <c r="AO238" i="2"/>
  <c r="AQ284" i="2"/>
  <c r="AO239" i="2"/>
  <c r="AQ285" i="2"/>
  <c r="AO240" i="2"/>
  <c r="AQ286" i="2"/>
  <c r="AO242" i="2"/>
  <c r="AQ288" i="2"/>
  <c r="AO243" i="2"/>
  <c r="AQ289" i="2"/>
  <c r="AO246" i="2"/>
  <c r="AQ292" i="2"/>
  <c r="AO247" i="2"/>
  <c r="AQ293" i="2"/>
  <c r="AO248" i="2"/>
  <c r="AQ294" i="2"/>
  <c r="AQ295" i="2"/>
  <c r="AQ296" i="2"/>
  <c r="AQ297" i="2"/>
  <c r="AQ298" i="2"/>
  <c r="GL276" i="2"/>
  <c r="GL277" i="2"/>
  <c r="GL278" i="2"/>
  <c r="GL279" i="2"/>
  <c r="GJ234" i="2"/>
  <c r="GL280" i="2"/>
  <c r="GJ235" i="2"/>
  <c r="GL281" i="2"/>
  <c r="GJ236" i="2"/>
  <c r="GL282" i="2"/>
  <c r="GJ238" i="2"/>
  <c r="GL284" i="2"/>
  <c r="GJ239" i="2"/>
  <c r="GL285" i="2"/>
  <c r="GJ240" i="2"/>
  <c r="GL286" i="2"/>
  <c r="GJ242" i="2"/>
  <c r="GL288" i="2"/>
  <c r="GJ243" i="2"/>
  <c r="GL289" i="2"/>
  <c r="GL290" i="2"/>
  <c r="GJ246" i="2"/>
  <c r="GL292" i="2"/>
  <c r="GJ247" i="2"/>
  <c r="GL293" i="2"/>
  <c r="GJ248" i="2"/>
  <c r="GL294" i="2"/>
  <c r="GL295" i="2"/>
  <c r="GL296" i="2"/>
  <c r="GL297" i="2"/>
  <c r="GL298" i="2"/>
  <c r="LV276" i="2"/>
  <c r="LV277" i="2"/>
  <c r="LV278" i="2"/>
  <c r="LV279" i="2"/>
  <c r="LT234" i="2"/>
  <c r="LV280" i="2"/>
  <c r="LT235" i="2"/>
  <c r="LV281" i="2"/>
  <c r="LT236" i="2"/>
  <c r="LV282" i="2"/>
  <c r="LT238" i="2"/>
  <c r="LV284" i="2"/>
  <c r="LT239" i="2"/>
  <c r="LV285" i="2"/>
  <c r="LT240" i="2"/>
  <c r="LV286" i="2"/>
  <c r="LT242" i="2"/>
  <c r="LV288" i="2"/>
  <c r="LT243" i="2"/>
  <c r="LV289" i="2"/>
  <c r="LV290" i="2"/>
  <c r="LT246" i="2"/>
  <c r="LV292" i="2"/>
  <c r="LT247" i="2"/>
  <c r="LV293" i="2"/>
  <c r="LT248" i="2"/>
  <c r="LV294" i="2"/>
  <c r="LV295" i="2"/>
  <c r="LV296" i="2"/>
  <c r="LV297" i="2"/>
  <c r="LV298" i="2"/>
  <c r="AO241" i="2"/>
  <c r="AQ287" i="2"/>
  <c r="AO237" i="2"/>
  <c r="AQ283" i="2"/>
  <c r="AO245" i="2"/>
  <c r="AQ291" i="2"/>
  <c r="GJ241" i="2"/>
  <c r="GL287" i="2"/>
  <c r="GJ237" i="2"/>
  <c r="GL283" i="2"/>
  <c r="GJ245" i="2"/>
  <c r="GL291" i="2"/>
  <c r="LT241" i="2"/>
  <c r="LV287" i="2"/>
  <c r="LT237" i="2"/>
  <c r="LV283" i="2"/>
  <c r="LT245" i="2"/>
  <c r="LV291" i="2"/>
  <c r="LX262" i="2"/>
  <c r="LX263" i="2"/>
  <c r="GN262" i="2"/>
  <c r="GN263" i="2"/>
  <c r="AS261" i="2"/>
  <c r="O38" i="7"/>
  <c r="O39" i="7"/>
  <c r="O40" i="7"/>
  <c r="K15" i="7"/>
  <c r="M15" i="7"/>
  <c r="N15" i="7"/>
  <c r="K20" i="7"/>
  <c r="N20" i="7"/>
  <c r="M20" i="7"/>
  <c r="K19" i="7"/>
  <c r="N19" i="7"/>
  <c r="M19" i="7"/>
  <c r="K18" i="7"/>
  <c r="N18" i="7"/>
  <c r="M18" i="7"/>
  <c r="K17" i="7"/>
  <c r="N17" i="7"/>
  <c r="M17" i="7"/>
  <c r="K14" i="7"/>
  <c r="N14" i="7"/>
  <c r="M14" i="7"/>
  <c r="K13" i="7"/>
  <c r="N13" i="7"/>
  <c r="M13" i="7"/>
  <c r="K12" i="7"/>
  <c r="N12" i="7"/>
  <c r="M12" i="7"/>
  <c r="K11" i="7"/>
  <c r="N11" i="7"/>
  <c r="M11" i="7"/>
  <c r="L38" i="7"/>
  <c r="L40" i="7"/>
  <c r="K38" i="7"/>
  <c r="K40" i="7"/>
  <c r="L39" i="7"/>
  <c r="K39" i="7"/>
  <c r="MJ245" i="2"/>
  <c r="MJ239" i="2"/>
  <c r="MJ240" i="2"/>
  <c r="AA38" i="7"/>
  <c r="AA40" i="7"/>
  <c r="MI245" i="2"/>
  <c r="MI239" i="2"/>
  <c r="MI240" i="2"/>
  <c r="Z38" i="7"/>
  <c r="Z40" i="7"/>
  <c r="MH245" i="2"/>
  <c r="MH239" i="2"/>
  <c r="MH240" i="2"/>
  <c r="Y38" i="7"/>
  <c r="Y40" i="7"/>
  <c r="MG245" i="2"/>
  <c r="MG239" i="2"/>
  <c r="MG240" i="2"/>
  <c r="X38" i="7"/>
  <c r="X40" i="7"/>
  <c r="MF245" i="2"/>
  <c r="MF239" i="2"/>
  <c r="MF240" i="2"/>
  <c r="W38" i="7"/>
  <c r="W40" i="7"/>
  <c r="ME245" i="2"/>
  <c r="ME239" i="2"/>
  <c r="ME240" i="2"/>
  <c r="V38" i="7"/>
  <c r="V40" i="7"/>
  <c r="MD245" i="2"/>
  <c r="MD239" i="2"/>
  <c r="MD240" i="2"/>
  <c r="U38" i="7"/>
  <c r="U40" i="7"/>
  <c r="T38" i="7"/>
  <c r="T40" i="7"/>
  <c r="S38" i="7"/>
  <c r="S40" i="7"/>
  <c r="R38" i="7"/>
  <c r="R40" i="7"/>
  <c r="Q38" i="7"/>
  <c r="Q40" i="7"/>
  <c r="N38" i="7"/>
  <c r="N40" i="7"/>
  <c r="M38" i="7"/>
  <c r="M40" i="7"/>
  <c r="AA39" i="7"/>
  <c r="Z39" i="7"/>
  <c r="Y39" i="7"/>
  <c r="X39" i="7"/>
  <c r="W39" i="7"/>
  <c r="V39" i="7"/>
  <c r="U39" i="7"/>
  <c r="T39" i="7"/>
  <c r="S39" i="7"/>
  <c r="R39" i="7"/>
  <c r="Q39" i="7"/>
  <c r="N39" i="7"/>
  <c r="M39" i="7"/>
  <c r="BE261" i="2"/>
  <c r="BD261" i="2"/>
  <c r="BC261" i="2"/>
  <c r="BB261" i="2"/>
  <c r="BA261" i="2"/>
  <c r="AZ261" i="2"/>
  <c r="AY261" i="2"/>
  <c r="AX261" i="2"/>
  <c r="AW261" i="2"/>
  <c r="AV261" i="2"/>
  <c r="AU261" i="2"/>
  <c r="AR261" i="2"/>
  <c r="AQ261" i="2"/>
  <c r="AP261" i="2"/>
  <c r="AO261" i="2"/>
  <c r="GZ244" i="2"/>
  <c r="GZ262" i="2"/>
  <c r="GZ263" i="2"/>
  <c r="GY244" i="2"/>
  <c r="GY262" i="2"/>
  <c r="GY263" i="2"/>
  <c r="GX244" i="2"/>
  <c r="GX262" i="2"/>
  <c r="GX263" i="2"/>
  <c r="GW244" i="2"/>
  <c r="GW262" i="2"/>
  <c r="GW263" i="2"/>
  <c r="GV244" i="2"/>
  <c r="GV262" i="2"/>
  <c r="GV263" i="2"/>
  <c r="GU244" i="2"/>
  <c r="GU262" i="2"/>
  <c r="GU263" i="2"/>
  <c r="GT244" i="2"/>
  <c r="GT262" i="2"/>
  <c r="GT263" i="2"/>
  <c r="GS262" i="2"/>
  <c r="GS263" i="2"/>
  <c r="GR262" i="2"/>
  <c r="GR263" i="2"/>
  <c r="GQ262" i="2"/>
  <c r="GQ263" i="2"/>
  <c r="GP262" i="2"/>
  <c r="GP263" i="2"/>
  <c r="GM262" i="2"/>
  <c r="GM263" i="2"/>
  <c r="GL262" i="2"/>
  <c r="GL263" i="2"/>
  <c r="GK262" i="2"/>
  <c r="GK263" i="2"/>
  <c r="GJ262" i="2"/>
  <c r="GJ263" i="2"/>
  <c r="LT262" i="2"/>
  <c r="LT263" i="2"/>
  <c r="LU262" i="2"/>
  <c r="LU263" i="2"/>
  <c r="LV262" i="2"/>
  <c r="LV263" i="2"/>
  <c r="LW262" i="2"/>
  <c r="LW263" i="2"/>
  <c r="LZ262" i="2"/>
  <c r="LZ263" i="2"/>
  <c r="MA262" i="2"/>
  <c r="MA263" i="2"/>
  <c r="MB262" i="2"/>
  <c r="MB263" i="2"/>
  <c r="MC262" i="2"/>
  <c r="MC263" i="2"/>
  <c r="MD244" i="2"/>
  <c r="MD262" i="2"/>
  <c r="MD263" i="2"/>
  <c r="ME244" i="2"/>
  <c r="ME262" i="2"/>
  <c r="ME263" i="2"/>
  <c r="MF244" i="2"/>
  <c r="MF262" i="2"/>
  <c r="MF263" i="2"/>
  <c r="MG244" i="2"/>
  <c r="MG262" i="2"/>
  <c r="MG263" i="2"/>
  <c r="MH244" i="2"/>
  <c r="MH262" i="2"/>
  <c r="MH263" i="2"/>
  <c r="MI244" i="2"/>
  <c r="MI262" i="2"/>
  <c r="MI263" i="2"/>
  <c r="MJ244" i="2"/>
  <c r="MJ262" i="2"/>
  <c r="MJ263" i="2"/>
  <c r="MJ290" i="2"/>
  <c r="MI290" i="2"/>
  <c r="MH290" i="2"/>
  <c r="MG290" i="2"/>
  <c r="MF290" i="2"/>
  <c r="ME290" i="2"/>
  <c r="MD290" i="2"/>
  <c r="MC290" i="2"/>
  <c r="MB290" i="2"/>
  <c r="LU290" i="2"/>
  <c r="LT290" i="2"/>
  <c r="GJ290" i="2"/>
  <c r="GK290" i="2"/>
  <c r="GR290" i="2"/>
  <c r="GS290" i="2"/>
  <c r="GT290" i="2"/>
  <c r="GU290" i="2"/>
  <c r="GV290" i="2"/>
  <c r="GW290" i="2"/>
  <c r="GX290" i="2"/>
  <c r="GY290" i="2"/>
  <c r="GZ290" i="2"/>
  <c r="MH298" i="2"/>
  <c r="MG298" i="2"/>
  <c r="MF298" i="2"/>
  <c r="ME298" i="2"/>
  <c r="MD298" i="2"/>
  <c r="MC298" i="2"/>
  <c r="MB298" i="2"/>
  <c r="LU298" i="2"/>
  <c r="MH297" i="2"/>
  <c r="MG297" i="2"/>
  <c r="MF297" i="2"/>
  <c r="ME297" i="2"/>
  <c r="MD297" i="2"/>
  <c r="MC297" i="2"/>
  <c r="MB297" i="2"/>
  <c r="LU297" i="2"/>
  <c r="MH296" i="2"/>
  <c r="MG296" i="2"/>
  <c r="MF296" i="2"/>
  <c r="ME296" i="2"/>
  <c r="MD296" i="2"/>
  <c r="MC296" i="2"/>
  <c r="MB296" i="2"/>
  <c r="LU296" i="2"/>
  <c r="MH295" i="2"/>
  <c r="MG295" i="2"/>
  <c r="MF295" i="2"/>
  <c r="ME295" i="2"/>
  <c r="MD295" i="2"/>
  <c r="MC295" i="2"/>
  <c r="MB295" i="2"/>
  <c r="LU295" i="2"/>
  <c r="MF248" i="2"/>
  <c r="MG248" i="2"/>
  <c r="MH248" i="2"/>
  <c r="MI248" i="2"/>
  <c r="MJ248" i="2"/>
  <c r="MH294" i="2"/>
  <c r="ME248" i="2"/>
  <c r="MG294" i="2"/>
  <c r="MD248" i="2"/>
  <c r="MF294" i="2"/>
  <c r="ME294" i="2"/>
  <c r="MD294" i="2"/>
  <c r="MC294" i="2"/>
  <c r="MB294" i="2"/>
  <c r="LU294" i="2"/>
  <c r="MF247" i="2"/>
  <c r="MG247" i="2"/>
  <c r="MH247" i="2"/>
  <c r="MI247" i="2"/>
  <c r="MJ247" i="2"/>
  <c r="MH293" i="2"/>
  <c r="ME247" i="2"/>
  <c r="MG293" i="2"/>
  <c r="MD247" i="2"/>
  <c r="MF293" i="2"/>
  <c r="ME293" i="2"/>
  <c r="MD293" i="2"/>
  <c r="MC293" i="2"/>
  <c r="MB293" i="2"/>
  <c r="LU293" i="2"/>
  <c r="MF246" i="2"/>
  <c r="MG246" i="2"/>
  <c r="MH246" i="2"/>
  <c r="MI246" i="2"/>
  <c r="MJ246" i="2"/>
  <c r="MH292" i="2"/>
  <c r="ME246" i="2"/>
  <c r="MG292" i="2"/>
  <c r="MD246" i="2"/>
  <c r="MF292" i="2"/>
  <c r="ME292" i="2"/>
  <c r="MD292" i="2"/>
  <c r="MC292" i="2"/>
  <c r="MB292" i="2"/>
  <c r="LU292" i="2"/>
  <c r="MH291" i="2"/>
  <c r="MG291" i="2"/>
  <c r="MF291" i="2"/>
  <c r="ME291" i="2"/>
  <c r="MD291" i="2"/>
  <c r="MC291" i="2"/>
  <c r="MB291" i="2"/>
  <c r="LU291" i="2"/>
  <c r="MF243" i="2"/>
  <c r="MG243" i="2"/>
  <c r="MH243" i="2"/>
  <c r="MI243" i="2"/>
  <c r="MJ243" i="2"/>
  <c r="MH289" i="2"/>
  <c r="ME243" i="2"/>
  <c r="MG289" i="2"/>
  <c r="MD243" i="2"/>
  <c r="MF289" i="2"/>
  <c r="ME289" i="2"/>
  <c r="MD289" i="2"/>
  <c r="MC289" i="2"/>
  <c r="MB289" i="2"/>
  <c r="LU289" i="2"/>
  <c r="MF242" i="2"/>
  <c r="MG242" i="2"/>
  <c r="MH242" i="2"/>
  <c r="MI242" i="2"/>
  <c r="MJ242" i="2"/>
  <c r="MH288" i="2"/>
  <c r="ME242" i="2"/>
  <c r="MG288" i="2"/>
  <c r="MD242" i="2"/>
  <c r="MF288" i="2"/>
  <c r="ME288" i="2"/>
  <c r="MD288" i="2"/>
  <c r="MC288" i="2"/>
  <c r="MB288" i="2"/>
  <c r="LU288" i="2"/>
  <c r="MF241" i="2"/>
  <c r="MG241" i="2"/>
  <c r="MH241" i="2"/>
  <c r="MI241" i="2"/>
  <c r="MJ241" i="2"/>
  <c r="MH287" i="2"/>
  <c r="ME241" i="2"/>
  <c r="MG287" i="2"/>
  <c r="MD241" i="2"/>
  <c r="MF287" i="2"/>
  <c r="ME287" i="2"/>
  <c r="MD287" i="2"/>
  <c r="MC287" i="2"/>
  <c r="MB287" i="2"/>
  <c r="LU287" i="2"/>
  <c r="MH286" i="2"/>
  <c r="MG286" i="2"/>
  <c r="MF286" i="2"/>
  <c r="ME286" i="2"/>
  <c r="MD286" i="2"/>
  <c r="MC286" i="2"/>
  <c r="MB286" i="2"/>
  <c r="LU286" i="2"/>
  <c r="MH285" i="2"/>
  <c r="MG285" i="2"/>
  <c r="MF285" i="2"/>
  <c r="ME285" i="2"/>
  <c r="MD285" i="2"/>
  <c r="MC285" i="2"/>
  <c r="MB285" i="2"/>
  <c r="LU285" i="2"/>
  <c r="MF238" i="2"/>
  <c r="MG238" i="2"/>
  <c r="MH238" i="2"/>
  <c r="MI238" i="2"/>
  <c r="MJ238" i="2"/>
  <c r="MH284" i="2"/>
  <c r="ME238" i="2"/>
  <c r="MG284" i="2"/>
  <c r="MD238" i="2"/>
  <c r="MF284" i="2"/>
  <c r="ME284" i="2"/>
  <c r="MD284" i="2"/>
  <c r="MC284" i="2"/>
  <c r="MB284" i="2"/>
  <c r="LU284" i="2"/>
  <c r="MF237" i="2"/>
  <c r="MG237" i="2"/>
  <c r="MH237" i="2"/>
  <c r="MI237" i="2"/>
  <c r="MJ237" i="2"/>
  <c r="MH283" i="2"/>
  <c r="ME237" i="2"/>
  <c r="MG283" i="2"/>
  <c r="MD237" i="2"/>
  <c r="MF283" i="2"/>
  <c r="ME283" i="2"/>
  <c r="MD283" i="2"/>
  <c r="MC283" i="2"/>
  <c r="MB283" i="2"/>
  <c r="LU283" i="2"/>
  <c r="MF236" i="2"/>
  <c r="MG236" i="2"/>
  <c r="MH236" i="2"/>
  <c r="MI236" i="2"/>
  <c r="MJ236" i="2"/>
  <c r="MH282" i="2"/>
  <c r="ME236" i="2"/>
  <c r="MG282" i="2"/>
  <c r="MD236" i="2"/>
  <c r="MF282" i="2"/>
  <c r="ME282" i="2"/>
  <c r="MD282" i="2"/>
  <c r="MC282" i="2"/>
  <c r="MB282" i="2"/>
  <c r="LU282" i="2"/>
  <c r="MF235" i="2"/>
  <c r="MG235" i="2"/>
  <c r="MH235" i="2"/>
  <c r="MI235" i="2"/>
  <c r="MJ235" i="2"/>
  <c r="MH281" i="2"/>
  <c r="ME235" i="2"/>
  <c r="MG281" i="2"/>
  <c r="MD235" i="2"/>
  <c r="MF281" i="2"/>
  <c r="ME281" i="2"/>
  <c r="MD281" i="2"/>
  <c r="MC281" i="2"/>
  <c r="MB281" i="2"/>
  <c r="LU281" i="2"/>
  <c r="MF234" i="2"/>
  <c r="MG234" i="2"/>
  <c r="MH234" i="2"/>
  <c r="MI234" i="2"/>
  <c r="MJ234" i="2"/>
  <c r="MH280" i="2"/>
  <c r="ME234" i="2"/>
  <c r="MG280" i="2"/>
  <c r="MD234" i="2"/>
  <c r="MF280" i="2"/>
  <c r="ME280" i="2"/>
  <c r="MD280" i="2"/>
  <c r="MC280" i="2"/>
  <c r="MB280" i="2"/>
  <c r="LU280" i="2"/>
  <c r="MH279" i="2"/>
  <c r="MG279" i="2"/>
  <c r="MF279" i="2"/>
  <c r="ME279" i="2"/>
  <c r="MD279" i="2"/>
  <c r="MC279" i="2"/>
  <c r="MB279" i="2"/>
  <c r="LU279" i="2"/>
  <c r="MH278" i="2"/>
  <c r="MG278" i="2"/>
  <c r="MF278" i="2"/>
  <c r="ME278" i="2"/>
  <c r="MD278" i="2"/>
  <c r="MC278" i="2"/>
  <c r="MB278" i="2"/>
  <c r="LU278" i="2"/>
  <c r="MH277" i="2"/>
  <c r="MG277" i="2"/>
  <c r="MF277" i="2"/>
  <c r="ME277" i="2"/>
  <c r="MD277" i="2"/>
  <c r="MC277" i="2"/>
  <c r="MB277" i="2"/>
  <c r="LU277" i="2"/>
  <c r="MH276" i="2"/>
  <c r="MG276" i="2"/>
  <c r="MF276" i="2"/>
  <c r="ME276" i="2"/>
  <c r="MD276" i="2"/>
  <c r="MC276" i="2"/>
  <c r="MB276" i="2"/>
  <c r="LU276" i="2"/>
  <c r="MI276" i="2"/>
  <c r="MJ276" i="2"/>
  <c r="MJ298" i="2"/>
  <c r="MI298" i="2"/>
  <c r="MJ297" i="2"/>
  <c r="MI297" i="2"/>
  <c r="MJ296" i="2"/>
  <c r="MI296" i="2"/>
  <c r="MJ295" i="2"/>
  <c r="MI295" i="2"/>
  <c r="MJ294" i="2"/>
  <c r="MI294" i="2"/>
  <c r="MJ293" i="2"/>
  <c r="MI293" i="2"/>
  <c r="MJ292" i="2"/>
  <c r="MI292" i="2"/>
  <c r="MJ291" i="2"/>
  <c r="MI291" i="2"/>
  <c r="MJ289" i="2"/>
  <c r="MI289" i="2"/>
  <c r="MJ288" i="2"/>
  <c r="MI288" i="2"/>
  <c r="MJ287" i="2"/>
  <c r="MI287" i="2"/>
  <c r="MJ286" i="2"/>
  <c r="MI286" i="2"/>
  <c r="MJ285" i="2"/>
  <c r="MI285" i="2"/>
  <c r="MJ284" i="2"/>
  <c r="MI284" i="2"/>
  <c r="MJ283" i="2"/>
  <c r="MI283" i="2"/>
  <c r="MJ282" i="2"/>
  <c r="MI282" i="2"/>
  <c r="MJ281" i="2"/>
  <c r="MI281" i="2"/>
  <c r="MJ280" i="2"/>
  <c r="MI280" i="2"/>
  <c r="MJ279" i="2"/>
  <c r="MI279" i="2"/>
  <c r="MJ278" i="2"/>
  <c r="MI278" i="2"/>
  <c r="MJ277" i="2"/>
  <c r="MI277" i="2"/>
  <c r="GX298" i="2"/>
  <c r="GW298" i="2"/>
  <c r="GV298" i="2"/>
  <c r="GU298" i="2"/>
  <c r="GT298" i="2"/>
  <c r="GS298" i="2"/>
  <c r="GR298" i="2"/>
  <c r="GK298" i="2"/>
  <c r="GX297" i="2"/>
  <c r="GW297" i="2"/>
  <c r="GV297" i="2"/>
  <c r="GU297" i="2"/>
  <c r="GT297" i="2"/>
  <c r="GS297" i="2"/>
  <c r="GR297" i="2"/>
  <c r="GK297" i="2"/>
  <c r="GX296" i="2"/>
  <c r="GW296" i="2"/>
  <c r="GV296" i="2"/>
  <c r="GU296" i="2"/>
  <c r="GT296" i="2"/>
  <c r="GS296" i="2"/>
  <c r="GR296" i="2"/>
  <c r="GK296" i="2"/>
  <c r="GX295" i="2"/>
  <c r="GW295" i="2"/>
  <c r="GV295" i="2"/>
  <c r="GU295" i="2"/>
  <c r="GT295" i="2"/>
  <c r="GS295" i="2"/>
  <c r="GR295" i="2"/>
  <c r="GK295" i="2"/>
  <c r="GV248" i="2"/>
  <c r="GW248" i="2"/>
  <c r="GX248" i="2"/>
  <c r="GY248" i="2"/>
  <c r="GZ248" i="2"/>
  <c r="GX294" i="2"/>
  <c r="GU248" i="2"/>
  <c r="GW294" i="2"/>
  <c r="GT248" i="2"/>
  <c r="GV294" i="2"/>
  <c r="GU294" i="2"/>
  <c r="GT294" i="2"/>
  <c r="GS294" i="2"/>
  <c r="GR294" i="2"/>
  <c r="GK294" i="2"/>
  <c r="GV247" i="2"/>
  <c r="GW247" i="2"/>
  <c r="GX247" i="2"/>
  <c r="GY247" i="2"/>
  <c r="GZ247" i="2"/>
  <c r="GX293" i="2"/>
  <c r="GU247" i="2"/>
  <c r="GW293" i="2"/>
  <c r="GT247" i="2"/>
  <c r="GV293" i="2"/>
  <c r="GU293" i="2"/>
  <c r="GT293" i="2"/>
  <c r="GS293" i="2"/>
  <c r="GR293" i="2"/>
  <c r="GK293" i="2"/>
  <c r="GV246" i="2"/>
  <c r="GW246" i="2"/>
  <c r="GX246" i="2"/>
  <c r="GY246" i="2"/>
  <c r="GZ246" i="2"/>
  <c r="GX292" i="2"/>
  <c r="GU246" i="2"/>
  <c r="GW292" i="2"/>
  <c r="GT246" i="2"/>
  <c r="GV292" i="2"/>
  <c r="GU292" i="2"/>
  <c r="GT292" i="2"/>
  <c r="GS292" i="2"/>
  <c r="GR292" i="2"/>
  <c r="GK292" i="2"/>
  <c r="GV245" i="2"/>
  <c r="GW245" i="2"/>
  <c r="GX245" i="2"/>
  <c r="GY245" i="2"/>
  <c r="GZ245" i="2"/>
  <c r="GX291" i="2"/>
  <c r="GU245" i="2"/>
  <c r="GW291" i="2"/>
  <c r="GT245" i="2"/>
  <c r="GV291" i="2"/>
  <c r="GU291" i="2"/>
  <c r="GT291" i="2"/>
  <c r="GS291" i="2"/>
  <c r="GR291" i="2"/>
  <c r="GK291" i="2"/>
  <c r="GV243" i="2"/>
  <c r="GW243" i="2"/>
  <c r="GX243" i="2"/>
  <c r="GY243" i="2"/>
  <c r="GZ243" i="2"/>
  <c r="GX289" i="2"/>
  <c r="GU243" i="2"/>
  <c r="GW289" i="2"/>
  <c r="GT243" i="2"/>
  <c r="GV289" i="2"/>
  <c r="GU289" i="2"/>
  <c r="GT289" i="2"/>
  <c r="GS289" i="2"/>
  <c r="GR289" i="2"/>
  <c r="GK289" i="2"/>
  <c r="GV242" i="2"/>
  <c r="GW242" i="2"/>
  <c r="GX242" i="2"/>
  <c r="GY242" i="2"/>
  <c r="GZ242" i="2"/>
  <c r="GX288" i="2"/>
  <c r="GU242" i="2"/>
  <c r="GW288" i="2"/>
  <c r="GT242" i="2"/>
  <c r="GV288" i="2"/>
  <c r="GU288" i="2"/>
  <c r="GT288" i="2"/>
  <c r="GS288" i="2"/>
  <c r="GR288" i="2"/>
  <c r="GK288" i="2"/>
  <c r="GV241" i="2"/>
  <c r="GW241" i="2"/>
  <c r="GX241" i="2"/>
  <c r="GY241" i="2"/>
  <c r="GZ241" i="2"/>
  <c r="GX287" i="2"/>
  <c r="GU241" i="2"/>
  <c r="GW287" i="2"/>
  <c r="GT241" i="2"/>
  <c r="GV287" i="2"/>
  <c r="GU287" i="2"/>
  <c r="GT287" i="2"/>
  <c r="GS287" i="2"/>
  <c r="GR287" i="2"/>
  <c r="GK287" i="2"/>
  <c r="GV240" i="2"/>
  <c r="GW240" i="2"/>
  <c r="GX240" i="2"/>
  <c r="GY240" i="2"/>
  <c r="GZ240" i="2"/>
  <c r="GX286" i="2"/>
  <c r="GU240" i="2"/>
  <c r="GW286" i="2"/>
  <c r="GT240" i="2"/>
  <c r="GV286" i="2"/>
  <c r="GU286" i="2"/>
  <c r="GT286" i="2"/>
  <c r="GS286" i="2"/>
  <c r="GR286" i="2"/>
  <c r="GK286" i="2"/>
  <c r="GV239" i="2"/>
  <c r="GW239" i="2"/>
  <c r="GX239" i="2"/>
  <c r="GY239" i="2"/>
  <c r="GZ239" i="2"/>
  <c r="GX285" i="2"/>
  <c r="GU239" i="2"/>
  <c r="GW285" i="2"/>
  <c r="GT239" i="2"/>
  <c r="GV285" i="2"/>
  <c r="GU285" i="2"/>
  <c r="GT285" i="2"/>
  <c r="GS285" i="2"/>
  <c r="GR285" i="2"/>
  <c r="GK285" i="2"/>
  <c r="GV238" i="2"/>
  <c r="GW238" i="2"/>
  <c r="GX238" i="2"/>
  <c r="GY238" i="2"/>
  <c r="GZ238" i="2"/>
  <c r="GX284" i="2"/>
  <c r="GU238" i="2"/>
  <c r="GW284" i="2"/>
  <c r="GT238" i="2"/>
  <c r="GV284" i="2"/>
  <c r="GU284" i="2"/>
  <c r="GT284" i="2"/>
  <c r="GS284" i="2"/>
  <c r="GR284" i="2"/>
  <c r="GK284" i="2"/>
  <c r="GV237" i="2"/>
  <c r="GW237" i="2"/>
  <c r="GX237" i="2"/>
  <c r="GY237" i="2"/>
  <c r="GZ237" i="2"/>
  <c r="GX283" i="2"/>
  <c r="GU237" i="2"/>
  <c r="GW283" i="2"/>
  <c r="GT237" i="2"/>
  <c r="GV283" i="2"/>
  <c r="GU283" i="2"/>
  <c r="GT283" i="2"/>
  <c r="GS283" i="2"/>
  <c r="GR283" i="2"/>
  <c r="GK283" i="2"/>
  <c r="GV236" i="2"/>
  <c r="GW236" i="2"/>
  <c r="GX236" i="2"/>
  <c r="GY236" i="2"/>
  <c r="GZ236" i="2"/>
  <c r="GX282" i="2"/>
  <c r="GU236" i="2"/>
  <c r="GW282" i="2"/>
  <c r="GT236" i="2"/>
  <c r="GV282" i="2"/>
  <c r="GU282" i="2"/>
  <c r="GT282" i="2"/>
  <c r="GS282" i="2"/>
  <c r="GR282" i="2"/>
  <c r="GK282" i="2"/>
  <c r="GV235" i="2"/>
  <c r="GW235" i="2"/>
  <c r="GX235" i="2"/>
  <c r="GY235" i="2"/>
  <c r="GZ235" i="2"/>
  <c r="GX281" i="2"/>
  <c r="GU235" i="2"/>
  <c r="GW281" i="2"/>
  <c r="GT235" i="2"/>
  <c r="GV281" i="2"/>
  <c r="GU281" i="2"/>
  <c r="GT281" i="2"/>
  <c r="GS281" i="2"/>
  <c r="GR281" i="2"/>
  <c r="GK281" i="2"/>
  <c r="GV234" i="2"/>
  <c r="GW234" i="2"/>
  <c r="GX234" i="2"/>
  <c r="GY234" i="2"/>
  <c r="GZ234" i="2"/>
  <c r="GX280" i="2"/>
  <c r="GU234" i="2"/>
  <c r="GW280" i="2"/>
  <c r="GT234" i="2"/>
  <c r="GV280" i="2"/>
  <c r="GU280" i="2"/>
  <c r="GT280" i="2"/>
  <c r="GS280" i="2"/>
  <c r="GR280" i="2"/>
  <c r="GK280" i="2"/>
  <c r="GX279" i="2"/>
  <c r="GW279" i="2"/>
  <c r="GV279" i="2"/>
  <c r="GU279" i="2"/>
  <c r="GT279" i="2"/>
  <c r="GS279" i="2"/>
  <c r="GR279" i="2"/>
  <c r="GK279" i="2"/>
  <c r="GX278" i="2"/>
  <c r="GW278" i="2"/>
  <c r="GV278" i="2"/>
  <c r="GU278" i="2"/>
  <c r="GT278" i="2"/>
  <c r="GS278" i="2"/>
  <c r="GR278" i="2"/>
  <c r="GK278" i="2"/>
  <c r="GX277" i="2"/>
  <c r="GW277" i="2"/>
  <c r="GV277" i="2"/>
  <c r="GU277" i="2"/>
  <c r="GT277" i="2"/>
  <c r="GS277" i="2"/>
  <c r="GR277" i="2"/>
  <c r="GK277" i="2"/>
  <c r="GX276" i="2"/>
  <c r="GW276" i="2"/>
  <c r="GV276" i="2"/>
  <c r="GU276" i="2"/>
  <c r="GT276" i="2"/>
  <c r="GS276" i="2"/>
  <c r="GR276" i="2"/>
  <c r="GK276" i="2"/>
  <c r="GY276" i="2"/>
  <c r="GZ276" i="2"/>
  <c r="GZ298" i="2"/>
  <c r="GY298" i="2"/>
  <c r="GZ297" i="2"/>
  <c r="GY297" i="2"/>
  <c r="GZ296" i="2"/>
  <c r="GY296" i="2"/>
  <c r="GZ295" i="2"/>
  <c r="GY295" i="2"/>
  <c r="GZ294" i="2"/>
  <c r="GY294" i="2"/>
  <c r="GZ293" i="2"/>
  <c r="GY293" i="2"/>
  <c r="GZ292" i="2"/>
  <c r="GY292" i="2"/>
  <c r="GZ291" i="2"/>
  <c r="GY291" i="2"/>
  <c r="GZ289" i="2"/>
  <c r="GY289" i="2"/>
  <c r="GZ288" i="2"/>
  <c r="GY288" i="2"/>
  <c r="GZ287" i="2"/>
  <c r="GY287" i="2"/>
  <c r="GZ286" i="2"/>
  <c r="GY286" i="2"/>
  <c r="GZ285" i="2"/>
  <c r="GY285" i="2"/>
  <c r="GZ284" i="2"/>
  <c r="GY284" i="2"/>
  <c r="GZ283" i="2"/>
  <c r="GY283" i="2"/>
  <c r="GZ282" i="2"/>
  <c r="GY282" i="2"/>
  <c r="GZ281" i="2"/>
  <c r="GY281" i="2"/>
  <c r="GZ280" i="2"/>
  <c r="GY280" i="2"/>
  <c r="GZ279" i="2"/>
  <c r="GY279" i="2"/>
  <c r="GZ278" i="2"/>
  <c r="GY278" i="2"/>
  <c r="GZ277" i="2"/>
  <c r="GY277" i="2"/>
  <c r="BE276" i="2"/>
  <c r="BE298" i="2"/>
  <c r="BE297" i="2"/>
  <c r="BE296" i="2"/>
  <c r="BE295" i="2"/>
  <c r="BC248" i="2"/>
  <c r="BD248" i="2"/>
  <c r="BE248" i="2"/>
  <c r="BE294" i="2"/>
  <c r="BC247" i="2"/>
  <c r="BD247" i="2"/>
  <c r="BE247" i="2"/>
  <c r="BE293" i="2"/>
  <c r="BC246" i="2"/>
  <c r="BD246" i="2"/>
  <c r="BE246" i="2"/>
  <c r="BE292" i="2"/>
  <c r="BC245" i="2"/>
  <c r="BD245" i="2"/>
  <c r="BE245" i="2"/>
  <c r="BE291" i="2"/>
  <c r="BC243" i="2"/>
  <c r="BD243" i="2"/>
  <c r="BE243" i="2"/>
  <c r="BE289" i="2"/>
  <c r="BC242" i="2"/>
  <c r="BD242" i="2"/>
  <c r="BE242" i="2"/>
  <c r="BE288" i="2"/>
  <c r="BC241" i="2"/>
  <c r="BD241" i="2"/>
  <c r="BE241" i="2"/>
  <c r="BE287" i="2"/>
  <c r="BC240" i="2"/>
  <c r="BD240" i="2"/>
  <c r="BE240" i="2"/>
  <c r="BE286" i="2"/>
  <c r="BC239" i="2"/>
  <c r="BD239" i="2"/>
  <c r="BE239" i="2"/>
  <c r="BE285" i="2"/>
  <c r="BC238" i="2"/>
  <c r="BD238" i="2"/>
  <c r="BE238" i="2"/>
  <c r="BE284" i="2"/>
  <c r="BC237" i="2"/>
  <c r="BD237" i="2"/>
  <c r="BE237" i="2"/>
  <c r="BE283" i="2"/>
  <c r="BC236" i="2"/>
  <c r="BD236" i="2"/>
  <c r="BE236" i="2"/>
  <c r="BE282" i="2"/>
  <c r="BC235" i="2"/>
  <c r="BD235" i="2"/>
  <c r="BE235" i="2"/>
  <c r="BE281" i="2"/>
  <c r="BC234" i="2"/>
  <c r="BD234" i="2"/>
  <c r="BE234" i="2"/>
  <c r="BE280" i="2"/>
  <c r="BE279" i="2"/>
  <c r="BE278" i="2"/>
  <c r="BE277" i="2"/>
  <c r="BD276" i="2"/>
  <c r="BD298" i="2"/>
  <c r="BD297" i="2"/>
  <c r="BD296" i="2"/>
  <c r="BD295" i="2"/>
  <c r="BB248" i="2"/>
  <c r="BD294" i="2"/>
  <c r="BB247" i="2"/>
  <c r="BD293" i="2"/>
  <c r="BB246" i="2"/>
  <c r="BD292" i="2"/>
  <c r="BB245" i="2"/>
  <c r="BD291" i="2"/>
  <c r="BB243" i="2"/>
  <c r="BD289" i="2"/>
  <c r="BB242" i="2"/>
  <c r="BD288" i="2"/>
  <c r="BB241" i="2"/>
  <c r="BD287" i="2"/>
  <c r="BB240" i="2"/>
  <c r="BD286" i="2"/>
  <c r="BB239" i="2"/>
  <c r="BD285" i="2"/>
  <c r="BB238" i="2"/>
  <c r="BD284" i="2"/>
  <c r="BB237" i="2"/>
  <c r="BD283" i="2"/>
  <c r="BB236" i="2"/>
  <c r="BD282" i="2"/>
  <c r="BB235" i="2"/>
  <c r="BD281" i="2"/>
  <c r="BB234" i="2"/>
  <c r="BD280" i="2"/>
  <c r="BD279" i="2"/>
  <c r="BD278" i="2"/>
  <c r="BD277" i="2"/>
  <c r="BC276" i="2"/>
  <c r="BC298" i="2"/>
  <c r="BC297" i="2"/>
  <c r="BC296" i="2"/>
  <c r="BC295" i="2"/>
  <c r="BA248" i="2"/>
  <c r="BC294" i="2"/>
  <c r="BA247" i="2"/>
  <c r="BC293" i="2"/>
  <c r="BA246" i="2"/>
  <c r="BC292" i="2"/>
  <c r="BA245" i="2"/>
  <c r="BC291" i="2"/>
  <c r="BA243" i="2"/>
  <c r="BC289" i="2"/>
  <c r="BA242" i="2"/>
  <c r="BC288" i="2"/>
  <c r="BA241" i="2"/>
  <c r="BC287" i="2"/>
  <c r="BA240" i="2"/>
  <c r="BC286" i="2"/>
  <c r="BA239" i="2"/>
  <c r="BC285" i="2"/>
  <c r="BA238" i="2"/>
  <c r="BC284" i="2"/>
  <c r="BA237" i="2"/>
  <c r="BC283" i="2"/>
  <c r="BA236" i="2"/>
  <c r="BC282" i="2"/>
  <c r="BA235" i="2"/>
  <c r="BC281" i="2"/>
  <c r="BA234" i="2"/>
  <c r="BC280" i="2"/>
  <c r="BC279" i="2"/>
  <c r="BC278" i="2"/>
  <c r="BC277" i="2"/>
  <c r="BB298" i="2"/>
  <c r="BA298" i="2"/>
  <c r="AZ298" i="2"/>
  <c r="AY298" i="2"/>
  <c r="AX298" i="2"/>
  <c r="AW298" i="2"/>
  <c r="AP298" i="2"/>
  <c r="BB297" i="2"/>
  <c r="BA297" i="2"/>
  <c r="AZ297" i="2"/>
  <c r="AY297" i="2"/>
  <c r="AX297" i="2"/>
  <c r="AW297" i="2"/>
  <c r="AP297" i="2"/>
  <c r="BB296" i="2"/>
  <c r="BA296" i="2"/>
  <c r="AZ296" i="2"/>
  <c r="AY296" i="2"/>
  <c r="AX296" i="2"/>
  <c r="AW296" i="2"/>
  <c r="AP296" i="2"/>
  <c r="BB295" i="2"/>
  <c r="BA295" i="2"/>
  <c r="AZ295" i="2"/>
  <c r="AY295" i="2"/>
  <c r="AX295" i="2"/>
  <c r="AW295" i="2"/>
  <c r="AP295" i="2"/>
  <c r="AZ248" i="2"/>
  <c r="BB294" i="2"/>
  <c r="AY248" i="2"/>
  <c r="BA294" i="2"/>
  <c r="AZ294" i="2"/>
  <c r="AY294" i="2"/>
  <c r="AX294" i="2"/>
  <c r="AW294" i="2"/>
  <c r="AP294" i="2"/>
  <c r="AZ247" i="2"/>
  <c r="BB293" i="2"/>
  <c r="AY247" i="2"/>
  <c r="BA293" i="2"/>
  <c r="AZ293" i="2"/>
  <c r="AY293" i="2"/>
  <c r="AX293" i="2"/>
  <c r="AW293" i="2"/>
  <c r="AP293" i="2"/>
  <c r="AZ246" i="2"/>
  <c r="BB292" i="2"/>
  <c r="AY246" i="2"/>
  <c r="BA292" i="2"/>
  <c r="AZ292" i="2"/>
  <c r="AY292" i="2"/>
  <c r="AX292" i="2"/>
  <c r="AW292" i="2"/>
  <c r="AP292" i="2"/>
  <c r="AZ245" i="2"/>
  <c r="BB291" i="2"/>
  <c r="AY245" i="2"/>
  <c r="BA291" i="2"/>
  <c r="AZ291" i="2"/>
  <c r="AY291" i="2"/>
  <c r="AX291" i="2"/>
  <c r="AW291" i="2"/>
  <c r="AP291" i="2"/>
  <c r="AZ243" i="2"/>
  <c r="BB289" i="2"/>
  <c r="AY243" i="2"/>
  <c r="BA289" i="2"/>
  <c r="AZ289" i="2"/>
  <c r="AY289" i="2"/>
  <c r="AX289" i="2"/>
  <c r="AW289" i="2"/>
  <c r="AP289" i="2"/>
  <c r="AZ242" i="2"/>
  <c r="BB288" i="2"/>
  <c r="AY242" i="2"/>
  <c r="BA288" i="2"/>
  <c r="AZ288" i="2"/>
  <c r="AY288" i="2"/>
  <c r="AX288" i="2"/>
  <c r="AW288" i="2"/>
  <c r="AP288" i="2"/>
  <c r="AZ241" i="2"/>
  <c r="BB287" i="2"/>
  <c r="AY241" i="2"/>
  <c r="BA287" i="2"/>
  <c r="AZ287" i="2"/>
  <c r="AY287" i="2"/>
  <c r="AX287" i="2"/>
  <c r="AW287" i="2"/>
  <c r="AP287" i="2"/>
  <c r="AZ240" i="2"/>
  <c r="BB286" i="2"/>
  <c r="AY240" i="2"/>
  <c r="BA286" i="2"/>
  <c r="AZ286" i="2"/>
  <c r="AY286" i="2"/>
  <c r="AX286" i="2"/>
  <c r="AW286" i="2"/>
  <c r="AP286" i="2"/>
  <c r="AZ239" i="2"/>
  <c r="BB285" i="2"/>
  <c r="AY239" i="2"/>
  <c r="BA285" i="2"/>
  <c r="AZ285" i="2"/>
  <c r="AY285" i="2"/>
  <c r="AX285" i="2"/>
  <c r="AW285" i="2"/>
  <c r="AP285" i="2"/>
  <c r="AZ238" i="2"/>
  <c r="BB284" i="2"/>
  <c r="AY238" i="2"/>
  <c r="BA284" i="2"/>
  <c r="AZ284" i="2"/>
  <c r="AY284" i="2"/>
  <c r="AX284" i="2"/>
  <c r="AW284" i="2"/>
  <c r="AP284" i="2"/>
  <c r="AZ237" i="2"/>
  <c r="BB283" i="2"/>
  <c r="AY237" i="2"/>
  <c r="BA283" i="2"/>
  <c r="AZ283" i="2"/>
  <c r="AY283" i="2"/>
  <c r="AX283" i="2"/>
  <c r="AW283" i="2"/>
  <c r="AP283" i="2"/>
  <c r="AZ236" i="2"/>
  <c r="BB282" i="2"/>
  <c r="AY236" i="2"/>
  <c r="BA282" i="2"/>
  <c r="AZ282" i="2"/>
  <c r="AY282" i="2"/>
  <c r="AX282" i="2"/>
  <c r="AW282" i="2"/>
  <c r="AP282" i="2"/>
  <c r="AZ235" i="2"/>
  <c r="BB281" i="2"/>
  <c r="AY235" i="2"/>
  <c r="BA281" i="2"/>
  <c r="AZ281" i="2"/>
  <c r="AY281" i="2"/>
  <c r="AX281" i="2"/>
  <c r="AW281" i="2"/>
  <c r="AP281" i="2"/>
  <c r="AZ234" i="2"/>
  <c r="BB280" i="2"/>
  <c r="AY234" i="2"/>
  <c r="BA280" i="2"/>
  <c r="AZ280" i="2"/>
  <c r="AY280" i="2"/>
  <c r="AX280" i="2"/>
  <c r="AW280" i="2"/>
  <c r="AP280" i="2"/>
  <c r="BB279" i="2"/>
  <c r="BA279" i="2"/>
  <c r="AZ279" i="2"/>
  <c r="AY279" i="2"/>
  <c r="AX279" i="2"/>
  <c r="AW279" i="2"/>
  <c r="AP279" i="2"/>
  <c r="BB278" i="2"/>
  <c r="BA278" i="2"/>
  <c r="AZ278" i="2"/>
  <c r="AY278" i="2"/>
  <c r="AX278" i="2"/>
  <c r="AW278" i="2"/>
  <c r="AP278" i="2"/>
  <c r="BB277" i="2"/>
  <c r="BA277" i="2"/>
  <c r="AZ277" i="2"/>
  <c r="AY277" i="2"/>
  <c r="AX277" i="2"/>
  <c r="AW277" i="2"/>
  <c r="AP277" i="2"/>
  <c r="BB276" i="2"/>
  <c r="BA276" i="2"/>
  <c r="AZ276" i="2"/>
  <c r="AY276" i="2"/>
  <c r="AX276" i="2"/>
  <c r="AW276" i="2"/>
  <c r="AP276" i="2"/>
  <c r="AO276" i="2"/>
  <c r="AO298" i="2"/>
  <c r="AO297" i="2"/>
  <c r="AO296" i="2"/>
  <c r="AO295" i="2"/>
  <c r="AO294" i="2"/>
  <c r="AO293" i="2"/>
  <c r="AO292" i="2"/>
  <c r="AO291" i="2"/>
  <c r="AO289" i="2"/>
  <c r="AO288" i="2"/>
  <c r="AO287" i="2"/>
  <c r="AO286" i="2"/>
  <c r="AO285" i="2"/>
  <c r="AO284" i="2"/>
  <c r="AO283" i="2"/>
  <c r="AO282" i="2"/>
  <c r="AO281" i="2"/>
  <c r="AO280" i="2"/>
  <c r="AO279" i="2"/>
  <c r="AO278" i="2"/>
  <c r="AO277" i="2"/>
  <c r="GJ276" i="2"/>
  <c r="GJ298" i="2"/>
  <c r="GJ297" i="2"/>
  <c r="GJ296" i="2"/>
  <c r="GJ295" i="2"/>
  <c r="GJ294" i="2"/>
  <c r="GJ293" i="2"/>
  <c r="GJ292" i="2"/>
  <c r="GJ291" i="2"/>
  <c r="GJ289" i="2"/>
  <c r="GJ288" i="2"/>
  <c r="GJ287" i="2"/>
  <c r="GJ286" i="2"/>
  <c r="GJ285" i="2"/>
  <c r="GJ284" i="2"/>
  <c r="GJ283" i="2"/>
  <c r="GJ282" i="2"/>
  <c r="GJ281" i="2"/>
  <c r="GJ280" i="2"/>
  <c r="GJ279" i="2"/>
  <c r="GJ278" i="2"/>
  <c r="GJ277" i="2"/>
  <c r="LT276" i="2"/>
  <c r="LT298" i="2"/>
  <c r="LT297" i="2"/>
  <c r="LT296" i="2"/>
  <c r="LT295" i="2"/>
  <c r="LT294" i="2"/>
  <c r="LT293" i="2"/>
  <c r="LT292" i="2"/>
  <c r="LT291" i="2"/>
  <c r="LT289" i="2"/>
  <c r="LT288" i="2"/>
  <c r="LT287" i="2"/>
  <c r="LT286" i="2"/>
  <c r="LT285" i="2"/>
  <c r="LT284" i="2"/>
  <c r="LT283" i="2"/>
  <c r="LT282" i="2"/>
  <c r="LT281" i="2"/>
  <c r="LT280" i="2"/>
  <c r="LT279" i="2"/>
  <c r="LT278" i="2"/>
  <c r="LT277" i="2"/>
  <c r="AN298" i="2"/>
  <c r="AN297" i="2"/>
  <c r="AN296" i="2"/>
  <c r="AN295" i="2"/>
  <c r="AN294" i="2"/>
  <c r="AN293" i="2"/>
  <c r="AN292" i="2"/>
  <c r="AN291" i="2"/>
  <c r="AN289" i="2"/>
  <c r="AN288" i="2"/>
  <c r="AN287" i="2"/>
  <c r="AN286" i="2"/>
  <c r="AN285" i="2"/>
  <c r="AN284" i="2"/>
  <c r="AN283" i="2"/>
  <c r="AN282" i="2"/>
  <c r="AN281" i="2"/>
  <c r="AN280" i="2"/>
  <c r="AN279" i="2"/>
  <c r="AN278" i="2"/>
  <c r="AN277" i="2"/>
  <c r="AN276" i="2"/>
  <c r="GI298" i="2"/>
  <c r="GI297" i="2"/>
  <c r="GI296" i="2"/>
  <c r="GI295" i="2"/>
  <c r="GI294" i="2"/>
  <c r="GI293" i="2"/>
  <c r="GI292" i="2"/>
  <c r="GI291" i="2"/>
  <c r="GI289" i="2"/>
  <c r="GI288" i="2"/>
  <c r="GI287" i="2"/>
  <c r="GI286" i="2"/>
  <c r="GI285" i="2"/>
  <c r="GI284" i="2"/>
  <c r="GI283" i="2"/>
  <c r="GI282" i="2"/>
  <c r="GI281" i="2"/>
  <c r="GI280" i="2"/>
  <c r="GI279" i="2"/>
  <c r="GI278" i="2"/>
  <c r="GI277" i="2"/>
  <c r="GI276" i="2"/>
  <c r="LS298" i="2"/>
  <c r="LS297" i="2"/>
  <c r="LS296" i="2"/>
  <c r="LS295" i="2"/>
  <c r="LS294" i="2"/>
  <c r="LS293" i="2"/>
  <c r="LS292" i="2"/>
  <c r="LS291" i="2"/>
  <c r="LS289" i="2"/>
  <c r="LS288" i="2"/>
  <c r="LS287" i="2"/>
  <c r="LS286" i="2"/>
  <c r="LS285" i="2"/>
  <c r="LS284" i="2"/>
  <c r="LS283" i="2"/>
  <c r="LS282" i="2"/>
  <c r="LS281" i="2"/>
  <c r="LS280" i="2"/>
  <c r="LS279" i="2"/>
  <c r="LS278" i="2"/>
  <c r="LS277" i="2"/>
  <c r="LS276" i="2"/>
</calcChain>
</file>

<file path=xl/sharedStrings.xml><?xml version="1.0" encoding="utf-8"?>
<sst xmlns="http://schemas.openxmlformats.org/spreadsheetml/2006/main" count="671" uniqueCount="430">
  <si>
    <t>SPL double distance half SPL</t>
  </si>
  <si>
    <t>Gain Shading</t>
  </si>
  <si>
    <t>EQ Shading</t>
  </si>
  <si>
    <t>Distance from Array (curvilinnear section)</t>
  </si>
  <si>
    <t>6dB per double distance</t>
  </si>
  <si>
    <t>number of cabinets</t>
  </si>
  <si>
    <t>SPL @1m</t>
  </si>
  <si>
    <t>Peak Array SPL</t>
  </si>
  <si>
    <t>Cabinet ID</t>
  </si>
  <si>
    <t>Cabinet SPL contribution</t>
  </si>
  <si>
    <t>Total SPL (Array On Axis Peak)</t>
  </si>
  <si>
    <t>Distance to Surface</t>
  </si>
  <si>
    <t xml:space="preserve">Gain Shading </t>
  </si>
  <si>
    <t>Point Source Attenuation</t>
  </si>
  <si>
    <t>LGF</t>
  </si>
  <si>
    <t>GF</t>
  </si>
  <si>
    <t>DPU ID 1.</t>
  </si>
  <si>
    <t>DPU ID 2.</t>
  </si>
  <si>
    <t>DPU ID 3.</t>
  </si>
  <si>
    <t>DPU ID 4.</t>
  </si>
  <si>
    <t>DPU ID 5.</t>
  </si>
  <si>
    <t>Floor Height</t>
  </si>
  <si>
    <t>SPL Calc</t>
  </si>
  <si>
    <t>Avg. Standing Person Height</t>
  </si>
  <si>
    <t>Cabinet Location</t>
  </si>
  <si>
    <t>y</t>
  </si>
  <si>
    <t>angle from vertical</t>
  </si>
  <si>
    <t>Freq dispersion</t>
  </si>
  <si>
    <t>Y - Center</t>
  </si>
  <si>
    <t>X - Baffle</t>
  </si>
  <si>
    <t>Distance to point</t>
  </si>
  <si>
    <t>amplitude</t>
  </si>
  <si>
    <t>the following expressions are equivalent:</t>
  </si>
  <si>
    <t>r</t>
  </si>
  <si>
    <t>rad</t>
  </si>
  <si>
    <t>A</t>
  </si>
  <si>
    <t>B</t>
  </si>
  <si>
    <t>phase of 1+2</t>
  </si>
  <si>
    <t>amplitude of 1+2</t>
  </si>
  <si>
    <t>amplitude of (1+2)+3</t>
  </si>
  <si>
    <t>phase of (1+2)+3</t>
  </si>
  <si>
    <t>SPL of 5 (6bB)</t>
  </si>
  <si>
    <t>Start Array dB</t>
  </si>
  <si>
    <t>Positional dB @ 'x' Freq</t>
  </si>
  <si>
    <t>Target SPL</t>
  </si>
  <si>
    <t>Variation</t>
  </si>
  <si>
    <t>phase of each wave at given frequency in radians</t>
  </si>
  <si>
    <t>from each cabinet</t>
  </si>
  <si>
    <t>ID</t>
  </si>
  <si>
    <t>Splay Angle:</t>
  </si>
  <si>
    <t>Enclosure Position:</t>
  </si>
  <si>
    <t>X (m)</t>
  </si>
  <si>
    <t>Y (m)</t>
  </si>
  <si>
    <t>Splay (deg)</t>
  </si>
  <si>
    <t>Total from Horiz (deg)</t>
  </si>
  <si>
    <t>Median SPL</t>
  </si>
  <si>
    <t>Mean SPL</t>
  </si>
  <si>
    <t>dB</t>
  </si>
  <si>
    <t>Kg</t>
  </si>
  <si>
    <t>Descrip.</t>
  </si>
  <si>
    <t>Flown Mass per Hang</t>
  </si>
  <si>
    <t>Frame</t>
  </si>
  <si>
    <t>Hoist Self W.</t>
  </si>
  <si>
    <t>Mass (Kg)</t>
  </si>
  <si>
    <t>little X</t>
  </si>
  <si>
    <t>Mid X</t>
  </si>
  <si>
    <t>little Y</t>
  </si>
  <si>
    <t>Mid Y</t>
  </si>
  <si>
    <t>Linesource</t>
  </si>
  <si>
    <t>PointSource</t>
  </si>
  <si>
    <t>Venue Information:</t>
  </si>
  <si>
    <t>Client:</t>
  </si>
  <si>
    <t>Designer:</t>
  </si>
  <si>
    <t>Notes</t>
  </si>
  <si>
    <t>Number of Cabinets:</t>
  </si>
  <si>
    <t>This selects base SPL based on number of cabinets</t>
  </si>
  <si>
    <t>These are the different coupling spls based on number of cabinets</t>
  </si>
  <si>
    <t>X</t>
  </si>
  <si>
    <t>Array</t>
  </si>
  <si>
    <t>Floor</t>
  </si>
  <si>
    <t>Y</t>
  </si>
  <si>
    <t>Max SPL</t>
  </si>
  <si>
    <t>Min SPL</t>
  </si>
  <si>
    <t>m</t>
  </si>
  <si>
    <t>Box Number</t>
  </si>
  <si>
    <t>Design Notes:</t>
  </si>
  <si>
    <t>Jan</t>
  </si>
  <si>
    <t>Corrected Sin instead of Tan function on line drawing</t>
  </si>
  <si>
    <t>Added possibility to move boxes along the floor and define start and stop areas for calc.</t>
  </si>
  <si>
    <t>Would like graph to show polar plot in vertical coverage.</t>
  </si>
  <si>
    <t>Would like to take beta version and make it useable by public</t>
  </si>
  <si>
    <t>Would like to add in system for showing 12K coverage</t>
  </si>
  <si>
    <t>Would like to improve averaging</t>
  </si>
  <si>
    <t>Would like to increase resolution</t>
  </si>
  <si>
    <t>Added multiple boxes from 0 to 9</t>
  </si>
  <si>
    <t>Would like to have graph showing frequency averaged result  (perhaps 6 freqs) (single line)</t>
  </si>
  <si>
    <t>Would like to consider 'directional' aspect of higher frequencies…</t>
  </si>
  <si>
    <t>Changes Made</t>
  </si>
  <si>
    <t>V</t>
  </si>
  <si>
    <t>Request List</t>
  </si>
  <si>
    <t>Cabling</t>
  </si>
  <si>
    <t>Mean SPL (CF 1.4 pink noise)</t>
  </si>
  <si>
    <t>March</t>
  </si>
  <si>
    <t>Added 18 box capability</t>
  </si>
  <si>
    <t>Fixed Colour and key for Graph</t>
  </si>
  <si>
    <t>need to convert spherical to x/y coordinates</t>
  </si>
  <si>
    <t>need to improve SPL addition system (simultaneous addition of all boxes)</t>
  </si>
  <si>
    <t>Floor start stop affects out of band spl calc…</t>
  </si>
  <si>
    <t>Per Box Max Amplitude (Calc from Angle and SPL)</t>
  </si>
  <si>
    <t>Bug Fix for floor start stop, and wave summing calcs</t>
  </si>
  <si>
    <t>Add polar plot on separate sheet</t>
  </si>
  <si>
    <t>note averaging is not great as low resolution on plot</t>
  </si>
  <si>
    <t>Degrees</t>
  </si>
  <si>
    <t>Value</t>
  </si>
  <si>
    <t>Distance</t>
  </si>
  <si>
    <t>radians</t>
  </si>
  <si>
    <t>SPL at distance</t>
  </si>
  <si>
    <t>SPL</t>
  </si>
  <si>
    <t>Radians</t>
  </si>
  <si>
    <t>X SPL</t>
  </si>
  <si>
    <t>Y SPL</t>
  </si>
  <si>
    <t>SPL Distance</t>
  </si>
  <si>
    <t>needs to make center of polar (center of hang)</t>
  </si>
  <si>
    <t>this is because of resolution</t>
  </si>
  <si>
    <t>Non user edits</t>
  </si>
  <si>
    <t xml:space="preserve"> </t>
  </si>
  <si>
    <t>Bugs</t>
  </si>
  <si>
    <t>CALC 3</t>
  </si>
  <si>
    <t>CALC Surface</t>
  </si>
  <si>
    <t>basic heat map</t>
  </si>
  <si>
    <t>Radians (proportion of a circle)</t>
  </si>
  <si>
    <t>based on no. of boxes (index selects correct row), based on display number of boxes</t>
  </si>
  <si>
    <t>SPL of Each Box</t>
  </si>
  <si>
    <t>r = sqrt(a^2 + b^2 + 2ab cos(A-B))</t>
  </si>
  <si>
    <t>Note the amplitude isn’t in dB</t>
  </si>
  <si>
    <t>you need to: 20*log10(amplitude)</t>
  </si>
  <si>
    <t>to convert into db</t>
  </si>
  <si>
    <t>or 10^(amplit/20) to go back</t>
  </si>
  <si>
    <t>non db converted spl</t>
  </si>
  <si>
    <t>Resultant dB</t>
  </si>
  <si>
    <t>KEY ID</t>
  </si>
  <si>
    <t>Attenuation for distance to point</t>
  </si>
  <si>
    <t>phase of 1</t>
  </si>
  <si>
    <t>Horizontal position</t>
  </si>
  <si>
    <t>Added polar to adjust number of boxes</t>
  </si>
  <si>
    <t>Added per box SPL calc for low freq</t>
  </si>
  <si>
    <t>Added non-omnidirectional speakers</t>
  </si>
  <si>
    <t>Measurement Angle (from Horiz)</t>
  </si>
  <si>
    <t>Box Angle (from Horiz)</t>
  </si>
  <si>
    <t>Difference Angle</t>
  </si>
  <si>
    <t xml:space="preserve">Attenuation </t>
  </si>
  <si>
    <t>from lookup table</t>
  </si>
  <si>
    <t>Vertical Dispersion Lookup Table</t>
  </si>
  <si>
    <t>Hill M10 Speaker</t>
  </si>
  <si>
    <t>Box X</t>
  </si>
  <si>
    <t>Box Y</t>
  </si>
  <si>
    <t>in degrees</t>
  </si>
  <si>
    <t>Rounded</t>
  </si>
  <si>
    <t>HLookup Frequency Code</t>
  </si>
  <si>
    <t>C5:AM13</t>
  </si>
  <si>
    <t>Freq Code for Lookup</t>
  </si>
  <si>
    <t>(1+2+3+4)+5</t>
  </si>
  <si>
    <t>(1+2+3)+4</t>
  </si>
  <si>
    <t>Freq Code</t>
  </si>
  <si>
    <t>Measure Freq</t>
  </si>
  <si>
    <t>Fixed 800 &amp; 2k responses</t>
  </si>
  <si>
    <t>Freq 1.</t>
  </si>
  <si>
    <t>Freq 2.</t>
  </si>
  <si>
    <t>MAX AVAILABLE SPL 124db CF1.4</t>
  </si>
  <si>
    <t>Cabinet SPL ( CF 1.4) (note 124dB max)</t>
  </si>
  <si>
    <t>Max Diff</t>
  </si>
  <si>
    <t>Qnty</t>
  </si>
  <si>
    <t>1.47 Release Adjustments</t>
  </si>
  <si>
    <t>Variance from Mean (+)</t>
  </si>
  <si>
    <t>Variance from Mean (-)</t>
  </si>
  <si>
    <t>Horizontal</t>
  </si>
  <si>
    <t>Vertical</t>
  </si>
  <si>
    <t>SPL C.F. 4</t>
  </si>
  <si>
    <t>Horizontal coverage (800Hz)</t>
  </si>
  <si>
    <t>Attenuation at 800Hz</t>
  </si>
  <si>
    <t>Introduction</t>
  </si>
  <si>
    <t>Step 1.</t>
  </si>
  <si>
    <t>Choose number of cabinets</t>
  </si>
  <si>
    <t>Step 2.</t>
  </si>
  <si>
    <t>Step 3.</t>
  </si>
  <si>
    <t>Input floor height at the horizontal measurement locations - listening height is 1.6m above the floor height</t>
  </si>
  <si>
    <t>Step 4.</t>
  </si>
  <si>
    <t>Step 5.</t>
  </si>
  <si>
    <t>Step 6.</t>
  </si>
  <si>
    <t>Step 7.</t>
  </si>
  <si>
    <t>Enter SPL Adjustment per box if desired</t>
  </si>
  <si>
    <t>Step 8.</t>
  </si>
  <si>
    <t>Reiterate Steps 5-7 until desired performance is found</t>
  </si>
  <si>
    <t>Step 9.</t>
  </si>
  <si>
    <t>Enter weight of hoist and cabling</t>
  </si>
  <si>
    <t>Step 10.</t>
  </si>
  <si>
    <t>Print Results</t>
  </si>
  <si>
    <t>This calculator is designed to enable you to estimate SPL levels across a venue and select the best inter-box splay angle for your event or installation</t>
  </si>
  <si>
    <t>Select calculation area: set start and stop according to the following: Start = stage wall to front of stage, Stop = stage wall to end of room</t>
  </si>
  <si>
    <t>Enter X, Y position of top box.  Note: distance is taken as X = from stage wall and Y = from lowest level of floor</t>
  </si>
  <si>
    <t>Enter downward angle of top box (angle in degrees from horizontal)</t>
  </si>
  <si>
    <t>Enter inter box Splay angle:  Standard 0-10 Deg, with Link Plate 11-20 Deg</t>
  </si>
  <si>
    <t>Instructions (orange boxes can be adjusted)</t>
  </si>
  <si>
    <t>Enter Venue, Client, Designer and Notes, as required</t>
  </si>
  <si>
    <t>Step 11.</t>
  </si>
  <si>
    <t>See below for instructions</t>
  </si>
  <si>
    <t>Angle to horizontal</t>
  </si>
  <si>
    <t>M10 Speaker Details</t>
  </si>
  <si>
    <t>mm</t>
  </si>
  <si>
    <t>Rigging centre-centre</t>
  </si>
  <si>
    <t>Rear Height</t>
  </si>
  <si>
    <t>Depth</t>
  </si>
  <si>
    <t>Depth of front section</t>
  </si>
  <si>
    <t>Length of sloped section</t>
  </si>
  <si>
    <t>this is calculated based on a 5deg slope</t>
  </si>
  <si>
    <t>TOP</t>
  </si>
  <si>
    <t>Centre Of Gravity Calculations</t>
  </si>
  <si>
    <t>COG Chart</t>
  </si>
  <si>
    <t>Reference</t>
  </si>
  <si>
    <t>Mass</t>
  </si>
  <si>
    <t>Large Frame</t>
  </si>
  <si>
    <t>Small Frame</t>
  </si>
  <si>
    <t>M10</t>
  </si>
  <si>
    <t>M10Sub</t>
  </si>
  <si>
    <t>Needs to add COG inline with angle of cabinet</t>
  </si>
  <si>
    <t>COG</t>
  </si>
  <si>
    <t>angle from horizontal</t>
  </si>
  <si>
    <t>Horz component with angle</t>
  </si>
  <si>
    <t>Vert component with angle</t>
  </si>
  <si>
    <t>X(m)</t>
  </si>
  <si>
    <t>Y(m)</t>
  </si>
  <si>
    <t>Speakers</t>
  </si>
  <si>
    <t>Centre of gravity calcs</t>
  </si>
  <si>
    <t>Steps</t>
  </si>
  <si>
    <t>establish COG two boxes</t>
  </si>
  <si>
    <t>create COG table</t>
  </si>
  <si>
    <t>establish COG from table and enclosure position</t>
  </si>
  <si>
    <t>establish COG of Flyingframe</t>
  </si>
  <si>
    <t>calculate X &amp; Y COG for system, from reference XY</t>
  </si>
  <si>
    <t>x = (speaker weight*(sum of all x's)+flyingframe weight*FFX/number of speakers&amp; speaker weight+flying frameweight)</t>
  </si>
  <si>
    <t>Calculate angle given for each hole used</t>
  </si>
  <si>
    <t>Create table of XY for each hole (relative to reference XY)</t>
  </si>
  <si>
    <t>put both in same plane and calculate angle for each hole</t>
  </si>
  <si>
    <t>select closest hole to match angle chosen</t>
  </si>
  <si>
    <t>Display Chart</t>
  </si>
  <si>
    <t>Enclosure Reference Position halfway between rigging points.</t>
  </si>
  <si>
    <t>Notes:</t>
  </si>
  <si>
    <t>take mm height of speaker convert to m and half, then find oppositee(sin) to locate x of top</t>
  </si>
  <si>
    <t>take mm mid depth find adjacent for X and opposite for Y</t>
  </si>
  <si>
    <t>&lt;-these are the normalising values</t>
  </si>
  <si>
    <t>Draw Speaker</t>
  </si>
  <si>
    <t>normalised values to remove height and depth</t>
  </si>
  <si>
    <t>C of Baffle</t>
  </si>
  <si>
    <t>Top Right</t>
  </si>
  <si>
    <t>top mid</t>
  </si>
  <si>
    <t>top left</t>
  </si>
  <si>
    <t>bot left</t>
  </si>
  <si>
    <t>bot mid</t>
  </si>
  <si>
    <t>bot right</t>
  </si>
  <si>
    <t>Baffle</t>
  </si>
  <si>
    <t>angle of speaker</t>
  </si>
  <si>
    <t>x</t>
  </si>
  <si>
    <t>positions M10 along</t>
  </si>
  <si>
    <t>Actual COG</t>
  </si>
  <si>
    <t>Hole Number (from front of frame)</t>
  </si>
  <si>
    <t>Centre of Gravity:</t>
  </si>
  <si>
    <t>Key</t>
  </si>
  <si>
    <t>Blue = M10 Acoustic Center</t>
  </si>
  <si>
    <t>Green = M10 Centre of Gravity</t>
  </si>
  <si>
    <t>Orange = System Center of Gravity</t>
  </si>
  <si>
    <t>Flying Frame - Angle From Horizontal</t>
  </si>
  <si>
    <t>Distance along  beam</t>
  </si>
  <si>
    <t>offset for frame height</t>
  </si>
  <si>
    <t>offset for extra holes in front of rigging point (to M10)</t>
  </si>
  <si>
    <t>Frame Angle</t>
  </si>
  <si>
    <t>distance from center of flying point to center of pickup holes in frame</t>
  </si>
  <si>
    <t>Distance from M10 fly point to COG for shackle pickup</t>
  </si>
  <si>
    <t>Calculation of Frame Placement</t>
  </si>
  <si>
    <t>Frame Position and Drawing</t>
  </si>
  <si>
    <t>Frame Specs:</t>
  </si>
  <si>
    <t>Length</t>
  </si>
  <si>
    <t>Distance from front edge to rigging point (OD frame only)</t>
  </si>
  <si>
    <t>Height (OD Frame only)</t>
  </si>
  <si>
    <t>Offset from Rigging Point to center of first Flying Hole</t>
  </si>
  <si>
    <t>in (mm)</t>
  </si>
  <si>
    <t>=</t>
  </si>
  <si>
    <t>Distance from rigging point (m10) to centre of rigging holes (vertical)</t>
  </si>
  <si>
    <t>Distance from rigging point (m10) to top of frame (Vertical OD)</t>
  </si>
  <si>
    <t>Top mid</t>
  </si>
  <si>
    <t>Bot L</t>
  </si>
  <si>
    <t>Bot R</t>
  </si>
  <si>
    <t>Top L</t>
  </si>
  <si>
    <t>Distance from first hole on flying frame to pickup point</t>
  </si>
  <si>
    <t>Straight without account for angle or frame or anything else.</t>
  </si>
  <si>
    <t>equivalent beam distance at angle</t>
  </si>
  <si>
    <t>/30</t>
  </si>
  <si>
    <t>Note if hole selection is greater than 30 then a second frame should be flown from the last m10, and the rear most pickup point should be utilised to raise the rear of the array.</t>
  </si>
  <si>
    <t>note(FFX is flying frame X position)</t>
  </si>
  <si>
    <t>remove figures for box qnty</t>
  </si>
  <si>
    <t>Drawing of the COGs</t>
  </si>
  <si>
    <t>For Drawing (convert number to Meters)</t>
  </si>
  <si>
    <t>beta =</t>
  </si>
  <si>
    <t>COG (mm) from rigging point on M10</t>
  </si>
  <si>
    <t>beta is the extra bit of angle required to calculate the COG position from the M10 rig reference</t>
  </si>
  <si>
    <t>Diagaonal frame sqrt(x2 + y2) =</t>
  </si>
  <si>
    <t>Frame COG pos calcs</t>
  </si>
  <si>
    <t>Main Calculation To establish box position</t>
  </si>
  <si>
    <t>Top of First Speaker Ref.</t>
  </si>
  <si>
    <t>Fly Point at bottom of box</t>
  </si>
  <si>
    <t>acoustic centre</t>
  </si>
  <si>
    <t>Note: Center of gravity calculations do not include cabling weight</t>
  </si>
  <si>
    <t>Weight</t>
  </si>
  <si>
    <t>Fyling Hardware Weight (pins clips etc.)</t>
  </si>
  <si>
    <t>Total</t>
  </si>
  <si>
    <t>kg</t>
  </si>
  <si>
    <t>Centre of Gravity from rigging point</t>
  </si>
  <si>
    <t>Front &amp; Mid Height</t>
  </si>
  <si>
    <t>M10 Lift (top)</t>
  </si>
  <si>
    <t>M10 Hi-Z (inc hardware)</t>
  </si>
  <si>
    <t>COG from edge of frame</t>
  </si>
  <si>
    <t>COG from M10 rigging point (lower fixed)</t>
  </si>
  <si>
    <t>Number of mm between frame flying holes at 0deg</t>
  </si>
  <si>
    <t>Added COG system and drawing</t>
  </si>
  <si>
    <t>Fixed distance between box calculation</t>
  </si>
  <si>
    <t>fixed negative angle values</t>
  </si>
  <si>
    <t>Doubled Resolution of the vertical M10 coverage angles</t>
  </si>
  <si>
    <t>Freq 3.</t>
  </si>
  <si>
    <t>Polar</t>
  </si>
  <si>
    <t>Curve Gain dB</t>
  </si>
  <si>
    <t>Vertical Dispersion Freq Code Lookup</t>
  </si>
  <si>
    <t>Increased resolution by 50% in front to back calcs</t>
  </si>
  <si>
    <t>75% relative humidity</t>
  </si>
  <si>
    <t>db/m</t>
  </si>
  <si>
    <t>Freq,</t>
  </si>
  <si>
    <t>Attenuation due to air absorption</t>
  </si>
  <si>
    <t>Attenuation due to air aborption</t>
  </si>
  <si>
    <t>Actual calculated data</t>
  </si>
  <si>
    <t>dB/m</t>
  </si>
  <si>
    <t>4k 0.25db per 10m</t>
  </si>
  <si>
    <t>8k 1db per 10m</t>
  </si>
  <si>
    <t>16k 2.5db per 10m</t>
  </si>
  <si>
    <t>12K 1.8db per 10m</t>
  </si>
  <si>
    <t>Usefull things to remember</t>
  </si>
  <si>
    <t>Defaults M10</t>
  </si>
  <si>
    <t>experimental to try closer couping</t>
  </si>
  <si>
    <t>20deg C Temp</t>
  </si>
  <si>
    <t>Attenuation (dB) at Distance (m)</t>
  </si>
  <si>
    <t>Virtual Delay</t>
  </si>
  <si>
    <t>7 point averaging</t>
  </si>
  <si>
    <t>introduce attenuation due to air absoprtion, not yet dealt with properly (only a fixed system on the highest freq trace - manuall picks up the db/m atten)</t>
  </si>
  <si>
    <t>added 7 point averaging to traces</t>
  </si>
  <si>
    <t>phase of combind waves</t>
  </si>
  <si>
    <t>(1+2+3)+3</t>
  </si>
  <si>
    <t>X from display</t>
  </si>
  <si>
    <t>Y from display</t>
  </si>
  <si>
    <t>if angle is 0 then go to infinity  /  If it isn’t included in qnty boxes then display off view area   /   if its negative then point up, if positive then touch floor</t>
  </si>
  <si>
    <t>increaed number of boxes to 24 (not done 2k line yet)</t>
  </si>
  <si>
    <t>fixed error in Y positioning for negative angle lines on display - it now traces the box height correctly</t>
  </si>
  <si>
    <t>Added third trace and adjusted trace frequencies to 500,1000,2000</t>
  </si>
  <si>
    <t>Equation: y = c *e ^(b * x)</t>
  </si>
  <si>
    <t>c: =EXP(INDEX(LINEST(LN(y),x),1,2))</t>
  </si>
  <si>
    <t>b: =INDEX(LINEST(LN(y),x),1)</t>
  </si>
  <si>
    <t>From exponential trendline equation</t>
  </si>
  <si>
    <t>Linear Trendline</t>
  </si>
  <si>
    <t>Equation: y = m * x + b</t>
  </si>
  <si>
    <t>m: =SLOPE(y,x)</t>
  </si>
  <si>
    <t>b: =INTERCEPT(y,x)</t>
  </si>
  <si>
    <t>Logarithmic Trendline</t>
  </si>
  <si>
    <t>Equation: y = (c * LN(x)) + b</t>
  </si>
  <si>
    <t>c: =INDEX(LINEST(y,LN(x)),1)</t>
  </si>
  <si>
    <t>b: =INDEX(LINEST(y,LN(x)),1,2)</t>
  </si>
  <si>
    <t>Power Trendline</t>
  </si>
  <si>
    <t>Equation: y=c*x^b</t>
  </si>
  <si>
    <t>c: =EXP(INDEX(LINEST(LN(y),LN(x),,),1,2))</t>
  </si>
  <si>
    <t>b: =INDEX(LINEST(LN(y),LN(x),,),1)</t>
  </si>
  <si>
    <t>Exponential Trendline</t>
  </si>
  <si>
    <t>2nd Order Polynomial Trendline</t>
  </si>
  <si>
    <t>Equation: y = (c2 * x^2) + (c1 * x ^1) + b</t>
  </si>
  <si>
    <t>c2: =INDEX(LINEST(y,x^{1,2}),1)</t>
  </si>
  <si>
    <t>C1: =INDEX(LINEST(y,x^{1,2}),1,2)</t>
  </si>
  <si>
    <t>b = =INDEX(LINEST(y,x^{1,2}),1,3)</t>
  </si>
  <si>
    <t>3rd Order Polynomial Trendline</t>
  </si>
  <si>
    <t>Equation: y = (c3 * x^3) + (c2 * x^2) + (c1 * x^1) + b</t>
  </si>
  <si>
    <t>c3: =INDEX(LINEST(y,x^{1,2,3}),1)</t>
  </si>
  <si>
    <t>c2: =INDEX(LINEST(y,x^{1,2,3}),1,2)</t>
  </si>
  <si>
    <t>C1: =INDEX(LINEST(y,x^{1,2,3}),1,3)</t>
  </si>
  <si>
    <t>b: =INDEX(LINEST(y,x^{1,2,3}),1,4)</t>
  </si>
  <si>
    <t>Equiations to find trnedline info</t>
  </si>
  <si>
    <t>so the equation for dB attenuation/per m through air, where 'B66' is  freq, is = =(-2.166557613845E-15*B66^3)+(9.94622012704064E-10*B66^2)+(1.15486844844836E-06*B66^1)+0.001967236</t>
  </si>
  <si>
    <t>frequncy lookup for attenutation due to vertical box dispersion</t>
  </si>
  <si>
    <t>Listening Plane Height</t>
  </si>
  <si>
    <t>Standard 1.6m</t>
  </si>
  <si>
    <t>lookup table for -90 to 90 range of Tan, Cos and Sin</t>
  </si>
  <si>
    <t>Extra Array Spacing</t>
  </si>
  <si>
    <t>only 3 point averaging due to balcony setup</t>
  </si>
  <si>
    <t>only 4</t>
  </si>
  <si>
    <t>avg</t>
  </si>
  <si>
    <t>500hz</t>
  </si>
  <si>
    <t>1000hz</t>
  </si>
  <si>
    <t>2000hz</t>
  </si>
  <si>
    <t>Frequency 'EQ'</t>
  </si>
  <si>
    <t>This only avergares 2 points to the right due to different lines</t>
  </si>
  <si>
    <t>added capability to split array</t>
  </si>
  <si>
    <t>added 3 separate spl charts</t>
  </si>
  <si>
    <t>added 3 lines of measurement with xy coord system</t>
  </si>
  <si>
    <r>
      <t xml:space="preserve">Floor Height (m) </t>
    </r>
    <r>
      <rPr>
        <i/>
        <sz val="12"/>
        <color rgb="FF000000"/>
        <rFont val="Calibri"/>
        <scheme val="minor"/>
      </rPr>
      <t>- note: listening height (orange line) is typically 1.6m above floor height</t>
    </r>
  </si>
  <si>
    <t>Enter a figure + or - in dB for box EQ</t>
  </si>
  <si>
    <t xml:space="preserve">enter a figure in m for reposition of box in array </t>
  </si>
  <si>
    <t>Measurement Instrument Position (cartesian)</t>
  </si>
  <si>
    <t>Polar to Cartesian Converter</t>
  </si>
  <si>
    <t>Angle (deg)</t>
  </si>
  <si>
    <t>Cartesian</t>
  </si>
  <si>
    <t>10.5 Rigging height</t>
  </si>
  <si>
    <t>instrument</t>
  </si>
  <si>
    <t>This converter can be used to convert poloar cooridnates to x,y, coordinates before entering data into the calculator</t>
  </si>
  <si>
    <t>deg</t>
  </si>
  <si>
    <r>
      <t xml:space="preserve">m                            </t>
    </r>
    <r>
      <rPr>
        <b/>
        <sz val="14"/>
        <color theme="1"/>
        <rFont val="Calibri"/>
        <scheme val="minor"/>
      </rPr>
      <t xml:space="preserve">   --&gt;</t>
    </r>
  </si>
  <si>
    <t>Listening Plane 1</t>
  </si>
  <si>
    <t>Listening Plane 2</t>
  </si>
  <si>
    <t>Listening Plane 3</t>
  </si>
  <si>
    <t>end</t>
  </si>
  <si>
    <t>start</t>
  </si>
  <si>
    <t>Hill M10 Hi-Z ACT    -   ArrayCalculationTool V1.83 BETA</t>
  </si>
  <si>
    <t>Rigging Information</t>
  </si>
  <si>
    <t>Key instructions:</t>
  </si>
  <si>
    <t>Set number of cabinets</t>
  </si>
  <si>
    <t>Set X / Y location of top of frame (relative to rear of room / floor)</t>
  </si>
  <si>
    <t>Set the three listening planes (relative to rear of room / floor)</t>
  </si>
  <si>
    <t>M10 Hi-Z</t>
  </si>
  <si>
    <t>© Copyright HillProAudio 2013-2019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</si>
</sst>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&quot;£&quot;#,##0.00;[Red]\-&quot;£&quot;#,##0.00"/>
    <numFmt numFmtId="165" formatCode="0.0"/>
    <numFmt numFmtId="166" formatCode="0.0000"/>
    <numFmt numFmtId="167" formatCode="0.00000"/>
    <numFmt numFmtId="168" formatCode="0.000"/>
    <numFmt numFmtId="169" formatCode="0.00_ ;[Red]\-0.00\ "/>
    <numFmt numFmtId="170" formatCode="0.000000000000000000000000000"/>
  </numFmts>
  <fonts count="30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8"/>
      <name val="Calibri"/>
      <family val="2"/>
      <scheme val="minor"/>
    </font>
    <font>
      <i/>
      <sz val="12"/>
      <color theme="1"/>
      <name val="Calibri"/>
      <scheme val="minor"/>
    </font>
    <font>
      <b/>
      <sz val="16"/>
      <color theme="1"/>
      <name val="Calibri"/>
      <scheme val="minor"/>
    </font>
    <font>
      <sz val="12"/>
      <name val="Calibri"/>
      <scheme val="minor"/>
    </font>
    <font>
      <b/>
      <sz val="12"/>
      <color rgb="FF000000"/>
      <name val="Calibri"/>
      <family val="2"/>
      <scheme val="minor"/>
    </font>
    <font>
      <sz val="8"/>
      <color theme="1"/>
      <name val="Calibri"/>
      <scheme val="minor"/>
    </font>
    <font>
      <sz val="8"/>
      <color rgb="FF000000"/>
      <name val="Calibri"/>
      <scheme val="minor"/>
    </font>
    <font>
      <i/>
      <sz val="12"/>
      <color rgb="FF000000"/>
      <name val="Calibri"/>
      <scheme val="minor"/>
    </font>
    <font>
      <sz val="16"/>
      <color theme="1"/>
      <name val="Calibri"/>
      <scheme val="minor"/>
    </font>
    <font>
      <sz val="12"/>
      <color theme="0" tint="-0.249977111117893"/>
      <name val="Calibri"/>
      <scheme val="minor"/>
    </font>
    <font>
      <sz val="12"/>
      <color theme="1"/>
      <name val="Calibri"/>
      <family val="2"/>
    </font>
    <font>
      <sz val="12"/>
      <color theme="1"/>
      <name val="Cambria"/>
    </font>
    <font>
      <sz val="12"/>
      <color rgb="FF000000"/>
      <name val="Calibri"/>
    </font>
    <font>
      <b/>
      <i/>
      <sz val="20"/>
      <color theme="1"/>
      <name val="Calibri"/>
      <scheme val="minor"/>
    </font>
    <font>
      <b/>
      <sz val="12"/>
      <color theme="1"/>
      <name val="Cambria"/>
    </font>
    <font>
      <b/>
      <sz val="12"/>
      <color rgb="FF000000"/>
      <name val="Calibri"/>
    </font>
    <font>
      <b/>
      <sz val="14"/>
      <color theme="1"/>
      <name val="Calibri"/>
      <scheme val="minor"/>
    </font>
    <font>
      <b/>
      <sz val="16"/>
      <color rgb="FF000000"/>
      <name val="Calibri"/>
      <scheme val="minor"/>
    </font>
    <font>
      <sz val="9"/>
      <color theme="1"/>
      <name val="Calibri"/>
      <scheme val="minor"/>
    </font>
    <font>
      <sz val="12"/>
      <color rgb="FF006100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1"/>
      <name val="Calibri"/>
      <scheme val="minor"/>
    </font>
    <font>
      <b/>
      <sz val="14"/>
      <color rgb="FF000000"/>
      <name val="Calibri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2F2F2"/>
        <bgColor rgb="FF000000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DD78B"/>
        <bgColor indexed="64"/>
      </patternFill>
    </fill>
    <fill>
      <patternFill patternType="solid">
        <fgColor rgb="FFDCE6F1"/>
        <bgColor rgb="FF000000"/>
      </patternFill>
    </fill>
    <fill>
      <patternFill patternType="solid">
        <fgColor rgb="FFFDD78B"/>
        <bgColor rgb="FF000000"/>
      </patternFill>
    </fill>
    <fill>
      <patternFill patternType="solid">
        <fgColor theme="0" tint="-4.9989318521683403E-2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C6EFCE"/>
      </patternFill>
    </fill>
    <fill>
      <patternFill patternType="solid">
        <fgColor rgb="FFEBF1DE"/>
        <bgColor rgb="FF000000"/>
      </patternFill>
    </fill>
    <fill>
      <patternFill patternType="solid">
        <fgColor rgb="FFFCD67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CD673"/>
        <bgColor rgb="FF000000"/>
      </patternFill>
    </fill>
  </fills>
  <borders count="13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</borders>
  <cellStyleXfs count="521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4" fillId="18" borderId="0" applyNumberFormat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280">
    <xf numFmtId="0" fontId="0" fillId="0" borderId="0" xfId="0"/>
    <xf numFmtId="165" fontId="0" fillId="0" borderId="0" xfId="0" applyNumberFormat="1"/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1" fontId="0" fillId="0" borderId="0" xfId="0" applyNumberFormat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165" fontId="0" fillId="0" borderId="0" xfId="0" applyNumberFormat="1" applyAlignment="1">
      <alignment horizontal="center"/>
    </xf>
    <xf numFmtId="2" fontId="0" fillId="0" borderId="0" xfId="0" applyNumberFormat="1"/>
    <xf numFmtId="166" fontId="0" fillId="0" borderId="0" xfId="0" applyNumberFormat="1"/>
    <xf numFmtId="0" fontId="0" fillId="0" borderId="0" xfId="0" applyFill="1"/>
    <xf numFmtId="0" fontId="3" fillId="0" borderId="0" xfId="0" applyFont="1"/>
    <xf numFmtId="168" fontId="0" fillId="0" borderId="0" xfId="0" applyNumberFormat="1"/>
    <xf numFmtId="0" fontId="0" fillId="0" borderId="0" xfId="0" applyAlignment="1">
      <alignment horizontal="right"/>
    </xf>
    <xf numFmtId="164" fontId="8" fillId="0" borderId="0" xfId="0" applyNumberFormat="1" applyFont="1" applyAlignment="1">
      <alignment horizontal="right"/>
    </xf>
    <xf numFmtId="49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1" fontId="0" fillId="5" borderId="0" xfId="0" applyNumberFormat="1" applyFill="1"/>
    <xf numFmtId="0" fontId="0" fillId="6" borderId="0" xfId="0" applyFill="1"/>
    <xf numFmtId="165" fontId="0" fillId="7" borderId="0" xfId="0" applyNumberFormat="1" applyFill="1" applyAlignment="1">
      <alignment horizontal="center" vertical="center"/>
    </xf>
    <xf numFmtId="0" fontId="0" fillId="11" borderId="0" xfId="0" applyFill="1" applyAlignment="1" applyProtection="1">
      <alignment horizontal="left" vertical="center"/>
      <protection hidden="1"/>
    </xf>
    <xf numFmtId="0" fontId="0" fillId="11" borderId="0" xfId="0" applyFill="1" applyProtection="1">
      <protection hidden="1"/>
    </xf>
    <xf numFmtId="0" fontId="3" fillId="7" borderId="0" xfId="0" applyFont="1" applyFill="1" applyBorder="1" applyAlignment="1" applyProtection="1">
      <alignment horizontal="center" vertical="center"/>
      <protection locked="0"/>
    </xf>
    <xf numFmtId="0" fontId="0" fillId="7" borderId="0" xfId="0" applyFill="1" applyBorder="1" applyAlignment="1" applyProtection="1">
      <alignment horizontal="center"/>
      <protection locked="0"/>
    </xf>
    <xf numFmtId="0" fontId="0" fillId="7" borderId="0" xfId="0" quotePrefix="1" applyFill="1" applyBorder="1" applyAlignment="1" applyProtection="1">
      <alignment horizontal="center"/>
      <protection locked="0"/>
    </xf>
    <xf numFmtId="0" fontId="4" fillId="9" borderId="0" xfId="0" applyFont="1" applyFill="1" applyBorder="1" applyAlignment="1" applyProtection="1">
      <alignment horizontal="center"/>
      <protection locked="0"/>
    </xf>
    <xf numFmtId="165" fontId="4" fillId="9" borderId="0" xfId="0" applyNumberFormat="1" applyFont="1" applyFill="1" applyBorder="1" applyProtection="1">
      <protection locked="0"/>
    </xf>
    <xf numFmtId="0" fontId="10" fillId="0" borderId="0" xfId="0" applyFont="1"/>
    <xf numFmtId="0" fontId="11" fillId="0" borderId="0" xfId="0" applyFont="1"/>
    <xf numFmtId="0" fontId="15" fillId="0" borderId="0" xfId="0" applyFont="1" applyFill="1"/>
    <xf numFmtId="0" fontId="16" fillId="0" borderId="0" xfId="0" applyFont="1"/>
    <xf numFmtId="0" fontId="17" fillId="0" borderId="0" xfId="0" applyFont="1" applyAlignment="1">
      <alignment vertical="center"/>
    </xf>
    <xf numFmtId="0" fontId="0" fillId="13" borderId="0" xfId="0" applyNumberFormat="1" applyFill="1"/>
    <xf numFmtId="0" fontId="17" fillId="0" borderId="0" xfId="0" applyFont="1" applyAlignment="1">
      <alignment horizontal="right" vertical="center"/>
    </xf>
    <xf numFmtId="0" fontId="17" fillId="13" borderId="0" xfId="0" applyFont="1" applyFill="1" applyAlignment="1">
      <alignment vertical="center"/>
    </xf>
    <xf numFmtId="0" fontId="20" fillId="0" borderId="0" xfId="0" applyFont="1" applyAlignment="1">
      <alignment vertical="center"/>
    </xf>
    <xf numFmtId="2" fontId="17" fillId="0" borderId="0" xfId="0" applyNumberFormat="1" applyFont="1" applyAlignment="1">
      <alignment vertical="center"/>
    </xf>
    <xf numFmtId="0" fontId="17" fillId="0" borderId="9" xfId="0" applyFont="1" applyBorder="1" applyAlignment="1">
      <alignment vertical="center"/>
    </xf>
    <xf numFmtId="0" fontId="16" fillId="3" borderId="0" xfId="0" applyFont="1" applyFill="1"/>
    <xf numFmtId="0" fontId="19" fillId="0" borderId="0" xfId="0" applyFont="1"/>
    <xf numFmtId="0" fontId="16" fillId="0" borderId="5" xfId="0" applyFont="1" applyBorder="1"/>
    <xf numFmtId="0" fontId="0" fillId="11" borderId="0" xfId="0" applyFill="1" applyBorder="1" applyProtection="1">
      <protection hidden="1"/>
    </xf>
    <xf numFmtId="0" fontId="0" fillId="11" borderId="5" xfId="0" applyFill="1" applyBorder="1" applyProtection="1">
      <protection hidden="1"/>
    </xf>
    <xf numFmtId="0" fontId="16" fillId="0" borderId="0" xfId="0" applyFont="1" applyBorder="1"/>
    <xf numFmtId="0" fontId="17" fillId="0" borderId="0" xfId="0" applyFont="1" applyBorder="1" applyAlignment="1">
      <alignment vertical="center"/>
    </xf>
    <xf numFmtId="0" fontId="16" fillId="0" borderId="0" xfId="0" applyFont="1" applyAlignment="1">
      <alignment horizontal="right"/>
    </xf>
    <xf numFmtId="0" fontId="16" fillId="0" borderId="7" xfId="0" applyFont="1" applyBorder="1"/>
    <xf numFmtId="0" fontId="17" fillId="0" borderId="7" xfId="0" applyFont="1" applyBorder="1" applyAlignment="1">
      <alignment horizontal="right" vertical="center"/>
    </xf>
    <xf numFmtId="0" fontId="17" fillId="0" borderId="7" xfId="0" applyFont="1" applyBorder="1" applyAlignment="1">
      <alignment vertical="center"/>
    </xf>
    <xf numFmtId="0" fontId="21" fillId="7" borderId="0" xfId="0" applyFont="1" applyFill="1" applyBorder="1" applyAlignment="1" applyProtection="1">
      <alignment horizontal="center" vertical="center"/>
      <protection locked="0"/>
    </xf>
    <xf numFmtId="0" fontId="17" fillId="11" borderId="0" xfId="0" applyFont="1" applyFill="1" applyAlignment="1">
      <alignment vertical="center"/>
    </xf>
    <xf numFmtId="167" fontId="16" fillId="0" borderId="0" xfId="0" applyNumberFormat="1" applyFont="1"/>
    <xf numFmtId="0" fontId="3" fillId="6" borderId="0" xfId="0" applyFont="1" applyFill="1"/>
    <xf numFmtId="0" fontId="16" fillId="6" borderId="0" xfId="0" applyFont="1" applyFill="1"/>
    <xf numFmtId="0" fontId="17" fillId="6" borderId="0" xfId="0" applyFont="1" applyFill="1" applyAlignment="1">
      <alignment vertical="center"/>
    </xf>
    <xf numFmtId="0" fontId="0" fillId="6" borderId="0" xfId="0" applyFill="1" applyAlignment="1">
      <alignment horizontal="center" vertical="top" wrapText="1"/>
    </xf>
    <xf numFmtId="0" fontId="0" fillId="6" borderId="0" xfId="0" applyFill="1" applyAlignment="1">
      <alignment horizontal="center"/>
    </xf>
    <xf numFmtId="0" fontId="0" fillId="13" borderId="0" xfId="0" applyFill="1"/>
    <xf numFmtId="0" fontId="16" fillId="13" borderId="0" xfId="0" applyFont="1" applyFill="1"/>
    <xf numFmtId="0" fontId="16" fillId="0" borderId="0" xfId="0" applyFont="1" applyFill="1"/>
    <xf numFmtId="0" fontId="22" fillId="0" borderId="0" xfId="0" applyFont="1"/>
    <xf numFmtId="0" fontId="0" fillId="0" borderId="0" xfId="0" applyFont="1"/>
    <xf numFmtId="0" fontId="0" fillId="13" borderId="0" xfId="0" applyFont="1" applyFill="1"/>
    <xf numFmtId="0" fontId="23" fillId="0" borderId="0" xfId="0" applyFont="1"/>
    <xf numFmtId="0" fontId="0" fillId="3" borderId="0" xfId="0" applyNumberFormat="1" applyFill="1"/>
    <xf numFmtId="0" fontId="0" fillId="0" borderId="0" xfId="0" applyAlignment="1">
      <alignment horizontal="center"/>
    </xf>
    <xf numFmtId="0" fontId="3" fillId="0" borderId="0" xfId="0" applyFont="1" applyBorder="1"/>
    <xf numFmtId="0" fontId="0" fillId="0" borderId="7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2" fontId="0" fillId="0" borderId="0" xfId="0" applyNumberFormat="1" applyAlignment="1">
      <alignment horizontal="center"/>
    </xf>
    <xf numFmtId="0" fontId="24" fillId="18" borderId="0" xfId="421"/>
    <xf numFmtId="2" fontId="23" fillId="0" borderId="0" xfId="0" applyNumberFormat="1" applyFont="1"/>
    <xf numFmtId="0" fontId="3" fillId="0" borderId="0" xfId="0" applyFont="1" applyAlignment="1">
      <alignment horizontal="right"/>
    </xf>
    <xf numFmtId="0" fontId="17" fillId="0" borderId="0" xfId="0" applyFont="1" applyAlignment="1">
      <alignment vertical="center"/>
    </xf>
    <xf numFmtId="168" fontId="0" fillId="0" borderId="0" xfId="0" applyNumberFormat="1" applyAlignment="1">
      <alignment horizontal="center"/>
    </xf>
    <xf numFmtId="168" fontId="0" fillId="0" borderId="10" xfId="0" applyNumberFormat="1" applyBorder="1" applyAlignment="1">
      <alignment horizontal="center"/>
    </xf>
    <xf numFmtId="0" fontId="3" fillId="0" borderId="7" xfId="0" applyFont="1" applyBorder="1" applyAlignment="1">
      <alignment horizontal="center"/>
    </xf>
    <xf numFmtId="168" fontId="3" fillId="0" borderId="10" xfId="0" applyNumberFormat="1" applyFont="1" applyBorder="1" applyAlignment="1">
      <alignment horizontal="center"/>
    </xf>
    <xf numFmtId="0" fontId="3" fillId="0" borderId="1" xfId="0" applyFont="1" applyBorder="1"/>
    <xf numFmtId="0" fontId="3" fillId="0" borderId="2" xfId="0" applyFont="1" applyBorder="1"/>
    <xf numFmtId="0" fontId="3" fillId="0" borderId="3" xfId="0" applyFont="1" applyBorder="1"/>
    <xf numFmtId="0" fontId="3" fillId="0" borderId="4" xfId="0" applyFont="1" applyBorder="1"/>
    <xf numFmtId="0" fontId="3" fillId="0" borderId="5" xfId="0" applyFont="1" applyBorder="1"/>
    <xf numFmtId="170" fontId="3" fillId="0" borderId="0" xfId="0" applyNumberFormat="1" applyFont="1" applyBorder="1"/>
    <xf numFmtId="0" fontId="3" fillId="0" borderId="6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168" fontId="3" fillId="0" borderId="0" xfId="0" applyNumberFormat="1" applyFont="1" applyBorder="1" applyAlignment="1">
      <alignment horizontal="center"/>
    </xf>
    <xf numFmtId="2" fontId="3" fillId="0" borderId="0" xfId="0" applyNumberFormat="1" applyFont="1" applyBorder="1" applyAlignment="1">
      <alignment horizontal="center"/>
    </xf>
    <xf numFmtId="0" fontId="3" fillId="0" borderId="6" xfId="0" applyFont="1" applyBorder="1"/>
    <xf numFmtId="0" fontId="3" fillId="0" borderId="7" xfId="0" applyFont="1" applyBorder="1"/>
    <xf numFmtId="0" fontId="3" fillId="0" borderId="8" xfId="0" applyFont="1" applyBorder="1"/>
    <xf numFmtId="0" fontId="0" fillId="5" borderId="0" xfId="0" applyFont="1" applyFill="1"/>
    <xf numFmtId="0" fontId="0" fillId="5" borderId="0" xfId="0" applyFont="1" applyFill="1" applyAlignment="1">
      <alignment wrapText="1"/>
    </xf>
    <xf numFmtId="0" fontId="0" fillId="6" borderId="0" xfId="0" applyFont="1" applyFill="1"/>
    <xf numFmtId="0" fontId="0" fillId="6" borderId="0" xfId="0" applyFont="1" applyFill="1" applyAlignment="1">
      <alignment wrapText="1"/>
    </xf>
    <xf numFmtId="0" fontId="0" fillId="16" borderId="0" xfId="0" applyFont="1" applyFill="1"/>
    <xf numFmtId="0" fontId="0" fillId="16" borderId="0" xfId="0" applyFont="1" applyFill="1" applyAlignment="1">
      <alignment wrapText="1"/>
    </xf>
    <xf numFmtId="2" fontId="0" fillId="5" borderId="0" xfId="0" applyNumberFormat="1" applyFont="1" applyFill="1"/>
    <xf numFmtId="2" fontId="0" fillId="6" borderId="0" xfId="0" applyNumberFormat="1" applyFont="1" applyFill="1"/>
    <xf numFmtId="2" fontId="0" fillId="16" borderId="0" xfId="0" applyNumberFormat="1" applyFont="1" applyFill="1"/>
    <xf numFmtId="1" fontId="0" fillId="5" borderId="0" xfId="0" applyNumberFormat="1" applyFont="1" applyFill="1"/>
    <xf numFmtId="1" fontId="0" fillId="6" borderId="0" xfId="0" applyNumberFormat="1" applyFont="1" applyFill="1"/>
    <xf numFmtId="1" fontId="0" fillId="16" borderId="0" xfId="0" applyNumberFormat="1" applyFont="1" applyFill="1"/>
    <xf numFmtId="0" fontId="0" fillId="6" borderId="0" xfId="0" applyFont="1" applyFill="1" applyAlignment="1">
      <alignment horizontal="right"/>
    </xf>
    <xf numFmtId="0" fontId="4" fillId="19" borderId="0" xfId="0" applyFont="1" applyFill="1"/>
    <xf numFmtId="167" fontId="0" fillId="5" borderId="0" xfId="0" applyNumberFormat="1" applyFont="1" applyFill="1"/>
    <xf numFmtId="166" fontId="0" fillId="5" borderId="0" xfId="0" applyNumberFormat="1" applyFont="1" applyFill="1"/>
    <xf numFmtId="167" fontId="0" fillId="6" borderId="0" xfId="0" applyNumberFormat="1" applyFont="1" applyFill="1"/>
    <xf numFmtId="166" fontId="0" fillId="6" borderId="0" xfId="0" applyNumberFormat="1" applyFont="1" applyFill="1"/>
    <xf numFmtId="167" fontId="0" fillId="16" borderId="0" xfId="0" applyNumberFormat="1" applyFont="1" applyFill="1"/>
    <xf numFmtId="166" fontId="0" fillId="16" borderId="0" xfId="0" applyNumberFormat="1" applyFont="1" applyFill="1"/>
    <xf numFmtId="0" fontId="0" fillId="0" borderId="0" xfId="0" applyFont="1" applyFill="1"/>
    <xf numFmtId="166" fontId="0" fillId="0" borderId="0" xfId="0" applyNumberFormat="1" applyFont="1"/>
    <xf numFmtId="2" fontId="0" fillId="0" borderId="0" xfId="0" applyNumberFormat="1" applyFont="1"/>
    <xf numFmtId="2" fontId="0" fillId="2" borderId="0" xfId="0" applyNumberFormat="1" applyFont="1" applyFill="1"/>
    <xf numFmtId="1" fontId="0" fillId="2" borderId="0" xfId="0" applyNumberFormat="1" applyFont="1" applyFill="1"/>
    <xf numFmtId="165" fontId="0" fillId="16" borderId="0" xfId="0" applyNumberFormat="1" applyFont="1" applyFill="1"/>
    <xf numFmtId="0" fontId="3" fillId="3" borderId="0" xfId="0" applyFont="1" applyFill="1" applyBorder="1" applyAlignment="1" applyProtection="1">
      <alignment horizontal="center" vertical="center"/>
      <protection hidden="1"/>
    </xf>
    <xf numFmtId="0" fontId="0" fillId="3" borderId="0" xfId="0" applyFill="1" applyProtection="1">
      <protection hidden="1"/>
    </xf>
    <xf numFmtId="0" fontId="3" fillId="20" borderId="12" xfId="0" applyFont="1" applyFill="1" applyBorder="1" applyAlignment="1" applyProtection="1">
      <alignment horizontal="center" vertical="center"/>
      <protection locked="0"/>
    </xf>
    <xf numFmtId="0" fontId="3" fillId="20" borderId="12" xfId="0" applyFont="1" applyFill="1" applyBorder="1" applyAlignment="1" applyProtection="1">
      <alignment horizontal="center" vertical="center"/>
      <protection locked="0" hidden="1"/>
    </xf>
    <xf numFmtId="0" fontId="0" fillId="20" borderId="12" xfId="0" applyFill="1" applyBorder="1" applyProtection="1">
      <protection locked="0"/>
    </xf>
    <xf numFmtId="2" fontId="9" fillId="4" borderId="0" xfId="0" applyNumberFormat="1" applyFont="1" applyFill="1" applyBorder="1" applyAlignment="1" applyProtection="1">
      <alignment horizontal="center" vertical="center"/>
    </xf>
    <xf numFmtId="0" fontId="0" fillId="3" borderId="0" xfId="0" applyFill="1" applyBorder="1" applyAlignment="1" applyProtection="1">
      <alignment horizontal="center" vertical="center"/>
    </xf>
    <xf numFmtId="0" fontId="4" fillId="10" borderId="0" xfId="0" applyFont="1" applyFill="1" applyBorder="1" applyAlignment="1" applyProtection="1">
      <alignment horizontal="center" vertical="center"/>
    </xf>
    <xf numFmtId="0" fontId="4" fillId="3" borderId="0" xfId="0" applyFont="1" applyFill="1" applyBorder="1" applyAlignment="1" applyProtection="1">
      <alignment horizontal="center" vertical="center"/>
    </xf>
    <xf numFmtId="0" fontId="0" fillId="2" borderId="0" xfId="0" applyFill="1" applyProtection="1">
      <protection hidden="1"/>
    </xf>
    <xf numFmtId="0" fontId="17" fillId="0" borderId="0" xfId="0" applyFont="1" applyAlignment="1">
      <alignment vertical="center"/>
    </xf>
    <xf numFmtId="0" fontId="0" fillId="0" borderId="1" xfId="0" applyBorder="1" applyProtection="1"/>
    <xf numFmtId="0" fontId="0" fillId="0" borderId="2" xfId="0" applyBorder="1" applyProtection="1"/>
    <xf numFmtId="0" fontId="0" fillId="0" borderId="3" xfId="0" applyBorder="1" applyProtection="1"/>
    <xf numFmtId="0" fontId="0" fillId="0" borderId="0" xfId="0" applyBorder="1" applyProtection="1"/>
    <xf numFmtId="0" fontId="0" fillId="0" borderId="0" xfId="0" applyProtection="1"/>
    <xf numFmtId="0" fontId="0" fillId="11" borderId="0" xfId="0" applyFill="1" applyProtection="1"/>
    <xf numFmtId="0" fontId="0" fillId="11" borderId="4" xfId="0" applyFill="1" applyBorder="1" applyAlignment="1" applyProtection="1">
      <alignment horizontal="left" vertical="center"/>
    </xf>
    <xf numFmtId="0" fontId="7" fillId="2" borderId="0" xfId="0" applyFont="1" applyFill="1" applyBorder="1" applyAlignment="1" applyProtection="1">
      <alignment horizontal="left" vertical="center"/>
    </xf>
    <xf numFmtId="0" fontId="18" fillId="2" borderId="0" xfId="0" applyFont="1" applyFill="1" applyBorder="1" applyAlignment="1" applyProtection="1">
      <alignment horizontal="left" vertical="center"/>
    </xf>
    <xf numFmtId="0" fontId="7" fillId="2" borderId="0" xfId="0" applyFont="1" applyFill="1" applyBorder="1" applyAlignment="1" applyProtection="1">
      <alignment horizontal="right" vertical="center"/>
    </xf>
    <xf numFmtId="0" fontId="0" fillId="11" borderId="5" xfId="0" applyFill="1" applyBorder="1" applyAlignment="1" applyProtection="1">
      <alignment horizontal="left" vertical="center"/>
    </xf>
    <xf numFmtId="0" fontId="0" fillId="11" borderId="0" xfId="0" applyFill="1" applyBorder="1" applyAlignment="1" applyProtection="1">
      <alignment horizontal="left" vertical="center"/>
    </xf>
    <xf numFmtId="0" fontId="0" fillId="11" borderId="0" xfId="0" applyFill="1" applyAlignment="1" applyProtection="1">
      <alignment horizontal="left" vertical="center"/>
    </xf>
    <xf numFmtId="0" fontId="0" fillId="0" borderId="0" xfId="0" applyAlignment="1" applyProtection="1">
      <alignment horizontal="left" vertical="center"/>
    </xf>
    <xf numFmtId="0" fontId="0" fillId="11" borderId="4" xfId="0" applyFill="1" applyBorder="1" applyProtection="1"/>
    <xf numFmtId="0" fontId="0" fillId="11" borderId="0" xfId="0" applyFill="1" applyBorder="1" applyProtection="1"/>
    <xf numFmtId="0" fontId="0" fillId="11" borderId="5" xfId="0" applyFill="1" applyBorder="1" applyProtection="1"/>
    <xf numFmtId="0" fontId="3" fillId="2" borderId="0" xfId="0" applyFont="1" applyFill="1" applyBorder="1" applyProtection="1"/>
    <xf numFmtId="0" fontId="0" fillId="2" borderId="0" xfId="0" applyFill="1" applyBorder="1" applyProtection="1"/>
    <xf numFmtId="0" fontId="21" fillId="2" borderId="1" xfId="0" applyFont="1" applyFill="1" applyBorder="1" applyAlignment="1" applyProtection="1">
      <alignment horizontal="left" vertical="center"/>
    </xf>
    <xf numFmtId="0" fontId="0" fillId="2" borderId="2" xfId="0" applyFill="1" applyBorder="1" applyAlignment="1" applyProtection="1">
      <alignment horizontal="left"/>
    </xf>
    <xf numFmtId="0" fontId="0" fillId="2" borderId="3" xfId="0" applyFill="1" applyBorder="1" applyAlignment="1" applyProtection="1">
      <alignment horizontal="left"/>
    </xf>
    <xf numFmtId="0" fontId="20" fillId="14" borderId="0" xfId="0" applyFont="1" applyFill="1" applyBorder="1" applyAlignment="1" applyProtection="1">
      <alignment vertical="center"/>
    </xf>
    <xf numFmtId="0" fontId="16" fillId="0" borderId="5" xfId="0" applyFont="1" applyBorder="1" applyProtection="1"/>
    <xf numFmtId="0" fontId="19" fillId="2" borderId="0" xfId="0" applyFont="1" applyFill="1" applyBorder="1" applyAlignment="1" applyProtection="1">
      <alignment horizontal="center" vertical="center"/>
    </xf>
    <xf numFmtId="0" fontId="3" fillId="2" borderId="0" xfId="0" applyFont="1" applyFill="1" applyAlignment="1" applyProtection="1">
      <alignment horizontal="center" vertical="center"/>
    </xf>
    <xf numFmtId="0" fontId="0" fillId="2" borderId="0" xfId="0" applyFill="1" applyProtection="1"/>
    <xf numFmtId="0" fontId="3" fillId="3" borderId="0" xfId="0" applyFont="1" applyFill="1" applyBorder="1" applyAlignment="1" applyProtection="1">
      <alignment horizontal="center" vertical="center"/>
    </xf>
    <xf numFmtId="0" fontId="0" fillId="3" borderId="0" xfId="0" applyFill="1" applyBorder="1" applyProtection="1"/>
    <xf numFmtId="0" fontId="0" fillId="3" borderId="5" xfId="0" applyFill="1" applyBorder="1" applyProtection="1"/>
    <xf numFmtId="0" fontId="17" fillId="15" borderId="0" xfId="0" applyFont="1" applyFill="1" applyBorder="1" applyAlignment="1" applyProtection="1">
      <alignment vertical="center"/>
    </xf>
    <xf numFmtId="0" fontId="17" fillId="15" borderId="0" xfId="0" applyFont="1" applyFill="1" applyBorder="1" applyAlignment="1" applyProtection="1">
      <alignment horizontal="right" vertical="center"/>
    </xf>
    <xf numFmtId="1" fontId="20" fillId="15" borderId="0" xfId="0" applyNumberFormat="1" applyFont="1" applyFill="1" applyBorder="1" applyAlignment="1" applyProtection="1">
      <alignment vertical="center"/>
    </xf>
    <xf numFmtId="0" fontId="20" fillId="15" borderId="0" xfId="0" applyFont="1" applyFill="1" applyBorder="1" applyAlignment="1" applyProtection="1">
      <alignment vertical="center"/>
    </xf>
    <xf numFmtId="0" fontId="0" fillId="3" borderId="0" xfId="0" applyFill="1" applyProtection="1"/>
    <xf numFmtId="0" fontId="3" fillId="3" borderId="0" xfId="0" applyFont="1" applyFill="1" applyAlignment="1" applyProtection="1">
      <alignment horizontal="center" vertical="center"/>
    </xf>
    <xf numFmtId="0" fontId="0" fillId="3" borderId="6" xfId="0" applyFill="1" applyBorder="1" applyProtection="1"/>
    <xf numFmtId="0" fontId="0" fillId="3" borderId="7" xfId="0" applyFill="1" applyBorder="1" applyProtection="1"/>
    <xf numFmtId="0" fontId="0" fillId="3" borderId="8" xfId="0" applyFill="1" applyBorder="1" applyProtection="1"/>
    <xf numFmtId="0" fontId="19" fillId="3" borderId="0" xfId="0" applyFont="1" applyFill="1" applyBorder="1" applyAlignment="1" applyProtection="1">
      <alignment horizontal="center" vertical="center"/>
    </xf>
    <xf numFmtId="0" fontId="0" fillId="3" borderId="0" xfId="0" applyFill="1" applyBorder="1" applyAlignment="1" applyProtection="1">
      <alignment horizontal="center"/>
    </xf>
    <xf numFmtId="2" fontId="0" fillId="3" borderId="0" xfId="0" applyNumberFormat="1" applyFill="1" applyBorder="1" applyAlignment="1" applyProtection="1">
      <alignment horizontal="center"/>
    </xf>
    <xf numFmtId="2" fontId="25" fillId="3" borderId="0" xfId="0" applyNumberFormat="1" applyFont="1" applyFill="1" applyBorder="1" applyAlignment="1" applyProtection="1">
      <alignment horizontal="center"/>
    </xf>
    <xf numFmtId="0" fontId="3" fillId="2" borderId="1" xfId="0" applyFont="1" applyFill="1" applyBorder="1" applyProtection="1"/>
    <xf numFmtId="0" fontId="3" fillId="2" borderId="2" xfId="0" applyFont="1" applyFill="1" applyBorder="1" applyProtection="1"/>
    <xf numFmtId="0" fontId="3" fillId="2" borderId="3" xfId="0" applyFont="1" applyFill="1" applyBorder="1" applyProtection="1"/>
    <xf numFmtId="0" fontId="14" fillId="11" borderId="0" xfId="0" applyFont="1" applyFill="1" applyProtection="1"/>
    <xf numFmtId="0" fontId="4" fillId="4" borderId="0" xfId="0" applyFont="1" applyFill="1" applyAlignment="1" applyProtection="1">
      <alignment vertical="center"/>
    </xf>
    <xf numFmtId="0" fontId="0" fillId="3" borderId="0" xfId="0" applyFont="1" applyFill="1" applyBorder="1" applyAlignment="1" applyProtection="1">
      <alignment horizontal="center" vertical="center"/>
    </xf>
    <xf numFmtId="0" fontId="6" fillId="2" borderId="2" xfId="0" applyFont="1" applyFill="1" applyBorder="1" applyProtection="1"/>
    <xf numFmtId="0" fontId="6" fillId="2" borderId="3" xfId="0" applyFont="1" applyFill="1" applyBorder="1" applyProtection="1"/>
    <xf numFmtId="0" fontId="3" fillId="2" borderId="0" xfId="0" applyFont="1" applyFill="1" applyProtection="1"/>
    <xf numFmtId="0" fontId="3" fillId="3" borderId="0" xfId="0" applyFont="1" applyFill="1" applyBorder="1" applyAlignment="1" applyProtection="1">
      <alignment horizontal="center" vertical="center" wrapText="1"/>
    </xf>
    <xf numFmtId="0" fontId="3" fillId="3" borderId="0" xfId="0" applyFont="1" applyFill="1" applyProtection="1"/>
    <xf numFmtId="0" fontId="9" fillId="8" borderId="0" xfId="0" applyFont="1" applyFill="1" applyBorder="1" applyProtection="1"/>
    <xf numFmtId="0" fontId="4" fillId="8" borderId="0" xfId="0" applyFont="1" applyFill="1" applyBorder="1" applyProtection="1"/>
    <xf numFmtId="0" fontId="9" fillId="4" borderId="0" xfId="0" applyFont="1" applyFill="1" applyBorder="1" applyAlignment="1" applyProtection="1">
      <alignment horizontal="center" vertical="center"/>
    </xf>
    <xf numFmtId="0" fontId="9" fillId="4" borderId="0" xfId="0" applyFont="1" applyFill="1" applyBorder="1" applyAlignment="1" applyProtection="1">
      <alignment horizontal="center" vertical="center" wrapText="1"/>
    </xf>
    <xf numFmtId="0" fontId="4" fillId="4" borderId="0" xfId="0" applyFont="1" applyFill="1" applyBorder="1" applyProtection="1"/>
    <xf numFmtId="0" fontId="4" fillId="4" borderId="0" xfId="0" applyFont="1" applyFill="1" applyBorder="1" applyAlignment="1" applyProtection="1">
      <alignment horizontal="center"/>
    </xf>
    <xf numFmtId="169" fontId="4" fillId="4" borderId="0" xfId="0" applyNumberFormat="1" applyFont="1" applyFill="1" applyBorder="1" applyAlignment="1" applyProtection="1">
      <alignment horizontal="center"/>
    </xf>
    <xf numFmtId="0" fontId="4" fillId="11" borderId="0" xfId="0" applyFont="1" applyFill="1" applyBorder="1" applyProtection="1"/>
    <xf numFmtId="0" fontId="3" fillId="0" borderId="0" xfId="0" applyFont="1" applyFill="1" applyBorder="1" applyProtection="1"/>
    <xf numFmtId="0" fontId="0" fillId="0" borderId="0" xfId="0" applyFill="1" applyBorder="1" applyProtection="1"/>
    <xf numFmtId="0" fontId="0" fillId="0" borderId="0" xfId="0" applyFill="1" applyBorder="1" applyAlignment="1" applyProtection="1">
      <alignment horizontal="right"/>
    </xf>
    <xf numFmtId="0" fontId="0" fillId="0" borderId="0" xfId="0" applyNumberFormat="1" applyFill="1" applyBorder="1" applyAlignment="1" applyProtection="1">
      <alignment horizontal="right"/>
    </xf>
    <xf numFmtId="2" fontId="9" fillId="8" borderId="0" xfId="0" applyNumberFormat="1" applyFont="1" applyFill="1" applyBorder="1" applyProtection="1"/>
    <xf numFmtId="0" fontId="9" fillId="12" borderId="0" xfId="0" applyFont="1" applyFill="1" applyBorder="1" applyProtection="1"/>
    <xf numFmtId="0" fontId="4" fillId="12" borderId="0" xfId="0" applyFont="1" applyFill="1" applyBorder="1" applyProtection="1"/>
    <xf numFmtId="2" fontId="9" fillId="12" borderId="0" xfId="0" applyNumberFormat="1" applyFont="1" applyFill="1" applyBorder="1" applyProtection="1"/>
    <xf numFmtId="0" fontId="9" fillId="4" borderId="0" xfId="0" applyFont="1" applyFill="1" applyBorder="1" applyProtection="1"/>
    <xf numFmtId="0" fontId="9" fillId="4" borderId="0" xfId="0" applyFont="1" applyFill="1" applyBorder="1" applyAlignment="1" applyProtection="1">
      <alignment horizontal="center"/>
    </xf>
    <xf numFmtId="2" fontId="4" fillId="4" borderId="0" xfId="0" applyNumberFormat="1" applyFont="1" applyFill="1" applyBorder="1" applyProtection="1"/>
    <xf numFmtId="165" fontId="4" fillId="4" borderId="0" xfId="0" applyNumberFormat="1" applyFont="1" applyFill="1" applyBorder="1" applyProtection="1"/>
    <xf numFmtId="0" fontId="4" fillId="0" borderId="0" xfId="0" applyFont="1" applyFill="1" applyBorder="1" applyProtection="1"/>
    <xf numFmtId="2" fontId="4" fillId="0" borderId="0" xfId="0" applyNumberFormat="1" applyFont="1" applyFill="1" applyBorder="1" applyProtection="1"/>
    <xf numFmtId="165" fontId="4" fillId="0" borderId="0" xfId="0" applyNumberFormat="1" applyFont="1" applyFill="1" applyBorder="1" applyProtection="1"/>
    <xf numFmtId="0" fontId="4" fillId="0" borderId="0" xfId="0" applyFont="1" applyFill="1" applyBorder="1" applyAlignment="1" applyProtection="1">
      <alignment horizontal="center"/>
    </xf>
    <xf numFmtId="0" fontId="4" fillId="2" borderId="0" xfId="0" applyFont="1" applyFill="1" applyBorder="1" applyProtection="1"/>
    <xf numFmtId="165" fontId="4" fillId="2" borderId="0" xfId="0" applyNumberFormat="1" applyFont="1" applyFill="1" applyBorder="1" applyProtection="1"/>
    <xf numFmtId="0" fontId="4" fillId="2" borderId="0" xfId="0" applyFont="1" applyFill="1" applyBorder="1" applyAlignment="1" applyProtection="1">
      <alignment horizontal="center"/>
    </xf>
    <xf numFmtId="0" fontId="4" fillId="3" borderId="0" xfId="0" applyFont="1" applyFill="1" applyBorder="1" applyProtection="1"/>
    <xf numFmtId="165" fontId="4" fillId="3" borderId="0" xfId="0" applyNumberFormat="1" applyFont="1" applyFill="1" applyBorder="1" applyProtection="1"/>
    <xf numFmtId="0" fontId="4" fillId="3" borderId="0" xfId="0" applyFont="1" applyFill="1" applyBorder="1" applyAlignment="1" applyProtection="1">
      <alignment horizontal="center"/>
    </xf>
    <xf numFmtId="0" fontId="4" fillId="3" borderId="0" xfId="0" applyFont="1" applyFill="1" applyBorder="1" applyAlignment="1" applyProtection="1">
      <alignment horizontal="right"/>
    </xf>
    <xf numFmtId="0" fontId="0" fillId="11" borderId="7" xfId="0" applyFill="1" applyBorder="1" applyProtection="1"/>
    <xf numFmtId="0" fontId="0" fillId="11" borderId="8" xfId="0" applyFill="1" applyBorder="1" applyProtection="1"/>
    <xf numFmtId="0" fontId="0" fillId="11" borderId="1" xfId="0" applyFill="1" applyBorder="1" applyProtection="1"/>
    <xf numFmtId="0" fontId="0" fillId="11" borderId="2" xfId="0" applyFill="1" applyBorder="1" applyProtection="1"/>
    <xf numFmtId="0" fontId="0" fillId="11" borderId="3" xfId="0" applyFill="1" applyBorder="1" applyProtection="1"/>
    <xf numFmtId="0" fontId="0" fillId="11" borderId="6" xfId="0" applyFill="1" applyBorder="1" applyProtection="1"/>
    <xf numFmtId="0" fontId="14" fillId="11" borderId="7" xfId="0" applyFont="1" applyFill="1" applyBorder="1" applyAlignment="1" applyProtection="1">
      <alignment horizontal="center" vertical="top"/>
    </xf>
    <xf numFmtId="0" fontId="0" fillId="11" borderId="7" xfId="0" applyFill="1" applyBorder="1" applyAlignment="1" applyProtection="1">
      <alignment horizontal="center" vertical="top"/>
    </xf>
    <xf numFmtId="0" fontId="7" fillId="11" borderId="0" xfId="0" applyFont="1" applyFill="1" applyBorder="1" applyProtection="1"/>
    <xf numFmtId="0" fontId="13" fillId="11" borderId="0" xfId="0" applyFont="1" applyFill="1" applyBorder="1" applyProtection="1"/>
    <xf numFmtId="0" fontId="4" fillId="3" borderId="0" xfId="0" applyFont="1" applyFill="1" applyBorder="1" applyAlignment="1" applyProtection="1">
      <alignment horizontal="center"/>
    </xf>
    <xf numFmtId="165" fontId="4" fillId="3" borderId="0" xfId="0" applyNumberFormat="1" applyFont="1" applyFill="1" applyBorder="1" applyAlignment="1" applyProtection="1">
      <alignment horizontal="center"/>
    </xf>
    <xf numFmtId="165" fontId="4" fillId="3" borderId="0" xfId="0" applyNumberFormat="1" applyFont="1" applyFill="1" applyBorder="1" applyAlignment="1" applyProtection="1">
      <alignment horizontal="right"/>
    </xf>
    <xf numFmtId="2" fontId="4" fillId="3" borderId="0" xfId="0" applyNumberFormat="1" applyFont="1" applyFill="1" applyBorder="1" applyProtection="1"/>
    <xf numFmtId="0" fontId="4" fillId="20" borderId="0" xfId="0" applyFont="1" applyFill="1" applyBorder="1" applyAlignment="1" applyProtection="1">
      <alignment horizontal="center"/>
      <protection locked="0"/>
    </xf>
    <xf numFmtId="0" fontId="4" fillId="21" borderId="0" xfId="0" applyFont="1" applyFill="1" applyBorder="1" applyAlignment="1" applyProtection="1">
      <alignment horizontal="center"/>
      <protection locked="0"/>
    </xf>
    <xf numFmtId="0" fontId="26" fillId="11" borderId="0" xfId="0" applyFont="1" applyFill="1" applyAlignment="1" applyProtection="1">
      <alignment horizontal="left" vertical="center"/>
      <protection hidden="1"/>
    </xf>
    <xf numFmtId="0" fontId="26" fillId="11" borderId="0" xfId="0" applyFont="1" applyFill="1" applyAlignment="1" applyProtection="1">
      <alignment horizontal="left" vertical="center"/>
    </xf>
    <xf numFmtId="0" fontId="26" fillId="17" borderId="0" xfId="0" applyFont="1" applyFill="1" applyProtection="1">
      <protection hidden="1"/>
    </xf>
    <xf numFmtId="0" fontId="26" fillId="11" borderId="0" xfId="0" applyFont="1" applyFill="1" applyProtection="1">
      <protection hidden="1"/>
    </xf>
    <xf numFmtId="0" fontId="26" fillId="11" borderId="0" xfId="0" applyFont="1" applyFill="1" applyProtection="1"/>
    <xf numFmtId="0" fontId="26" fillId="0" borderId="0" xfId="0" applyFont="1" applyProtection="1"/>
    <xf numFmtId="165" fontId="9" fillId="22" borderId="0" xfId="0" applyNumberFormat="1" applyFont="1" applyFill="1" applyBorder="1" applyAlignment="1" applyProtection="1">
      <alignment horizontal="center" vertical="center"/>
    </xf>
    <xf numFmtId="0" fontId="4" fillId="22" borderId="0" xfId="0" applyFont="1" applyFill="1" applyBorder="1" applyAlignment="1" applyProtection="1">
      <alignment horizontal="center" vertical="center"/>
    </xf>
    <xf numFmtId="0" fontId="0" fillId="23" borderId="0" xfId="0" applyFill="1" applyBorder="1" applyAlignment="1" applyProtection="1">
      <alignment horizontal="center" vertical="center"/>
    </xf>
    <xf numFmtId="2" fontId="9" fillId="22" borderId="0" xfId="0" applyNumberFormat="1" applyFont="1" applyFill="1" applyBorder="1" applyAlignment="1" applyProtection="1">
      <alignment horizontal="center" vertical="center"/>
    </xf>
    <xf numFmtId="0" fontId="0" fillId="3" borderId="0" xfId="0" applyFill="1" applyAlignment="1" applyProtection="1">
      <alignment horizontal="left" indent="3"/>
    </xf>
    <xf numFmtId="2" fontId="4" fillId="13" borderId="0" xfId="0" applyNumberFormat="1" applyFont="1" applyFill="1" applyBorder="1" applyAlignment="1" applyProtection="1">
      <alignment horizontal="center"/>
    </xf>
    <xf numFmtId="0" fontId="27" fillId="3" borderId="0" xfId="0" applyFont="1" applyFill="1" applyBorder="1" applyProtection="1"/>
    <xf numFmtId="165" fontId="4" fillId="20" borderId="0" xfId="0" applyNumberFormat="1" applyFont="1" applyFill="1" applyBorder="1" applyAlignment="1" applyProtection="1">
      <alignment horizontal="center"/>
      <protection locked="0"/>
    </xf>
    <xf numFmtId="165" fontId="4" fillId="21" borderId="0" xfId="0" applyNumberFormat="1" applyFont="1" applyFill="1" applyBorder="1" applyAlignment="1" applyProtection="1">
      <alignment horizontal="center"/>
      <protection locked="0"/>
    </xf>
    <xf numFmtId="2" fontId="4" fillId="20" borderId="0" xfId="0" applyNumberFormat="1" applyFont="1" applyFill="1" applyBorder="1" applyAlignment="1" applyProtection="1">
      <alignment horizontal="center"/>
      <protection locked="0"/>
    </xf>
    <xf numFmtId="0" fontId="9" fillId="3" borderId="0" xfId="0" applyFont="1" applyFill="1" applyBorder="1" applyAlignment="1" applyProtection="1">
      <alignment horizontal="center"/>
    </xf>
    <xf numFmtId="0" fontId="9" fillId="2" borderId="0" xfId="0" applyFont="1" applyFill="1" applyBorder="1" applyProtection="1"/>
    <xf numFmtId="0" fontId="29" fillId="3" borderId="0" xfId="0" applyFont="1" applyFill="1" applyBorder="1" applyAlignment="1" applyProtection="1">
      <alignment horizontal="right"/>
    </xf>
    <xf numFmtId="0" fontId="0" fillId="2" borderId="0" xfId="0" applyFill="1" applyBorder="1" applyAlignment="1" applyProtection="1">
      <alignment horizontal="left" vertical="center"/>
    </xf>
    <xf numFmtId="0" fontId="28" fillId="2" borderId="0" xfId="0" applyFont="1" applyFill="1" applyBorder="1" applyAlignment="1" applyProtection="1">
      <alignment horizontal="left" vertical="center" indent="1"/>
    </xf>
    <xf numFmtId="0" fontId="3" fillId="3" borderId="0" xfId="0" applyFont="1" applyFill="1" applyAlignment="1" applyProtection="1">
      <alignment horizontal="center"/>
    </xf>
    <xf numFmtId="0" fontId="9" fillId="3" borderId="0" xfId="0" applyFont="1" applyFill="1" applyBorder="1" applyProtection="1"/>
    <xf numFmtId="0" fontId="0" fillId="3" borderId="4" xfId="0" applyFill="1" applyBorder="1" applyAlignment="1" applyProtection="1">
      <alignment horizontal="right" vertical="center"/>
    </xf>
    <xf numFmtId="165" fontId="4" fillId="24" borderId="0" xfId="0" applyNumberFormat="1" applyFont="1" applyFill="1" applyBorder="1" applyProtection="1">
      <protection locked="0"/>
    </xf>
    <xf numFmtId="0" fontId="4" fillId="4" borderId="0" xfId="0" applyFont="1" applyFill="1" applyBorder="1" applyAlignment="1" applyProtection="1">
      <alignment horizontal="left" indent="1"/>
    </xf>
    <xf numFmtId="0" fontId="9" fillId="4" borderId="0" xfId="0" applyFont="1" applyFill="1" applyBorder="1" applyAlignment="1" applyProtection="1">
      <alignment horizontal="left" indent="1"/>
    </xf>
    <xf numFmtId="0" fontId="0" fillId="11" borderId="0" xfId="0" applyFont="1" applyFill="1" applyBorder="1" applyAlignment="1" applyProtection="1">
      <alignment horizontal="left" indent="2"/>
    </xf>
    <xf numFmtId="0" fontId="3" fillId="11" borderId="0" xfId="0" applyFont="1" applyFill="1" applyBorder="1" applyAlignment="1" applyProtection="1">
      <alignment horizontal="left" indent="2"/>
    </xf>
    <xf numFmtId="0" fontId="0" fillId="11" borderId="0" xfId="0" applyFont="1" applyFill="1" applyBorder="1" applyAlignment="1" applyProtection="1">
      <alignment horizontal="left" indent="3"/>
    </xf>
    <xf numFmtId="0" fontId="0" fillId="11" borderId="0" xfId="0" applyFill="1" applyBorder="1" applyAlignment="1" applyProtection="1">
      <alignment horizontal="left" indent="2"/>
    </xf>
    <xf numFmtId="0" fontId="3" fillId="3" borderId="0" xfId="0" applyFont="1" applyFill="1" applyAlignment="1" applyProtection="1">
      <alignment horizontal="center"/>
    </xf>
    <xf numFmtId="0" fontId="4" fillId="3" borderId="0" xfId="0" applyFont="1" applyFill="1" applyBorder="1" applyAlignment="1" applyProtection="1">
      <alignment horizontal="center"/>
    </xf>
    <xf numFmtId="0" fontId="0" fillId="3" borderId="4" xfId="0" applyFill="1" applyBorder="1" applyAlignment="1" applyProtection="1">
      <alignment horizontal="left" vertical="top"/>
    </xf>
    <xf numFmtId="0" fontId="0" fillId="3" borderId="0" xfId="0" applyFill="1" applyBorder="1" applyAlignment="1" applyProtection="1">
      <alignment horizontal="left" vertical="top"/>
    </xf>
    <xf numFmtId="0" fontId="0" fillId="3" borderId="5" xfId="0" applyFill="1" applyBorder="1" applyAlignment="1" applyProtection="1">
      <alignment horizontal="left" vertical="top"/>
    </xf>
    <xf numFmtId="0" fontId="0" fillId="3" borderId="6" xfId="0" applyFill="1" applyBorder="1" applyAlignment="1" applyProtection="1">
      <alignment horizontal="left" vertical="top"/>
    </xf>
    <xf numFmtId="0" fontId="0" fillId="3" borderId="7" xfId="0" applyFill="1" applyBorder="1" applyAlignment="1" applyProtection="1">
      <alignment horizontal="left" vertical="top"/>
    </xf>
    <xf numFmtId="0" fontId="0" fillId="3" borderId="8" xfId="0" applyFill="1" applyBorder="1" applyAlignment="1" applyProtection="1">
      <alignment horizontal="left" vertical="top"/>
    </xf>
    <xf numFmtId="0" fontId="8" fillId="3" borderId="4" xfId="171" applyFont="1" applyFill="1" applyBorder="1" applyAlignment="1" applyProtection="1">
      <alignment horizontal="left" vertical="top" wrapText="1"/>
    </xf>
    <xf numFmtId="0" fontId="8" fillId="3" borderId="0" xfId="171" applyFont="1" applyFill="1" applyBorder="1" applyAlignment="1" applyProtection="1">
      <alignment horizontal="left" vertical="top" wrapText="1"/>
    </xf>
    <xf numFmtId="0" fontId="8" fillId="3" borderId="5" xfId="171" applyFont="1" applyFill="1" applyBorder="1" applyAlignment="1" applyProtection="1">
      <alignment horizontal="left" vertical="top" wrapText="1"/>
    </xf>
    <xf numFmtId="0" fontId="8" fillId="3" borderId="6" xfId="171" applyFont="1" applyFill="1" applyBorder="1" applyAlignment="1" applyProtection="1">
      <alignment horizontal="left" vertical="top" wrapText="1"/>
    </xf>
    <xf numFmtId="0" fontId="8" fillId="3" borderId="7" xfId="171" applyFont="1" applyFill="1" applyBorder="1" applyAlignment="1" applyProtection="1">
      <alignment horizontal="left" vertical="top" wrapText="1"/>
    </xf>
    <xf numFmtId="0" fontId="8" fillId="3" borderId="8" xfId="171" applyFont="1" applyFill="1" applyBorder="1" applyAlignment="1" applyProtection="1">
      <alignment horizontal="left" vertical="top" wrapText="1"/>
    </xf>
    <xf numFmtId="0" fontId="17" fillId="15" borderId="0" xfId="0" applyFont="1" applyFill="1" applyBorder="1" applyAlignment="1" applyProtection="1">
      <alignment horizontal="left" vertical="center" wrapText="1"/>
    </xf>
    <xf numFmtId="165" fontId="4" fillId="3" borderId="0" xfId="0" applyNumberFormat="1" applyFont="1" applyFill="1" applyBorder="1" applyAlignment="1" applyProtection="1">
      <alignment horizontal="center"/>
    </xf>
    <xf numFmtId="0" fontId="0" fillId="0" borderId="0" xfId="0" applyFont="1" applyAlignment="1">
      <alignment horizontal="left" vertical="top" wrapText="1"/>
    </xf>
    <xf numFmtId="0" fontId="3" fillId="0" borderId="0" xfId="0" applyFont="1" applyBorder="1" applyAlignment="1">
      <alignment horizontal="center" wrapText="1"/>
    </xf>
    <xf numFmtId="0" fontId="17" fillId="0" borderId="0" xfId="0" applyFont="1" applyAlignment="1">
      <alignment vertical="center"/>
    </xf>
  </cellXfs>
  <cellStyles count="521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3" builtinId="9" hidden="1"/>
    <cellStyle name="Followed Hyperlink" xfId="174" builtinId="9" hidden="1"/>
    <cellStyle name="Followed Hyperlink" xfId="175" builtinId="9" hidden="1"/>
    <cellStyle name="Followed Hyperlink" xfId="176" builtinId="9" hidden="1"/>
    <cellStyle name="Followed Hyperlink" xfId="177" builtinId="9" hidden="1"/>
    <cellStyle name="Followed Hyperlink" xfId="178" builtinId="9" hidden="1"/>
    <cellStyle name="Followed Hyperlink" xfId="179" builtinId="9" hidden="1"/>
    <cellStyle name="Followed Hyperlink" xfId="180" builtinId="9" hidden="1"/>
    <cellStyle name="Followed Hyperlink" xfId="181" builtinId="9" hidden="1"/>
    <cellStyle name="Followed Hyperlink" xfId="182" builtinId="9" hidden="1"/>
    <cellStyle name="Followed Hyperlink" xfId="183" builtinId="9" hidden="1"/>
    <cellStyle name="Followed Hyperlink" xfId="184" builtinId="9" hidden="1"/>
    <cellStyle name="Followed Hyperlink" xfId="185" builtinId="9" hidden="1"/>
    <cellStyle name="Followed Hyperlink" xfId="186" builtinId="9" hidden="1"/>
    <cellStyle name="Followed Hyperlink" xfId="187" builtinId="9" hidden="1"/>
    <cellStyle name="Followed Hyperlink" xfId="188" builtinId="9" hidden="1"/>
    <cellStyle name="Followed Hyperlink" xfId="189" builtinId="9" hidden="1"/>
    <cellStyle name="Followed Hyperlink" xfId="190" builtinId="9" hidden="1"/>
    <cellStyle name="Followed Hyperlink" xfId="191" builtinId="9" hidden="1"/>
    <cellStyle name="Followed Hyperlink" xfId="192" builtinId="9" hidden="1"/>
    <cellStyle name="Followed Hyperlink" xfId="193" builtinId="9" hidden="1"/>
    <cellStyle name="Followed Hyperlink" xfId="194" builtinId="9" hidden="1"/>
    <cellStyle name="Followed Hyperlink" xfId="195" builtinId="9" hidden="1"/>
    <cellStyle name="Followed Hyperlink" xfId="196" builtinId="9" hidden="1"/>
    <cellStyle name="Followed Hyperlink" xfId="197" builtinId="9" hidden="1"/>
    <cellStyle name="Followed Hyperlink" xfId="198" builtinId="9" hidden="1"/>
    <cellStyle name="Followed Hyperlink" xfId="199" builtinId="9" hidden="1"/>
    <cellStyle name="Followed Hyperlink" xfId="200" builtinId="9" hidden="1"/>
    <cellStyle name="Followed Hyperlink" xfId="201" builtinId="9" hidden="1"/>
    <cellStyle name="Followed Hyperlink" xfId="202" builtinId="9" hidden="1"/>
    <cellStyle name="Followed Hyperlink" xfId="203" builtinId="9" hidden="1"/>
    <cellStyle name="Followed Hyperlink" xfId="204" builtinId="9" hidden="1"/>
    <cellStyle name="Followed Hyperlink" xfId="205" builtinId="9" hidden="1"/>
    <cellStyle name="Followed Hyperlink" xfId="206" builtinId="9" hidden="1"/>
    <cellStyle name="Followed Hyperlink" xfId="207" builtinId="9" hidden="1"/>
    <cellStyle name="Followed Hyperlink" xfId="208" builtinId="9" hidden="1"/>
    <cellStyle name="Followed Hyperlink" xfId="209" builtinId="9" hidden="1"/>
    <cellStyle name="Followed Hyperlink" xfId="210" builtinId="9" hidden="1"/>
    <cellStyle name="Followed Hyperlink" xfId="211" builtinId="9" hidden="1"/>
    <cellStyle name="Followed Hyperlink" xfId="212" builtinId="9" hidden="1"/>
    <cellStyle name="Followed Hyperlink" xfId="213" builtinId="9" hidden="1"/>
    <cellStyle name="Followed Hyperlink" xfId="214" builtinId="9" hidden="1"/>
    <cellStyle name="Followed Hyperlink" xfId="215" builtinId="9" hidden="1"/>
    <cellStyle name="Followed Hyperlink" xfId="216" builtinId="9" hidden="1"/>
    <cellStyle name="Followed Hyperlink" xfId="217" builtinId="9" hidden="1"/>
    <cellStyle name="Followed Hyperlink" xfId="218" builtinId="9" hidden="1"/>
    <cellStyle name="Followed Hyperlink" xfId="219" builtinId="9" hidden="1"/>
    <cellStyle name="Followed Hyperlink" xfId="220" builtinId="9" hidden="1"/>
    <cellStyle name="Followed Hyperlink" xfId="221" builtinId="9" hidden="1"/>
    <cellStyle name="Followed Hyperlink" xfId="222" builtinId="9" hidden="1"/>
    <cellStyle name="Followed Hyperlink" xfId="223" builtinId="9" hidden="1"/>
    <cellStyle name="Followed Hyperlink" xfId="224" builtinId="9" hidden="1"/>
    <cellStyle name="Followed Hyperlink" xfId="225" builtinId="9" hidden="1"/>
    <cellStyle name="Followed Hyperlink" xfId="226" builtinId="9" hidden="1"/>
    <cellStyle name="Followed Hyperlink" xfId="227" builtinId="9" hidden="1"/>
    <cellStyle name="Followed Hyperlink" xfId="228" builtinId="9" hidden="1"/>
    <cellStyle name="Followed Hyperlink" xfId="229" builtinId="9" hidden="1"/>
    <cellStyle name="Followed Hyperlink" xfId="230" builtinId="9" hidden="1"/>
    <cellStyle name="Followed Hyperlink" xfId="231" builtinId="9" hidden="1"/>
    <cellStyle name="Followed Hyperlink" xfId="232" builtinId="9" hidden="1"/>
    <cellStyle name="Followed Hyperlink" xfId="233" builtinId="9" hidden="1"/>
    <cellStyle name="Followed Hyperlink" xfId="234" builtinId="9" hidden="1"/>
    <cellStyle name="Followed Hyperlink" xfId="235" builtinId="9" hidden="1"/>
    <cellStyle name="Followed Hyperlink" xfId="236" builtinId="9" hidden="1"/>
    <cellStyle name="Followed Hyperlink" xfId="237" builtinId="9" hidden="1"/>
    <cellStyle name="Followed Hyperlink" xfId="238" builtinId="9" hidden="1"/>
    <cellStyle name="Followed Hyperlink" xfId="239" builtinId="9" hidden="1"/>
    <cellStyle name="Followed Hyperlink" xfId="240" builtinId="9" hidden="1"/>
    <cellStyle name="Followed Hyperlink" xfId="241" builtinId="9" hidden="1"/>
    <cellStyle name="Followed Hyperlink" xfId="242" builtinId="9" hidden="1"/>
    <cellStyle name="Followed Hyperlink" xfId="243" builtinId="9" hidden="1"/>
    <cellStyle name="Followed Hyperlink" xfId="244" builtinId="9" hidden="1"/>
    <cellStyle name="Followed Hyperlink" xfId="245" builtinId="9" hidden="1"/>
    <cellStyle name="Followed Hyperlink" xfId="246" builtinId="9" hidden="1"/>
    <cellStyle name="Followed Hyperlink" xfId="247" builtinId="9" hidden="1"/>
    <cellStyle name="Followed Hyperlink" xfId="248" builtinId="9" hidden="1"/>
    <cellStyle name="Followed Hyperlink" xfId="249" builtinId="9" hidden="1"/>
    <cellStyle name="Followed Hyperlink" xfId="250" builtinId="9" hidden="1"/>
    <cellStyle name="Followed Hyperlink" xfId="251" builtinId="9" hidden="1"/>
    <cellStyle name="Followed Hyperlink" xfId="252" builtinId="9" hidden="1"/>
    <cellStyle name="Followed Hyperlink" xfId="253" builtinId="9" hidden="1"/>
    <cellStyle name="Followed Hyperlink" xfId="254" builtinId="9" hidden="1"/>
    <cellStyle name="Followed Hyperlink" xfId="255" builtinId="9" hidden="1"/>
    <cellStyle name="Followed Hyperlink" xfId="256" builtinId="9" hidden="1"/>
    <cellStyle name="Followed Hyperlink" xfId="257" builtinId="9" hidden="1"/>
    <cellStyle name="Followed Hyperlink" xfId="258" builtinId="9" hidden="1"/>
    <cellStyle name="Followed Hyperlink" xfId="259" builtinId="9" hidden="1"/>
    <cellStyle name="Followed Hyperlink" xfId="260" builtinId="9" hidden="1"/>
    <cellStyle name="Followed Hyperlink" xfId="261" builtinId="9" hidden="1"/>
    <cellStyle name="Followed Hyperlink" xfId="262" builtinId="9" hidden="1"/>
    <cellStyle name="Followed Hyperlink" xfId="263" builtinId="9" hidden="1"/>
    <cellStyle name="Followed Hyperlink" xfId="264" builtinId="9" hidden="1"/>
    <cellStyle name="Followed Hyperlink" xfId="265" builtinId="9" hidden="1"/>
    <cellStyle name="Followed Hyperlink" xfId="266" builtinId="9" hidden="1"/>
    <cellStyle name="Followed Hyperlink" xfId="267" builtinId="9" hidden="1"/>
    <cellStyle name="Followed Hyperlink" xfId="268" builtinId="9" hidden="1"/>
    <cellStyle name="Followed Hyperlink" xfId="269" builtinId="9" hidden="1"/>
    <cellStyle name="Followed Hyperlink" xfId="270" builtinId="9" hidden="1"/>
    <cellStyle name="Followed Hyperlink" xfId="271" builtinId="9" hidden="1"/>
    <cellStyle name="Followed Hyperlink" xfId="272" builtinId="9" hidden="1"/>
    <cellStyle name="Followed Hyperlink" xfId="273" builtinId="9" hidden="1"/>
    <cellStyle name="Followed Hyperlink" xfId="274" builtinId="9" hidden="1"/>
    <cellStyle name="Followed Hyperlink" xfId="275" builtinId="9" hidden="1"/>
    <cellStyle name="Followed Hyperlink" xfId="276" builtinId="9" hidden="1"/>
    <cellStyle name="Followed Hyperlink" xfId="277" builtinId="9" hidden="1"/>
    <cellStyle name="Followed Hyperlink" xfId="278" builtinId="9" hidden="1"/>
    <cellStyle name="Followed Hyperlink" xfId="279" builtinId="9" hidden="1"/>
    <cellStyle name="Followed Hyperlink" xfId="280" builtinId="9" hidden="1"/>
    <cellStyle name="Followed Hyperlink" xfId="281" builtinId="9" hidden="1"/>
    <cellStyle name="Followed Hyperlink" xfId="282" builtinId="9" hidden="1"/>
    <cellStyle name="Followed Hyperlink" xfId="283" builtinId="9" hidden="1"/>
    <cellStyle name="Followed Hyperlink" xfId="284" builtinId="9" hidden="1"/>
    <cellStyle name="Followed Hyperlink" xfId="285" builtinId="9" hidden="1"/>
    <cellStyle name="Followed Hyperlink" xfId="286" builtinId="9" hidden="1"/>
    <cellStyle name="Followed Hyperlink" xfId="287" builtinId="9" hidden="1"/>
    <cellStyle name="Followed Hyperlink" xfId="288" builtinId="9" hidden="1"/>
    <cellStyle name="Followed Hyperlink" xfId="289" builtinId="9" hidden="1"/>
    <cellStyle name="Followed Hyperlink" xfId="290" builtinId="9" hidden="1"/>
    <cellStyle name="Followed Hyperlink" xfId="291" builtinId="9" hidden="1"/>
    <cellStyle name="Followed Hyperlink" xfId="292" builtinId="9" hidden="1"/>
    <cellStyle name="Followed Hyperlink" xfId="293" builtinId="9" hidden="1"/>
    <cellStyle name="Followed Hyperlink" xfId="294" builtinId="9" hidden="1"/>
    <cellStyle name="Followed Hyperlink" xfId="295" builtinId="9" hidden="1"/>
    <cellStyle name="Followed Hyperlink" xfId="296" builtinId="9" hidden="1"/>
    <cellStyle name="Followed Hyperlink" xfId="297" builtinId="9" hidden="1"/>
    <cellStyle name="Followed Hyperlink" xfId="298" builtinId="9" hidden="1"/>
    <cellStyle name="Followed Hyperlink" xfId="299" builtinId="9" hidden="1"/>
    <cellStyle name="Followed Hyperlink" xfId="300" builtinId="9" hidden="1"/>
    <cellStyle name="Followed Hyperlink" xfId="301" builtinId="9" hidden="1"/>
    <cellStyle name="Followed Hyperlink" xfId="302" builtinId="9" hidden="1"/>
    <cellStyle name="Followed Hyperlink" xfId="303" builtinId="9" hidden="1"/>
    <cellStyle name="Followed Hyperlink" xfId="304" builtinId="9" hidden="1"/>
    <cellStyle name="Followed Hyperlink" xfId="305" builtinId="9" hidden="1"/>
    <cellStyle name="Followed Hyperlink" xfId="306" builtinId="9" hidden="1"/>
    <cellStyle name="Followed Hyperlink" xfId="307" builtinId="9" hidden="1"/>
    <cellStyle name="Followed Hyperlink" xfId="308" builtinId="9" hidden="1"/>
    <cellStyle name="Followed Hyperlink" xfId="309" builtinId="9" hidden="1"/>
    <cellStyle name="Followed Hyperlink" xfId="310" builtinId="9" hidden="1"/>
    <cellStyle name="Followed Hyperlink" xfId="311" builtinId="9" hidden="1"/>
    <cellStyle name="Followed Hyperlink" xfId="312" builtinId="9" hidden="1"/>
    <cellStyle name="Followed Hyperlink" xfId="313" builtinId="9" hidden="1"/>
    <cellStyle name="Followed Hyperlink" xfId="314" builtinId="9" hidden="1"/>
    <cellStyle name="Followed Hyperlink" xfId="315" builtinId="9" hidden="1"/>
    <cellStyle name="Followed Hyperlink" xfId="316" builtinId="9" hidden="1"/>
    <cellStyle name="Followed Hyperlink" xfId="317" builtinId="9" hidden="1"/>
    <cellStyle name="Followed Hyperlink" xfId="318" builtinId="9" hidden="1"/>
    <cellStyle name="Followed Hyperlink" xfId="319" builtinId="9" hidden="1"/>
    <cellStyle name="Followed Hyperlink" xfId="320" builtinId="9" hidden="1"/>
    <cellStyle name="Followed Hyperlink" xfId="321" builtinId="9" hidden="1"/>
    <cellStyle name="Followed Hyperlink" xfId="322" builtinId="9" hidden="1"/>
    <cellStyle name="Followed Hyperlink" xfId="323" builtinId="9" hidden="1"/>
    <cellStyle name="Followed Hyperlink" xfId="324" builtinId="9" hidden="1"/>
    <cellStyle name="Followed Hyperlink" xfId="325" builtinId="9" hidden="1"/>
    <cellStyle name="Followed Hyperlink" xfId="326" builtinId="9" hidden="1"/>
    <cellStyle name="Followed Hyperlink" xfId="327" builtinId="9" hidden="1"/>
    <cellStyle name="Followed Hyperlink" xfId="328" builtinId="9" hidden="1"/>
    <cellStyle name="Followed Hyperlink" xfId="329" builtinId="9" hidden="1"/>
    <cellStyle name="Followed Hyperlink" xfId="330" builtinId="9" hidden="1"/>
    <cellStyle name="Followed Hyperlink" xfId="331" builtinId="9" hidden="1"/>
    <cellStyle name="Followed Hyperlink" xfId="332" builtinId="9" hidden="1"/>
    <cellStyle name="Followed Hyperlink" xfId="333" builtinId="9" hidden="1"/>
    <cellStyle name="Followed Hyperlink" xfId="334" builtinId="9" hidden="1"/>
    <cellStyle name="Followed Hyperlink" xfId="335" builtinId="9" hidden="1"/>
    <cellStyle name="Followed Hyperlink" xfId="336" builtinId="9" hidden="1"/>
    <cellStyle name="Followed Hyperlink" xfId="337" builtinId="9" hidden="1"/>
    <cellStyle name="Followed Hyperlink" xfId="338" builtinId="9" hidden="1"/>
    <cellStyle name="Followed Hyperlink" xfId="339" builtinId="9" hidden="1"/>
    <cellStyle name="Followed Hyperlink" xfId="340" builtinId="9" hidden="1"/>
    <cellStyle name="Followed Hyperlink" xfId="341" builtinId="9" hidden="1"/>
    <cellStyle name="Followed Hyperlink" xfId="342" builtinId="9" hidden="1"/>
    <cellStyle name="Followed Hyperlink" xfId="343" builtinId="9" hidden="1"/>
    <cellStyle name="Followed Hyperlink" xfId="344" builtinId="9" hidden="1"/>
    <cellStyle name="Followed Hyperlink" xfId="345" builtinId="9" hidden="1"/>
    <cellStyle name="Followed Hyperlink" xfId="346" builtinId="9" hidden="1"/>
    <cellStyle name="Followed Hyperlink" xfId="347" builtinId="9" hidden="1"/>
    <cellStyle name="Followed Hyperlink" xfId="348" builtinId="9" hidden="1"/>
    <cellStyle name="Followed Hyperlink" xfId="349" builtinId="9" hidden="1"/>
    <cellStyle name="Followed Hyperlink" xfId="350" builtinId="9" hidden="1"/>
    <cellStyle name="Followed Hyperlink" xfId="351" builtinId="9" hidden="1"/>
    <cellStyle name="Followed Hyperlink" xfId="352" builtinId="9" hidden="1"/>
    <cellStyle name="Followed Hyperlink" xfId="353" builtinId="9" hidden="1"/>
    <cellStyle name="Followed Hyperlink" xfId="354" builtinId="9" hidden="1"/>
    <cellStyle name="Followed Hyperlink" xfId="355" builtinId="9" hidden="1"/>
    <cellStyle name="Followed Hyperlink" xfId="356" builtinId="9" hidden="1"/>
    <cellStyle name="Followed Hyperlink" xfId="357" builtinId="9" hidden="1"/>
    <cellStyle name="Followed Hyperlink" xfId="358" builtinId="9" hidden="1"/>
    <cellStyle name="Followed Hyperlink" xfId="359" builtinId="9" hidden="1"/>
    <cellStyle name="Followed Hyperlink" xfId="360" builtinId="9" hidden="1"/>
    <cellStyle name="Followed Hyperlink" xfId="361" builtinId="9" hidden="1"/>
    <cellStyle name="Followed Hyperlink" xfId="362" builtinId="9" hidden="1"/>
    <cellStyle name="Followed Hyperlink" xfId="363" builtinId="9" hidden="1"/>
    <cellStyle name="Followed Hyperlink" xfId="364" builtinId="9" hidden="1"/>
    <cellStyle name="Followed Hyperlink" xfId="365" builtinId="9" hidden="1"/>
    <cellStyle name="Followed Hyperlink" xfId="366" builtinId="9" hidden="1"/>
    <cellStyle name="Followed Hyperlink" xfId="367" builtinId="9" hidden="1"/>
    <cellStyle name="Followed Hyperlink" xfId="368" builtinId="9" hidden="1"/>
    <cellStyle name="Followed Hyperlink" xfId="369" builtinId="9" hidden="1"/>
    <cellStyle name="Followed Hyperlink" xfId="370" builtinId="9" hidden="1"/>
    <cellStyle name="Followed Hyperlink" xfId="371" builtinId="9" hidden="1"/>
    <cellStyle name="Followed Hyperlink" xfId="372" builtinId="9" hidden="1"/>
    <cellStyle name="Followed Hyperlink" xfId="373" builtinId="9" hidden="1"/>
    <cellStyle name="Followed Hyperlink" xfId="374" builtinId="9" hidden="1"/>
    <cellStyle name="Followed Hyperlink" xfId="375" builtinId="9" hidden="1"/>
    <cellStyle name="Followed Hyperlink" xfId="376" builtinId="9" hidden="1"/>
    <cellStyle name="Followed Hyperlink" xfId="377" builtinId="9" hidden="1"/>
    <cellStyle name="Followed Hyperlink" xfId="378" builtinId="9" hidden="1"/>
    <cellStyle name="Followed Hyperlink" xfId="379" builtinId="9" hidden="1"/>
    <cellStyle name="Followed Hyperlink" xfId="380" builtinId="9" hidden="1"/>
    <cellStyle name="Followed Hyperlink" xfId="381" builtinId="9" hidden="1"/>
    <cellStyle name="Followed Hyperlink" xfId="382" builtinId="9" hidden="1"/>
    <cellStyle name="Followed Hyperlink" xfId="383" builtinId="9" hidden="1"/>
    <cellStyle name="Followed Hyperlink" xfId="384" builtinId="9" hidden="1"/>
    <cellStyle name="Followed Hyperlink" xfId="385" builtinId="9" hidden="1"/>
    <cellStyle name="Followed Hyperlink" xfId="386" builtinId="9" hidden="1"/>
    <cellStyle name="Followed Hyperlink" xfId="387" builtinId="9" hidden="1"/>
    <cellStyle name="Followed Hyperlink" xfId="388" builtinId="9" hidden="1"/>
    <cellStyle name="Followed Hyperlink" xfId="389" builtinId="9" hidden="1"/>
    <cellStyle name="Followed Hyperlink" xfId="390" builtinId="9" hidden="1"/>
    <cellStyle name="Followed Hyperlink" xfId="391" builtinId="9" hidden="1"/>
    <cellStyle name="Followed Hyperlink" xfId="392" builtinId="9" hidden="1"/>
    <cellStyle name="Followed Hyperlink" xfId="393" builtinId="9" hidden="1"/>
    <cellStyle name="Followed Hyperlink" xfId="394" builtinId="9" hidden="1"/>
    <cellStyle name="Followed Hyperlink" xfId="395" builtinId="9" hidden="1"/>
    <cellStyle name="Followed Hyperlink" xfId="396" builtinId="9" hidden="1"/>
    <cellStyle name="Followed Hyperlink" xfId="397" builtinId="9" hidden="1"/>
    <cellStyle name="Followed Hyperlink" xfId="398" builtinId="9" hidden="1"/>
    <cellStyle name="Followed Hyperlink" xfId="399" builtinId="9" hidden="1"/>
    <cellStyle name="Followed Hyperlink" xfId="400" builtinId="9" hidden="1"/>
    <cellStyle name="Followed Hyperlink" xfId="401" builtinId="9" hidden="1"/>
    <cellStyle name="Followed Hyperlink" xfId="402" builtinId="9" hidden="1"/>
    <cellStyle name="Followed Hyperlink" xfId="403" builtinId="9" hidden="1"/>
    <cellStyle name="Followed Hyperlink" xfId="404" builtinId="9" hidden="1"/>
    <cellStyle name="Followed Hyperlink" xfId="405" builtinId="9" hidden="1"/>
    <cellStyle name="Followed Hyperlink" xfId="406" builtinId="9" hidden="1"/>
    <cellStyle name="Followed Hyperlink" xfId="407" builtinId="9" hidden="1"/>
    <cellStyle name="Followed Hyperlink" xfId="408" builtinId="9" hidden="1"/>
    <cellStyle name="Followed Hyperlink" xfId="409" builtinId="9" hidden="1"/>
    <cellStyle name="Followed Hyperlink" xfId="410" builtinId="9" hidden="1"/>
    <cellStyle name="Followed Hyperlink" xfId="411" builtinId="9" hidden="1"/>
    <cellStyle name="Followed Hyperlink" xfId="412" builtinId="9" hidden="1"/>
    <cellStyle name="Followed Hyperlink" xfId="413" builtinId="9" hidden="1"/>
    <cellStyle name="Followed Hyperlink" xfId="414" builtinId="9" hidden="1"/>
    <cellStyle name="Followed Hyperlink" xfId="415" builtinId="9" hidden="1"/>
    <cellStyle name="Followed Hyperlink" xfId="416" builtinId="9" hidden="1"/>
    <cellStyle name="Followed Hyperlink" xfId="417" builtinId="9" hidden="1"/>
    <cellStyle name="Followed Hyperlink" xfId="418" builtinId="9" hidden="1"/>
    <cellStyle name="Followed Hyperlink" xfId="419" builtinId="9" hidden="1"/>
    <cellStyle name="Followed Hyperlink" xfId="420" builtinId="9" hidden="1"/>
    <cellStyle name="Followed Hyperlink" xfId="422" builtinId="9" hidden="1"/>
    <cellStyle name="Followed Hyperlink" xfId="423" builtinId="9" hidden="1"/>
    <cellStyle name="Followed Hyperlink" xfId="424" builtinId="9" hidden="1"/>
    <cellStyle name="Followed Hyperlink" xfId="425" builtinId="9" hidden="1"/>
    <cellStyle name="Followed Hyperlink" xfId="426" builtinId="9" hidden="1"/>
    <cellStyle name="Followed Hyperlink" xfId="427" builtinId="9" hidden="1"/>
    <cellStyle name="Followed Hyperlink" xfId="428" builtinId="9" hidden="1"/>
    <cellStyle name="Followed Hyperlink" xfId="429" builtinId="9" hidden="1"/>
    <cellStyle name="Followed Hyperlink" xfId="430" builtinId="9" hidden="1"/>
    <cellStyle name="Followed Hyperlink" xfId="431" builtinId="9" hidden="1"/>
    <cellStyle name="Followed Hyperlink" xfId="432" builtinId="9" hidden="1"/>
    <cellStyle name="Followed Hyperlink" xfId="433" builtinId="9" hidden="1"/>
    <cellStyle name="Followed Hyperlink" xfId="434" builtinId="9" hidden="1"/>
    <cellStyle name="Followed Hyperlink" xfId="435" builtinId="9" hidden="1"/>
    <cellStyle name="Followed Hyperlink" xfId="436" builtinId="9" hidden="1"/>
    <cellStyle name="Followed Hyperlink" xfId="437" builtinId="9" hidden="1"/>
    <cellStyle name="Followed Hyperlink" xfId="438" builtinId="9" hidden="1"/>
    <cellStyle name="Followed Hyperlink" xfId="439" builtinId="9" hidden="1"/>
    <cellStyle name="Followed Hyperlink" xfId="440" builtinId="9" hidden="1"/>
    <cellStyle name="Followed Hyperlink" xfId="441" builtinId="9" hidden="1"/>
    <cellStyle name="Followed Hyperlink" xfId="442" builtinId="9" hidden="1"/>
    <cellStyle name="Followed Hyperlink" xfId="443" builtinId="9" hidden="1"/>
    <cellStyle name="Followed Hyperlink" xfId="444" builtinId="9" hidden="1"/>
    <cellStyle name="Followed Hyperlink" xfId="445" builtinId="9" hidden="1"/>
    <cellStyle name="Followed Hyperlink" xfId="446" builtinId="9" hidden="1"/>
    <cellStyle name="Followed Hyperlink" xfId="447" builtinId="9" hidden="1"/>
    <cellStyle name="Followed Hyperlink" xfId="448" builtinId="9" hidden="1"/>
    <cellStyle name="Followed Hyperlink" xfId="449" builtinId="9" hidden="1"/>
    <cellStyle name="Followed Hyperlink" xfId="450" builtinId="9" hidden="1"/>
    <cellStyle name="Followed Hyperlink" xfId="451" builtinId="9" hidden="1"/>
    <cellStyle name="Followed Hyperlink" xfId="452" builtinId="9" hidden="1"/>
    <cellStyle name="Followed Hyperlink" xfId="453" builtinId="9" hidden="1"/>
    <cellStyle name="Followed Hyperlink" xfId="454" builtinId="9" hidden="1"/>
    <cellStyle name="Followed Hyperlink" xfId="455" builtinId="9" hidden="1"/>
    <cellStyle name="Followed Hyperlink" xfId="456" builtinId="9" hidden="1"/>
    <cellStyle name="Followed Hyperlink" xfId="457" builtinId="9" hidden="1"/>
    <cellStyle name="Followed Hyperlink" xfId="458" builtinId="9" hidden="1"/>
    <cellStyle name="Followed Hyperlink" xfId="459" builtinId="9" hidden="1"/>
    <cellStyle name="Followed Hyperlink" xfId="460" builtinId="9" hidden="1"/>
    <cellStyle name="Followed Hyperlink" xfId="461" builtinId="9" hidden="1"/>
    <cellStyle name="Followed Hyperlink" xfId="462" builtinId="9" hidden="1"/>
    <cellStyle name="Followed Hyperlink" xfId="463" builtinId="9" hidden="1"/>
    <cellStyle name="Followed Hyperlink" xfId="464" builtinId="9" hidden="1"/>
    <cellStyle name="Followed Hyperlink" xfId="465" builtinId="9" hidden="1"/>
    <cellStyle name="Followed Hyperlink" xfId="466" builtinId="9" hidden="1"/>
    <cellStyle name="Followed Hyperlink" xfId="467" builtinId="9" hidden="1"/>
    <cellStyle name="Followed Hyperlink" xfId="468" builtinId="9" hidden="1"/>
    <cellStyle name="Followed Hyperlink" xfId="469" builtinId="9" hidden="1"/>
    <cellStyle name="Followed Hyperlink" xfId="470" builtinId="9" hidden="1"/>
    <cellStyle name="Followed Hyperlink" xfId="471" builtinId="9" hidden="1"/>
    <cellStyle name="Followed Hyperlink" xfId="472" builtinId="9" hidden="1"/>
    <cellStyle name="Followed Hyperlink" xfId="473" builtinId="9" hidden="1"/>
    <cellStyle name="Followed Hyperlink" xfId="474" builtinId="9" hidden="1"/>
    <cellStyle name="Followed Hyperlink" xfId="475" builtinId="9" hidden="1"/>
    <cellStyle name="Followed Hyperlink" xfId="476" builtinId="9" hidden="1"/>
    <cellStyle name="Followed Hyperlink" xfId="477" builtinId="9" hidden="1"/>
    <cellStyle name="Followed Hyperlink" xfId="478" builtinId="9" hidden="1"/>
    <cellStyle name="Followed Hyperlink" xfId="479" builtinId="9" hidden="1"/>
    <cellStyle name="Followed Hyperlink" xfId="480" builtinId="9" hidden="1"/>
    <cellStyle name="Followed Hyperlink" xfId="481" builtinId="9" hidden="1"/>
    <cellStyle name="Followed Hyperlink" xfId="482" builtinId="9" hidden="1"/>
    <cellStyle name="Followed Hyperlink" xfId="483" builtinId="9" hidden="1"/>
    <cellStyle name="Followed Hyperlink" xfId="484" builtinId="9" hidden="1"/>
    <cellStyle name="Followed Hyperlink" xfId="485" builtinId="9" hidden="1"/>
    <cellStyle name="Followed Hyperlink" xfId="486" builtinId="9" hidden="1"/>
    <cellStyle name="Followed Hyperlink" xfId="487" builtinId="9" hidden="1"/>
    <cellStyle name="Followed Hyperlink" xfId="488" builtinId="9" hidden="1"/>
    <cellStyle name="Followed Hyperlink" xfId="489" builtinId="9" hidden="1"/>
    <cellStyle name="Followed Hyperlink" xfId="490" builtinId="9" hidden="1"/>
    <cellStyle name="Followed Hyperlink" xfId="491" builtinId="9" hidden="1"/>
    <cellStyle name="Followed Hyperlink" xfId="492" builtinId="9" hidden="1"/>
    <cellStyle name="Followed Hyperlink" xfId="493" builtinId="9" hidden="1"/>
    <cellStyle name="Followed Hyperlink" xfId="494" builtinId="9" hidden="1"/>
    <cellStyle name="Followed Hyperlink" xfId="495" builtinId="9" hidden="1"/>
    <cellStyle name="Followed Hyperlink" xfId="496" builtinId="9" hidden="1"/>
    <cellStyle name="Followed Hyperlink" xfId="497" builtinId="9" hidden="1"/>
    <cellStyle name="Followed Hyperlink" xfId="498" builtinId="9" hidden="1"/>
    <cellStyle name="Followed Hyperlink" xfId="499" builtinId="9" hidden="1"/>
    <cellStyle name="Followed Hyperlink" xfId="500" builtinId="9" hidden="1"/>
    <cellStyle name="Followed Hyperlink" xfId="501" builtinId="9" hidden="1"/>
    <cellStyle name="Followed Hyperlink" xfId="502" builtinId="9" hidden="1"/>
    <cellStyle name="Followed Hyperlink" xfId="503" builtinId="9" hidden="1"/>
    <cellStyle name="Followed Hyperlink" xfId="504" builtinId="9" hidden="1"/>
    <cellStyle name="Followed Hyperlink" xfId="505" builtinId="9" hidden="1"/>
    <cellStyle name="Followed Hyperlink" xfId="506" builtinId="9" hidden="1"/>
    <cellStyle name="Followed Hyperlink" xfId="507" builtinId="9" hidden="1"/>
    <cellStyle name="Followed Hyperlink" xfId="508" builtinId="9" hidden="1"/>
    <cellStyle name="Followed Hyperlink" xfId="509" builtinId="9" hidden="1"/>
    <cellStyle name="Followed Hyperlink" xfId="510" builtinId="9" hidden="1"/>
    <cellStyle name="Followed Hyperlink" xfId="511" builtinId="9" hidden="1"/>
    <cellStyle name="Followed Hyperlink" xfId="512" builtinId="9" hidden="1"/>
    <cellStyle name="Followed Hyperlink" xfId="513" builtinId="9" hidden="1"/>
    <cellStyle name="Followed Hyperlink" xfId="514" builtinId="9" hidden="1"/>
    <cellStyle name="Followed Hyperlink" xfId="515" builtinId="9" hidden="1"/>
    <cellStyle name="Followed Hyperlink" xfId="516" builtinId="9" hidden="1"/>
    <cellStyle name="Followed Hyperlink" xfId="517" builtinId="9" hidden="1"/>
    <cellStyle name="Followed Hyperlink" xfId="518" builtinId="9" hidden="1"/>
    <cellStyle name="Followed Hyperlink" xfId="519" builtinId="9" hidden="1"/>
    <cellStyle name="Followed Hyperlink" xfId="520" builtinId="9" hidden="1"/>
    <cellStyle name="Good" xfId="421" builtinId="26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/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Medium4"/>
  <colors>
    <mruColors>
      <color rgb="FFFCD67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theme" Target="theme/theme1.xml"/><Relationship Id="rId14" Type="http://schemas.openxmlformats.org/officeDocument/2006/relationships/styles" Target="styles.xml"/><Relationship Id="rId15" Type="http://schemas.openxmlformats.org/officeDocument/2006/relationships/sharedStrings" Target="sharedStrings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621043183420211"/>
          <c:y val="0.0485121678691873"/>
          <c:w val="0.904937817879268"/>
          <c:h val="0.913462097176157"/>
        </c:manualLayout>
      </c:layout>
      <c:scatterChart>
        <c:scatterStyle val="smoothMarker"/>
        <c:varyColors val="0"/>
        <c:ser>
          <c:idx val="11"/>
          <c:order val="0"/>
          <c:tx>
            <c:v>SPL Freq 500Hz Line 1</c:v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xVal>
            <c:numRef>
              <c:f>Calc!$D$4:$U$4</c:f>
              <c:numCache>
                <c:formatCode>0.00</c:formatCode>
                <c:ptCount val="18"/>
                <c:pt idx="0">
                  <c:v>9.0</c:v>
                </c:pt>
                <c:pt idx="1">
                  <c:v>12.44444444444444</c:v>
                </c:pt>
                <c:pt idx="2">
                  <c:v>14.16666666666667</c:v>
                </c:pt>
                <c:pt idx="3">
                  <c:v>15.88888888888889</c:v>
                </c:pt>
                <c:pt idx="4">
                  <c:v>17.61111111111111</c:v>
                </c:pt>
                <c:pt idx="5">
                  <c:v>19.33333333333334</c:v>
                </c:pt>
                <c:pt idx="6">
                  <c:v>21.05555555555556</c:v>
                </c:pt>
                <c:pt idx="7">
                  <c:v>22.77777777777778</c:v>
                </c:pt>
                <c:pt idx="8">
                  <c:v>24.5</c:v>
                </c:pt>
                <c:pt idx="9">
                  <c:v>26.22222222222222</c:v>
                </c:pt>
                <c:pt idx="10">
                  <c:v>27.94444444444445</c:v>
                </c:pt>
                <c:pt idx="11">
                  <c:v>29.66666666666667</c:v>
                </c:pt>
                <c:pt idx="12">
                  <c:v>31.38888888888889</c:v>
                </c:pt>
                <c:pt idx="13">
                  <c:v>33.11111111111111</c:v>
                </c:pt>
                <c:pt idx="14">
                  <c:v>34.83333333333334</c:v>
                </c:pt>
                <c:pt idx="15">
                  <c:v>36.55555555555556</c:v>
                </c:pt>
                <c:pt idx="16">
                  <c:v>38.27777777777778</c:v>
                </c:pt>
                <c:pt idx="17">
                  <c:v>40.0</c:v>
                </c:pt>
              </c:numCache>
            </c:numRef>
          </c:xVal>
          <c:yVal>
            <c:numRef>
              <c:f>Calc!$D$311:$U$311</c:f>
              <c:numCache>
                <c:formatCode>0.00</c:formatCode>
                <c:ptCount val="18"/>
                <c:pt idx="0">
                  <c:v>107.8867289000544</c:v>
                </c:pt>
                <c:pt idx="1">
                  <c:v>108.3256559186649</c:v>
                </c:pt>
                <c:pt idx="2">
                  <c:v>109.0531981491401</c:v>
                </c:pt>
                <c:pt idx="3">
                  <c:v>109.4011614831209</c:v>
                </c:pt>
                <c:pt idx="4">
                  <c:v>109.9722950210642</c:v>
                </c:pt>
                <c:pt idx="5">
                  <c:v>110.8391414928595</c:v>
                </c:pt>
                <c:pt idx="6">
                  <c:v>110.6326316906546</c:v>
                </c:pt>
                <c:pt idx="7">
                  <c:v>109.8986085083183</c:v>
                </c:pt>
                <c:pt idx="8">
                  <c:v>109.2195063417285</c:v>
                </c:pt>
                <c:pt idx="9">
                  <c:v>108.854554910201</c:v>
                </c:pt>
                <c:pt idx="10">
                  <c:v>108.8455864856915</c:v>
                </c:pt>
                <c:pt idx="11">
                  <c:v>109.1313288580841</c:v>
                </c:pt>
                <c:pt idx="12">
                  <c:v>109.537495981143</c:v>
                </c:pt>
                <c:pt idx="13">
                  <c:v>109.9211558892575</c:v>
                </c:pt>
                <c:pt idx="14">
                  <c:v>110.2159530916158</c:v>
                </c:pt>
                <c:pt idx="15">
                  <c:v>110.4128283146044</c:v>
                </c:pt>
                <c:pt idx="16">
                  <c:v>110.5063854368968</c:v>
                </c:pt>
                <c:pt idx="17">
                  <c:v>110.5776608368477</c:v>
                </c:pt>
              </c:numCache>
            </c:numRef>
          </c:yVal>
          <c:smooth val="1"/>
        </c:ser>
        <c:ser>
          <c:idx val="12"/>
          <c:order val="1"/>
          <c:tx>
            <c:v>SPL Freq 500Hz Line 2</c:v>
          </c:tx>
          <c:spPr>
            <a:ln>
              <a:solidFill>
                <a:schemeClr val="accent2">
                  <a:lumMod val="75000"/>
                  <a:alpha val="85000"/>
                </a:schemeClr>
              </a:solidFill>
            </a:ln>
          </c:spPr>
          <c:marker>
            <c:symbol val="none"/>
          </c:marker>
          <c:xVal>
            <c:numRef>
              <c:f>Calc!$V$4:$AM$4</c:f>
              <c:numCache>
                <c:formatCode>0.00</c:formatCode>
                <c:ptCount val="18"/>
                <c:pt idx="0">
                  <c:v>40.0</c:v>
                </c:pt>
                <c:pt idx="1">
                  <c:v>42.77777777777778</c:v>
                </c:pt>
                <c:pt idx="2">
                  <c:v>44.16666666666666</c:v>
                </c:pt>
                <c:pt idx="3">
                  <c:v>45.55555555555556</c:v>
                </c:pt>
                <c:pt idx="4">
                  <c:v>46.94444444444444</c:v>
                </c:pt>
                <c:pt idx="5">
                  <c:v>48.33333333333333</c:v>
                </c:pt>
                <c:pt idx="6">
                  <c:v>49.72222222222222</c:v>
                </c:pt>
                <c:pt idx="7">
                  <c:v>51.11111111111111</c:v>
                </c:pt>
                <c:pt idx="8">
                  <c:v>52.5</c:v>
                </c:pt>
                <c:pt idx="9">
                  <c:v>53.88888888888889</c:v>
                </c:pt>
                <c:pt idx="10">
                  <c:v>55.27777777777778</c:v>
                </c:pt>
                <c:pt idx="11">
                  <c:v>56.66666666666666</c:v>
                </c:pt>
                <c:pt idx="12">
                  <c:v>58.05555555555556</c:v>
                </c:pt>
                <c:pt idx="13">
                  <c:v>59.44444444444444</c:v>
                </c:pt>
                <c:pt idx="14">
                  <c:v>60.83333333333333</c:v>
                </c:pt>
                <c:pt idx="15">
                  <c:v>62.22222222222222</c:v>
                </c:pt>
                <c:pt idx="16">
                  <c:v>63.61111111111111</c:v>
                </c:pt>
                <c:pt idx="17">
                  <c:v>65.0</c:v>
                </c:pt>
              </c:numCache>
            </c:numRef>
          </c:xVal>
          <c:yVal>
            <c:numRef>
              <c:f>Calc!$V$311:$AM$311</c:f>
              <c:numCache>
                <c:formatCode>0.00</c:formatCode>
                <c:ptCount val="18"/>
                <c:pt idx="0">
                  <c:v>110.5761205192093</c:v>
                </c:pt>
                <c:pt idx="1">
                  <c:v>110.5291860877214</c:v>
                </c:pt>
                <c:pt idx="2">
                  <c:v>110.4858471664671</c:v>
                </c:pt>
                <c:pt idx="3">
                  <c:v>110.4015023149107</c:v>
                </c:pt>
                <c:pt idx="4">
                  <c:v>110.2962929241156</c:v>
                </c:pt>
                <c:pt idx="5">
                  <c:v>110.1743586064617</c:v>
                </c:pt>
                <c:pt idx="6">
                  <c:v>110.0388879875119</c:v>
                </c:pt>
                <c:pt idx="7">
                  <c:v>109.8925150115934</c:v>
                </c:pt>
                <c:pt idx="8">
                  <c:v>109.7374192798556</c:v>
                </c:pt>
                <c:pt idx="9">
                  <c:v>109.5754080485299</c:v>
                </c:pt>
                <c:pt idx="10">
                  <c:v>109.407982872991</c:v>
                </c:pt>
                <c:pt idx="11">
                  <c:v>109.2363936849505</c:v>
                </c:pt>
                <c:pt idx="12">
                  <c:v>109.0616826996648</c:v>
                </c:pt>
                <c:pt idx="13">
                  <c:v>108.8851520752282</c:v>
                </c:pt>
                <c:pt idx="14">
                  <c:v>108.7069997055331</c:v>
                </c:pt>
                <c:pt idx="15">
                  <c:v>108.5278369052638</c:v>
                </c:pt>
                <c:pt idx="16">
                  <c:v>108.4382582281913</c:v>
                </c:pt>
                <c:pt idx="17">
                  <c:v>108.2938038063447</c:v>
                </c:pt>
              </c:numCache>
            </c:numRef>
          </c:yVal>
          <c:smooth val="1"/>
        </c:ser>
        <c:ser>
          <c:idx val="13"/>
          <c:order val="2"/>
          <c:tx>
            <c:v>SPL Freq 500Hz Line 3</c:v>
          </c:tx>
          <c:spPr>
            <a:ln>
              <a:solidFill>
                <a:schemeClr val="accent2">
                  <a:lumMod val="50000"/>
                </a:schemeClr>
              </a:solidFill>
            </a:ln>
          </c:spPr>
          <c:marker>
            <c:symbol val="none"/>
          </c:marker>
          <c:xVal>
            <c:numRef>
              <c:f>Calc!$AN$4:$BE$4</c:f>
              <c:numCache>
                <c:formatCode>0.00</c:formatCode>
                <c:ptCount val="18"/>
                <c:pt idx="0">
                  <c:v>65.0</c:v>
                </c:pt>
                <c:pt idx="1">
                  <c:v>67.22222222222223</c:v>
                </c:pt>
                <c:pt idx="2">
                  <c:v>68.33333333333333</c:v>
                </c:pt>
                <c:pt idx="3">
                  <c:v>69.44444444444444</c:v>
                </c:pt>
                <c:pt idx="4">
                  <c:v>70.55555555555556</c:v>
                </c:pt>
                <c:pt idx="5">
                  <c:v>71.66666666666667</c:v>
                </c:pt>
                <c:pt idx="6">
                  <c:v>72.77777777777777</c:v>
                </c:pt>
                <c:pt idx="7">
                  <c:v>73.88888888888889</c:v>
                </c:pt>
                <c:pt idx="8">
                  <c:v>75.0</c:v>
                </c:pt>
                <c:pt idx="9">
                  <c:v>76.11111111111111</c:v>
                </c:pt>
                <c:pt idx="10">
                  <c:v>77.22222222222223</c:v>
                </c:pt>
                <c:pt idx="11">
                  <c:v>78.33333333333333</c:v>
                </c:pt>
                <c:pt idx="12">
                  <c:v>79.44444444444444</c:v>
                </c:pt>
                <c:pt idx="13">
                  <c:v>80.55555555555556</c:v>
                </c:pt>
                <c:pt idx="14">
                  <c:v>81.66666666666667</c:v>
                </c:pt>
                <c:pt idx="15">
                  <c:v>82.77777777777777</c:v>
                </c:pt>
                <c:pt idx="16">
                  <c:v>83.88888888888889</c:v>
                </c:pt>
                <c:pt idx="17">
                  <c:v>85.0</c:v>
                </c:pt>
              </c:numCache>
            </c:numRef>
          </c:xVal>
          <c:yVal>
            <c:numRef>
              <c:f>Calc!$AN$311:$BE$311</c:f>
              <c:numCache>
                <c:formatCode>0.00</c:formatCode>
                <c:ptCount val="18"/>
                <c:pt idx="0">
                  <c:v>107.8643134013832</c:v>
                </c:pt>
                <c:pt idx="1">
                  <c:v>107.6210370947834</c:v>
                </c:pt>
                <c:pt idx="2">
                  <c:v>107.4801218081348</c:v>
                </c:pt>
                <c:pt idx="3">
                  <c:v>107.1797224872575</c:v>
                </c:pt>
                <c:pt idx="4">
                  <c:v>106.9056268217346</c:v>
                </c:pt>
                <c:pt idx="5">
                  <c:v>106.6185502432146</c:v>
                </c:pt>
                <c:pt idx="6">
                  <c:v>106.324355611983</c:v>
                </c:pt>
                <c:pt idx="7">
                  <c:v>106.021899538654</c:v>
                </c:pt>
                <c:pt idx="8">
                  <c:v>105.7137335619803</c:v>
                </c:pt>
                <c:pt idx="9">
                  <c:v>105.4011387819872</c:v>
                </c:pt>
                <c:pt idx="10">
                  <c:v>105.089608320806</c:v>
                </c:pt>
                <c:pt idx="11">
                  <c:v>104.7731056753935</c:v>
                </c:pt>
                <c:pt idx="12">
                  <c:v>104.4576978314704</c:v>
                </c:pt>
                <c:pt idx="13">
                  <c:v>104.1428954748286</c:v>
                </c:pt>
                <c:pt idx="14">
                  <c:v>103.8225319139893</c:v>
                </c:pt>
                <c:pt idx="15">
                  <c:v>103.4967061916441</c:v>
                </c:pt>
                <c:pt idx="16">
                  <c:v>103.3355283783583</c:v>
                </c:pt>
                <c:pt idx="17">
                  <c:v>103.1716574793843</c:v>
                </c:pt>
              </c:numCache>
            </c:numRef>
          </c:yVal>
          <c:smooth val="1"/>
        </c:ser>
        <c:ser>
          <c:idx val="14"/>
          <c:order val="3"/>
          <c:tx>
            <c:v>SPL Freq 1000Hz Line 1</c:v>
          </c:tx>
          <c:spPr>
            <a:ln>
              <a:solidFill>
                <a:schemeClr val="accent5"/>
              </a:solidFill>
            </a:ln>
          </c:spPr>
          <c:marker>
            <c:symbol val="none"/>
          </c:marker>
          <c:xVal>
            <c:numRef>
              <c:f>Calc!$EY$4:$FP$4</c:f>
              <c:numCache>
                <c:formatCode>0.00</c:formatCode>
                <c:ptCount val="18"/>
                <c:pt idx="0">
                  <c:v>9.0</c:v>
                </c:pt>
                <c:pt idx="1">
                  <c:v>12.44444444444444</c:v>
                </c:pt>
                <c:pt idx="2">
                  <c:v>14.16666666666667</c:v>
                </c:pt>
                <c:pt idx="3">
                  <c:v>15.88888888888889</c:v>
                </c:pt>
                <c:pt idx="4">
                  <c:v>17.61111111111111</c:v>
                </c:pt>
                <c:pt idx="5">
                  <c:v>19.33333333333334</c:v>
                </c:pt>
                <c:pt idx="6">
                  <c:v>21.05555555555556</c:v>
                </c:pt>
                <c:pt idx="7">
                  <c:v>22.77777777777778</c:v>
                </c:pt>
                <c:pt idx="8">
                  <c:v>24.5</c:v>
                </c:pt>
                <c:pt idx="9">
                  <c:v>26.22222222222222</c:v>
                </c:pt>
                <c:pt idx="10">
                  <c:v>27.94444444444445</c:v>
                </c:pt>
                <c:pt idx="11">
                  <c:v>29.66666666666667</c:v>
                </c:pt>
                <c:pt idx="12">
                  <c:v>31.38888888888889</c:v>
                </c:pt>
                <c:pt idx="13">
                  <c:v>33.11111111111111</c:v>
                </c:pt>
                <c:pt idx="14">
                  <c:v>34.83333333333334</c:v>
                </c:pt>
                <c:pt idx="15">
                  <c:v>36.55555555555556</c:v>
                </c:pt>
                <c:pt idx="16">
                  <c:v>38.27777777777778</c:v>
                </c:pt>
                <c:pt idx="17">
                  <c:v>40.0</c:v>
                </c:pt>
              </c:numCache>
            </c:numRef>
          </c:xVal>
          <c:yVal>
            <c:numRef>
              <c:f>Calc!$EY$311:$FP$311</c:f>
              <c:numCache>
                <c:formatCode>0.00</c:formatCode>
                <c:ptCount val="18"/>
                <c:pt idx="0">
                  <c:v>108.7991625475416</c:v>
                </c:pt>
                <c:pt idx="1">
                  <c:v>109.0231207167388</c:v>
                </c:pt>
                <c:pt idx="2">
                  <c:v>108.681675471344</c:v>
                </c:pt>
                <c:pt idx="3">
                  <c:v>109.1654823995156</c:v>
                </c:pt>
                <c:pt idx="4">
                  <c:v>109.3850614882808</c:v>
                </c:pt>
                <c:pt idx="5">
                  <c:v>110.0865971870581</c:v>
                </c:pt>
                <c:pt idx="6">
                  <c:v>110.1188634767541</c:v>
                </c:pt>
                <c:pt idx="7">
                  <c:v>110.9043297547723</c:v>
                </c:pt>
                <c:pt idx="8">
                  <c:v>111.1808531823331</c:v>
                </c:pt>
                <c:pt idx="9">
                  <c:v>111.4368626639697</c:v>
                </c:pt>
                <c:pt idx="10">
                  <c:v>111.9694178777257</c:v>
                </c:pt>
                <c:pt idx="11">
                  <c:v>112.5098733399312</c:v>
                </c:pt>
                <c:pt idx="12">
                  <c:v>112.643917912031</c:v>
                </c:pt>
                <c:pt idx="13">
                  <c:v>112.3519295706314</c:v>
                </c:pt>
                <c:pt idx="14">
                  <c:v>111.7855481711658</c:v>
                </c:pt>
                <c:pt idx="15">
                  <c:v>111.1030702569404</c:v>
                </c:pt>
                <c:pt idx="16">
                  <c:v>110.7391868252162</c:v>
                </c:pt>
                <c:pt idx="17">
                  <c:v>110.1664333063104</c:v>
                </c:pt>
              </c:numCache>
            </c:numRef>
          </c:yVal>
          <c:smooth val="1"/>
        </c:ser>
        <c:ser>
          <c:idx val="15"/>
          <c:order val="4"/>
          <c:tx>
            <c:v>SPL Freq 1000Hz Line 2</c:v>
          </c:tx>
          <c:spPr>
            <a:ln>
              <a:solidFill>
                <a:schemeClr val="accent5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Calc!$FQ$4:$GH$4</c:f>
              <c:numCache>
                <c:formatCode>0.00</c:formatCode>
                <c:ptCount val="18"/>
                <c:pt idx="0">
                  <c:v>40.0</c:v>
                </c:pt>
                <c:pt idx="1">
                  <c:v>42.77777777777778</c:v>
                </c:pt>
                <c:pt idx="2">
                  <c:v>44.16666666666666</c:v>
                </c:pt>
                <c:pt idx="3">
                  <c:v>45.55555555555556</c:v>
                </c:pt>
                <c:pt idx="4">
                  <c:v>46.94444444444444</c:v>
                </c:pt>
                <c:pt idx="5">
                  <c:v>48.33333333333333</c:v>
                </c:pt>
                <c:pt idx="6">
                  <c:v>49.72222222222222</c:v>
                </c:pt>
                <c:pt idx="7">
                  <c:v>51.11111111111111</c:v>
                </c:pt>
                <c:pt idx="8">
                  <c:v>52.5</c:v>
                </c:pt>
                <c:pt idx="9">
                  <c:v>53.88888888888889</c:v>
                </c:pt>
                <c:pt idx="10">
                  <c:v>55.27777777777778</c:v>
                </c:pt>
                <c:pt idx="11">
                  <c:v>56.66666666666666</c:v>
                </c:pt>
                <c:pt idx="12">
                  <c:v>58.05555555555556</c:v>
                </c:pt>
                <c:pt idx="13">
                  <c:v>59.44444444444444</c:v>
                </c:pt>
                <c:pt idx="14">
                  <c:v>60.83333333333333</c:v>
                </c:pt>
                <c:pt idx="15">
                  <c:v>62.22222222222222</c:v>
                </c:pt>
                <c:pt idx="16">
                  <c:v>63.61111111111111</c:v>
                </c:pt>
                <c:pt idx="17">
                  <c:v>65.0</c:v>
                </c:pt>
              </c:numCache>
            </c:numRef>
          </c:xVal>
          <c:yVal>
            <c:numRef>
              <c:f>Calc!$FQ$311:$GH$311</c:f>
              <c:numCache>
                <c:formatCode>0.00</c:formatCode>
                <c:ptCount val="18"/>
                <c:pt idx="0">
                  <c:v>109.250932592645</c:v>
                </c:pt>
                <c:pt idx="1">
                  <c:v>109.0527816677202</c:v>
                </c:pt>
                <c:pt idx="2">
                  <c:v>109.0265084085042</c:v>
                </c:pt>
                <c:pt idx="3">
                  <c:v>108.9141788519648</c:v>
                </c:pt>
                <c:pt idx="4">
                  <c:v>108.9707921608704</c:v>
                </c:pt>
                <c:pt idx="5">
                  <c:v>109.0822318353825</c:v>
                </c:pt>
                <c:pt idx="6">
                  <c:v>109.2223883637642</c:v>
                </c:pt>
                <c:pt idx="7">
                  <c:v>109.3704247432948</c:v>
                </c:pt>
                <c:pt idx="8">
                  <c:v>109.5124212424656</c:v>
                </c:pt>
                <c:pt idx="9">
                  <c:v>109.6398876001534</c:v>
                </c:pt>
                <c:pt idx="10">
                  <c:v>109.7509447161773</c:v>
                </c:pt>
                <c:pt idx="11">
                  <c:v>109.8400690496274</c:v>
                </c:pt>
                <c:pt idx="12">
                  <c:v>109.9074067938094</c:v>
                </c:pt>
                <c:pt idx="13">
                  <c:v>109.9571845918344</c:v>
                </c:pt>
                <c:pt idx="14">
                  <c:v>109.9872861578613</c:v>
                </c:pt>
                <c:pt idx="15">
                  <c:v>109.9965837615502</c:v>
                </c:pt>
                <c:pt idx="16">
                  <c:v>110.0016708833899</c:v>
                </c:pt>
                <c:pt idx="17">
                  <c:v>110.1620108536286</c:v>
                </c:pt>
              </c:numCache>
            </c:numRef>
          </c:yVal>
          <c:smooth val="1"/>
        </c:ser>
        <c:ser>
          <c:idx val="16"/>
          <c:order val="5"/>
          <c:tx>
            <c:v>SPL Freq 1000Hz Line 3</c:v>
          </c:tx>
          <c:spPr>
            <a:ln>
              <a:solidFill>
                <a:schemeClr val="accent5">
                  <a:lumMod val="50000"/>
                </a:schemeClr>
              </a:solidFill>
            </a:ln>
          </c:spPr>
          <c:marker>
            <c:symbol val="none"/>
          </c:marker>
          <c:xVal>
            <c:numRef>
              <c:f>Calc!$GI$4:$GZ$4</c:f>
              <c:numCache>
                <c:formatCode>0.00</c:formatCode>
                <c:ptCount val="18"/>
                <c:pt idx="0">
                  <c:v>65.0</c:v>
                </c:pt>
                <c:pt idx="1">
                  <c:v>67.22222222222223</c:v>
                </c:pt>
                <c:pt idx="2">
                  <c:v>68.33333333333333</c:v>
                </c:pt>
                <c:pt idx="3">
                  <c:v>69.44444444444444</c:v>
                </c:pt>
                <c:pt idx="4">
                  <c:v>70.55555555555556</c:v>
                </c:pt>
                <c:pt idx="5">
                  <c:v>71.66666666666667</c:v>
                </c:pt>
                <c:pt idx="6">
                  <c:v>72.77777777777777</c:v>
                </c:pt>
                <c:pt idx="7">
                  <c:v>73.88888888888889</c:v>
                </c:pt>
                <c:pt idx="8">
                  <c:v>75.0</c:v>
                </c:pt>
                <c:pt idx="9">
                  <c:v>76.11111111111111</c:v>
                </c:pt>
                <c:pt idx="10">
                  <c:v>77.22222222222223</c:v>
                </c:pt>
                <c:pt idx="11">
                  <c:v>78.33333333333333</c:v>
                </c:pt>
                <c:pt idx="12">
                  <c:v>79.44444444444444</c:v>
                </c:pt>
                <c:pt idx="13">
                  <c:v>80.55555555555556</c:v>
                </c:pt>
                <c:pt idx="14">
                  <c:v>81.66666666666667</c:v>
                </c:pt>
                <c:pt idx="15">
                  <c:v>82.77777777777777</c:v>
                </c:pt>
                <c:pt idx="16">
                  <c:v>83.88888888888889</c:v>
                </c:pt>
                <c:pt idx="17">
                  <c:v>85.0</c:v>
                </c:pt>
              </c:numCache>
            </c:numRef>
          </c:xVal>
          <c:yVal>
            <c:numRef>
              <c:f>Calc!$GI$311:$GZ$311</c:f>
              <c:numCache>
                <c:formatCode>0.00</c:formatCode>
                <c:ptCount val="18"/>
                <c:pt idx="0">
                  <c:v>110.4974869353393</c:v>
                </c:pt>
                <c:pt idx="1">
                  <c:v>110.6261904141232</c:v>
                </c:pt>
                <c:pt idx="2">
                  <c:v>110.5602699291487</c:v>
                </c:pt>
                <c:pt idx="3">
                  <c:v>110.4382784601832</c:v>
                </c:pt>
                <c:pt idx="4">
                  <c:v>110.2359926036742</c:v>
                </c:pt>
                <c:pt idx="5">
                  <c:v>109.9789286144395</c:v>
                </c:pt>
                <c:pt idx="6">
                  <c:v>109.6740513950884</c:v>
                </c:pt>
                <c:pt idx="7">
                  <c:v>109.3254319910186</c:v>
                </c:pt>
                <c:pt idx="8">
                  <c:v>108.9441394070407</c:v>
                </c:pt>
                <c:pt idx="9">
                  <c:v>108.5280014259623</c:v>
                </c:pt>
                <c:pt idx="10">
                  <c:v>108.0767868525329</c:v>
                </c:pt>
                <c:pt idx="11">
                  <c:v>107.5997374497947</c:v>
                </c:pt>
                <c:pt idx="12">
                  <c:v>107.0933410336385</c:v>
                </c:pt>
                <c:pt idx="13">
                  <c:v>106.555229571599</c:v>
                </c:pt>
                <c:pt idx="14">
                  <c:v>106.000432744571</c:v>
                </c:pt>
                <c:pt idx="15">
                  <c:v>105.4256209489291</c:v>
                </c:pt>
                <c:pt idx="16">
                  <c:v>105.1354703583929</c:v>
                </c:pt>
                <c:pt idx="17">
                  <c:v>104.8401241818171</c:v>
                </c:pt>
              </c:numCache>
            </c:numRef>
          </c:yVal>
          <c:smooth val="1"/>
        </c:ser>
        <c:ser>
          <c:idx val="17"/>
          <c:order val="6"/>
          <c:tx>
            <c:v>SPL Freq 2000Hz Line 1</c:v>
          </c:tx>
          <c:spPr>
            <a:ln>
              <a:solidFill>
                <a:schemeClr val="accent3"/>
              </a:solidFill>
            </a:ln>
          </c:spPr>
          <c:marker>
            <c:symbol val="none"/>
          </c:marker>
          <c:xVal>
            <c:numRef>
              <c:f>Calc!$KI$4:$KZ$4</c:f>
              <c:numCache>
                <c:formatCode>0.00</c:formatCode>
                <c:ptCount val="18"/>
                <c:pt idx="0">
                  <c:v>9.0</c:v>
                </c:pt>
                <c:pt idx="1">
                  <c:v>12.44444444444444</c:v>
                </c:pt>
                <c:pt idx="2">
                  <c:v>14.16666666666667</c:v>
                </c:pt>
                <c:pt idx="3">
                  <c:v>15.88888888888889</c:v>
                </c:pt>
                <c:pt idx="4">
                  <c:v>17.61111111111111</c:v>
                </c:pt>
                <c:pt idx="5">
                  <c:v>19.33333333333334</c:v>
                </c:pt>
                <c:pt idx="6">
                  <c:v>21.05555555555556</c:v>
                </c:pt>
                <c:pt idx="7">
                  <c:v>22.77777777777778</c:v>
                </c:pt>
                <c:pt idx="8">
                  <c:v>24.5</c:v>
                </c:pt>
                <c:pt idx="9">
                  <c:v>26.22222222222222</c:v>
                </c:pt>
                <c:pt idx="10">
                  <c:v>27.94444444444445</c:v>
                </c:pt>
                <c:pt idx="11">
                  <c:v>29.66666666666667</c:v>
                </c:pt>
                <c:pt idx="12">
                  <c:v>31.38888888888889</c:v>
                </c:pt>
                <c:pt idx="13">
                  <c:v>33.11111111111111</c:v>
                </c:pt>
                <c:pt idx="14">
                  <c:v>34.83333333333334</c:v>
                </c:pt>
                <c:pt idx="15">
                  <c:v>36.55555555555556</c:v>
                </c:pt>
                <c:pt idx="16">
                  <c:v>38.27777777777778</c:v>
                </c:pt>
                <c:pt idx="17">
                  <c:v>40.0</c:v>
                </c:pt>
              </c:numCache>
            </c:numRef>
          </c:xVal>
          <c:yVal>
            <c:numRef>
              <c:f>Calc!$KI$311:$KZ$311</c:f>
              <c:numCache>
                <c:formatCode>0.00</c:formatCode>
                <c:ptCount val="18"/>
                <c:pt idx="0">
                  <c:v>109.0925768260261</c:v>
                </c:pt>
                <c:pt idx="1">
                  <c:v>109.5024250947119</c:v>
                </c:pt>
                <c:pt idx="2">
                  <c:v>109.0298381060103</c:v>
                </c:pt>
                <c:pt idx="3">
                  <c:v>109.1042897252536</c:v>
                </c:pt>
                <c:pt idx="4">
                  <c:v>109.6354331136813</c:v>
                </c:pt>
                <c:pt idx="5">
                  <c:v>109.3278282584005</c:v>
                </c:pt>
                <c:pt idx="6">
                  <c:v>109.3120150579166</c:v>
                </c:pt>
                <c:pt idx="7">
                  <c:v>110.4228732211083</c:v>
                </c:pt>
                <c:pt idx="8">
                  <c:v>111.1195705195392</c:v>
                </c:pt>
                <c:pt idx="9">
                  <c:v>111.3105347530982</c:v>
                </c:pt>
                <c:pt idx="10">
                  <c:v>111.6260301297052</c:v>
                </c:pt>
                <c:pt idx="11">
                  <c:v>112.0412522967947</c:v>
                </c:pt>
                <c:pt idx="12">
                  <c:v>111.9943549917625</c:v>
                </c:pt>
                <c:pt idx="13">
                  <c:v>111.9604490620438</c:v>
                </c:pt>
                <c:pt idx="14">
                  <c:v>111.9198425548696</c:v>
                </c:pt>
                <c:pt idx="15">
                  <c:v>111.5459313365578</c:v>
                </c:pt>
                <c:pt idx="16">
                  <c:v>111.250160487248</c:v>
                </c:pt>
                <c:pt idx="17">
                  <c:v>110.6395779326414</c:v>
                </c:pt>
              </c:numCache>
            </c:numRef>
          </c:yVal>
          <c:smooth val="1"/>
        </c:ser>
        <c:ser>
          <c:idx val="18"/>
          <c:order val="7"/>
          <c:tx>
            <c:v>SPL Freq 2000Hz Line 2</c:v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Calc!$LA$4:$LR$4</c:f>
              <c:numCache>
                <c:formatCode>0.00</c:formatCode>
                <c:ptCount val="18"/>
                <c:pt idx="0">
                  <c:v>40.0</c:v>
                </c:pt>
                <c:pt idx="1">
                  <c:v>42.77777777777778</c:v>
                </c:pt>
                <c:pt idx="2">
                  <c:v>44.16666666666666</c:v>
                </c:pt>
                <c:pt idx="3">
                  <c:v>45.55555555555556</c:v>
                </c:pt>
                <c:pt idx="4">
                  <c:v>46.94444444444444</c:v>
                </c:pt>
                <c:pt idx="5">
                  <c:v>48.33333333333333</c:v>
                </c:pt>
                <c:pt idx="6">
                  <c:v>49.72222222222222</c:v>
                </c:pt>
                <c:pt idx="7">
                  <c:v>51.11111111111111</c:v>
                </c:pt>
                <c:pt idx="8">
                  <c:v>52.5</c:v>
                </c:pt>
                <c:pt idx="9">
                  <c:v>53.88888888888889</c:v>
                </c:pt>
                <c:pt idx="10">
                  <c:v>55.27777777777778</c:v>
                </c:pt>
                <c:pt idx="11">
                  <c:v>56.66666666666666</c:v>
                </c:pt>
                <c:pt idx="12">
                  <c:v>58.05555555555556</c:v>
                </c:pt>
                <c:pt idx="13">
                  <c:v>59.44444444444444</c:v>
                </c:pt>
                <c:pt idx="14">
                  <c:v>60.83333333333333</c:v>
                </c:pt>
                <c:pt idx="15">
                  <c:v>62.22222222222222</c:v>
                </c:pt>
                <c:pt idx="16">
                  <c:v>63.61111111111111</c:v>
                </c:pt>
                <c:pt idx="17">
                  <c:v>65.0</c:v>
                </c:pt>
              </c:numCache>
            </c:numRef>
          </c:xVal>
          <c:yVal>
            <c:numRef>
              <c:f>Calc!$LA$311:$LR$311</c:f>
              <c:numCache>
                <c:formatCode>0.00</c:formatCode>
                <c:ptCount val="18"/>
                <c:pt idx="0">
                  <c:v>110.3726205117233</c:v>
                </c:pt>
                <c:pt idx="1">
                  <c:v>110.7199452100937</c:v>
                </c:pt>
                <c:pt idx="2">
                  <c:v>110.9106763004655</c:v>
                </c:pt>
                <c:pt idx="3">
                  <c:v>111.262215579736</c:v>
                </c:pt>
                <c:pt idx="4">
                  <c:v>111.5120282454757</c:v>
                </c:pt>
                <c:pt idx="5">
                  <c:v>111.6231769918531</c:v>
                </c:pt>
                <c:pt idx="6">
                  <c:v>111.5922116741447</c:v>
                </c:pt>
                <c:pt idx="7">
                  <c:v>111.4272123316583</c:v>
                </c:pt>
                <c:pt idx="8">
                  <c:v>111.1477727906437</c:v>
                </c:pt>
                <c:pt idx="9">
                  <c:v>110.7749543446266</c:v>
                </c:pt>
                <c:pt idx="10">
                  <c:v>110.3330596130662</c:v>
                </c:pt>
                <c:pt idx="11">
                  <c:v>109.8393775286455</c:v>
                </c:pt>
                <c:pt idx="12">
                  <c:v>109.3204808465543</c:v>
                </c:pt>
                <c:pt idx="13">
                  <c:v>108.7916150511647</c:v>
                </c:pt>
                <c:pt idx="14">
                  <c:v>108.2810204962165</c:v>
                </c:pt>
                <c:pt idx="15">
                  <c:v>107.806024563674</c:v>
                </c:pt>
                <c:pt idx="16">
                  <c:v>107.5617742029897</c:v>
                </c:pt>
                <c:pt idx="17">
                  <c:v>107.4031466940352</c:v>
                </c:pt>
              </c:numCache>
            </c:numRef>
          </c:yVal>
          <c:smooth val="1"/>
        </c:ser>
        <c:ser>
          <c:idx val="19"/>
          <c:order val="8"/>
          <c:tx>
            <c:v>SPL Freq 2000Hz  Line 3</c:v>
          </c:tx>
          <c:spPr>
            <a:ln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xVal>
            <c:numRef>
              <c:f>Calc!$LS$4:$MJ$4</c:f>
              <c:numCache>
                <c:formatCode>0.00</c:formatCode>
                <c:ptCount val="18"/>
                <c:pt idx="0">
                  <c:v>65.0</c:v>
                </c:pt>
                <c:pt idx="1">
                  <c:v>67.22222222222223</c:v>
                </c:pt>
                <c:pt idx="2">
                  <c:v>68.33333333333333</c:v>
                </c:pt>
                <c:pt idx="3">
                  <c:v>69.44444444444444</c:v>
                </c:pt>
                <c:pt idx="4">
                  <c:v>70.55555555555556</c:v>
                </c:pt>
                <c:pt idx="5">
                  <c:v>71.66666666666667</c:v>
                </c:pt>
                <c:pt idx="6">
                  <c:v>72.77777777777777</c:v>
                </c:pt>
                <c:pt idx="7">
                  <c:v>73.88888888888889</c:v>
                </c:pt>
                <c:pt idx="8">
                  <c:v>75.0</c:v>
                </c:pt>
                <c:pt idx="9">
                  <c:v>76.11111111111111</c:v>
                </c:pt>
                <c:pt idx="10">
                  <c:v>77.22222222222223</c:v>
                </c:pt>
                <c:pt idx="11">
                  <c:v>78.33333333333333</c:v>
                </c:pt>
                <c:pt idx="12">
                  <c:v>79.44444444444444</c:v>
                </c:pt>
                <c:pt idx="13">
                  <c:v>80.55555555555556</c:v>
                </c:pt>
                <c:pt idx="14">
                  <c:v>81.66666666666667</c:v>
                </c:pt>
                <c:pt idx="15">
                  <c:v>82.77777777777777</c:v>
                </c:pt>
                <c:pt idx="16">
                  <c:v>83.88888888888889</c:v>
                </c:pt>
                <c:pt idx="17">
                  <c:v>85.0</c:v>
                </c:pt>
              </c:numCache>
            </c:numRef>
          </c:xVal>
          <c:yVal>
            <c:numRef>
              <c:f>Calc!$LS$311:$MJ$311</c:f>
              <c:numCache>
                <c:formatCode>0.00</c:formatCode>
                <c:ptCount val="18"/>
                <c:pt idx="0">
                  <c:v>108.6048973893019</c:v>
                </c:pt>
                <c:pt idx="1">
                  <c:v>109.5355747305957</c:v>
                </c:pt>
                <c:pt idx="2">
                  <c:v>109.775792364761</c:v>
                </c:pt>
                <c:pt idx="3">
                  <c:v>110.3804356430852</c:v>
                </c:pt>
                <c:pt idx="4">
                  <c:v>110.5442887329517</c:v>
                </c:pt>
                <c:pt idx="5">
                  <c:v>110.4819685924311</c:v>
                </c:pt>
                <c:pt idx="6">
                  <c:v>110.2679147763265</c:v>
                </c:pt>
                <c:pt idx="7">
                  <c:v>109.9647356413528</c:v>
                </c:pt>
                <c:pt idx="8">
                  <c:v>109.5951625222843</c:v>
                </c:pt>
                <c:pt idx="9">
                  <c:v>109.2040661170775</c:v>
                </c:pt>
                <c:pt idx="10">
                  <c:v>108.8286098115467</c:v>
                </c:pt>
                <c:pt idx="11">
                  <c:v>108.4392274693593</c:v>
                </c:pt>
                <c:pt idx="12">
                  <c:v>108.0298973193562</c:v>
                </c:pt>
                <c:pt idx="13">
                  <c:v>107.5952241272255</c:v>
                </c:pt>
                <c:pt idx="14">
                  <c:v>107.0833190496925</c:v>
                </c:pt>
                <c:pt idx="15">
                  <c:v>106.5174917299192</c:v>
                </c:pt>
                <c:pt idx="16">
                  <c:v>106.2319555883916</c:v>
                </c:pt>
                <c:pt idx="17">
                  <c:v>105.9179019590095</c:v>
                </c:pt>
              </c:numCache>
            </c:numRef>
          </c:yVal>
          <c:smooth val="1"/>
        </c:ser>
        <c:ser>
          <c:idx val="20"/>
          <c:order val="9"/>
          <c:tx>
            <c:v>Mean SPL</c:v>
          </c:tx>
          <c:spPr>
            <a:ln w="15875">
              <a:noFill/>
              <a:prstDash val="dash"/>
            </a:ln>
          </c:spPr>
          <c:marker>
            <c:symbol val="none"/>
          </c:marker>
          <c:xVal>
            <c:numRef>
              <c:f>Calc!$D$4:$BE$4</c:f>
              <c:numCache>
                <c:formatCode>0.00</c:formatCode>
                <c:ptCount val="54"/>
                <c:pt idx="0">
                  <c:v>9.0</c:v>
                </c:pt>
                <c:pt idx="1">
                  <c:v>12.44444444444444</c:v>
                </c:pt>
                <c:pt idx="2">
                  <c:v>14.16666666666667</c:v>
                </c:pt>
                <c:pt idx="3">
                  <c:v>15.88888888888889</c:v>
                </c:pt>
                <c:pt idx="4">
                  <c:v>17.61111111111111</c:v>
                </c:pt>
                <c:pt idx="5">
                  <c:v>19.33333333333334</c:v>
                </c:pt>
                <c:pt idx="6">
                  <c:v>21.05555555555556</c:v>
                </c:pt>
                <c:pt idx="7">
                  <c:v>22.77777777777778</c:v>
                </c:pt>
                <c:pt idx="8">
                  <c:v>24.5</c:v>
                </c:pt>
                <c:pt idx="9">
                  <c:v>26.22222222222222</c:v>
                </c:pt>
                <c:pt idx="10">
                  <c:v>27.94444444444445</c:v>
                </c:pt>
                <c:pt idx="11">
                  <c:v>29.66666666666667</c:v>
                </c:pt>
                <c:pt idx="12">
                  <c:v>31.38888888888889</c:v>
                </c:pt>
                <c:pt idx="13">
                  <c:v>33.11111111111111</c:v>
                </c:pt>
                <c:pt idx="14">
                  <c:v>34.83333333333334</c:v>
                </c:pt>
                <c:pt idx="15">
                  <c:v>36.55555555555556</c:v>
                </c:pt>
                <c:pt idx="16">
                  <c:v>38.27777777777778</c:v>
                </c:pt>
                <c:pt idx="17">
                  <c:v>40.0</c:v>
                </c:pt>
                <c:pt idx="18">
                  <c:v>40.0</c:v>
                </c:pt>
                <c:pt idx="19">
                  <c:v>42.77777777777778</c:v>
                </c:pt>
                <c:pt idx="20">
                  <c:v>44.16666666666666</c:v>
                </c:pt>
                <c:pt idx="21">
                  <c:v>45.55555555555556</c:v>
                </c:pt>
                <c:pt idx="22">
                  <c:v>46.94444444444444</c:v>
                </c:pt>
                <c:pt idx="23">
                  <c:v>48.33333333333333</c:v>
                </c:pt>
                <c:pt idx="24">
                  <c:v>49.72222222222222</c:v>
                </c:pt>
                <c:pt idx="25">
                  <c:v>51.11111111111111</c:v>
                </c:pt>
                <c:pt idx="26">
                  <c:v>52.5</c:v>
                </c:pt>
                <c:pt idx="27">
                  <c:v>53.88888888888889</c:v>
                </c:pt>
                <c:pt idx="28">
                  <c:v>55.27777777777778</c:v>
                </c:pt>
                <c:pt idx="29">
                  <c:v>56.66666666666666</c:v>
                </c:pt>
                <c:pt idx="30">
                  <c:v>58.05555555555556</c:v>
                </c:pt>
                <c:pt idx="31">
                  <c:v>59.44444444444444</c:v>
                </c:pt>
                <c:pt idx="32">
                  <c:v>60.83333333333333</c:v>
                </c:pt>
                <c:pt idx="33">
                  <c:v>62.22222222222222</c:v>
                </c:pt>
                <c:pt idx="34">
                  <c:v>63.61111111111111</c:v>
                </c:pt>
                <c:pt idx="35">
                  <c:v>65.0</c:v>
                </c:pt>
                <c:pt idx="36">
                  <c:v>65.0</c:v>
                </c:pt>
                <c:pt idx="37">
                  <c:v>67.22222222222223</c:v>
                </c:pt>
                <c:pt idx="38">
                  <c:v>68.33333333333333</c:v>
                </c:pt>
                <c:pt idx="39">
                  <c:v>69.44444444444444</c:v>
                </c:pt>
                <c:pt idx="40">
                  <c:v>70.55555555555556</c:v>
                </c:pt>
                <c:pt idx="41">
                  <c:v>71.66666666666667</c:v>
                </c:pt>
                <c:pt idx="42">
                  <c:v>72.77777777777777</c:v>
                </c:pt>
                <c:pt idx="43">
                  <c:v>73.88888888888889</c:v>
                </c:pt>
                <c:pt idx="44">
                  <c:v>75.0</c:v>
                </c:pt>
                <c:pt idx="45">
                  <c:v>76.11111111111111</c:v>
                </c:pt>
                <c:pt idx="46">
                  <c:v>77.22222222222223</c:v>
                </c:pt>
                <c:pt idx="47">
                  <c:v>78.33333333333333</c:v>
                </c:pt>
                <c:pt idx="48">
                  <c:v>79.44444444444444</c:v>
                </c:pt>
                <c:pt idx="49">
                  <c:v>80.55555555555556</c:v>
                </c:pt>
                <c:pt idx="50">
                  <c:v>81.66666666666667</c:v>
                </c:pt>
                <c:pt idx="51">
                  <c:v>82.77777777777777</c:v>
                </c:pt>
                <c:pt idx="52">
                  <c:v>83.88888888888889</c:v>
                </c:pt>
                <c:pt idx="53">
                  <c:v>85.0</c:v>
                </c:pt>
              </c:numCache>
            </c:numRef>
          </c:xVal>
          <c:yVal>
            <c:numRef>
              <c:f>Calc!$D$266:$BE$266</c:f>
              <c:numCache>
                <c:formatCode>0.00</c:formatCode>
                <c:ptCount val="54"/>
                <c:pt idx="0">
                  <c:v>109.6220598275529</c:v>
                </c:pt>
                <c:pt idx="1">
                  <c:v>109.6220598275529</c:v>
                </c:pt>
                <c:pt idx="2">
                  <c:v>109.6220598275529</c:v>
                </c:pt>
                <c:pt idx="3">
                  <c:v>109.6220598275529</c:v>
                </c:pt>
                <c:pt idx="4">
                  <c:v>109.6220598275529</c:v>
                </c:pt>
                <c:pt idx="5">
                  <c:v>109.6220598275529</c:v>
                </c:pt>
                <c:pt idx="6">
                  <c:v>109.6220598275529</c:v>
                </c:pt>
                <c:pt idx="7">
                  <c:v>109.6220598275529</c:v>
                </c:pt>
                <c:pt idx="8">
                  <c:v>109.6220598275529</c:v>
                </c:pt>
                <c:pt idx="9">
                  <c:v>109.6220598275529</c:v>
                </c:pt>
                <c:pt idx="10">
                  <c:v>109.6220598275529</c:v>
                </c:pt>
                <c:pt idx="11">
                  <c:v>109.6220598275529</c:v>
                </c:pt>
                <c:pt idx="12">
                  <c:v>109.6220598275529</c:v>
                </c:pt>
                <c:pt idx="13">
                  <c:v>109.6220598275529</c:v>
                </c:pt>
                <c:pt idx="14">
                  <c:v>109.6220598275529</c:v>
                </c:pt>
                <c:pt idx="15">
                  <c:v>109.6220598275529</c:v>
                </c:pt>
                <c:pt idx="16">
                  <c:v>109.6220598275529</c:v>
                </c:pt>
                <c:pt idx="17">
                  <c:v>109.6220598275529</c:v>
                </c:pt>
                <c:pt idx="18">
                  <c:v>109.6220598275529</c:v>
                </c:pt>
                <c:pt idx="19">
                  <c:v>109.6220598275529</c:v>
                </c:pt>
                <c:pt idx="20">
                  <c:v>109.6220598275529</c:v>
                </c:pt>
                <c:pt idx="21">
                  <c:v>109.6220598275529</c:v>
                </c:pt>
                <c:pt idx="22">
                  <c:v>109.6220598275529</c:v>
                </c:pt>
                <c:pt idx="23">
                  <c:v>109.6220598275529</c:v>
                </c:pt>
                <c:pt idx="24">
                  <c:v>109.6220598275529</c:v>
                </c:pt>
                <c:pt idx="25">
                  <c:v>109.6220598275529</c:v>
                </c:pt>
                <c:pt idx="26">
                  <c:v>109.6220598275529</c:v>
                </c:pt>
                <c:pt idx="27">
                  <c:v>109.6220598275529</c:v>
                </c:pt>
                <c:pt idx="28">
                  <c:v>109.6220598275529</c:v>
                </c:pt>
                <c:pt idx="29">
                  <c:v>109.6220598275529</c:v>
                </c:pt>
                <c:pt idx="30">
                  <c:v>109.6220598275529</c:v>
                </c:pt>
                <c:pt idx="31">
                  <c:v>109.6220598275529</c:v>
                </c:pt>
                <c:pt idx="32">
                  <c:v>109.6220598275529</c:v>
                </c:pt>
                <c:pt idx="33">
                  <c:v>109.6220598275529</c:v>
                </c:pt>
                <c:pt idx="34">
                  <c:v>109.6220598275529</c:v>
                </c:pt>
                <c:pt idx="35">
                  <c:v>109.6220598275529</c:v>
                </c:pt>
                <c:pt idx="36">
                  <c:v>109.6220598275529</c:v>
                </c:pt>
                <c:pt idx="37">
                  <c:v>109.6220598275529</c:v>
                </c:pt>
                <c:pt idx="38">
                  <c:v>109.6220598275529</c:v>
                </c:pt>
                <c:pt idx="39">
                  <c:v>109.6220598275529</c:v>
                </c:pt>
                <c:pt idx="40">
                  <c:v>109.6220598275529</c:v>
                </c:pt>
                <c:pt idx="41">
                  <c:v>109.6220598275529</c:v>
                </c:pt>
                <c:pt idx="42">
                  <c:v>109.6220598275529</c:v>
                </c:pt>
                <c:pt idx="43">
                  <c:v>109.6220598275529</c:v>
                </c:pt>
                <c:pt idx="44">
                  <c:v>109.6220598275529</c:v>
                </c:pt>
                <c:pt idx="45">
                  <c:v>109.6220598275529</c:v>
                </c:pt>
                <c:pt idx="46">
                  <c:v>109.6220598275529</c:v>
                </c:pt>
                <c:pt idx="47">
                  <c:v>109.6220598275529</c:v>
                </c:pt>
                <c:pt idx="48">
                  <c:v>109.6220598275529</c:v>
                </c:pt>
                <c:pt idx="49">
                  <c:v>109.6220598275529</c:v>
                </c:pt>
                <c:pt idx="50">
                  <c:v>109.6220598275529</c:v>
                </c:pt>
                <c:pt idx="51">
                  <c:v>109.6220598275529</c:v>
                </c:pt>
                <c:pt idx="52">
                  <c:v>109.6220598275529</c:v>
                </c:pt>
                <c:pt idx="53">
                  <c:v>109.6220598275529</c:v>
                </c:pt>
              </c:numCache>
            </c:numRef>
          </c:yVal>
          <c:smooth val="1"/>
        </c:ser>
        <c:ser>
          <c:idx val="21"/>
          <c:order val="10"/>
          <c:tx>
            <c:v>Median SPL</c:v>
          </c:tx>
          <c:spPr>
            <a:ln w="25400">
              <a:noFill/>
              <a:prstDash val="dashDot"/>
            </a:ln>
          </c:spPr>
          <c:marker>
            <c:symbol val="none"/>
          </c:marker>
          <c:xVal>
            <c:numRef>
              <c:f>Calc!$D$4:$BE$4</c:f>
              <c:numCache>
                <c:formatCode>0.00</c:formatCode>
                <c:ptCount val="54"/>
                <c:pt idx="0">
                  <c:v>9.0</c:v>
                </c:pt>
                <c:pt idx="1">
                  <c:v>12.44444444444444</c:v>
                </c:pt>
                <c:pt idx="2">
                  <c:v>14.16666666666667</c:v>
                </c:pt>
                <c:pt idx="3">
                  <c:v>15.88888888888889</c:v>
                </c:pt>
                <c:pt idx="4">
                  <c:v>17.61111111111111</c:v>
                </c:pt>
                <c:pt idx="5">
                  <c:v>19.33333333333334</c:v>
                </c:pt>
                <c:pt idx="6">
                  <c:v>21.05555555555556</c:v>
                </c:pt>
                <c:pt idx="7">
                  <c:v>22.77777777777778</c:v>
                </c:pt>
                <c:pt idx="8">
                  <c:v>24.5</c:v>
                </c:pt>
                <c:pt idx="9">
                  <c:v>26.22222222222222</c:v>
                </c:pt>
                <c:pt idx="10">
                  <c:v>27.94444444444445</c:v>
                </c:pt>
                <c:pt idx="11">
                  <c:v>29.66666666666667</c:v>
                </c:pt>
                <c:pt idx="12">
                  <c:v>31.38888888888889</c:v>
                </c:pt>
                <c:pt idx="13">
                  <c:v>33.11111111111111</c:v>
                </c:pt>
                <c:pt idx="14">
                  <c:v>34.83333333333334</c:v>
                </c:pt>
                <c:pt idx="15">
                  <c:v>36.55555555555556</c:v>
                </c:pt>
                <c:pt idx="16">
                  <c:v>38.27777777777778</c:v>
                </c:pt>
                <c:pt idx="17">
                  <c:v>40.0</c:v>
                </c:pt>
                <c:pt idx="18">
                  <c:v>40.0</c:v>
                </c:pt>
                <c:pt idx="19">
                  <c:v>42.77777777777778</c:v>
                </c:pt>
                <c:pt idx="20">
                  <c:v>44.16666666666666</c:v>
                </c:pt>
                <c:pt idx="21">
                  <c:v>45.55555555555556</c:v>
                </c:pt>
                <c:pt idx="22">
                  <c:v>46.94444444444444</c:v>
                </c:pt>
                <c:pt idx="23">
                  <c:v>48.33333333333333</c:v>
                </c:pt>
                <c:pt idx="24">
                  <c:v>49.72222222222222</c:v>
                </c:pt>
                <c:pt idx="25">
                  <c:v>51.11111111111111</c:v>
                </c:pt>
                <c:pt idx="26">
                  <c:v>52.5</c:v>
                </c:pt>
                <c:pt idx="27">
                  <c:v>53.88888888888889</c:v>
                </c:pt>
                <c:pt idx="28">
                  <c:v>55.27777777777778</c:v>
                </c:pt>
                <c:pt idx="29">
                  <c:v>56.66666666666666</c:v>
                </c:pt>
                <c:pt idx="30">
                  <c:v>58.05555555555556</c:v>
                </c:pt>
                <c:pt idx="31">
                  <c:v>59.44444444444444</c:v>
                </c:pt>
                <c:pt idx="32">
                  <c:v>60.83333333333333</c:v>
                </c:pt>
                <c:pt idx="33">
                  <c:v>62.22222222222222</c:v>
                </c:pt>
                <c:pt idx="34">
                  <c:v>63.61111111111111</c:v>
                </c:pt>
                <c:pt idx="35">
                  <c:v>65.0</c:v>
                </c:pt>
                <c:pt idx="36">
                  <c:v>65.0</c:v>
                </c:pt>
                <c:pt idx="37">
                  <c:v>67.22222222222223</c:v>
                </c:pt>
                <c:pt idx="38">
                  <c:v>68.33333333333333</c:v>
                </c:pt>
                <c:pt idx="39">
                  <c:v>69.44444444444444</c:v>
                </c:pt>
                <c:pt idx="40">
                  <c:v>70.55555555555556</c:v>
                </c:pt>
                <c:pt idx="41">
                  <c:v>71.66666666666667</c:v>
                </c:pt>
                <c:pt idx="42">
                  <c:v>72.77777777777777</c:v>
                </c:pt>
                <c:pt idx="43">
                  <c:v>73.88888888888889</c:v>
                </c:pt>
                <c:pt idx="44">
                  <c:v>75.0</c:v>
                </c:pt>
                <c:pt idx="45">
                  <c:v>76.11111111111111</c:v>
                </c:pt>
                <c:pt idx="46">
                  <c:v>77.22222222222223</c:v>
                </c:pt>
                <c:pt idx="47">
                  <c:v>78.33333333333333</c:v>
                </c:pt>
                <c:pt idx="48">
                  <c:v>79.44444444444444</c:v>
                </c:pt>
                <c:pt idx="49">
                  <c:v>80.55555555555556</c:v>
                </c:pt>
                <c:pt idx="50">
                  <c:v>81.66666666666667</c:v>
                </c:pt>
                <c:pt idx="51">
                  <c:v>82.77777777777777</c:v>
                </c:pt>
                <c:pt idx="52">
                  <c:v>83.88888888888889</c:v>
                </c:pt>
                <c:pt idx="53">
                  <c:v>85.0</c:v>
                </c:pt>
              </c:numCache>
            </c:numRef>
          </c:xVal>
          <c:yVal>
            <c:numRef>
              <c:f>Calc!$D$267:$BE$267</c:f>
              <c:numCache>
                <c:formatCode>0.00</c:formatCode>
                <c:ptCount val="54"/>
                <c:pt idx="0">
                  <c:v>109.7068759679091</c:v>
                </c:pt>
                <c:pt idx="1">
                  <c:v>109.7068759679091</c:v>
                </c:pt>
                <c:pt idx="2">
                  <c:v>109.7068759679091</c:v>
                </c:pt>
                <c:pt idx="3">
                  <c:v>109.7068759679091</c:v>
                </c:pt>
                <c:pt idx="4">
                  <c:v>109.7068759679091</c:v>
                </c:pt>
                <c:pt idx="5">
                  <c:v>109.7068759679091</c:v>
                </c:pt>
                <c:pt idx="6">
                  <c:v>109.7068759679091</c:v>
                </c:pt>
                <c:pt idx="7">
                  <c:v>109.7068759679091</c:v>
                </c:pt>
                <c:pt idx="8">
                  <c:v>109.7068759679091</c:v>
                </c:pt>
                <c:pt idx="9">
                  <c:v>109.7068759679091</c:v>
                </c:pt>
                <c:pt idx="10">
                  <c:v>109.7068759679091</c:v>
                </c:pt>
                <c:pt idx="11">
                  <c:v>109.7068759679091</c:v>
                </c:pt>
                <c:pt idx="12">
                  <c:v>109.7068759679091</c:v>
                </c:pt>
                <c:pt idx="13">
                  <c:v>109.7068759679091</c:v>
                </c:pt>
                <c:pt idx="14">
                  <c:v>109.7068759679091</c:v>
                </c:pt>
                <c:pt idx="15">
                  <c:v>109.7068759679091</c:v>
                </c:pt>
                <c:pt idx="16">
                  <c:v>109.7068759679091</c:v>
                </c:pt>
                <c:pt idx="17">
                  <c:v>109.7068759679091</c:v>
                </c:pt>
                <c:pt idx="18">
                  <c:v>109.7068759679091</c:v>
                </c:pt>
                <c:pt idx="19">
                  <c:v>109.7068759679091</c:v>
                </c:pt>
                <c:pt idx="20">
                  <c:v>109.7068759679091</c:v>
                </c:pt>
                <c:pt idx="21">
                  <c:v>109.7068759679091</c:v>
                </c:pt>
                <c:pt idx="22">
                  <c:v>109.7068759679091</c:v>
                </c:pt>
                <c:pt idx="23">
                  <c:v>109.7068759679091</c:v>
                </c:pt>
                <c:pt idx="24">
                  <c:v>109.7068759679091</c:v>
                </c:pt>
                <c:pt idx="25">
                  <c:v>109.7068759679091</c:v>
                </c:pt>
                <c:pt idx="26">
                  <c:v>109.7068759679091</c:v>
                </c:pt>
                <c:pt idx="27">
                  <c:v>109.7068759679091</c:v>
                </c:pt>
                <c:pt idx="28">
                  <c:v>109.7068759679091</c:v>
                </c:pt>
                <c:pt idx="29">
                  <c:v>109.7068759679091</c:v>
                </c:pt>
                <c:pt idx="30">
                  <c:v>109.7068759679091</c:v>
                </c:pt>
                <c:pt idx="31">
                  <c:v>109.7068759679091</c:v>
                </c:pt>
                <c:pt idx="32">
                  <c:v>109.7068759679091</c:v>
                </c:pt>
                <c:pt idx="33">
                  <c:v>109.7068759679091</c:v>
                </c:pt>
                <c:pt idx="34">
                  <c:v>109.7068759679091</c:v>
                </c:pt>
                <c:pt idx="35">
                  <c:v>109.7068759679091</c:v>
                </c:pt>
                <c:pt idx="36">
                  <c:v>109.7068759679091</c:v>
                </c:pt>
                <c:pt idx="37">
                  <c:v>109.7068759679091</c:v>
                </c:pt>
                <c:pt idx="38">
                  <c:v>109.7068759679091</c:v>
                </c:pt>
                <c:pt idx="39">
                  <c:v>109.7068759679091</c:v>
                </c:pt>
                <c:pt idx="40">
                  <c:v>109.7068759679091</c:v>
                </c:pt>
                <c:pt idx="41">
                  <c:v>109.7068759679091</c:v>
                </c:pt>
                <c:pt idx="42">
                  <c:v>109.7068759679091</c:v>
                </c:pt>
                <c:pt idx="43">
                  <c:v>109.7068759679091</c:v>
                </c:pt>
                <c:pt idx="44">
                  <c:v>109.7068759679091</c:v>
                </c:pt>
                <c:pt idx="45">
                  <c:v>109.7068759679091</c:v>
                </c:pt>
                <c:pt idx="46">
                  <c:v>109.7068759679091</c:v>
                </c:pt>
                <c:pt idx="47">
                  <c:v>109.7068759679091</c:v>
                </c:pt>
                <c:pt idx="48">
                  <c:v>109.7068759679091</c:v>
                </c:pt>
                <c:pt idx="49">
                  <c:v>109.7068759679091</c:v>
                </c:pt>
                <c:pt idx="50">
                  <c:v>109.7068759679091</c:v>
                </c:pt>
                <c:pt idx="51">
                  <c:v>109.7068759679091</c:v>
                </c:pt>
                <c:pt idx="52">
                  <c:v>109.7068759679091</c:v>
                </c:pt>
                <c:pt idx="53">
                  <c:v>109.7068759679091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531544240"/>
        <c:axId val="-1531541488"/>
      </c:scatterChart>
      <c:valAx>
        <c:axId val="-1531544240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-1531541488"/>
        <c:crossesAt val="70.0"/>
        <c:crossBetween val="midCat"/>
        <c:majorUnit val="5.0"/>
        <c:minorUnit val="1.0"/>
      </c:valAx>
      <c:valAx>
        <c:axId val="-1531541488"/>
        <c:scaling>
          <c:orientation val="minMax"/>
          <c:max val="150.0"/>
          <c:min val="70.0"/>
        </c:scaling>
        <c:delete val="0"/>
        <c:axPos val="l"/>
        <c:majorGridlines/>
        <c:minorGridlines>
          <c:spPr>
            <a:ln w="2540">
              <a:solidFill>
                <a:schemeClr val="bg1">
                  <a:lumMod val="85000"/>
                </a:schemeClr>
              </a:solidFill>
              <a:prstDash val="lgDash"/>
            </a:ln>
          </c:spPr>
        </c:minorGridlines>
        <c:numFmt formatCode="0.00" sourceLinked="1"/>
        <c:majorTickMark val="out"/>
        <c:minorTickMark val="in"/>
        <c:tickLblPos val="nextTo"/>
        <c:crossAx val="-1531544240"/>
        <c:crosses val="autoZero"/>
        <c:crossBetween val="midCat"/>
        <c:majorUnit val="10.0"/>
        <c:minorUnit val="2.5"/>
      </c:valAx>
    </c:plotArea>
    <c:legend>
      <c:legendPos val="r"/>
      <c:layout>
        <c:manualLayout>
          <c:xMode val="edge"/>
          <c:yMode val="edge"/>
          <c:x val="0.696186047389852"/>
          <c:y val="0.0249623067903451"/>
          <c:w val="0.258162703547601"/>
          <c:h val="0.398435689192076"/>
        </c:manualLayout>
      </c:layout>
      <c:overlay val="0"/>
      <c:spPr>
        <a:solidFill>
          <a:schemeClr val="bg1">
            <a:alpha val="57000"/>
          </a:schemeClr>
        </a:solidFill>
      </c:spPr>
    </c:legend>
    <c:plotVisOnly val="1"/>
    <c:dispBlanksAs val="gap"/>
    <c:showDLblsOverMax val="0"/>
  </c:chart>
  <c:spPr>
    <a:ln>
      <a:solidFill>
        <a:schemeClr val="bg1">
          <a:lumMod val="50000"/>
          <a:alpha val="99000"/>
        </a:schemeClr>
      </a:solidFill>
    </a:ln>
  </c:spPr>
  <c:printSettings>
    <c:headerFooter/>
    <c:pageMargins b="1.0" l="0.75" r="0.75" t="1.0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'Polar Plot Test'!$N$2</c:f>
              <c:strCache>
                <c:ptCount val="1"/>
                <c:pt idx="0">
                  <c:v>Y</c:v>
                </c:pt>
              </c:strCache>
            </c:strRef>
          </c:tx>
          <c:spPr>
            <a:ln w="31750"/>
          </c:spPr>
          <c:marker>
            <c:symbol val="none"/>
          </c:marker>
          <c:xVal>
            <c:numRef>
              <c:f>'Polar Plot Test'!$C$39:$AT$39</c:f>
              <c:numCache>
                <c:formatCode>General</c:formatCode>
                <c:ptCount val="44"/>
                <c:pt idx="0">
                  <c:v>108.2651349284274</c:v>
                </c:pt>
                <c:pt idx="1">
                  <c:v>106.6888369876633</c:v>
                </c:pt>
                <c:pt idx="2">
                  <c:v>102.8817149261641</c:v>
                </c:pt>
                <c:pt idx="3">
                  <c:v>96.9666846551662</c:v>
                </c:pt>
                <c:pt idx="4">
                  <c:v>89.10625516140142</c:v>
                </c:pt>
                <c:pt idx="5">
                  <c:v>79.49391050945837</c:v>
                </c:pt>
                <c:pt idx="6">
                  <c:v>68.34609614568363</c:v>
                </c:pt>
                <c:pt idx="7">
                  <c:v>56.385684259218</c:v>
                </c:pt>
                <c:pt idx="8">
                  <c:v>43.54013956715016</c:v>
                </c:pt>
                <c:pt idx="9">
                  <c:v>29.01364222141983</c:v>
                </c:pt>
                <c:pt idx="10">
                  <c:v>13.70946570150777</c:v>
                </c:pt>
                <c:pt idx="11">
                  <c:v>-1.908655623098203</c:v>
                </c:pt>
                <c:pt idx="12">
                  <c:v>-17.3877337047036</c:v>
                </c:pt>
                <c:pt idx="13">
                  <c:v>-32.31765640049955</c:v>
                </c:pt>
                <c:pt idx="14">
                  <c:v>-46.35233632448985</c:v>
                </c:pt>
                <c:pt idx="15">
                  <c:v>-59.21874312335772</c:v>
                </c:pt>
                <c:pt idx="16">
                  <c:v>-70.70560812338394</c:v>
                </c:pt>
                <c:pt idx="17">
                  <c:v>-80.63202146672305</c:v>
                </c:pt>
                <c:pt idx="18">
                  <c:v>-88.81629020076846</c:v>
                </c:pt>
                <c:pt idx="19">
                  <c:v>-95.07005295432516</c:v>
                </c:pt>
                <c:pt idx="20">
                  <c:v>-99.21915256347189</c:v>
                </c:pt>
                <c:pt idx="21">
                  <c:v>-101.1320346861196</c:v>
                </c:pt>
                <c:pt idx="22">
                  <c:v>-100.7399211251605</c:v>
                </c:pt>
                <c:pt idx="23">
                  <c:v>-97.92760056148017</c:v>
                </c:pt>
                <c:pt idx="24">
                  <c:v>-93.0524788005262</c:v>
                </c:pt>
                <c:pt idx="25">
                  <c:v>2.0</c:v>
                </c:pt>
                <c:pt idx="26">
                  <c:v>2.0</c:v>
                </c:pt>
                <c:pt idx="27">
                  <c:v>2.0</c:v>
                </c:pt>
                <c:pt idx="28">
                  <c:v>2.0</c:v>
                </c:pt>
                <c:pt idx="29">
                  <c:v>2.0</c:v>
                </c:pt>
                <c:pt idx="30">
                  <c:v>2.0</c:v>
                </c:pt>
                <c:pt idx="31">
                  <c:v>2.0</c:v>
                </c:pt>
                <c:pt idx="32">
                  <c:v>2.0</c:v>
                </c:pt>
                <c:pt idx="33">
                  <c:v>2.0</c:v>
                </c:pt>
                <c:pt idx="34">
                  <c:v>2.0</c:v>
                </c:pt>
                <c:pt idx="35">
                  <c:v>2.0</c:v>
                </c:pt>
                <c:pt idx="36">
                  <c:v>2.0</c:v>
                </c:pt>
                <c:pt idx="37">
                  <c:v>2.0</c:v>
                </c:pt>
                <c:pt idx="38">
                  <c:v>2.0</c:v>
                </c:pt>
                <c:pt idx="39">
                  <c:v>2.0</c:v>
                </c:pt>
                <c:pt idx="40">
                  <c:v>2.0</c:v>
                </c:pt>
                <c:pt idx="41">
                  <c:v>2.0</c:v>
                </c:pt>
                <c:pt idx="42">
                  <c:v>2.0</c:v>
                </c:pt>
                <c:pt idx="43">
                  <c:v>2.0</c:v>
                </c:pt>
              </c:numCache>
            </c:numRef>
          </c:xVal>
          <c:yVal>
            <c:numRef>
              <c:f>'Polar Plot Test'!$C$40:$AT$40</c:f>
              <c:numCache>
                <c:formatCode>General</c:formatCode>
                <c:ptCount val="44"/>
                <c:pt idx="0">
                  <c:v>10.0</c:v>
                </c:pt>
                <c:pt idx="1">
                  <c:v>25.40700368152276</c:v>
                </c:pt>
                <c:pt idx="2">
                  <c:v>40.35078634602827</c:v>
                </c:pt>
                <c:pt idx="3">
                  <c:v>54.51855313509015</c:v>
                </c:pt>
                <c:pt idx="4">
                  <c:v>67.62895368117938</c:v>
                </c:pt>
                <c:pt idx="5">
                  <c:v>79.43484925500344</c:v>
                </c:pt>
                <c:pt idx="6">
                  <c:v>89.72313247410609</c:v>
                </c:pt>
                <c:pt idx="7">
                  <c:v>99.11432004431468</c:v>
                </c:pt>
                <c:pt idx="8">
                  <c:v>107.7521029857249</c:v>
                </c:pt>
                <c:pt idx="9">
                  <c:v>113.3286243209051</c:v>
                </c:pt>
                <c:pt idx="10">
                  <c:v>116.4194178656622</c:v>
                </c:pt>
                <c:pt idx="11">
                  <c:v>116.9504816576686</c:v>
                </c:pt>
                <c:pt idx="12">
                  <c:v>114.9634574366946</c:v>
                </c:pt>
                <c:pt idx="13">
                  <c:v>110.5932675350198</c:v>
                </c:pt>
                <c:pt idx="14">
                  <c:v>104.0459106661963</c:v>
                </c:pt>
                <c:pt idx="15">
                  <c:v>95.56812380404933</c:v>
                </c:pt>
                <c:pt idx="16">
                  <c:v>85.41127477455543</c:v>
                </c:pt>
                <c:pt idx="17">
                  <c:v>73.80637210842704</c:v>
                </c:pt>
                <c:pt idx="18">
                  <c:v>60.96857228635077</c:v>
                </c:pt>
                <c:pt idx="19">
                  <c:v>47.12614918063055</c:v>
                </c:pt>
                <c:pt idx="20">
                  <c:v>32.54752793317655</c:v>
                </c:pt>
                <c:pt idx="21">
                  <c:v>17.54829202548159</c:v>
                </c:pt>
                <c:pt idx="22">
                  <c:v>2.480406988110849</c:v>
                </c:pt>
                <c:pt idx="23">
                  <c:v>-12.25982245348682</c:v>
                </c:pt>
                <c:pt idx="24">
                  <c:v>-26.35449245708711</c:v>
                </c:pt>
                <c:pt idx="25">
                  <c:v>10.0</c:v>
                </c:pt>
                <c:pt idx="26">
                  <c:v>10.0</c:v>
                </c:pt>
                <c:pt idx="27">
                  <c:v>10.0</c:v>
                </c:pt>
                <c:pt idx="28">
                  <c:v>10.0</c:v>
                </c:pt>
                <c:pt idx="29">
                  <c:v>10.0</c:v>
                </c:pt>
                <c:pt idx="30">
                  <c:v>10.0</c:v>
                </c:pt>
                <c:pt idx="31">
                  <c:v>10.0</c:v>
                </c:pt>
                <c:pt idx="32">
                  <c:v>10.0</c:v>
                </c:pt>
                <c:pt idx="33">
                  <c:v>10.0</c:v>
                </c:pt>
                <c:pt idx="34">
                  <c:v>10.0</c:v>
                </c:pt>
                <c:pt idx="35">
                  <c:v>10.0</c:v>
                </c:pt>
                <c:pt idx="36">
                  <c:v>10.0</c:v>
                </c:pt>
                <c:pt idx="37">
                  <c:v>10.0</c:v>
                </c:pt>
                <c:pt idx="38">
                  <c:v>10.0</c:v>
                </c:pt>
                <c:pt idx="39">
                  <c:v>10.0</c:v>
                </c:pt>
                <c:pt idx="40">
                  <c:v>10.0</c:v>
                </c:pt>
                <c:pt idx="41">
                  <c:v>10.0</c:v>
                </c:pt>
                <c:pt idx="42">
                  <c:v>10.0</c:v>
                </c:pt>
                <c:pt idx="43">
                  <c:v>10.0</c:v>
                </c:pt>
              </c:numCache>
            </c:numRef>
          </c:yVal>
          <c:smooth val="1"/>
        </c:ser>
        <c:ser>
          <c:idx val="1"/>
          <c:order val="1"/>
          <c:tx>
            <c:v>Circle</c:v>
          </c:tx>
          <c:marker>
            <c:symbol val="none"/>
          </c:marker>
          <c:xVal>
            <c:numRef>
              <c:f>'Polar Plot Test'!$C$36:$BM$36</c:f>
              <c:numCache>
                <c:formatCode>General</c:formatCode>
                <c:ptCount val="63"/>
                <c:pt idx="0">
                  <c:v>12.0</c:v>
                </c:pt>
                <c:pt idx="1">
                  <c:v>11.8934336807511</c:v>
                </c:pt>
                <c:pt idx="2">
                  <c:v>11.57600599908406</c:v>
                </c:pt>
                <c:pt idx="3">
                  <c:v>11.05448237493147</c:v>
                </c:pt>
                <c:pt idx="4">
                  <c:v>10.33997817889878</c:v>
                </c:pt>
                <c:pt idx="5">
                  <c:v>9.447721827437819</c:v>
                </c:pt>
                <c:pt idx="6">
                  <c:v>8.39673021558891</c:v>
                </c:pt>
                <c:pt idx="7">
                  <c:v>7.209403404879302</c:v>
                </c:pt>
                <c:pt idx="8">
                  <c:v>5.91104720490156</c:v>
                </c:pt>
                <c:pt idx="9">
                  <c:v>4.529333823916806</c:v>
                </c:pt>
                <c:pt idx="10">
                  <c:v>3.093712083778743</c:v>
                </c:pt>
                <c:pt idx="11">
                  <c:v>1.634779769423413</c:v>
                </c:pt>
                <c:pt idx="12">
                  <c:v>0.183631490205636</c:v>
                </c:pt>
                <c:pt idx="13">
                  <c:v>-1.228804047714462</c:v>
                </c:pt>
                <c:pt idx="14">
                  <c:v>-2.572423233046385</c:v>
                </c:pt>
                <c:pt idx="15">
                  <c:v>-3.818589155579526</c:v>
                </c:pt>
                <c:pt idx="16">
                  <c:v>-4.94074195220634</c:v>
                </c:pt>
                <c:pt idx="17">
                  <c:v>-5.914964884292543</c:v>
                </c:pt>
                <c:pt idx="18">
                  <c:v>-6.720494081438076</c:v>
                </c:pt>
                <c:pt idx="19">
                  <c:v>-7.340161087325482</c:v>
                </c:pt>
                <c:pt idx="20">
                  <c:v>-7.760758775559271</c:v>
                </c:pt>
                <c:pt idx="21">
                  <c:v>-7.973322836635516</c:v>
                </c:pt>
                <c:pt idx="22">
                  <c:v>-7.973322836635516</c:v>
                </c:pt>
                <c:pt idx="23">
                  <c:v>-7.760758775559273</c:v>
                </c:pt>
                <c:pt idx="24">
                  <c:v>-7.34016108732548</c:v>
                </c:pt>
                <c:pt idx="25">
                  <c:v>-6.720494081438078</c:v>
                </c:pt>
                <c:pt idx="26">
                  <c:v>-5.914964884292541</c:v>
                </c:pt>
                <c:pt idx="27">
                  <c:v>-4.94074195220634</c:v>
                </c:pt>
                <c:pt idx="28">
                  <c:v>-3.818589155579529</c:v>
                </c:pt>
                <c:pt idx="29">
                  <c:v>-2.572423233046387</c:v>
                </c:pt>
                <c:pt idx="30">
                  <c:v>-1.228804047714466</c:v>
                </c:pt>
                <c:pt idx="31">
                  <c:v>0.183631490205629</c:v>
                </c:pt>
                <c:pt idx="32">
                  <c:v>1.634779769423412</c:v>
                </c:pt>
                <c:pt idx="33">
                  <c:v>3.093712083778743</c:v>
                </c:pt>
                <c:pt idx="34">
                  <c:v>4.529333823916813</c:v>
                </c:pt>
                <c:pt idx="35">
                  <c:v>5.911047204901555</c:v>
                </c:pt>
                <c:pt idx="36">
                  <c:v>7.209403404879305</c:v>
                </c:pt>
                <c:pt idx="37">
                  <c:v>8.39673021558891</c:v>
                </c:pt>
                <c:pt idx="38">
                  <c:v>9.447721827437823</c:v>
                </c:pt>
                <c:pt idx="39">
                  <c:v>10.33997817889878</c:v>
                </c:pt>
                <c:pt idx="40">
                  <c:v>11.05448237493147</c:v>
                </c:pt>
                <c:pt idx="41">
                  <c:v>11.57600599908406</c:v>
                </c:pt>
                <c:pt idx="42">
                  <c:v>11.8934336807511</c:v>
                </c:pt>
                <c:pt idx="43">
                  <c:v>12.0</c:v>
                </c:pt>
              </c:numCache>
            </c:numRef>
          </c:xVal>
          <c:yVal>
            <c:numRef>
              <c:f>'Polar Plot Test'!$C$37:$BU$37</c:f>
              <c:numCache>
                <c:formatCode>General</c:formatCode>
                <c:ptCount val="71"/>
                <c:pt idx="0">
                  <c:v>10.0</c:v>
                </c:pt>
                <c:pt idx="1">
                  <c:v>11.45601167735005</c:v>
                </c:pt>
                <c:pt idx="2">
                  <c:v>12.88099099365238</c:v>
                </c:pt>
                <c:pt idx="3">
                  <c:v>14.24456698875815</c:v>
                </c:pt>
                <c:pt idx="4">
                  <c:v>15.51767740770446</c:v>
                </c:pt>
                <c:pt idx="5">
                  <c:v>16.67318811222239</c:v>
                </c:pt>
                <c:pt idx="6">
                  <c:v>17.68647139778532</c:v>
                </c:pt>
                <c:pt idx="7">
                  <c:v>18.53593089037346</c:v>
                </c:pt>
                <c:pt idx="8">
                  <c:v>19.20346183569159</c:v>
                </c:pt>
                <c:pt idx="9">
                  <c:v>19.67483697057425</c:v>
                </c:pt>
                <c:pt idx="10">
                  <c:v>19.94000975239946</c:v>
                </c:pt>
                <c:pt idx="11">
                  <c:v>19.99332848370239</c:v>
                </c:pt>
                <c:pt idx="12">
                  <c:v>19.83365676829466</c:v>
                </c:pt>
                <c:pt idx="13">
                  <c:v>19.46439773157609</c:v>
                </c:pt>
                <c:pt idx="14">
                  <c:v>18.89342148882519</c:v>
                </c:pt>
                <c:pt idx="15">
                  <c:v>18.13289740735566</c:v>
                </c:pt>
                <c:pt idx="16">
                  <c:v>17.19903473757996</c:v>
                </c:pt>
                <c:pt idx="17">
                  <c:v>16.1117371409785</c:v>
                </c:pt>
                <c:pt idx="18">
                  <c:v>14.89417847811085</c:v>
                </c:pt>
                <c:pt idx="19">
                  <c:v>13.57230889801133</c:v>
                </c:pt>
                <c:pt idx="20">
                  <c:v>12.17430175581557</c:v>
                </c:pt>
                <c:pt idx="21">
                  <c:v>10.72995314660908</c:v>
                </c:pt>
                <c:pt idx="22">
                  <c:v>9.270046853390926</c:v>
                </c:pt>
                <c:pt idx="23">
                  <c:v>7.825698244184434</c:v>
                </c:pt>
                <c:pt idx="24">
                  <c:v>6.427691101988672</c:v>
                </c:pt>
                <c:pt idx="25">
                  <c:v>5.105821521889148</c:v>
                </c:pt>
                <c:pt idx="26">
                  <c:v>3.888262859021507</c:v>
                </c:pt>
                <c:pt idx="27">
                  <c:v>2.800965262420043</c:v>
                </c:pt>
                <c:pt idx="28">
                  <c:v>1.867102592644347</c:v>
                </c:pt>
                <c:pt idx="29">
                  <c:v>1.106578511174812</c:v>
                </c:pt>
                <c:pt idx="30">
                  <c:v>0.535602268423908</c:v>
                </c:pt>
                <c:pt idx="31">
                  <c:v>0.166343231705341</c:v>
                </c:pt>
                <c:pt idx="32">
                  <c:v>0.00667151629760631</c:v>
                </c:pt>
                <c:pt idx="33">
                  <c:v>0.0599902476005418</c:v>
                </c:pt>
                <c:pt idx="34">
                  <c:v>0.325163029425749</c:v>
                </c:pt>
                <c:pt idx="35">
                  <c:v>0.796538164308403</c:v>
                </c:pt>
                <c:pt idx="36">
                  <c:v>1.464069109626537</c:v>
                </c:pt>
                <c:pt idx="37">
                  <c:v>2.31352860221468</c:v>
                </c:pt>
                <c:pt idx="38">
                  <c:v>3.326811887777611</c:v>
                </c:pt>
                <c:pt idx="39">
                  <c:v>4.482322592295537</c:v>
                </c:pt>
                <c:pt idx="40">
                  <c:v>5.755433011241852</c:v>
                </c:pt>
                <c:pt idx="41">
                  <c:v>7.119009006347625</c:v>
                </c:pt>
                <c:pt idx="42">
                  <c:v>8.543988322649951</c:v>
                </c:pt>
                <c:pt idx="43">
                  <c:v>9.999999999999998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530983680"/>
        <c:axId val="-1530980928"/>
      </c:scatterChart>
      <c:valAx>
        <c:axId val="-1530983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-1530980928"/>
        <c:crosses val="autoZero"/>
        <c:crossBetween val="midCat"/>
      </c:valAx>
      <c:valAx>
        <c:axId val="-15309809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-153098368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view3D>
      <c:rotX val="90"/>
      <c:rotY val="9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surface3DChart>
        <c:wireframe val="0"/>
        <c:ser>
          <c:idx val="0"/>
          <c:order val="0"/>
          <c:cat>
            <c:numRef>
              <c:f>'Polar Plot Test'!$AQ$50:$AZ$50</c:f>
              <c:numCache>
                <c:formatCode>General</c:formatCode>
                <c:ptCount val="10"/>
                <c:pt idx="0">
                  <c:v>0.0</c:v>
                </c:pt>
                <c:pt idx="1">
                  <c:v>1.0</c:v>
                </c:pt>
                <c:pt idx="2">
                  <c:v>2.0</c:v>
                </c:pt>
                <c:pt idx="3">
                  <c:v>3.0</c:v>
                </c:pt>
                <c:pt idx="4">
                  <c:v>4.0</c:v>
                </c:pt>
                <c:pt idx="5">
                  <c:v>5.0</c:v>
                </c:pt>
                <c:pt idx="6">
                  <c:v>6.0</c:v>
                </c:pt>
                <c:pt idx="7">
                  <c:v>7.0</c:v>
                </c:pt>
                <c:pt idx="8">
                  <c:v>8.0</c:v>
                </c:pt>
                <c:pt idx="9">
                  <c:v>9.0</c:v>
                </c:pt>
              </c:numCache>
            </c:numRef>
          </c:cat>
          <c:val>
            <c:numRef>
              <c:f>'Polar Plot Test'!$C$51:$L$51</c:f>
              <c:numCache>
                <c:formatCode>0.00</c:formatCode>
                <c:ptCount val="1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</c:numCache>
            </c:numRef>
          </c:val>
        </c:ser>
        <c:ser>
          <c:idx val="1"/>
          <c:order val="1"/>
          <c:cat>
            <c:numRef>
              <c:f>'Polar Plot Test'!$AQ$50:$AZ$50</c:f>
              <c:numCache>
                <c:formatCode>General</c:formatCode>
                <c:ptCount val="10"/>
                <c:pt idx="0">
                  <c:v>0.0</c:v>
                </c:pt>
                <c:pt idx="1">
                  <c:v>1.0</c:v>
                </c:pt>
                <c:pt idx="2">
                  <c:v>2.0</c:v>
                </c:pt>
                <c:pt idx="3">
                  <c:v>3.0</c:v>
                </c:pt>
                <c:pt idx="4">
                  <c:v>4.0</c:v>
                </c:pt>
                <c:pt idx="5">
                  <c:v>5.0</c:v>
                </c:pt>
                <c:pt idx="6">
                  <c:v>6.0</c:v>
                </c:pt>
                <c:pt idx="7">
                  <c:v>7.0</c:v>
                </c:pt>
                <c:pt idx="8">
                  <c:v>8.0</c:v>
                </c:pt>
                <c:pt idx="9">
                  <c:v>9.0</c:v>
                </c:pt>
              </c:numCache>
            </c:numRef>
          </c:cat>
          <c:val>
            <c:numRef>
              <c:f>'Polar Plot Test'!$M$51:$V$51</c:f>
              <c:numCache>
                <c:formatCode>0.00</c:formatCode>
                <c:ptCount val="1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</c:numCache>
            </c:numRef>
          </c:val>
        </c:ser>
        <c:ser>
          <c:idx val="2"/>
          <c:order val="2"/>
          <c:cat>
            <c:numRef>
              <c:f>'Polar Plot Test'!$AQ$50:$AZ$50</c:f>
              <c:numCache>
                <c:formatCode>General</c:formatCode>
                <c:ptCount val="10"/>
                <c:pt idx="0">
                  <c:v>0.0</c:v>
                </c:pt>
                <c:pt idx="1">
                  <c:v>1.0</c:v>
                </c:pt>
                <c:pt idx="2">
                  <c:v>2.0</c:v>
                </c:pt>
                <c:pt idx="3">
                  <c:v>3.0</c:v>
                </c:pt>
                <c:pt idx="4">
                  <c:v>4.0</c:v>
                </c:pt>
                <c:pt idx="5">
                  <c:v>5.0</c:v>
                </c:pt>
                <c:pt idx="6">
                  <c:v>6.0</c:v>
                </c:pt>
                <c:pt idx="7">
                  <c:v>7.0</c:v>
                </c:pt>
                <c:pt idx="8">
                  <c:v>8.0</c:v>
                </c:pt>
                <c:pt idx="9">
                  <c:v>9.0</c:v>
                </c:pt>
              </c:numCache>
            </c:numRef>
          </c:cat>
          <c:val>
            <c:numRef>
              <c:f>'Polar Plot Test'!$W$51:$AF$51</c:f>
              <c:numCache>
                <c:formatCode>0.00</c:formatCode>
                <c:ptCount val="1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</c:numCache>
            </c:numRef>
          </c:val>
        </c:ser>
        <c:ser>
          <c:idx val="3"/>
          <c:order val="3"/>
          <c:cat>
            <c:numRef>
              <c:f>'Polar Plot Test'!$AQ$50:$AZ$50</c:f>
              <c:numCache>
                <c:formatCode>General</c:formatCode>
                <c:ptCount val="10"/>
                <c:pt idx="0">
                  <c:v>0.0</c:v>
                </c:pt>
                <c:pt idx="1">
                  <c:v>1.0</c:v>
                </c:pt>
                <c:pt idx="2">
                  <c:v>2.0</c:v>
                </c:pt>
                <c:pt idx="3">
                  <c:v>3.0</c:v>
                </c:pt>
                <c:pt idx="4">
                  <c:v>4.0</c:v>
                </c:pt>
                <c:pt idx="5">
                  <c:v>5.0</c:v>
                </c:pt>
                <c:pt idx="6">
                  <c:v>6.0</c:v>
                </c:pt>
                <c:pt idx="7">
                  <c:v>7.0</c:v>
                </c:pt>
                <c:pt idx="8">
                  <c:v>8.0</c:v>
                </c:pt>
                <c:pt idx="9">
                  <c:v>9.0</c:v>
                </c:pt>
              </c:numCache>
            </c:numRef>
          </c:cat>
          <c:val>
            <c:numRef>
              <c:f>'Polar Plot Test'!$AG$51:$AP$51</c:f>
              <c:numCache>
                <c:formatCode>0.00</c:formatCode>
                <c:ptCount val="1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</c:numCache>
            </c:numRef>
          </c:val>
        </c:ser>
        <c:ser>
          <c:idx val="4"/>
          <c:order val="4"/>
          <c:cat>
            <c:numRef>
              <c:f>'Polar Plot Test'!$AQ$50:$AZ$50</c:f>
              <c:numCache>
                <c:formatCode>General</c:formatCode>
                <c:ptCount val="10"/>
                <c:pt idx="0">
                  <c:v>0.0</c:v>
                </c:pt>
                <c:pt idx="1">
                  <c:v>1.0</c:v>
                </c:pt>
                <c:pt idx="2">
                  <c:v>2.0</c:v>
                </c:pt>
                <c:pt idx="3">
                  <c:v>3.0</c:v>
                </c:pt>
                <c:pt idx="4">
                  <c:v>4.0</c:v>
                </c:pt>
                <c:pt idx="5">
                  <c:v>5.0</c:v>
                </c:pt>
                <c:pt idx="6">
                  <c:v>6.0</c:v>
                </c:pt>
                <c:pt idx="7">
                  <c:v>7.0</c:v>
                </c:pt>
                <c:pt idx="8">
                  <c:v>8.0</c:v>
                </c:pt>
                <c:pt idx="9">
                  <c:v>9.0</c:v>
                </c:pt>
              </c:numCache>
            </c:numRef>
          </c:cat>
          <c:val>
            <c:numRef>
              <c:f>'Polar Plot Test'!$AQ$51:$AZ$51</c:f>
              <c:numCache>
                <c:formatCode>0.00</c:formatCode>
                <c:ptCount val="10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</c:numCache>
            </c:numRef>
          </c:val>
        </c:ser>
        <c:bandFmts/>
        <c:axId val="-1530948240"/>
        <c:axId val="-1530944976"/>
        <c:axId val="-1530942496"/>
      </c:surface3DChart>
      <c:catAx>
        <c:axId val="-1530948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-1530944976"/>
        <c:crosses val="autoZero"/>
        <c:auto val="1"/>
        <c:lblAlgn val="ctr"/>
        <c:lblOffset val="100"/>
        <c:noMultiLvlLbl val="0"/>
      </c:catAx>
      <c:valAx>
        <c:axId val="-1530944976"/>
        <c:scaling>
          <c:orientation val="minMax"/>
        </c:scaling>
        <c:delete val="0"/>
        <c:axPos val="r"/>
        <c:majorGridlines/>
        <c:numFmt formatCode="0.00" sourceLinked="1"/>
        <c:majorTickMark val="out"/>
        <c:minorTickMark val="none"/>
        <c:tickLblPos val="nextTo"/>
        <c:crossAx val="-1530948240"/>
        <c:crosses val="autoZero"/>
        <c:crossBetween val="midCat"/>
      </c:valAx>
      <c:serAx>
        <c:axId val="-1530942496"/>
        <c:scaling>
          <c:orientation val="minMax"/>
        </c:scaling>
        <c:delete val="0"/>
        <c:axPos val="b"/>
        <c:majorTickMark val="out"/>
        <c:minorTickMark val="none"/>
        <c:tickLblPos val="nextTo"/>
        <c:crossAx val="-1530944976"/>
        <c:crosses val="autoZero"/>
      </c:serAx>
    </c:plotArea>
    <c:legend>
      <c:legendPos val="r"/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1.0" l="0.75" r="0.75" t="1.0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0680027037768576"/>
          <c:y val="0.0299334824595161"/>
          <c:w val="0.875883445964881"/>
          <c:h val="0.936230683181324"/>
        </c:manualLayout>
      </c:layout>
      <c:surface3DChart>
        <c:wireframe val="1"/>
        <c:ser>
          <c:idx val="0"/>
          <c:order val="0"/>
          <c:val>
            <c:numRef>
              <c:f>'Horizontal Data'!$G$3:$G$9</c:f>
              <c:numCache>
                <c:formatCode>0</c:formatCode>
                <c:ptCount val="7"/>
                <c:pt idx="0">
                  <c:v>114.2408124513167</c:v>
                </c:pt>
                <c:pt idx="1">
                  <c:v>102.9962192427624</c:v>
                </c:pt>
                <c:pt idx="2">
                  <c:v>84.68788424469855</c:v>
                </c:pt>
                <c:pt idx="3">
                  <c:v>57.91903041857077</c:v>
                </c:pt>
                <c:pt idx="4">
                  <c:v>43.93607764296093</c:v>
                </c:pt>
                <c:pt idx="5">
                  <c:v>32.19743558665753</c:v>
                </c:pt>
                <c:pt idx="6">
                  <c:v>30.39633925409943</c:v>
                </c:pt>
              </c:numCache>
            </c:numRef>
          </c:val>
        </c:ser>
        <c:ser>
          <c:idx val="1"/>
          <c:order val="1"/>
          <c:val>
            <c:numRef>
              <c:f>'Horizontal Data'!$H$3:$H$9</c:f>
              <c:numCache>
                <c:formatCode>0</c:formatCode>
                <c:ptCount val="7"/>
                <c:pt idx="0">
                  <c:v>112.0839522257614</c:v>
                </c:pt>
                <c:pt idx="1">
                  <c:v>101.0516563155515</c:v>
                </c:pt>
                <c:pt idx="2">
                  <c:v>83.08898167043978</c:v>
                </c:pt>
                <c:pt idx="3">
                  <c:v>56.82552232516693</c:v>
                </c:pt>
                <c:pt idx="4">
                  <c:v>43.10656692519186</c:v>
                </c:pt>
                <c:pt idx="5">
                  <c:v>31.58954978217469</c:v>
                </c:pt>
                <c:pt idx="6">
                  <c:v>29.82245804883759</c:v>
                </c:pt>
              </c:numCache>
            </c:numRef>
          </c:val>
        </c:ser>
        <c:ser>
          <c:idx val="2"/>
          <c:order val="2"/>
          <c:val>
            <c:numRef>
              <c:f>'Horizontal Data'!$I$3:$I$9</c:f>
              <c:numCache>
                <c:formatCode>0</c:formatCode>
                <c:ptCount val="7"/>
                <c:pt idx="0">
                  <c:v>109.3354220230853</c:v>
                </c:pt>
                <c:pt idx="1">
                  <c:v>98.57366081398048</c:v>
                </c:pt>
                <c:pt idx="2">
                  <c:v>81.05146808267114</c:v>
                </c:pt>
                <c:pt idx="3">
                  <c:v>55.4320430509978</c:v>
                </c:pt>
                <c:pt idx="4">
                  <c:v>42.0495047965392</c:v>
                </c:pt>
                <c:pt idx="5">
                  <c:v>30.81490872124598</c:v>
                </c:pt>
                <c:pt idx="6">
                  <c:v>29.09114973005018</c:v>
                </c:pt>
              </c:numCache>
            </c:numRef>
          </c:val>
        </c:ser>
        <c:ser>
          <c:idx val="3"/>
          <c:order val="3"/>
          <c:val>
            <c:numRef>
              <c:f>'Horizontal Data'!$J$3:$J$9</c:f>
              <c:numCache>
                <c:formatCode>0</c:formatCode>
                <c:ptCount val="7"/>
                <c:pt idx="0">
                  <c:v>113.6424369744962</c:v>
                </c:pt>
                <c:pt idx="1">
                  <c:v>102.4567411834099</c:v>
                </c:pt>
                <c:pt idx="2">
                  <c:v>84.24430237558823</c:v>
                </c:pt>
                <c:pt idx="3">
                  <c:v>57.61565961176336</c:v>
                </c:pt>
                <c:pt idx="4">
                  <c:v>43.70594735199831</c:v>
                </c:pt>
                <c:pt idx="5">
                  <c:v>32.02879046362172</c:v>
                </c:pt>
                <c:pt idx="6">
                  <c:v>30.23712799146491</c:v>
                </c:pt>
              </c:numCache>
            </c:numRef>
          </c:val>
        </c:ser>
        <c:ser>
          <c:idx val="4"/>
          <c:order val="4"/>
          <c:val>
            <c:numRef>
              <c:f>'Horizontal Data'!$K$3:$K$9</c:f>
              <c:numCache>
                <c:formatCode>0</c:formatCode>
                <c:ptCount val="7"/>
                <c:pt idx="0">
                  <c:v>115.963367071041</c:v>
                </c:pt>
                <c:pt idx="1">
                  <c:v>104.5492247708557</c:v>
                </c:pt>
                <c:pt idx="2">
                  <c:v>85.9648316255004</c:v>
                </c:pt>
                <c:pt idx="3">
                  <c:v>58.79234960526666</c:v>
                </c:pt>
                <c:pt idx="4">
                  <c:v>44.59855799383115</c:v>
                </c:pt>
                <c:pt idx="5">
                  <c:v>32.6829174404977</c:v>
                </c:pt>
                <c:pt idx="6">
                  <c:v>30.8546636784567</c:v>
                </c:pt>
              </c:numCache>
            </c:numRef>
          </c:val>
        </c:ser>
        <c:ser>
          <c:idx val="5"/>
          <c:order val="5"/>
          <c:val>
            <c:numRef>
              <c:f>'Horizontal Data'!$L$3:$L$9</c:f>
              <c:numCache>
                <c:formatCode>0</c:formatCode>
                <c:ptCount val="7"/>
                <c:pt idx="0">
                  <c:v>115.9806291212204</c:v>
                </c:pt>
                <c:pt idx="1">
                  <c:v>104.5647877370733</c:v>
                </c:pt>
                <c:pt idx="2">
                  <c:v>85.97762816008425</c:v>
                </c:pt>
                <c:pt idx="3">
                  <c:v>58.8011013043134</c:v>
                </c:pt>
                <c:pt idx="4">
                  <c:v>44.6051968364714</c:v>
                </c:pt>
                <c:pt idx="5">
                  <c:v>32.68778254725613</c:v>
                </c:pt>
                <c:pt idx="6">
                  <c:v>30.85925663540629</c:v>
                </c:pt>
              </c:numCache>
            </c:numRef>
          </c:val>
        </c:ser>
        <c:ser>
          <c:idx val="6"/>
          <c:order val="6"/>
          <c:val>
            <c:numRef>
              <c:f>'Horizontal Data'!$M$3:$M$9</c:f>
              <c:numCache>
                <c:formatCode>0</c:formatCode>
                <c:ptCount val="7"/>
                <c:pt idx="0">
                  <c:v>114.9396199154781</c:v>
                </c:pt>
                <c:pt idx="1">
                  <c:v>103.626243883194</c:v>
                </c:pt>
                <c:pt idx="2">
                  <c:v>85.20591737457896</c:v>
                </c:pt>
                <c:pt idx="3">
                  <c:v>58.27331930977363</c:v>
                </c:pt>
                <c:pt idx="4">
                  <c:v>44.20483325090937</c:v>
                </c:pt>
                <c:pt idx="5">
                  <c:v>32.3943862895808</c:v>
                </c:pt>
                <c:pt idx="6">
                  <c:v>30.58227270728631</c:v>
                </c:pt>
              </c:numCache>
            </c:numRef>
          </c:val>
        </c:ser>
        <c:ser>
          <c:idx val="7"/>
          <c:order val="7"/>
          <c:val>
            <c:numRef>
              <c:f>'Horizontal Data'!$N$3:$N$9</c:f>
              <c:numCache>
                <c:formatCode>0</c:formatCode>
                <c:ptCount val="7"/>
                <c:pt idx="0">
                  <c:v>113.6696543820618</c:v>
                </c:pt>
                <c:pt idx="1">
                  <c:v>102.4812796125115</c:v>
                </c:pt>
                <c:pt idx="2">
                  <c:v>84.26447891855825</c:v>
                </c:pt>
                <c:pt idx="3">
                  <c:v>57.62945858450243</c:v>
                </c:pt>
                <c:pt idx="4">
                  <c:v>43.71641494327661</c:v>
                </c:pt>
                <c:pt idx="5">
                  <c:v>32.03646137131334</c:v>
                </c:pt>
                <c:pt idx="6">
                  <c:v>30.24436979530216</c:v>
                </c:pt>
              </c:numCache>
            </c:numRef>
          </c:val>
        </c:ser>
        <c:ser>
          <c:idx val="8"/>
          <c:order val="8"/>
          <c:val>
            <c:numRef>
              <c:f>'Horizontal Data'!$O$3:$O$9</c:f>
              <c:numCache>
                <c:formatCode>0</c:formatCode>
                <c:ptCount val="7"/>
                <c:pt idx="0">
                  <c:v>112.6098879634718</c:v>
                </c:pt>
                <c:pt idx="1">
                  <c:v>101.5258247969067</c:v>
                </c:pt>
                <c:pt idx="2">
                  <c:v>83.47886321907066</c:v>
                </c:pt>
                <c:pt idx="3">
                  <c:v>57.09216685733572</c:v>
                </c:pt>
                <c:pt idx="4">
                  <c:v>43.30883748779924</c:v>
                </c:pt>
                <c:pt idx="5">
                  <c:v>31.73777861278519</c:v>
                </c:pt>
                <c:pt idx="6">
                  <c:v>29.96239508855458</c:v>
                </c:pt>
              </c:numCache>
            </c:numRef>
          </c:val>
        </c:ser>
        <c:ser>
          <c:idx val="9"/>
          <c:order val="9"/>
          <c:val>
            <c:numRef>
              <c:f>'Horizontal Data'!$P$3:$P$9</c:f>
              <c:numCache>
                <c:formatCode>0</c:formatCode>
                <c:ptCount val="7"/>
                <c:pt idx="0">
                  <c:v>112.2932511593594</c:v>
                </c:pt>
                <c:pt idx="1">
                  <c:v>101.2403541932152</c:v>
                </c:pt>
                <c:pt idx="2">
                  <c:v>83.24413711340941</c:v>
                </c:pt>
                <c:pt idx="3">
                  <c:v>56.93163493975297</c:v>
                </c:pt>
                <c:pt idx="4">
                  <c:v>43.18706157504455</c:v>
                </c:pt>
                <c:pt idx="5">
                  <c:v>31.64853823637316</c:v>
                </c:pt>
                <c:pt idx="6">
                  <c:v>29.87814674059895</c:v>
                </c:pt>
              </c:numCache>
            </c:numRef>
          </c:val>
        </c:ser>
        <c:ser>
          <c:idx val="10"/>
          <c:order val="10"/>
          <c:val>
            <c:numRef>
              <c:f>'Horizontal Data'!$Q$3:$Q$9</c:f>
              <c:numCache>
                <c:formatCode>0</c:formatCode>
                <c:ptCount val="7"/>
                <c:pt idx="0">
                  <c:v>112.5851182882715</c:v>
                </c:pt>
                <c:pt idx="1">
                  <c:v>101.5034931726582</c:v>
                </c:pt>
                <c:pt idx="2">
                  <c:v>83.46050120517098</c:v>
                </c:pt>
                <c:pt idx="3">
                  <c:v>57.07960886216219</c:v>
                </c:pt>
                <c:pt idx="4">
                  <c:v>43.29931127427327</c:v>
                </c:pt>
                <c:pt idx="5">
                  <c:v>31.73079756980544</c:v>
                </c:pt>
                <c:pt idx="6">
                  <c:v>29.95580455900173</c:v>
                </c:pt>
              </c:numCache>
            </c:numRef>
          </c:val>
        </c:ser>
        <c:ser>
          <c:idx val="11"/>
          <c:order val="11"/>
          <c:val>
            <c:numRef>
              <c:f>'Horizontal Data'!$R$3:$R$9</c:f>
              <c:numCache>
                <c:formatCode>0</c:formatCode>
                <c:ptCount val="7"/>
                <c:pt idx="0">
                  <c:v>113.1148627578406</c:v>
                </c:pt>
                <c:pt idx="1">
                  <c:v>101.9810954967281</c:v>
                </c:pt>
                <c:pt idx="2">
                  <c:v>83.8532062057351</c:v>
                </c:pt>
                <c:pt idx="3">
                  <c:v>57.34818438599365</c:v>
                </c:pt>
                <c:pt idx="4">
                  <c:v>43.50304664385354</c:v>
                </c:pt>
                <c:pt idx="5">
                  <c:v>31.88009984690198</c:v>
                </c:pt>
                <c:pt idx="6">
                  <c:v>30.09675499754897</c:v>
                </c:pt>
              </c:numCache>
            </c:numRef>
          </c:val>
        </c:ser>
        <c:ser>
          <c:idx val="12"/>
          <c:order val="12"/>
          <c:val>
            <c:numRef>
              <c:f>'Horizontal Data'!$S$3:$S$9</c:f>
              <c:numCache>
                <c:formatCode>0</c:formatCode>
                <c:ptCount val="7"/>
                <c:pt idx="0">
                  <c:v>113.6248122595142</c:v>
                </c:pt>
                <c:pt idx="1">
                  <c:v>102.4408512490735</c:v>
                </c:pt>
                <c:pt idx="2">
                  <c:v>84.231236993872</c:v>
                </c:pt>
                <c:pt idx="3">
                  <c:v>57.60672404503146</c:v>
                </c:pt>
                <c:pt idx="4">
                  <c:v>43.69916903145532</c:v>
                </c:pt>
                <c:pt idx="5">
                  <c:v>32.02382314403434</c:v>
                </c:pt>
                <c:pt idx="6">
                  <c:v>30.23243853938245</c:v>
                </c:pt>
              </c:numCache>
            </c:numRef>
          </c:val>
        </c:ser>
        <c:ser>
          <c:idx val="13"/>
          <c:order val="13"/>
          <c:val>
            <c:numRef>
              <c:f>'Horizontal Data'!$T$3:$T$9</c:f>
              <c:numCache>
                <c:formatCode>0</c:formatCode>
                <c:ptCount val="7"/>
                <c:pt idx="0">
                  <c:v>114.0385998254349</c:v>
                </c:pt>
                <c:pt idx="1">
                  <c:v>102.8139101756079</c:v>
                </c:pt>
                <c:pt idx="2">
                  <c:v>84.53798195421207</c:v>
                </c:pt>
                <c:pt idx="3">
                  <c:v>57.81651049615291</c:v>
                </c:pt>
                <c:pt idx="4">
                  <c:v>43.858308328821</c:v>
                </c:pt>
                <c:pt idx="5">
                  <c:v>32.1404443253304</c:v>
                </c:pt>
                <c:pt idx="6">
                  <c:v>30.3425360339903</c:v>
                </c:pt>
              </c:numCache>
            </c:numRef>
          </c:val>
        </c:ser>
        <c:ser>
          <c:idx val="14"/>
          <c:order val="14"/>
          <c:val>
            <c:numRef>
              <c:f>'Horizontal Data'!$U$3:$U$9</c:f>
              <c:numCache>
                <c:formatCode>0</c:formatCode>
                <c:ptCount val="7"/>
                <c:pt idx="0">
                  <c:v>114.3240867746537</c:v>
                </c:pt>
                <c:pt idx="1">
                  <c:v>103.0712969691868</c:v>
                </c:pt>
                <c:pt idx="2">
                  <c:v>84.74961635342572</c:v>
                </c:pt>
                <c:pt idx="3">
                  <c:v>57.96124972674053</c:v>
                </c:pt>
                <c:pt idx="4">
                  <c:v>43.96810426337174</c:v>
                </c:pt>
                <c:pt idx="5">
                  <c:v>32.2209054798081</c:v>
                </c:pt>
                <c:pt idx="6">
                  <c:v>30.4184962619935</c:v>
                </c:pt>
              </c:numCache>
            </c:numRef>
          </c:val>
        </c:ser>
        <c:ser>
          <c:idx val="15"/>
          <c:order val="15"/>
          <c:val>
            <c:numRef>
              <c:f>'Horizontal Data'!$V$3:$V$9</c:f>
              <c:numCache>
                <c:formatCode>0</c:formatCode>
                <c:ptCount val="7"/>
                <c:pt idx="0">
                  <c:v>114.5034178288441</c:v>
                </c:pt>
                <c:pt idx="1">
                  <c:v>103.2329766717212</c:v>
                </c:pt>
                <c:pt idx="2">
                  <c:v>84.88255630048029</c:v>
                </c:pt>
                <c:pt idx="3">
                  <c:v>58.05216890492012</c:v>
                </c:pt>
                <c:pt idx="4">
                  <c:v>44.03707351307887</c:v>
                </c:pt>
                <c:pt idx="5">
                  <c:v>32.27144783802567</c:v>
                </c:pt>
                <c:pt idx="6">
                  <c:v>30.46621132498193</c:v>
                </c:pt>
              </c:numCache>
            </c:numRef>
          </c:val>
        </c:ser>
        <c:ser>
          <c:idx val="16"/>
          <c:order val="16"/>
          <c:val>
            <c:numRef>
              <c:f>'Horizontal Data'!$W$3:$W$9</c:f>
              <c:numCache>
                <c:formatCode>0</c:formatCode>
                <c:ptCount val="7"/>
                <c:pt idx="0">
                  <c:v>114.588848769632</c:v>
                </c:pt>
                <c:pt idx="1">
                  <c:v>103.3099987421942</c:v>
                </c:pt>
                <c:pt idx="2">
                  <c:v>84.94588713181038</c:v>
                </c:pt>
                <c:pt idx="3">
                  <c:v>58.0954815980988</c:v>
                </c:pt>
                <c:pt idx="4">
                  <c:v>44.06992955083833</c:v>
                </c:pt>
                <c:pt idx="5">
                  <c:v>32.29552554855753</c:v>
                </c:pt>
                <c:pt idx="6">
                  <c:v>30.48894214948561</c:v>
                </c:pt>
              </c:numCache>
            </c:numRef>
          </c:val>
        </c:ser>
        <c:ser>
          <c:idx val="17"/>
          <c:order val="17"/>
          <c:val>
            <c:numRef>
              <c:f>'Horizontal Data'!$X$3:$X$9</c:f>
              <c:numCache>
                <c:formatCode>0</c:formatCode>
                <c:ptCount val="7"/>
                <c:pt idx="0">
                  <c:v>114.6091883744573</c:v>
                </c:pt>
                <c:pt idx="1">
                  <c:v>103.328336342855</c:v>
                </c:pt>
                <c:pt idx="2">
                  <c:v>84.9609650891714</c:v>
                </c:pt>
                <c:pt idx="3">
                  <c:v>58.1057935887552</c:v>
                </c:pt>
                <c:pt idx="4">
                  <c:v>44.0777519957042</c:v>
                </c:pt>
                <c:pt idx="5">
                  <c:v>32.30125802806437</c:v>
                </c:pt>
                <c:pt idx="6">
                  <c:v>30.49435395911211</c:v>
                </c:pt>
              </c:numCache>
            </c:numRef>
          </c:val>
        </c:ser>
        <c:ser>
          <c:idx val="18"/>
          <c:order val="18"/>
          <c:val>
            <c:numRef>
              <c:f>'Horizontal Data'!$Y$3:$Y$9</c:f>
              <c:numCache>
                <c:formatCode>0</c:formatCode>
                <c:ptCount val="7"/>
                <c:pt idx="0">
                  <c:v>114.6091883744573</c:v>
                </c:pt>
                <c:pt idx="1">
                  <c:v>103.328336342855</c:v>
                </c:pt>
                <c:pt idx="2">
                  <c:v>84.9609650891714</c:v>
                </c:pt>
                <c:pt idx="3">
                  <c:v>58.1057935887552</c:v>
                </c:pt>
                <c:pt idx="4">
                  <c:v>44.0777519957042</c:v>
                </c:pt>
                <c:pt idx="5">
                  <c:v>32.30125802806437</c:v>
                </c:pt>
                <c:pt idx="6">
                  <c:v>30.49435395911211</c:v>
                </c:pt>
              </c:numCache>
            </c:numRef>
          </c:val>
        </c:ser>
        <c:ser>
          <c:idx val="19"/>
          <c:order val="19"/>
          <c:val>
            <c:numRef>
              <c:f>'Horizontal Data'!$Z$3:$Z$9</c:f>
              <c:numCache>
                <c:formatCode>0</c:formatCode>
                <c:ptCount val="7"/>
                <c:pt idx="0">
                  <c:v>114.5754848062055</c:v>
                </c:pt>
                <c:pt idx="1">
                  <c:v>103.2979501784848</c:v>
                </c:pt>
                <c:pt idx="2">
                  <c:v>84.9359802888579</c:v>
                </c:pt>
                <c:pt idx="3">
                  <c:v>58.0887061928158</c:v>
                </c:pt>
                <c:pt idx="4">
                  <c:v>44.06478988032892</c:v>
                </c:pt>
                <c:pt idx="5">
                  <c:v>32.29175907191598</c:v>
                </c:pt>
                <c:pt idx="6">
                  <c:v>30.48538636624687</c:v>
                </c:pt>
              </c:numCache>
            </c:numRef>
          </c:val>
        </c:ser>
        <c:ser>
          <c:idx val="20"/>
          <c:order val="20"/>
          <c:val>
            <c:numRef>
              <c:f>'Horizontal Data'!$AA$3:$AA$9</c:f>
              <c:numCache>
                <c:formatCode>0</c:formatCode>
                <c:ptCount val="7"/>
                <c:pt idx="0">
                  <c:v>114.5106205217173</c:v>
                </c:pt>
                <c:pt idx="1">
                  <c:v>103.2394704117288</c:v>
                </c:pt>
                <c:pt idx="2">
                  <c:v>84.88789573047217</c:v>
                </c:pt>
                <c:pt idx="3">
                  <c:v>58.05582060328141</c:v>
                </c:pt>
                <c:pt idx="4">
                  <c:v>44.03984360956652</c:v>
                </c:pt>
                <c:pt idx="5">
                  <c:v>32.27347783269097</c:v>
                </c:pt>
                <c:pt idx="6">
                  <c:v>30.46812776352452</c:v>
                </c:pt>
              </c:numCache>
            </c:numRef>
          </c:val>
        </c:ser>
        <c:ser>
          <c:idx val="21"/>
          <c:order val="21"/>
          <c:val>
            <c:numRef>
              <c:f>'Horizontal Data'!$AB$3:$AB$9</c:f>
              <c:numCache>
                <c:formatCode>0</c:formatCode>
                <c:ptCount val="7"/>
                <c:pt idx="0">
                  <c:v>114.4214506485055</c:v>
                </c:pt>
                <c:pt idx="1">
                  <c:v>103.159077427697</c:v>
                </c:pt>
                <c:pt idx="2">
                  <c:v>84.82179319024473</c:v>
                </c:pt>
                <c:pt idx="3">
                  <c:v>58.01061230610498</c:v>
                </c:pt>
                <c:pt idx="4">
                  <c:v>44.00554960912322</c:v>
                </c:pt>
                <c:pt idx="5">
                  <c:v>32.24834634782665</c:v>
                </c:pt>
                <c:pt idx="6">
                  <c:v>30.44440211190114</c:v>
                </c:pt>
              </c:numCache>
            </c:numRef>
          </c:val>
        </c:ser>
        <c:ser>
          <c:idx val="22"/>
          <c:order val="22"/>
          <c:val>
            <c:numRef>
              <c:f>'Horizontal Data'!$AC$3:$AC$9</c:f>
              <c:numCache>
                <c:formatCode>0</c:formatCode>
                <c:ptCount val="7"/>
                <c:pt idx="0">
                  <c:v>114.3124914814499</c:v>
                </c:pt>
                <c:pt idx="1">
                  <c:v>103.0608429875021</c:v>
                </c:pt>
                <c:pt idx="2">
                  <c:v>84.74102064382284</c:v>
                </c:pt>
                <c:pt idx="3">
                  <c:v>57.95537102082647</c:v>
                </c:pt>
                <c:pt idx="4">
                  <c:v>43.96364480889515</c:v>
                </c:pt>
                <c:pt idx="5">
                  <c:v>32.21763748216323</c:v>
                </c:pt>
                <c:pt idx="6">
                  <c:v>30.41541107327319</c:v>
                </c:pt>
              </c:numCache>
            </c:numRef>
          </c:val>
        </c:ser>
        <c:ser>
          <c:idx val="23"/>
          <c:order val="23"/>
          <c:val>
            <c:numRef>
              <c:f>'Horizontal Data'!$AD$3:$AD$9</c:f>
              <c:numCache>
                <c:formatCode>0</c:formatCode>
                <c:ptCount val="7"/>
                <c:pt idx="0">
                  <c:v>114.1874641166755</c:v>
                </c:pt>
                <c:pt idx="1">
                  <c:v>102.9481219240106</c:v>
                </c:pt>
                <c:pt idx="2">
                  <c:v>84.6483365778727</c:v>
                </c:pt>
                <c:pt idx="3">
                  <c:v>57.89198330860577</c:v>
                </c:pt>
                <c:pt idx="4">
                  <c:v>43.91556031187213</c:v>
                </c:pt>
                <c:pt idx="5">
                  <c:v>32.18239998308112</c:v>
                </c:pt>
                <c:pt idx="6">
                  <c:v>30.3821447290116</c:v>
                </c:pt>
              </c:numCache>
            </c:numRef>
          </c:val>
        </c:ser>
        <c:ser>
          <c:idx val="24"/>
          <c:order val="24"/>
          <c:val>
            <c:numRef>
              <c:f>'Horizontal Data'!$AE$3:$AE$9</c:f>
              <c:numCache>
                <c:formatCode>0</c:formatCode>
                <c:ptCount val="7"/>
                <c:pt idx="0">
                  <c:v>114.0494378522301</c:v>
                </c:pt>
                <c:pt idx="1">
                  <c:v>102.8236814277551</c:v>
                </c:pt>
                <c:pt idx="2">
                  <c:v>84.54601629447083</c:v>
                </c:pt>
                <c:pt idx="3">
                  <c:v>57.8220052750341</c:v>
                </c:pt>
                <c:pt idx="4">
                  <c:v>43.86247654486002</c:v>
                </c:pt>
                <c:pt idx="5">
                  <c:v>32.14349889630321</c:v>
                </c:pt>
                <c:pt idx="6">
                  <c:v>30.34541973493958</c:v>
                </c:pt>
              </c:numCache>
            </c:numRef>
          </c:val>
        </c:ser>
        <c:ser>
          <c:idx val="25"/>
          <c:order val="25"/>
          <c:val>
            <c:numRef>
              <c:f>'Horizontal Data'!$AF$3:$AF$9</c:f>
              <c:numCache>
                <c:formatCode>0</c:formatCode>
                <c:ptCount val="7"/>
                <c:pt idx="0">
                  <c:v>113.9009489334475</c:v>
                </c:pt>
                <c:pt idx="1">
                  <c:v>102.6898081043264</c:v>
                </c:pt>
                <c:pt idx="2">
                  <c:v>84.4359399382576</c:v>
                </c:pt>
                <c:pt idx="3">
                  <c:v>57.74672277292955</c:v>
                </c:pt>
                <c:pt idx="4">
                  <c:v>43.80536892697142</c:v>
                </c:pt>
                <c:pt idx="5">
                  <c:v>32.10164903288533</c:v>
                </c:pt>
                <c:pt idx="6">
                  <c:v>30.30591091620884</c:v>
                </c:pt>
              </c:numCache>
            </c:numRef>
          </c:val>
        </c:ser>
        <c:ser>
          <c:idx val="26"/>
          <c:order val="26"/>
          <c:val>
            <c:numRef>
              <c:f>'Horizontal Data'!$AG$3:$AG$9</c:f>
              <c:numCache>
                <c:formatCode>0</c:formatCode>
                <c:ptCount val="7"/>
                <c:pt idx="0">
                  <c:v>113.7440975537564</c:v>
                </c:pt>
                <c:pt idx="1">
                  <c:v>102.5483954275032</c:v>
                </c:pt>
                <c:pt idx="2">
                  <c:v>84.3196644041304</c:v>
                </c:pt>
                <c:pt idx="3">
                  <c:v>57.66720058084611</c:v>
                </c:pt>
                <c:pt idx="4">
                  <c:v>43.74504517533976</c:v>
                </c:pt>
                <c:pt idx="5">
                  <c:v>32.05744230775867</c:v>
                </c:pt>
                <c:pt idx="6">
                  <c:v>30.26417707654804</c:v>
                </c:pt>
              </c:numCache>
            </c:numRef>
          </c:val>
        </c:ser>
        <c:ser>
          <c:idx val="27"/>
          <c:order val="27"/>
          <c:val>
            <c:numRef>
              <c:f>'Horizontal Data'!$AH$3:$AH$9</c:f>
              <c:numCache>
                <c:formatCode>0</c:formatCode>
                <c:ptCount val="7"/>
                <c:pt idx="0">
                  <c:v>113.5806266018573</c:v>
                </c:pt>
                <c:pt idx="1">
                  <c:v>102.401014735434</c:v>
                </c:pt>
                <c:pt idx="2">
                  <c:v>84.19848171333236</c:v>
                </c:pt>
                <c:pt idx="3">
                  <c:v>57.58432232716042</c:v>
                </c:pt>
                <c:pt idx="4">
                  <c:v>43.68217559063621</c:v>
                </c:pt>
                <c:pt idx="5">
                  <c:v>32.01136993369965</c:v>
                </c:pt>
                <c:pt idx="6">
                  <c:v>30.22068195072131</c:v>
                </c:pt>
              </c:numCache>
            </c:numRef>
          </c:val>
        </c:ser>
        <c:ser>
          <c:idx val="28"/>
          <c:order val="28"/>
          <c:val>
            <c:numRef>
              <c:f>'Horizontal Data'!$AI$3:$AI$9</c:f>
              <c:numCache>
                <c:formatCode>0</c:formatCode>
                <c:ptCount val="7"/>
                <c:pt idx="0">
                  <c:v>113.4119854579867</c:v>
                </c:pt>
                <c:pt idx="1">
                  <c:v>102.2489727475074</c:v>
                </c:pt>
                <c:pt idx="2">
                  <c:v>84.07346630627639</c:v>
                </c:pt>
                <c:pt idx="3">
                  <c:v>57.4988228341852</c:v>
                </c:pt>
                <c:pt idx="4">
                  <c:v>43.61731759258885</c:v>
                </c:pt>
                <c:pt idx="5">
                  <c:v>31.96384040156028</c:v>
                </c:pt>
                <c:pt idx="6">
                  <c:v>30.17581117896035</c:v>
                </c:pt>
              </c:numCache>
            </c:numRef>
          </c:val>
        </c:ser>
        <c:ser>
          <c:idx val="29"/>
          <c:order val="29"/>
          <c:val>
            <c:numRef>
              <c:f>'Horizontal Data'!$AJ$3:$AJ$9</c:f>
              <c:numCache>
                <c:formatCode>0</c:formatCode>
                <c:ptCount val="7"/>
                <c:pt idx="0">
                  <c:v>113.2393816956015</c:v>
                </c:pt>
                <c:pt idx="1">
                  <c:v>102.0933581770987</c:v>
                </c:pt>
                <c:pt idx="2">
                  <c:v>83.9455133695332</c:v>
                </c:pt>
                <c:pt idx="3">
                  <c:v>57.41131433044268</c:v>
                </c:pt>
                <c:pt idx="4">
                  <c:v>43.55093560402542</c:v>
                </c:pt>
                <c:pt idx="5">
                  <c:v>31.91519405178244</c:v>
                </c:pt>
                <c:pt idx="6">
                  <c:v>30.12988606336098</c:v>
                </c:pt>
              </c:numCache>
            </c:numRef>
          </c:val>
        </c:ser>
        <c:ser>
          <c:idx val="30"/>
          <c:order val="30"/>
          <c:val>
            <c:numRef>
              <c:f>'Horizontal Data'!$AK$3:$AK$9</c:f>
              <c:numCache>
                <c:formatCode>0</c:formatCode>
                <c:ptCount val="7"/>
                <c:pt idx="0">
                  <c:v>113.0638230557532</c:v>
                </c:pt>
                <c:pt idx="1">
                  <c:v>101.9350795744541</c:v>
                </c:pt>
                <c:pt idx="2">
                  <c:v>83.81536995186477</c:v>
                </c:pt>
                <c:pt idx="3">
                  <c:v>57.32230773128222</c:v>
                </c:pt>
                <c:pt idx="4">
                  <c:v>43.48341719387268</c:v>
                </c:pt>
                <c:pt idx="5">
                  <c:v>31.86571490438398</c:v>
                </c:pt>
                <c:pt idx="6">
                  <c:v>30.08317473611011</c:v>
                </c:pt>
              </c:numCache>
            </c:numRef>
          </c:val>
        </c:ser>
        <c:ser>
          <c:idx val="31"/>
          <c:order val="31"/>
          <c:val>
            <c:numRef>
              <c:f>'Horizontal Data'!$AL$3:$AL$9</c:f>
              <c:numCache>
                <c:formatCode>0</c:formatCode>
                <c:ptCount val="7"/>
                <c:pt idx="0">
                  <c:v>112.8861516135539</c:v>
                </c:pt>
                <c:pt idx="1">
                  <c:v>101.7748961301904</c:v>
                </c:pt>
                <c:pt idx="2">
                  <c:v>83.6836602921757</c:v>
                </c:pt>
                <c:pt idx="3">
                  <c:v>57.2322299609614</c:v>
                </c:pt>
                <c:pt idx="4">
                  <c:v>43.41508621729867</c:v>
                </c:pt>
                <c:pt idx="5">
                  <c:v>31.81564028837721</c:v>
                </c:pt>
                <c:pt idx="6">
                  <c:v>30.03590125024307</c:v>
                </c:pt>
              </c:numCache>
            </c:numRef>
          </c:val>
        </c:ser>
        <c:ser>
          <c:idx val="32"/>
          <c:order val="32"/>
          <c:val>
            <c:numRef>
              <c:f>'Horizontal Data'!$AM$3:$AM$9</c:f>
              <c:numCache>
                <c:formatCode>0</c:formatCode>
                <c:ptCount val="7"/>
                <c:pt idx="0">
                  <c:v>112.7070716754286</c:v>
                </c:pt>
                <c:pt idx="1">
                  <c:v>101.6134428266524</c:v>
                </c:pt>
                <c:pt idx="2">
                  <c:v>83.55090650003191</c:v>
                </c:pt>
                <c:pt idx="3">
                  <c:v>57.14143809629348</c:v>
                </c:pt>
                <c:pt idx="4">
                  <c:v>43.34621354476651</c:v>
                </c:pt>
                <c:pt idx="5">
                  <c:v>31.7651687042828</c:v>
                </c:pt>
                <c:pt idx="6">
                  <c:v>29.98825300233536</c:v>
                </c:pt>
              </c:numCache>
            </c:numRef>
          </c:val>
        </c:ser>
        <c:ser>
          <c:idx val="33"/>
          <c:order val="33"/>
          <c:val>
            <c:numRef>
              <c:f>'Horizontal Data'!$AN$3:$AN$9</c:f>
              <c:numCache>
                <c:formatCode>0</c:formatCode>
                <c:ptCount val="7"/>
                <c:pt idx="0">
                  <c:v>112.5293323358036</c:v>
                </c:pt>
                <c:pt idx="1">
                  <c:v>101.4531981680294</c:v>
                </c:pt>
                <c:pt idx="2">
                  <c:v>83.41914650728585</c:v>
                </c:pt>
                <c:pt idx="3">
                  <c:v>57.05132590260874</c:v>
                </c:pt>
                <c:pt idx="4">
                  <c:v>43.27785645540058</c:v>
                </c:pt>
                <c:pt idx="5">
                  <c:v>31.71507495218148</c:v>
                </c:pt>
                <c:pt idx="6">
                  <c:v>29.94096145083014</c:v>
                </c:pt>
              </c:numCache>
            </c:numRef>
          </c:val>
        </c:ser>
        <c:ser>
          <c:idx val="34"/>
          <c:order val="34"/>
          <c:val>
            <c:numRef>
              <c:f>'Horizontal Data'!$AO$3:$AO$9</c:f>
              <c:numCache>
                <c:formatCode>0</c:formatCode>
                <c:ptCount val="7"/>
                <c:pt idx="0">
                  <c:v>112.3486198471263</c:v>
                </c:pt>
                <c:pt idx="1">
                  <c:v>101.2902730040329</c:v>
                </c:pt>
                <c:pt idx="2">
                  <c:v>83.28518248869834</c:v>
                </c:pt>
                <c:pt idx="3">
                  <c:v>56.95970634998012</c:v>
                </c:pt>
                <c:pt idx="4">
                  <c:v>43.2083559173423</c:v>
                </c:pt>
                <c:pt idx="5">
                  <c:v>31.66414325282601</c:v>
                </c:pt>
                <c:pt idx="6">
                  <c:v>29.89287882610589</c:v>
                </c:pt>
              </c:numCache>
            </c:numRef>
          </c:val>
        </c:ser>
        <c:ser>
          <c:idx val="35"/>
          <c:order val="35"/>
          <c:val>
            <c:numRef>
              <c:f>'Horizontal Data'!$AP$3:$AP$9</c:f>
              <c:numCache>
                <c:formatCode>0</c:formatCode>
                <c:ptCount val="7"/>
                <c:pt idx="0">
                  <c:v>112.1680090544066</c:v>
                </c:pt>
                <c:pt idx="1">
                  <c:v>101.1274395261767</c:v>
                </c:pt>
                <c:pt idx="2">
                  <c:v>83.15129385836576</c:v>
                </c:pt>
                <c:pt idx="3">
                  <c:v>56.86813835625711</c:v>
                </c:pt>
                <c:pt idx="4">
                  <c:v>43.13889449071361</c:v>
                </c:pt>
                <c:pt idx="5">
                  <c:v>31.61324021528568</c:v>
                </c:pt>
                <c:pt idx="6">
                  <c:v>29.84482325987995</c:v>
                </c:pt>
              </c:numCache>
            </c:numRef>
          </c:val>
        </c:ser>
        <c:bandFmts/>
        <c:axId val="-1528581616"/>
        <c:axId val="-1528578864"/>
        <c:axId val="-1528576384"/>
      </c:surface3DChart>
      <c:catAx>
        <c:axId val="-1528581616"/>
        <c:scaling>
          <c:orientation val="minMax"/>
        </c:scaling>
        <c:delete val="0"/>
        <c:axPos val="b"/>
        <c:majorTickMark val="out"/>
        <c:minorTickMark val="none"/>
        <c:tickLblPos val="nextTo"/>
        <c:crossAx val="-1528578864"/>
        <c:crosses val="autoZero"/>
        <c:auto val="1"/>
        <c:lblAlgn val="ctr"/>
        <c:lblOffset val="100"/>
        <c:noMultiLvlLbl val="0"/>
      </c:catAx>
      <c:valAx>
        <c:axId val="-1528578864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-1528581616"/>
        <c:crosses val="autoZero"/>
        <c:crossBetween val="midCat"/>
      </c:valAx>
      <c:serAx>
        <c:axId val="-1528576384"/>
        <c:scaling>
          <c:orientation val="minMax"/>
        </c:scaling>
        <c:delete val="0"/>
        <c:axPos val="b"/>
        <c:majorTickMark val="out"/>
        <c:minorTickMark val="none"/>
        <c:tickLblPos val="nextTo"/>
        <c:crossAx val="-1528578864"/>
        <c:crosses val="autoZero"/>
      </c:serAx>
    </c:plotArea>
    <c:legend>
      <c:legendPos val="r"/>
      <c:layout>
        <c:manualLayout>
          <c:xMode val="edge"/>
          <c:yMode val="edge"/>
          <c:x val="0.841431707625375"/>
          <c:y val="0.0754597428051287"/>
          <c:w val="0.0600184742084068"/>
          <c:h val="0.214299380641444"/>
        </c:manualLayout>
      </c:layout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1.0" l="0.75" r="0.75" t="1.0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339540516296222"/>
          <c:y val="0.0564762015318391"/>
          <c:w val="0.94482837060258"/>
          <c:h val="0.85749843264644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Position Calc'!$B$84</c:f>
              <c:strCache>
                <c:ptCount val="1"/>
                <c:pt idx="0">
                  <c:v>1</c:v>
                </c:pt>
              </c:strCache>
            </c:strRef>
          </c:tx>
          <c:spPr>
            <a:ln w="38100" cmpd="sng">
              <a:solidFill>
                <a:schemeClr val="bg1">
                  <a:lumMod val="65000"/>
                  <a:alpha val="50000"/>
                </a:schemeClr>
              </a:solidFill>
            </a:ln>
          </c:spPr>
          <c:marker>
            <c:symbol val="none"/>
          </c:marker>
          <c:xVal>
            <c:numRef>
              <c:f>'Box Position Calc'!$C$84:$D$84</c:f>
              <c:numCache>
                <c:formatCode>General</c:formatCode>
                <c:ptCount val="2"/>
                <c:pt idx="0">
                  <c:v>2.0</c:v>
                </c:pt>
                <c:pt idx="1">
                  <c:v>100.0</c:v>
                </c:pt>
              </c:numCache>
            </c:numRef>
          </c:xVal>
          <c:yVal>
            <c:numRef>
              <c:f>'Box Position Calc'!$E$84:$F$84</c:f>
              <c:numCache>
                <c:formatCode>General</c:formatCode>
                <c:ptCount val="2"/>
                <c:pt idx="0">
                  <c:v>9.92</c:v>
                </c:pt>
                <c:pt idx="1">
                  <c:v>9.92</c:v>
                </c:pt>
              </c:numCache>
            </c:numRef>
          </c:yVal>
          <c:smooth val="0"/>
        </c:ser>
        <c:ser>
          <c:idx val="3"/>
          <c:order val="1"/>
          <c:tx>
            <c:strRef>
              <c:f>'Box Position Calc'!$B$85</c:f>
              <c:strCache>
                <c:ptCount val="1"/>
                <c:pt idx="0">
                  <c:v>2</c:v>
                </c:pt>
              </c:strCache>
            </c:strRef>
          </c:tx>
          <c:spPr>
            <a:ln w="38100" cmpd="sng">
              <a:solidFill>
                <a:schemeClr val="bg1">
                  <a:lumMod val="65000"/>
                  <a:alpha val="50000"/>
                </a:schemeClr>
              </a:solidFill>
            </a:ln>
          </c:spPr>
          <c:marker>
            <c:symbol val="none"/>
          </c:marker>
          <c:xVal>
            <c:numRef>
              <c:f>'Box Position Calc'!$C$85:$D$85</c:f>
              <c:numCache>
                <c:formatCode>General</c:formatCode>
                <c:ptCount val="2"/>
                <c:pt idx="0">
                  <c:v>2.0</c:v>
                </c:pt>
                <c:pt idx="1">
                  <c:v>100.0</c:v>
                </c:pt>
              </c:numCache>
            </c:numRef>
          </c:xVal>
          <c:yVal>
            <c:numRef>
              <c:f>'Box Position Calc'!$E$85:$F$85</c:f>
              <c:numCache>
                <c:formatCode>General</c:formatCode>
                <c:ptCount val="2"/>
                <c:pt idx="0">
                  <c:v>9.76</c:v>
                </c:pt>
                <c:pt idx="1">
                  <c:v>9.76</c:v>
                </c:pt>
              </c:numCache>
            </c:numRef>
          </c:yVal>
          <c:smooth val="1"/>
        </c:ser>
        <c:ser>
          <c:idx val="4"/>
          <c:order val="2"/>
          <c:tx>
            <c:strRef>
              <c:f>'Box Position Calc'!$B$86</c:f>
              <c:strCache>
                <c:ptCount val="1"/>
                <c:pt idx="0">
                  <c:v>3</c:v>
                </c:pt>
              </c:strCache>
            </c:strRef>
          </c:tx>
          <c:spPr>
            <a:ln w="38100" cmpd="sng">
              <a:solidFill>
                <a:schemeClr val="bg1">
                  <a:lumMod val="65000"/>
                  <a:alpha val="50000"/>
                </a:schemeClr>
              </a:solidFill>
            </a:ln>
          </c:spPr>
          <c:marker>
            <c:symbol val="none"/>
          </c:marker>
          <c:xVal>
            <c:numRef>
              <c:f>'Box Position Calc'!$C$86:$D$86</c:f>
              <c:numCache>
                <c:formatCode>General</c:formatCode>
                <c:ptCount val="2"/>
                <c:pt idx="0">
                  <c:v>2.0</c:v>
                </c:pt>
                <c:pt idx="1">
                  <c:v>100.0</c:v>
                </c:pt>
              </c:numCache>
            </c:numRef>
          </c:xVal>
          <c:yVal>
            <c:numRef>
              <c:f>'Box Position Calc'!$E$86:$F$86</c:f>
              <c:numCache>
                <c:formatCode>General</c:formatCode>
                <c:ptCount val="2"/>
                <c:pt idx="0">
                  <c:v>9.6</c:v>
                </c:pt>
                <c:pt idx="1">
                  <c:v>9.6</c:v>
                </c:pt>
              </c:numCache>
            </c:numRef>
          </c:yVal>
          <c:smooth val="1"/>
        </c:ser>
        <c:ser>
          <c:idx val="5"/>
          <c:order val="3"/>
          <c:tx>
            <c:strRef>
              <c:f>'Box Position Calc'!$B$87</c:f>
              <c:strCache>
                <c:ptCount val="1"/>
                <c:pt idx="0">
                  <c:v>4</c:v>
                </c:pt>
              </c:strCache>
            </c:strRef>
          </c:tx>
          <c:spPr>
            <a:ln w="38100" cmpd="sng">
              <a:solidFill>
                <a:schemeClr val="bg1">
                  <a:lumMod val="65000"/>
                  <a:alpha val="50000"/>
                </a:schemeClr>
              </a:solidFill>
            </a:ln>
          </c:spPr>
          <c:marker>
            <c:symbol val="none"/>
          </c:marker>
          <c:xVal>
            <c:numRef>
              <c:f>'Box Position Calc'!$C$87:$D$87</c:f>
              <c:numCache>
                <c:formatCode>General</c:formatCode>
                <c:ptCount val="2"/>
                <c:pt idx="0">
                  <c:v>2.0</c:v>
                </c:pt>
                <c:pt idx="1">
                  <c:v>100.0</c:v>
                </c:pt>
              </c:numCache>
            </c:numRef>
          </c:xVal>
          <c:yVal>
            <c:numRef>
              <c:f>'Box Position Calc'!$E$87:$F$87</c:f>
              <c:numCache>
                <c:formatCode>General</c:formatCode>
                <c:ptCount val="2"/>
                <c:pt idx="0">
                  <c:v>9.44</c:v>
                </c:pt>
                <c:pt idx="1">
                  <c:v>9.44</c:v>
                </c:pt>
              </c:numCache>
            </c:numRef>
          </c:yVal>
          <c:smooth val="1"/>
        </c:ser>
        <c:ser>
          <c:idx val="6"/>
          <c:order val="4"/>
          <c:tx>
            <c:strRef>
              <c:f>'Box Position Calc'!$B$88</c:f>
              <c:strCache>
                <c:ptCount val="1"/>
                <c:pt idx="0">
                  <c:v>5</c:v>
                </c:pt>
              </c:strCache>
            </c:strRef>
          </c:tx>
          <c:spPr>
            <a:ln w="38100" cmpd="sng">
              <a:solidFill>
                <a:schemeClr val="bg1">
                  <a:lumMod val="65000"/>
                  <a:alpha val="50000"/>
                </a:schemeClr>
              </a:solidFill>
            </a:ln>
          </c:spPr>
          <c:marker>
            <c:symbol val="none"/>
          </c:marker>
          <c:xVal>
            <c:numRef>
              <c:f>'Box Position Calc'!$C$88:$D$88</c:f>
              <c:numCache>
                <c:formatCode>General</c:formatCode>
                <c:ptCount val="2"/>
                <c:pt idx="0">
                  <c:v>2.0</c:v>
                </c:pt>
                <c:pt idx="1">
                  <c:v>100.0</c:v>
                </c:pt>
              </c:numCache>
            </c:numRef>
          </c:xVal>
          <c:yVal>
            <c:numRef>
              <c:f>'Box Position Calc'!$E$88:$F$88</c:f>
              <c:numCache>
                <c:formatCode>General</c:formatCode>
                <c:ptCount val="2"/>
                <c:pt idx="0">
                  <c:v>9.28</c:v>
                </c:pt>
                <c:pt idx="1">
                  <c:v>9.28</c:v>
                </c:pt>
              </c:numCache>
            </c:numRef>
          </c:yVal>
          <c:smooth val="1"/>
        </c:ser>
        <c:ser>
          <c:idx val="7"/>
          <c:order val="5"/>
          <c:tx>
            <c:strRef>
              <c:f>'Box Position Calc'!$B$89</c:f>
              <c:strCache>
                <c:ptCount val="1"/>
                <c:pt idx="0">
                  <c:v>6</c:v>
                </c:pt>
              </c:strCache>
            </c:strRef>
          </c:tx>
          <c:spPr>
            <a:ln w="38100" cmpd="sng">
              <a:solidFill>
                <a:schemeClr val="bg1">
                  <a:lumMod val="65000"/>
                  <a:alpha val="50000"/>
                </a:schemeClr>
              </a:solidFill>
            </a:ln>
          </c:spPr>
          <c:marker>
            <c:symbol val="none"/>
          </c:marker>
          <c:xVal>
            <c:numRef>
              <c:f>'Box Position Calc'!$C$89:$D$89</c:f>
              <c:numCache>
                <c:formatCode>General</c:formatCode>
                <c:ptCount val="2"/>
                <c:pt idx="0">
                  <c:v>2.0</c:v>
                </c:pt>
                <c:pt idx="1">
                  <c:v>100.0</c:v>
                </c:pt>
              </c:numCache>
            </c:numRef>
          </c:xVal>
          <c:yVal>
            <c:numRef>
              <c:f>'Box Position Calc'!$E$89:$F$89</c:f>
              <c:numCache>
                <c:formatCode>General</c:formatCode>
                <c:ptCount val="2"/>
                <c:pt idx="0">
                  <c:v>9.12</c:v>
                </c:pt>
                <c:pt idx="1">
                  <c:v>9.12</c:v>
                </c:pt>
              </c:numCache>
            </c:numRef>
          </c:yVal>
          <c:smooth val="1"/>
        </c:ser>
        <c:ser>
          <c:idx val="8"/>
          <c:order val="6"/>
          <c:tx>
            <c:strRef>
              <c:f>'Box Position Calc'!$B$90</c:f>
              <c:strCache>
                <c:ptCount val="1"/>
                <c:pt idx="0">
                  <c:v>7</c:v>
                </c:pt>
              </c:strCache>
            </c:strRef>
          </c:tx>
          <c:spPr>
            <a:ln w="38100" cmpd="sng">
              <a:solidFill>
                <a:schemeClr val="bg1">
                  <a:lumMod val="65000"/>
                  <a:alpha val="50000"/>
                </a:schemeClr>
              </a:solidFill>
            </a:ln>
          </c:spPr>
          <c:marker>
            <c:symbol val="none"/>
          </c:marker>
          <c:xVal>
            <c:numRef>
              <c:f>'Box Position Calc'!$C$90:$D$90</c:f>
              <c:numCache>
                <c:formatCode>General</c:formatCode>
                <c:ptCount val="2"/>
                <c:pt idx="0">
                  <c:v>1.998603807485017</c:v>
                </c:pt>
                <c:pt idx="1">
                  <c:v>515.317358062181</c:v>
                </c:pt>
              </c:numCache>
            </c:numRef>
          </c:xVal>
          <c:yVal>
            <c:numRef>
              <c:f>'Box Position Calc'!$E$90:$F$90</c:f>
              <c:numCache>
                <c:formatCode>General</c:formatCode>
                <c:ptCount val="2"/>
                <c:pt idx="0">
                  <c:v>8.960012184387487</c:v>
                </c:pt>
                <c:pt idx="1">
                  <c:v>0.0</c:v>
                </c:pt>
              </c:numCache>
            </c:numRef>
          </c:yVal>
          <c:smooth val="1"/>
        </c:ser>
        <c:ser>
          <c:idx val="9"/>
          <c:order val="7"/>
          <c:tx>
            <c:strRef>
              <c:f>'Box Position Calc'!$B$91</c:f>
              <c:strCache>
                <c:ptCount val="1"/>
                <c:pt idx="0">
                  <c:v>8</c:v>
                </c:pt>
              </c:strCache>
            </c:strRef>
          </c:tx>
          <c:spPr>
            <a:ln w="38100" cmpd="sng">
              <a:solidFill>
                <a:schemeClr val="bg1">
                  <a:lumMod val="65000"/>
                  <a:alpha val="50000"/>
                </a:schemeClr>
              </a:solidFill>
            </a:ln>
          </c:spPr>
          <c:marker>
            <c:symbol val="none"/>
          </c:marker>
          <c:xVal>
            <c:numRef>
              <c:f>'Box Position Calc'!$C$91:$D$91</c:f>
              <c:numCache>
                <c:formatCode>General</c:formatCode>
                <c:ptCount val="2"/>
                <c:pt idx="0">
                  <c:v>1.994415655233835</c:v>
                </c:pt>
                <c:pt idx="1">
                  <c:v>253.9955379298455</c:v>
                </c:pt>
              </c:numCache>
            </c:numRef>
          </c:xVal>
          <c:yVal>
            <c:numRef>
              <c:f>'Box Position Calc'!$E$91:$F$91</c:f>
              <c:numCache>
                <c:formatCode>General</c:formatCode>
                <c:ptCount val="2"/>
                <c:pt idx="0">
                  <c:v>8.80007310261345</c:v>
                </c:pt>
                <c:pt idx="1">
                  <c:v>0.0</c:v>
                </c:pt>
              </c:numCache>
            </c:numRef>
          </c:yVal>
          <c:smooth val="1"/>
        </c:ser>
        <c:ser>
          <c:idx val="10"/>
          <c:order val="8"/>
          <c:tx>
            <c:strRef>
              <c:f>'Box Position Calc'!$B$92</c:f>
              <c:strCache>
                <c:ptCount val="1"/>
                <c:pt idx="0">
                  <c:v>9</c:v>
                </c:pt>
              </c:strCache>
            </c:strRef>
          </c:tx>
          <c:spPr>
            <a:ln w="38100" cmpd="sng">
              <a:solidFill>
                <a:schemeClr val="bg1">
                  <a:lumMod val="65000"/>
                  <a:alpha val="50000"/>
                </a:schemeClr>
              </a:solidFill>
            </a:ln>
          </c:spPr>
          <c:marker>
            <c:symbol val="none"/>
          </c:marker>
          <c:xVal>
            <c:numRef>
              <c:f>'Box Position Calc'!$C$92:$D$92</c:f>
              <c:numCache>
                <c:formatCode>General</c:formatCode>
                <c:ptCount val="2"/>
                <c:pt idx="0">
                  <c:v>1.987436818998199</c:v>
                </c:pt>
                <c:pt idx="1">
                  <c:v>166.8528745817365</c:v>
                </c:pt>
              </c:numCache>
            </c:numRef>
          </c:xVal>
          <c:yVal>
            <c:numRef>
              <c:f>'Box Position Calc'!$E$92:$F$92</c:f>
              <c:numCache>
                <c:formatCode>General</c:formatCode>
                <c:ptCount val="2"/>
                <c:pt idx="0">
                  <c:v>8.640231473671555</c:v>
                </c:pt>
                <c:pt idx="1">
                  <c:v>0.0</c:v>
                </c:pt>
              </c:numCache>
            </c:numRef>
          </c:yVal>
          <c:smooth val="1"/>
        </c:ser>
        <c:ser>
          <c:idx val="12"/>
          <c:order val="9"/>
          <c:tx>
            <c:strRef>
              <c:f>'Box Position Calc'!$B$93</c:f>
              <c:strCache>
                <c:ptCount val="1"/>
                <c:pt idx="0">
                  <c:v>10</c:v>
                </c:pt>
              </c:strCache>
            </c:strRef>
          </c:tx>
          <c:spPr>
            <a:ln w="38100" cmpd="sng">
              <a:solidFill>
                <a:schemeClr val="bg1">
                  <a:lumMod val="65000"/>
                  <a:alpha val="50000"/>
                </a:schemeClr>
              </a:solidFill>
            </a:ln>
          </c:spPr>
          <c:marker>
            <c:symbol val="none"/>
          </c:marker>
          <c:dPt>
            <c:idx val="1"/>
            <c:bubble3D val="0"/>
          </c:dPt>
          <c:xVal>
            <c:numRef>
              <c:f>'Box Position Calc'!$C$93:$D$93</c:f>
              <c:numCache>
                <c:formatCode>General</c:formatCode>
                <c:ptCount val="2"/>
                <c:pt idx="0">
                  <c:v>1.977669424599233</c:v>
                </c:pt>
                <c:pt idx="1">
                  <c:v>123.254984250868</c:v>
                </c:pt>
              </c:numCache>
            </c:numRef>
          </c:xVal>
          <c:yVal>
            <c:numRef>
              <c:f>'Box Position Calc'!$E$93:$F$93</c:f>
              <c:numCache>
                <c:formatCode>General</c:formatCode>
                <c:ptCount val="2"/>
                <c:pt idx="0">
                  <c:v>8.480535986870405</c:v>
                </c:pt>
                <c:pt idx="1">
                  <c:v>0.0</c:v>
                </c:pt>
              </c:numCache>
            </c:numRef>
          </c:yVal>
          <c:smooth val="1"/>
        </c:ser>
        <c:ser>
          <c:idx val="13"/>
          <c:order val="10"/>
          <c:tx>
            <c:strRef>
              <c:f>'Box Position Calc'!$B$94</c:f>
              <c:strCache>
                <c:ptCount val="1"/>
                <c:pt idx="0">
                  <c:v>11</c:v>
                </c:pt>
              </c:strCache>
            </c:strRef>
          </c:tx>
          <c:spPr>
            <a:ln w="38100" cmpd="sng">
              <a:solidFill>
                <a:schemeClr val="bg1">
                  <a:lumMod val="65000"/>
                  <a:alpha val="50000"/>
                </a:schemeClr>
              </a:solidFill>
            </a:ln>
          </c:spPr>
          <c:marker>
            <c:symbol val="none"/>
          </c:marker>
          <c:xVal>
            <c:numRef>
              <c:f>'Box Position Calc'!$C$94:$D$94</c:f>
              <c:numCache>
                <c:formatCode>General</c:formatCode>
                <c:ptCount val="2"/>
                <c:pt idx="0">
                  <c:v>1.965116447279891</c:v>
                </c:pt>
                <c:pt idx="1">
                  <c:v>97.0749849908387</c:v>
                </c:pt>
              </c:numCache>
            </c:numRef>
          </c:xVal>
          <c:yVal>
            <c:numRef>
              <c:f>'Box Position Calc'!$E$94:$F$94</c:f>
              <c:numCache>
                <c:formatCode>General</c:formatCode>
                <c:ptCount val="2"/>
                <c:pt idx="0">
                  <c:v>8.32103528700228</c:v>
                </c:pt>
                <c:pt idx="1">
                  <c:v>0.0</c:v>
                </c:pt>
              </c:numCache>
            </c:numRef>
          </c:yVal>
          <c:smooth val="1"/>
        </c:ser>
        <c:ser>
          <c:idx val="14"/>
          <c:order val="11"/>
          <c:tx>
            <c:strRef>
              <c:f>'Box Position Calc'!$B$95</c:f>
              <c:strCache>
                <c:ptCount val="1"/>
                <c:pt idx="0">
                  <c:v>12</c:v>
                </c:pt>
              </c:strCache>
            </c:strRef>
          </c:tx>
          <c:spPr>
            <a:ln w="38100" cmpd="sng">
              <a:solidFill>
                <a:schemeClr val="bg1">
                  <a:lumMod val="65000"/>
                  <a:alpha val="50000"/>
                </a:schemeClr>
              </a:solidFill>
            </a:ln>
          </c:spPr>
          <c:marker>
            <c:symbol val="none"/>
          </c:marker>
          <c:xVal>
            <c:numRef>
              <c:f>'Box Position Calc'!$C$95:$D$95</c:f>
              <c:numCache>
                <c:formatCode>General</c:formatCode>
                <c:ptCount val="2"/>
                <c:pt idx="0">
                  <c:v>1.949781710798666</c:v>
                </c:pt>
                <c:pt idx="1">
                  <c:v>79.60391181216519</c:v>
                </c:pt>
              </c:numCache>
            </c:numRef>
          </c:xVal>
          <c:yVal>
            <c:numRef>
              <c:f>'Box Position Calc'!$E$95:$F$95</c:f>
              <c:numCache>
                <c:formatCode>General</c:formatCode>
                <c:ptCount val="2"/>
                <c:pt idx="0">
                  <c:v>8.161777959525477</c:v>
                </c:pt>
                <c:pt idx="1">
                  <c:v>0.0</c:v>
                </c:pt>
              </c:numCache>
            </c:numRef>
          </c:yVal>
          <c:smooth val="1"/>
        </c:ser>
        <c:ser>
          <c:idx val="15"/>
          <c:order val="12"/>
          <c:tx>
            <c:strRef>
              <c:f>'Box Position Calc'!$B$96</c:f>
              <c:strCache>
                <c:ptCount val="1"/>
                <c:pt idx="0">
                  <c:v>13</c:v>
                </c:pt>
              </c:strCache>
            </c:strRef>
          </c:tx>
          <c:spPr>
            <a:ln w="38100" cmpd="sng">
              <a:solidFill>
                <a:schemeClr val="bg1">
                  <a:lumMod val="65000"/>
                  <a:alpha val="50000"/>
                </a:schemeClr>
              </a:solidFill>
            </a:ln>
          </c:spPr>
          <c:marker>
            <c:symbol val="none"/>
          </c:marker>
          <c:xVal>
            <c:numRef>
              <c:f>'Box Position Calc'!$C$96:$D$96</c:f>
              <c:numCache>
                <c:formatCode>General</c:formatCode>
                <c:ptCount val="2"/>
                <c:pt idx="0">
                  <c:v>1.931669886264842</c:v>
                </c:pt>
                <c:pt idx="1">
                  <c:v>67.10934741278352</c:v>
                </c:pt>
              </c:numCache>
            </c:numRef>
          </c:xVal>
          <c:yVal>
            <c:numRef>
              <c:f>'Box Position Calc'!$E$96:$F$96</c:f>
              <c:numCache>
                <c:formatCode>General</c:formatCode>
                <c:ptCount val="2"/>
                <c:pt idx="0">
                  <c:v>8.00281251576471</c:v>
                </c:pt>
                <c:pt idx="1">
                  <c:v>0.0</c:v>
                </c:pt>
              </c:numCache>
            </c:numRef>
          </c:yVal>
          <c:smooth val="1"/>
        </c:ser>
        <c:ser>
          <c:idx val="16"/>
          <c:order val="13"/>
          <c:tx>
            <c:strRef>
              <c:f>'Box Position Calc'!$B$97</c:f>
              <c:strCache>
                <c:ptCount val="1"/>
                <c:pt idx="0">
                  <c:v>14</c:v>
                </c:pt>
              </c:strCache>
            </c:strRef>
          </c:tx>
          <c:spPr>
            <a:ln w="38100">
              <a:solidFill>
                <a:schemeClr val="bg1">
                  <a:lumMod val="65000"/>
                  <a:alpha val="50000"/>
                </a:schemeClr>
              </a:solidFill>
            </a:ln>
          </c:spPr>
          <c:marker>
            <c:symbol val="none"/>
          </c:marker>
          <c:xVal>
            <c:numRef>
              <c:f>'Box Position Calc'!$C$97:$D$97</c:f>
              <c:numCache>
                <c:formatCode>General</c:formatCode>
                <c:ptCount val="2"/>
                <c:pt idx="0">
                  <c:v>1.910786490715625</c:v>
                </c:pt>
                <c:pt idx="1">
                  <c:v>57.72507985779922</c:v>
                </c:pt>
              </c:numCache>
            </c:numRef>
          </c:xVal>
          <c:yVal>
            <c:numRef>
              <c:f>'Box Position Calc'!$E$97:$F$97</c:f>
              <c:numCache>
                <c:formatCode>General</c:formatCode>
                <c:ptCount val="2"/>
                <c:pt idx="0">
                  <c:v>7.844187378134078</c:v>
                </c:pt>
                <c:pt idx="1">
                  <c:v>0.0</c:v>
                </c:pt>
              </c:numCache>
            </c:numRef>
          </c:yVal>
          <c:smooth val="1"/>
        </c:ser>
        <c:ser>
          <c:idx val="17"/>
          <c:order val="14"/>
          <c:tx>
            <c:strRef>
              <c:f>'Box Position Calc'!$B$98</c:f>
              <c:strCache>
                <c:ptCount val="1"/>
                <c:pt idx="0">
                  <c:v>15</c:v>
                </c:pt>
              </c:strCache>
            </c:strRef>
          </c:tx>
          <c:spPr>
            <a:ln w="38100">
              <a:solidFill>
                <a:schemeClr val="bg1">
                  <a:lumMod val="65000"/>
                  <a:alpha val="50000"/>
                </a:schemeClr>
              </a:solidFill>
            </a:ln>
          </c:spPr>
          <c:marker>
            <c:symbol val="none"/>
          </c:marker>
          <c:xVal>
            <c:numRef>
              <c:f>'Box Position Calc'!$C$98:$D$98</c:f>
              <c:numCache>
                <c:formatCode>General</c:formatCode>
                <c:ptCount val="2"/>
                <c:pt idx="0">
                  <c:v>1.887137885435601</c:v>
                </c:pt>
                <c:pt idx="1">
                  <c:v>50.41432180349163</c:v>
                </c:pt>
              </c:numCache>
            </c:numRef>
          </c:xVal>
          <c:yVal>
            <c:numRef>
              <c:f>'Box Position Calc'!$E$98:$F$98</c:f>
              <c:numCache>
                <c:formatCode>General</c:formatCode>
                <c:ptCount val="2"/>
                <c:pt idx="0">
                  <c:v>7.685950865387142</c:v>
                </c:pt>
                <c:pt idx="1">
                  <c:v>0.0</c:v>
                </c:pt>
              </c:numCache>
            </c:numRef>
          </c:yVal>
          <c:smooth val="1"/>
        </c:ser>
        <c:ser>
          <c:idx val="18"/>
          <c:order val="15"/>
          <c:tx>
            <c:strRef>
              <c:f>'Box Position Calc'!$B$99</c:f>
              <c:strCache>
                <c:ptCount val="1"/>
                <c:pt idx="0">
                  <c:v>16</c:v>
                </c:pt>
              </c:strCache>
            </c:strRef>
          </c:tx>
          <c:spPr>
            <a:ln w="38100">
              <a:solidFill>
                <a:schemeClr val="bg1">
                  <a:lumMod val="65000"/>
                  <a:alpha val="50000"/>
                </a:schemeClr>
              </a:solidFill>
            </a:ln>
          </c:spPr>
          <c:marker>
            <c:symbol val="none"/>
          </c:marker>
          <c:xVal>
            <c:numRef>
              <c:f>'Box Position Calc'!$C$99:$D$99</c:f>
              <c:numCache>
                <c:formatCode>General</c:formatCode>
                <c:ptCount val="2"/>
                <c:pt idx="0">
                  <c:v>1.860731274019028</c:v>
                </c:pt>
                <c:pt idx="1">
                  <c:v>44.55499818456875</c:v>
                </c:pt>
              </c:numCache>
            </c:numRef>
          </c:xVal>
          <c:yVal>
            <c:numRef>
              <c:f>'Box Position Calc'!$E$99:$F$99</c:f>
              <c:numCache>
                <c:formatCode>General</c:formatCode>
                <c:ptCount val="2"/>
                <c:pt idx="0">
                  <c:v>7.528151177898555</c:v>
                </c:pt>
                <c:pt idx="1">
                  <c:v>0.0</c:v>
                </c:pt>
              </c:numCache>
            </c:numRef>
          </c:yVal>
          <c:smooth val="1"/>
        </c:ser>
        <c:ser>
          <c:idx val="19"/>
          <c:order val="16"/>
          <c:tx>
            <c:strRef>
              <c:f>'Box Position Calc'!$B$100</c:f>
              <c:strCache>
                <c:ptCount val="1"/>
                <c:pt idx="0">
                  <c:v>17</c:v>
                </c:pt>
              </c:strCache>
            </c:strRef>
          </c:tx>
          <c:spPr>
            <a:ln w="38100">
              <a:solidFill>
                <a:schemeClr val="bg1">
                  <a:lumMod val="65000"/>
                  <a:alpha val="50000"/>
                </a:schemeClr>
              </a:solidFill>
            </a:ln>
          </c:spPr>
          <c:marker>
            <c:symbol val="none"/>
          </c:marker>
          <c:xVal>
            <c:numRef>
              <c:f>'Box Position Calc'!$C$100:$D$100</c:f>
              <c:numCache>
                <c:formatCode>General</c:formatCode>
                <c:ptCount val="2"/>
                <c:pt idx="0">
                  <c:v>1.83157470017555</c:v>
                </c:pt>
                <c:pt idx="1">
                  <c:v>39.75124061530447</c:v>
                </c:pt>
              </c:numCache>
            </c:numRef>
          </c:xVal>
          <c:yVal>
            <c:numRef>
              <c:f>'Box Position Calc'!$E$100:$F$100</c:f>
              <c:numCache>
                <c:formatCode>General</c:formatCode>
                <c:ptCount val="2"/>
                <c:pt idx="0">
                  <c:v>7.370836382981765</c:v>
                </c:pt>
                <c:pt idx="1">
                  <c:v>0.0</c:v>
                </c:pt>
              </c:numCache>
            </c:numRef>
          </c:yVal>
          <c:smooth val="1"/>
        </c:ser>
        <c:ser>
          <c:idx val="20"/>
          <c:order val="17"/>
          <c:tx>
            <c:strRef>
              <c:f>'Box Position Calc'!$B$101</c:f>
              <c:strCache>
                <c:ptCount val="1"/>
                <c:pt idx="0">
                  <c:v>18</c:v>
                </c:pt>
              </c:strCache>
            </c:strRef>
          </c:tx>
          <c:spPr>
            <a:ln w="38100">
              <a:solidFill>
                <a:schemeClr val="bg1">
                  <a:lumMod val="65000"/>
                  <a:alpha val="50000"/>
                </a:schemeClr>
              </a:solidFill>
            </a:ln>
          </c:spPr>
          <c:marker>
            <c:symbol val="none"/>
          </c:marker>
          <c:xVal>
            <c:numRef>
              <c:f>'Box Position Calc'!$C$101:$D$101</c:f>
              <c:numCache>
                <c:formatCode>General</c:formatCode>
                <c:ptCount val="2"/>
                <c:pt idx="0">
                  <c:v>1.799677045280006</c:v>
                </c:pt>
                <c:pt idx="1">
                  <c:v>35.73913458809874</c:v>
                </c:pt>
              </c:numCache>
            </c:numRef>
          </c:xVal>
          <c:yVal>
            <c:numRef>
              <c:f>'Box Position Calc'!$E$101:$F$101</c:f>
              <c:numCache>
                <c:formatCode>General</c:formatCode>
                <c:ptCount val="2"/>
                <c:pt idx="0">
                  <c:v>7.214054400247248</c:v>
                </c:pt>
                <c:pt idx="1">
                  <c:v>0.0</c:v>
                </c:pt>
              </c:numCache>
            </c:numRef>
          </c:yVal>
          <c:smooth val="1"/>
        </c:ser>
        <c:ser>
          <c:idx val="22"/>
          <c:order val="18"/>
          <c:tx>
            <c:strRef>
              <c:f>'Box Position Calc'!$B$102</c:f>
              <c:strCache>
                <c:ptCount val="1"/>
                <c:pt idx="0">
                  <c:v>19</c:v>
                </c:pt>
              </c:strCache>
            </c:strRef>
          </c:tx>
          <c:spPr>
            <a:ln w="38100">
              <a:solidFill>
                <a:schemeClr val="bg1">
                  <a:lumMod val="65000"/>
                  <a:alpha val="50000"/>
                </a:schemeClr>
              </a:solidFill>
            </a:ln>
          </c:spPr>
          <c:marker>
            <c:symbol val="none"/>
          </c:marker>
          <c:xVal>
            <c:numRef>
              <c:f>'Box Position Calc'!$C$102:$D$102</c:f>
              <c:numCache>
                <c:formatCode>General</c:formatCode>
                <c:ptCount val="2"/>
                <c:pt idx="0">
                  <c:v>1.765048025667076</c:v>
                </c:pt>
                <c:pt idx="1">
                  <c:v>32.33596796312673</c:v>
                </c:pt>
              </c:numCache>
            </c:numRef>
          </c:xVal>
          <c:yVal>
            <c:numRef>
              <c:f>'Box Position Calc'!$E$102:$F$102</c:f>
              <c:numCache>
                <c:formatCode>General</c:formatCode>
                <c:ptCount val="2"/>
                <c:pt idx="0">
                  <c:v>7.057852987005725</c:v>
                </c:pt>
                <c:pt idx="1">
                  <c:v>0.0</c:v>
                </c:pt>
              </c:numCache>
            </c:numRef>
          </c:yVal>
          <c:smooth val="1"/>
        </c:ser>
        <c:ser>
          <c:idx val="23"/>
          <c:order val="19"/>
          <c:tx>
            <c:strRef>
              <c:f>'Box Position Calc'!$B$103</c:f>
              <c:strCache>
                <c:ptCount val="1"/>
                <c:pt idx="0">
                  <c:v>20</c:v>
                </c:pt>
              </c:strCache>
            </c:strRef>
          </c:tx>
          <c:spPr>
            <a:ln w="38100">
              <a:solidFill>
                <a:schemeClr val="bg1">
                  <a:lumMod val="65000"/>
                  <a:alpha val="50000"/>
                </a:schemeClr>
              </a:solidFill>
            </a:ln>
          </c:spPr>
          <c:marker>
            <c:symbol val="none"/>
          </c:marker>
          <c:xVal>
            <c:numRef>
              <c:f>'Box Position Calc'!$C$103:$D$103</c:f>
              <c:numCache>
                <c:formatCode>General</c:formatCode>
                <c:ptCount val="2"/>
                <c:pt idx="0">
                  <c:v>1.727698189671593</c:v>
                </c:pt>
                <c:pt idx="1">
                  <c:v>29.41123010350214</c:v>
                </c:pt>
              </c:numCache>
            </c:numRef>
          </c:xVal>
          <c:yVal>
            <c:numRef>
              <c:f>'Box Position Calc'!$E$103:$F$103</c:f>
              <c:numCache>
                <c:formatCode>General</c:formatCode>
                <c:ptCount val="2"/>
                <c:pt idx="0">
                  <c:v>6.902279723720826</c:v>
                </c:pt>
                <c:pt idx="1">
                  <c:v>0.0</c:v>
                </c:pt>
              </c:numCache>
            </c:numRef>
          </c:yVal>
          <c:smooth val="1"/>
        </c:ser>
        <c:ser>
          <c:idx val="24"/>
          <c:order val="20"/>
          <c:tx>
            <c:strRef>
              <c:f>'Box Position Calc'!$B$104</c:f>
              <c:strCache>
                <c:ptCount val="1"/>
                <c:pt idx="0">
                  <c:v>21</c:v>
                </c:pt>
              </c:strCache>
            </c:strRef>
          </c:tx>
          <c:spPr>
            <a:ln w="38100">
              <a:solidFill>
                <a:schemeClr val="bg1">
                  <a:lumMod val="65000"/>
                  <a:alpha val="50000"/>
                </a:schemeClr>
              </a:solidFill>
            </a:ln>
          </c:spPr>
          <c:marker>
            <c:symbol val="none"/>
          </c:marker>
          <c:xVal>
            <c:numRef>
              <c:f>'Box Position Calc'!$C$104:$D$104</c:f>
              <c:numCache>
                <c:formatCode>General</c:formatCode>
                <c:ptCount val="2"/>
                <c:pt idx="0">
                  <c:v>1.68629344955826</c:v>
                </c:pt>
                <c:pt idx="1">
                  <c:v>25.21851215322544</c:v>
                </c:pt>
              </c:numCache>
            </c:numRef>
          </c:xVal>
          <c:yVal>
            <c:numRef>
              <c:f>'Box Position Calc'!$E$104:$F$104</c:f>
              <c:numCache>
                <c:formatCode>General</c:formatCode>
                <c:ptCount val="2"/>
                <c:pt idx="0">
                  <c:v>6.747755129943681</c:v>
                </c:pt>
                <c:pt idx="1">
                  <c:v>0.0</c:v>
                </c:pt>
              </c:numCache>
            </c:numRef>
          </c:yVal>
          <c:smooth val="1"/>
        </c:ser>
        <c:ser>
          <c:idx val="25"/>
          <c:order val="21"/>
          <c:tx>
            <c:strRef>
              <c:f>'Box Position Calc'!$B$105</c:f>
              <c:strCache>
                <c:ptCount val="1"/>
                <c:pt idx="0">
                  <c:v>22</c:v>
                </c:pt>
              </c:strCache>
            </c:strRef>
          </c:tx>
          <c:spPr>
            <a:ln w="38100">
              <a:solidFill>
                <a:schemeClr val="bg1">
                  <a:lumMod val="65000"/>
                  <a:alpha val="50000"/>
                </a:schemeClr>
              </a:solidFill>
            </a:ln>
          </c:spPr>
          <c:marker>
            <c:symbol val="none"/>
          </c:marker>
          <c:xVal>
            <c:numRef>
              <c:f>'Box Position Calc'!$C$105:$D$105</c:f>
              <c:numCache>
                <c:formatCode>General</c:formatCode>
                <c:ptCount val="2"/>
                <c:pt idx="0">
                  <c:v>1.639521101542904</c:v>
                </c:pt>
                <c:pt idx="1">
                  <c:v>21.93613515548993</c:v>
                </c:pt>
              </c:numCache>
            </c:numRef>
          </c:xVal>
          <c:yVal>
            <c:numRef>
              <c:f>'Box Position Calc'!$E$105:$F$105</c:f>
              <c:numCache>
                <c:formatCode>General</c:formatCode>
                <c:ptCount val="2"/>
                <c:pt idx="0">
                  <c:v>6.594769672965003</c:v>
                </c:pt>
                <c:pt idx="1">
                  <c:v>0.0</c:v>
                </c:pt>
              </c:numCache>
            </c:numRef>
          </c:yVal>
          <c:smooth val="1"/>
        </c:ser>
        <c:ser>
          <c:idx val="26"/>
          <c:order val="22"/>
          <c:tx>
            <c:strRef>
              <c:f>'Box Position Calc'!$B$106</c:f>
              <c:strCache>
                <c:ptCount val="1"/>
                <c:pt idx="0">
                  <c:v>23</c:v>
                </c:pt>
              </c:strCache>
            </c:strRef>
          </c:tx>
          <c:spPr>
            <a:ln w="38100">
              <a:solidFill>
                <a:schemeClr val="bg1">
                  <a:lumMod val="65000"/>
                  <a:alpha val="50000"/>
                </a:schemeClr>
              </a:solidFill>
            </a:ln>
          </c:spPr>
          <c:marker>
            <c:symbol val="none"/>
          </c:marker>
          <c:xVal>
            <c:numRef>
              <c:f>'Box Position Calc'!$C$106:$D$106</c:f>
              <c:numCache>
                <c:formatCode>General</c:formatCode>
                <c:ptCount val="2"/>
                <c:pt idx="0">
                  <c:v>1.587438130526855</c:v>
                </c:pt>
                <c:pt idx="1">
                  <c:v>19.29083564870367</c:v>
                </c:pt>
              </c:numCache>
            </c:numRef>
          </c:xVal>
          <c:yVal>
            <c:numRef>
              <c:f>'Box Position Calc'!$E$106:$F$106</c:f>
              <c:numCache>
                <c:formatCode>General</c:formatCode>
                <c:ptCount val="2"/>
                <c:pt idx="0">
                  <c:v>6.44350974199852</c:v>
                </c:pt>
                <c:pt idx="1">
                  <c:v>0.0</c:v>
                </c:pt>
              </c:numCache>
            </c:numRef>
          </c:yVal>
          <c:smooth val="1"/>
        </c:ser>
        <c:ser>
          <c:idx val="27"/>
          <c:order val="23"/>
          <c:tx>
            <c:strRef>
              <c:f>'Box Position Calc'!$B$107</c:f>
              <c:strCache>
                <c:ptCount val="1"/>
                <c:pt idx="0">
                  <c:v>24</c:v>
                </c:pt>
              </c:strCache>
            </c:strRef>
          </c:tx>
          <c:marker>
            <c:symbol val="none"/>
          </c:marker>
          <c:dPt>
            <c:idx val="1"/>
            <c:bubble3D val="0"/>
            <c:spPr>
              <a:ln w="38100">
                <a:solidFill>
                  <a:schemeClr val="bg1">
                    <a:lumMod val="65000"/>
                    <a:alpha val="50000"/>
                  </a:schemeClr>
                </a:solidFill>
              </a:ln>
            </c:spPr>
          </c:dPt>
          <c:xVal>
            <c:numRef>
              <c:f>'Box Position Calc'!$C$107:$D$107</c:f>
              <c:numCache>
                <c:formatCode>General</c:formatCode>
                <c:ptCount val="2"/>
                <c:pt idx="0">
                  <c:v>1.530107991587529</c:v>
                </c:pt>
                <c:pt idx="1">
                  <c:v>17.10869973018008</c:v>
                </c:pt>
              </c:numCache>
            </c:numRef>
          </c:xVal>
          <c:yVal>
            <c:numRef>
              <c:f>'Box Position Calc'!$E$107:$F$107</c:f>
              <c:numCache>
                <c:formatCode>General</c:formatCode>
                <c:ptCount val="2"/>
                <c:pt idx="0">
                  <c:v>6.294159623970303</c:v>
                </c:pt>
                <c:pt idx="1">
                  <c:v>0.0</c:v>
                </c:pt>
              </c:numCache>
            </c:numRef>
          </c:yVal>
          <c:smooth val="1"/>
        </c:ser>
        <c:ser>
          <c:idx val="0"/>
          <c:order val="24"/>
          <c:tx>
            <c:v>Speaker Array</c:v>
          </c:tx>
          <c:spPr>
            <a:ln>
              <a:noFill/>
            </a:ln>
          </c:spPr>
          <c:marker>
            <c:symbol val="circle"/>
            <c:size val="3"/>
            <c:spPr>
              <a:solidFill>
                <a:schemeClr val="tx2"/>
              </a:solidFill>
              <a:ln>
                <a:noFill/>
              </a:ln>
            </c:spPr>
          </c:marker>
          <c:xVal>
            <c:numRef>
              <c:f>'Box Position Calc'!$C$84:$C$113</c:f>
              <c:numCache>
                <c:formatCode>General</c:formatCode>
                <c:ptCount val="30"/>
                <c:pt idx="0">
                  <c:v>2.0</c:v>
                </c:pt>
                <c:pt idx="1">
                  <c:v>2.0</c:v>
                </c:pt>
                <c:pt idx="2">
                  <c:v>2.0</c:v>
                </c:pt>
                <c:pt idx="3">
                  <c:v>2.0</c:v>
                </c:pt>
                <c:pt idx="4">
                  <c:v>2.0</c:v>
                </c:pt>
                <c:pt idx="5">
                  <c:v>2.0</c:v>
                </c:pt>
                <c:pt idx="6">
                  <c:v>1.998603807485017</c:v>
                </c:pt>
                <c:pt idx="7">
                  <c:v>1.994415655233835</c:v>
                </c:pt>
                <c:pt idx="8">
                  <c:v>1.987436818998199</c:v>
                </c:pt>
                <c:pt idx="9">
                  <c:v>1.977669424599233</c:v>
                </c:pt>
                <c:pt idx="10">
                  <c:v>1.965116447279891</c:v>
                </c:pt>
                <c:pt idx="11">
                  <c:v>1.949781710798666</c:v>
                </c:pt>
                <c:pt idx="12">
                  <c:v>1.931669886264842</c:v>
                </c:pt>
                <c:pt idx="13">
                  <c:v>1.910786490715625</c:v>
                </c:pt>
                <c:pt idx="14">
                  <c:v>1.887137885435601</c:v>
                </c:pt>
                <c:pt idx="15">
                  <c:v>1.860731274019028</c:v>
                </c:pt>
                <c:pt idx="16">
                  <c:v>1.83157470017555</c:v>
                </c:pt>
                <c:pt idx="17">
                  <c:v>1.799677045280006</c:v>
                </c:pt>
                <c:pt idx="18">
                  <c:v>1.765048025667076</c:v>
                </c:pt>
                <c:pt idx="19">
                  <c:v>1.727698189671593</c:v>
                </c:pt>
                <c:pt idx="20">
                  <c:v>1.68629344955826</c:v>
                </c:pt>
                <c:pt idx="21">
                  <c:v>1.639521101542904</c:v>
                </c:pt>
                <c:pt idx="22">
                  <c:v>1.587438130526855</c:v>
                </c:pt>
                <c:pt idx="23">
                  <c:v>1.530107991587529</c:v>
                </c:pt>
                <c:pt idx="24">
                  <c:v>1.466330003175</c:v>
                </c:pt>
                <c:pt idx="25">
                  <c:v>1.393735772616037</c:v>
                </c:pt>
                <c:pt idx="26">
                  <c:v>1.31021557071867</c:v>
                </c:pt>
                <c:pt idx="27">
                  <c:v>1.21299541612177</c:v>
                </c:pt>
                <c:pt idx="28">
                  <c:v>1.099227138353011</c:v>
                </c:pt>
                <c:pt idx="29">
                  <c:v>0.969370198847324</c:v>
                </c:pt>
              </c:numCache>
            </c:numRef>
          </c:xVal>
          <c:yVal>
            <c:numRef>
              <c:f>'Box Position Calc'!$E$84:$E$113</c:f>
              <c:numCache>
                <c:formatCode>General</c:formatCode>
                <c:ptCount val="30"/>
                <c:pt idx="0">
                  <c:v>9.92</c:v>
                </c:pt>
                <c:pt idx="1">
                  <c:v>9.76</c:v>
                </c:pt>
                <c:pt idx="2">
                  <c:v>9.6</c:v>
                </c:pt>
                <c:pt idx="3">
                  <c:v>9.44</c:v>
                </c:pt>
                <c:pt idx="4">
                  <c:v>9.28</c:v>
                </c:pt>
                <c:pt idx="5">
                  <c:v>9.12</c:v>
                </c:pt>
                <c:pt idx="6">
                  <c:v>8.960012184387487</c:v>
                </c:pt>
                <c:pt idx="7">
                  <c:v>8.80007310261345</c:v>
                </c:pt>
                <c:pt idx="8">
                  <c:v>8.640231473671555</c:v>
                </c:pt>
                <c:pt idx="9">
                  <c:v>8.480535986870405</c:v>
                </c:pt>
                <c:pt idx="10">
                  <c:v>8.32103528700228</c:v>
                </c:pt>
                <c:pt idx="11">
                  <c:v>8.161777959525477</c:v>
                </c:pt>
                <c:pt idx="12">
                  <c:v>8.00281251576471</c:v>
                </c:pt>
                <c:pt idx="13">
                  <c:v>7.844187378134078</c:v>
                </c:pt>
                <c:pt idx="14">
                  <c:v>7.685950865387142</c:v>
                </c:pt>
                <c:pt idx="15">
                  <c:v>7.528151177898555</c:v>
                </c:pt>
                <c:pt idx="16">
                  <c:v>7.370836382981765</c:v>
                </c:pt>
                <c:pt idx="17">
                  <c:v>7.214054400247248</c:v>
                </c:pt>
                <c:pt idx="18">
                  <c:v>7.057852987005725</c:v>
                </c:pt>
                <c:pt idx="19">
                  <c:v>6.902279723720826</c:v>
                </c:pt>
                <c:pt idx="20">
                  <c:v>6.747755129943681</c:v>
                </c:pt>
                <c:pt idx="21">
                  <c:v>6.594769672965003</c:v>
                </c:pt>
                <c:pt idx="22">
                  <c:v>6.44350974199852</c:v>
                </c:pt>
                <c:pt idx="23">
                  <c:v>6.294159623970303</c:v>
                </c:pt>
                <c:pt idx="24">
                  <c:v>6.147480292642028</c:v>
                </c:pt>
                <c:pt idx="25">
                  <c:v>6.005006093107944</c:v>
                </c:pt>
                <c:pt idx="26">
                  <c:v>5.868713510732389</c:v>
                </c:pt>
                <c:pt idx="27">
                  <c:v>5.742013738510164</c:v>
                </c:pt>
                <c:pt idx="28">
                  <c:v>5.63021396331742</c:v>
                </c:pt>
                <c:pt idx="29">
                  <c:v>5.537587908549692</c:v>
                </c:pt>
              </c:numCache>
            </c:numRef>
          </c:yVal>
          <c:smooth val="1"/>
        </c:ser>
        <c:ser>
          <c:idx val="2"/>
          <c:order val="25"/>
          <c:tx>
            <c:v>Floor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Calc!$D$4:$BE$4</c:f>
              <c:numCache>
                <c:formatCode>0.00</c:formatCode>
                <c:ptCount val="54"/>
                <c:pt idx="0">
                  <c:v>9.0</c:v>
                </c:pt>
                <c:pt idx="1">
                  <c:v>12.44444444444444</c:v>
                </c:pt>
                <c:pt idx="2">
                  <c:v>14.16666666666667</c:v>
                </c:pt>
                <c:pt idx="3">
                  <c:v>15.88888888888889</c:v>
                </c:pt>
                <c:pt idx="4">
                  <c:v>17.61111111111111</c:v>
                </c:pt>
                <c:pt idx="5">
                  <c:v>19.33333333333334</c:v>
                </c:pt>
                <c:pt idx="6">
                  <c:v>21.05555555555556</c:v>
                </c:pt>
                <c:pt idx="7">
                  <c:v>22.77777777777778</c:v>
                </c:pt>
                <c:pt idx="8">
                  <c:v>24.5</c:v>
                </c:pt>
                <c:pt idx="9">
                  <c:v>26.22222222222222</c:v>
                </c:pt>
                <c:pt idx="10">
                  <c:v>27.94444444444445</c:v>
                </c:pt>
                <c:pt idx="11">
                  <c:v>29.66666666666667</c:v>
                </c:pt>
                <c:pt idx="12">
                  <c:v>31.38888888888889</c:v>
                </c:pt>
                <c:pt idx="13">
                  <c:v>33.11111111111111</c:v>
                </c:pt>
                <c:pt idx="14">
                  <c:v>34.83333333333334</c:v>
                </c:pt>
                <c:pt idx="15">
                  <c:v>36.55555555555556</c:v>
                </c:pt>
                <c:pt idx="16">
                  <c:v>38.27777777777778</c:v>
                </c:pt>
                <c:pt idx="17">
                  <c:v>40.0</c:v>
                </c:pt>
                <c:pt idx="18">
                  <c:v>40.0</c:v>
                </c:pt>
                <c:pt idx="19">
                  <c:v>42.77777777777778</c:v>
                </c:pt>
                <c:pt idx="20">
                  <c:v>44.16666666666666</c:v>
                </c:pt>
                <c:pt idx="21">
                  <c:v>45.55555555555556</c:v>
                </c:pt>
                <c:pt idx="22">
                  <c:v>46.94444444444444</c:v>
                </c:pt>
                <c:pt idx="23">
                  <c:v>48.33333333333333</c:v>
                </c:pt>
                <c:pt idx="24">
                  <c:v>49.72222222222222</c:v>
                </c:pt>
                <c:pt idx="25">
                  <c:v>51.11111111111111</c:v>
                </c:pt>
                <c:pt idx="26">
                  <c:v>52.5</c:v>
                </c:pt>
                <c:pt idx="27">
                  <c:v>53.88888888888889</c:v>
                </c:pt>
                <c:pt idx="28">
                  <c:v>55.27777777777778</c:v>
                </c:pt>
                <c:pt idx="29">
                  <c:v>56.66666666666666</c:v>
                </c:pt>
                <c:pt idx="30">
                  <c:v>58.05555555555556</c:v>
                </c:pt>
                <c:pt idx="31">
                  <c:v>59.44444444444444</c:v>
                </c:pt>
                <c:pt idx="32">
                  <c:v>60.83333333333333</c:v>
                </c:pt>
                <c:pt idx="33">
                  <c:v>62.22222222222222</c:v>
                </c:pt>
                <c:pt idx="34">
                  <c:v>63.61111111111111</c:v>
                </c:pt>
                <c:pt idx="35">
                  <c:v>65.0</c:v>
                </c:pt>
                <c:pt idx="36">
                  <c:v>65.0</c:v>
                </c:pt>
                <c:pt idx="37">
                  <c:v>67.22222222222223</c:v>
                </c:pt>
                <c:pt idx="38">
                  <c:v>68.33333333333333</c:v>
                </c:pt>
                <c:pt idx="39">
                  <c:v>69.44444444444444</c:v>
                </c:pt>
                <c:pt idx="40">
                  <c:v>70.55555555555556</c:v>
                </c:pt>
                <c:pt idx="41">
                  <c:v>71.66666666666667</c:v>
                </c:pt>
                <c:pt idx="42">
                  <c:v>72.77777777777777</c:v>
                </c:pt>
                <c:pt idx="43">
                  <c:v>73.88888888888889</c:v>
                </c:pt>
                <c:pt idx="44">
                  <c:v>75.0</c:v>
                </c:pt>
                <c:pt idx="45">
                  <c:v>76.11111111111111</c:v>
                </c:pt>
                <c:pt idx="46">
                  <c:v>77.22222222222223</c:v>
                </c:pt>
                <c:pt idx="47">
                  <c:v>78.33333333333333</c:v>
                </c:pt>
                <c:pt idx="48">
                  <c:v>79.44444444444444</c:v>
                </c:pt>
                <c:pt idx="49">
                  <c:v>80.55555555555556</c:v>
                </c:pt>
                <c:pt idx="50">
                  <c:v>81.66666666666667</c:v>
                </c:pt>
                <c:pt idx="51">
                  <c:v>82.77777777777777</c:v>
                </c:pt>
                <c:pt idx="52">
                  <c:v>83.88888888888889</c:v>
                </c:pt>
                <c:pt idx="53">
                  <c:v>85.0</c:v>
                </c:pt>
              </c:numCache>
            </c:numRef>
          </c:xVal>
          <c:yVal>
            <c:numRef>
              <c:f>Calc!$D$5:$BE$5</c:f>
              <c:numCache>
                <c:formatCode>0.00</c:formatCode>
                <c:ptCount val="5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0.0555555555555555</c:v>
                </c:pt>
                <c:pt idx="20">
                  <c:v>0.0833333333333333</c:v>
                </c:pt>
                <c:pt idx="21">
                  <c:v>0.111111111111111</c:v>
                </c:pt>
                <c:pt idx="22">
                  <c:v>0.138888888888889</c:v>
                </c:pt>
                <c:pt idx="23">
                  <c:v>0.166666666666667</c:v>
                </c:pt>
                <c:pt idx="24">
                  <c:v>0.194444444444444</c:v>
                </c:pt>
                <c:pt idx="25">
                  <c:v>0.222222222222222</c:v>
                </c:pt>
                <c:pt idx="26">
                  <c:v>0.25</c:v>
                </c:pt>
                <c:pt idx="27">
                  <c:v>0.277777777777778</c:v>
                </c:pt>
                <c:pt idx="28">
                  <c:v>0.305555555555555</c:v>
                </c:pt>
                <c:pt idx="29">
                  <c:v>0.333333333333333</c:v>
                </c:pt>
                <c:pt idx="30">
                  <c:v>0.361111111111111</c:v>
                </c:pt>
                <c:pt idx="31">
                  <c:v>0.388888888888889</c:v>
                </c:pt>
                <c:pt idx="32">
                  <c:v>0.416666666666667</c:v>
                </c:pt>
                <c:pt idx="33">
                  <c:v>0.444444444444444</c:v>
                </c:pt>
                <c:pt idx="34">
                  <c:v>0.472222222222222</c:v>
                </c:pt>
                <c:pt idx="35">
                  <c:v>0.5</c:v>
                </c:pt>
                <c:pt idx="36">
                  <c:v>1.5</c:v>
                </c:pt>
                <c:pt idx="37">
                  <c:v>2.444444444444445</c:v>
                </c:pt>
                <c:pt idx="38">
                  <c:v>2.916666666666666</c:v>
                </c:pt>
                <c:pt idx="39">
                  <c:v>3.388888888888889</c:v>
                </c:pt>
                <c:pt idx="40">
                  <c:v>3.861111111111111</c:v>
                </c:pt>
                <c:pt idx="41">
                  <c:v>4.333333333333332</c:v>
                </c:pt>
                <c:pt idx="42">
                  <c:v>4.805555555555555</c:v>
                </c:pt>
                <c:pt idx="43">
                  <c:v>5.277777777777778</c:v>
                </c:pt>
                <c:pt idx="44">
                  <c:v>5.75</c:v>
                </c:pt>
                <c:pt idx="45">
                  <c:v>6.222222222222222</c:v>
                </c:pt>
                <c:pt idx="46">
                  <c:v>6.694444444444445</c:v>
                </c:pt>
                <c:pt idx="47">
                  <c:v>7.166666666666666</c:v>
                </c:pt>
                <c:pt idx="48">
                  <c:v>7.638888888888888</c:v>
                </c:pt>
                <c:pt idx="49">
                  <c:v>8.111111111111111</c:v>
                </c:pt>
                <c:pt idx="50">
                  <c:v>8.583333333333332</c:v>
                </c:pt>
                <c:pt idx="51">
                  <c:v>9.055555555555555</c:v>
                </c:pt>
                <c:pt idx="52">
                  <c:v>9.527777777777777</c:v>
                </c:pt>
                <c:pt idx="53">
                  <c:v>10.0</c:v>
                </c:pt>
              </c:numCache>
            </c:numRef>
          </c:yVal>
          <c:smooth val="0"/>
        </c:ser>
        <c:ser>
          <c:idx val="11"/>
          <c:order val="26"/>
          <c:tx>
            <c:v>Listening Plane 1</c:v>
          </c:tx>
          <c:spPr>
            <a:ln>
              <a:solidFill>
                <a:schemeClr val="accent6"/>
              </a:solidFill>
              <a:round/>
            </a:ln>
          </c:spPr>
          <c:marker>
            <c:symbol val="none"/>
          </c:marker>
          <c:xVal>
            <c:numRef>
              <c:f>Calc!$D$4:$U$4</c:f>
              <c:numCache>
                <c:formatCode>0.00</c:formatCode>
                <c:ptCount val="18"/>
                <c:pt idx="0">
                  <c:v>9.0</c:v>
                </c:pt>
                <c:pt idx="1">
                  <c:v>12.44444444444444</c:v>
                </c:pt>
                <c:pt idx="2">
                  <c:v>14.16666666666667</c:v>
                </c:pt>
                <c:pt idx="3">
                  <c:v>15.88888888888889</c:v>
                </c:pt>
                <c:pt idx="4">
                  <c:v>17.61111111111111</c:v>
                </c:pt>
                <c:pt idx="5">
                  <c:v>19.33333333333334</c:v>
                </c:pt>
                <c:pt idx="6">
                  <c:v>21.05555555555556</c:v>
                </c:pt>
                <c:pt idx="7">
                  <c:v>22.77777777777778</c:v>
                </c:pt>
                <c:pt idx="8">
                  <c:v>24.5</c:v>
                </c:pt>
                <c:pt idx="9">
                  <c:v>26.22222222222222</c:v>
                </c:pt>
                <c:pt idx="10">
                  <c:v>27.94444444444445</c:v>
                </c:pt>
                <c:pt idx="11">
                  <c:v>29.66666666666667</c:v>
                </c:pt>
                <c:pt idx="12">
                  <c:v>31.38888888888889</c:v>
                </c:pt>
                <c:pt idx="13">
                  <c:v>33.11111111111111</c:v>
                </c:pt>
                <c:pt idx="14">
                  <c:v>34.83333333333334</c:v>
                </c:pt>
                <c:pt idx="15">
                  <c:v>36.55555555555556</c:v>
                </c:pt>
                <c:pt idx="16">
                  <c:v>38.27777777777778</c:v>
                </c:pt>
                <c:pt idx="17">
                  <c:v>40.0</c:v>
                </c:pt>
              </c:numCache>
            </c:numRef>
          </c:xVal>
          <c:yVal>
            <c:numRef>
              <c:f>Calc!$D$6:$U$6</c:f>
              <c:numCache>
                <c:formatCode>0.00</c:formatCode>
                <c:ptCount val="18"/>
                <c:pt idx="0">
                  <c:v>1.6</c:v>
                </c:pt>
                <c:pt idx="1">
                  <c:v>1.6</c:v>
                </c:pt>
                <c:pt idx="2">
                  <c:v>1.6</c:v>
                </c:pt>
                <c:pt idx="3">
                  <c:v>1.6</c:v>
                </c:pt>
                <c:pt idx="4">
                  <c:v>1.6</c:v>
                </c:pt>
                <c:pt idx="5">
                  <c:v>1.6</c:v>
                </c:pt>
                <c:pt idx="6">
                  <c:v>1.6</c:v>
                </c:pt>
                <c:pt idx="7">
                  <c:v>1.6</c:v>
                </c:pt>
                <c:pt idx="8">
                  <c:v>1.6</c:v>
                </c:pt>
                <c:pt idx="9">
                  <c:v>1.6</c:v>
                </c:pt>
                <c:pt idx="10">
                  <c:v>1.6</c:v>
                </c:pt>
                <c:pt idx="11">
                  <c:v>1.6</c:v>
                </c:pt>
                <c:pt idx="12">
                  <c:v>1.6</c:v>
                </c:pt>
                <c:pt idx="13">
                  <c:v>1.6</c:v>
                </c:pt>
                <c:pt idx="14">
                  <c:v>1.6</c:v>
                </c:pt>
                <c:pt idx="15">
                  <c:v>1.6</c:v>
                </c:pt>
                <c:pt idx="16">
                  <c:v>1.6</c:v>
                </c:pt>
                <c:pt idx="17">
                  <c:v>1.6</c:v>
                </c:pt>
              </c:numCache>
            </c:numRef>
          </c:yVal>
          <c:smooth val="0"/>
        </c:ser>
        <c:ser>
          <c:idx val="28"/>
          <c:order val="27"/>
          <c:tx>
            <c:v>Listening Plane 2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Calc!$V$4:$AM$4</c:f>
              <c:numCache>
                <c:formatCode>0.00</c:formatCode>
                <c:ptCount val="18"/>
                <c:pt idx="0">
                  <c:v>40.0</c:v>
                </c:pt>
                <c:pt idx="1">
                  <c:v>42.77777777777778</c:v>
                </c:pt>
                <c:pt idx="2">
                  <c:v>44.16666666666666</c:v>
                </c:pt>
                <c:pt idx="3">
                  <c:v>45.55555555555556</c:v>
                </c:pt>
                <c:pt idx="4">
                  <c:v>46.94444444444444</c:v>
                </c:pt>
                <c:pt idx="5">
                  <c:v>48.33333333333333</c:v>
                </c:pt>
                <c:pt idx="6">
                  <c:v>49.72222222222222</c:v>
                </c:pt>
                <c:pt idx="7">
                  <c:v>51.11111111111111</c:v>
                </c:pt>
                <c:pt idx="8">
                  <c:v>52.5</c:v>
                </c:pt>
                <c:pt idx="9">
                  <c:v>53.88888888888889</c:v>
                </c:pt>
                <c:pt idx="10">
                  <c:v>55.27777777777778</c:v>
                </c:pt>
                <c:pt idx="11">
                  <c:v>56.66666666666666</c:v>
                </c:pt>
                <c:pt idx="12">
                  <c:v>58.05555555555556</c:v>
                </c:pt>
                <c:pt idx="13">
                  <c:v>59.44444444444444</c:v>
                </c:pt>
                <c:pt idx="14">
                  <c:v>60.83333333333333</c:v>
                </c:pt>
                <c:pt idx="15">
                  <c:v>62.22222222222222</c:v>
                </c:pt>
                <c:pt idx="16">
                  <c:v>63.61111111111111</c:v>
                </c:pt>
                <c:pt idx="17">
                  <c:v>65.0</c:v>
                </c:pt>
              </c:numCache>
            </c:numRef>
          </c:xVal>
          <c:yVal>
            <c:numRef>
              <c:f>Calc!$V$6:$AM$6</c:f>
              <c:numCache>
                <c:formatCode>0.00</c:formatCode>
                <c:ptCount val="18"/>
                <c:pt idx="0">
                  <c:v>1.6</c:v>
                </c:pt>
                <c:pt idx="1">
                  <c:v>1.655555555555556</c:v>
                </c:pt>
                <c:pt idx="2">
                  <c:v>1.683333333333333</c:v>
                </c:pt>
                <c:pt idx="3">
                  <c:v>1.711111111111111</c:v>
                </c:pt>
                <c:pt idx="4">
                  <c:v>1.738888888888889</c:v>
                </c:pt>
                <c:pt idx="5">
                  <c:v>1.766666666666667</c:v>
                </c:pt>
                <c:pt idx="6">
                  <c:v>1.794444444444444</c:v>
                </c:pt>
                <c:pt idx="7">
                  <c:v>1.822222222222222</c:v>
                </c:pt>
                <c:pt idx="8">
                  <c:v>1.85</c:v>
                </c:pt>
                <c:pt idx="9">
                  <c:v>1.877777777777778</c:v>
                </c:pt>
                <c:pt idx="10">
                  <c:v>1.905555555555556</c:v>
                </c:pt>
                <c:pt idx="11">
                  <c:v>1.933333333333333</c:v>
                </c:pt>
                <c:pt idx="12">
                  <c:v>1.961111111111111</c:v>
                </c:pt>
                <c:pt idx="13">
                  <c:v>1.988888888888889</c:v>
                </c:pt>
                <c:pt idx="14">
                  <c:v>2.016666666666667</c:v>
                </c:pt>
                <c:pt idx="15">
                  <c:v>2.044444444444444</c:v>
                </c:pt>
                <c:pt idx="16">
                  <c:v>2.072222222222222</c:v>
                </c:pt>
                <c:pt idx="17">
                  <c:v>2.1</c:v>
                </c:pt>
              </c:numCache>
            </c:numRef>
          </c:yVal>
          <c:smooth val="1"/>
        </c:ser>
        <c:ser>
          <c:idx val="29"/>
          <c:order val="28"/>
          <c:tx>
            <c:v>Listening Plane 3</c:v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xVal>
            <c:numRef>
              <c:f>Calc!$AN$4:$BE$4</c:f>
              <c:numCache>
                <c:formatCode>0.00</c:formatCode>
                <c:ptCount val="18"/>
                <c:pt idx="0">
                  <c:v>65.0</c:v>
                </c:pt>
                <c:pt idx="1">
                  <c:v>67.22222222222223</c:v>
                </c:pt>
                <c:pt idx="2">
                  <c:v>68.33333333333333</c:v>
                </c:pt>
                <c:pt idx="3">
                  <c:v>69.44444444444444</c:v>
                </c:pt>
                <c:pt idx="4">
                  <c:v>70.55555555555556</c:v>
                </c:pt>
                <c:pt idx="5">
                  <c:v>71.66666666666667</c:v>
                </c:pt>
                <c:pt idx="6">
                  <c:v>72.77777777777777</c:v>
                </c:pt>
                <c:pt idx="7">
                  <c:v>73.88888888888889</c:v>
                </c:pt>
                <c:pt idx="8">
                  <c:v>75.0</c:v>
                </c:pt>
                <c:pt idx="9">
                  <c:v>76.11111111111111</c:v>
                </c:pt>
                <c:pt idx="10">
                  <c:v>77.22222222222223</c:v>
                </c:pt>
                <c:pt idx="11">
                  <c:v>78.33333333333333</c:v>
                </c:pt>
                <c:pt idx="12">
                  <c:v>79.44444444444444</c:v>
                </c:pt>
                <c:pt idx="13">
                  <c:v>80.55555555555556</c:v>
                </c:pt>
                <c:pt idx="14">
                  <c:v>81.66666666666667</c:v>
                </c:pt>
                <c:pt idx="15">
                  <c:v>82.77777777777777</c:v>
                </c:pt>
                <c:pt idx="16">
                  <c:v>83.88888888888889</c:v>
                </c:pt>
                <c:pt idx="17">
                  <c:v>85.0</c:v>
                </c:pt>
              </c:numCache>
            </c:numRef>
          </c:xVal>
          <c:yVal>
            <c:numRef>
              <c:f>Calc!$AN$6:$BE$6</c:f>
              <c:numCache>
                <c:formatCode>0.00</c:formatCode>
                <c:ptCount val="18"/>
                <c:pt idx="0">
                  <c:v>3.1</c:v>
                </c:pt>
                <c:pt idx="1">
                  <c:v>4.044444444444444</c:v>
                </c:pt>
                <c:pt idx="2">
                  <c:v>4.516666666666666</c:v>
                </c:pt>
                <c:pt idx="3">
                  <c:v>4.988888888888889</c:v>
                </c:pt>
                <c:pt idx="4">
                  <c:v>5.461111111111111</c:v>
                </c:pt>
                <c:pt idx="5">
                  <c:v>5.933333333333333</c:v>
                </c:pt>
                <c:pt idx="6">
                  <c:v>6.405555555555555</c:v>
                </c:pt>
                <c:pt idx="7">
                  <c:v>6.877777777777778</c:v>
                </c:pt>
                <c:pt idx="8">
                  <c:v>7.35</c:v>
                </c:pt>
                <c:pt idx="9">
                  <c:v>7.822222222222223</c:v>
                </c:pt>
                <c:pt idx="10">
                  <c:v>8.294444444444444</c:v>
                </c:pt>
                <c:pt idx="11">
                  <c:v>8.766666666666665</c:v>
                </c:pt>
                <c:pt idx="12">
                  <c:v>9.238888888888889</c:v>
                </c:pt>
                <c:pt idx="13">
                  <c:v>9.71111111111111</c:v>
                </c:pt>
                <c:pt idx="14">
                  <c:v>10.18333333333333</c:v>
                </c:pt>
                <c:pt idx="15">
                  <c:v>10.65555555555555</c:v>
                </c:pt>
                <c:pt idx="16">
                  <c:v>11.12777777777778</c:v>
                </c:pt>
                <c:pt idx="17">
                  <c:v>11.6</c:v>
                </c:pt>
              </c:numCache>
            </c:numRef>
          </c:yVal>
          <c:smooth val="1"/>
        </c:ser>
        <c:ser>
          <c:idx val="21"/>
          <c:order val="29"/>
          <c:tx>
            <c:v>Polar</c:v>
          </c:tx>
          <c:spPr>
            <a:ln>
              <a:noFill/>
            </a:ln>
          </c:spPr>
          <c:marker>
            <c:symbol val="none"/>
          </c:marker>
          <c:xVal>
            <c:numRef>
              <c:f>'Polar Plot Test'!$C$39:$AT$39</c:f>
              <c:numCache>
                <c:formatCode>General</c:formatCode>
                <c:ptCount val="44"/>
                <c:pt idx="0">
                  <c:v>108.2651349284274</c:v>
                </c:pt>
                <c:pt idx="1">
                  <c:v>106.6888369876633</c:v>
                </c:pt>
                <c:pt idx="2">
                  <c:v>102.8817149261641</c:v>
                </c:pt>
                <c:pt idx="3">
                  <c:v>96.9666846551662</c:v>
                </c:pt>
                <c:pt idx="4">
                  <c:v>89.10625516140142</c:v>
                </c:pt>
                <c:pt idx="5">
                  <c:v>79.49391050945837</c:v>
                </c:pt>
                <c:pt idx="6">
                  <c:v>68.34609614568363</c:v>
                </c:pt>
                <c:pt idx="7">
                  <c:v>56.385684259218</c:v>
                </c:pt>
                <c:pt idx="8">
                  <c:v>43.54013956715016</c:v>
                </c:pt>
                <c:pt idx="9">
                  <c:v>29.01364222141983</c:v>
                </c:pt>
                <c:pt idx="10">
                  <c:v>13.70946570150777</c:v>
                </c:pt>
                <c:pt idx="11">
                  <c:v>-1.908655623098203</c:v>
                </c:pt>
                <c:pt idx="12">
                  <c:v>-17.3877337047036</c:v>
                </c:pt>
                <c:pt idx="13">
                  <c:v>-32.31765640049955</c:v>
                </c:pt>
                <c:pt idx="14">
                  <c:v>-46.35233632448985</c:v>
                </c:pt>
                <c:pt idx="15">
                  <c:v>-59.21874312335772</c:v>
                </c:pt>
                <c:pt idx="16">
                  <c:v>-70.70560812338394</c:v>
                </c:pt>
                <c:pt idx="17">
                  <c:v>-80.63202146672305</c:v>
                </c:pt>
                <c:pt idx="18">
                  <c:v>-88.81629020076846</c:v>
                </c:pt>
                <c:pt idx="19">
                  <c:v>-95.07005295432516</c:v>
                </c:pt>
                <c:pt idx="20">
                  <c:v>-99.21915256347189</c:v>
                </c:pt>
                <c:pt idx="21">
                  <c:v>-101.1320346861196</c:v>
                </c:pt>
                <c:pt idx="22">
                  <c:v>-100.7399211251605</c:v>
                </c:pt>
                <c:pt idx="23">
                  <c:v>-97.92760056148017</c:v>
                </c:pt>
                <c:pt idx="24">
                  <c:v>-93.0524788005262</c:v>
                </c:pt>
                <c:pt idx="25">
                  <c:v>2.0</c:v>
                </c:pt>
                <c:pt idx="26">
                  <c:v>2.0</c:v>
                </c:pt>
                <c:pt idx="27">
                  <c:v>2.0</c:v>
                </c:pt>
                <c:pt idx="28">
                  <c:v>2.0</c:v>
                </c:pt>
                <c:pt idx="29">
                  <c:v>2.0</c:v>
                </c:pt>
                <c:pt idx="30">
                  <c:v>2.0</c:v>
                </c:pt>
                <c:pt idx="31">
                  <c:v>2.0</c:v>
                </c:pt>
                <c:pt idx="32">
                  <c:v>2.0</c:v>
                </c:pt>
                <c:pt idx="33">
                  <c:v>2.0</c:v>
                </c:pt>
                <c:pt idx="34">
                  <c:v>2.0</c:v>
                </c:pt>
                <c:pt idx="35">
                  <c:v>2.0</c:v>
                </c:pt>
                <c:pt idx="36">
                  <c:v>2.0</c:v>
                </c:pt>
                <c:pt idx="37">
                  <c:v>2.0</c:v>
                </c:pt>
                <c:pt idx="38">
                  <c:v>2.0</c:v>
                </c:pt>
                <c:pt idx="39">
                  <c:v>2.0</c:v>
                </c:pt>
                <c:pt idx="40">
                  <c:v>2.0</c:v>
                </c:pt>
                <c:pt idx="41">
                  <c:v>2.0</c:v>
                </c:pt>
                <c:pt idx="42">
                  <c:v>2.0</c:v>
                </c:pt>
                <c:pt idx="43">
                  <c:v>2.0</c:v>
                </c:pt>
              </c:numCache>
            </c:numRef>
          </c:xVal>
          <c:yVal>
            <c:numRef>
              <c:f>'Polar Plot Test'!$C$40:$AT$40</c:f>
              <c:numCache>
                <c:formatCode>General</c:formatCode>
                <c:ptCount val="44"/>
                <c:pt idx="0">
                  <c:v>10.0</c:v>
                </c:pt>
                <c:pt idx="1">
                  <c:v>25.40700368152276</c:v>
                </c:pt>
                <c:pt idx="2">
                  <c:v>40.35078634602827</c:v>
                </c:pt>
                <c:pt idx="3">
                  <c:v>54.51855313509015</c:v>
                </c:pt>
                <c:pt idx="4">
                  <c:v>67.62895368117938</c:v>
                </c:pt>
                <c:pt idx="5">
                  <c:v>79.43484925500344</c:v>
                </c:pt>
                <c:pt idx="6">
                  <c:v>89.72313247410609</c:v>
                </c:pt>
                <c:pt idx="7">
                  <c:v>99.11432004431468</c:v>
                </c:pt>
                <c:pt idx="8">
                  <c:v>107.7521029857249</c:v>
                </c:pt>
                <c:pt idx="9">
                  <c:v>113.3286243209051</c:v>
                </c:pt>
                <c:pt idx="10">
                  <c:v>116.4194178656622</c:v>
                </c:pt>
                <c:pt idx="11">
                  <c:v>116.9504816576686</c:v>
                </c:pt>
                <c:pt idx="12">
                  <c:v>114.9634574366946</c:v>
                </c:pt>
                <c:pt idx="13">
                  <c:v>110.5932675350198</c:v>
                </c:pt>
                <c:pt idx="14">
                  <c:v>104.0459106661963</c:v>
                </c:pt>
                <c:pt idx="15">
                  <c:v>95.56812380404933</c:v>
                </c:pt>
                <c:pt idx="16">
                  <c:v>85.41127477455543</c:v>
                </c:pt>
                <c:pt idx="17">
                  <c:v>73.80637210842704</c:v>
                </c:pt>
                <c:pt idx="18">
                  <c:v>60.96857228635077</c:v>
                </c:pt>
                <c:pt idx="19">
                  <c:v>47.12614918063055</c:v>
                </c:pt>
                <c:pt idx="20">
                  <c:v>32.54752793317655</c:v>
                </c:pt>
                <c:pt idx="21">
                  <c:v>17.54829202548159</c:v>
                </c:pt>
                <c:pt idx="22">
                  <c:v>2.480406988110849</c:v>
                </c:pt>
                <c:pt idx="23">
                  <c:v>-12.25982245348682</c:v>
                </c:pt>
                <c:pt idx="24">
                  <c:v>-26.35449245708711</c:v>
                </c:pt>
                <c:pt idx="25">
                  <c:v>10.0</c:v>
                </c:pt>
                <c:pt idx="26">
                  <c:v>10.0</c:v>
                </c:pt>
                <c:pt idx="27">
                  <c:v>10.0</c:v>
                </c:pt>
                <c:pt idx="28">
                  <c:v>10.0</c:v>
                </c:pt>
                <c:pt idx="29">
                  <c:v>10.0</c:v>
                </c:pt>
                <c:pt idx="30">
                  <c:v>10.0</c:v>
                </c:pt>
                <c:pt idx="31">
                  <c:v>10.0</c:v>
                </c:pt>
                <c:pt idx="32">
                  <c:v>10.0</c:v>
                </c:pt>
                <c:pt idx="33">
                  <c:v>10.0</c:v>
                </c:pt>
                <c:pt idx="34">
                  <c:v>10.0</c:v>
                </c:pt>
                <c:pt idx="35">
                  <c:v>10.0</c:v>
                </c:pt>
                <c:pt idx="36">
                  <c:v>10.0</c:v>
                </c:pt>
                <c:pt idx="37">
                  <c:v>10.0</c:v>
                </c:pt>
                <c:pt idx="38">
                  <c:v>10.0</c:v>
                </c:pt>
                <c:pt idx="39">
                  <c:v>10.0</c:v>
                </c:pt>
                <c:pt idx="40">
                  <c:v>10.0</c:v>
                </c:pt>
                <c:pt idx="41">
                  <c:v>10.0</c:v>
                </c:pt>
                <c:pt idx="42">
                  <c:v>10.0</c:v>
                </c:pt>
                <c:pt idx="43">
                  <c:v>10.0</c:v>
                </c:pt>
              </c:numCache>
            </c:numRef>
          </c:yVal>
          <c:smooth val="1"/>
        </c:ser>
        <c:ser>
          <c:idx val="30"/>
          <c:order val="30"/>
          <c:tx>
            <c:strRef>
              <c:f>'Box Position Calc'!$B$108</c:f>
              <c:strCache>
                <c:ptCount val="1"/>
                <c:pt idx="0">
                  <c:v>25</c:v>
                </c:pt>
              </c:strCache>
            </c:strRef>
          </c:tx>
          <c:spPr>
            <a:ln w="38100">
              <a:solidFill>
                <a:schemeClr val="bg1">
                  <a:lumMod val="65000"/>
                  <a:alpha val="50000"/>
                </a:schemeClr>
              </a:solidFill>
            </a:ln>
          </c:spPr>
          <c:marker>
            <c:symbol val="none"/>
          </c:marker>
          <c:xVal>
            <c:numRef>
              <c:f>'Box Position Calc'!$C$108:$D$108</c:f>
              <c:numCache>
                <c:formatCode>General</c:formatCode>
                <c:ptCount val="2"/>
                <c:pt idx="0">
                  <c:v>1.466330003175</c:v>
                </c:pt>
                <c:pt idx="1">
                  <c:v>14.64964403444196</c:v>
                </c:pt>
              </c:numCache>
            </c:numRef>
          </c:xVal>
          <c:yVal>
            <c:numRef>
              <c:f>'Box Position Calc'!$E$108:$F$108</c:f>
              <c:numCache>
                <c:formatCode>General</c:formatCode>
                <c:ptCount val="2"/>
                <c:pt idx="0">
                  <c:v>6.147480292642028</c:v>
                </c:pt>
                <c:pt idx="1">
                  <c:v>0.0</c:v>
                </c:pt>
              </c:numCache>
            </c:numRef>
          </c:yVal>
          <c:smooth val="1"/>
        </c:ser>
        <c:ser>
          <c:idx val="31"/>
          <c:order val="31"/>
          <c:tx>
            <c:strRef>
              <c:f>'Box Position Calc'!$B$109</c:f>
              <c:strCache>
                <c:ptCount val="1"/>
                <c:pt idx="0">
                  <c:v>26</c:v>
                </c:pt>
              </c:strCache>
            </c:strRef>
          </c:tx>
          <c:spPr>
            <a:ln w="38100">
              <a:solidFill>
                <a:schemeClr val="bg1">
                  <a:lumMod val="65000"/>
                  <a:alpha val="50000"/>
                </a:schemeClr>
              </a:solidFill>
            </a:ln>
          </c:spPr>
          <c:marker>
            <c:symbol val="none"/>
          </c:marker>
          <c:xVal>
            <c:numRef>
              <c:f>'Box Position Calc'!$C$109:$D$109</c:f>
              <c:numCache>
                <c:formatCode>General</c:formatCode>
                <c:ptCount val="2"/>
                <c:pt idx="0">
                  <c:v>1.393735772616037</c:v>
                </c:pt>
                <c:pt idx="1">
                  <c:v>12.22705353527865</c:v>
                </c:pt>
              </c:numCache>
            </c:numRef>
          </c:xVal>
          <c:yVal>
            <c:numRef>
              <c:f>'Box Position Calc'!$E$109:$F$109</c:f>
              <c:numCache>
                <c:formatCode>General</c:formatCode>
                <c:ptCount val="2"/>
                <c:pt idx="0">
                  <c:v>6.005006093107944</c:v>
                </c:pt>
                <c:pt idx="1">
                  <c:v>0.0</c:v>
                </c:pt>
              </c:numCache>
            </c:numRef>
          </c:yVal>
          <c:smooth val="1"/>
        </c:ser>
        <c:ser>
          <c:idx val="32"/>
          <c:order val="32"/>
          <c:tx>
            <c:strRef>
              <c:f>'Box Position Calc'!$B$110</c:f>
              <c:strCache>
                <c:ptCount val="1"/>
                <c:pt idx="0">
                  <c:v>27</c:v>
                </c:pt>
              </c:strCache>
            </c:strRef>
          </c:tx>
          <c:spPr>
            <a:ln w="38100">
              <a:solidFill>
                <a:schemeClr val="bg1">
                  <a:lumMod val="65000"/>
                  <a:alpha val="50000"/>
                </a:schemeClr>
              </a:solidFill>
            </a:ln>
          </c:spPr>
          <c:marker>
            <c:symbol val="none"/>
          </c:marker>
          <c:xVal>
            <c:numRef>
              <c:f>'Box Position Calc'!$C$110:$D$110</c:f>
              <c:numCache>
                <c:formatCode>General</c:formatCode>
                <c:ptCount val="2"/>
                <c:pt idx="0">
                  <c:v>1.31021557071867</c:v>
                </c:pt>
                <c:pt idx="1">
                  <c:v>10.01094115711388</c:v>
                </c:pt>
              </c:numCache>
            </c:numRef>
          </c:xVal>
          <c:yVal>
            <c:numRef>
              <c:f>'Box Position Calc'!$E$110:$F$110</c:f>
              <c:numCache>
                <c:formatCode>General</c:formatCode>
                <c:ptCount val="2"/>
                <c:pt idx="0">
                  <c:v>5.868713510732389</c:v>
                </c:pt>
                <c:pt idx="1">
                  <c:v>0.0</c:v>
                </c:pt>
              </c:numCache>
            </c:numRef>
          </c:yVal>
          <c:smooth val="1"/>
        </c:ser>
        <c:ser>
          <c:idx val="33"/>
          <c:order val="33"/>
          <c:tx>
            <c:strRef>
              <c:f>'Box Position Calc'!$B$111</c:f>
              <c:strCache>
                <c:ptCount val="1"/>
                <c:pt idx="0">
                  <c:v>28</c:v>
                </c:pt>
              </c:strCache>
            </c:strRef>
          </c:tx>
          <c:spPr>
            <a:ln w="38100">
              <a:solidFill>
                <a:schemeClr val="bg1">
                  <a:lumMod val="65000"/>
                  <a:alpha val="50000"/>
                </a:schemeClr>
              </a:solidFill>
            </a:ln>
          </c:spPr>
          <c:marker>
            <c:symbol val="none"/>
          </c:marker>
          <c:xVal>
            <c:numRef>
              <c:f>'Box Position Calc'!$C$111:$D$111</c:f>
              <c:numCache>
                <c:formatCode>General</c:formatCode>
                <c:ptCount val="2"/>
                <c:pt idx="0">
                  <c:v>1.21299541612177</c:v>
                </c:pt>
                <c:pt idx="1">
                  <c:v>7.818426614732862</c:v>
                </c:pt>
              </c:numCache>
            </c:numRef>
          </c:xVal>
          <c:yVal>
            <c:numRef>
              <c:f>'Box Position Calc'!$E$111:$F$111</c:f>
              <c:numCache>
                <c:formatCode>General</c:formatCode>
                <c:ptCount val="2"/>
                <c:pt idx="0">
                  <c:v>5.742013738510164</c:v>
                </c:pt>
                <c:pt idx="1">
                  <c:v>0.0</c:v>
                </c:pt>
              </c:numCache>
            </c:numRef>
          </c:yVal>
          <c:smooth val="1"/>
        </c:ser>
        <c:ser>
          <c:idx val="34"/>
          <c:order val="34"/>
          <c:tx>
            <c:strRef>
              <c:f>'Box Position Calc'!$B$112</c:f>
              <c:strCache>
                <c:ptCount val="1"/>
                <c:pt idx="0">
                  <c:v>29</c:v>
                </c:pt>
              </c:strCache>
            </c:strRef>
          </c:tx>
          <c:spPr>
            <a:ln w="38100">
              <a:solidFill>
                <a:schemeClr val="bg1">
                  <a:lumMod val="65000"/>
                  <a:alpha val="50000"/>
                </a:schemeClr>
              </a:solidFill>
            </a:ln>
          </c:spPr>
          <c:marker>
            <c:symbol val="none"/>
          </c:marker>
          <c:xVal>
            <c:numRef>
              <c:f>'Box Position Calc'!$C$112:$D$112</c:f>
              <c:numCache>
                <c:formatCode>General</c:formatCode>
                <c:ptCount val="2"/>
                <c:pt idx="0">
                  <c:v>1.099227138353011</c:v>
                </c:pt>
                <c:pt idx="1">
                  <c:v>5.823537598421829</c:v>
                </c:pt>
              </c:numCache>
            </c:numRef>
          </c:xVal>
          <c:yVal>
            <c:numRef>
              <c:f>'Box Position Calc'!$E$112:$F$112</c:f>
              <c:numCache>
                <c:formatCode>General</c:formatCode>
                <c:ptCount val="2"/>
                <c:pt idx="0">
                  <c:v>5.63021396331742</c:v>
                </c:pt>
                <c:pt idx="1">
                  <c:v>0.0</c:v>
                </c:pt>
              </c:numCache>
            </c:numRef>
          </c:yVal>
          <c:smooth val="1"/>
        </c:ser>
        <c:ser>
          <c:idx val="35"/>
          <c:order val="35"/>
          <c:tx>
            <c:strRef>
              <c:f>'Box Position Calc'!$B$113</c:f>
              <c:strCache>
                <c:ptCount val="1"/>
                <c:pt idx="0">
                  <c:v>30</c:v>
                </c:pt>
              </c:strCache>
            </c:strRef>
          </c:tx>
          <c:spPr>
            <a:ln w="38100">
              <a:solidFill>
                <a:schemeClr val="bg1">
                  <a:lumMod val="65000"/>
                  <a:alpha val="50000"/>
                </a:schemeClr>
              </a:solidFill>
            </a:ln>
          </c:spPr>
          <c:marker>
            <c:symbol val="none"/>
          </c:marker>
          <c:xVal>
            <c:numRef>
              <c:f>'Box Position Calc'!$C$113:$D$113</c:f>
              <c:numCache>
                <c:formatCode>General</c:formatCode>
                <c:ptCount val="2"/>
                <c:pt idx="0">
                  <c:v>0.969370198847324</c:v>
                </c:pt>
                <c:pt idx="1">
                  <c:v>4.296688697498024</c:v>
                </c:pt>
              </c:numCache>
            </c:numRef>
          </c:xVal>
          <c:yVal>
            <c:numRef>
              <c:f>'Box Position Calc'!$E$113:$F$113</c:f>
              <c:numCache>
                <c:formatCode>General</c:formatCode>
                <c:ptCount val="2"/>
                <c:pt idx="0">
                  <c:v>5.537587908549692</c:v>
                </c:pt>
                <c:pt idx="1">
                  <c:v>0.0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529543008"/>
        <c:axId val="-1529529856"/>
      </c:scatterChart>
      <c:valAx>
        <c:axId val="-1529543008"/>
        <c:scaling>
          <c:orientation val="minMax"/>
          <c:max val="80.0"/>
          <c:min val="0.0"/>
        </c:scaling>
        <c:delete val="0"/>
        <c:axPos val="b"/>
        <c:numFmt formatCode="General" sourceLinked="1"/>
        <c:majorTickMark val="out"/>
        <c:minorTickMark val="none"/>
        <c:tickLblPos val="nextTo"/>
        <c:crossAx val="-1529529856"/>
        <c:crosses val="autoZero"/>
        <c:crossBetween val="midCat"/>
      </c:valAx>
      <c:valAx>
        <c:axId val="-1529529856"/>
        <c:scaling>
          <c:orientation val="minMax"/>
          <c:max val="20.0"/>
          <c:min val="0.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-152954300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666020818419103"/>
          <c:y val="0.032669959470195"/>
          <c:w val="0.821817421102001"/>
          <c:h val="0.941051197731546"/>
        </c:manualLayout>
      </c:layout>
      <c:scatterChart>
        <c:scatterStyle val="smoothMarker"/>
        <c:varyColors val="0"/>
        <c:ser>
          <c:idx val="0"/>
          <c:order val="0"/>
          <c:tx>
            <c:v>M10 Array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rgbClr val="0000FF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'Display of box hang'!$F$6:$F$35</c:f>
              <c:numCache>
                <c:formatCode>0.00</c:formatCode>
                <c:ptCount val="30"/>
                <c:pt idx="0">
                  <c:v>1.75</c:v>
                </c:pt>
                <c:pt idx="1">
                  <c:v>1.75</c:v>
                </c:pt>
                <c:pt idx="2">
                  <c:v>1.75</c:v>
                </c:pt>
                <c:pt idx="3">
                  <c:v>1.75</c:v>
                </c:pt>
                <c:pt idx="4">
                  <c:v>1.75</c:v>
                </c:pt>
                <c:pt idx="5">
                  <c:v>1.75</c:v>
                </c:pt>
                <c:pt idx="6">
                  <c:v>1.748603807485017</c:v>
                </c:pt>
                <c:pt idx="7">
                  <c:v>1.744415655233834</c:v>
                </c:pt>
                <c:pt idx="8">
                  <c:v>1.737436818998199</c:v>
                </c:pt>
                <c:pt idx="9">
                  <c:v>1.727669424599233</c:v>
                </c:pt>
                <c:pt idx="10">
                  <c:v>1.715116447279891</c:v>
                </c:pt>
                <c:pt idx="11">
                  <c:v>1.699781710798666</c:v>
                </c:pt>
                <c:pt idx="12">
                  <c:v>1.681669886264842</c:v>
                </c:pt>
                <c:pt idx="13">
                  <c:v>1.660786490715625</c:v>
                </c:pt>
                <c:pt idx="14">
                  <c:v>1.637137885435601</c:v>
                </c:pt>
                <c:pt idx="15">
                  <c:v>1.610731274019028</c:v>
                </c:pt>
                <c:pt idx="16">
                  <c:v>1.58157470017555</c:v>
                </c:pt>
                <c:pt idx="17">
                  <c:v>1.549677045280006</c:v>
                </c:pt>
                <c:pt idx="18">
                  <c:v>1.515048025667076</c:v>
                </c:pt>
                <c:pt idx="19">
                  <c:v>1.477698189671593</c:v>
                </c:pt>
                <c:pt idx="20">
                  <c:v>1.43629344955826</c:v>
                </c:pt>
                <c:pt idx="21">
                  <c:v>1.389521101542904</c:v>
                </c:pt>
                <c:pt idx="22">
                  <c:v>1.337438130526855</c:v>
                </c:pt>
                <c:pt idx="23">
                  <c:v>1.280107991587529</c:v>
                </c:pt>
                <c:pt idx="24">
                  <c:v>1.216330003175</c:v>
                </c:pt>
                <c:pt idx="25">
                  <c:v>1.143735772616037</c:v>
                </c:pt>
                <c:pt idx="26">
                  <c:v>1.06021557071867</c:v>
                </c:pt>
                <c:pt idx="27">
                  <c:v>0.96299541612177</c:v>
                </c:pt>
                <c:pt idx="28">
                  <c:v>0.849227138353011</c:v>
                </c:pt>
                <c:pt idx="29">
                  <c:v>0.719370198847323</c:v>
                </c:pt>
              </c:numCache>
            </c:numRef>
          </c:xVal>
          <c:yVal>
            <c:numRef>
              <c:f>'Display of box hang'!$G$6:$G$35</c:f>
              <c:numCache>
                <c:formatCode>0.00</c:formatCode>
                <c:ptCount val="30"/>
                <c:pt idx="0">
                  <c:v>-0.0800000000000001</c:v>
                </c:pt>
                <c:pt idx="1">
                  <c:v>-0.24</c:v>
                </c:pt>
                <c:pt idx="2">
                  <c:v>-0.4</c:v>
                </c:pt>
                <c:pt idx="3">
                  <c:v>-0.56</c:v>
                </c:pt>
                <c:pt idx="4">
                  <c:v>-0.720000000000001</c:v>
                </c:pt>
                <c:pt idx="5">
                  <c:v>-0.880000000000001</c:v>
                </c:pt>
                <c:pt idx="6">
                  <c:v>-1.039987815612513</c:v>
                </c:pt>
                <c:pt idx="7">
                  <c:v>-1.19992689738655</c:v>
                </c:pt>
                <c:pt idx="8">
                  <c:v>-1.359768526328445</c:v>
                </c:pt>
                <c:pt idx="9">
                  <c:v>-1.519464013129594</c:v>
                </c:pt>
                <c:pt idx="10">
                  <c:v>-1.67896471299772</c:v>
                </c:pt>
                <c:pt idx="11">
                  <c:v>-1.838222040474523</c:v>
                </c:pt>
                <c:pt idx="12">
                  <c:v>-1.99718748423529</c:v>
                </c:pt>
                <c:pt idx="13">
                  <c:v>-2.155812621865921</c:v>
                </c:pt>
                <c:pt idx="14">
                  <c:v>-2.314049134612858</c:v>
                </c:pt>
                <c:pt idx="15">
                  <c:v>-2.471848822101445</c:v>
                </c:pt>
                <c:pt idx="16">
                  <c:v>-2.629163617018235</c:v>
                </c:pt>
                <c:pt idx="17">
                  <c:v>-2.785945599752752</c:v>
                </c:pt>
                <c:pt idx="18">
                  <c:v>-2.942147012994275</c:v>
                </c:pt>
                <c:pt idx="19">
                  <c:v>-3.097720276279173</c:v>
                </c:pt>
                <c:pt idx="20">
                  <c:v>-3.252244870056319</c:v>
                </c:pt>
                <c:pt idx="21">
                  <c:v>-3.405230327034997</c:v>
                </c:pt>
                <c:pt idx="22">
                  <c:v>-3.556490258001481</c:v>
                </c:pt>
                <c:pt idx="23">
                  <c:v>-3.705840376029696</c:v>
                </c:pt>
                <c:pt idx="24">
                  <c:v>-3.852519707357972</c:v>
                </c:pt>
                <c:pt idx="25">
                  <c:v>-3.994993906892056</c:v>
                </c:pt>
                <c:pt idx="26">
                  <c:v>-4.13128648926761</c:v>
                </c:pt>
                <c:pt idx="27">
                  <c:v>-4.257986261489835</c:v>
                </c:pt>
                <c:pt idx="28">
                  <c:v>-4.36978603668258</c:v>
                </c:pt>
                <c:pt idx="29">
                  <c:v>-4.462412091450308</c:v>
                </c:pt>
              </c:numCache>
            </c:numRef>
          </c:yVal>
          <c:smooth val="1"/>
        </c:ser>
        <c:ser>
          <c:idx val="3"/>
          <c:order val="1"/>
          <c:tx>
            <c:v>1</c:v>
          </c:tx>
          <c:spPr>
            <a:ln w="381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xVal>
            <c:numRef>
              <c:f>'Display of box hang'!$J$6:$Q$6</c:f>
              <c:numCache>
                <c:formatCode>General</c:formatCode>
                <c:ptCount val="8"/>
                <c:pt idx="0">
                  <c:v>1.8695</c:v>
                </c:pt>
                <c:pt idx="1">
                  <c:v>1.8695</c:v>
                </c:pt>
                <c:pt idx="2">
                  <c:v>1.75</c:v>
                </c:pt>
                <c:pt idx="3">
                  <c:v>1.41550129838095</c:v>
                </c:pt>
                <c:pt idx="4">
                  <c:v>1.41550129838095</c:v>
                </c:pt>
                <c:pt idx="5">
                  <c:v>1.75</c:v>
                </c:pt>
                <c:pt idx="6">
                  <c:v>1.8695</c:v>
                </c:pt>
                <c:pt idx="7">
                  <c:v>1.8695</c:v>
                </c:pt>
              </c:numCache>
            </c:numRef>
          </c:xVal>
          <c:yVal>
            <c:numRef>
              <c:f>'Display of box hang'!$R$6:$Y$6</c:f>
              <c:numCache>
                <c:formatCode>General</c:formatCode>
                <c:ptCount val="8"/>
                <c:pt idx="0">
                  <c:v>-0.0800000000000001</c:v>
                </c:pt>
                <c:pt idx="1">
                  <c:v>-0.00100000000000007</c:v>
                </c:pt>
                <c:pt idx="2">
                  <c:v>-0.00100000000000007</c:v>
                </c:pt>
                <c:pt idx="3">
                  <c:v>-0.0302648443558076</c:v>
                </c:pt>
                <c:pt idx="4">
                  <c:v>-0.129764844355808</c:v>
                </c:pt>
                <c:pt idx="5">
                  <c:v>-0.159029688711615</c:v>
                </c:pt>
                <c:pt idx="6">
                  <c:v>-0.159029688711615</c:v>
                </c:pt>
                <c:pt idx="7">
                  <c:v>-0.0800000000000001</c:v>
                </c:pt>
              </c:numCache>
            </c:numRef>
          </c:yVal>
          <c:smooth val="0"/>
        </c:ser>
        <c:ser>
          <c:idx val="1"/>
          <c:order val="2"/>
          <c:tx>
            <c:v>Centre of Gravity</c:v>
          </c:tx>
          <c:spPr>
            <a:ln w="47625">
              <a:solidFill>
                <a:schemeClr val="accent6">
                  <a:lumMod val="60000"/>
                  <a:lumOff val="40000"/>
                  <a:alpha val="49000"/>
                </a:schemeClr>
              </a:solidFill>
            </a:ln>
          </c:spPr>
          <c:trendline>
            <c:trendlineType val="linear"/>
            <c:dispRSqr val="0"/>
            <c:dispEq val="0"/>
          </c:trendline>
          <c:xVal>
            <c:numRef>
              <c:f>'Display of box hang'!$F$90:$F$92</c:f>
              <c:numCache>
                <c:formatCode>General</c:formatCode>
                <c:ptCount val="3"/>
                <c:pt idx="0">
                  <c:v>1.459091228587523</c:v>
                </c:pt>
                <c:pt idx="1">
                  <c:v>1.459091228587523</c:v>
                </c:pt>
                <c:pt idx="2">
                  <c:v>1.459091228587523</c:v>
                </c:pt>
              </c:numCache>
            </c:numRef>
          </c:xVal>
          <c:yVal>
            <c:numRef>
              <c:f>'Display of box hang'!$G$90:$G$92</c:f>
              <c:numCache>
                <c:formatCode>General</c:formatCode>
                <c:ptCount val="3"/>
                <c:pt idx="0">
                  <c:v>-2.266697013478168</c:v>
                </c:pt>
                <c:pt idx="1">
                  <c:v>-6.0</c:v>
                </c:pt>
                <c:pt idx="2">
                  <c:v>0.3</c:v>
                </c:pt>
              </c:numCache>
            </c:numRef>
          </c:yVal>
          <c:smooth val="1"/>
        </c:ser>
        <c:ser>
          <c:idx val="2"/>
          <c:order val="3"/>
          <c:tx>
            <c:v>COGs</c:v>
          </c:tx>
          <c:spPr>
            <a:ln w="47625">
              <a:noFill/>
            </a:ln>
          </c:spPr>
          <c:marker>
            <c:symbol val="plus"/>
            <c:size val="5"/>
            <c:spPr>
              <a:ln>
                <a:solidFill>
                  <a:srgbClr val="008000"/>
                </a:solidFill>
              </a:ln>
            </c:spPr>
          </c:marker>
          <c:xVal>
            <c:numRef>
              <c:f>'Display of box hang'!$F$54:$F$84</c:f>
              <c:numCache>
                <c:formatCode>General</c:formatCode>
                <c:ptCount val="31"/>
                <c:pt idx="0">
                  <c:v>1.586979517552957</c:v>
                </c:pt>
                <c:pt idx="1">
                  <c:v>1.702</c:v>
                </c:pt>
                <c:pt idx="2">
                  <c:v>1.702</c:v>
                </c:pt>
                <c:pt idx="3">
                  <c:v>1.702</c:v>
                </c:pt>
                <c:pt idx="4">
                  <c:v>1.702</c:v>
                </c:pt>
                <c:pt idx="5">
                  <c:v>1.702</c:v>
                </c:pt>
                <c:pt idx="6">
                  <c:v>1.702</c:v>
                </c:pt>
                <c:pt idx="7">
                  <c:v>1.70061111811751</c:v>
                </c:pt>
                <c:pt idx="8">
                  <c:v>1.696444895536918</c:v>
                </c:pt>
                <c:pt idx="9">
                  <c:v>1.689502601329979</c:v>
                </c:pt>
                <c:pt idx="10">
                  <c:v>1.679786350186762</c:v>
                </c:pt>
                <c:pt idx="11">
                  <c:v>1.667299101771487</c:v>
                </c:pt>
                <c:pt idx="12">
                  <c:v>1.652044659820989</c:v>
                </c:pt>
                <c:pt idx="13">
                  <c:v>1.634027670986058</c:v>
                </c:pt>
                <c:pt idx="14">
                  <c:v>1.613253623416029</c:v>
                </c:pt>
                <c:pt idx="15">
                  <c:v>1.589728845087035</c:v>
                </c:pt>
                <c:pt idx="16">
                  <c:v>1.563460501874442</c:v>
                </c:pt>
                <c:pt idx="17">
                  <c:v>1.534456595370062</c:v>
                </c:pt>
                <c:pt idx="18">
                  <c:v>1.502725960444784</c:v>
                </c:pt>
                <c:pt idx="19">
                  <c:v>1.468278262557385</c:v>
                </c:pt>
                <c:pt idx="20">
                  <c:v>1.431123994810346</c:v>
                </c:pt>
                <c:pt idx="21">
                  <c:v>1.390152888153221</c:v>
                </c:pt>
                <c:pt idx="22">
                  <c:v>1.343870388760737</c:v>
                </c:pt>
                <c:pt idx="23">
                  <c:v>1.292332884729132</c:v>
                </c:pt>
                <c:pt idx="24">
                  <c:v>1.235603166568323</c:v>
                </c:pt>
                <c:pt idx="25">
                  <c:v>1.172827229397241</c:v>
                </c:pt>
                <c:pt idx="26">
                  <c:v>1.101754026673346</c:v>
                </c:pt>
                <c:pt idx="27">
                  <c:v>1.020421767236028</c:v>
                </c:pt>
                <c:pt idx="28">
                  <c:v>0.926769356271077</c:v>
                </c:pt>
                <c:pt idx="29">
                  <c:v>0.818373333088057</c:v>
                </c:pt>
                <c:pt idx="30">
                  <c:v>0.694648371251641</c:v>
                </c:pt>
              </c:numCache>
            </c:numRef>
          </c:xVal>
          <c:yVal>
            <c:numRef>
              <c:f>'Display of box hang'!$G$54:$G$84</c:f>
              <c:numCache>
                <c:formatCode>General</c:formatCode>
                <c:ptCount val="31"/>
                <c:pt idx="0">
                  <c:v>0.0588532955978973</c:v>
                </c:pt>
                <c:pt idx="1">
                  <c:v>-0.0800000000000001</c:v>
                </c:pt>
                <c:pt idx="2">
                  <c:v>-0.24</c:v>
                </c:pt>
                <c:pt idx="3">
                  <c:v>-0.4</c:v>
                </c:pt>
                <c:pt idx="4">
                  <c:v>-0.56</c:v>
                </c:pt>
                <c:pt idx="5">
                  <c:v>-0.720000000000001</c:v>
                </c:pt>
                <c:pt idx="6">
                  <c:v>-0.880000000000001</c:v>
                </c:pt>
                <c:pt idx="7">
                  <c:v>-1.039150100103523</c:v>
                </c:pt>
                <c:pt idx="8">
                  <c:v>-1.198251721544832</c:v>
                </c:pt>
                <c:pt idx="9">
                  <c:v>-1.357256400428783</c:v>
                </c:pt>
                <c:pt idx="10">
                  <c:v>-1.516115702389875</c:v>
                </c:pt>
                <c:pt idx="11">
                  <c:v>-1.674781237345833</c:v>
                </c:pt>
                <c:pt idx="12">
                  <c:v>-1.833204674237676</c:v>
                </c:pt>
                <c:pt idx="13">
                  <c:v>-1.991337755751843</c:v>
                </c:pt>
                <c:pt idx="14">
                  <c:v>-2.149132313019839</c:v>
                </c:pt>
                <c:pt idx="15">
                  <c:v>-2.306540280290926</c:v>
                </c:pt>
                <c:pt idx="16">
                  <c:v>-2.463513709573432</c:v>
                </c:pt>
                <c:pt idx="17">
                  <c:v>-2.620004785240161</c:v>
                </c:pt>
                <c:pt idx="18">
                  <c:v>-2.7759658385935</c:v>
                </c:pt>
                <c:pt idx="19">
                  <c:v>-2.93134936238577</c:v>
                </c:pt>
                <c:pt idx="20">
                  <c:v>-3.086108025290391</c:v>
                </c:pt>
                <c:pt idx="21">
                  <c:v>-3.239014276977102</c:v>
                </c:pt>
                <c:pt idx="22">
                  <c:v>-3.390397511305</c:v>
                </c:pt>
                <c:pt idx="23">
                  <c:v>-3.540073291121848</c:v>
                </c:pt>
                <c:pt idx="24">
                  <c:v>-3.687859259545733</c:v>
                </c:pt>
                <c:pt idx="25">
                  <c:v>-3.832234030794418</c:v>
                </c:pt>
                <c:pt idx="26">
                  <c:v>-3.971723045120231</c:v>
                </c:pt>
                <c:pt idx="27">
                  <c:v>-4.104445229901015</c:v>
                </c:pt>
                <c:pt idx="28">
                  <c:v>-4.22649542809829</c:v>
                </c:pt>
                <c:pt idx="29">
                  <c:v>-4.33301590341287</c:v>
                </c:pt>
                <c:pt idx="30">
                  <c:v>-4.421268061016607</c:v>
                </c:pt>
              </c:numCache>
            </c:numRef>
          </c:yVal>
          <c:smooth val="1"/>
        </c:ser>
        <c:ser>
          <c:idx val="4"/>
          <c:order val="4"/>
          <c:tx>
            <c:v>2</c:v>
          </c:tx>
          <c:spPr>
            <a:ln w="381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xVal>
            <c:numRef>
              <c:f>'Display of box hang'!$J$7:$Q$7</c:f>
              <c:numCache>
                <c:formatCode>General</c:formatCode>
                <c:ptCount val="8"/>
                <c:pt idx="0">
                  <c:v>1.8695</c:v>
                </c:pt>
                <c:pt idx="1">
                  <c:v>1.8695</c:v>
                </c:pt>
                <c:pt idx="2">
                  <c:v>1.75</c:v>
                </c:pt>
                <c:pt idx="3">
                  <c:v>1.41550129838095</c:v>
                </c:pt>
                <c:pt idx="4">
                  <c:v>1.41550129838095</c:v>
                </c:pt>
                <c:pt idx="5">
                  <c:v>1.75</c:v>
                </c:pt>
                <c:pt idx="6">
                  <c:v>1.8695</c:v>
                </c:pt>
                <c:pt idx="7">
                  <c:v>1.8695</c:v>
                </c:pt>
              </c:numCache>
            </c:numRef>
          </c:xVal>
          <c:yVal>
            <c:numRef>
              <c:f>'Display of box hang'!$R$7:$Y$7</c:f>
              <c:numCache>
                <c:formatCode>General</c:formatCode>
                <c:ptCount val="8"/>
                <c:pt idx="0">
                  <c:v>-0.24</c:v>
                </c:pt>
                <c:pt idx="1">
                  <c:v>-0.161</c:v>
                </c:pt>
                <c:pt idx="2">
                  <c:v>-0.161</c:v>
                </c:pt>
                <c:pt idx="3">
                  <c:v>-0.190264844355808</c:v>
                </c:pt>
                <c:pt idx="4">
                  <c:v>-0.289764844355808</c:v>
                </c:pt>
                <c:pt idx="5">
                  <c:v>-0.319029688711615</c:v>
                </c:pt>
                <c:pt idx="6">
                  <c:v>-0.319029688711615</c:v>
                </c:pt>
                <c:pt idx="7">
                  <c:v>-0.24</c:v>
                </c:pt>
              </c:numCache>
            </c:numRef>
          </c:yVal>
          <c:smooth val="0"/>
        </c:ser>
        <c:ser>
          <c:idx val="5"/>
          <c:order val="5"/>
          <c:tx>
            <c:v>3</c:v>
          </c:tx>
          <c:spPr>
            <a:ln w="381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xVal>
            <c:numRef>
              <c:f>'Display of box hang'!$J$8:$Q$8</c:f>
              <c:numCache>
                <c:formatCode>General</c:formatCode>
                <c:ptCount val="8"/>
                <c:pt idx="0">
                  <c:v>1.8695</c:v>
                </c:pt>
                <c:pt idx="1">
                  <c:v>1.8695</c:v>
                </c:pt>
                <c:pt idx="2">
                  <c:v>1.75</c:v>
                </c:pt>
                <c:pt idx="3">
                  <c:v>1.41550129838095</c:v>
                </c:pt>
                <c:pt idx="4">
                  <c:v>1.41550129838095</c:v>
                </c:pt>
                <c:pt idx="5">
                  <c:v>1.75</c:v>
                </c:pt>
                <c:pt idx="6">
                  <c:v>1.8695</c:v>
                </c:pt>
                <c:pt idx="7">
                  <c:v>1.8695</c:v>
                </c:pt>
              </c:numCache>
            </c:numRef>
          </c:xVal>
          <c:yVal>
            <c:numRef>
              <c:f>'Display of box hang'!$R$8:$Y$8</c:f>
              <c:numCache>
                <c:formatCode>General</c:formatCode>
                <c:ptCount val="8"/>
                <c:pt idx="0">
                  <c:v>-0.4</c:v>
                </c:pt>
                <c:pt idx="1">
                  <c:v>-0.321</c:v>
                </c:pt>
                <c:pt idx="2">
                  <c:v>-0.321</c:v>
                </c:pt>
                <c:pt idx="3">
                  <c:v>-0.350264844355808</c:v>
                </c:pt>
                <c:pt idx="4">
                  <c:v>-0.449764844355808</c:v>
                </c:pt>
                <c:pt idx="5">
                  <c:v>-0.479029688711615</c:v>
                </c:pt>
                <c:pt idx="6">
                  <c:v>-0.479029688711615</c:v>
                </c:pt>
                <c:pt idx="7">
                  <c:v>-0.4</c:v>
                </c:pt>
              </c:numCache>
            </c:numRef>
          </c:yVal>
          <c:smooth val="0"/>
        </c:ser>
        <c:ser>
          <c:idx val="6"/>
          <c:order val="6"/>
          <c:tx>
            <c:v>4</c:v>
          </c:tx>
          <c:spPr>
            <a:ln w="38100" cap="flat" cmpd="sng" algn="ctr">
              <a:solidFill>
                <a:schemeClr val="bg1">
                  <a:lumMod val="50000"/>
                </a:schemeClr>
              </a:solidFill>
              <a:prstDash val="solid"/>
            </a:ln>
            <a:effectLst/>
          </c:spPr>
          <c:marker>
            <c:symbol val="none"/>
          </c:marker>
          <c:xVal>
            <c:numRef>
              <c:f>'Display of box hang'!$J$9:$Q$9</c:f>
              <c:numCache>
                <c:formatCode>General</c:formatCode>
                <c:ptCount val="8"/>
                <c:pt idx="0">
                  <c:v>1.8695</c:v>
                </c:pt>
                <c:pt idx="1">
                  <c:v>1.8695</c:v>
                </c:pt>
                <c:pt idx="2">
                  <c:v>1.75</c:v>
                </c:pt>
                <c:pt idx="3">
                  <c:v>1.41550129838095</c:v>
                </c:pt>
                <c:pt idx="4">
                  <c:v>1.41550129838095</c:v>
                </c:pt>
                <c:pt idx="5">
                  <c:v>1.75</c:v>
                </c:pt>
                <c:pt idx="6">
                  <c:v>1.8695</c:v>
                </c:pt>
                <c:pt idx="7">
                  <c:v>1.8695</c:v>
                </c:pt>
              </c:numCache>
            </c:numRef>
          </c:xVal>
          <c:yVal>
            <c:numRef>
              <c:f>'Display of box hang'!$R$9:$Y$9</c:f>
              <c:numCache>
                <c:formatCode>General</c:formatCode>
                <c:ptCount val="8"/>
                <c:pt idx="0">
                  <c:v>-0.56</c:v>
                </c:pt>
                <c:pt idx="1">
                  <c:v>-0.481</c:v>
                </c:pt>
                <c:pt idx="2">
                  <c:v>-0.481</c:v>
                </c:pt>
                <c:pt idx="3">
                  <c:v>-0.510264844355808</c:v>
                </c:pt>
                <c:pt idx="4">
                  <c:v>-0.609764844355808</c:v>
                </c:pt>
                <c:pt idx="5">
                  <c:v>-0.639029688711615</c:v>
                </c:pt>
                <c:pt idx="6">
                  <c:v>-0.639029688711615</c:v>
                </c:pt>
                <c:pt idx="7">
                  <c:v>-0.56</c:v>
                </c:pt>
              </c:numCache>
            </c:numRef>
          </c:yVal>
          <c:smooth val="0"/>
        </c:ser>
        <c:ser>
          <c:idx val="7"/>
          <c:order val="7"/>
          <c:tx>
            <c:v>5</c:v>
          </c:tx>
          <c:spPr>
            <a:ln w="381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xVal>
            <c:numRef>
              <c:f>'Display of box hang'!$J$10:$Q$10</c:f>
              <c:numCache>
                <c:formatCode>General</c:formatCode>
                <c:ptCount val="8"/>
                <c:pt idx="0">
                  <c:v>1.8695</c:v>
                </c:pt>
                <c:pt idx="1">
                  <c:v>1.8695</c:v>
                </c:pt>
                <c:pt idx="2">
                  <c:v>1.75</c:v>
                </c:pt>
                <c:pt idx="3">
                  <c:v>1.41550129838095</c:v>
                </c:pt>
                <c:pt idx="4">
                  <c:v>1.41550129838095</c:v>
                </c:pt>
                <c:pt idx="5">
                  <c:v>1.75</c:v>
                </c:pt>
                <c:pt idx="6">
                  <c:v>1.8695</c:v>
                </c:pt>
                <c:pt idx="7">
                  <c:v>1.8695</c:v>
                </c:pt>
              </c:numCache>
            </c:numRef>
          </c:xVal>
          <c:yVal>
            <c:numRef>
              <c:f>'Display of box hang'!$R$10:$Y$10</c:f>
              <c:numCache>
                <c:formatCode>General</c:formatCode>
                <c:ptCount val="8"/>
                <c:pt idx="0">
                  <c:v>-0.720000000000001</c:v>
                </c:pt>
                <c:pt idx="1">
                  <c:v>-0.641000000000001</c:v>
                </c:pt>
                <c:pt idx="2">
                  <c:v>-0.641000000000001</c:v>
                </c:pt>
                <c:pt idx="3">
                  <c:v>-0.670264844355808</c:v>
                </c:pt>
                <c:pt idx="4">
                  <c:v>-0.769764844355808</c:v>
                </c:pt>
                <c:pt idx="5">
                  <c:v>-0.799029688711616</c:v>
                </c:pt>
                <c:pt idx="6">
                  <c:v>-0.799029688711616</c:v>
                </c:pt>
                <c:pt idx="7">
                  <c:v>-0.720000000000001</c:v>
                </c:pt>
              </c:numCache>
            </c:numRef>
          </c:yVal>
          <c:smooth val="0"/>
        </c:ser>
        <c:ser>
          <c:idx val="8"/>
          <c:order val="8"/>
          <c:tx>
            <c:v>6</c:v>
          </c:tx>
          <c:spPr>
            <a:ln w="38100">
              <a:solidFill>
                <a:srgbClr val="7F7F7F"/>
              </a:solidFill>
            </a:ln>
          </c:spPr>
          <c:marker>
            <c:symbol val="none"/>
          </c:marker>
          <c:xVal>
            <c:numRef>
              <c:f>'Display of box hang'!$J$11:$Q$11</c:f>
              <c:numCache>
                <c:formatCode>General</c:formatCode>
                <c:ptCount val="8"/>
                <c:pt idx="0">
                  <c:v>1.8695</c:v>
                </c:pt>
                <c:pt idx="1">
                  <c:v>1.8695</c:v>
                </c:pt>
                <c:pt idx="2">
                  <c:v>1.75</c:v>
                </c:pt>
                <c:pt idx="3">
                  <c:v>1.41550129838095</c:v>
                </c:pt>
                <c:pt idx="4">
                  <c:v>1.41550129838095</c:v>
                </c:pt>
                <c:pt idx="5">
                  <c:v>1.75</c:v>
                </c:pt>
                <c:pt idx="6">
                  <c:v>1.8695</c:v>
                </c:pt>
                <c:pt idx="7">
                  <c:v>1.8695</c:v>
                </c:pt>
              </c:numCache>
            </c:numRef>
          </c:xVal>
          <c:yVal>
            <c:numRef>
              <c:f>'Display of box hang'!$R$11:$Y$11</c:f>
              <c:numCache>
                <c:formatCode>General</c:formatCode>
                <c:ptCount val="8"/>
                <c:pt idx="0">
                  <c:v>-0.880000000000001</c:v>
                </c:pt>
                <c:pt idx="1">
                  <c:v>-0.801000000000001</c:v>
                </c:pt>
                <c:pt idx="2">
                  <c:v>-0.801000000000001</c:v>
                </c:pt>
                <c:pt idx="3">
                  <c:v>-0.830264844355808</c:v>
                </c:pt>
                <c:pt idx="4">
                  <c:v>-0.929764844355808</c:v>
                </c:pt>
                <c:pt idx="5">
                  <c:v>-0.959029688711616</c:v>
                </c:pt>
                <c:pt idx="6">
                  <c:v>-0.959029688711616</c:v>
                </c:pt>
                <c:pt idx="7">
                  <c:v>-0.880000000000001</c:v>
                </c:pt>
              </c:numCache>
            </c:numRef>
          </c:yVal>
          <c:smooth val="0"/>
        </c:ser>
        <c:ser>
          <c:idx val="9"/>
          <c:order val="9"/>
          <c:tx>
            <c:v>7</c:v>
          </c:tx>
          <c:spPr>
            <a:ln w="38100">
              <a:solidFill>
                <a:srgbClr val="7F7F7F"/>
              </a:solidFill>
            </a:ln>
          </c:spPr>
          <c:marker>
            <c:symbol val="none"/>
          </c:marker>
          <c:xVal>
            <c:numRef>
              <c:f>'Display of box hang'!$J$12:$Q$12</c:f>
              <c:numCache>
                <c:formatCode>General</c:formatCode>
                <c:ptCount val="8"/>
                <c:pt idx="0">
                  <c:v>1.868085607056206</c:v>
                </c:pt>
                <c:pt idx="1">
                  <c:v>1.869464347164752</c:v>
                </c:pt>
                <c:pt idx="2">
                  <c:v>1.749982547593563</c:v>
                </c:pt>
                <c:pt idx="3">
                  <c:v>1.415024049788929</c:v>
                </c:pt>
                <c:pt idx="4">
                  <c:v>1.41328753534842</c:v>
                </c:pt>
                <c:pt idx="5">
                  <c:v>1.74722454923701</c:v>
                </c:pt>
                <c:pt idx="6">
                  <c:v>1.866706348808199</c:v>
                </c:pt>
                <c:pt idx="7">
                  <c:v>1.868085607056206</c:v>
                </c:pt>
              </c:numCache>
            </c:numRef>
          </c:xVal>
          <c:yVal>
            <c:numRef>
              <c:f>'Display of box hang'!$R$12:$Y$12</c:f>
              <c:numCache>
                <c:formatCode>General</c:formatCode>
                <c:ptCount val="8"/>
                <c:pt idx="0">
                  <c:v>-1.042073378181768</c:v>
                </c:pt>
                <c:pt idx="1">
                  <c:v>-0.963085410264413</c:v>
                </c:pt>
                <c:pt idx="2">
                  <c:v>-0.960999847695158</c:v>
                </c:pt>
                <c:pt idx="3">
                  <c:v>-0.984422427580023</c:v>
                </c:pt>
                <c:pt idx="4">
                  <c:v>-1.083907273248084</c:v>
                </c:pt>
                <c:pt idx="5">
                  <c:v>-1.119005467719748</c:v>
                </c:pt>
                <c:pt idx="6">
                  <c:v>-1.121091030289003</c:v>
                </c:pt>
                <c:pt idx="7">
                  <c:v>-1.042073378181768</c:v>
                </c:pt>
              </c:numCache>
            </c:numRef>
          </c:yVal>
          <c:smooth val="0"/>
        </c:ser>
        <c:ser>
          <c:idx val="10"/>
          <c:order val="10"/>
          <c:tx>
            <c:v>8</c:v>
          </c:tx>
          <c:spPr>
            <a:ln w="38100">
              <a:solidFill>
                <a:srgbClr val="7F7F7F"/>
              </a:solidFill>
            </a:ln>
          </c:spPr>
          <c:marker>
            <c:symbol val="none"/>
          </c:marker>
          <c:xVal>
            <c:numRef>
              <c:f>'Display of box hang'!$J$13:$Q$13</c:f>
              <c:numCache>
                <c:formatCode>General</c:formatCode>
                <c:ptCount val="8"/>
                <c:pt idx="0">
                  <c:v>1.863842859062617</c:v>
                </c:pt>
                <c:pt idx="1">
                  <c:v>1.866599919302114</c:v>
                </c:pt>
                <c:pt idx="2">
                  <c:v>1.747172715473332</c:v>
                </c:pt>
                <c:pt idx="3">
                  <c:v>1.411856453086361</c:v>
                </c:pt>
                <c:pt idx="4">
                  <c:v>1.408383953164462</c:v>
                </c:pt>
                <c:pt idx="5">
                  <c:v>1.741657558873244</c:v>
                </c:pt>
                <c:pt idx="6">
                  <c:v>1.861084762702026</c:v>
                </c:pt>
                <c:pt idx="7">
                  <c:v>1.863842859062617</c:v>
                </c:pt>
              </c:numCache>
            </c:numRef>
          </c:xVal>
          <c:yVal>
            <c:numRef>
              <c:f>'Display of box hang'!$R$13:$Y$13</c:f>
              <c:numCache>
                <c:formatCode>General</c:formatCode>
                <c:ptCount val="8"/>
                <c:pt idx="0">
                  <c:v>-1.204097387242499</c:v>
                </c:pt>
                <c:pt idx="1">
                  <c:v>-1.125145511907991</c:v>
                </c:pt>
                <c:pt idx="2">
                  <c:v>-1.120975022052042</c:v>
                </c:pt>
                <c:pt idx="3">
                  <c:v>-1.138548202721233</c:v>
                </c:pt>
                <c:pt idx="4">
                  <c:v>-1.237987590009633</c:v>
                </c:pt>
                <c:pt idx="5">
                  <c:v>-1.278908443347113</c:v>
                </c:pt>
                <c:pt idx="6">
                  <c:v>-1.283078933203062</c:v>
                </c:pt>
                <c:pt idx="7">
                  <c:v>-1.204097387242499</c:v>
                </c:pt>
              </c:numCache>
            </c:numRef>
          </c:yVal>
          <c:smooth val="0"/>
        </c:ser>
        <c:ser>
          <c:idx val="11"/>
          <c:order val="11"/>
          <c:tx>
            <c:v>9</c:v>
          </c:tx>
          <c:spPr>
            <a:ln w="381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xVal>
            <c:numRef>
              <c:f>'Display of box hang'!$J$14:$Q$14</c:f>
              <c:numCache>
                <c:formatCode>General</c:formatCode>
                <c:ptCount val="8"/>
                <c:pt idx="0">
                  <c:v>1.85677304840137</c:v>
                </c:pt>
                <c:pt idx="1">
                  <c:v>1.860907588944563</c:v>
                </c:pt>
                <c:pt idx="2">
                  <c:v>1.741571359541391</c:v>
                </c:pt>
                <c:pt idx="3">
                  <c:v>1.405999473153888</c:v>
                </c:pt>
                <c:pt idx="4">
                  <c:v>1.400792045507715</c:v>
                </c:pt>
                <c:pt idx="5">
                  <c:v>1.733300724667894</c:v>
                </c:pt>
                <c:pt idx="6">
                  <c:v>1.852636954071066</c:v>
                </c:pt>
                <c:pt idx="7">
                  <c:v>1.85677304840137</c:v>
                </c:pt>
              </c:numCache>
            </c:numRef>
          </c:xVal>
          <c:yVal>
            <c:numRef>
              <c:f>'Display of box hang'!$R$14:$Y$14</c:f>
              <c:numCache>
                <c:formatCode>General</c:formatCode>
                <c:ptCount val="8"/>
                <c:pt idx="0">
                  <c:v>-1.366022673099476</c:v>
                </c:pt>
                <c:pt idx="1">
                  <c:v>-1.287130939853865</c:v>
                </c:pt>
                <c:pt idx="2">
                  <c:v>-1.280876793082833</c:v>
                </c:pt>
                <c:pt idx="3">
                  <c:v>-1.292595221575282</c:v>
                </c:pt>
                <c:pt idx="4">
                  <c:v>-1.391958860283362</c:v>
                </c:pt>
                <c:pt idx="5">
                  <c:v>-1.438689907598323</c:v>
                </c:pt>
                <c:pt idx="6">
                  <c:v>-1.444944054369355</c:v>
                </c:pt>
                <c:pt idx="7">
                  <c:v>-1.366022673099476</c:v>
                </c:pt>
              </c:numCache>
            </c:numRef>
          </c:yVal>
          <c:smooth val="0"/>
        </c:ser>
        <c:ser>
          <c:idx val="12"/>
          <c:order val="12"/>
          <c:tx>
            <c:v>10</c:v>
          </c:tx>
          <c:spPr>
            <a:ln w="381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xVal>
            <c:numRef>
              <c:f>'Display of box hang'!$J$15:$Q$15</c:f>
              <c:numCache>
                <c:formatCode>General</c:formatCode>
                <c:ptCount val="8"/>
                <c:pt idx="0">
                  <c:v>1.846878328605282</c:v>
                </c:pt>
                <c:pt idx="1">
                  <c:v>1.852389090031068</c:v>
                </c:pt>
                <c:pt idx="2">
                  <c:v>1.73318018602502</c:v>
                </c:pt>
                <c:pt idx="3">
                  <c:v>1.397454894084335</c:v>
                </c:pt>
                <c:pt idx="4">
                  <c:v>1.390514124946795</c:v>
                </c:pt>
                <c:pt idx="5">
                  <c:v>1.722156592193615</c:v>
                </c:pt>
                <c:pt idx="6">
                  <c:v>1.841365496199664</c:v>
                </c:pt>
                <c:pt idx="7">
                  <c:v>1.846878328605282</c:v>
                </c:pt>
              </c:numCache>
            </c:numRef>
          </c:xVal>
          <c:yVal>
            <c:numRef>
              <c:f>'Display of box hang'!$R$15:$Y$15</c:f>
              <c:numCache>
                <c:formatCode>General</c:formatCode>
                <c:ptCount val="8"/>
                <c:pt idx="0">
                  <c:v>-1.527799911742017</c:v>
                </c:pt>
                <c:pt idx="1">
                  <c:v>-1.448992351771491</c:v>
                </c:pt>
                <c:pt idx="2">
                  <c:v>-1.440656453159068</c:v>
                </c:pt>
                <c:pt idx="3">
                  <c:v>-1.446516559927938</c:v>
                </c:pt>
                <c:pt idx="4">
                  <c:v>-1.545774182928791</c:v>
                </c:pt>
                <c:pt idx="5">
                  <c:v>-1.598301189491526</c:v>
                </c:pt>
                <c:pt idx="6">
                  <c:v>-1.606637088103949</c:v>
                </c:pt>
                <c:pt idx="7">
                  <c:v>-1.527799911742017</c:v>
                </c:pt>
              </c:numCache>
            </c:numRef>
          </c:yVal>
          <c:smooth val="0"/>
        </c:ser>
        <c:ser>
          <c:idx val="13"/>
          <c:order val="13"/>
          <c:tx>
            <c:v>11</c:v>
          </c:tx>
          <c:spPr>
            <a:ln w="381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xVal>
            <c:numRef>
              <c:f>'Display of box hang'!$J$16:$Q$16</c:f>
              <c:numCache>
                <c:formatCode>General</c:formatCode>
                <c:ptCount val="8"/>
                <c:pt idx="0">
                  <c:v>1.834161713701854</c:v>
                </c:pt>
                <c:pt idx="1">
                  <c:v>1.841047017378919</c:v>
                </c:pt>
                <c:pt idx="2">
                  <c:v>1.722001750956956</c:v>
                </c:pt>
                <c:pt idx="3">
                  <c:v>1.38622531863926</c:v>
                </c:pt>
                <c:pt idx="4">
                  <c:v>1.377553322235868</c:v>
                </c:pt>
                <c:pt idx="5">
                  <c:v>1.708228556061114</c:v>
                </c:pt>
                <c:pt idx="6">
                  <c:v>1.827273822483078</c:v>
                </c:pt>
                <c:pt idx="7">
                  <c:v>1.834161713701854</c:v>
                </c:pt>
              </c:numCache>
            </c:numRef>
          </c:xVal>
          <c:yVal>
            <c:numRef>
              <c:f>'Display of box hang'!$R$16:$Y$16</c:f>
              <c:numCache>
                <c:formatCode>General</c:formatCode>
                <c:ptCount val="8"/>
                <c:pt idx="0">
                  <c:v>-1.689379824256065</c:v>
                </c:pt>
                <c:pt idx="1">
                  <c:v>-1.610680443106817</c:v>
                </c:pt>
                <c:pt idx="2">
                  <c:v>-1.600265331848472</c:v>
                </c:pt>
                <c:pt idx="3">
                  <c:v>-1.600265331848472</c:v>
                </c:pt>
                <c:pt idx="4">
                  <c:v>-1.699386704308601</c:v>
                </c:pt>
                <c:pt idx="5">
                  <c:v>-1.757693669884072</c:v>
                </c:pt>
                <c:pt idx="6">
                  <c:v>-1.768108781142417</c:v>
                </c:pt>
                <c:pt idx="7">
                  <c:v>-1.689379824256065</c:v>
                </c:pt>
              </c:numCache>
            </c:numRef>
          </c:yVal>
          <c:smooth val="0"/>
        </c:ser>
        <c:ser>
          <c:idx val="14"/>
          <c:order val="14"/>
          <c:tx>
            <c:v>12</c:v>
          </c:tx>
          <c:spPr>
            <a:ln w="381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xVal>
            <c:numRef>
              <c:f>'Display of box hang'!$J$17:$Q$17</c:f>
              <c:numCache>
                <c:formatCode>General</c:formatCode>
                <c:ptCount val="8"/>
                <c:pt idx="0">
                  <c:v>1.818627077295174</c:v>
                </c:pt>
                <c:pt idx="1">
                  <c:v>1.826884825893319</c:v>
                </c:pt>
                <c:pt idx="2">
                  <c:v>1.70803945939681</c:v>
                </c:pt>
                <c:pt idx="3">
                  <c:v>1.372314167456127</c:v>
                </c:pt>
                <c:pt idx="4">
                  <c:v>1.361913585360995</c:v>
                </c:pt>
                <c:pt idx="5">
                  <c:v>1.691520858885119</c:v>
                </c:pt>
                <c:pt idx="6">
                  <c:v>1.810366225381628</c:v>
                </c:pt>
                <c:pt idx="7">
                  <c:v>1.818627077295174</c:v>
                </c:pt>
              </c:numCache>
            </c:numRef>
          </c:xVal>
          <c:yVal>
            <c:numRef>
              <c:f>'Display of box hang'!$R$17:$Y$17</c:f>
              <c:numCache>
                <c:formatCode>General</c:formatCode>
                <c:ptCount val="8"/>
                <c:pt idx="0">
                  <c:v>-1.850713191835008</c:v>
                </c:pt>
                <c:pt idx="1">
                  <c:v>-1.772145962100914</c:v>
                </c:pt>
                <c:pt idx="2">
                  <c:v>-1.75965481074043</c:v>
                </c:pt>
                <c:pt idx="3">
                  <c:v>-1.75379470397156</c:v>
                </c:pt>
                <c:pt idx="4">
                  <c:v>-1.852749632560703</c:v>
                </c:pt>
                <c:pt idx="5">
                  <c:v>-1.916818796282363</c:v>
                </c:pt>
                <c:pt idx="6">
                  <c:v>-1.929309947642848</c:v>
                </c:pt>
                <c:pt idx="7">
                  <c:v>-1.850713191835008</c:v>
                </c:pt>
              </c:numCache>
            </c:numRef>
          </c:yVal>
          <c:smooth val="0"/>
        </c:ser>
        <c:ser>
          <c:idx val="15"/>
          <c:order val="15"/>
          <c:tx>
            <c:v>13</c:v>
          </c:tx>
          <c:spPr>
            <a:ln w="381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xVal>
            <c:numRef>
              <c:f>'Display of box hang'!$J$18:$Q$18</c:f>
              <c:numCache>
                <c:formatCode>General</c:formatCode>
                <c:ptCount val="8"/>
                <c:pt idx="0">
                  <c:v>1.80027915138598</c:v>
                </c:pt>
                <c:pt idx="1">
                  <c:v>1.809906829514986</c:v>
                </c:pt>
                <c:pt idx="2">
                  <c:v>1.691297564393848</c:v>
                </c:pt>
                <c:pt idx="3">
                  <c:v>1.355725678006345</c:v>
                </c:pt>
                <c:pt idx="4">
                  <c:v>1.343599678337533</c:v>
                </c:pt>
                <c:pt idx="5">
                  <c:v>1.672038589992044</c:v>
                </c:pt>
                <c:pt idx="6">
                  <c:v>1.790647855113182</c:v>
                </c:pt>
                <c:pt idx="7">
                  <c:v>1.80027915138598</c:v>
                </c:pt>
              </c:numCache>
            </c:numRef>
          </c:xVal>
          <c:yVal>
            <c:numRef>
              <c:f>'Display of box hang'!$R$18:$Y$18</c:f>
              <c:numCache>
                <c:formatCode>General</c:formatCode>
                <c:ptCount val="8"/>
                <c:pt idx="0">
                  <c:v>-2.011750870772206</c:v>
                </c:pt>
                <c:pt idx="1">
                  <c:v>-1.933339724792541</c:v>
                </c:pt>
                <c:pt idx="2">
                  <c:v>-1.918776338255626</c:v>
                </c:pt>
                <c:pt idx="3">
                  <c:v>-1.907057909763177</c:v>
                </c:pt>
                <c:pt idx="4">
                  <c:v>-2.005816251851489</c:v>
                </c:pt>
                <c:pt idx="5">
                  <c:v>-2.075628097631416</c:v>
                </c:pt>
                <c:pt idx="6">
                  <c:v>-2.090191484168331</c:v>
                </c:pt>
                <c:pt idx="7">
                  <c:v>-2.011750870772206</c:v>
                </c:pt>
              </c:numCache>
            </c:numRef>
          </c:yVal>
          <c:smooth val="0"/>
        </c:ser>
        <c:ser>
          <c:idx val="16"/>
          <c:order val="16"/>
          <c:tx>
            <c:v>14</c:v>
          </c:tx>
          <c:spPr>
            <a:ln w="381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xVal>
            <c:numRef>
              <c:f>'Display of box hang'!$J$19:$Q$19</c:f>
              <c:numCache>
                <c:formatCode>General</c:formatCode>
                <c:ptCount val="8"/>
                <c:pt idx="0">
                  <c:v>1.779123524930243</c:v>
                </c:pt>
                <c:pt idx="1">
                  <c:v>1.790118199906088</c:v>
                </c:pt>
                <c:pt idx="2">
                  <c:v>1.67178116569147</c:v>
                </c:pt>
                <c:pt idx="3">
                  <c:v>1.336464903304499</c:v>
                </c:pt>
                <c:pt idx="4">
                  <c:v>1.322617179758972</c:v>
                </c:pt>
                <c:pt idx="5">
                  <c:v>1.649787683869721</c:v>
                </c:pt>
                <c:pt idx="6">
                  <c:v>1.768124718084338</c:v>
                </c:pt>
                <c:pt idx="7">
                  <c:v>1.779123524930243</c:v>
                </c:pt>
              </c:numCache>
            </c:numRef>
          </c:xVal>
          <c:yVal>
            <c:numRef>
              <c:f>'Display of box hang'!$R$19:$Y$19</c:f>
              <c:numCache>
                <c:formatCode>General</c:formatCode>
                <c:ptCount val="8"/>
                <c:pt idx="0">
                  <c:v>-2.172443807430649</c:v>
                </c:pt>
                <c:pt idx="1">
                  <c:v>-2.094212630000065</c:v>
                </c:pt>
                <c:pt idx="2">
                  <c:v>-2.077581444435337</c:v>
                </c:pt>
                <c:pt idx="3">
                  <c:v>-2.060008263766147</c:v>
                </c:pt>
                <c:pt idx="4">
                  <c:v>-2.158539936605932</c:v>
                </c:pt>
                <c:pt idx="5">
                  <c:v>-2.234073199079619</c:v>
                </c:pt>
                <c:pt idx="6">
                  <c:v>-2.250704384644347</c:v>
                </c:pt>
                <c:pt idx="7">
                  <c:v>-2.172443807430649</c:v>
                </c:pt>
              </c:numCache>
            </c:numRef>
          </c:yVal>
          <c:smooth val="0"/>
        </c:ser>
        <c:ser>
          <c:idx val="17"/>
          <c:order val="17"/>
          <c:tx>
            <c:v>15</c:v>
          </c:tx>
          <c:spPr>
            <a:ln w="381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xVal>
            <c:numRef>
              <c:f>'Display of box hang'!$J$20:$Q$20</c:f>
              <c:numCache>
                <c:formatCode>General</c:formatCode>
                <c:ptCount val="8"/>
                <c:pt idx="0">
                  <c:v>1.75516664213672</c:v>
                </c:pt>
                <c:pt idx="1">
                  <c:v>1.767524964874898</c:v>
                </c:pt>
                <c:pt idx="2">
                  <c:v>1.649496208173779</c:v>
                </c:pt>
                <c:pt idx="3">
                  <c:v>1.314537710369145</c:v>
                </c:pt>
                <c:pt idx="4">
                  <c:v>1.298972481097642</c:v>
                </c:pt>
                <c:pt idx="5">
                  <c:v>1.624774918359704</c:v>
                </c:pt>
                <c:pt idx="6">
                  <c:v>1.742803675060823</c:v>
                </c:pt>
                <c:pt idx="7">
                  <c:v>1.75516664213672</c:v>
                </c:pt>
              </c:numCache>
            </c:numRef>
          </c:xVal>
          <c:yVal>
            <c:numRef>
              <c:f>'Display of box hang'!$R$20:$Y$20</c:f>
              <c:numCache>
                <c:formatCode>General</c:formatCode>
                <c:ptCount val="8"/>
                <c:pt idx="0">
                  <c:v>-2.332743053185165</c:v>
                </c:pt>
                <c:pt idx="1">
                  <c:v>-2.254715674278149</c:v>
                </c:pt>
                <c:pt idx="2">
                  <c:v>-2.236021755705841</c:v>
                </c:pt>
                <c:pt idx="3">
                  <c:v>-2.212599175820976</c:v>
                </c:pt>
                <c:pt idx="4">
                  <c:v>-2.310874165710192</c:v>
                </c:pt>
                <c:pt idx="5">
                  <c:v>-2.392105836714183</c:v>
                </c:pt>
                <c:pt idx="6">
                  <c:v>-2.41079975528649</c:v>
                </c:pt>
                <c:pt idx="7">
                  <c:v>-2.332743053185165</c:v>
                </c:pt>
              </c:numCache>
            </c:numRef>
          </c:yVal>
          <c:smooth val="0"/>
        </c:ser>
        <c:ser>
          <c:idx val="18"/>
          <c:order val="18"/>
          <c:tx>
            <c:v>16</c:v>
          </c:tx>
          <c:spPr>
            <a:ln w="381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xVal>
            <c:numRef>
              <c:f>'Display of box hang'!$J$21:$Q$21</c:f>
              <c:numCache>
                <c:formatCode>General</c:formatCode>
                <c:ptCount val="8"/>
                <c:pt idx="0">
                  <c:v>1.728415800503987</c:v>
                </c:pt>
                <c:pt idx="1">
                  <c:v>1.742134006539675</c:v>
                </c:pt>
                <c:pt idx="2">
                  <c:v>1.624449480054716</c:v>
                </c:pt>
                <c:pt idx="3">
                  <c:v>1.289950778435666</c:v>
                </c:pt>
                <c:pt idx="4">
                  <c:v>1.272672784757806</c:v>
                </c:pt>
                <c:pt idx="5">
                  <c:v>1.597007912592672</c:v>
                </c:pt>
                <c:pt idx="6">
                  <c:v>1.714692439077631</c:v>
                </c:pt>
                <c:pt idx="7">
                  <c:v>1.728415800503987</c:v>
                </c:pt>
              </c:numCache>
            </c:numRef>
          </c:xVal>
          <c:yVal>
            <c:numRef>
              <c:f>'Display of box hang'!$R$21:$Y$21</c:f>
              <c:numCache>
                <c:formatCode>General</c:formatCode>
                <c:ptCount val="8"/>
                <c:pt idx="0">
                  <c:v>-2.492599779332643</c:v>
                </c:pt>
                <c:pt idx="1">
                  <c:v>-2.414799966844679</c:v>
                </c:pt>
                <c:pt idx="2">
                  <c:v>-2.39404900961348</c:v>
                </c:pt>
                <c:pt idx="3">
                  <c:v>-2.364784165257673</c:v>
                </c:pt>
                <c:pt idx="4">
                  <c:v>-2.462772536682388</c:v>
                </c:pt>
                <c:pt idx="5">
                  <c:v>-2.549677872262785</c:v>
                </c:pt>
                <c:pt idx="6">
                  <c:v>-2.570428829493983</c:v>
                </c:pt>
                <c:pt idx="7">
                  <c:v>-2.492599779332643</c:v>
                </c:pt>
              </c:numCache>
            </c:numRef>
          </c:yVal>
          <c:smooth val="0"/>
        </c:ser>
        <c:ser>
          <c:idx val="19"/>
          <c:order val="19"/>
          <c:tx>
            <c:v>17</c:v>
          </c:tx>
          <c:spPr>
            <a:ln w="381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xVal>
            <c:numRef>
              <c:f>'Display of box hang'!$J$22:$Q$22</c:f>
              <c:numCache>
                <c:formatCode>General</c:formatCode>
                <c:ptCount val="8"/>
                <c:pt idx="0">
                  <c:v>1.698879148597546</c:v>
                </c:pt>
                <c:pt idx="1">
                  <c:v>1.713953059232293</c:v>
                </c:pt>
                <c:pt idx="2">
                  <c:v>1.596648610810297</c:v>
                </c:pt>
                <c:pt idx="3">
                  <c:v>1.262711596921706</c:v>
                </c:pt>
                <c:pt idx="4">
                  <c:v>1.24372610188174</c:v>
                </c:pt>
                <c:pt idx="5">
                  <c:v>1.566495124667566</c:v>
                </c:pt>
                <c:pt idx="6">
                  <c:v>1.683799573089562</c:v>
                </c:pt>
                <c:pt idx="7">
                  <c:v>1.698879148597546</c:v>
                </c:pt>
              </c:numCache>
            </c:numRef>
          </c:xVal>
          <c:yVal>
            <c:numRef>
              <c:f>'Display of box hang'!$R$22:$Y$22</c:f>
              <c:numCache>
                <c:formatCode>General</c:formatCode>
                <c:ptCount val="8"/>
                <c:pt idx="0">
                  <c:v>-2.651965291965732</c:v>
                </c:pt>
                <c:pt idx="1">
                  <c:v>-2.574416744473367</c:v>
                </c:pt>
                <c:pt idx="2">
                  <c:v>-2.551615069525869</c:v>
                </c:pt>
                <c:pt idx="3">
                  <c:v>-2.516516875054205</c:v>
                </c:pt>
                <c:pt idx="4">
                  <c:v>-2.614188779807248</c:v>
                </c:pt>
                <c:pt idx="5">
                  <c:v>-2.706741307756963</c:v>
                </c:pt>
                <c:pt idx="6">
                  <c:v>-2.72954298270446</c:v>
                </c:pt>
                <c:pt idx="7">
                  <c:v>-2.651965291965732</c:v>
                </c:pt>
              </c:numCache>
            </c:numRef>
          </c:yVal>
          <c:smooth val="0"/>
        </c:ser>
        <c:ser>
          <c:idx val="20"/>
          <c:order val="20"/>
          <c:tx>
            <c:v>18</c:v>
          </c:tx>
          <c:spPr>
            <a:ln w="381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xVal>
            <c:numRef>
              <c:f>'Display of box hang'!$J$23:$Q$23</c:f>
              <c:numCache>
                <c:formatCode>General</c:formatCode>
                <c:ptCount val="8"/>
                <c:pt idx="0">
                  <c:v>1.666565683567696</c:v>
                </c:pt>
                <c:pt idx="1">
                  <c:v>1.682990707142299</c:v>
                </c:pt>
                <c:pt idx="2">
                  <c:v>1.56610206885461</c:v>
                </c:pt>
                <c:pt idx="3">
                  <c:v>1.232828463145827</c:v>
                </c:pt>
                <c:pt idx="4">
                  <c:v>1.21214124990946</c:v>
                </c:pt>
                <c:pt idx="5">
                  <c:v>1.533245849075173</c:v>
                </c:pt>
                <c:pt idx="6">
                  <c:v>1.650134487362863</c:v>
                </c:pt>
                <c:pt idx="7">
                  <c:v>1.666565683567696</c:v>
                </c:pt>
              </c:numCache>
            </c:numRef>
          </c:xVal>
          <c:yVal>
            <c:numRef>
              <c:f>'Display of box hang'!$R$23:$Y$23</c:f>
              <c:numCache>
                <c:formatCode>General</c:formatCode>
                <c:ptCount val="8"/>
                <c:pt idx="0">
                  <c:v>-2.810791046805474</c:v>
                </c:pt>
                <c:pt idx="1">
                  <c:v>-2.733517386347504</c:v>
                </c:pt>
                <c:pt idx="2">
                  <c:v>-2.708671939294782</c:v>
                </c:pt>
                <c:pt idx="3">
                  <c:v>-2.667751085957301</c:v>
                </c:pt>
                <c:pt idx="4">
                  <c:v>-2.765076772230314</c:v>
                </c:pt>
                <c:pt idx="5">
                  <c:v>-2.863248300152758</c:v>
                </c:pt>
                <c:pt idx="6">
                  <c:v>-2.88809374720548</c:v>
                </c:pt>
                <c:pt idx="7">
                  <c:v>-2.810791046805474</c:v>
                </c:pt>
              </c:numCache>
            </c:numRef>
          </c:yVal>
          <c:smooth val="0"/>
        </c:ser>
        <c:ser>
          <c:idx val="21"/>
          <c:order val="21"/>
          <c:tx>
            <c:v>Flying Frame</c:v>
          </c:tx>
          <c:spPr>
            <a:ln w="38100">
              <a:solidFill>
                <a:srgbClr val="7F7F7F"/>
              </a:solidFill>
            </a:ln>
          </c:spPr>
          <c:marker>
            <c:symbol val="none"/>
          </c:marker>
          <c:xVal>
            <c:numRef>
              <c:f>'Display of box hang'!$K$40:$O$40</c:f>
              <c:numCache>
                <c:formatCode>General</c:formatCode>
                <c:ptCount val="5"/>
                <c:pt idx="0">
                  <c:v>1.93</c:v>
                </c:pt>
                <c:pt idx="1">
                  <c:v>1.93</c:v>
                </c:pt>
                <c:pt idx="2">
                  <c:v>1.225</c:v>
                </c:pt>
                <c:pt idx="3">
                  <c:v>1.225</c:v>
                </c:pt>
                <c:pt idx="4">
                  <c:v>1.93</c:v>
                </c:pt>
              </c:numCache>
            </c:numRef>
          </c:xVal>
          <c:yVal>
            <c:numRef>
              <c:f>'Display of box hang'!$S$40:$W$40</c:f>
              <c:numCache>
                <c:formatCode>General</c:formatCode>
                <c:ptCount val="5"/>
                <c:pt idx="0">
                  <c:v>0.10091</c:v>
                </c:pt>
                <c:pt idx="1">
                  <c:v>0.000909999999999994</c:v>
                </c:pt>
                <c:pt idx="2">
                  <c:v>0.000909999999999994</c:v>
                </c:pt>
                <c:pt idx="3">
                  <c:v>0.10091</c:v>
                </c:pt>
                <c:pt idx="4">
                  <c:v>0.10091</c:v>
                </c:pt>
              </c:numCache>
            </c:numRef>
          </c:yVal>
          <c:smooth val="0"/>
        </c:ser>
        <c:ser>
          <c:idx val="22"/>
          <c:order val="22"/>
          <c:tx>
            <c:v>19</c:v>
          </c:tx>
          <c:spPr>
            <a:ln w="38100" cmpd="sng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xVal>
            <c:numRef>
              <c:f>'Display of box hang'!$J$24:$Q$24</c:f>
              <c:numCache>
                <c:formatCode>General</c:formatCode>
                <c:ptCount val="8"/>
                <c:pt idx="0">
                  <c:v>1.631485248408912</c:v>
                </c:pt>
                <c:pt idx="1">
                  <c:v>1.649256381702077</c:v>
                </c:pt>
                <c:pt idx="2">
                  <c:v>1.532819158960242</c:v>
                </c:pt>
                <c:pt idx="3">
                  <c:v>1.200310479800063</c:v>
                </c:pt>
                <c:pt idx="4">
                  <c:v>1.177927849892848</c:v>
                </c:pt>
                <c:pt idx="5">
                  <c:v>1.497270213866931</c:v>
                </c:pt>
                <c:pt idx="6">
                  <c:v>1.613707436608767</c:v>
                </c:pt>
                <c:pt idx="7">
                  <c:v>1.631485248408912</c:v>
                </c:pt>
              </c:numCache>
            </c:numRef>
          </c:xVal>
          <c:yVal>
            <c:numRef>
              <c:f>'Display of box hang'!$R$24:$Y$24</c:f>
              <c:numCache>
                <c:formatCode>General</c:formatCode>
                <c:ptCount val="8"/>
                <c:pt idx="0">
                  <c:v>-2.969028663988367</c:v>
                </c:pt>
                <c:pt idx="1">
                  <c:v>-2.892053428870334</c:v>
                </c:pt>
                <c:pt idx="2">
                  <c:v>-2.865171777876242</c:v>
                </c:pt>
                <c:pt idx="3">
                  <c:v>-2.818440730561281</c:v>
                </c:pt>
                <c:pt idx="4">
                  <c:v>-2.915390552007411</c:v>
                </c:pt>
                <c:pt idx="5">
                  <c:v>-3.019151175904169</c:v>
                </c:pt>
                <c:pt idx="6">
                  <c:v>-3.046032826898261</c:v>
                </c:pt>
                <c:pt idx="7">
                  <c:v>-2.969028663988367</c:v>
                </c:pt>
              </c:numCache>
            </c:numRef>
          </c:yVal>
          <c:smooth val="0"/>
        </c:ser>
        <c:ser>
          <c:idx val="23"/>
          <c:order val="23"/>
          <c:tx>
            <c:v>20</c:v>
          </c:tx>
          <c:spPr>
            <a:ln w="381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xVal>
            <c:numRef>
              <c:f>'Display of box hang'!$J$25:$Q$25</c:f>
              <c:numCache>
                <c:formatCode>General</c:formatCode>
                <c:ptCount val="8"/>
                <c:pt idx="0">
                  <c:v>1.593648528961575</c:v>
                </c:pt>
                <c:pt idx="1">
                  <c:v>1.612760358713949</c:v>
                </c:pt>
                <c:pt idx="2">
                  <c:v>1.496810019423967</c:v>
                </c:pt>
                <c:pt idx="3">
                  <c:v>1.165167552177147</c:v>
                </c:pt>
                <c:pt idx="4">
                  <c:v>1.14109632356498</c:v>
                </c:pt>
                <c:pt idx="5">
                  <c:v>1.458579177569828</c:v>
                </c:pt>
                <c:pt idx="6">
                  <c:v>1.57452951685981</c:v>
                </c:pt>
                <c:pt idx="7">
                  <c:v>1.593648528961575</c:v>
                </c:pt>
              </c:numCache>
            </c:numRef>
          </c:xVal>
          <c:yVal>
            <c:numRef>
              <c:f>'Display of box hang'!$R$25:$Y$25</c:f>
              <c:numCache>
                <c:formatCode>General</c:formatCode>
                <c:ptCount val="8"/>
                <c:pt idx="0">
                  <c:v>-3.126629942803334</c:v>
                </c:pt>
                <c:pt idx="1">
                  <c:v>-3.04997658042753</c:v>
                </c:pt>
                <c:pt idx="2">
                  <c:v>-3.02106691390337</c:v>
                </c:pt>
                <c:pt idx="3">
                  <c:v>-2.968539907340633</c:v>
                </c:pt>
                <c:pt idx="4">
                  <c:v>-3.065084332105095</c:v>
                </c:pt>
                <c:pt idx="5">
                  <c:v>-3.174402445484976</c:v>
                </c:pt>
                <c:pt idx="6">
                  <c:v>-3.203312112009136</c:v>
                </c:pt>
                <c:pt idx="7">
                  <c:v>-3.126629942803334</c:v>
                </c:pt>
              </c:numCache>
            </c:numRef>
          </c:yVal>
          <c:smooth val="0"/>
        </c:ser>
        <c:ser>
          <c:idx val="24"/>
          <c:order val="24"/>
          <c:tx>
            <c:v>21</c:v>
          </c:tx>
          <c:spPr>
            <a:ln w="381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xVal>
            <c:numRef>
              <c:f>'Display of box hang'!$J$26:$Q$26</c:f>
              <c:numCache>
                <c:formatCode>General</c:formatCode>
                <c:ptCount val="8"/>
                <c:pt idx="0">
                  <c:v>1.551164222222889</c:v>
                </c:pt>
                <c:pt idx="1">
                  <c:v>1.572939573332432</c:v>
                </c:pt>
                <c:pt idx="2">
                  <c:v>1.458068800667803</c:v>
                </c:pt>
                <c:pt idx="3">
                  <c:v>1.128461527143678</c:v>
                </c:pt>
                <c:pt idx="4">
                  <c:v>1.101035610239887</c:v>
                </c:pt>
                <c:pt idx="5">
                  <c:v>1.41450991513075</c:v>
                </c:pt>
                <c:pt idx="6">
                  <c:v>1.529380687795379</c:v>
                </c:pt>
                <c:pt idx="7">
                  <c:v>1.551164222222889</c:v>
                </c:pt>
              </c:numCache>
            </c:numRef>
          </c:xVal>
          <c:yVal>
            <c:numRef>
              <c:f>'Display of box hang'!$R$26:$Y$26</c:f>
              <c:numCache>
                <c:formatCode>General</c:formatCode>
                <c:ptCount val="8"/>
                <c:pt idx="0">
                  <c:v>-3.28518353407645</c:v>
                </c:pt>
                <c:pt idx="1">
                  <c:v>-3.209243860097323</c:v>
                </c:pt>
                <c:pt idx="2">
                  <c:v>-3.176305196077192</c:v>
                </c:pt>
                <c:pt idx="3">
                  <c:v>-3.112236032355532</c:v>
                </c:pt>
                <c:pt idx="4">
                  <c:v>-3.207881571101394</c:v>
                </c:pt>
                <c:pt idx="5">
                  <c:v>-3.328213082656724</c:v>
                </c:pt>
                <c:pt idx="6">
                  <c:v>-3.361151746676855</c:v>
                </c:pt>
                <c:pt idx="7">
                  <c:v>-3.28518353407645</c:v>
                </c:pt>
              </c:numCache>
            </c:numRef>
          </c:yVal>
          <c:smooth val="0"/>
        </c:ser>
        <c:ser>
          <c:idx val="25"/>
          <c:order val="25"/>
          <c:tx>
            <c:v>22</c:v>
          </c:tx>
          <c:spPr>
            <a:ln w="381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xVal>
            <c:numRef>
              <c:f>'Display of box hang'!$J$27:$Q$27</c:f>
              <c:numCache>
                <c:formatCode>General</c:formatCode>
                <c:ptCount val="8"/>
                <c:pt idx="0">
                  <c:v>1.503172355240175</c:v>
                </c:pt>
                <c:pt idx="1">
                  <c:v>1.527584697795796</c:v>
                </c:pt>
                <c:pt idx="2">
                  <c:v>1.413933444098525</c:v>
                </c:pt>
                <c:pt idx="3">
                  <c:v>1.086762939987777</c:v>
                </c:pt>
                <c:pt idx="4">
                  <c:v>1.05601574904747</c:v>
                </c:pt>
                <c:pt idx="5">
                  <c:v>1.365099584670854</c:v>
                </c:pt>
                <c:pt idx="6">
                  <c:v>1.478750838368124</c:v>
                </c:pt>
                <c:pt idx="7">
                  <c:v>1.503172355240175</c:v>
                </c:pt>
              </c:numCache>
            </c:numRef>
          </c:xVal>
          <c:yVal>
            <c:numRef>
              <c:f>'Display of box hang'!$R$27:$Y$27</c:f>
              <c:numCache>
                <c:formatCode>General</c:formatCode>
                <c:ptCount val="8"/>
                <c:pt idx="0">
                  <c:v>-3.442157857862803</c:v>
                </c:pt>
                <c:pt idx="1">
                  <c:v>-3.367024393075486</c:v>
                </c:pt>
                <c:pt idx="2">
                  <c:v>-3.33009686224768</c:v>
                </c:pt>
                <c:pt idx="3">
                  <c:v>-3.254563599773993</c:v>
                </c:pt>
                <c:pt idx="4">
                  <c:v>-3.349193723145361</c:v>
                </c:pt>
                <c:pt idx="5">
                  <c:v>-3.480392027464956</c:v>
                </c:pt>
                <c:pt idx="6">
                  <c:v>-3.517319558292762</c:v>
                </c:pt>
                <c:pt idx="7">
                  <c:v>-3.442157857862803</c:v>
                </c:pt>
              </c:numCache>
            </c:numRef>
          </c:yVal>
          <c:smooth val="0"/>
        </c:ser>
        <c:ser>
          <c:idx val="26"/>
          <c:order val="26"/>
          <c:tx>
            <c:v>23</c:v>
          </c:tx>
          <c:spPr>
            <a:ln w="381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xVal>
            <c:numRef>
              <c:f>'Display of box hang'!$J$28:$Q$28</c:f>
              <c:numCache>
                <c:formatCode>General</c:formatCode>
                <c:ptCount val="8"/>
                <c:pt idx="0">
                  <c:v>1.449731398710771</c:v>
                </c:pt>
                <c:pt idx="1">
                  <c:v>1.476750990033499</c:v>
                </c:pt>
                <c:pt idx="2">
                  <c:v>1.364457721849583</c:v>
                </c:pt>
                <c:pt idx="3">
                  <c:v>1.040122594014717</c:v>
                </c:pt>
                <c:pt idx="4">
                  <c:v>1.006091589753813</c:v>
                </c:pt>
                <c:pt idx="5">
                  <c:v>1.310408385066726</c:v>
                </c:pt>
                <c:pt idx="6">
                  <c:v>1.422701653250642</c:v>
                </c:pt>
                <c:pt idx="7">
                  <c:v>1.449731398710771</c:v>
                </c:pt>
              </c:numCache>
            </c:numRef>
          </c:xVal>
          <c:yVal>
            <c:numRef>
              <c:f>'Display of box hang'!$R$28:$Y$28</c:f>
              <c:numCache>
                <c:formatCode>General</c:formatCode>
                <c:ptCount val="8"/>
                <c:pt idx="0">
                  <c:v>-3.597361665128898</c:v>
                </c:pt>
                <c:pt idx="1">
                  <c:v>-3.523125948086811</c:v>
                </c:pt>
                <c:pt idx="2">
                  <c:v>-3.482254540959394</c:v>
                </c:pt>
                <c:pt idx="3">
                  <c:v>-3.395349205378997</c:v>
                </c:pt>
                <c:pt idx="4">
                  <c:v>-3.488848621147195</c:v>
                </c:pt>
                <c:pt idx="5">
                  <c:v>-3.630753873306793</c:v>
                </c:pt>
                <c:pt idx="6">
                  <c:v>-3.67162528043421</c:v>
                </c:pt>
                <c:pt idx="7">
                  <c:v>-3.597361665128898</c:v>
                </c:pt>
              </c:numCache>
            </c:numRef>
          </c:yVal>
          <c:smooth val="0"/>
        </c:ser>
        <c:ser>
          <c:idx val="27"/>
          <c:order val="27"/>
          <c:tx>
            <c:v>24</c:v>
          </c:tx>
          <c:spPr>
            <a:ln w="381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xVal>
            <c:numRef>
              <c:f>'Display of box hang'!$J$29:$Q$29</c:f>
              <c:numCache>
                <c:formatCode>General</c:formatCode>
                <c:ptCount val="8"/>
                <c:pt idx="0">
                  <c:v>1.39090646220826</c:v>
                </c:pt>
                <c:pt idx="1">
                  <c:v>1.420500383088117</c:v>
                </c:pt>
                <c:pt idx="2">
                  <c:v>1.309701912467386</c:v>
                </c:pt>
                <c:pt idx="3">
                  <c:v>0.988597313301673</c:v>
                </c:pt>
                <c:pt idx="4">
                  <c:v>0.95132395725679</c:v>
                </c:pt>
                <c:pt idx="5">
                  <c:v>1.250502949120551</c:v>
                </c:pt>
                <c:pt idx="6">
                  <c:v>1.361301419741282</c:v>
                </c:pt>
                <c:pt idx="7">
                  <c:v>1.39090646220826</c:v>
                </c:pt>
              </c:numCache>
            </c:numRef>
          </c:xVal>
          <c:yVal>
            <c:numRef>
              <c:f>'Display of box hang'!$R$29:$Y$29</c:f>
              <c:numCache>
                <c:formatCode>General</c:formatCode>
                <c:ptCount val="8"/>
                <c:pt idx="0">
                  <c:v>-3.750605863942898</c:v>
                </c:pt>
                <c:pt idx="1">
                  <c:v>-3.677358339432121</c:v>
                </c:pt>
                <c:pt idx="2">
                  <c:v>-3.63259285151892</c:v>
                </c:pt>
                <c:pt idx="3">
                  <c:v>-3.534421323596477</c:v>
                </c:pt>
                <c:pt idx="4">
                  <c:v>-3.626676117125872</c:v>
                </c:pt>
                <c:pt idx="5">
                  <c:v>-3.779115427434545</c:v>
                </c:pt>
                <c:pt idx="6">
                  <c:v>-3.823880915347746</c:v>
                </c:pt>
                <c:pt idx="7">
                  <c:v>-3.750605863942898</c:v>
                </c:pt>
              </c:numCache>
            </c:numRef>
          </c:yVal>
          <c:smooth val="0"/>
        </c:ser>
        <c:ser>
          <c:idx val="28"/>
          <c:order val="28"/>
          <c:tx>
            <c:v>25</c:v>
          </c:tx>
          <c:spPr>
            <a:ln w="381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xVal>
            <c:numRef>
              <c:f>'Display of box hang'!$J$30:$Q$30</c:f>
              <c:numCache>
                <c:formatCode>General</c:formatCode>
                <c:ptCount val="8"/>
                <c:pt idx="0">
                  <c:v>1.32463378372588</c:v>
                </c:pt>
                <c:pt idx="1">
                  <c:v>1.358020626403395</c:v>
                </c:pt>
                <c:pt idx="2">
                  <c:v>1.249716845852515</c:v>
                </c:pt>
                <c:pt idx="3">
                  <c:v>0.934190210169758</c:v>
                </c:pt>
                <c:pt idx="4">
                  <c:v>0.892139693126558</c:v>
                </c:pt>
                <c:pt idx="5">
                  <c:v>1.182930613505789</c:v>
                </c:pt>
                <c:pt idx="6">
                  <c:v>1.291234394056668</c:v>
                </c:pt>
                <c:pt idx="7">
                  <c:v>1.32463378372588</c:v>
                </c:pt>
              </c:numCache>
            </c:numRef>
          </c:xVal>
          <c:yVal>
            <c:numRef>
              <c:f>'Display of box hang'!$R$30:$Y$30</c:f>
              <c:numCache>
                <c:formatCode>General</c:formatCode>
                <c:ptCount val="8"/>
                <c:pt idx="0">
                  <c:v>-3.903022589635986</c:v>
                </c:pt>
                <c:pt idx="1">
                  <c:v>-3.83142427446009</c:v>
                </c:pt>
                <c:pt idx="2">
                  <c:v>-3.780921392182076</c:v>
                </c:pt>
                <c:pt idx="3">
                  <c:v>-3.666079088675396</c:v>
                </c:pt>
                <c:pt idx="4">
                  <c:v>-3.756256713485543</c:v>
                </c:pt>
                <c:pt idx="5">
                  <c:v>-3.924144929644391</c:v>
                </c:pt>
                <c:pt idx="6">
                  <c:v>-3.974647811922404</c:v>
                </c:pt>
                <c:pt idx="7">
                  <c:v>-3.903022589635986</c:v>
                </c:pt>
              </c:numCache>
            </c:numRef>
          </c:yVal>
          <c:smooth val="0"/>
        </c:ser>
        <c:ser>
          <c:idx val="29"/>
          <c:order val="29"/>
          <c:tx>
            <c:v>26</c:v>
          </c:tx>
          <c:spPr>
            <a:ln w="381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xVal>
            <c:numRef>
              <c:f>'Display of box hang'!$J$31:$Q$31</c:f>
              <c:numCache>
                <c:formatCode>General</c:formatCode>
                <c:ptCount val="8"/>
                <c:pt idx="0">
                  <c:v>1.248252827619195</c:v>
                </c:pt>
                <c:pt idx="1">
                  <c:v>1.286552787618655</c:v>
                </c:pt>
                <c:pt idx="2">
                  <c:v>1.182035732615498</c:v>
                </c:pt>
                <c:pt idx="3">
                  <c:v>0.875288698088228</c:v>
                </c:pt>
                <c:pt idx="4">
                  <c:v>0.827050140873718</c:v>
                </c:pt>
                <c:pt idx="5">
                  <c:v>1.105421419243573</c:v>
                </c:pt>
                <c:pt idx="6">
                  <c:v>1.20993847424673</c:v>
                </c:pt>
                <c:pt idx="7">
                  <c:v>1.248252827619195</c:v>
                </c:pt>
              </c:numCache>
            </c:numRef>
          </c:xVal>
          <c:yVal>
            <c:numRef>
              <c:f>'Display of box hang'!$R$31:$Y$31</c:f>
              <c:numCache>
                <c:formatCode>General</c:formatCode>
                <c:ptCount val="8"/>
                <c:pt idx="0">
                  <c:v>-4.052928656511493</c:v>
                </c:pt>
                <c:pt idx="1">
                  <c:v>-3.983833699647481</c:v>
                </c:pt>
                <c:pt idx="2">
                  <c:v>-3.925898950028043</c:v>
                </c:pt>
                <c:pt idx="3">
                  <c:v>-3.789326371123175</c:v>
                </c:pt>
                <c:pt idx="4">
                  <c:v>-3.876351031983545</c:v>
                </c:pt>
                <c:pt idx="5">
                  <c:v>-4.064114830088326</c:v>
                </c:pt>
                <c:pt idx="6">
                  <c:v>-4.122049579707763</c:v>
                </c:pt>
                <c:pt idx="7">
                  <c:v>-4.052928656511493</c:v>
                </c:pt>
              </c:numCache>
            </c:numRef>
          </c:yVal>
          <c:smooth val="0"/>
        </c:ser>
        <c:ser>
          <c:idx val="30"/>
          <c:order val="30"/>
          <c:tx>
            <c:v>27</c:v>
          </c:tx>
          <c:spPr>
            <a:ln w="381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xVal>
            <c:numRef>
              <c:f>'Display of box hang'!$J$32:$Q$32</c:f>
              <c:numCache>
                <c:formatCode>General</c:formatCode>
                <c:ptCount val="8"/>
                <c:pt idx="0">
                  <c:v>1.159285560638998</c:v>
                </c:pt>
                <c:pt idx="1">
                  <c:v>1.203461800013186</c:v>
                </c:pt>
                <c:pt idx="2">
                  <c:v>1.104391810092859</c:v>
                </c:pt>
                <c:pt idx="3">
                  <c:v>0.810715125194845</c:v>
                </c:pt>
                <c:pt idx="4">
                  <c:v>0.755075431299505</c:v>
                </c:pt>
                <c:pt idx="5">
                  <c:v>1.016022729627633</c:v>
                </c:pt>
                <c:pt idx="6">
                  <c:v>1.11509271954796</c:v>
                </c:pt>
                <c:pt idx="7">
                  <c:v>1.159285560638998</c:v>
                </c:pt>
              </c:numCache>
            </c:numRef>
          </c:xVal>
          <c:yVal>
            <c:numRef>
              <c:f>'Display of box hang'!$R$32:$Y$32</c:f>
              <c:numCache>
                <c:formatCode>General</c:formatCode>
                <c:ptCount val="8"/>
                <c:pt idx="0">
                  <c:v>-4.198110041232365</c:v>
                </c:pt>
                <c:pt idx="1">
                  <c:v>-4.132616073000516</c:v>
                </c:pt>
                <c:pt idx="2">
                  <c:v>-4.065792521035762</c:v>
                </c:pt>
                <c:pt idx="3">
                  <c:v>-3.90300487639615</c:v>
                </c:pt>
                <c:pt idx="4">
                  <c:v>-3.985494114865377</c:v>
                </c:pt>
                <c:pt idx="5">
                  <c:v>-4.196805070556869</c:v>
                </c:pt>
                <c:pt idx="6">
                  <c:v>-4.263628622521623</c:v>
                </c:pt>
                <c:pt idx="7">
                  <c:v>-4.198110041232365</c:v>
                </c:pt>
              </c:numCache>
            </c:numRef>
          </c:yVal>
          <c:smooth val="0"/>
        </c:ser>
        <c:ser>
          <c:idx val="31"/>
          <c:order val="31"/>
          <c:tx>
            <c:v>28</c:v>
          </c:tx>
          <c:spPr>
            <a:ln w="381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xVal>
            <c:numRef>
              <c:f>'Display of box hang'!$J$33:$Q$33</c:f>
              <c:numCache>
                <c:formatCode>General</c:formatCode>
                <c:ptCount val="8"/>
                <c:pt idx="0">
                  <c:v>1.053183210958391</c:v>
                </c:pt>
                <c:pt idx="1">
                  <c:v>1.105011874248641</c:v>
                </c:pt>
                <c:pt idx="2">
                  <c:v>1.01482407941202</c:v>
                </c:pt>
                <c:pt idx="3">
                  <c:v>0.743175239356415</c:v>
                </c:pt>
                <c:pt idx="4">
                  <c:v>0.677897365971859</c:v>
                </c:pt>
                <c:pt idx="5">
                  <c:v>0.911147275284205</c:v>
                </c:pt>
                <c:pt idx="6">
                  <c:v>1.001335070120827</c:v>
                </c:pt>
                <c:pt idx="7">
                  <c:v>1.053183210958391</c:v>
                </c:pt>
              </c:numCache>
            </c:numRef>
          </c:xVal>
          <c:yVal>
            <c:numRef>
              <c:f>'Display of box hang'!$R$33:$Y$33</c:f>
              <c:numCache>
                <c:formatCode>General</c:formatCode>
                <c:ptCount val="8"/>
                <c:pt idx="0">
                  <c:v>-4.3363853154542</c:v>
                </c:pt>
                <c:pt idx="1">
                  <c:v>-4.276763258616601</c:v>
                </c:pt>
                <c:pt idx="2">
                  <c:v>-4.198364204652236</c:v>
                </c:pt>
                <c:pt idx="3">
                  <c:v>-4.000999769668513</c:v>
                </c:pt>
                <c:pt idx="4">
                  <c:v>-4.076093372900678</c:v>
                </c:pt>
                <c:pt idx="5">
                  <c:v>-4.317630724682514</c:v>
                </c:pt>
                <c:pt idx="6">
                  <c:v>-4.39602977864688</c:v>
                </c:pt>
                <c:pt idx="7">
                  <c:v>-4.3363853154542</c:v>
                </c:pt>
              </c:numCache>
            </c:numRef>
          </c:yVal>
          <c:smooth val="0"/>
        </c:ser>
        <c:ser>
          <c:idx val="32"/>
          <c:order val="32"/>
          <c:tx>
            <c:v>29</c:v>
          </c:tx>
          <c:spPr>
            <a:ln w="381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xVal>
            <c:numRef>
              <c:f>'Display of box hang'!$J$34:$Q$34</c:f>
              <c:numCache>
                <c:formatCode>General</c:formatCode>
                <c:ptCount val="8"/>
                <c:pt idx="0">
                  <c:v>0.926040257710552</c:v>
                </c:pt>
                <c:pt idx="1">
                  <c:v>0.986557768716951</c:v>
                </c:pt>
                <c:pt idx="2">
                  <c:v>0.90974464935941</c:v>
                </c:pt>
                <c:pt idx="3">
                  <c:v>0.672314857104942</c:v>
                </c:pt>
                <c:pt idx="4">
                  <c:v>0.596093435014603</c:v>
                </c:pt>
                <c:pt idx="5">
                  <c:v>0.788686884474055</c:v>
                </c:pt>
                <c:pt idx="6">
                  <c:v>0.865500003831597</c:v>
                </c:pt>
                <c:pt idx="7">
                  <c:v>0.926040257710552</c:v>
                </c:pt>
              </c:numCache>
            </c:numRef>
          </c:xVal>
          <c:yVal>
            <c:numRef>
              <c:f>'Display of box hang'!$R$34:$Y$34</c:f>
              <c:numCache>
                <c:formatCode>General</c:formatCode>
                <c:ptCount val="8"/>
                <c:pt idx="0">
                  <c:v>-4.461328347635298</c:v>
                </c:pt>
                <c:pt idx="1">
                  <c:v>-4.410548126470061</c:v>
                </c:pt>
                <c:pt idx="2">
                  <c:v>-4.319005815517343</c:v>
                </c:pt>
                <c:pt idx="3">
                  <c:v>-4.081576023262874</c:v>
                </c:pt>
                <c:pt idx="4">
                  <c:v>-4.145533390426685</c:v>
                </c:pt>
                <c:pt idx="5">
                  <c:v>-4.42058534138379</c:v>
                </c:pt>
                <c:pt idx="6">
                  <c:v>-4.512127652336508</c:v>
                </c:pt>
                <c:pt idx="7">
                  <c:v>-4.461328347635298</c:v>
                </c:pt>
              </c:numCache>
            </c:numRef>
          </c:yVal>
          <c:smooth val="0"/>
        </c:ser>
        <c:ser>
          <c:idx val="33"/>
          <c:order val="33"/>
          <c:tx>
            <c:v>30</c:v>
          </c:tx>
          <c:spPr>
            <a:ln w="381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xVal>
            <c:numRef>
              <c:f>'Display of box hang'!$J$35:$Q$35</c:f>
              <c:numCache>
                <c:formatCode>General</c:formatCode>
                <c:ptCount val="8"/>
                <c:pt idx="0">
                  <c:v>0.780917248799075</c:v>
                </c:pt>
                <c:pt idx="1">
                  <c:v>0.848633465554542</c:v>
                </c:pt>
                <c:pt idx="2">
                  <c:v>0.78708641560279</c:v>
                </c:pt>
                <c:pt idx="3">
                  <c:v>0.589721980619067</c:v>
                </c:pt>
                <c:pt idx="4">
                  <c:v>0.504433834199207</c:v>
                </c:pt>
                <c:pt idx="5">
                  <c:v>0.65162853389906</c:v>
                </c:pt>
                <c:pt idx="6">
                  <c:v>0.713175583850812</c:v>
                </c:pt>
                <c:pt idx="7">
                  <c:v>0.780917248799075</c:v>
                </c:pt>
              </c:numCache>
            </c:numRef>
          </c:xVal>
          <c:yVal>
            <c:numRef>
              <c:f>'Display of box hang'!$R$35:$Y$35</c:f>
              <c:numCache>
                <c:formatCode>General</c:formatCode>
                <c:ptCount val="8"/>
                <c:pt idx="0">
                  <c:v>-4.564843583884211</c:v>
                </c:pt>
                <c:pt idx="1">
                  <c:v>-4.524155575966317</c:v>
                </c:pt>
                <c:pt idx="2">
                  <c:v>-4.421724083532414</c:v>
                </c:pt>
                <c:pt idx="3">
                  <c:v>-4.150075243476809</c:v>
                </c:pt>
                <c:pt idx="4">
                  <c:v>-4.20132153193036</c:v>
                </c:pt>
                <c:pt idx="5">
                  <c:v>-4.503115390185079</c:v>
                </c:pt>
                <c:pt idx="6">
                  <c:v>-4.605546882618982</c:v>
                </c:pt>
                <c:pt idx="7">
                  <c:v>-4.564843583884211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531341488"/>
        <c:axId val="-1531339008"/>
      </c:scatterChart>
      <c:valAx>
        <c:axId val="-1531341488"/>
        <c:scaling>
          <c:orientation val="minMax"/>
          <c:max val="3.3"/>
          <c:min val="0.0"/>
        </c:scaling>
        <c:delete val="0"/>
        <c:axPos val="b"/>
        <c:numFmt formatCode="0.00" sourceLinked="1"/>
        <c:majorTickMark val="out"/>
        <c:minorTickMark val="none"/>
        <c:tickLblPos val="nextTo"/>
        <c:crossAx val="-1531339008"/>
        <c:crossesAt val="0.5"/>
        <c:crossBetween val="midCat"/>
        <c:majorUnit val="0.5"/>
        <c:minorUnit val="0.1"/>
      </c:valAx>
      <c:valAx>
        <c:axId val="-1531339008"/>
        <c:scaling>
          <c:orientation val="minMax"/>
          <c:max val="0.5"/>
          <c:min val="-10.0"/>
        </c:scaling>
        <c:delete val="0"/>
        <c:axPos val="l"/>
        <c:majorGridlines>
          <c:spPr>
            <a:ln>
              <a:noFill/>
            </a:ln>
          </c:spPr>
        </c:majorGridlines>
        <c:numFmt formatCode="0.00" sourceLinked="1"/>
        <c:majorTickMark val="out"/>
        <c:minorTickMark val="none"/>
        <c:tickLblPos val="nextTo"/>
        <c:crossAx val="-1531341488"/>
        <c:crossesAt val="0.0"/>
        <c:crossBetween val="midCat"/>
        <c:majorUnit val="0.5"/>
        <c:minorUnit val="0.1"/>
      </c:valAx>
    </c:plotArea>
    <c:plotVisOnly val="1"/>
    <c:dispBlanksAs val="gap"/>
    <c:showDLblsOverMax val="0"/>
  </c:chart>
  <c:spPr>
    <a:ln>
      <a:solidFill>
        <a:schemeClr val="bg1">
          <a:lumMod val="50000"/>
        </a:schemeClr>
      </a:solidFill>
    </a:ln>
    <a:effectLst/>
  </c:spPr>
  <c:printSettings>
    <c:headerFooter/>
    <c:pageMargins b="1.0" l="0.75" r="0.75" t="1.0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657822256135752"/>
          <c:y val="0.0432706758150357"/>
          <c:w val="0.904937817879268"/>
          <c:h val="0.913462097176157"/>
        </c:manualLayout>
      </c:layout>
      <c:scatterChart>
        <c:scatterStyle val="smoothMarker"/>
        <c:varyColors val="0"/>
        <c:ser>
          <c:idx val="22"/>
          <c:order val="0"/>
          <c:tx>
            <c:v>SPL Freq 500Hz floor</c:v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xVal>
            <c:numRef>
              <c:f>Calc!$D$4:$U$4</c:f>
              <c:numCache>
                <c:formatCode>0.00</c:formatCode>
                <c:ptCount val="18"/>
                <c:pt idx="0">
                  <c:v>9.0</c:v>
                </c:pt>
                <c:pt idx="1">
                  <c:v>12.44444444444444</c:v>
                </c:pt>
                <c:pt idx="2">
                  <c:v>14.16666666666667</c:v>
                </c:pt>
                <c:pt idx="3">
                  <c:v>15.88888888888889</c:v>
                </c:pt>
                <c:pt idx="4">
                  <c:v>17.61111111111111</c:v>
                </c:pt>
                <c:pt idx="5">
                  <c:v>19.33333333333334</c:v>
                </c:pt>
                <c:pt idx="6">
                  <c:v>21.05555555555556</c:v>
                </c:pt>
                <c:pt idx="7">
                  <c:v>22.77777777777778</c:v>
                </c:pt>
                <c:pt idx="8">
                  <c:v>24.5</c:v>
                </c:pt>
                <c:pt idx="9">
                  <c:v>26.22222222222222</c:v>
                </c:pt>
                <c:pt idx="10">
                  <c:v>27.94444444444445</c:v>
                </c:pt>
                <c:pt idx="11">
                  <c:v>29.66666666666667</c:v>
                </c:pt>
                <c:pt idx="12">
                  <c:v>31.38888888888889</c:v>
                </c:pt>
                <c:pt idx="13">
                  <c:v>33.11111111111111</c:v>
                </c:pt>
                <c:pt idx="14">
                  <c:v>34.83333333333334</c:v>
                </c:pt>
                <c:pt idx="15">
                  <c:v>36.55555555555556</c:v>
                </c:pt>
                <c:pt idx="16">
                  <c:v>38.27777777777778</c:v>
                </c:pt>
                <c:pt idx="17">
                  <c:v>40.0</c:v>
                </c:pt>
              </c:numCache>
            </c:numRef>
          </c:xVal>
          <c:yVal>
            <c:numRef>
              <c:f>Calc!$D$311:$U$311</c:f>
              <c:numCache>
                <c:formatCode>0.00</c:formatCode>
                <c:ptCount val="18"/>
                <c:pt idx="0">
                  <c:v>107.8867289000544</c:v>
                </c:pt>
                <c:pt idx="1">
                  <c:v>108.3256559186649</c:v>
                </c:pt>
                <c:pt idx="2">
                  <c:v>109.0531981491401</c:v>
                </c:pt>
                <c:pt idx="3">
                  <c:v>109.4011614831209</c:v>
                </c:pt>
                <c:pt idx="4">
                  <c:v>109.9722950210642</c:v>
                </c:pt>
                <c:pt idx="5">
                  <c:v>110.8391414928595</c:v>
                </c:pt>
                <c:pt idx="6">
                  <c:v>110.6326316906546</c:v>
                </c:pt>
                <c:pt idx="7">
                  <c:v>109.8986085083183</c:v>
                </c:pt>
                <c:pt idx="8">
                  <c:v>109.2195063417285</c:v>
                </c:pt>
                <c:pt idx="9">
                  <c:v>108.854554910201</c:v>
                </c:pt>
                <c:pt idx="10">
                  <c:v>108.8455864856915</c:v>
                </c:pt>
                <c:pt idx="11">
                  <c:v>109.1313288580841</c:v>
                </c:pt>
                <c:pt idx="12">
                  <c:v>109.537495981143</c:v>
                </c:pt>
                <c:pt idx="13">
                  <c:v>109.9211558892575</c:v>
                </c:pt>
                <c:pt idx="14">
                  <c:v>110.2159530916158</c:v>
                </c:pt>
                <c:pt idx="15">
                  <c:v>110.4128283146044</c:v>
                </c:pt>
                <c:pt idx="16">
                  <c:v>110.5063854368968</c:v>
                </c:pt>
                <c:pt idx="17">
                  <c:v>110.5776608368477</c:v>
                </c:pt>
              </c:numCache>
            </c:numRef>
          </c:yVal>
          <c:smooth val="1"/>
        </c:ser>
        <c:ser>
          <c:idx val="23"/>
          <c:order val="1"/>
          <c:tx>
            <c:v>SPL Freq 500Hz balc</c:v>
          </c:tx>
          <c:spPr>
            <a:ln>
              <a:solidFill>
                <a:schemeClr val="accent2">
                  <a:lumMod val="75000"/>
                  <a:alpha val="85000"/>
                </a:schemeClr>
              </a:solidFill>
            </a:ln>
          </c:spPr>
          <c:marker>
            <c:symbol val="none"/>
          </c:marker>
          <c:xVal>
            <c:numRef>
              <c:f>Calc!$V$4:$AM$4</c:f>
              <c:numCache>
                <c:formatCode>0.00</c:formatCode>
                <c:ptCount val="18"/>
                <c:pt idx="0">
                  <c:v>40.0</c:v>
                </c:pt>
                <c:pt idx="1">
                  <c:v>42.77777777777778</c:v>
                </c:pt>
                <c:pt idx="2">
                  <c:v>44.16666666666666</c:v>
                </c:pt>
                <c:pt idx="3">
                  <c:v>45.55555555555556</c:v>
                </c:pt>
                <c:pt idx="4">
                  <c:v>46.94444444444444</c:v>
                </c:pt>
                <c:pt idx="5">
                  <c:v>48.33333333333333</c:v>
                </c:pt>
                <c:pt idx="6">
                  <c:v>49.72222222222222</c:v>
                </c:pt>
                <c:pt idx="7">
                  <c:v>51.11111111111111</c:v>
                </c:pt>
                <c:pt idx="8">
                  <c:v>52.5</c:v>
                </c:pt>
                <c:pt idx="9">
                  <c:v>53.88888888888889</c:v>
                </c:pt>
                <c:pt idx="10">
                  <c:v>55.27777777777778</c:v>
                </c:pt>
                <c:pt idx="11">
                  <c:v>56.66666666666666</c:v>
                </c:pt>
                <c:pt idx="12">
                  <c:v>58.05555555555556</c:v>
                </c:pt>
                <c:pt idx="13">
                  <c:v>59.44444444444444</c:v>
                </c:pt>
                <c:pt idx="14">
                  <c:v>60.83333333333333</c:v>
                </c:pt>
                <c:pt idx="15">
                  <c:v>62.22222222222222</c:v>
                </c:pt>
                <c:pt idx="16">
                  <c:v>63.61111111111111</c:v>
                </c:pt>
                <c:pt idx="17">
                  <c:v>65.0</c:v>
                </c:pt>
              </c:numCache>
            </c:numRef>
          </c:xVal>
          <c:yVal>
            <c:numRef>
              <c:f>Calc!$V$311:$AM$311</c:f>
              <c:numCache>
                <c:formatCode>0.00</c:formatCode>
                <c:ptCount val="18"/>
                <c:pt idx="0">
                  <c:v>110.5761205192093</c:v>
                </c:pt>
                <c:pt idx="1">
                  <c:v>110.5291860877214</c:v>
                </c:pt>
                <c:pt idx="2">
                  <c:v>110.4858471664671</c:v>
                </c:pt>
                <c:pt idx="3">
                  <c:v>110.4015023149107</c:v>
                </c:pt>
                <c:pt idx="4">
                  <c:v>110.2962929241156</c:v>
                </c:pt>
                <c:pt idx="5">
                  <c:v>110.1743586064617</c:v>
                </c:pt>
                <c:pt idx="6">
                  <c:v>110.0388879875119</c:v>
                </c:pt>
                <c:pt idx="7">
                  <c:v>109.8925150115934</c:v>
                </c:pt>
                <c:pt idx="8">
                  <c:v>109.7374192798556</c:v>
                </c:pt>
                <c:pt idx="9">
                  <c:v>109.5754080485299</c:v>
                </c:pt>
                <c:pt idx="10">
                  <c:v>109.407982872991</c:v>
                </c:pt>
                <c:pt idx="11">
                  <c:v>109.2363936849505</c:v>
                </c:pt>
                <c:pt idx="12">
                  <c:v>109.0616826996648</c:v>
                </c:pt>
                <c:pt idx="13">
                  <c:v>108.8851520752282</c:v>
                </c:pt>
                <c:pt idx="14">
                  <c:v>108.7069997055331</c:v>
                </c:pt>
                <c:pt idx="15">
                  <c:v>108.5278369052638</c:v>
                </c:pt>
                <c:pt idx="16">
                  <c:v>108.4382582281913</c:v>
                </c:pt>
                <c:pt idx="17">
                  <c:v>108.2938038063447</c:v>
                </c:pt>
              </c:numCache>
            </c:numRef>
          </c:yVal>
          <c:smooth val="1"/>
        </c:ser>
        <c:ser>
          <c:idx val="24"/>
          <c:order val="2"/>
          <c:tx>
            <c:v>SPL Freq 500Hz balc2</c:v>
          </c:tx>
          <c:spPr>
            <a:ln>
              <a:solidFill>
                <a:schemeClr val="accent2">
                  <a:lumMod val="50000"/>
                </a:schemeClr>
              </a:solidFill>
            </a:ln>
          </c:spPr>
          <c:marker>
            <c:symbol val="none"/>
          </c:marker>
          <c:xVal>
            <c:numRef>
              <c:f>Calc!$AN$4:$BE$4</c:f>
              <c:numCache>
                <c:formatCode>0.00</c:formatCode>
                <c:ptCount val="18"/>
                <c:pt idx="0">
                  <c:v>65.0</c:v>
                </c:pt>
                <c:pt idx="1">
                  <c:v>67.22222222222223</c:v>
                </c:pt>
                <c:pt idx="2">
                  <c:v>68.33333333333333</c:v>
                </c:pt>
                <c:pt idx="3">
                  <c:v>69.44444444444444</c:v>
                </c:pt>
                <c:pt idx="4">
                  <c:v>70.55555555555556</c:v>
                </c:pt>
                <c:pt idx="5">
                  <c:v>71.66666666666667</c:v>
                </c:pt>
                <c:pt idx="6">
                  <c:v>72.77777777777777</c:v>
                </c:pt>
                <c:pt idx="7">
                  <c:v>73.88888888888889</c:v>
                </c:pt>
                <c:pt idx="8">
                  <c:v>75.0</c:v>
                </c:pt>
                <c:pt idx="9">
                  <c:v>76.11111111111111</c:v>
                </c:pt>
                <c:pt idx="10">
                  <c:v>77.22222222222223</c:v>
                </c:pt>
                <c:pt idx="11">
                  <c:v>78.33333333333333</c:v>
                </c:pt>
                <c:pt idx="12">
                  <c:v>79.44444444444444</c:v>
                </c:pt>
                <c:pt idx="13">
                  <c:v>80.55555555555556</c:v>
                </c:pt>
                <c:pt idx="14">
                  <c:v>81.66666666666667</c:v>
                </c:pt>
                <c:pt idx="15">
                  <c:v>82.77777777777777</c:v>
                </c:pt>
                <c:pt idx="16">
                  <c:v>83.88888888888889</c:v>
                </c:pt>
                <c:pt idx="17">
                  <c:v>85.0</c:v>
                </c:pt>
              </c:numCache>
            </c:numRef>
          </c:xVal>
          <c:yVal>
            <c:numRef>
              <c:f>Calc!$AN$311:$BE$311</c:f>
              <c:numCache>
                <c:formatCode>0.00</c:formatCode>
                <c:ptCount val="18"/>
                <c:pt idx="0">
                  <c:v>107.8643134013832</c:v>
                </c:pt>
                <c:pt idx="1">
                  <c:v>107.6210370947834</c:v>
                </c:pt>
                <c:pt idx="2">
                  <c:v>107.4801218081348</c:v>
                </c:pt>
                <c:pt idx="3">
                  <c:v>107.1797224872575</c:v>
                </c:pt>
                <c:pt idx="4">
                  <c:v>106.9056268217346</c:v>
                </c:pt>
                <c:pt idx="5">
                  <c:v>106.6185502432146</c:v>
                </c:pt>
                <c:pt idx="6">
                  <c:v>106.324355611983</c:v>
                </c:pt>
                <c:pt idx="7">
                  <c:v>106.021899538654</c:v>
                </c:pt>
                <c:pt idx="8">
                  <c:v>105.7137335619803</c:v>
                </c:pt>
                <c:pt idx="9">
                  <c:v>105.4011387819872</c:v>
                </c:pt>
                <c:pt idx="10">
                  <c:v>105.089608320806</c:v>
                </c:pt>
                <c:pt idx="11">
                  <c:v>104.7731056753935</c:v>
                </c:pt>
                <c:pt idx="12">
                  <c:v>104.4576978314704</c:v>
                </c:pt>
                <c:pt idx="13">
                  <c:v>104.1428954748286</c:v>
                </c:pt>
                <c:pt idx="14">
                  <c:v>103.8225319139893</c:v>
                </c:pt>
                <c:pt idx="15">
                  <c:v>103.4967061916441</c:v>
                </c:pt>
                <c:pt idx="16">
                  <c:v>103.3355283783583</c:v>
                </c:pt>
                <c:pt idx="17">
                  <c:v>103.1716574793843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529521536"/>
        <c:axId val="-1529519056"/>
      </c:scatterChart>
      <c:valAx>
        <c:axId val="-152952153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-1529519056"/>
        <c:crossesAt val="70.0"/>
        <c:crossBetween val="midCat"/>
        <c:majorUnit val="5.0"/>
        <c:minorUnit val="1.0"/>
      </c:valAx>
      <c:valAx>
        <c:axId val="-1529519056"/>
        <c:scaling>
          <c:orientation val="minMax"/>
          <c:max val="140.0"/>
          <c:min val="80.0"/>
        </c:scaling>
        <c:delete val="0"/>
        <c:axPos val="l"/>
        <c:majorGridlines/>
        <c:minorGridlines>
          <c:spPr>
            <a:ln w="2540">
              <a:solidFill>
                <a:schemeClr val="bg1">
                  <a:lumMod val="85000"/>
                </a:schemeClr>
              </a:solidFill>
              <a:prstDash val="lgDash"/>
            </a:ln>
          </c:spPr>
        </c:minorGridlines>
        <c:numFmt formatCode="0.00" sourceLinked="1"/>
        <c:majorTickMark val="out"/>
        <c:minorTickMark val="in"/>
        <c:tickLblPos val="nextTo"/>
        <c:crossAx val="-1529521536"/>
        <c:crosses val="autoZero"/>
        <c:crossBetween val="midCat"/>
        <c:majorUnit val="10.0"/>
        <c:minorUnit val="2.5"/>
      </c:valAx>
    </c:plotArea>
    <c:legend>
      <c:legendPos val="r"/>
      <c:layout>
        <c:manualLayout>
          <c:xMode val="edge"/>
          <c:yMode val="edge"/>
          <c:x val="0.768625384065984"/>
          <c:y val="0.0429994207299794"/>
          <c:w val="0.149503658281067"/>
          <c:h val="0.347931946499806"/>
        </c:manualLayout>
      </c:layout>
      <c:overlay val="0"/>
      <c:spPr>
        <a:solidFill>
          <a:schemeClr val="bg1">
            <a:alpha val="57000"/>
          </a:schemeClr>
        </a:solidFill>
      </c:spPr>
    </c:legend>
    <c:plotVisOnly val="1"/>
    <c:dispBlanksAs val="gap"/>
    <c:showDLblsOverMax val="0"/>
  </c:chart>
  <c:spPr>
    <a:ln>
      <a:solidFill>
        <a:schemeClr val="bg1">
          <a:lumMod val="50000"/>
          <a:alpha val="99000"/>
        </a:schemeClr>
      </a:solidFill>
    </a:ln>
  </c:spPr>
  <c:printSettings>
    <c:headerFooter/>
    <c:pageMargins b="1.0" l="0.75" r="0.75" t="1.0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657822256135752"/>
          <c:y val="0.0432706758150357"/>
          <c:w val="0.904937817879268"/>
          <c:h val="0.913462097176157"/>
        </c:manualLayout>
      </c:layout>
      <c:scatterChart>
        <c:scatterStyle val="smoothMarker"/>
        <c:varyColors val="0"/>
        <c:ser>
          <c:idx val="47"/>
          <c:order val="0"/>
          <c:tx>
            <c:v>SPL Freq 1000Hz</c:v>
          </c:tx>
          <c:spPr>
            <a:ln>
              <a:solidFill>
                <a:schemeClr val="accent5"/>
              </a:solidFill>
            </a:ln>
          </c:spPr>
          <c:marker>
            <c:symbol val="none"/>
          </c:marker>
          <c:xVal>
            <c:numRef>
              <c:f>Calc!$EY$4:$FP$4</c:f>
              <c:numCache>
                <c:formatCode>0.00</c:formatCode>
                <c:ptCount val="18"/>
                <c:pt idx="0">
                  <c:v>9.0</c:v>
                </c:pt>
                <c:pt idx="1">
                  <c:v>12.44444444444444</c:v>
                </c:pt>
                <c:pt idx="2">
                  <c:v>14.16666666666667</c:v>
                </c:pt>
                <c:pt idx="3">
                  <c:v>15.88888888888889</c:v>
                </c:pt>
                <c:pt idx="4">
                  <c:v>17.61111111111111</c:v>
                </c:pt>
                <c:pt idx="5">
                  <c:v>19.33333333333334</c:v>
                </c:pt>
                <c:pt idx="6">
                  <c:v>21.05555555555556</c:v>
                </c:pt>
                <c:pt idx="7">
                  <c:v>22.77777777777778</c:v>
                </c:pt>
                <c:pt idx="8">
                  <c:v>24.5</c:v>
                </c:pt>
                <c:pt idx="9">
                  <c:v>26.22222222222222</c:v>
                </c:pt>
                <c:pt idx="10">
                  <c:v>27.94444444444445</c:v>
                </c:pt>
                <c:pt idx="11">
                  <c:v>29.66666666666667</c:v>
                </c:pt>
                <c:pt idx="12">
                  <c:v>31.38888888888889</c:v>
                </c:pt>
                <c:pt idx="13">
                  <c:v>33.11111111111111</c:v>
                </c:pt>
                <c:pt idx="14">
                  <c:v>34.83333333333334</c:v>
                </c:pt>
                <c:pt idx="15">
                  <c:v>36.55555555555556</c:v>
                </c:pt>
                <c:pt idx="16">
                  <c:v>38.27777777777778</c:v>
                </c:pt>
                <c:pt idx="17">
                  <c:v>40.0</c:v>
                </c:pt>
              </c:numCache>
            </c:numRef>
          </c:xVal>
          <c:yVal>
            <c:numRef>
              <c:f>Calc!$EY$311:$FP$311</c:f>
              <c:numCache>
                <c:formatCode>0.00</c:formatCode>
                <c:ptCount val="18"/>
                <c:pt idx="0">
                  <c:v>108.7991625475416</c:v>
                </c:pt>
                <c:pt idx="1">
                  <c:v>109.0231207167388</c:v>
                </c:pt>
                <c:pt idx="2">
                  <c:v>108.681675471344</c:v>
                </c:pt>
                <c:pt idx="3">
                  <c:v>109.1654823995156</c:v>
                </c:pt>
                <c:pt idx="4">
                  <c:v>109.3850614882808</c:v>
                </c:pt>
                <c:pt idx="5">
                  <c:v>110.0865971870581</c:v>
                </c:pt>
                <c:pt idx="6">
                  <c:v>110.1188634767541</c:v>
                </c:pt>
                <c:pt idx="7">
                  <c:v>110.9043297547723</c:v>
                </c:pt>
                <c:pt idx="8">
                  <c:v>111.1808531823331</c:v>
                </c:pt>
                <c:pt idx="9">
                  <c:v>111.4368626639697</c:v>
                </c:pt>
                <c:pt idx="10">
                  <c:v>111.9694178777257</c:v>
                </c:pt>
                <c:pt idx="11">
                  <c:v>112.5098733399312</c:v>
                </c:pt>
                <c:pt idx="12">
                  <c:v>112.643917912031</c:v>
                </c:pt>
                <c:pt idx="13">
                  <c:v>112.3519295706314</c:v>
                </c:pt>
                <c:pt idx="14">
                  <c:v>111.7855481711658</c:v>
                </c:pt>
                <c:pt idx="15">
                  <c:v>111.1030702569404</c:v>
                </c:pt>
                <c:pt idx="16">
                  <c:v>110.7391868252162</c:v>
                </c:pt>
                <c:pt idx="17">
                  <c:v>110.1664333063104</c:v>
                </c:pt>
              </c:numCache>
            </c:numRef>
          </c:yVal>
          <c:smooth val="1"/>
        </c:ser>
        <c:ser>
          <c:idx val="48"/>
          <c:order val="1"/>
          <c:tx>
            <c:v>SPL Freq 1000Hz balc</c:v>
          </c:tx>
          <c:spPr>
            <a:ln>
              <a:solidFill>
                <a:schemeClr val="accent5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Calc!$FQ$4:$GH$4</c:f>
              <c:numCache>
                <c:formatCode>0.00</c:formatCode>
                <c:ptCount val="18"/>
                <c:pt idx="0">
                  <c:v>40.0</c:v>
                </c:pt>
                <c:pt idx="1">
                  <c:v>42.77777777777778</c:v>
                </c:pt>
                <c:pt idx="2">
                  <c:v>44.16666666666666</c:v>
                </c:pt>
                <c:pt idx="3">
                  <c:v>45.55555555555556</c:v>
                </c:pt>
                <c:pt idx="4">
                  <c:v>46.94444444444444</c:v>
                </c:pt>
                <c:pt idx="5">
                  <c:v>48.33333333333333</c:v>
                </c:pt>
                <c:pt idx="6">
                  <c:v>49.72222222222222</c:v>
                </c:pt>
                <c:pt idx="7">
                  <c:v>51.11111111111111</c:v>
                </c:pt>
                <c:pt idx="8">
                  <c:v>52.5</c:v>
                </c:pt>
                <c:pt idx="9">
                  <c:v>53.88888888888889</c:v>
                </c:pt>
                <c:pt idx="10">
                  <c:v>55.27777777777778</c:v>
                </c:pt>
                <c:pt idx="11">
                  <c:v>56.66666666666666</c:v>
                </c:pt>
                <c:pt idx="12">
                  <c:v>58.05555555555556</c:v>
                </c:pt>
                <c:pt idx="13">
                  <c:v>59.44444444444444</c:v>
                </c:pt>
                <c:pt idx="14">
                  <c:v>60.83333333333333</c:v>
                </c:pt>
                <c:pt idx="15">
                  <c:v>62.22222222222222</c:v>
                </c:pt>
                <c:pt idx="16">
                  <c:v>63.61111111111111</c:v>
                </c:pt>
                <c:pt idx="17">
                  <c:v>65.0</c:v>
                </c:pt>
              </c:numCache>
            </c:numRef>
          </c:xVal>
          <c:yVal>
            <c:numRef>
              <c:f>Calc!$FQ$311:$GH$311</c:f>
              <c:numCache>
                <c:formatCode>0.00</c:formatCode>
                <c:ptCount val="18"/>
                <c:pt idx="0">
                  <c:v>109.250932592645</c:v>
                </c:pt>
                <c:pt idx="1">
                  <c:v>109.0527816677202</c:v>
                </c:pt>
                <c:pt idx="2">
                  <c:v>109.0265084085042</c:v>
                </c:pt>
                <c:pt idx="3">
                  <c:v>108.9141788519648</c:v>
                </c:pt>
                <c:pt idx="4">
                  <c:v>108.9707921608704</c:v>
                </c:pt>
                <c:pt idx="5">
                  <c:v>109.0822318353825</c:v>
                </c:pt>
                <c:pt idx="6">
                  <c:v>109.2223883637642</c:v>
                </c:pt>
                <c:pt idx="7">
                  <c:v>109.3704247432948</c:v>
                </c:pt>
                <c:pt idx="8">
                  <c:v>109.5124212424656</c:v>
                </c:pt>
                <c:pt idx="9">
                  <c:v>109.6398876001534</c:v>
                </c:pt>
                <c:pt idx="10">
                  <c:v>109.7509447161773</c:v>
                </c:pt>
                <c:pt idx="11">
                  <c:v>109.8400690496274</c:v>
                </c:pt>
                <c:pt idx="12">
                  <c:v>109.9074067938094</c:v>
                </c:pt>
                <c:pt idx="13">
                  <c:v>109.9571845918344</c:v>
                </c:pt>
                <c:pt idx="14">
                  <c:v>109.9872861578613</c:v>
                </c:pt>
                <c:pt idx="15">
                  <c:v>109.9965837615502</c:v>
                </c:pt>
                <c:pt idx="16">
                  <c:v>110.0016708833899</c:v>
                </c:pt>
                <c:pt idx="17">
                  <c:v>110.1620108536286</c:v>
                </c:pt>
              </c:numCache>
            </c:numRef>
          </c:yVal>
          <c:smooth val="1"/>
        </c:ser>
        <c:ser>
          <c:idx val="49"/>
          <c:order val="2"/>
          <c:tx>
            <c:v>SPL Freq 1000Hz balc2</c:v>
          </c:tx>
          <c:spPr>
            <a:ln>
              <a:solidFill>
                <a:schemeClr val="accent5">
                  <a:lumMod val="50000"/>
                </a:schemeClr>
              </a:solidFill>
            </a:ln>
          </c:spPr>
          <c:marker>
            <c:symbol val="none"/>
          </c:marker>
          <c:xVal>
            <c:numRef>
              <c:f>Calc!$GI$4:$GZ$4</c:f>
              <c:numCache>
                <c:formatCode>0.00</c:formatCode>
                <c:ptCount val="18"/>
                <c:pt idx="0">
                  <c:v>65.0</c:v>
                </c:pt>
                <c:pt idx="1">
                  <c:v>67.22222222222223</c:v>
                </c:pt>
                <c:pt idx="2">
                  <c:v>68.33333333333333</c:v>
                </c:pt>
                <c:pt idx="3">
                  <c:v>69.44444444444444</c:v>
                </c:pt>
                <c:pt idx="4">
                  <c:v>70.55555555555556</c:v>
                </c:pt>
                <c:pt idx="5">
                  <c:v>71.66666666666667</c:v>
                </c:pt>
                <c:pt idx="6">
                  <c:v>72.77777777777777</c:v>
                </c:pt>
                <c:pt idx="7">
                  <c:v>73.88888888888889</c:v>
                </c:pt>
                <c:pt idx="8">
                  <c:v>75.0</c:v>
                </c:pt>
                <c:pt idx="9">
                  <c:v>76.11111111111111</c:v>
                </c:pt>
                <c:pt idx="10">
                  <c:v>77.22222222222223</c:v>
                </c:pt>
                <c:pt idx="11">
                  <c:v>78.33333333333333</c:v>
                </c:pt>
                <c:pt idx="12">
                  <c:v>79.44444444444444</c:v>
                </c:pt>
                <c:pt idx="13">
                  <c:v>80.55555555555556</c:v>
                </c:pt>
                <c:pt idx="14">
                  <c:v>81.66666666666667</c:v>
                </c:pt>
                <c:pt idx="15">
                  <c:v>82.77777777777777</c:v>
                </c:pt>
                <c:pt idx="16">
                  <c:v>83.88888888888889</c:v>
                </c:pt>
                <c:pt idx="17">
                  <c:v>85.0</c:v>
                </c:pt>
              </c:numCache>
            </c:numRef>
          </c:xVal>
          <c:yVal>
            <c:numRef>
              <c:f>Calc!$GI$311:$GZ$311</c:f>
              <c:numCache>
                <c:formatCode>0.00</c:formatCode>
                <c:ptCount val="18"/>
                <c:pt idx="0">
                  <c:v>110.4974869353393</c:v>
                </c:pt>
                <c:pt idx="1">
                  <c:v>110.6261904141232</c:v>
                </c:pt>
                <c:pt idx="2">
                  <c:v>110.5602699291487</c:v>
                </c:pt>
                <c:pt idx="3">
                  <c:v>110.4382784601832</c:v>
                </c:pt>
                <c:pt idx="4">
                  <c:v>110.2359926036742</c:v>
                </c:pt>
                <c:pt idx="5">
                  <c:v>109.9789286144395</c:v>
                </c:pt>
                <c:pt idx="6">
                  <c:v>109.6740513950884</c:v>
                </c:pt>
                <c:pt idx="7">
                  <c:v>109.3254319910186</c:v>
                </c:pt>
                <c:pt idx="8">
                  <c:v>108.9441394070407</c:v>
                </c:pt>
                <c:pt idx="9">
                  <c:v>108.5280014259623</c:v>
                </c:pt>
                <c:pt idx="10">
                  <c:v>108.0767868525329</c:v>
                </c:pt>
                <c:pt idx="11">
                  <c:v>107.5997374497947</c:v>
                </c:pt>
                <c:pt idx="12">
                  <c:v>107.0933410336385</c:v>
                </c:pt>
                <c:pt idx="13">
                  <c:v>106.555229571599</c:v>
                </c:pt>
                <c:pt idx="14">
                  <c:v>106.000432744571</c:v>
                </c:pt>
                <c:pt idx="15">
                  <c:v>105.4256209489291</c:v>
                </c:pt>
                <c:pt idx="16">
                  <c:v>105.1354703583929</c:v>
                </c:pt>
                <c:pt idx="17">
                  <c:v>104.8401241818171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627677392"/>
        <c:axId val="-1627674640"/>
      </c:scatterChart>
      <c:valAx>
        <c:axId val="-1627677392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-1627674640"/>
        <c:crossesAt val="70.0"/>
        <c:crossBetween val="midCat"/>
        <c:majorUnit val="5.0"/>
        <c:minorUnit val="1.0"/>
      </c:valAx>
      <c:valAx>
        <c:axId val="-1627674640"/>
        <c:scaling>
          <c:orientation val="minMax"/>
          <c:max val="140.0"/>
          <c:min val="80.0"/>
        </c:scaling>
        <c:delete val="0"/>
        <c:axPos val="l"/>
        <c:majorGridlines/>
        <c:minorGridlines>
          <c:spPr>
            <a:ln w="2540">
              <a:solidFill>
                <a:schemeClr val="bg1">
                  <a:lumMod val="85000"/>
                </a:schemeClr>
              </a:solidFill>
              <a:prstDash val="lgDash"/>
            </a:ln>
          </c:spPr>
        </c:minorGridlines>
        <c:numFmt formatCode="0.00" sourceLinked="1"/>
        <c:majorTickMark val="out"/>
        <c:minorTickMark val="in"/>
        <c:tickLblPos val="nextTo"/>
        <c:crossAx val="-1627677392"/>
        <c:crosses val="autoZero"/>
        <c:crossBetween val="midCat"/>
        <c:majorUnit val="10.0"/>
        <c:minorUnit val="2.5"/>
      </c:valAx>
    </c:plotArea>
    <c:legend>
      <c:legendPos val="r"/>
      <c:layout>
        <c:manualLayout>
          <c:xMode val="edge"/>
          <c:yMode val="edge"/>
          <c:x val="0.768625384065984"/>
          <c:y val="0.0429994207299794"/>
          <c:w val="0.149503658281067"/>
          <c:h val="0.347931946499806"/>
        </c:manualLayout>
      </c:layout>
      <c:overlay val="0"/>
      <c:spPr>
        <a:solidFill>
          <a:schemeClr val="bg1">
            <a:alpha val="57000"/>
          </a:schemeClr>
        </a:solidFill>
      </c:spPr>
    </c:legend>
    <c:plotVisOnly val="1"/>
    <c:dispBlanksAs val="gap"/>
    <c:showDLblsOverMax val="0"/>
  </c:chart>
  <c:spPr>
    <a:ln>
      <a:solidFill>
        <a:schemeClr val="bg1">
          <a:lumMod val="50000"/>
          <a:alpha val="99000"/>
        </a:schemeClr>
      </a:solidFill>
    </a:ln>
  </c:spPr>
  <c:printSettings>
    <c:headerFooter/>
    <c:pageMargins b="1.0" l="0.75" r="0.75" t="1.0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657822256135752"/>
          <c:y val="0.0432706758150357"/>
          <c:w val="0.904937817879268"/>
          <c:h val="0.913462097176157"/>
        </c:manualLayout>
      </c:layout>
      <c:scatterChart>
        <c:scatterStyle val="smoothMarker"/>
        <c:varyColors val="0"/>
        <c:ser>
          <c:idx val="50"/>
          <c:order val="0"/>
          <c:tx>
            <c:v>SPL Freq 2000Hz</c:v>
          </c:tx>
          <c:spPr>
            <a:ln>
              <a:solidFill>
                <a:schemeClr val="accent3"/>
              </a:solidFill>
            </a:ln>
          </c:spPr>
          <c:marker>
            <c:symbol val="none"/>
          </c:marker>
          <c:xVal>
            <c:numRef>
              <c:f>Calc!$KI$4:$KZ$4</c:f>
              <c:numCache>
                <c:formatCode>0.00</c:formatCode>
                <c:ptCount val="18"/>
                <c:pt idx="0">
                  <c:v>9.0</c:v>
                </c:pt>
                <c:pt idx="1">
                  <c:v>12.44444444444444</c:v>
                </c:pt>
                <c:pt idx="2">
                  <c:v>14.16666666666667</c:v>
                </c:pt>
                <c:pt idx="3">
                  <c:v>15.88888888888889</c:v>
                </c:pt>
                <c:pt idx="4">
                  <c:v>17.61111111111111</c:v>
                </c:pt>
                <c:pt idx="5">
                  <c:v>19.33333333333334</c:v>
                </c:pt>
                <c:pt idx="6">
                  <c:v>21.05555555555556</c:v>
                </c:pt>
                <c:pt idx="7">
                  <c:v>22.77777777777778</c:v>
                </c:pt>
                <c:pt idx="8">
                  <c:v>24.5</c:v>
                </c:pt>
                <c:pt idx="9">
                  <c:v>26.22222222222222</c:v>
                </c:pt>
                <c:pt idx="10">
                  <c:v>27.94444444444445</c:v>
                </c:pt>
                <c:pt idx="11">
                  <c:v>29.66666666666667</c:v>
                </c:pt>
                <c:pt idx="12">
                  <c:v>31.38888888888889</c:v>
                </c:pt>
                <c:pt idx="13">
                  <c:v>33.11111111111111</c:v>
                </c:pt>
                <c:pt idx="14">
                  <c:v>34.83333333333334</c:v>
                </c:pt>
                <c:pt idx="15">
                  <c:v>36.55555555555556</c:v>
                </c:pt>
                <c:pt idx="16">
                  <c:v>38.27777777777778</c:v>
                </c:pt>
                <c:pt idx="17">
                  <c:v>40.0</c:v>
                </c:pt>
              </c:numCache>
            </c:numRef>
          </c:xVal>
          <c:yVal>
            <c:numRef>
              <c:f>Calc!$KI$311:$KZ$311</c:f>
              <c:numCache>
                <c:formatCode>0.00</c:formatCode>
                <c:ptCount val="18"/>
                <c:pt idx="0">
                  <c:v>109.0925768260261</c:v>
                </c:pt>
                <c:pt idx="1">
                  <c:v>109.5024250947119</c:v>
                </c:pt>
                <c:pt idx="2">
                  <c:v>109.0298381060103</c:v>
                </c:pt>
                <c:pt idx="3">
                  <c:v>109.1042897252536</c:v>
                </c:pt>
                <c:pt idx="4">
                  <c:v>109.6354331136813</c:v>
                </c:pt>
                <c:pt idx="5">
                  <c:v>109.3278282584005</c:v>
                </c:pt>
                <c:pt idx="6">
                  <c:v>109.3120150579166</c:v>
                </c:pt>
                <c:pt idx="7">
                  <c:v>110.4228732211083</c:v>
                </c:pt>
                <c:pt idx="8">
                  <c:v>111.1195705195392</c:v>
                </c:pt>
                <c:pt idx="9">
                  <c:v>111.3105347530982</c:v>
                </c:pt>
                <c:pt idx="10">
                  <c:v>111.6260301297052</c:v>
                </c:pt>
                <c:pt idx="11">
                  <c:v>112.0412522967947</c:v>
                </c:pt>
                <c:pt idx="12">
                  <c:v>111.9943549917625</c:v>
                </c:pt>
                <c:pt idx="13">
                  <c:v>111.9604490620438</c:v>
                </c:pt>
                <c:pt idx="14">
                  <c:v>111.9198425548696</c:v>
                </c:pt>
                <c:pt idx="15">
                  <c:v>111.5459313365578</c:v>
                </c:pt>
                <c:pt idx="16">
                  <c:v>111.250160487248</c:v>
                </c:pt>
                <c:pt idx="17">
                  <c:v>110.6395779326414</c:v>
                </c:pt>
              </c:numCache>
            </c:numRef>
          </c:yVal>
          <c:smooth val="1"/>
        </c:ser>
        <c:ser>
          <c:idx val="51"/>
          <c:order val="1"/>
          <c:tx>
            <c:v>SPL Freq 2000Hz balc</c:v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Calc!$LA$4:$LR$4</c:f>
              <c:numCache>
                <c:formatCode>0.00</c:formatCode>
                <c:ptCount val="18"/>
                <c:pt idx="0">
                  <c:v>40.0</c:v>
                </c:pt>
                <c:pt idx="1">
                  <c:v>42.77777777777778</c:v>
                </c:pt>
                <c:pt idx="2">
                  <c:v>44.16666666666666</c:v>
                </c:pt>
                <c:pt idx="3">
                  <c:v>45.55555555555556</c:v>
                </c:pt>
                <c:pt idx="4">
                  <c:v>46.94444444444444</c:v>
                </c:pt>
                <c:pt idx="5">
                  <c:v>48.33333333333333</c:v>
                </c:pt>
                <c:pt idx="6">
                  <c:v>49.72222222222222</c:v>
                </c:pt>
                <c:pt idx="7">
                  <c:v>51.11111111111111</c:v>
                </c:pt>
                <c:pt idx="8">
                  <c:v>52.5</c:v>
                </c:pt>
                <c:pt idx="9">
                  <c:v>53.88888888888889</c:v>
                </c:pt>
                <c:pt idx="10">
                  <c:v>55.27777777777778</c:v>
                </c:pt>
                <c:pt idx="11">
                  <c:v>56.66666666666666</c:v>
                </c:pt>
                <c:pt idx="12">
                  <c:v>58.05555555555556</c:v>
                </c:pt>
                <c:pt idx="13">
                  <c:v>59.44444444444444</c:v>
                </c:pt>
                <c:pt idx="14">
                  <c:v>60.83333333333333</c:v>
                </c:pt>
                <c:pt idx="15">
                  <c:v>62.22222222222222</c:v>
                </c:pt>
                <c:pt idx="16">
                  <c:v>63.61111111111111</c:v>
                </c:pt>
                <c:pt idx="17">
                  <c:v>65.0</c:v>
                </c:pt>
              </c:numCache>
            </c:numRef>
          </c:xVal>
          <c:yVal>
            <c:numRef>
              <c:f>Calc!$LA$311:$LR$311</c:f>
              <c:numCache>
                <c:formatCode>0.00</c:formatCode>
                <c:ptCount val="18"/>
                <c:pt idx="0">
                  <c:v>110.3726205117233</c:v>
                </c:pt>
                <c:pt idx="1">
                  <c:v>110.7199452100937</c:v>
                </c:pt>
                <c:pt idx="2">
                  <c:v>110.9106763004655</c:v>
                </c:pt>
                <c:pt idx="3">
                  <c:v>111.262215579736</c:v>
                </c:pt>
                <c:pt idx="4">
                  <c:v>111.5120282454757</c:v>
                </c:pt>
                <c:pt idx="5">
                  <c:v>111.6231769918531</c:v>
                </c:pt>
                <c:pt idx="6">
                  <c:v>111.5922116741447</c:v>
                </c:pt>
                <c:pt idx="7">
                  <c:v>111.4272123316583</c:v>
                </c:pt>
                <c:pt idx="8">
                  <c:v>111.1477727906437</c:v>
                </c:pt>
                <c:pt idx="9">
                  <c:v>110.7749543446266</c:v>
                </c:pt>
                <c:pt idx="10">
                  <c:v>110.3330596130662</c:v>
                </c:pt>
                <c:pt idx="11">
                  <c:v>109.8393775286455</c:v>
                </c:pt>
                <c:pt idx="12">
                  <c:v>109.3204808465543</c:v>
                </c:pt>
                <c:pt idx="13">
                  <c:v>108.7916150511647</c:v>
                </c:pt>
                <c:pt idx="14">
                  <c:v>108.2810204962165</c:v>
                </c:pt>
                <c:pt idx="15">
                  <c:v>107.806024563674</c:v>
                </c:pt>
                <c:pt idx="16">
                  <c:v>107.5617742029897</c:v>
                </c:pt>
                <c:pt idx="17">
                  <c:v>107.4031466940352</c:v>
                </c:pt>
              </c:numCache>
            </c:numRef>
          </c:yVal>
          <c:smooth val="1"/>
        </c:ser>
        <c:ser>
          <c:idx val="52"/>
          <c:order val="2"/>
          <c:tx>
            <c:v>SPL Freq 2000Hz balc2</c:v>
          </c:tx>
          <c:spPr>
            <a:ln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xVal>
            <c:numRef>
              <c:f>Calc!$LS$4:$MJ$4</c:f>
              <c:numCache>
                <c:formatCode>0.00</c:formatCode>
                <c:ptCount val="18"/>
                <c:pt idx="0">
                  <c:v>65.0</c:v>
                </c:pt>
                <c:pt idx="1">
                  <c:v>67.22222222222223</c:v>
                </c:pt>
                <c:pt idx="2">
                  <c:v>68.33333333333333</c:v>
                </c:pt>
                <c:pt idx="3">
                  <c:v>69.44444444444444</c:v>
                </c:pt>
                <c:pt idx="4">
                  <c:v>70.55555555555556</c:v>
                </c:pt>
                <c:pt idx="5">
                  <c:v>71.66666666666667</c:v>
                </c:pt>
                <c:pt idx="6">
                  <c:v>72.77777777777777</c:v>
                </c:pt>
                <c:pt idx="7">
                  <c:v>73.88888888888889</c:v>
                </c:pt>
                <c:pt idx="8">
                  <c:v>75.0</c:v>
                </c:pt>
                <c:pt idx="9">
                  <c:v>76.11111111111111</c:v>
                </c:pt>
                <c:pt idx="10">
                  <c:v>77.22222222222223</c:v>
                </c:pt>
                <c:pt idx="11">
                  <c:v>78.33333333333333</c:v>
                </c:pt>
                <c:pt idx="12">
                  <c:v>79.44444444444444</c:v>
                </c:pt>
                <c:pt idx="13">
                  <c:v>80.55555555555556</c:v>
                </c:pt>
                <c:pt idx="14">
                  <c:v>81.66666666666667</c:v>
                </c:pt>
                <c:pt idx="15">
                  <c:v>82.77777777777777</c:v>
                </c:pt>
                <c:pt idx="16">
                  <c:v>83.88888888888889</c:v>
                </c:pt>
                <c:pt idx="17">
                  <c:v>85.0</c:v>
                </c:pt>
              </c:numCache>
            </c:numRef>
          </c:xVal>
          <c:yVal>
            <c:numRef>
              <c:f>Calc!$LS$311:$MJ$311</c:f>
              <c:numCache>
                <c:formatCode>0.00</c:formatCode>
                <c:ptCount val="18"/>
                <c:pt idx="0">
                  <c:v>108.6048973893019</c:v>
                </c:pt>
                <c:pt idx="1">
                  <c:v>109.5355747305957</c:v>
                </c:pt>
                <c:pt idx="2">
                  <c:v>109.775792364761</c:v>
                </c:pt>
                <c:pt idx="3">
                  <c:v>110.3804356430852</c:v>
                </c:pt>
                <c:pt idx="4">
                  <c:v>110.5442887329517</c:v>
                </c:pt>
                <c:pt idx="5">
                  <c:v>110.4819685924311</c:v>
                </c:pt>
                <c:pt idx="6">
                  <c:v>110.2679147763265</c:v>
                </c:pt>
                <c:pt idx="7">
                  <c:v>109.9647356413528</c:v>
                </c:pt>
                <c:pt idx="8">
                  <c:v>109.5951625222843</c:v>
                </c:pt>
                <c:pt idx="9">
                  <c:v>109.2040661170775</c:v>
                </c:pt>
                <c:pt idx="10">
                  <c:v>108.8286098115467</c:v>
                </c:pt>
                <c:pt idx="11">
                  <c:v>108.4392274693593</c:v>
                </c:pt>
                <c:pt idx="12">
                  <c:v>108.0298973193562</c:v>
                </c:pt>
                <c:pt idx="13">
                  <c:v>107.5952241272255</c:v>
                </c:pt>
                <c:pt idx="14">
                  <c:v>107.0833190496925</c:v>
                </c:pt>
                <c:pt idx="15">
                  <c:v>106.5174917299192</c:v>
                </c:pt>
                <c:pt idx="16">
                  <c:v>106.2319555883916</c:v>
                </c:pt>
                <c:pt idx="17">
                  <c:v>105.9179019590095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529491792"/>
        <c:axId val="-1529489040"/>
      </c:scatterChart>
      <c:valAx>
        <c:axId val="-1529491792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-1529489040"/>
        <c:crossesAt val="70.0"/>
        <c:crossBetween val="midCat"/>
        <c:majorUnit val="5.0"/>
        <c:minorUnit val="1.0"/>
      </c:valAx>
      <c:valAx>
        <c:axId val="-1529489040"/>
        <c:scaling>
          <c:orientation val="minMax"/>
          <c:max val="140.0"/>
          <c:min val="80.0"/>
        </c:scaling>
        <c:delete val="0"/>
        <c:axPos val="l"/>
        <c:majorGridlines/>
        <c:minorGridlines>
          <c:spPr>
            <a:ln w="2540">
              <a:solidFill>
                <a:schemeClr val="bg1">
                  <a:lumMod val="85000"/>
                </a:schemeClr>
              </a:solidFill>
              <a:prstDash val="lgDash"/>
            </a:ln>
          </c:spPr>
        </c:minorGridlines>
        <c:numFmt formatCode="0.00" sourceLinked="1"/>
        <c:majorTickMark val="out"/>
        <c:minorTickMark val="in"/>
        <c:tickLblPos val="nextTo"/>
        <c:crossAx val="-1529491792"/>
        <c:crosses val="autoZero"/>
        <c:crossBetween val="midCat"/>
        <c:majorUnit val="10.0"/>
        <c:minorUnit val="2.5"/>
      </c:valAx>
    </c:plotArea>
    <c:legend>
      <c:legendPos val="r"/>
      <c:layout>
        <c:manualLayout>
          <c:xMode val="edge"/>
          <c:yMode val="edge"/>
          <c:x val="0.768625384065984"/>
          <c:y val="0.0429994207299794"/>
          <c:w val="0.149503658281067"/>
          <c:h val="0.347931946499806"/>
        </c:manualLayout>
      </c:layout>
      <c:overlay val="0"/>
      <c:spPr>
        <a:solidFill>
          <a:schemeClr val="bg1">
            <a:alpha val="57000"/>
          </a:schemeClr>
        </a:solidFill>
      </c:spPr>
    </c:legend>
    <c:plotVisOnly val="1"/>
    <c:dispBlanksAs val="gap"/>
    <c:showDLblsOverMax val="0"/>
  </c:chart>
  <c:spPr>
    <a:ln>
      <a:solidFill>
        <a:schemeClr val="bg1">
          <a:lumMod val="50000"/>
          <a:alpha val="99000"/>
        </a:schemeClr>
      </a:solidFill>
    </a:ln>
  </c:spPr>
  <c:printSettings>
    <c:headerFooter/>
    <c:pageMargins b="1.0" l="0.75" r="0.75" t="1.0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marker>
            <c:symbol val="none"/>
          </c:marker>
          <c:trendline>
            <c:name>Exponential Trendline</c:name>
            <c:spPr>
              <a:ln w="38100" cmpd="sng">
                <a:solidFill>
                  <a:schemeClr val="accent1"/>
                </a:solidFill>
              </a:ln>
              <a:effectLst/>
            </c:spPr>
            <c:trendlineType val="exp"/>
            <c:backward val="0.5"/>
            <c:dispRSqr val="0"/>
            <c:dispEq val="0"/>
          </c:trendline>
          <c:trendline>
            <c:trendlineType val="poly"/>
            <c:order val="3"/>
            <c:dispRSqr val="0"/>
            <c:dispEq val="0"/>
          </c:trendline>
          <c:cat>
            <c:numRef>
              <c:f>'Attenuation due to air absorpti'!$B$6:$B$13</c:f>
              <c:numCache>
                <c:formatCode>General</c:formatCode>
                <c:ptCount val="8"/>
                <c:pt idx="0">
                  <c:v>200.0</c:v>
                </c:pt>
                <c:pt idx="1">
                  <c:v>500.0</c:v>
                </c:pt>
                <c:pt idx="2">
                  <c:v>1000.0</c:v>
                </c:pt>
                <c:pt idx="3">
                  <c:v>2000.0</c:v>
                </c:pt>
                <c:pt idx="4">
                  <c:v>4000.0</c:v>
                </c:pt>
                <c:pt idx="5">
                  <c:v>8000.0</c:v>
                </c:pt>
                <c:pt idx="6">
                  <c:v>12000.0</c:v>
                </c:pt>
                <c:pt idx="7">
                  <c:v>16000.0</c:v>
                </c:pt>
              </c:numCache>
            </c:numRef>
          </c:cat>
          <c:val>
            <c:numRef>
              <c:f>'Attenuation due to air absorpti'!$C$6:$C$13</c:f>
              <c:numCache>
                <c:formatCode>General</c:formatCode>
                <c:ptCount val="8"/>
                <c:pt idx="0">
                  <c:v>0.001</c:v>
                </c:pt>
                <c:pt idx="1">
                  <c:v>0.003</c:v>
                </c:pt>
                <c:pt idx="2">
                  <c:v>0.005</c:v>
                </c:pt>
                <c:pt idx="3">
                  <c:v>0.009</c:v>
                </c:pt>
                <c:pt idx="4">
                  <c:v>0.022</c:v>
                </c:pt>
                <c:pt idx="5">
                  <c:v>0.073</c:v>
                </c:pt>
                <c:pt idx="6">
                  <c:v>0.156</c:v>
                </c:pt>
                <c:pt idx="7">
                  <c:v>0.266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531015472"/>
        <c:axId val="-1528840688"/>
      </c:lineChart>
      <c:catAx>
        <c:axId val="-1531015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-1528840688"/>
        <c:crosses val="autoZero"/>
        <c:auto val="1"/>
        <c:lblAlgn val="ctr"/>
        <c:lblOffset val="100"/>
        <c:noMultiLvlLbl val="0"/>
      </c:catAx>
      <c:valAx>
        <c:axId val="-15288406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-15310154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362996143339225"/>
          <c:y val="0.207836456558773"/>
          <c:w val="0.792271948149338"/>
          <c:h val="0.592254490335216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Position Calc'!$B$84</c:f>
              <c:strCache>
                <c:ptCount val="1"/>
                <c:pt idx="0">
                  <c:v>1</c:v>
                </c:pt>
              </c:strCache>
            </c:strRef>
          </c:tx>
          <c:spPr>
            <a:ln>
              <a:solidFill>
                <a:schemeClr val="bg1">
                  <a:lumMod val="65000"/>
                  <a:alpha val="50000"/>
                </a:schemeClr>
              </a:solidFill>
            </a:ln>
          </c:spPr>
          <c:marker>
            <c:symbol val="none"/>
          </c:marker>
          <c:xVal>
            <c:numRef>
              <c:f>'Box Position Calc'!$C$84:$D$84</c:f>
              <c:numCache>
                <c:formatCode>General</c:formatCode>
                <c:ptCount val="2"/>
                <c:pt idx="0">
                  <c:v>2.0</c:v>
                </c:pt>
                <c:pt idx="1">
                  <c:v>100.0</c:v>
                </c:pt>
              </c:numCache>
            </c:numRef>
          </c:xVal>
          <c:yVal>
            <c:numRef>
              <c:f>'Box Position Calc'!$E$84:$F$84</c:f>
              <c:numCache>
                <c:formatCode>General</c:formatCode>
                <c:ptCount val="2"/>
                <c:pt idx="0">
                  <c:v>9.92</c:v>
                </c:pt>
                <c:pt idx="1">
                  <c:v>9.92</c:v>
                </c:pt>
              </c:numCache>
            </c:numRef>
          </c:yVal>
          <c:smooth val="1"/>
        </c:ser>
        <c:ser>
          <c:idx val="3"/>
          <c:order val="1"/>
          <c:tx>
            <c:strRef>
              <c:f>'Box Position Calc'!$B$85</c:f>
              <c:strCache>
                <c:ptCount val="1"/>
                <c:pt idx="0">
                  <c:v>2</c:v>
                </c:pt>
              </c:strCache>
            </c:strRef>
          </c:tx>
          <c:spPr>
            <a:ln>
              <a:solidFill>
                <a:schemeClr val="bg1">
                  <a:lumMod val="65000"/>
                  <a:alpha val="50000"/>
                </a:schemeClr>
              </a:solidFill>
            </a:ln>
          </c:spPr>
          <c:marker>
            <c:symbol val="none"/>
          </c:marker>
          <c:xVal>
            <c:numRef>
              <c:f>'Box Position Calc'!$C$85:$D$85</c:f>
              <c:numCache>
                <c:formatCode>General</c:formatCode>
                <c:ptCount val="2"/>
                <c:pt idx="0">
                  <c:v>2.0</c:v>
                </c:pt>
                <c:pt idx="1">
                  <c:v>100.0</c:v>
                </c:pt>
              </c:numCache>
            </c:numRef>
          </c:xVal>
          <c:yVal>
            <c:numRef>
              <c:f>'Box Position Calc'!$E$85:$F$85</c:f>
              <c:numCache>
                <c:formatCode>General</c:formatCode>
                <c:ptCount val="2"/>
                <c:pt idx="0">
                  <c:v>9.76</c:v>
                </c:pt>
                <c:pt idx="1">
                  <c:v>9.76</c:v>
                </c:pt>
              </c:numCache>
            </c:numRef>
          </c:yVal>
          <c:smooth val="1"/>
        </c:ser>
        <c:ser>
          <c:idx val="4"/>
          <c:order val="2"/>
          <c:tx>
            <c:strRef>
              <c:f>'Box Position Calc'!$B$86</c:f>
              <c:strCache>
                <c:ptCount val="1"/>
                <c:pt idx="0">
                  <c:v>3</c:v>
                </c:pt>
              </c:strCache>
            </c:strRef>
          </c:tx>
          <c:spPr>
            <a:ln>
              <a:solidFill>
                <a:schemeClr val="bg1">
                  <a:lumMod val="65000"/>
                  <a:alpha val="50000"/>
                </a:schemeClr>
              </a:solidFill>
            </a:ln>
          </c:spPr>
          <c:marker>
            <c:symbol val="none"/>
          </c:marker>
          <c:xVal>
            <c:numRef>
              <c:f>'Box Position Calc'!$C$86:$D$86</c:f>
              <c:numCache>
                <c:formatCode>General</c:formatCode>
                <c:ptCount val="2"/>
                <c:pt idx="0">
                  <c:v>2.0</c:v>
                </c:pt>
                <c:pt idx="1">
                  <c:v>100.0</c:v>
                </c:pt>
              </c:numCache>
            </c:numRef>
          </c:xVal>
          <c:yVal>
            <c:numRef>
              <c:f>'Box Position Calc'!$E$86:$F$86</c:f>
              <c:numCache>
                <c:formatCode>General</c:formatCode>
                <c:ptCount val="2"/>
                <c:pt idx="0">
                  <c:v>9.6</c:v>
                </c:pt>
                <c:pt idx="1">
                  <c:v>9.6</c:v>
                </c:pt>
              </c:numCache>
            </c:numRef>
          </c:yVal>
          <c:smooth val="1"/>
        </c:ser>
        <c:ser>
          <c:idx val="5"/>
          <c:order val="3"/>
          <c:tx>
            <c:strRef>
              <c:f>'Box Position Calc'!$B$87</c:f>
              <c:strCache>
                <c:ptCount val="1"/>
                <c:pt idx="0">
                  <c:v>4</c:v>
                </c:pt>
              </c:strCache>
            </c:strRef>
          </c:tx>
          <c:spPr>
            <a:ln>
              <a:solidFill>
                <a:schemeClr val="bg1">
                  <a:lumMod val="65000"/>
                  <a:alpha val="50000"/>
                </a:schemeClr>
              </a:solidFill>
            </a:ln>
          </c:spPr>
          <c:marker>
            <c:symbol val="none"/>
          </c:marker>
          <c:xVal>
            <c:numRef>
              <c:f>'Box Position Calc'!$C$87:$D$87</c:f>
              <c:numCache>
                <c:formatCode>General</c:formatCode>
                <c:ptCount val="2"/>
                <c:pt idx="0">
                  <c:v>2.0</c:v>
                </c:pt>
                <c:pt idx="1">
                  <c:v>100.0</c:v>
                </c:pt>
              </c:numCache>
            </c:numRef>
          </c:xVal>
          <c:yVal>
            <c:numRef>
              <c:f>'Box Position Calc'!$E$87:$F$87</c:f>
              <c:numCache>
                <c:formatCode>General</c:formatCode>
                <c:ptCount val="2"/>
                <c:pt idx="0">
                  <c:v>9.44</c:v>
                </c:pt>
                <c:pt idx="1">
                  <c:v>9.44</c:v>
                </c:pt>
              </c:numCache>
            </c:numRef>
          </c:yVal>
          <c:smooth val="1"/>
        </c:ser>
        <c:ser>
          <c:idx val="6"/>
          <c:order val="4"/>
          <c:tx>
            <c:strRef>
              <c:f>'Box Position Calc'!$B$88</c:f>
              <c:strCache>
                <c:ptCount val="1"/>
                <c:pt idx="0">
                  <c:v>5</c:v>
                </c:pt>
              </c:strCache>
            </c:strRef>
          </c:tx>
          <c:spPr>
            <a:ln>
              <a:solidFill>
                <a:schemeClr val="bg1">
                  <a:lumMod val="65000"/>
                  <a:alpha val="50000"/>
                </a:schemeClr>
              </a:solidFill>
            </a:ln>
          </c:spPr>
          <c:marker>
            <c:symbol val="none"/>
          </c:marker>
          <c:xVal>
            <c:numRef>
              <c:f>'Box Position Calc'!$C$88:$D$88</c:f>
              <c:numCache>
                <c:formatCode>General</c:formatCode>
                <c:ptCount val="2"/>
                <c:pt idx="0">
                  <c:v>2.0</c:v>
                </c:pt>
                <c:pt idx="1">
                  <c:v>100.0</c:v>
                </c:pt>
              </c:numCache>
            </c:numRef>
          </c:xVal>
          <c:yVal>
            <c:numRef>
              <c:f>'Box Position Calc'!$E$88:$F$88</c:f>
              <c:numCache>
                <c:formatCode>General</c:formatCode>
                <c:ptCount val="2"/>
                <c:pt idx="0">
                  <c:v>9.28</c:v>
                </c:pt>
                <c:pt idx="1">
                  <c:v>9.28</c:v>
                </c:pt>
              </c:numCache>
            </c:numRef>
          </c:yVal>
          <c:smooth val="1"/>
        </c:ser>
        <c:ser>
          <c:idx val="7"/>
          <c:order val="5"/>
          <c:tx>
            <c:strRef>
              <c:f>'Box Position Calc'!$B$89</c:f>
              <c:strCache>
                <c:ptCount val="1"/>
                <c:pt idx="0">
                  <c:v>6</c:v>
                </c:pt>
              </c:strCache>
            </c:strRef>
          </c:tx>
          <c:spPr>
            <a:ln>
              <a:solidFill>
                <a:schemeClr val="bg1">
                  <a:lumMod val="65000"/>
                  <a:alpha val="50000"/>
                </a:schemeClr>
              </a:solidFill>
            </a:ln>
          </c:spPr>
          <c:marker>
            <c:symbol val="none"/>
          </c:marker>
          <c:xVal>
            <c:numRef>
              <c:f>'Box Position Calc'!$C$89:$D$89</c:f>
              <c:numCache>
                <c:formatCode>General</c:formatCode>
                <c:ptCount val="2"/>
                <c:pt idx="0">
                  <c:v>2.0</c:v>
                </c:pt>
                <c:pt idx="1">
                  <c:v>100.0</c:v>
                </c:pt>
              </c:numCache>
            </c:numRef>
          </c:xVal>
          <c:yVal>
            <c:numRef>
              <c:f>'Box Position Calc'!$E$89:$F$89</c:f>
              <c:numCache>
                <c:formatCode>General</c:formatCode>
                <c:ptCount val="2"/>
                <c:pt idx="0">
                  <c:v>9.12</c:v>
                </c:pt>
                <c:pt idx="1">
                  <c:v>9.12</c:v>
                </c:pt>
              </c:numCache>
            </c:numRef>
          </c:yVal>
          <c:smooth val="1"/>
        </c:ser>
        <c:ser>
          <c:idx val="8"/>
          <c:order val="6"/>
          <c:tx>
            <c:strRef>
              <c:f>'Box Position Calc'!$B$90</c:f>
              <c:strCache>
                <c:ptCount val="1"/>
                <c:pt idx="0">
                  <c:v>7</c:v>
                </c:pt>
              </c:strCache>
            </c:strRef>
          </c:tx>
          <c:spPr>
            <a:ln>
              <a:solidFill>
                <a:schemeClr val="bg1">
                  <a:lumMod val="65000"/>
                  <a:alpha val="50000"/>
                </a:schemeClr>
              </a:solidFill>
            </a:ln>
          </c:spPr>
          <c:marker>
            <c:symbol val="none"/>
          </c:marker>
          <c:xVal>
            <c:numRef>
              <c:f>'Box Position Calc'!$C$90:$D$90</c:f>
              <c:numCache>
                <c:formatCode>General</c:formatCode>
                <c:ptCount val="2"/>
                <c:pt idx="0">
                  <c:v>1.998603807485017</c:v>
                </c:pt>
                <c:pt idx="1">
                  <c:v>515.317358062181</c:v>
                </c:pt>
              </c:numCache>
            </c:numRef>
          </c:xVal>
          <c:yVal>
            <c:numRef>
              <c:f>'Box Position Calc'!$E$90:$F$90</c:f>
              <c:numCache>
                <c:formatCode>General</c:formatCode>
                <c:ptCount val="2"/>
                <c:pt idx="0">
                  <c:v>8.960012184387487</c:v>
                </c:pt>
                <c:pt idx="1">
                  <c:v>0.0</c:v>
                </c:pt>
              </c:numCache>
            </c:numRef>
          </c:yVal>
          <c:smooth val="1"/>
        </c:ser>
        <c:ser>
          <c:idx val="9"/>
          <c:order val="7"/>
          <c:tx>
            <c:strRef>
              <c:f>'Box Position Calc'!$B$91</c:f>
              <c:strCache>
                <c:ptCount val="1"/>
                <c:pt idx="0">
                  <c:v>8</c:v>
                </c:pt>
              </c:strCache>
            </c:strRef>
          </c:tx>
          <c:spPr>
            <a:ln>
              <a:solidFill>
                <a:schemeClr val="bg1">
                  <a:lumMod val="65000"/>
                  <a:alpha val="50000"/>
                </a:schemeClr>
              </a:solidFill>
            </a:ln>
          </c:spPr>
          <c:marker>
            <c:symbol val="none"/>
          </c:marker>
          <c:xVal>
            <c:numRef>
              <c:f>'Box Position Calc'!$C$91:$D$91</c:f>
              <c:numCache>
                <c:formatCode>General</c:formatCode>
                <c:ptCount val="2"/>
                <c:pt idx="0">
                  <c:v>1.994415655233835</c:v>
                </c:pt>
                <c:pt idx="1">
                  <c:v>253.9955379298455</c:v>
                </c:pt>
              </c:numCache>
            </c:numRef>
          </c:xVal>
          <c:yVal>
            <c:numRef>
              <c:f>'Box Position Calc'!$E$91:$F$91</c:f>
              <c:numCache>
                <c:formatCode>General</c:formatCode>
                <c:ptCount val="2"/>
                <c:pt idx="0">
                  <c:v>8.80007310261345</c:v>
                </c:pt>
                <c:pt idx="1">
                  <c:v>0.0</c:v>
                </c:pt>
              </c:numCache>
            </c:numRef>
          </c:yVal>
          <c:smooth val="1"/>
        </c:ser>
        <c:ser>
          <c:idx val="10"/>
          <c:order val="8"/>
          <c:tx>
            <c:strRef>
              <c:f>'Box Position Calc'!$B$92</c:f>
              <c:strCache>
                <c:ptCount val="1"/>
                <c:pt idx="0">
                  <c:v>9</c:v>
                </c:pt>
              </c:strCache>
            </c:strRef>
          </c:tx>
          <c:spPr>
            <a:ln>
              <a:solidFill>
                <a:schemeClr val="bg1">
                  <a:lumMod val="65000"/>
                  <a:alpha val="50000"/>
                </a:schemeClr>
              </a:solidFill>
            </a:ln>
          </c:spPr>
          <c:marker>
            <c:symbol val="none"/>
          </c:marker>
          <c:xVal>
            <c:numRef>
              <c:f>'Box Position Calc'!$C$92:$D$92</c:f>
              <c:numCache>
                <c:formatCode>General</c:formatCode>
                <c:ptCount val="2"/>
                <c:pt idx="0">
                  <c:v>1.987436818998199</c:v>
                </c:pt>
                <c:pt idx="1">
                  <c:v>166.8528745817365</c:v>
                </c:pt>
              </c:numCache>
            </c:numRef>
          </c:xVal>
          <c:yVal>
            <c:numRef>
              <c:f>'Box Position Calc'!$E$92:$F$92</c:f>
              <c:numCache>
                <c:formatCode>General</c:formatCode>
                <c:ptCount val="2"/>
                <c:pt idx="0">
                  <c:v>8.640231473671555</c:v>
                </c:pt>
                <c:pt idx="1">
                  <c:v>0.0</c:v>
                </c:pt>
              </c:numCache>
            </c:numRef>
          </c:yVal>
          <c:smooth val="1"/>
        </c:ser>
        <c:ser>
          <c:idx val="0"/>
          <c:order val="9"/>
          <c:tx>
            <c:v>M10 Array</c:v>
          </c:tx>
          <c:spPr>
            <a:ln>
              <a:noFill/>
            </a:ln>
          </c:spPr>
          <c:marker>
            <c:symbol val="square"/>
            <c:size val="8"/>
            <c:spPr>
              <a:solidFill>
                <a:srgbClr val="0000FF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'Box Position Calc'!$C$5:$C$13</c:f>
              <c:numCache>
                <c:formatCode>General</c:formatCode>
                <c:ptCount val="9"/>
                <c:pt idx="0">
                  <c:v>2.0</c:v>
                </c:pt>
                <c:pt idx="1">
                  <c:v>2.0</c:v>
                </c:pt>
                <c:pt idx="2">
                  <c:v>2.0</c:v>
                </c:pt>
                <c:pt idx="3">
                  <c:v>2.0</c:v>
                </c:pt>
                <c:pt idx="4">
                  <c:v>2.0</c:v>
                </c:pt>
                <c:pt idx="5">
                  <c:v>2.0</c:v>
                </c:pt>
                <c:pt idx="6">
                  <c:v>1.998603807485017</c:v>
                </c:pt>
                <c:pt idx="7">
                  <c:v>1.994415655233835</c:v>
                </c:pt>
                <c:pt idx="8">
                  <c:v>1.987436818998199</c:v>
                </c:pt>
              </c:numCache>
            </c:numRef>
          </c:xVal>
          <c:yVal>
            <c:numRef>
              <c:f>'Box Position Calc'!$D$5:$D$13</c:f>
              <c:numCache>
                <c:formatCode>General</c:formatCode>
                <c:ptCount val="9"/>
                <c:pt idx="0">
                  <c:v>9.92</c:v>
                </c:pt>
                <c:pt idx="1">
                  <c:v>9.76</c:v>
                </c:pt>
                <c:pt idx="2">
                  <c:v>9.6</c:v>
                </c:pt>
                <c:pt idx="3">
                  <c:v>9.44</c:v>
                </c:pt>
                <c:pt idx="4">
                  <c:v>9.28</c:v>
                </c:pt>
                <c:pt idx="5">
                  <c:v>9.12</c:v>
                </c:pt>
                <c:pt idx="6">
                  <c:v>8.960012184387487</c:v>
                </c:pt>
                <c:pt idx="7">
                  <c:v>8.80007310261345</c:v>
                </c:pt>
                <c:pt idx="8">
                  <c:v>8.640231473671555</c:v>
                </c:pt>
              </c:numCache>
            </c:numRef>
          </c:yVal>
          <c:smooth val="1"/>
        </c:ser>
        <c:ser>
          <c:idx val="2"/>
          <c:order val="10"/>
          <c:tx>
            <c:v>Floor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Calc!$D$4:$CB$4</c:f>
              <c:numCache>
                <c:formatCode>0.00</c:formatCode>
                <c:ptCount val="77"/>
                <c:pt idx="0">
                  <c:v>9.0</c:v>
                </c:pt>
                <c:pt idx="1">
                  <c:v>12.44444444444444</c:v>
                </c:pt>
                <c:pt idx="2">
                  <c:v>14.16666666666667</c:v>
                </c:pt>
                <c:pt idx="3">
                  <c:v>15.88888888888889</c:v>
                </c:pt>
                <c:pt idx="4">
                  <c:v>17.61111111111111</c:v>
                </c:pt>
                <c:pt idx="5">
                  <c:v>19.33333333333334</c:v>
                </c:pt>
                <c:pt idx="6">
                  <c:v>21.05555555555556</c:v>
                </c:pt>
                <c:pt idx="7">
                  <c:v>22.77777777777778</c:v>
                </c:pt>
                <c:pt idx="8">
                  <c:v>24.5</c:v>
                </c:pt>
                <c:pt idx="9">
                  <c:v>26.22222222222222</c:v>
                </c:pt>
                <c:pt idx="10">
                  <c:v>27.94444444444445</c:v>
                </c:pt>
                <c:pt idx="11">
                  <c:v>29.66666666666667</c:v>
                </c:pt>
                <c:pt idx="12">
                  <c:v>31.38888888888889</c:v>
                </c:pt>
                <c:pt idx="13">
                  <c:v>33.11111111111111</c:v>
                </c:pt>
                <c:pt idx="14">
                  <c:v>34.83333333333334</c:v>
                </c:pt>
                <c:pt idx="15">
                  <c:v>36.55555555555556</c:v>
                </c:pt>
                <c:pt idx="16">
                  <c:v>38.27777777777778</c:v>
                </c:pt>
                <c:pt idx="17">
                  <c:v>40.0</c:v>
                </c:pt>
                <c:pt idx="18">
                  <c:v>40.0</c:v>
                </c:pt>
                <c:pt idx="19">
                  <c:v>42.77777777777778</c:v>
                </c:pt>
                <c:pt idx="20">
                  <c:v>44.16666666666666</c:v>
                </c:pt>
                <c:pt idx="21">
                  <c:v>45.55555555555556</c:v>
                </c:pt>
                <c:pt idx="22">
                  <c:v>46.94444444444444</c:v>
                </c:pt>
                <c:pt idx="23">
                  <c:v>48.33333333333333</c:v>
                </c:pt>
                <c:pt idx="24">
                  <c:v>49.72222222222222</c:v>
                </c:pt>
                <c:pt idx="25">
                  <c:v>51.11111111111111</c:v>
                </c:pt>
                <c:pt idx="26">
                  <c:v>52.5</c:v>
                </c:pt>
                <c:pt idx="27">
                  <c:v>53.88888888888889</c:v>
                </c:pt>
                <c:pt idx="28">
                  <c:v>55.27777777777778</c:v>
                </c:pt>
                <c:pt idx="29">
                  <c:v>56.66666666666666</c:v>
                </c:pt>
                <c:pt idx="30">
                  <c:v>58.05555555555556</c:v>
                </c:pt>
                <c:pt idx="31">
                  <c:v>59.44444444444444</c:v>
                </c:pt>
                <c:pt idx="32">
                  <c:v>60.83333333333333</c:v>
                </c:pt>
                <c:pt idx="33">
                  <c:v>62.22222222222222</c:v>
                </c:pt>
                <c:pt idx="34">
                  <c:v>63.61111111111111</c:v>
                </c:pt>
                <c:pt idx="35">
                  <c:v>65.0</c:v>
                </c:pt>
                <c:pt idx="36">
                  <c:v>65.0</c:v>
                </c:pt>
                <c:pt idx="37">
                  <c:v>67.22222222222223</c:v>
                </c:pt>
                <c:pt idx="38">
                  <c:v>68.33333333333333</c:v>
                </c:pt>
                <c:pt idx="39">
                  <c:v>69.44444444444444</c:v>
                </c:pt>
                <c:pt idx="40">
                  <c:v>70.55555555555556</c:v>
                </c:pt>
                <c:pt idx="41">
                  <c:v>71.66666666666667</c:v>
                </c:pt>
                <c:pt idx="42">
                  <c:v>72.77777777777777</c:v>
                </c:pt>
                <c:pt idx="43">
                  <c:v>73.88888888888889</c:v>
                </c:pt>
                <c:pt idx="44">
                  <c:v>75.0</c:v>
                </c:pt>
                <c:pt idx="45">
                  <c:v>76.11111111111111</c:v>
                </c:pt>
                <c:pt idx="46">
                  <c:v>77.22222222222223</c:v>
                </c:pt>
                <c:pt idx="47">
                  <c:v>78.33333333333333</c:v>
                </c:pt>
                <c:pt idx="48">
                  <c:v>79.44444444444444</c:v>
                </c:pt>
                <c:pt idx="49">
                  <c:v>80.55555555555556</c:v>
                </c:pt>
                <c:pt idx="50">
                  <c:v>81.66666666666667</c:v>
                </c:pt>
                <c:pt idx="51">
                  <c:v>82.77777777777777</c:v>
                </c:pt>
                <c:pt idx="52">
                  <c:v>83.88888888888889</c:v>
                </c:pt>
                <c:pt idx="53">
                  <c:v>85.0</c:v>
                </c:pt>
              </c:numCache>
            </c:numRef>
          </c:xVal>
          <c:yVal>
            <c:numRef>
              <c:f>Calc!$D$6:$CB$6</c:f>
              <c:numCache>
                <c:formatCode>0.00</c:formatCode>
                <c:ptCount val="77"/>
                <c:pt idx="0">
                  <c:v>1.6</c:v>
                </c:pt>
                <c:pt idx="1">
                  <c:v>1.6</c:v>
                </c:pt>
                <c:pt idx="2">
                  <c:v>1.6</c:v>
                </c:pt>
                <c:pt idx="3">
                  <c:v>1.6</c:v>
                </c:pt>
                <c:pt idx="4">
                  <c:v>1.6</c:v>
                </c:pt>
                <c:pt idx="5">
                  <c:v>1.6</c:v>
                </c:pt>
                <c:pt idx="6">
                  <c:v>1.6</c:v>
                </c:pt>
                <c:pt idx="7">
                  <c:v>1.6</c:v>
                </c:pt>
                <c:pt idx="8">
                  <c:v>1.6</c:v>
                </c:pt>
                <c:pt idx="9">
                  <c:v>1.6</c:v>
                </c:pt>
                <c:pt idx="10">
                  <c:v>1.6</c:v>
                </c:pt>
                <c:pt idx="11">
                  <c:v>1.6</c:v>
                </c:pt>
                <c:pt idx="12">
                  <c:v>1.6</c:v>
                </c:pt>
                <c:pt idx="13">
                  <c:v>1.6</c:v>
                </c:pt>
                <c:pt idx="14">
                  <c:v>1.6</c:v>
                </c:pt>
                <c:pt idx="15">
                  <c:v>1.6</c:v>
                </c:pt>
                <c:pt idx="16">
                  <c:v>1.6</c:v>
                </c:pt>
                <c:pt idx="17">
                  <c:v>1.6</c:v>
                </c:pt>
                <c:pt idx="18">
                  <c:v>1.6</c:v>
                </c:pt>
                <c:pt idx="19">
                  <c:v>1.655555555555556</c:v>
                </c:pt>
                <c:pt idx="20">
                  <c:v>1.683333333333333</c:v>
                </c:pt>
                <c:pt idx="21">
                  <c:v>1.711111111111111</c:v>
                </c:pt>
                <c:pt idx="22">
                  <c:v>1.738888888888889</c:v>
                </c:pt>
                <c:pt idx="23">
                  <c:v>1.766666666666667</c:v>
                </c:pt>
                <c:pt idx="24">
                  <c:v>1.794444444444444</c:v>
                </c:pt>
                <c:pt idx="25">
                  <c:v>1.822222222222222</c:v>
                </c:pt>
                <c:pt idx="26">
                  <c:v>1.85</c:v>
                </c:pt>
                <c:pt idx="27">
                  <c:v>1.877777777777778</c:v>
                </c:pt>
                <c:pt idx="28">
                  <c:v>1.905555555555556</c:v>
                </c:pt>
                <c:pt idx="29">
                  <c:v>1.933333333333333</c:v>
                </c:pt>
                <c:pt idx="30">
                  <c:v>1.961111111111111</c:v>
                </c:pt>
                <c:pt idx="31">
                  <c:v>1.988888888888889</c:v>
                </c:pt>
                <c:pt idx="32">
                  <c:v>2.016666666666667</c:v>
                </c:pt>
                <c:pt idx="33">
                  <c:v>2.044444444444444</c:v>
                </c:pt>
                <c:pt idx="34">
                  <c:v>2.072222222222222</c:v>
                </c:pt>
                <c:pt idx="35">
                  <c:v>2.1</c:v>
                </c:pt>
                <c:pt idx="36">
                  <c:v>3.1</c:v>
                </c:pt>
                <c:pt idx="37">
                  <c:v>4.044444444444444</c:v>
                </c:pt>
                <c:pt idx="38">
                  <c:v>4.516666666666666</c:v>
                </c:pt>
                <c:pt idx="39">
                  <c:v>4.988888888888889</c:v>
                </c:pt>
                <c:pt idx="40">
                  <c:v>5.461111111111111</c:v>
                </c:pt>
                <c:pt idx="41">
                  <c:v>5.933333333333333</c:v>
                </c:pt>
                <c:pt idx="42">
                  <c:v>6.405555555555555</c:v>
                </c:pt>
                <c:pt idx="43">
                  <c:v>6.877777777777778</c:v>
                </c:pt>
                <c:pt idx="44">
                  <c:v>7.35</c:v>
                </c:pt>
                <c:pt idx="45">
                  <c:v>7.822222222222223</c:v>
                </c:pt>
                <c:pt idx="46">
                  <c:v>8.294444444444444</c:v>
                </c:pt>
                <c:pt idx="47">
                  <c:v>8.766666666666665</c:v>
                </c:pt>
                <c:pt idx="48">
                  <c:v>9.238888888888889</c:v>
                </c:pt>
                <c:pt idx="49">
                  <c:v>9.71111111111111</c:v>
                </c:pt>
                <c:pt idx="50">
                  <c:v>10.18333333333333</c:v>
                </c:pt>
                <c:pt idx="51">
                  <c:v>10.65555555555555</c:v>
                </c:pt>
                <c:pt idx="52">
                  <c:v>11.12777777777778</c:v>
                </c:pt>
                <c:pt idx="53">
                  <c:v>11.6</c:v>
                </c:pt>
                <c:pt idx="73" formatCode="General">
                  <c:v>0.0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528739152"/>
        <c:axId val="-1528736400"/>
      </c:scatterChart>
      <c:valAx>
        <c:axId val="-1528739152"/>
        <c:scaling>
          <c:orientation val="minMax"/>
          <c:max val="40.0"/>
        </c:scaling>
        <c:delete val="0"/>
        <c:axPos val="b"/>
        <c:numFmt formatCode="General" sourceLinked="1"/>
        <c:majorTickMark val="out"/>
        <c:minorTickMark val="none"/>
        <c:tickLblPos val="nextTo"/>
        <c:crossAx val="-1528736400"/>
        <c:crosses val="autoZero"/>
        <c:crossBetween val="midCat"/>
      </c:valAx>
      <c:valAx>
        <c:axId val="-15287364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-152873915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view3D>
      <c:rotX val="48"/>
      <c:rotY val="141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0508529773622047"/>
          <c:y val="0.042945717917438"/>
          <c:w val="0.881610892388451"/>
          <c:h val="0.87962962962963"/>
        </c:manualLayout>
      </c:layout>
      <c:surface3DChart>
        <c:wireframe val="0"/>
        <c:ser>
          <c:idx val="0"/>
          <c:order val="0"/>
          <c:tx>
            <c:v>1</c:v>
          </c:tx>
          <c:cat>
            <c:numLit>
              <c:formatCode>General</c:formatCode>
              <c:ptCount val="10"/>
              <c:pt idx="0">
                <c:v>1.0</c:v>
              </c:pt>
              <c:pt idx="1">
                <c:v>2.0</c:v>
              </c:pt>
              <c:pt idx="2">
                <c:v>3.0</c:v>
              </c:pt>
              <c:pt idx="3">
                <c:v>4.0</c:v>
              </c:pt>
              <c:pt idx="4">
                <c:v>5.0</c:v>
              </c:pt>
              <c:pt idx="5">
                <c:v>6.0</c:v>
              </c:pt>
              <c:pt idx="6">
                <c:v>7.0</c:v>
              </c:pt>
              <c:pt idx="7">
                <c:v>8.0</c:v>
              </c:pt>
              <c:pt idx="8">
                <c:v>9.0</c:v>
              </c:pt>
              <c:pt idx="9">
                <c:v>10.0</c:v>
              </c:pt>
            </c:numLit>
          </c:cat>
          <c:val>
            <c:numLit>
              <c:formatCode>General</c:formatCode>
              <c:ptCount val="10"/>
              <c:pt idx="0">
                <c:v>0.7</c:v>
              </c:pt>
              <c:pt idx="1">
                <c:v>0.88</c:v>
              </c:pt>
              <c:pt idx="2">
                <c:v>1.0</c:v>
              </c:pt>
              <c:pt idx="3">
                <c:v>0.88</c:v>
              </c:pt>
              <c:pt idx="4">
                <c:v>0.75</c:v>
              </c:pt>
              <c:pt idx="5">
                <c:v>0.75</c:v>
              </c:pt>
              <c:pt idx="6">
                <c:v>0.88</c:v>
              </c:pt>
              <c:pt idx="7">
                <c:v>1.0</c:v>
              </c:pt>
              <c:pt idx="8">
                <c:v>0.88</c:v>
              </c:pt>
              <c:pt idx="9">
                <c:v>0.7</c:v>
              </c:pt>
            </c:numLit>
          </c:val>
        </c:ser>
        <c:ser>
          <c:idx val="1"/>
          <c:order val="1"/>
          <c:tx>
            <c:v>2</c:v>
          </c:tx>
          <c:cat>
            <c:numLit>
              <c:formatCode>General</c:formatCode>
              <c:ptCount val="10"/>
              <c:pt idx="0">
                <c:v>1.0</c:v>
              </c:pt>
              <c:pt idx="1">
                <c:v>2.0</c:v>
              </c:pt>
              <c:pt idx="2">
                <c:v>3.0</c:v>
              </c:pt>
              <c:pt idx="3">
                <c:v>4.0</c:v>
              </c:pt>
              <c:pt idx="4">
                <c:v>5.0</c:v>
              </c:pt>
              <c:pt idx="5">
                <c:v>6.0</c:v>
              </c:pt>
              <c:pt idx="6">
                <c:v>7.0</c:v>
              </c:pt>
              <c:pt idx="7">
                <c:v>8.0</c:v>
              </c:pt>
              <c:pt idx="8">
                <c:v>9.0</c:v>
              </c:pt>
              <c:pt idx="9">
                <c:v>10.0</c:v>
              </c:pt>
            </c:numLit>
          </c:cat>
          <c:val>
            <c:numLit>
              <c:formatCode>General</c:formatCode>
              <c:ptCount val="10"/>
              <c:pt idx="0">
                <c:v>0.85</c:v>
              </c:pt>
              <c:pt idx="1">
                <c:v>0.96</c:v>
              </c:pt>
              <c:pt idx="2">
                <c:v>0.98</c:v>
              </c:pt>
              <c:pt idx="3">
                <c:v>0.98</c:v>
              </c:pt>
              <c:pt idx="4">
                <c:v>0.92</c:v>
              </c:pt>
              <c:pt idx="5">
                <c:v>0.92</c:v>
              </c:pt>
              <c:pt idx="6">
                <c:v>0.98</c:v>
              </c:pt>
              <c:pt idx="7">
                <c:v>0.98</c:v>
              </c:pt>
              <c:pt idx="8">
                <c:v>0.96</c:v>
              </c:pt>
              <c:pt idx="9">
                <c:v>0.85</c:v>
              </c:pt>
            </c:numLit>
          </c:val>
        </c:ser>
        <c:ser>
          <c:idx val="2"/>
          <c:order val="2"/>
          <c:tx>
            <c:v>3</c:v>
          </c:tx>
          <c:cat>
            <c:numLit>
              <c:formatCode>General</c:formatCode>
              <c:ptCount val="10"/>
              <c:pt idx="0">
                <c:v>1.0</c:v>
              </c:pt>
              <c:pt idx="1">
                <c:v>2.0</c:v>
              </c:pt>
              <c:pt idx="2">
                <c:v>3.0</c:v>
              </c:pt>
              <c:pt idx="3">
                <c:v>4.0</c:v>
              </c:pt>
              <c:pt idx="4">
                <c:v>5.0</c:v>
              </c:pt>
              <c:pt idx="5">
                <c:v>6.0</c:v>
              </c:pt>
              <c:pt idx="6">
                <c:v>7.0</c:v>
              </c:pt>
              <c:pt idx="7">
                <c:v>8.0</c:v>
              </c:pt>
              <c:pt idx="8">
                <c:v>9.0</c:v>
              </c:pt>
              <c:pt idx="9">
                <c:v>10.0</c:v>
              </c:pt>
            </c:numLit>
          </c:cat>
          <c:val>
            <c:numLit>
              <c:formatCode>General</c:formatCode>
              <c:ptCount val="10"/>
              <c:pt idx="0">
                <c:v>0.925</c:v>
              </c:pt>
              <c:pt idx="1">
                <c:v>0.945</c:v>
              </c:pt>
              <c:pt idx="2">
                <c:v>0.96</c:v>
              </c:pt>
              <c:pt idx="3">
                <c:v>0.965</c:v>
              </c:pt>
              <c:pt idx="4">
                <c:v>0.94</c:v>
              </c:pt>
              <c:pt idx="5">
                <c:v>0.94</c:v>
              </c:pt>
              <c:pt idx="6">
                <c:v>0.965</c:v>
              </c:pt>
              <c:pt idx="7">
                <c:v>0.96</c:v>
              </c:pt>
              <c:pt idx="8">
                <c:v>0.945</c:v>
              </c:pt>
              <c:pt idx="9">
                <c:v>0.925</c:v>
              </c:pt>
            </c:numLit>
          </c:val>
        </c:ser>
        <c:ser>
          <c:idx val="3"/>
          <c:order val="3"/>
          <c:tx>
            <c:v>4</c:v>
          </c:tx>
          <c:cat>
            <c:numLit>
              <c:formatCode>General</c:formatCode>
              <c:ptCount val="10"/>
              <c:pt idx="0">
                <c:v>1.0</c:v>
              </c:pt>
              <c:pt idx="1">
                <c:v>2.0</c:v>
              </c:pt>
              <c:pt idx="2">
                <c:v>3.0</c:v>
              </c:pt>
              <c:pt idx="3">
                <c:v>4.0</c:v>
              </c:pt>
              <c:pt idx="4">
                <c:v>5.0</c:v>
              </c:pt>
              <c:pt idx="5">
                <c:v>6.0</c:v>
              </c:pt>
              <c:pt idx="6">
                <c:v>7.0</c:v>
              </c:pt>
              <c:pt idx="7">
                <c:v>8.0</c:v>
              </c:pt>
              <c:pt idx="8">
                <c:v>9.0</c:v>
              </c:pt>
              <c:pt idx="9">
                <c:v>10.0</c:v>
              </c:pt>
            </c:numLit>
          </c:cat>
          <c:val>
            <c:numLit>
              <c:formatCode>General</c:formatCode>
              <c:ptCount val="10"/>
              <c:pt idx="0">
                <c:v>0.91</c:v>
              </c:pt>
              <c:pt idx="1">
                <c:v>0.93</c:v>
              </c:pt>
              <c:pt idx="2">
                <c:v>0.94</c:v>
              </c:pt>
              <c:pt idx="3">
                <c:v>0.95</c:v>
              </c:pt>
              <c:pt idx="4">
                <c:v>0.93</c:v>
              </c:pt>
              <c:pt idx="5">
                <c:v>0.93</c:v>
              </c:pt>
              <c:pt idx="6">
                <c:v>0.95</c:v>
              </c:pt>
              <c:pt idx="7">
                <c:v>0.94</c:v>
              </c:pt>
              <c:pt idx="8">
                <c:v>0.93</c:v>
              </c:pt>
              <c:pt idx="9">
                <c:v>0.91</c:v>
              </c:pt>
            </c:numLit>
          </c:val>
        </c:ser>
        <c:ser>
          <c:idx val="4"/>
          <c:order val="4"/>
          <c:tx>
            <c:v>5</c:v>
          </c:tx>
          <c:cat>
            <c:numLit>
              <c:formatCode>General</c:formatCode>
              <c:ptCount val="10"/>
              <c:pt idx="0">
                <c:v>1.0</c:v>
              </c:pt>
              <c:pt idx="1">
                <c:v>2.0</c:v>
              </c:pt>
              <c:pt idx="2">
                <c:v>3.0</c:v>
              </c:pt>
              <c:pt idx="3">
                <c:v>4.0</c:v>
              </c:pt>
              <c:pt idx="4">
                <c:v>5.0</c:v>
              </c:pt>
              <c:pt idx="5">
                <c:v>6.0</c:v>
              </c:pt>
              <c:pt idx="6">
                <c:v>7.0</c:v>
              </c:pt>
              <c:pt idx="7">
                <c:v>8.0</c:v>
              </c:pt>
              <c:pt idx="8">
                <c:v>9.0</c:v>
              </c:pt>
              <c:pt idx="9">
                <c:v>10.0</c:v>
              </c:pt>
            </c:numLit>
          </c:cat>
          <c:val>
            <c:numLit>
              <c:formatCode>General</c:formatCode>
              <c:ptCount val="10"/>
              <c:pt idx="0">
                <c:v>0.885</c:v>
              </c:pt>
              <c:pt idx="1">
                <c:v>0.915</c:v>
              </c:pt>
              <c:pt idx="2">
                <c:v>0.92</c:v>
              </c:pt>
              <c:pt idx="3">
                <c:v>0.935</c:v>
              </c:pt>
              <c:pt idx="4">
                <c:v>0.925</c:v>
              </c:pt>
              <c:pt idx="5">
                <c:v>0.925</c:v>
              </c:pt>
              <c:pt idx="6">
                <c:v>0.935</c:v>
              </c:pt>
              <c:pt idx="7">
                <c:v>0.92</c:v>
              </c:pt>
              <c:pt idx="8">
                <c:v>0.915</c:v>
              </c:pt>
              <c:pt idx="9">
                <c:v>0.885</c:v>
              </c:pt>
            </c:numLit>
          </c:val>
        </c:ser>
        <c:ser>
          <c:idx val="5"/>
          <c:order val="5"/>
          <c:tx>
            <c:v>6</c:v>
          </c:tx>
          <c:cat>
            <c:numLit>
              <c:formatCode>General</c:formatCode>
              <c:ptCount val="10"/>
              <c:pt idx="0">
                <c:v>1.0</c:v>
              </c:pt>
              <c:pt idx="1">
                <c:v>2.0</c:v>
              </c:pt>
              <c:pt idx="2">
                <c:v>3.0</c:v>
              </c:pt>
              <c:pt idx="3">
                <c:v>4.0</c:v>
              </c:pt>
              <c:pt idx="4">
                <c:v>5.0</c:v>
              </c:pt>
              <c:pt idx="5">
                <c:v>6.0</c:v>
              </c:pt>
              <c:pt idx="6">
                <c:v>7.0</c:v>
              </c:pt>
              <c:pt idx="7">
                <c:v>8.0</c:v>
              </c:pt>
              <c:pt idx="8">
                <c:v>9.0</c:v>
              </c:pt>
              <c:pt idx="9">
                <c:v>10.0</c:v>
              </c:pt>
            </c:numLit>
          </c:cat>
          <c:val>
            <c:numLit>
              <c:formatCode>General</c:formatCode>
              <c:ptCount val="10"/>
              <c:pt idx="0">
                <c:v>0.86</c:v>
              </c:pt>
              <c:pt idx="1">
                <c:v>0.89</c:v>
              </c:pt>
              <c:pt idx="2">
                <c:v>0.9</c:v>
              </c:pt>
              <c:pt idx="3">
                <c:v>0.91</c:v>
              </c:pt>
              <c:pt idx="4">
                <c:v>0.9</c:v>
              </c:pt>
              <c:pt idx="5">
                <c:v>0.9</c:v>
              </c:pt>
              <c:pt idx="6">
                <c:v>0.91</c:v>
              </c:pt>
              <c:pt idx="7">
                <c:v>0.9</c:v>
              </c:pt>
              <c:pt idx="8">
                <c:v>0.89</c:v>
              </c:pt>
              <c:pt idx="9">
                <c:v>0.86</c:v>
              </c:pt>
            </c:numLit>
          </c:val>
        </c:ser>
        <c:ser>
          <c:idx val="6"/>
          <c:order val="6"/>
          <c:tx>
            <c:v>7</c:v>
          </c:tx>
          <c:cat>
            <c:numLit>
              <c:formatCode>General</c:formatCode>
              <c:ptCount val="10"/>
              <c:pt idx="0">
                <c:v>1.0</c:v>
              </c:pt>
              <c:pt idx="1">
                <c:v>2.0</c:v>
              </c:pt>
              <c:pt idx="2">
                <c:v>3.0</c:v>
              </c:pt>
              <c:pt idx="3">
                <c:v>4.0</c:v>
              </c:pt>
              <c:pt idx="4">
                <c:v>5.0</c:v>
              </c:pt>
              <c:pt idx="5">
                <c:v>6.0</c:v>
              </c:pt>
              <c:pt idx="6">
                <c:v>7.0</c:v>
              </c:pt>
              <c:pt idx="7">
                <c:v>8.0</c:v>
              </c:pt>
              <c:pt idx="8">
                <c:v>9.0</c:v>
              </c:pt>
              <c:pt idx="9">
                <c:v>10.0</c:v>
              </c:pt>
            </c:numLit>
          </c:cat>
          <c:val>
            <c:numLit>
              <c:formatCode>General</c:formatCode>
              <c:ptCount val="10"/>
              <c:pt idx="0">
                <c:v>0.84</c:v>
              </c:pt>
              <c:pt idx="1">
                <c:v>0.87</c:v>
              </c:pt>
              <c:pt idx="2">
                <c:v>0.88</c:v>
              </c:pt>
              <c:pt idx="3">
                <c:v>0.89</c:v>
              </c:pt>
              <c:pt idx="4">
                <c:v>0.88</c:v>
              </c:pt>
              <c:pt idx="5">
                <c:v>0.88</c:v>
              </c:pt>
              <c:pt idx="6">
                <c:v>0.89</c:v>
              </c:pt>
              <c:pt idx="7">
                <c:v>0.88</c:v>
              </c:pt>
              <c:pt idx="8">
                <c:v>0.87</c:v>
              </c:pt>
              <c:pt idx="9">
                <c:v>0.84</c:v>
              </c:pt>
            </c:numLit>
          </c:val>
        </c:ser>
        <c:ser>
          <c:idx val="7"/>
          <c:order val="7"/>
          <c:tx>
            <c:v>8</c:v>
          </c:tx>
          <c:cat>
            <c:numLit>
              <c:formatCode>General</c:formatCode>
              <c:ptCount val="10"/>
              <c:pt idx="0">
                <c:v>1.0</c:v>
              </c:pt>
              <c:pt idx="1">
                <c:v>2.0</c:v>
              </c:pt>
              <c:pt idx="2">
                <c:v>3.0</c:v>
              </c:pt>
              <c:pt idx="3">
                <c:v>4.0</c:v>
              </c:pt>
              <c:pt idx="4">
                <c:v>5.0</c:v>
              </c:pt>
              <c:pt idx="5">
                <c:v>6.0</c:v>
              </c:pt>
              <c:pt idx="6">
                <c:v>7.0</c:v>
              </c:pt>
              <c:pt idx="7">
                <c:v>8.0</c:v>
              </c:pt>
              <c:pt idx="8">
                <c:v>9.0</c:v>
              </c:pt>
              <c:pt idx="9">
                <c:v>10.0</c:v>
              </c:pt>
            </c:numLit>
          </c:cat>
          <c:val>
            <c:numLit>
              <c:formatCode>General</c:formatCode>
              <c:ptCount val="10"/>
              <c:pt idx="0">
                <c:v>0.825</c:v>
              </c:pt>
              <c:pt idx="1">
                <c:v>0.85</c:v>
              </c:pt>
              <c:pt idx="2">
                <c:v>0.86</c:v>
              </c:pt>
              <c:pt idx="3">
                <c:v>0.87</c:v>
              </c:pt>
              <c:pt idx="4">
                <c:v>0.865</c:v>
              </c:pt>
              <c:pt idx="5">
                <c:v>0.865</c:v>
              </c:pt>
              <c:pt idx="6">
                <c:v>0.87</c:v>
              </c:pt>
              <c:pt idx="7">
                <c:v>0.86</c:v>
              </c:pt>
              <c:pt idx="8">
                <c:v>0.85</c:v>
              </c:pt>
              <c:pt idx="9">
                <c:v>0.825</c:v>
              </c:pt>
            </c:numLit>
          </c:val>
        </c:ser>
        <c:ser>
          <c:idx val="8"/>
          <c:order val="8"/>
          <c:tx>
            <c:v>9</c:v>
          </c:tx>
          <c:cat>
            <c:numLit>
              <c:formatCode>General</c:formatCode>
              <c:ptCount val="10"/>
              <c:pt idx="0">
                <c:v>1.0</c:v>
              </c:pt>
              <c:pt idx="1">
                <c:v>2.0</c:v>
              </c:pt>
              <c:pt idx="2">
                <c:v>3.0</c:v>
              </c:pt>
              <c:pt idx="3">
                <c:v>4.0</c:v>
              </c:pt>
              <c:pt idx="4">
                <c:v>5.0</c:v>
              </c:pt>
              <c:pt idx="5">
                <c:v>6.0</c:v>
              </c:pt>
              <c:pt idx="6">
                <c:v>7.0</c:v>
              </c:pt>
              <c:pt idx="7">
                <c:v>8.0</c:v>
              </c:pt>
              <c:pt idx="8">
                <c:v>9.0</c:v>
              </c:pt>
              <c:pt idx="9">
                <c:v>10.0</c:v>
              </c:pt>
            </c:numLit>
          </c:cat>
          <c:val>
            <c:numLit>
              <c:formatCode>General</c:formatCode>
              <c:ptCount val="10"/>
              <c:pt idx="0">
                <c:v>0.81</c:v>
              </c:pt>
              <c:pt idx="1">
                <c:v>0.835</c:v>
              </c:pt>
              <c:pt idx="2">
                <c:v>0.84</c:v>
              </c:pt>
              <c:pt idx="3">
                <c:v>0.855</c:v>
              </c:pt>
              <c:pt idx="4">
                <c:v>0.845</c:v>
              </c:pt>
              <c:pt idx="5">
                <c:v>0.845</c:v>
              </c:pt>
              <c:pt idx="6">
                <c:v>0.855</c:v>
              </c:pt>
              <c:pt idx="7">
                <c:v>0.84</c:v>
              </c:pt>
              <c:pt idx="8">
                <c:v>0.835</c:v>
              </c:pt>
              <c:pt idx="9">
                <c:v>0.81</c:v>
              </c:pt>
            </c:numLit>
          </c:val>
        </c:ser>
        <c:ser>
          <c:idx val="9"/>
          <c:order val="9"/>
          <c:tx>
            <c:v>10</c:v>
          </c:tx>
          <c:cat>
            <c:numLit>
              <c:formatCode>General</c:formatCode>
              <c:ptCount val="10"/>
              <c:pt idx="0">
                <c:v>1.0</c:v>
              </c:pt>
              <c:pt idx="1">
                <c:v>2.0</c:v>
              </c:pt>
              <c:pt idx="2">
                <c:v>3.0</c:v>
              </c:pt>
              <c:pt idx="3">
                <c:v>4.0</c:v>
              </c:pt>
              <c:pt idx="4">
                <c:v>5.0</c:v>
              </c:pt>
              <c:pt idx="5">
                <c:v>6.0</c:v>
              </c:pt>
              <c:pt idx="6">
                <c:v>7.0</c:v>
              </c:pt>
              <c:pt idx="7">
                <c:v>8.0</c:v>
              </c:pt>
              <c:pt idx="8">
                <c:v>9.0</c:v>
              </c:pt>
              <c:pt idx="9">
                <c:v>10.0</c:v>
              </c:pt>
            </c:numLit>
          </c:cat>
          <c:val>
            <c:numLit>
              <c:formatCode>General</c:formatCode>
              <c:ptCount val="10"/>
              <c:pt idx="0">
                <c:v>0.8</c:v>
              </c:pt>
              <c:pt idx="1">
                <c:v>0.815</c:v>
              </c:pt>
              <c:pt idx="2">
                <c:v>0.82</c:v>
              </c:pt>
              <c:pt idx="3">
                <c:v>0.835</c:v>
              </c:pt>
              <c:pt idx="4">
                <c:v>0.82</c:v>
              </c:pt>
              <c:pt idx="5">
                <c:v>0.82</c:v>
              </c:pt>
              <c:pt idx="6">
                <c:v>0.835</c:v>
              </c:pt>
              <c:pt idx="7">
                <c:v>0.82</c:v>
              </c:pt>
              <c:pt idx="8">
                <c:v>0.815</c:v>
              </c:pt>
              <c:pt idx="9">
                <c:v>0.8</c:v>
              </c:pt>
            </c:numLit>
          </c:val>
        </c:ser>
        <c:bandFmts>
          <c:bandFmt>
            <c:idx val="3"/>
            <c:spPr>
              <a:solidFill>
                <a:schemeClr val="accent1">
                  <a:lumMod val="60000"/>
                  <a:lumOff val="40000"/>
                </a:schemeClr>
              </a:solidFill>
            </c:spPr>
          </c:bandFmt>
          <c:bandFmt>
            <c:idx val="4"/>
            <c:spPr>
              <a:solidFill>
                <a:schemeClr val="accent1">
                  <a:lumMod val="40000"/>
                  <a:lumOff val="60000"/>
                </a:schemeClr>
              </a:solidFill>
            </c:spPr>
          </c:bandFmt>
          <c:bandFmt>
            <c:idx val="5"/>
            <c:spPr>
              <a:solidFill>
                <a:schemeClr val="accent1">
                  <a:lumMod val="20000"/>
                  <a:lumOff val="80000"/>
                </a:schemeClr>
              </a:solidFill>
            </c:spPr>
          </c:bandFmt>
          <c:bandFmt>
            <c:idx val="6"/>
            <c:spPr>
              <a:solidFill>
                <a:schemeClr val="bg1"/>
              </a:solidFill>
            </c:spPr>
          </c:bandFmt>
        </c:bandFmts>
        <c:axId val="-1528714272"/>
        <c:axId val="-1528711008"/>
        <c:axId val="-1531600208"/>
      </c:surface3DChart>
      <c:catAx>
        <c:axId val="-152871427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-1528711008"/>
        <c:crosses val="autoZero"/>
        <c:auto val="1"/>
        <c:lblAlgn val="ctr"/>
        <c:lblOffset val="100"/>
        <c:noMultiLvlLbl val="0"/>
      </c:catAx>
      <c:valAx>
        <c:axId val="-1528711008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-1528714272"/>
        <c:crosses val="autoZero"/>
        <c:crossBetween val="midCat"/>
      </c:valAx>
      <c:serAx>
        <c:axId val="-1531600208"/>
        <c:scaling>
          <c:orientation val="minMax"/>
        </c:scaling>
        <c:delete val="0"/>
        <c:axPos val="b"/>
        <c:majorTickMark val="out"/>
        <c:minorTickMark val="none"/>
        <c:tickLblPos val="nextTo"/>
        <c:crossAx val="-1528711008"/>
        <c:crosses val="autoZero"/>
      </c:serAx>
    </c:plotArea>
    <c:plotVisOnly val="1"/>
    <c:dispBlanksAs val="zero"/>
    <c:showDLblsOverMax val="0"/>
  </c:chart>
  <c:printSettings>
    <c:headerFooter/>
    <c:pageMargins b="1.0" l="0.75" r="0.75" t="1.0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4" Type="http://schemas.openxmlformats.org/officeDocument/2006/relationships/chart" Target="../charts/chart3.xml"/><Relationship Id="rId5" Type="http://schemas.openxmlformats.org/officeDocument/2006/relationships/chart" Target="../charts/chart4.xml"/><Relationship Id="rId6" Type="http://schemas.openxmlformats.org/officeDocument/2006/relationships/chart" Target="../charts/chart5.xml"/><Relationship Id="rId7" Type="http://schemas.openxmlformats.org/officeDocument/2006/relationships/chart" Target="../charts/chart6.xml"/><Relationship Id="rId8" Type="http://schemas.openxmlformats.org/officeDocument/2006/relationships/image" Target="../media/image2.png"/><Relationship Id="rId1" Type="http://schemas.openxmlformats.org/officeDocument/2006/relationships/chart" Target="../charts/chart1.xml"/><Relationship Id="rId2" Type="http://schemas.openxmlformats.org/officeDocument/2006/relationships/chart" Target="../charts/chart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Relationship Id="rId2" Type="http://schemas.openxmlformats.org/officeDocument/2006/relationships/chart" Target="../charts/chart11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3687762" y="9487900"/>
    <xdr:ext cx="10168506" cy="704105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>
    <xdr:from>
      <xdr:col>5</xdr:col>
      <xdr:colOff>94774</xdr:colOff>
      <xdr:row>20</xdr:row>
      <xdr:rowOff>35887</xdr:rowOff>
    </xdr:from>
    <xdr:to>
      <xdr:col>17</xdr:col>
      <xdr:colOff>711196</xdr:colOff>
      <xdr:row>43</xdr:row>
      <xdr:rowOff>151642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170141</xdr:colOff>
      <xdr:row>1</xdr:row>
      <xdr:rowOff>74890</xdr:rowOff>
    </xdr:from>
    <xdr:to>
      <xdr:col>1</xdr:col>
      <xdr:colOff>705555</xdr:colOff>
      <xdr:row>1</xdr:row>
      <xdr:rowOff>478936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12046" y="256319"/>
          <a:ext cx="535414" cy="404046"/>
        </a:xfrm>
        <a:prstGeom prst="rect">
          <a:avLst/>
        </a:prstGeom>
      </xdr:spPr>
    </xdr:pic>
    <xdr:clientData/>
  </xdr:twoCellAnchor>
  <xdr:twoCellAnchor>
    <xdr:from>
      <xdr:col>23</xdr:col>
      <xdr:colOff>54024</xdr:colOff>
      <xdr:row>14</xdr:row>
      <xdr:rowOff>26608</xdr:rowOff>
    </xdr:from>
    <xdr:to>
      <xdr:col>31</xdr:col>
      <xdr:colOff>0</xdr:colOff>
      <xdr:row>118</xdr:row>
      <xdr:rowOff>135467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absoluteAnchor>
    <xdr:pos x="28267826" y="960129"/>
    <xdr:ext cx="12097289" cy="5015424"/>
    <xdr:graphicFrame macro="">
      <xdr:nvGraphicFramePr>
        <xdr:cNvPr id="7" name="Chart 6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absoluteAnchor>
  <xdr:absoluteAnchor>
    <xdr:pos x="28267829" y="6104706"/>
    <xdr:ext cx="12097289" cy="5015424"/>
    <xdr:graphicFrame macro="">
      <xdr:nvGraphicFramePr>
        <xdr:cNvPr id="8" name="Chart 7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absoluteAnchor>
  <xdr:absoluteAnchor>
    <xdr:pos x="28278161" y="11267363"/>
    <xdr:ext cx="12097289" cy="5015424"/>
    <xdr:graphicFrame macro="">
      <xdr:nvGraphicFramePr>
        <xdr:cNvPr id="10" name="Chart 9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absoluteAnchor>
  <xdr:twoCellAnchor editAs="oneCell">
    <xdr:from>
      <xdr:col>14</xdr:col>
      <xdr:colOff>660117</xdr:colOff>
      <xdr:row>3</xdr:row>
      <xdr:rowOff>2063</xdr:rowOff>
    </xdr:from>
    <xdr:to>
      <xdr:col>17</xdr:col>
      <xdr:colOff>603585</xdr:colOff>
      <xdr:row>7</xdr:row>
      <xdr:rowOff>174771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07548" y="957476"/>
          <a:ext cx="2355303" cy="105821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565150</xdr:colOff>
      <xdr:row>17</xdr:row>
      <xdr:rowOff>31750</xdr:rowOff>
    </xdr:from>
    <xdr:to>
      <xdr:col>13</xdr:col>
      <xdr:colOff>184150</xdr:colOff>
      <xdr:row>31</xdr:row>
      <xdr:rowOff>107950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152</xdr:row>
      <xdr:rowOff>0</xdr:rowOff>
    </xdr:from>
    <xdr:to>
      <xdr:col>25</xdr:col>
      <xdr:colOff>292100</xdr:colOff>
      <xdr:row>178</xdr:row>
      <xdr:rowOff>25400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88900</xdr:colOff>
      <xdr:row>19</xdr:row>
      <xdr:rowOff>114300</xdr:rowOff>
    </xdr:from>
    <xdr:to>
      <xdr:col>11</xdr:col>
      <xdr:colOff>787400</xdr:colOff>
      <xdr:row>50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692150</xdr:colOff>
      <xdr:row>1</xdr:row>
      <xdr:rowOff>120650</xdr:rowOff>
    </xdr:from>
    <xdr:to>
      <xdr:col>21</xdr:col>
      <xdr:colOff>596900</xdr:colOff>
      <xdr:row>22</xdr:row>
      <xdr:rowOff>25400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52</xdr:col>
      <xdr:colOff>469900</xdr:colOff>
      <xdr:row>30</xdr:row>
      <xdr:rowOff>76200</xdr:rowOff>
    </xdr:from>
    <xdr:to>
      <xdr:col>61</xdr:col>
      <xdr:colOff>495300</xdr:colOff>
      <xdr:row>55</xdr:row>
      <xdr:rowOff>101600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84666</xdr:colOff>
      <xdr:row>49</xdr:row>
      <xdr:rowOff>33866</xdr:rowOff>
    </xdr:from>
    <xdr:to>
      <xdr:col>18</xdr:col>
      <xdr:colOff>135465</xdr:colOff>
      <xdr:row>90</xdr:row>
      <xdr:rowOff>33866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BA197"/>
  <sheetViews>
    <sheetView showGridLines="0" tabSelected="1" zoomScale="56" zoomScaleNormal="63" zoomScalePageLayoutView="63" workbookViewId="0">
      <selection activeCell="AH9" sqref="AH9"/>
    </sheetView>
  </sheetViews>
  <sheetFormatPr baseColWidth="10" defaultRowHeight="16" x14ac:dyDescent="0.2"/>
  <cols>
    <col min="1" max="1" width="3.1640625" style="133" customWidth="1"/>
    <col min="2" max="2" width="12.5" style="133" customWidth="1"/>
    <col min="3" max="20" width="10.5" style="133" customWidth="1"/>
    <col min="21" max="21" width="6.5" style="133" customWidth="1"/>
    <col min="22" max="23" width="2.6640625" style="133" customWidth="1"/>
    <col min="24" max="25" width="10.83203125" style="133"/>
    <col min="26" max="26" width="29.33203125" style="133" customWidth="1"/>
    <col min="27" max="27" width="11.6640625" style="133" bestFit="1" customWidth="1"/>
    <col min="28" max="30" width="10.83203125" style="133"/>
    <col min="31" max="31" width="9" style="133" customWidth="1"/>
    <col min="32" max="32" width="2.33203125" style="133" customWidth="1"/>
    <col min="33" max="33" width="4" style="133" customWidth="1"/>
    <col min="34" max="36" width="10.83203125" style="133"/>
    <col min="37" max="37" width="9.33203125" style="133" customWidth="1"/>
    <col min="38" max="40" width="10.83203125" style="133"/>
    <col min="41" max="53" width="10.83203125" style="134"/>
    <col min="54" max="16384" width="10.83203125" style="133"/>
  </cols>
  <sheetData>
    <row r="1" spans="1:53" x14ac:dyDescent="0.2">
      <c r="A1" s="129"/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29"/>
      <c r="X1" s="130"/>
      <c r="Y1" s="130"/>
      <c r="Z1" s="130"/>
      <c r="AA1" s="130"/>
      <c r="AB1" s="130"/>
      <c r="AC1" s="130"/>
      <c r="AD1" s="130"/>
      <c r="AE1" s="130"/>
      <c r="AF1" s="131"/>
      <c r="AG1" s="132"/>
    </row>
    <row r="2" spans="1:53" s="142" customFormat="1" ht="44" customHeight="1" x14ac:dyDescent="0.2">
      <c r="A2" s="135"/>
      <c r="B2" s="136"/>
      <c r="C2" s="137" t="s">
        <v>422</v>
      </c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8" t="s">
        <v>205</v>
      </c>
      <c r="V2" s="139"/>
      <c r="W2" s="140"/>
      <c r="X2" s="250" t="s">
        <v>423</v>
      </c>
      <c r="Y2" s="249"/>
      <c r="Z2" s="249"/>
      <c r="AA2" s="249"/>
      <c r="AB2" s="249"/>
      <c r="AC2" s="249"/>
      <c r="AD2" s="249"/>
      <c r="AE2" s="249"/>
      <c r="AF2" s="139"/>
      <c r="AG2" s="140"/>
      <c r="AH2" s="141"/>
      <c r="AI2" s="141"/>
      <c r="AJ2" s="141"/>
      <c r="AK2" s="20"/>
      <c r="AL2" s="230"/>
      <c r="AM2" s="230" t="s">
        <v>124</v>
      </c>
      <c r="AN2" s="231"/>
      <c r="AO2" s="232" t="s">
        <v>327</v>
      </c>
      <c r="AP2" s="231"/>
      <c r="AQ2" s="231"/>
      <c r="AR2" s="231"/>
      <c r="AS2" s="231"/>
      <c r="AT2" s="231"/>
      <c r="AU2" s="141"/>
      <c r="AV2" s="141"/>
      <c r="AW2" s="141"/>
      <c r="AX2" s="141"/>
      <c r="AY2" s="141"/>
      <c r="AZ2" s="141"/>
      <c r="BA2" s="141"/>
    </row>
    <row r="3" spans="1:53" x14ac:dyDescent="0.2">
      <c r="A3" s="143"/>
      <c r="B3" s="144"/>
      <c r="C3" s="144"/>
      <c r="D3" s="144"/>
      <c r="E3" s="144"/>
      <c r="F3" s="144"/>
      <c r="G3" s="144"/>
      <c r="H3" s="144"/>
      <c r="I3" s="144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5"/>
      <c r="W3" s="144"/>
      <c r="X3" s="144"/>
      <c r="Y3" s="144"/>
      <c r="Z3" s="144"/>
      <c r="AA3" s="144"/>
      <c r="AB3" s="144"/>
      <c r="AC3" s="144"/>
      <c r="AD3" s="144"/>
      <c r="AE3" s="144"/>
      <c r="AF3" s="145"/>
      <c r="AG3" s="144"/>
      <c r="AH3" s="134"/>
      <c r="AI3" s="134"/>
      <c r="AJ3" s="134"/>
      <c r="AK3" s="21"/>
      <c r="AL3" s="233"/>
      <c r="AM3" s="233" t="s">
        <v>164</v>
      </c>
      <c r="AN3" s="234"/>
      <c r="AO3" s="234" t="s">
        <v>163</v>
      </c>
      <c r="AP3" s="234"/>
      <c r="AQ3" s="234" t="s">
        <v>328</v>
      </c>
      <c r="AR3" s="234"/>
      <c r="AS3" s="234"/>
      <c r="AT3" s="234"/>
    </row>
    <row r="4" spans="1:53" ht="19" x14ac:dyDescent="0.2">
      <c r="A4" s="143"/>
      <c r="B4" s="146" t="s">
        <v>50</v>
      </c>
      <c r="C4" s="147"/>
      <c r="D4" s="147"/>
      <c r="E4" s="147"/>
      <c r="F4" s="144"/>
      <c r="G4" s="144"/>
      <c r="H4" s="144"/>
      <c r="I4" s="144"/>
      <c r="K4" s="144"/>
      <c r="L4" s="144"/>
      <c r="M4" s="144"/>
      <c r="N4" s="144"/>
      <c r="O4" s="144"/>
      <c r="P4" s="144"/>
      <c r="Q4" s="144"/>
      <c r="R4" s="144"/>
      <c r="S4" s="148" t="s">
        <v>74</v>
      </c>
      <c r="T4" s="149"/>
      <c r="U4" s="150"/>
      <c r="V4" s="145"/>
      <c r="W4" s="144"/>
      <c r="X4" s="151" t="s">
        <v>265</v>
      </c>
      <c r="Y4" s="151"/>
      <c r="Z4" s="151"/>
      <c r="AA4" s="151"/>
      <c r="AB4" s="151"/>
      <c r="AC4" s="151"/>
      <c r="AD4" s="151"/>
      <c r="AE4" s="151"/>
      <c r="AF4" s="152"/>
      <c r="AG4" s="153"/>
      <c r="AH4" s="154" t="s">
        <v>393</v>
      </c>
      <c r="AI4" s="155"/>
      <c r="AJ4" s="155"/>
      <c r="AK4" s="127"/>
      <c r="AL4" s="233" t="s">
        <v>166</v>
      </c>
      <c r="AM4" s="233">
        <v>500</v>
      </c>
      <c r="AN4" s="234"/>
      <c r="AO4" s="233">
        <v>3</v>
      </c>
      <c r="AP4" s="234"/>
      <c r="AQ4" s="233">
        <f>-T5/(4.5+T5/10)</f>
        <v>-4</v>
      </c>
      <c r="AR4" s="234"/>
      <c r="AS4" s="234"/>
      <c r="AT4" s="234"/>
    </row>
    <row r="5" spans="1:53" ht="19" x14ac:dyDescent="0.2">
      <c r="A5" s="143"/>
      <c r="B5" s="156" t="s">
        <v>48</v>
      </c>
      <c r="C5" s="156" t="s">
        <v>51</v>
      </c>
      <c r="D5" s="156" t="s">
        <v>52</v>
      </c>
      <c r="E5" s="157"/>
      <c r="F5" s="258" t="s">
        <v>424</v>
      </c>
      <c r="H5" s="144"/>
      <c r="I5" s="144"/>
      <c r="K5" s="144"/>
      <c r="L5" s="144"/>
      <c r="M5" s="144"/>
      <c r="N5" s="144"/>
      <c r="O5" s="144"/>
      <c r="P5" s="144"/>
      <c r="Q5" s="144"/>
      <c r="R5" s="144"/>
      <c r="S5" s="253" t="s">
        <v>428</v>
      </c>
      <c r="T5" s="49">
        <v>30</v>
      </c>
      <c r="U5" s="158"/>
      <c r="V5" s="145"/>
      <c r="W5" s="144"/>
      <c r="X5" s="159"/>
      <c r="Y5" s="159"/>
      <c r="Z5" s="160" t="str">
        <f>'Display of box hang'!E99</f>
        <v>Distance from first hole on flying frame to pickup point</v>
      </c>
      <c r="AA5" s="161">
        <f>'Display of box hang'!F99</f>
        <v>451.9</v>
      </c>
      <c r="AB5" s="162" t="str">
        <f>'Display of box hang'!G95</f>
        <v>mm</v>
      </c>
      <c r="AC5" s="159" t="s">
        <v>266</v>
      </c>
      <c r="AD5" s="159"/>
      <c r="AE5" s="159"/>
      <c r="AF5" s="152"/>
      <c r="AG5" s="163"/>
      <c r="AH5" s="163"/>
      <c r="AI5" s="164"/>
      <c r="AJ5" s="163"/>
      <c r="AK5" s="119"/>
      <c r="AL5" s="233" t="s">
        <v>167</v>
      </c>
      <c r="AM5" s="233">
        <v>1000</v>
      </c>
      <c r="AN5" s="234"/>
      <c r="AO5" s="233">
        <v>4</v>
      </c>
      <c r="AP5" s="234"/>
      <c r="AQ5" s="233">
        <v>0</v>
      </c>
      <c r="AR5" s="234"/>
      <c r="AS5" s="234"/>
      <c r="AT5" s="234"/>
    </row>
    <row r="6" spans="1:53" x14ac:dyDescent="0.2">
      <c r="A6" s="143"/>
      <c r="B6" s="156" t="s">
        <v>317</v>
      </c>
      <c r="C6" s="22">
        <v>2</v>
      </c>
      <c r="D6" s="22">
        <v>10</v>
      </c>
      <c r="E6" s="157"/>
      <c r="F6" s="259" t="s">
        <v>425</v>
      </c>
      <c r="H6" s="144"/>
      <c r="I6" s="144"/>
      <c r="K6" s="144"/>
      <c r="L6" s="144"/>
      <c r="M6" s="144"/>
      <c r="N6" s="144"/>
      <c r="O6" s="144"/>
      <c r="P6" s="144"/>
      <c r="Q6" s="144"/>
      <c r="R6" s="144"/>
      <c r="S6" s="165"/>
      <c r="T6" s="166"/>
      <c r="U6" s="167"/>
      <c r="V6" s="145"/>
      <c r="W6" s="144"/>
      <c r="X6" s="159"/>
      <c r="Y6" s="159"/>
      <c r="Z6" s="160" t="str">
        <f>'Display of box hang'!E100</f>
        <v>Hole Number (from front of frame)</v>
      </c>
      <c r="AA6" s="162">
        <f>'Display of box hang'!F100</f>
        <v>20</v>
      </c>
      <c r="AB6" s="162" t="s">
        <v>295</v>
      </c>
      <c r="AC6" s="159" t="s">
        <v>267</v>
      </c>
      <c r="AD6" s="159"/>
      <c r="AE6" s="159"/>
      <c r="AF6" s="152"/>
      <c r="AG6" s="168"/>
      <c r="AH6" s="164" t="s">
        <v>77</v>
      </c>
      <c r="AI6" s="164" t="s">
        <v>80</v>
      </c>
      <c r="AJ6" s="163"/>
      <c r="AK6" s="163"/>
      <c r="AL6" s="233" t="s">
        <v>326</v>
      </c>
      <c r="AM6" s="233">
        <v>2000</v>
      </c>
      <c r="AN6" s="233"/>
      <c r="AO6" s="234">
        <v>5</v>
      </c>
      <c r="AP6" s="234"/>
      <c r="AQ6" s="234">
        <f>T5/(4.5+T5/10)</f>
        <v>4</v>
      </c>
      <c r="AR6" s="234"/>
      <c r="AS6" s="234"/>
      <c r="AT6" s="234"/>
    </row>
    <row r="7" spans="1:53" x14ac:dyDescent="0.2">
      <c r="A7" s="143"/>
      <c r="B7" s="169">
        <v>1</v>
      </c>
      <c r="C7" s="170">
        <f>'Box Position Calc'!D43</f>
        <v>2</v>
      </c>
      <c r="D7" s="171">
        <f>'Box Position Calc'!F43</f>
        <v>9.92</v>
      </c>
      <c r="E7" s="157"/>
      <c r="F7" s="259" t="s">
        <v>426</v>
      </c>
      <c r="H7" s="144"/>
      <c r="I7" s="144"/>
      <c r="K7" s="144"/>
      <c r="L7" s="144"/>
      <c r="M7" s="144"/>
      <c r="N7" s="144"/>
      <c r="O7" s="144"/>
      <c r="P7" s="144"/>
      <c r="Q7" s="144"/>
      <c r="R7" s="144"/>
      <c r="S7" s="144"/>
      <c r="T7" s="144"/>
      <c r="U7" s="144"/>
      <c r="V7" s="145"/>
      <c r="W7" s="144"/>
      <c r="X7" s="159"/>
      <c r="Y7" s="159"/>
      <c r="Z7" s="159"/>
      <c r="AA7" s="159"/>
      <c r="AB7" s="159"/>
      <c r="AC7" s="159" t="s">
        <v>268</v>
      </c>
      <c r="AD7" s="159"/>
      <c r="AE7" s="159"/>
      <c r="AF7" s="152"/>
      <c r="AG7" s="168">
        <v>1</v>
      </c>
      <c r="AH7" s="120"/>
      <c r="AI7" s="120"/>
      <c r="AJ7" s="163"/>
      <c r="AK7" s="119"/>
      <c r="AL7" s="233"/>
      <c r="AM7" s="235"/>
      <c r="AN7" s="234"/>
      <c r="AO7" s="234"/>
      <c r="AP7" s="234"/>
      <c r="AQ7" s="234"/>
      <c r="AR7" s="234"/>
      <c r="AS7" s="234"/>
      <c r="AT7" s="234"/>
    </row>
    <row r="8" spans="1:53" x14ac:dyDescent="0.2">
      <c r="A8" s="143"/>
      <c r="B8" s="169">
        <v>2</v>
      </c>
      <c r="C8" s="170">
        <f>'Box Position Calc'!D44</f>
        <v>2</v>
      </c>
      <c r="D8" s="170">
        <f>'Box Position Calc'!F44</f>
        <v>9.76</v>
      </c>
      <c r="E8" s="157"/>
      <c r="F8" s="259" t="s">
        <v>427</v>
      </c>
      <c r="H8" s="144"/>
      <c r="I8" s="144"/>
      <c r="J8" s="144"/>
      <c r="K8" s="144"/>
      <c r="L8" s="144"/>
      <c r="M8" s="144"/>
      <c r="N8" s="144"/>
      <c r="O8" s="144"/>
      <c r="P8" s="144"/>
      <c r="Q8" s="144"/>
      <c r="R8" s="144"/>
      <c r="S8" s="172" t="s">
        <v>70</v>
      </c>
      <c r="T8" s="173"/>
      <c r="U8" s="174"/>
      <c r="V8" s="145"/>
      <c r="W8" s="144"/>
      <c r="X8" s="159"/>
      <c r="Y8" s="159"/>
      <c r="Z8" s="159"/>
      <c r="AA8" s="159"/>
      <c r="AB8" s="159"/>
      <c r="AC8" s="159" t="s">
        <v>269</v>
      </c>
      <c r="AD8" s="159"/>
      <c r="AE8" s="159"/>
      <c r="AF8" s="152"/>
      <c r="AG8" s="168">
        <v>2</v>
      </c>
      <c r="AH8" s="120"/>
      <c r="AI8" s="120"/>
      <c r="AJ8" s="163"/>
      <c r="AK8" s="119"/>
      <c r="AL8" s="233"/>
      <c r="AM8" s="235"/>
      <c r="AN8" s="234"/>
      <c r="AO8" s="234"/>
      <c r="AP8" s="234"/>
      <c r="AQ8" s="234"/>
      <c r="AR8" s="234"/>
      <c r="AS8" s="234"/>
      <c r="AT8" s="234"/>
    </row>
    <row r="9" spans="1:53" x14ac:dyDescent="0.2">
      <c r="A9" s="143"/>
      <c r="B9" s="169">
        <v>3</v>
      </c>
      <c r="C9" s="170">
        <f>'Box Position Calc'!D45</f>
        <v>2</v>
      </c>
      <c r="D9" s="170">
        <f>'Box Position Calc'!F45</f>
        <v>9.6</v>
      </c>
      <c r="E9" s="157"/>
      <c r="F9" s="257"/>
      <c r="H9" s="144"/>
      <c r="I9" s="144"/>
      <c r="J9" s="144"/>
      <c r="K9" s="144"/>
      <c r="L9" s="144"/>
      <c r="M9" s="144"/>
      <c r="N9" s="144"/>
      <c r="O9" s="144"/>
      <c r="P9" s="144"/>
      <c r="Q9" s="144"/>
      <c r="R9" s="144"/>
      <c r="S9" s="263" t="s">
        <v>412</v>
      </c>
      <c r="T9" s="264"/>
      <c r="U9" s="265"/>
      <c r="V9" s="145"/>
      <c r="W9" s="144"/>
      <c r="X9" s="159"/>
      <c r="Y9" s="275" t="s">
        <v>296</v>
      </c>
      <c r="Z9" s="275"/>
      <c r="AA9" s="275"/>
      <c r="AB9" s="275"/>
      <c r="AC9" s="275"/>
      <c r="AD9" s="275"/>
      <c r="AE9" s="159"/>
      <c r="AF9" s="152"/>
      <c r="AG9" s="168">
        <v>3</v>
      </c>
      <c r="AH9" s="120"/>
      <c r="AI9" s="120"/>
      <c r="AJ9" s="163"/>
      <c r="AK9" s="119"/>
      <c r="AL9" s="233"/>
      <c r="AM9" s="233"/>
      <c r="AN9" s="234"/>
      <c r="AO9" s="234"/>
      <c r="AP9" s="234"/>
      <c r="AQ9" s="234"/>
      <c r="AR9" s="234"/>
      <c r="AS9" s="234"/>
      <c r="AT9" s="234"/>
    </row>
    <row r="10" spans="1:53" x14ac:dyDescent="0.2">
      <c r="A10" s="143"/>
      <c r="B10" s="169">
        <v>4</v>
      </c>
      <c r="C10" s="170">
        <f>'Box Position Calc'!D46</f>
        <v>2</v>
      </c>
      <c r="D10" s="170">
        <f>'Box Position Calc'!F46</f>
        <v>9.44</v>
      </c>
      <c r="E10" s="157"/>
      <c r="F10" s="257"/>
      <c r="H10" s="144"/>
      <c r="I10" s="144"/>
      <c r="J10" s="144"/>
      <c r="K10" s="144"/>
      <c r="L10" s="144"/>
      <c r="M10" s="144"/>
      <c r="N10" s="144"/>
      <c r="O10" s="144"/>
      <c r="P10" s="144"/>
      <c r="Q10" s="144"/>
      <c r="R10" s="144"/>
      <c r="S10" s="263"/>
      <c r="T10" s="264"/>
      <c r="U10" s="265"/>
      <c r="V10" s="145"/>
      <c r="W10" s="144"/>
      <c r="X10" s="159"/>
      <c r="Y10" s="275"/>
      <c r="Z10" s="275"/>
      <c r="AA10" s="275"/>
      <c r="AB10" s="275"/>
      <c r="AC10" s="275"/>
      <c r="AD10" s="275"/>
      <c r="AE10" s="159"/>
      <c r="AF10" s="152"/>
      <c r="AG10" s="168">
        <v>4</v>
      </c>
      <c r="AH10" s="120"/>
      <c r="AI10" s="120"/>
      <c r="AJ10" s="163"/>
      <c r="AK10" s="119"/>
      <c r="AL10" s="233"/>
      <c r="AM10" s="235"/>
      <c r="AN10" s="234"/>
      <c r="AO10" s="234"/>
      <c r="AP10" s="234"/>
      <c r="AQ10" s="234"/>
      <c r="AR10" s="234"/>
      <c r="AS10" s="234"/>
      <c r="AT10" s="234"/>
    </row>
    <row r="11" spans="1:53" x14ac:dyDescent="0.2">
      <c r="A11" s="143"/>
      <c r="B11" s="169">
        <v>5</v>
      </c>
      <c r="C11" s="170">
        <f>'Box Position Calc'!D47</f>
        <v>2</v>
      </c>
      <c r="D11" s="170">
        <f>'Box Position Calc'!F47</f>
        <v>9.2799999999999994</v>
      </c>
      <c r="E11" s="157"/>
      <c r="F11" s="258" t="s">
        <v>180</v>
      </c>
      <c r="H11" s="144"/>
      <c r="I11" s="144"/>
      <c r="J11" s="144"/>
      <c r="K11" s="144"/>
      <c r="L11" s="144"/>
      <c r="M11" s="144"/>
      <c r="N11" s="144"/>
      <c r="O11" s="144"/>
      <c r="P11" s="144"/>
      <c r="Q11" s="144"/>
      <c r="R11" s="144"/>
      <c r="S11" s="263"/>
      <c r="T11" s="264"/>
      <c r="U11" s="265"/>
      <c r="V11" s="145"/>
      <c r="W11" s="144"/>
      <c r="X11" s="159"/>
      <c r="Y11" s="275"/>
      <c r="Z11" s="275"/>
      <c r="AA11" s="275"/>
      <c r="AB11" s="275"/>
      <c r="AC11" s="275"/>
      <c r="AD11" s="275"/>
      <c r="AE11" s="159"/>
      <c r="AF11" s="152"/>
      <c r="AG11" s="168">
        <v>5</v>
      </c>
      <c r="AH11" s="120"/>
      <c r="AI11" s="120"/>
      <c r="AJ11" s="163"/>
      <c r="AK11" s="119"/>
      <c r="AL11" s="233"/>
      <c r="AM11" s="235"/>
      <c r="AN11" s="234"/>
      <c r="AO11" s="234"/>
      <c r="AP11" s="234"/>
      <c r="AQ11" s="234"/>
      <c r="AR11" s="234"/>
      <c r="AS11" s="234"/>
      <c r="AT11" s="234"/>
    </row>
    <row r="12" spans="1:53" x14ac:dyDescent="0.2">
      <c r="A12" s="143"/>
      <c r="B12" s="169">
        <v>6</v>
      </c>
      <c r="C12" s="170">
        <f>'Box Position Calc'!D48</f>
        <v>2</v>
      </c>
      <c r="D12" s="170">
        <f>'Box Position Calc'!F48</f>
        <v>9.1199999999999992</v>
      </c>
      <c r="E12" s="157"/>
      <c r="F12" s="259" t="s">
        <v>197</v>
      </c>
      <c r="H12" s="144"/>
      <c r="I12" s="144"/>
      <c r="J12" s="144"/>
      <c r="K12" s="144"/>
      <c r="L12" s="144"/>
      <c r="M12" s="144"/>
      <c r="N12" s="144"/>
      <c r="O12" s="144"/>
      <c r="P12" s="144"/>
      <c r="Q12" s="144"/>
      <c r="R12" s="144"/>
      <c r="S12" s="263"/>
      <c r="T12" s="264"/>
      <c r="U12" s="265"/>
      <c r="V12" s="145"/>
      <c r="W12" s="144"/>
      <c r="X12" s="176"/>
      <c r="Y12" s="176" t="s">
        <v>310</v>
      </c>
      <c r="Z12" s="176"/>
      <c r="AA12" s="176"/>
      <c r="AB12" s="176"/>
      <c r="AC12" s="176"/>
      <c r="AD12" s="176"/>
      <c r="AE12" s="176"/>
      <c r="AF12" s="145"/>
      <c r="AG12" s="156">
        <v>6</v>
      </c>
      <c r="AH12" s="120"/>
      <c r="AI12" s="120"/>
      <c r="AJ12" s="163"/>
      <c r="AK12" s="119"/>
      <c r="AL12" s="233" t="s">
        <v>158</v>
      </c>
      <c r="AM12" s="233"/>
      <c r="AN12" s="234"/>
      <c r="AO12" s="234"/>
      <c r="AP12" s="234"/>
      <c r="AQ12" s="234"/>
      <c r="AR12" s="234"/>
      <c r="AS12" s="234"/>
      <c r="AT12" s="234"/>
    </row>
    <row r="13" spans="1:53" x14ac:dyDescent="0.2">
      <c r="A13" s="143"/>
      <c r="B13" s="169">
        <v>7</v>
      </c>
      <c r="C13" s="170">
        <f>'Box Position Calc'!D49</f>
        <v>1.9986038074850174</v>
      </c>
      <c r="D13" s="170">
        <f>'Box Position Calc'!F49</f>
        <v>8.9600121843874874</v>
      </c>
      <c r="E13" s="157"/>
      <c r="F13" s="259"/>
      <c r="H13" s="144"/>
      <c r="I13" s="144"/>
      <c r="J13" s="144"/>
      <c r="K13" s="144"/>
      <c r="L13" s="144"/>
      <c r="M13" s="144"/>
      <c r="N13" s="144"/>
      <c r="O13" s="144"/>
      <c r="P13" s="144"/>
      <c r="Q13" s="144"/>
      <c r="R13" s="144"/>
      <c r="S13" s="263"/>
      <c r="T13" s="264"/>
      <c r="U13" s="265"/>
      <c r="V13" s="145"/>
      <c r="W13" s="41"/>
      <c r="X13" s="176"/>
      <c r="Y13" s="176"/>
      <c r="Z13" s="176"/>
      <c r="AA13" s="176"/>
      <c r="AB13" s="176"/>
      <c r="AC13" s="176"/>
      <c r="AD13" s="176"/>
      <c r="AE13" s="176"/>
      <c r="AF13" s="42"/>
      <c r="AG13" s="118">
        <v>7</v>
      </c>
      <c r="AH13" s="121"/>
      <c r="AI13" s="121"/>
      <c r="AJ13" s="119"/>
      <c r="AK13" s="119"/>
      <c r="AL13" s="234">
        <v>1</v>
      </c>
      <c r="AM13" s="234">
        <v>125</v>
      </c>
      <c r="AN13" s="234"/>
      <c r="AO13" s="234"/>
      <c r="AP13" s="234"/>
      <c r="AQ13" s="234"/>
      <c r="AR13" s="234"/>
      <c r="AS13" s="234"/>
      <c r="AT13" s="234"/>
    </row>
    <row r="14" spans="1:53" x14ac:dyDescent="0.2">
      <c r="A14" s="143"/>
      <c r="B14" s="169">
        <v>8</v>
      </c>
      <c r="C14" s="170">
        <f>'Box Position Calc'!D50</f>
        <v>1.9944156552338346</v>
      </c>
      <c r="D14" s="170">
        <f>'Box Position Calc'!F50</f>
        <v>8.8000731026134495</v>
      </c>
      <c r="E14" s="157"/>
      <c r="F14" s="144"/>
      <c r="G14" s="144"/>
      <c r="H14" s="144"/>
      <c r="I14" s="144"/>
      <c r="J14" s="144"/>
      <c r="K14" s="144"/>
      <c r="L14" s="144"/>
      <c r="M14" s="144"/>
      <c r="N14" s="144"/>
      <c r="O14" s="144"/>
      <c r="P14" s="144"/>
      <c r="Q14" s="144"/>
      <c r="R14" s="144"/>
      <c r="S14" s="263"/>
      <c r="T14" s="264"/>
      <c r="U14" s="265"/>
      <c r="V14" s="145"/>
      <c r="W14" s="144"/>
      <c r="X14" s="144"/>
      <c r="Y14" s="144"/>
      <c r="Z14" s="144"/>
      <c r="AA14" s="144"/>
      <c r="AB14" s="144"/>
      <c r="AC14" s="144"/>
      <c r="AD14" s="144"/>
      <c r="AE14" s="144"/>
      <c r="AF14" s="145"/>
      <c r="AG14" s="156">
        <v>8</v>
      </c>
      <c r="AH14" s="120"/>
      <c r="AI14" s="120"/>
      <c r="AJ14" s="163"/>
      <c r="AK14" s="163"/>
      <c r="AL14" s="234">
        <v>2</v>
      </c>
      <c r="AM14" s="234">
        <v>250</v>
      </c>
      <c r="AN14" s="234"/>
      <c r="AO14" s="234"/>
      <c r="AP14" s="234"/>
      <c r="AQ14" s="234"/>
      <c r="AR14" s="234"/>
      <c r="AS14" s="234"/>
      <c r="AT14" s="234"/>
    </row>
    <row r="15" spans="1:53" x14ac:dyDescent="0.2">
      <c r="A15" s="143"/>
      <c r="B15" s="169">
        <v>9</v>
      </c>
      <c r="C15" s="170">
        <f>'Box Position Calc'!D51</f>
        <v>1.987436818998199</v>
      </c>
      <c r="D15" s="170">
        <f>'Box Position Calc'!F51</f>
        <v>8.6402314736715553</v>
      </c>
      <c r="E15" s="157"/>
      <c r="F15" s="144"/>
      <c r="G15" s="144"/>
      <c r="H15" s="144"/>
      <c r="I15" s="144"/>
      <c r="J15" s="144"/>
      <c r="K15" s="144"/>
      <c r="L15" s="144"/>
      <c r="M15" s="144"/>
      <c r="N15" s="144"/>
      <c r="O15" s="144"/>
      <c r="P15" s="144"/>
      <c r="Q15" s="144"/>
      <c r="R15" s="144"/>
      <c r="S15" s="263"/>
      <c r="T15" s="264"/>
      <c r="U15" s="265"/>
      <c r="V15" s="145"/>
      <c r="W15" s="144"/>
      <c r="X15" s="144"/>
      <c r="Y15" s="144"/>
      <c r="Z15" s="144"/>
      <c r="AA15" s="144"/>
      <c r="AB15" s="144"/>
      <c r="AC15" s="144"/>
      <c r="AD15" s="144"/>
      <c r="AE15" s="144"/>
      <c r="AF15" s="145"/>
      <c r="AG15" s="156">
        <v>9</v>
      </c>
      <c r="AH15" s="120"/>
      <c r="AI15" s="120"/>
      <c r="AJ15" s="163"/>
      <c r="AK15" s="163"/>
      <c r="AL15" s="234">
        <v>3</v>
      </c>
      <c r="AM15" s="234">
        <v>500</v>
      </c>
      <c r="AN15" s="234"/>
      <c r="AO15" s="234"/>
      <c r="AP15" s="234"/>
      <c r="AQ15" s="234"/>
      <c r="AR15" s="234"/>
      <c r="AS15" s="234"/>
      <c r="AT15" s="234"/>
    </row>
    <row r="16" spans="1:53" x14ac:dyDescent="0.2">
      <c r="A16" s="143"/>
      <c r="B16" s="169">
        <v>10</v>
      </c>
      <c r="C16" s="170">
        <f>'Box Position Calc'!D52</f>
        <v>1.9776694245992334</v>
      </c>
      <c r="D16" s="170">
        <f>'Box Position Calc'!F52</f>
        <v>8.4805359868704056</v>
      </c>
      <c r="E16" s="157"/>
      <c r="F16" s="260" t="s">
        <v>429</v>
      </c>
      <c r="G16" s="144"/>
      <c r="H16" s="144"/>
      <c r="I16" s="144"/>
      <c r="J16" s="144"/>
      <c r="K16" s="144"/>
      <c r="L16" s="144"/>
      <c r="M16" s="144"/>
      <c r="N16" s="144"/>
      <c r="O16" s="144"/>
      <c r="P16" s="144"/>
      <c r="Q16" s="144"/>
      <c r="R16" s="144"/>
      <c r="S16" s="263"/>
      <c r="T16" s="264"/>
      <c r="U16" s="265"/>
      <c r="V16" s="145"/>
      <c r="W16" s="144"/>
      <c r="X16" s="144"/>
      <c r="Y16" s="144"/>
      <c r="Z16" s="144"/>
      <c r="AA16" s="144"/>
      <c r="AB16" s="144"/>
      <c r="AC16" s="144"/>
      <c r="AD16" s="144"/>
      <c r="AE16" s="144"/>
      <c r="AF16" s="145"/>
      <c r="AG16" s="156">
        <v>10</v>
      </c>
      <c r="AH16" s="120"/>
      <c r="AI16" s="120"/>
      <c r="AJ16" s="163"/>
      <c r="AK16" s="163"/>
      <c r="AL16" s="175">
        <v>4</v>
      </c>
      <c r="AM16" s="175">
        <v>1000</v>
      </c>
      <c r="AN16" s="134"/>
    </row>
    <row r="17" spans="1:40" x14ac:dyDescent="0.2">
      <c r="A17" s="143"/>
      <c r="B17" s="169">
        <v>11</v>
      </c>
      <c r="C17" s="170">
        <f>'Box Position Calc'!D53</f>
        <v>1.9651164472798908</v>
      </c>
      <c r="D17" s="170">
        <f>'Box Position Calc'!F53</f>
        <v>8.3210352870022799</v>
      </c>
      <c r="E17" s="157"/>
      <c r="F17" s="144"/>
      <c r="G17" s="144"/>
      <c r="H17" s="144"/>
      <c r="I17" s="144"/>
      <c r="J17" s="144"/>
      <c r="K17" s="144"/>
      <c r="L17" s="144"/>
      <c r="M17" s="144"/>
      <c r="N17" s="144"/>
      <c r="O17" s="144"/>
      <c r="P17" s="144"/>
      <c r="Q17" s="144"/>
      <c r="R17" s="144"/>
      <c r="S17" s="263"/>
      <c r="T17" s="264"/>
      <c r="U17" s="265"/>
      <c r="V17" s="145"/>
      <c r="W17" s="144"/>
      <c r="X17" s="144"/>
      <c r="Y17" s="144"/>
      <c r="Z17" s="144"/>
      <c r="AA17" s="144"/>
      <c r="AB17" s="144"/>
      <c r="AC17" s="144"/>
      <c r="AD17" s="144"/>
      <c r="AE17" s="144"/>
      <c r="AF17" s="145"/>
      <c r="AG17" s="156">
        <v>11</v>
      </c>
      <c r="AH17" s="120"/>
      <c r="AI17" s="120"/>
      <c r="AJ17" s="163"/>
      <c r="AK17" s="163"/>
      <c r="AL17" s="175">
        <v>5</v>
      </c>
      <c r="AM17" s="175">
        <v>2000</v>
      </c>
      <c r="AN17" s="134"/>
    </row>
    <row r="18" spans="1:40" x14ac:dyDescent="0.2">
      <c r="A18" s="143"/>
      <c r="B18" s="169">
        <v>12</v>
      </c>
      <c r="C18" s="170">
        <f>'Box Position Calc'!D54</f>
        <v>1.9497817107986659</v>
      </c>
      <c r="D18" s="170">
        <f>'Box Position Calc'!F54</f>
        <v>8.1617779595254767</v>
      </c>
      <c r="E18" s="157"/>
      <c r="F18" s="144"/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263"/>
      <c r="T18" s="264"/>
      <c r="U18" s="265"/>
      <c r="V18" s="145"/>
      <c r="W18" s="144"/>
      <c r="X18" s="144"/>
      <c r="Y18" s="144"/>
      <c r="Z18" s="144"/>
      <c r="AA18" s="144"/>
      <c r="AB18" s="144"/>
      <c r="AC18" s="144"/>
      <c r="AD18" s="144"/>
      <c r="AE18" s="144"/>
      <c r="AF18" s="145"/>
      <c r="AG18" s="156">
        <v>12</v>
      </c>
      <c r="AH18" s="120"/>
      <c r="AI18" s="120"/>
      <c r="AJ18" s="163"/>
      <c r="AK18" s="163"/>
      <c r="AL18" s="175">
        <v>6</v>
      </c>
      <c r="AM18" s="175">
        <v>4000</v>
      </c>
      <c r="AN18" s="134"/>
    </row>
    <row r="19" spans="1:40" ht="15" customHeight="1" x14ac:dyDescent="0.2">
      <c r="A19" s="143"/>
      <c r="B19" s="177">
        <v>13</v>
      </c>
      <c r="C19" s="170">
        <f>'Box Position Calc'!D55</f>
        <v>1.9316698862648418</v>
      </c>
      <c r="D19" s="170">
        <f>'Box Position Calc'!F55</f>
        <v>8.0028125157647096</v>
      </c>
      <c r="E19" s="157"/>
      <c r="F19" s="144"/>
      <c r="G19" s="144"/>
      <c r="H19" s="144"/>
      <c r="I19" s="144"/>
      <c r="J19" s="144"/>
      <c r="K19" s="144"/>
      <c r="L19" s="144"/>
      <c r="M19" s="144"/>
      <c r="N19" s="144"/>
      <c r="O19" s="144"/>
      <c r="P19" s="144"/>
      <c r="Q19" s="144"/>
      <c r="R19" s="144"/>
      <c r="S19" s="266"/>
      <c r="T19" s="267"/>
      <c r="U19" s="268"/>
      <c r="V19" s="145"/>
      <c r="W19" s="144"/>
      <c r="X19" s="144"/>
      <c r="Y19" s="144"/>
      <c r="Z19" s="144"/>
      <c r="AA19" s="144"/>
      <c r="AB19" s="144"/>
      <c r="AC19" s="144"/>
      <c r="AD19" s="144"/>
      <c r="AE19" s="144"/>
      <c r="AF19" s="145"/>
      <c r="AG19" s="156">
        <v>13</v>
      </c>
      <c r="AH19" s="120"/>
      <c r="AI19" s="120"/>
      <c r="AJ19" s="163"/>
      <c r="AK19" s="163"/>
      <c r="AL19" s="175">
        <v>7</v>
      </c>
      <c r="AM19" s="175">
        <v>8000</v>
      </c>
      <c r="AN19" s="134"/>
    </row>
    <row r="20" spans="1:40" ht="15" customHeight="1" x14ac:dyDescent="0.2">
      <c r="A20" s="143"/>
      <c r="B20" s="177">
        <v>14</v>
      </c>
      <c r="C20" s="170">
        <f>'Box Position Calc'!D56</f>
        <v>1.9107864907156249</v>
      </c>
      <c r="D20" s="170">
        <f>'Box Position Calc'!F56</f>
        <v>7.8441873781340785</v>
      </c>
      <c r="E20" s="157"/>
      <c r="F20" s="144"/>
      <c r="G20" s="144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5"/>
      <c r="W20" s="144"/>
      <c r="X20" s="144"/>
      <c r="Y20" s="144"/>
      <c r="Z20" s="144"/>
      <c r="AA20" s="144"/>
      <c r="AB20" s="144"/>
      <c r="AC20" s="144"/>
      <c r="AD20" s="144"/>
      <c r="AE20" s="144"/>
      <c r="AF20" s="145"/>
      <c r="AG20" s="156">
        <v>14</v>
      </c>
      <c r="AH20" s="120"/>
      <c r="AI20" s="120"/>
      <c r="AJ20" s="163"/>
      <c r="AK20" s="163"/>
      <c r="AL20" s="175">
        <v>8</v>
      </c>
      <c r="AM20" s="175">
        <v>16000</v>
      </c>
      <c r="AN20" s="134"/>
    </row>
    <row r="21" spans="1:40" ht="15" customHeight="1" x14ac:dyDescent="0.2">
      <c r="A21" s="143"/>
      <c r="B21" s="177">
        <v>15</v>
      </c>
      <c r="C21" s="170">
        <f>'Box Position Calc'!D57</f>
        <v>1.8871378854356011</v>
      </c>
      <c r="D21" s="170">
        <f>'Box Position Calc'!F57</f>
        <v>7.6859508653871424</v>
      </c>
      <c r="E21" s="157"/>
      <c r="F21" s="144"/>
      <c r="G21" s="144"/>
      <c r="H21" s="144"/>
      <c r="I21" s="144"/>
      <c r="J21" s="144"/>
      <c r="K21" s="144"/>
      <c r="L21" s="144"/>
      <c r="M21" s="144"/>
      <c r="N21" s="144"/>
      <c r="O21" s="144"/>
      <c r="P21" s="144"/>
      <c r="Q21" s="144"/>
      <c r="R21" s="144"/>
      <c r="S21" s="172" t="s">
        <v>71</v>
      </c>
      <c r="T21" s="178"/>
      <c r="U21" s="179"/>
      <c r="V21" s="145"/>
      <c r="W21" s="144"/>
      <c r="X21" s="144"/>
      <c r="Y21" s="144"/>
      <c r="Z21" s="144"/>
      <c r="AA21" s="144"/>
      <c r="AB21" s="144"/>
      <c r="AC21" s="144"/>
      <c r="AD21" s="144"/>
      <c r="AE21" s="144"/>
      <c r="AF21" s="145"/>
      <c r="AG21" s="156">
        <v>15</v>
      </c>
      <c r="AH21" s="120"/>
      <c r="AI21" s="120"/>
      <c r="AJ21" s="163"/>
      <c r="AK21" s="163"/>
      <c r="AL21" s="134"/>
      <c r="AM21" s="134"/>
      <c r="AN21" s="134"/>
    </row>
    <row r="22" spans="1:40" ht="15" customHeight="1" x14ac:dyDescent="0.2">
      <c r="A22" s="143"/>
      <c r="B22" s="169">
        <v>16</v>
      </c>
      <c r="C22" s="170">
        <f>'Box Position Calc'!D58</f>
        <v>1.8607312740190283</v>
      </c>
      <c r="D22" s="170">
        <f>'Box Position Calc'!F58</f>
        <v>7.5281511778985548</v>
      </c>
      <c r="E22" s="157"/>
      <c r="F22" s="144"/>
      <c r="G22" s="144"/>
      <c r="H22" s="144"/>
      <c r="I22" s="144"/>
      <c r="J22" s="144"/>
      <c r="K22" s="144"/>
      <c r="L22" s="144"/>
      <c r="M22" s="144"/>
      <c r="N22" s="144"/>
      <c r="O22" s="144"/>
      <c r="P22" s="144"/>
      <c r="Q22" s="144"/>
      <c r="R22" s="144"/>
      <c r="S22" s="263"/>
      <c r="T22" s="264"/>
      <c r="U22" s="265"/>
      <c r="V22" s="145"/>
      <c r="W22" s="144"/>
      <c r="X22" s="144"/>
      <c r="Y22" s="144"/>
      <c r="Z22" s="144"/>
      <c r="AA22" s="144"/>
      <c r="AB22" s="144"/>
      <c r="AC22" s="144"/>
      <c r="AD22" s="144"/>
      <c r="AE22" s="144"/>
      <c r="AF22" s="145"/>
      <c r="AG22" s="156">
        <v>16</v>
      </c>
      <c r="AH22" s="120"/>
      <c r="AI22" s="120"/>
      <c r="AJ22" s="163"/>
      <c r="AK22" s="163"/>
      <c r="AL22" s="134"/>
      <c r="AM22" s="134"/>
      <c r="AN22" s="134"/>
    </row>
    <row r="23" spans="1:40" ht="15" customHeight="1" x14ac:dyDescent="0.2">
      <c r="A23" s="143"/>
      <c r="B23" s="177">
        <v>17</v>
      </c>
      <c r="C23" s="170">
        <f>'Box Position Calc'!D59</f>
        <v>1.8315747001755502</v>
      </c>
      <c r="D23" s="170">
        <f>'Box Position Calc'!F59</f>
        <v>7.3708363829817651</v>
      </c>
      <c r="E23" s="157"/>
      <c r="F23" s="144"/>
      <c r="G23" s="144"/>
      <c r="H23" s="144"/>
      <c r="I23" s="144"/>
      <c r="J23" s="144"/>
      <c r="K23" s="144"/>
      <c r="L23" s="144"/>
      <c r="M23" s="144"/>
      <c r="N23" s="144"/>
      <c r="O23" s="144"/>
      <c r="P23" s="144"/>
      <c r="Q23" s="144"/>
      <c r="R23" s="144"/>
      <c r="S23" s="263"/>
      <c r="T23" s="264"/>
      <c r="U23" s="265"/>
      <c r="V23" s="145"/>
      <c r="W23" s="144"/>
      <c r="X23" s="144"/>
      <c r="Y23" s="144"/>
      <c r="Z23" s="144"/>
      <c r="AA23" s="144"/>
      <c r="AB23" s="144"/>
      <c r="AC23" s="144"/>
      <c r="AD23" s="144"/>
      <c r="AE23" s="144"/>
      <c r="AF23" s="145"/>
      <c r="AG23" s="156">
        <v>17</v>
      </c>
      <c r="AH23" s="120"/>
      <c r="AI23" s="120"/>
      <c r="AJ23" s="163"/>
      <c r="AK23" s="163"/>
      <c r="AL23" s="134"/>
      <c r="AM23" s="134"/>
      <c r="AN23" s="134"/>
    </row>
    <row r="24" spans="1:40" ht="15" customHeight="1" x14ac:dyDescent="0.2">
      <c r="A24" s="143"/>
      <c r="B24" s="177">
        <v>18</v>
      </c>
      <c r="C24" s="170">
        <f>'Box Position Calc'!D60</f>
        <v>1.7996770452800062</v>
      </c>
      <c r="D24" s="170">
        <f>'Box Position Calc'!F60</f>
        <v>7.2140544002472478</v>
      </c>
      <c r="E24" s="157"/>
      <c r="F24" s="144"/>
      <c r="G24" s="144"/>
      <c r="H24" s="144"/>
      <c r="I24" s="144"/>
      <c r="J24" s="144"/>
      <c r="K24" s="144"/>
      <c r="L24" s="144"/>
      <c r="M24" s="144"/>
      <c r="N24" s="144"/>
      <c r="O24" s="144"/>
      <c r="P24" s="144"/>
      <c r="Q24" s="144"/>
      <c r="R24" s="144"/>
      <c r="S24" s="263"/>
      <c r="T24" s="264"/>
      <c r="U24" s="265"/>
      <c r="V24" s="145"/>
      <c r="W24" s="144"/>
      <c r="X24" s="144"/>
      <c r="Y24" s="144"/>
      <c r="Z24" s="144"/>
      <c r="AA24" s="144"/>
      <c r="AB24" s="144"/>
      <c r="AC24" s="144"/>
      <c r="AD24" s="144"/>
      <c r="AE24" s="144"/>
      <c r="AF24" s="145"/>
      <c r="AG24" s="156">
        <v>18</v>
      </c>
      <c r="AH24" s="120"/>
      <c r="AI24" s="120"/>
      <c r="AJ24" s="163"/>
      <c r="AK24" s="163"/>
      <c r="AL24" s="134"/>
      <c r="AM24" s="134"/>
      <c r="AN24" s="134"/>
    </row>
    <row r="25" spans="1:40" ht="15" customHeight="1" x14ac:dyDescent="0.2">
      <c r="A25" s="143"/>
      <c r="B25" s="177">
        <v>19</v>
      </c>
      <c r="C25" s="170">
        <f>'Box Position Calc'!D61</f>
        <v>1.7650480256670762</v>
      </c>
      <c r="D25" s="170">
        <f>'Box Position Calc'!F61</f>
        <v>7.0578529870057247</v>
      </c>
      <c r="E25" s="157"/>
      <c r="F25" s="144"/>
      <c r="G25" s="144"/>
      <c r="H25" s="144"/>
      <c r="I25" s="144"/>
      <c r="J25" s="144"/>
      <c r="K25" s="144"/>
      <c r="L25" s="144"/>
      <c r="M25" s="144"/>
      <c r="N25" s="144"/>
      <c r="O25" s="144"/>
      <c r="P25" s="144"/>
      <c r="Q25" s="144"/>
      <c r="R25" s="144"/>
      <c r="S25" s="263"/>
      <c r="T25" s="264"/>
      <c r="U25" s="265"/>
      <c r="V25" s="145"/>
      <c r="W25" s="144"/>
      <c r="X25" s="144"/>
      <c r="Y25" s="144"/>
      <c r="Z25" s="144"/>
      <c r="AA25" s="144"/>
      <c r="AB25" s="144"/>
      <c r="AC25" s="144"/>
      <c r="AD25" s="144"/>
      <c r="AE25" s="144"/>
      <c r="AF25" s="145"/>
      <c r="AG25" s="156">
        <v>19</v>
      </c>
      <c r="AH25" s="120"/>
      <c r="AI25" s="120"/>
      <c r="AJ25" s="163"/>
      <c r="AK25" s="163"/>
      <c r="AL25" s="175"/>
      <c r="AM25" s="175"/>
      <c r="AN25" s="134"/>
    </row>
    <row r="26" spans="1:40" ht="15" customHeight="1" x14ac:dyDescent="0.2">
      <c r="A26" s="143"/>
      <c r="B26" s="169">
        <v>20</v>
      </c>
      <c r="C26" s="170">
        <f>'Box Position Calc'!D62</f>
        <v>1.7276981896715935</v>
      </c>
      <c r="D26" s="170">
        <f>'Box Position Calc'!F62</f>
        <v>6.9022797237208264</v>
      </c>
      <c r="E26" s="157"/>
      <c r="F26" s="144"/>
      <c r="G26" s="144"/>
      <c r="H26" s="144"/>
      <c r="I26" s="144"/>
      <c r="J26" s="144"/>
      <c r="K26" s="144"/>
      <c r="L26" s="144"/>
      <c r="M26" s="144"/>
      <c r="N26" s="144"/>
      <c r="O26" s="144"/>
      <c r="P26" s="144"/>
      <c r="Q26" s="144"/>
      <c r="R26" s="144"/>
      <c r="S26" s="263"/>
      <c r="T26" s="264"/>
      <c r="U26" s="265"/>
      <c r="V26" s="145"/>
      <c r="W26" s="144"/>
      <c r="X26" s="144"/>
      <c r="Y26" s="144"/>
      <c r="Z26" s="144"/>
      <c r="AA26" s="144"/>
      <c r="AB26" s="144"/>
      <c r="AC26" s="144"/>
      <c r="AD26" s="144"/>
      <c r="AE26" s="144"/>
      <c r="AF26" s="145"/>
      <c r="AG26" s="156">
        <v>20</v>
      </c>
      <c r="AH26" s="120"/>
      <c r="AI26" s="120"/>
      <c r="AJ26" s="163"/>
      <c r="AK26" s="163"/>
      <c r="AL26" s="175"/>
      <c r="AM26" s="175"/>
      <c r="AN26" s="134"/>
    </row>
    <row r="27" spans="1:40" ht="15" customHeight="1" x14ac:dyDescent="0.2">
      <c r="A27" s="143"/>
      <c r="B27" s="177">
        <v>21</v>
      </c>
      <c r="C27" s="170">
        <f>'Box Position Calc'!D63</f>
        <v>1.6862934495582602</v>
      </c>
      <c r="D27" s="170">
        <f>'Box Position Calc'!F63</f>
        <v>6.7477551299436813</v>
      </c>
      <c r="E27" s="157"/>
      <c r="F27" s="144"/>
      <c r="G27" s="144"/>
      <c r="H27" s="144"/>
      <c r="I27" s="144"/>
      <c r="J27" s="144"/>
      <c r="K27" s="144"/>
      <c r="L27" s="144"/>
      <c r="M27" s="144"/>
      <c r="N27" s="144"/>
      <c r="O27" s="144"/>
      <c r="P27" s="144"/>
      <c r="Q27" s="144"/>
      <c r="R27" s="144"/>
      <c r="S27" s="263"/>
      <c r="T27" s="264"/>
      <c r="U27" s="265"/>
      <c r="V27" s="145"/>
      <c r="W27" s="144"/>
      <c r="X27" s="144"/>
      <c r="Y27" s="144"/>
      <c r="Z27" s="144"/>
      <c r="AA27" s="144"/>
      <c r="AB27" s="144"/>
      <c r="AC27" s="144"/>
      <c r="AD27" s="144"/>
      <c r="AE27" s="144"/>
      <c r="AF27" s="145"/>
      <c r="AG27" s="156">
        <v>21</v>
      </c>
      <c r="AH27" s="120"/>
      <c r="AI27" s="120"/>
      <c r="AJ27" s="163"/>
      <c r="AK27" s="163"/>
      <c r="AL27" s="134"/>
      <c r="AM27" s="134"/>
      <c r="AN27" s="134"/>
    </row>
    <row r="28" spans="1:40" ht="15" customHeight="1" x14ac:dyDescent="0.2">
      <c r="A28" s="143"/>
      <c r="B28" s="177">
        <v>22</v>
      </c>
      <c r="C28" s="170">
        <f>'Box Position Calc'!D64</f>
        <v>1.6395211015429045</v>
      </c>
      <c r="D28" s="170">
        <f>'Box Position Calc'!F64</f>
        <v>6.5947696729650032</v>
      </c>
      <c r="E28" s="157"/>
      <c r="F28" s="144"/>
      <c r="G28" s="144"/>
      <c r="H28" s="144"/>
      <c r="I28" s="144"/>
      <c r="J28" s="144"/>
      <c r="K28" s="144"/>
      <c r="L28" s="144"/>
      <c r="M28" s="144"/>
      <c r="N28" s="144"/>
      <c r="O28" s="144"/>
      <c r="P28" s="144"/>
      <c r="Q28" s="144"/>
      <c r="R28" s="144"/>
      <c r="S28" s="263"/>
      <c r="T28" s="264"/>
      <c r="U28" s="265"/>
      <c r="V28" s="145"/>
      <c r="W28" s="144"/>
      <c r="X28" s="144"/>
      <c r="Y28" s="144"/>
      <c r="Z28" s="144"/>
      <c r="AA28" s="144"/>
      <c r="AB28" s="144"/>
      <c r="AC28" s="144"/>
      <c r="AD28" s="144"/>
      <c r="AE28" s="144"/>
      <c r="AF28" s="145"/>
      <c r="AG28" s="156">
        <v>22</v>
      </c>
      <c r="AH28" s="120"/>
      <c r="AI28" s="120"/>
      <c r="AJ28" s="163"/>
      <c r="AK28" s="163"/>
      <c r="AL28" s="134"/>
      <c r="AM28" s="134"/>
      <c r="AN28" s="134"/>
    </row>
    <row r="29" spans="1:40" ht="15" customHeight="1" x14ac:dyDescent="0.2">
      <c r="A29" s="143"/>
      <c r="B29" s="177">
        <v>23</v>
      </c>
      <c r="C29" s="170">
        <f>'Box Position Calc'!D65</f>
        <v>1.5874381305268552</v>
      </c>
      <c r="D29" s="170">
        <f>'Box Position Calc'!F65</f>
        <v>6.4435097419985192</v>
      </c>
      <c r="E29" s="157"/>
      <c r="F29" s="144"/>
      <c r="G29" s="144"/>
      <c r="H29" s="144"/>
      <c r="I29" s="144"/>
      <c r="J29" s="144"/>
      <c r="K29" s="144"/>
      <c r="L29" s="144"/>
      <c r="M29" s="144"/>
      <c r="N29" s="144"/>
      <c r="O29" s="144"/>
      <c r="P29" s="144"/>
      <c r="Q29" s="144"/>
      <c r="R29" s="144"/>
      <c r="S29" s="263"/>
      <c r="T29" s="264"/>
      <c r="U29" s="265"/>
      <c r="V29" s="145"/>
      <c r="W29" s="144"/>
      <c r="X29" s="144"/>
      <c r="Y29" s="144"/>
      <c r="Z29" s="144"/>
      <c r="AA29" s="144"/>
      <c r="AB29" s="144"/>
      <c r="AC29" s="144"/>
      <c r="AD29" s="144"/>
      <c r="AE29" s="144"/>
      <c r="AF29" s="145"/>
      <c r="AG29" s="156">
        <v>23</v>
      </c>
      <c r="AH29" s="120"/>
      <c r="AI29" s="120"/>
      <c r="AJ29" s="163"/>
      <c r="AK29" s="163"/>
      <c r="AL29" s="134"/>
      <c r="AM29" s="134"/>
      <c r="AN29" s="134"/>
    </row>
    <row r="30" spans="1:40" ht="15" customHeight="1" x14ac:dyDescent="0.2">
      <c r="A30" s="143"/>
      <c r="B30" s="169">
        <v>24</v>
      </c>
      <c r="C30" s="170">
        <f>'Box Position Calc'!D66</f>
        <v>1.5301079915875286</v>
      </c>
      <c r="D30" s="170">
        <f>'Box Position Calc'!F66</f>
        <v>6.2941596239703035</v>
      </c>
      <c r="E30" s="157"/>
      <c r="F30" s="144"/>
      <c r="G30" s="144"/>
      <c r="H30" s="144"/>
      <c r="I30" s="144"/>
      <c r="J30" s="144"/>
      <c r="K30" s="144"/>
      <c r="L30" s="144"/>
      <c r="M30" s="144"/>
      <c r="N30" s="144"/>
      <c r="O30" s="144"/>
      <c r="P30" s="144"/>
      <c r="Q30" s="144"/>
      <c r="R30" s="144"/>
      <c r="S30" s="263"/>
      <c r="T30" s="264"/>
      <c r="U30" s="265"/>
      <c r="V30" s="145"/>
      <c r="W30" s="144"/>
      <c r="X30" s="144"/>
      <c r="Y30" s="144"/>
      <c r="Z30" s="144"/>
      <c r="AA30" s="144"/>
      <c r="AB30" s="144"/>
      <c r="AC30" s="144"/>
      <c r="AD30" s="144"/>
      <c r="AE30" s="144"/>
      <c r="AF30" s="145"/>
      <c r="AG30" s="156">
        <v>24</v>
      </c>
      <c r="AH30" s="120"/>
      <c r="AI30" s="120"/>
      <c r="AJ30" s="163"/>
      <c r="AK30" s="163"/>
      <c r="AL30" s="134"/>
      <c r="AM30" s="134"/>
      <c r="AN30" s="134"/>
    </row>
    <row r="31" spans="1:40" ht="15" customHeight="1" x14ac:dyDescent="0.2">
      <c r="A31" s="143"/>
      <c r="B31" s="177">
        <v>25</v>
      </c>
      <c r="C31" s="170">
        <f>'Box Position Calc'!D67</f>
        <v>1.466330003175</v>
      </c>
      <c r="D31" s="170">
        <f>'Box Position Calc'!F67</f>
        <v>6.1474802926420278</v>
      </c>
      <c r="E31" s="157"/>
      <c r="F31" s="144"/>
      <c r="G31" s="144"/>
      <c r="H31" s="144"/>
      <c r="I31" s="144"/>
      <c r="J31" s="144"/>
      <c r="K31" s="144"/>
      <c r="L31" s="144"/>
      <c r="M31" s="144"/>
      <c r="N31" s="144"/>
      <c r="O31" s="144"/>
      <c r="P31" s="144"/>
      <c r="Q31" s="144"/>
      <c r="R31" s="144"/>
      <c r="S31" s="263"/>
      <c r="T31" s="264"/>
      <c r="U31" s="265"/>
      <c r="V31" s="145"/>
      <c r="W31" s="144"/>
      <c r="X31" s="144"/>
      <c r="Y31" s="144"/>
      <c r="Z31" s="144"/>
      <c r="AA31" s="144"/>
      <c r="AB31" s="144"/>
      <c r="AC31" s="144"/>
      <c r="AD31" s="144"/>
      <c r="AE31" s="144"/>
      <c r="AF31" s="145"/>
      <c r="AG31" s="156">
        <v>25</v>
      </c>
      <c r="AH31" s="120"/>
      <c r="AI31" s="120"/>
      <c r="AJ31" s="163"/>
      <c r="AK31" s="163"/>
      <c r="AL31" s="175"/>
      <c r="AM31" s="175"/>
      <c r="AN31" s="134"/>
    </row>
    <row r="32" spans="1:40" ht="15" customHeight="1" x14ac:dyDescent="0.2">
      <c r="A32" s="143"/>
      <c r="B32" s="169">
        <v>26</v>
      </c>
      <c r="C32" s="170">
        <f>'Box Position Calc'!D68</f>
        <v>1.3937357726160369</v>
      </c>
      <c r="D32" s="170">
        <f>'Box Position Calc'!F68</f>
        <v>6.0050060931079443</v>
      </c>
      <c r="E32" s="157"/>
      <c r="F32" s="144"/>
      <c r="G32" s="144"/>
      <c r="H32" s="144"/>
      <c r="I32" s="144"/>
      <c r="J32" s="144"/>
      <c r="K32" s="144"/>
      <c r="L32" s="144"/>
      <c r="M32" s="144"/>
      <c r="N32" s="144"/>
      <c r="O32" s="144"/>
      <c r="P32" s="144"/>
      <c r="Q32" s="144"/>
      <c r="R32" s="144"/>
      <c r="S32" s="263"/>
      <c r="T32" s="264"/>
      <c r="U32" s="265"/>
      <c r="V32" s="145"/>
      <c r="W32" s="144"/>
      <c r="X32" s="144"/>
      <c r="Y32" s="144"/>
      <c r="Z32" s="144"/>
      <c r="AA32" s="144"/>
      <c r="AB32" s="144"/>
      <c r="AC32" s="144"/>
      <c r="AD32" s="144"/>
      <c r="AE32" s="144"/>
      <c r="AF32" s="145"/>
      <c r="AG32" s="156">
        <v>26</v>
      </c>
      <c r="AH32" s="120"/>
      <c r="AI32" s="120"/>
      <c r="AJ32" s="163"/>
      <c r="AK32" s="163"/>
      <c r="AL32" s="175"/>
      <c r="AM32" s="175"/>
      <c r="AN32" s="134"/>
    </row>
    <row r="33" spans="1:40" ht="15" customHeight="1" x14ac:dyDescent="0.2">
      <c r="A33" s="143"/>
      <c r="B33" s="177">
        <v>27</v>
      </c>
      <c r="C33" s="170">
        <f>'Box Position Calc'!D69</f>
        <v>1.31021557071867</v>
      </c>
      <c r="D33" s="170">
        <f>'Box Position Calc'!F69</f>
        <v>5.8687135107323893</v>
      </c>
      <c r="E33" s="157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263"/>
      <c r="T33" s="264"/>
      <c r="U33" s="265"/>
      <c r="V33" s="145"/>
      <c r="W33" s="144"/>
      <c r="X33" s="144"/>
      <c r="Y33" s="144"/>
      <c r="Z33" s="144"/>
      <c r="AA33" s="144"/>
      <c r="AB33" s="144"/>
      <c r="AC33" s="144"/>
      <c r="AD33" s="144"/>
      <c r="AE33" s="144"/>
      <c r="AF33" s="145"/>
      <c r="AG33" s="156">
        <v>27</v>
      </c>
      <c r="AH33" s="120"/>
      <c r="AI33" s="120"/>
      <c r="AJ33" s="163"/>
      <c r="AK33" s="163"/>
      <c r="AL33" s="134"/>
      <c r="AM33" s="134"/>
      <c r="AN33" s="134"/>
    </row>
    <row r="34" spans="1:40" ht="15" customHeight="1" x14ac:dyDescent="0.2">
      <c r="A34" s="143"/>
      <c r="B34" s="169">
        <v>28</v>
      </c>
      <c r="C34" s="170">
        <f>'Box Position Calc'!D70</f>
        <v>1.2129954161217698</v>
      </c>
      <c r="D34" s="170">
        <f>'Box Position Calc'!F70</f>
        <v>5.7420137385101651</v>
      </c>
      <c r="E34" s="157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263"/>
      <c r="T34" s="264"/>
      <c r="U34" s="265"/>
      <c r="V34" s="145"/>
      <c r="W34" s="144"/>
      <c r="X34" s="144"/>
      <c r="Y34" s="144"/>
      <c r="Z34" s="144"/>
      <c r="AA34" s="144"/>
      <c r="AB34" s="144"/>
      <c r="AC34" s="144"/>
      <c r="AD34" s="144"/>
      <c r="AE34" s="144"/>
      <c r="AF34" s="145"/>
      <c r="AG34" s="156">
        <v>28</v>
      </c>
      <c r="AH34" s="120"/>
      <c r="AI34" s="120"/>
      <c r="AJ34" s="163"/>
      <c r="AK34" s="163"/>
      <c r="AL34" s="134"/>
      <c r="AM34" s="134"/>
      <c r="AN34" s="134"/>
    </row>
    <row r="35" spans="1:40" ht="15" customHeight="1" x14ac:dyDescent="0.2">
      <c r="A35" s="143"/>
      <c r="B35" s="177">
        <v>29</v>
      </c>
      <c r="C35" s="170">
        <f>'Box Position Calc'!D71</f>
        <v>1.0992271383530108</v>
      </c>
      <c r="D35" s="170">
        <f>'Box Position Calc'!F71</f>
        <v>5.63021396331742</v>
      </c>
      <c r="E35" s="157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263"/>
      <c r="T35" s="264"/>
      <c r="U35" s="265"/>
      <c r="V35" s="145"/>
      <c r="W35" s="144"/>
      <c r="X35" s="144"/>
      <c r="Y35" s="144"/>
      <c r="Z35" s="144"/>
      <c r="AA35" s="144"/>
      <c r="AB35" s="144"/>
      <c r="AC35" s="144"/>
      <c r="AD35" s="144"/>
      <c r="AE35" s="144"/>
      <c r="AF35" s="145"/>
      <c r="AG35" s="156">
        <v>29</v>
      </c>
      <c r="AH35" s="120"/>
      <c r="AI35" s="120"/>
      <c r="AJ35" s="163"/>
      <c r="AK35" s="163"/>
      <c r="AL35" s="134"/>
      <c r="AM35" s="134"/>
      <c r="AN35" s="134"/>
    </row>
    <row r="36" spans="1:40" ht="15" customHeight="1" x14ac:dyDescent="0.2">
      <c r="A36" s="143"/>
      <c r="B36" s="169">
        <v>30</v>
      </c>
      <c r="C36" s="170">
        <f>'Box Position Calc'!D72</f>
        <v>0.96937019884732367</v>
      </c>
      <c r="D36" s="170">
        <f>'Box Position Calc'!F72</f>
        <v>5.5375879085496917</v>
      </c>
      <c r="E36" s="157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263"/>
      <c r="T36" s="264"/>
      <c r="U36" s="265"/>
      <c r="V36" s="145"/>
      <c r="W36" s="144"/>
      <c r="X36" s="144"/>
      <c r="Y36" s="144"/>
      <c r="Z36" s="144"/>
      <c r="AA36" s="144"/>
      <c r="AB36" s="144"/>
      <c r="AC36" s="144"/>
      <c r="AD36" s="144"/>
      <c r="AE36" s="144"/>
      <c r="AF36" s="145"/>
      <c r="AG36" s="156">
        <v>30</v>
      </c>
      <c r="AH36" s="120"/>
      <c r="AI36" s="120"/>
      <c r="AJ36" s="163"/>
      <c r="AK36" s="163"/>
      <c r="AL36" s="134"/>
      <c r="AM36" s="134"/>
      <c r="AN36" s="134"/>
    </row>
    <row r="37" spans="1:40" x14ac:dyDescent="0.2">
      <c r="A37" s="143"/>
      <c r="B37" s="144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263"/>
      <c r="T37" s="264"/>
      <c r="U37" s="265"/>
      <c r="V37" s="145"/>
      <c r="W37" s="144"/>
      <c r="X37" s="144"/>
      <c r="Y37" s="144"/>
      <c r="Z37" s="144"/>
      <c r="AA37" s="144"/>
      <c r="AB37" s="144"/>
      <c r="AC37" s="144"/>
      <c r="AD37" s="144"/>
      <c r="AE37" s="144"/>
      <c r="AF37" s="145"/>
      <c r="AG37" s="156"/>
      <c r="AH37" s="164"/>
      <c r="AI37" s="164"/>
      <c r="AJ37" s="163"/>
      <c r="AK37" s="163"/>
      <c r="AL37" s="134"/>
      <c r="AM37" s="134"/>
      <c r="AN37" s="134"/>
    </row>
    <row r="38" spans="1:40" x14ac:dyDescent="0.2">
      <c r="A38" s="143"/>
      <c r="B38" s="146" t="s">
        <v>270</v>
      </c>
      <c r="C38" s="147"/>
      <c r="D38" s="147"/>
      <c r="E38" s="147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263"/>
      <c r="T38" s="264"/>
      <c r="U38" s="265"/>
      <c r="V38" s="145"/>
      <c r="W38" s="144"/>
      <c r="X38" s="144"/>
      <c r="Y38" s="144"/>
      <c r="Z38" s="144"/>
      <c r="AA38" s="144"/>
      <c r="AB38" s="144"/>
      <c r="AC38" s="144"/>
      <c r="AD38" s="144"/>
      <c r="AE38" s="144"/>
      <c r="AF38" s="145"/>
      <c r="AG38" s="157"/>
      <c r="AH38" s="163" t="s">
        <v>407</v>
      </c>
      <c r="AI38" s="163"/>
      <c r="AJ38" s="163"/>
      <c r="AK38" s="163"/>
      <c r="AL38" s="134"/>
      <c r="AM38" s="134"/>
      <c r="AN38" s="134"/>
    </row>
    <row r="39" spans="1:40" x14ac:dyDescent="0.2">
      <c r="A39" s="143"/>
      <c r="B39" s="169">
        <v>1</v>
      </c>
      <c r="C39" s="23">
        <v>0</v>
      </c>
      <c r="D39" s="157"/>
      <c r="E39" s="157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263"/>
      <c r="T39" s="264"/>
      <c r="U39" s="265"/>
      <c r="V39" s="145"/>
      <c r="W39" s="144"/>
      <c r="X39" s="144"/>
      <c r="Y39" s="144"/>
      <c r="Z39" s="144"/>
      <c r="AA39" s="144"/>
      <c r="AB39" s="144"/>
      <c r="AC39" s="144"/>
      <c r="AD39" s="144"/>
      <c r="AE39" s="144"/>
      <c r="AF39" s="145"/>
      <c r="AG39" s="157"/>
      <c r="AH39" s="163"/>
      <c r="AI39" s="163"/>
      <c r="AJ39" s="163"/>
      <c r="AK39" s="163"/>
      <c r="AL39" s="134"/>
      <c r="AM39" s="134"/>
      <c r="AN39" s="134"/>
    </row>
    <row r="40" spans="1:40" x14ac:dyDescent="0.2">
      <c r="A40" s="143"/>
      <c r="B40" s="157"/>
      <c r="C40" s="157"/>
      <c r="D40" s="157"/>
      <c r="E40" s="157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263"/>
      <c r="T40" s="264"/>
      <c r="U40" s="265"/>
      <c r="V40" s="145"/>
      <c r="W40" s="144"/>
      <c r="X40" s="144"/>
      <c r="Y40" s="144"/>
      <c r="Z40" s="144"/>
      <c r="AA40" s="144"/>
      <c r="AB40" s="144"/>
      <c r="AC40" s="144"/>
      <c r="AD40" s="144"/>
      <c r="AE40" s="144"/>
      <c r="AF40" s="145"/>
      <c r="AG40" s="144"/>
      <c r="AH40" s="134"/>
      <c r="AI40" s="134"/>
      <c r="AJ40" s="134"/>
      <c r="AK40" s="134"/>
      <c r="AL40" s="134"/>
      <c r="AM40" s="134"/>
      <c r="AN40" s="134"/>
    </row>
    <row r="41" spans="1:40" x14ac:dyDescent="0.2">
      <c r="A41" s="143"/>
      <c r="B41" s="144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263"/>
      <c r="T41" s="264"/>
      <c r="U41" s="265"/>
      <c r="V41" s="145"/>
      <c r="W41" s="144"/>
      <c r="X41" s="144"/>
      <c r="Y41" s="144"/>
      <c r="Z41" s="144"/>
      <c r="AA41" s="144"/>
      <c r="AB41" s="144"/>
      <c r="AC41" s="144"/>
      <c r="AD41" s="144"/>
      <c r="AE41" s="144"/>
      <c r="AF41" s="145"/>
      <c r="AG41" s="144"/>
      <c r="AH41" s="134"/>
      <c r="AI41" s="134"/>
      <c r="AJ41" s="134"/>
      <c r="AK41" s="134"/>
      <c r="AL41" s="134"/>
      <c r="AM41" s="134"/>
      <c r="AN41" s="134"/>
    </row>
    <row r="42" spans="1:40" x14ac:dyDescent="0.2">
      <c r="A42" s="143"/>
      <c r="B42" s="146" t="s">
        <v>49</v>
      </c>
      <c r="C42" s="147"/>
      <c r="D42" s="147"/>
      <c r="E42" s="147"/>
      <c r="F42" s="144"/>
      <c r="G42" s="144"/>
      <c r="H42" s="144"/>
      <c r="I42" s="144"/>
      <c r="J42" s="144"/>
      <c r="K42" s="144"/>
      <c r="L42" s="144"/>
      <c r="M42" s="144"/>
      <c r="N42" s="144"/>
      <c r="O42" s="144"/>
      <c r="P42" s="144"/>
      <c r="Q42" s="144"/>
      <c r="R42" s="144"/>
      <c r="S42" s="263"/>
      <c r="T42" s="264"/>
      <c r="U42" s="265"/>
      <c r="V42" s="145"/>
      <c r="W42" s="144"/>
      <c r="X42" s="144"/>
      <c r="Y42" s="144"/>
      <c r="Z42" s="144"/>
      <c r="AA42" s="144"/>
      <c r="AB42" s="144"/>
      <c r="AC42" s="144"/>
      <c r="AD42" s="144"/>
      <c r="AE42" s="144"/>
      <c r="AF42" s="145"/>
      <c r="AG42" s="147"/>
      <c r="AH42" s="180" t="s">
        <v>400</v>
      </c>
      <c r="AI42" s="180"/>
      <c r="AJ42" s="180"/>
      <c r="AK42" s="155"/>
      <c r="AL42" s="134"/>
      <c r="AM42" s="134"/>
      <c r="AN42" s="134"/>
    </row>
    <row r="43" spans="1:40" ht="32" x14ac:dyDescent="0.2">
      <c r="A43" s="143"/>
      <c r="B43" s="156" t="s">
        <v>48</v>
      </c>
      <c r="C43" s="156" t="s">
        <v>53</v>
      </c>
      <c r="D43" s="181" t="s">
        <v>54</v>
      </c>
      <c r="E43" s="157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263"/>
      <c r="T43" s="264"/>
      <c r="U43" s="265"/>
      <c r="V43" s="145"/>
      <c r="W43" s="144"/>
      <c r="X43" s="144"/>
      <c r="Y43" s="144"/>
      <c r="Z43" s="144"/>
      <c r="AA43" s="144"/>
      <c r="AB43" s="144"/>
      <c r="AC43" s="144"/>
      <c r="AD43" s="144"/>
      <c r="AE43" s="144"/>
      <c r="AF43" s="145"/>
      <c r="AG43" s="157"/>
      <c r="AH43" s="182">
        <v>500</v>
      </c>
      <c r="AI43" s="182">
        <v>1000</v>
      </c>
      <c r="AJ43" s="182">
        <v>2000</v>
      </c>
      <c r="AK43" s="163"/>
      <c r="AL43" s="134"/>
      <c r="AM43" s="134"/>
      <c r="AN43" s="134"/>
    </row>
    <row r="44" spans="1:40" x14ac:dyDescent="0.2">
      <c r="A44" s="143"/>
      <c r="B44" s="169">
        <v>1</v>
      </c>
      <c r="C44" s="169">
        <v>0</v>
      </c>
      <c r="D44" s="169">
        <f>C39</f>
        <v>0</v>
      </c>
      <c r="E44" s="157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263"/>
      <c r="T44" s="264"/>
      <c r="U44" s="265"/>
      <c r="V44" s="145"/>
      <c r="W44" s="144"/>
      <c r="X44" s="144"/>
      <c r="Y44" s="144"/>
      <c r="Z44" s="144"/>
      <c r="AA44" s="144"/>
      <c r="AB44" s="144"/>
      <c r="AC44" s="144"/>
      <c r="AD44" s="144"/>
      <c r="AE44" s="144"/>
      <c r="AF44" s="145"/>
      <c r="AG44" s="157">
        <v>1</v>
      </c>
      <c r="AH44" s="122"/>
      <c r="AI44" s="122"/>
      <c r="AJ44" s="122"/>
      <c r="AK44" s="163"/>
      <c r="AL44" s="134"/>
      <c r="AM44" s="134"/>
      <c r="AN44" s="134"/>
    </row>
    <row r="45" spans="1:40" x14ac:dyDescent="0.2">
      <c r="A45" s="143"/>
      <c r="B45" s="169">
        <v>2</v>
      </c>
      <c r="C45" s="23">
        <v>0</v>
      </c>
      <c r="D45" s="169">
        <f>IF($T$5&gt;1,D44+C45,0)</f>
        <v>0</v>
      </c>
      <c r="E45" s="157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266"/>
      <c r="T45" s="267"/>
      <c r="U45" s="268"/>
      <c r="V45" s="145"/>
      <c r="W45" s="144"/>
      <c r="X45" s="144"/>
      <c r="Y45" s="144"/>
      <c r="Z45" s="144"/>
      <c r="AA45" s="144"/>
      <c r="AB45" s="144"/>
      <c r="AC45" s="144"/>
      <c r="AD45" s="144"/>
      <c r="AE45" s="144"/>
      <c r="AF45" s="145"/>
      <c r="AG45" s="157">
        <v>2</v>
      </c>
      <c r="AH45" s="122"/>
      <c r="AI45" s="122"/>
      <c r="AJ45" s="122"/>
      <c r="AK45" s="163"/>
      <c r="AL45" s="134"/>
      <c r="AM45" s="134"/>
      <c r="AN45" s="134"/>
    </row>
    <row r="46" spans="1:40" x14ac:dyDescent="0.2">
      <c r="A46" s="143"/>
      <c r="B46" s="169">
        <v>3</v>
      </c>
      <c r="C46" s="23">
        <v>0</v>
      </c>
      <c r="D46" s="169">
        <f>IF($T$5&gt;2,D45+C46,0)</f>
        <v>0</v>
      </c>
      <c r="E46" s="157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5"/>
      <c r="W46" s="144"/>
      <c r="X46" s="144"/>
      <c r="Y46" s="144"/>
      <c r="Z46" s="144"/>
      <c r="AA46" s="144"/>
      <c r="AB46" s="144"/>
      <c r="AC46" s="144"/>
      <c r="AD46" s="144"/>
      <c r="AE46" s="144"/>
      <c r="AF46" s="145"/>
      <c r="AG46" s="157">
        <v>3</v>
      </c>
      <c r="AH46" s="122"/>
      <c r="AI46" s="122"/>
      <c r="AJ46" s="122"/>
      <c r="AK46" s="163"/>
      <c r="AL46" s="134"/>
      <c r="AM46" s="134"/>
      <c r="AN46" s="134"/>
    </row>
    <row r="47" spans="1:40" x14ac:dyDescent="0.2">
      <c r="A47" s="143"/>
      <c r="B47" s="169">
        <v>4</v>
      </c>
      <c r="C47" s="23">
        <v>0</v>
      </c>
      <c r="D47" s="169">
        <f>IF($T$5&gt;3,D46+C47,0)</f>
        <v>0</v>
      </c>
      <c r="E47" s="157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72" t="s">
        <v>72</v>
      </c>
      <c r="T47" s="173"/>
      <c r="U47" s="174"/>
      <c r="V47" s="145"/>
      <c r="W47" s="144"/>
      <c r="X47" s="144"/>
      <c r="Y47" s="144"/>
      <c r="Z47" s="144"/>
      <c r="AA47" s="144"/>
      <c r="AB47" s="144"/>
      <c r="AC47" s="144"/>
      <c r="AD47" s="144"/>
      <c r="AE47" s="144"/>
      <c r="AF47" s="145"/>
      <c r="AG47" s="157">
        <v>4</v>
      </c>
      <c r="AH47" s="122"/>
      <c r="AI47" s="122"/>
      <c r="AJ47" s="122"/>
      <c r="AK47" s="163"/>
      <c r="AL47" s="134"/>
      <c r="AM47" s="134"/>
      <c r="AN47" s="134"/>
    </row>
    <row r="48" spans="1:40" x14ac:dyDescent="0.2">
      <c r="A48" s="143"/>
      <c r="B48" s="169">
        <v>5</v>
      </c>
      <c r="C48" s="23">
        <v>0</v>
      </c>
      <c r="D48" s="169">
        <f>IF($T$5&gt;4,D47+C48,0)</f>
        <v>0</v>
      </c>
      <c r="E48" s="157"/>
      <c r="F48" s="144"/>
      <c r="G48" s="144"/>
      <c r="H48" s="144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263"/>
      <c r="T48" s="264"/>
      <c r="U48" s="265"/>
      <c r="V48" s="145"/>
      <c r="W48" s="144"/>
      <c r="X48" s="144"/>
      <c r="Y48" s="144"/>
      <c r="Z48" s="144"/>
      <c r="AA48" s="144"/>
      <c r="AB48" s="144"/>
      <c r="AC48" s="144"/>
      <c r="AD48" s="144"/>
      <c r="AE48" s="144"/>
      <c r="AF48" s="145"/>
      <c r="AG48" s="157">
        <v>5</v>
      </c>
      <c r="AH48" s="122"/>
      <c r="AI48" s="122"/>
      <c r="AJ48" s="122"/>
      <c r="AK48" s="163"/>
      <c r="AL48" s="134"/>
      <c r="AM48" s="134"/>
      <c r="AN48" s="134"/>
    </row>
    <row r="49" spans="1:40" x14ac:dyDescent="0.2">
      <c r="A49" s="143"/>
      <c r="B49" s="169">
        <v>6</v>
      </c>
      <c r="C49" s="23">
        <v>0</v>
      </c>
      <c r="D49" s="169">
        <f>IF($T$5&gt;5,D48+C49,0)</f>
        <v>0</v>
      </c>
      <c r="E49" s="157"/>
      <c r="F49" s="144"/>
      <c r="G49" s="144"/>
      <c r="H49" s="144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263"/>
      <c r="T49" s="264"/>
      <c r="U49" s="265"/>
      <c r="V49" s="145"/>
      <c r="W49" s="144"/>
      <c r="X49" s="144"/>
      <c r="Y49" s="144"/>
      <c r="Z49" s="144"/>
      <c r="AA49" s="144"/>
      <c r="AB49" s="144"/>
      <c r="AC49" s="144"/>
      <c r="AD49" s="144"/>
      <c r="AE49" s="144"/>
      <c r="AF49" s="145"/>
      <c r="AG49" s="157">
        <v>6</v>
      </c>
      <c r="AH49" s="122"/>
      <c r="AI49" s="122"/>
      <c r="AJ49" s="122"/>
      <c r="AK49" s="163"/>
      <c r="AL49" s="134"/>
      <c r="AM49" s="134"/>
      <c r="AN49" s="134"/>
    </row>
    <row r="50" spans="1:40" x14ac:dyDescent="0.2">
      <c r="A50" s="143"/>
      <c r="B50" s="169">
        <v>7</v>
      </c>
      <c r="C50" s="23">
        <v>1</v>
      </c>
      <c r="D50" s="169">
        <f>IF($T$5&gt;6,D49+C50,0)</f>
        <v>1</v>
      </c>
      <c r="E50" s="157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263"/>
      <c r="T50" s="264"/>
      <c r="U50" s="265"/>
      <c r="V50" s="145"/>
      <c r="W50" s="144"/>
      <c r="X50" s="144"/>
      <c r="Y50" s="144"/>
      <c r="Z50" s="144"/>
      <c r="AA50" s="144"/>
      <c r="AB50" s="144"/>
      <c r="AC50" s="144"/>
      <c r="AD50" s="144"/>
      <c r="AE50" s="144"/>
      <c r="AF50" s="145"/>
      <c r="AG50" s="157">
        <v>7</v>
      </c>
      <c r="AH50" s="122"/>
      <c r="AI50" s="122">
        <v>1</v>
      </c>
      <c r="AJ50" s="122"/>
      <c r="AK50" s="163"/>
      <c r="AL50" s="134"/>
      <c r="AM50" s="134"/>
      <c r="AN50" s="134"/>
    </row>
    <row r="51" spans="1:40" x14ac:dyDescent="0.2">
      <c r="A51" s="143"/>
      <c r="B51" s="169">
        <v>8</v>
      </c>
      <c r="C51" s="23">
        <v>1</v>
      </c>
      <c r="D51" s="169">
        <f>IF($T$5&gt;7,D50+C51,0)</f>
        <v>2</v>
      </c>
      <c r="E51" s="157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263"/>
      <c r="T51" s="264"/>
      <c r="U51" s="265"/>
      <c r="V51" s="145"/>
      <c r="W51" s="144"/>
      <c r="X51" s="144"/>
      <c r="Y51" s="144"/>
      <c r="Z51" s="144"/>
      <c r="AA51" s="144"/>
      <c r="AB51" s="144"/>
      <c r="AC51" s="144"/>
      <c r="AD51" s="144"/>
      <c r="AE51" s="144"/>
      <c r="AF51" s="145"/>
      <c r="AG51" s="157">
        <v>8</v>
      </c>
      <c r="AH51" s="122"/>
      <c r="AI51" s="122">
        <v>1</v>
      </c>
      <c r="AJ51" s="122">
        <v>0</v>
      </c>
      <c r="AK51" s="163"/>
      <c r="AL51" s="134"/>
      <c r="AM51" s="134"/>
      <c r="AN51" s="134"/>
    </row>
    <row r="52" spans="1:40" x14ac:dyDescent="0.2">
      <c r="A52" s="143"/>
      <c r="B52" s="169">
        <v>9</v>
      </c>
      <c r="C52" s="23">
        <v>1</v>
      </c>
      <c r="D52" s="169">
        <f>IF($T$5&gt;8,D51+C52,0)</f>
        <v>3</v>
      </c>
      <c r="E52" s="157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263"/>
      <c r="T52" s="264"/>
      <c r="U52" s="265"/>
      <c r="V52" s="145"/>
      <c r="W52" s="144"/>
      <c r="X52" s="144"/>
      <c r="Y52" s="144"/>
      <c r="Z52" s="144"/>
      <c r="AA52" s="144"/>
      <c r="AB52" s="144"/>
      <c r="AC52" s="144"/>
      <c r="AD52" s="144"/>
      <c r="AE52" s="144"/>
      <c r="AF52" s="145"/>
      <c r="AG52" s="157">
        <v>9</v>
      </c>
      <c r="AH52" s="122"/>
      <c r="AI52" s="122">
        <v>1</v>
      </c>
      <c r="AJ52" s="122">
        <v>0</v>
      </c>
      <c r="AK52" s="163"/>
      <c r="AL52" s="134"/>
      <c r="AM52" s="134"/>
      <c r="AN52" s="134"/>
    </row>
    <row r="53" spans="1:40" x14ac:dyDescent="0.2">
      <c r="A53" s="143"/>
      <c r="B53" s="169">
        <v>10</v>
      </c>
      <c r="C53" s="24">
        <v>1</v>
      </c>
      <c r="D53" s="169">
        <f>IF($T$5&gt;9,D52+C53,0)</f>
        <v>4</v>
      </c>
      <c r="E53" s="157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263"/>
      <c r="T53" s="264"/>
      <c r="U53" s="265"/>
      <c r="V53" s="145"/>
      <c r="W53" s="144"/>
      <c r="X53" s="144"/>
      <c r="Y53" s="144"/>
      <c r="Z53" s="144"/>
      <c r="AA53" s="144"/>
      <c r="AB53" s="144"/>
      <c r="AC53" s="144"/>
      <c r="AD53" s="144"/>
      <c r="AE53" s="144"/>
      <c r="AF53" s="145"/>
      <c r="AG53" s="157">
        <v>10</v>
      </c>
      <c r="AH53" s="122"/>
      <c r="AI53" s="122">
        <v>1</v>
      </c>
      <c r="AJ53" s="122">
        <v>0</v>
      </c>
      <c r="AK53" s="163"/>
      <c r="AL53" s="134"/>
      <c r="AM53" s="134"/>
      <c r="AN53" s="134"/>
    </row>
    <row r="54" spans="1:40" x14ac:dyDescent="0.2">
      <c r="A54" s="143"/>
      <c r="B54" s="169">
        <v>11</v>
      </c>
      <c r="C54" s="24">
        <v>1</v>
      </c>
      <c r="D54" s="169">
        <f>IF($T$5&gt;10,D53+C54,0)</f>
        <v>5</v>
      </c>
      <c r="E54" s="157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266"/>
      <c r="T54" s="267"/>
      <c r="U54" s="268"/>
      <c r="V54" s="145"/>
      <c r="W54" s="144"/>
      <c r="X54" s="144"/>
      <c r="Y54" s="144"/>
      <c r="Z54" s="144"/>
      <c r="AA54" s="144"/>
      <c r="AB54" s="144"/>
      <c r="AC54" s="144"/>
      <c r="AD54" s="144"/>
      <c r="AE54" s="144"/>
      <c r="AF54" s="145"/>
      <c r="AG54" s="157">
        <v>11</v>
      </c>
      <c r="AH54" s="122"/>
      <c r="AI54" s="122">
        <v>1</v>
      </c>
      <c r="AJ54" s="122">
        <v>0</v>
      </c>
      <c r="AK54" s="163"/>
      <c r="AL54" s="134"/>
      <c r="AM54" s="134"/>
      <c r="AN54" s="134"/>
    </row>
    <row r="55" spans="1:40" x14ac:dyDescent="0.2">
      <c r="A55" s="143"/>
      <c r="B55" s="169">
        <v>12</v>
      </c>
      <c r="C55" s="24">
        <v>1</v>
      </c>
      <c r="D55" s="169">
        <f>IF($T$5&gt;11,D54+C55,0)</f>
        <v>6</v>
      </c>
      <c r="E55" s="157"/>
      <c r="F55" s="144"/>
      <c r="G55" s="144"/>
      <c r="H55" s="144"/>
      <c r="I55" s="144"/>
      <c r="J55" s="144"/>
      <c r="K55" s="144"/>
      <c r="L55" s="144"/>
      <c r="M55" s="144"/>
      <c r="N55" s="144"/>
      <c r="O55" s="144"/>
      <c r="P55" s="144"/>
      <c r="Q55" s="144"/>
      <c r="R55" s="144"/>
      <c r="S55" s="144"/>
      <c r="T55" s="144"/>
      <c r="U55" s="144"/>
      <c r="V55" s="145"/>
      <c r="W55" s="144"/>
      <c r="X55" s="144"/>
      <c r="Y55" s="144"/>
      <c r="Z55" s="144"/>
      <c r="AA55" s="144"/>
      <c r="AB55" s="144"/>
      <c r="AC55" s="144"/>
      <c r="AD55" s="144"/>
      <c r="AE55" s="144"/>
      <c r="AF55" s="145"/>
      <c r="AG55" s="157">
        <v>12</v>
      </c>
      <c r="AH55" s="122"/>
      <c r="AI55" s="122">
        <v>1</v>
      </c>
      <c r="AJ55" s="122"/>
      <c r="AK55" s="163"/>
      <c r="AL55" s="134"/>
      <c r="AM55" s="134"/>
      <c r="AN55" s="134"/>
    </row>
    <row r="56" spans="1:40" x14ac:dyDescent="0.2">
      <c r="A56" s="143"/>
      <c r="B56" s="169">
        <v>13</v>
      </c>
      <c r="C56" s="24">
        <v>1</v>
      </c>
      <c r="D56" s="169">
        <f>IF($T$5&gt;12,D55+C56,0)</f>
        <v>7</v>
      </c>
      <c r="E56" s="157"/>
      <c r="F56" s="144"/>
      <c r="G56" s="144"/>
      <c r="H56" s="144"/>
      <c r="I56" s="144"/>
      <c r="J56" s="144"/>
      <c r="K56" s="144"/>
      <c r="L56" s="144"/>
      <c r="M56" s="144"/>
      <c r="N56" s="144"/>
      <c r="O56" s="144"/>
      <c r="P56" s="144"/>
      <c r="Q56" s="144"/>
      <c r="R56" s="144"/>
      <c r="S56" s="172" t="s">
        <v>73</v>
      </c>
      <c r="T56" s="173"/>
      <c r="U56" s="174"/>
      <c r="V56" s="145"/>
      <c r="W56" s="144"/>
      <c r="X56" s="144"/>
      <c r="Y56" s="144"/>
      <c r="Z56" s="144"/>
      <c r="AA56" s="144"/>
      <c r="AB56" s="144"/>
      <c r="AC56" s="144"/>
      <c r="AD56" s="144"/>
      <c r="AE56" s="144"/>
      <c r="AF56" s="145"/>
      <c r="AG56" s="157">
        <v>13</v>
      </c>
      <c r="AH56" s="122"/>
      <c r="AI56" s="122">
        <v>1</v>
      </c>
      <c r="AJ56" s="122"/>
      <c r="AK56" s="163"/>
      <c r="AL56" s="134"/>
      <c r="AM56" s="134"/>
      <c r="AN56" s="134"/>
    </row>
    <row r="57" spans="1:40" x14ac:dyDescent="0.2">
      <c r="A57" s="143"/>
      <c r="B57" s="169">
        <v>14</v>
      </c>
      <c r="C57" s="23">
        <v>1</v>
      </c>
      <c r="D57" s="169">
        <f>IF($T$5&gt;13,D56+C57,0)</f>
        <v>8</v>
      </c>
      <c r="E57" s="157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269"/>
      <c r="T57" s="270"/>
      <c r="U57" s="271"/>
      <c r="V57" s="145"/>
      <c r="W57" s="144"/>
      <c r="X57" s="144"/>
      <c r="Y57" s="144"/>
      <c r="Z57" s="144"/>
      <c r="AA57" s="144"/>
      <c r="AB57" s="144"/>
      <c r="AC57" s="144"/>
      <c r="AD57" s="144"/>
      <c r="AE57" s="144"/>
      <c r="AF57" s="145"/>
      <c r="AG57" s="157">
        <v>14</v>
      </c>
      <c r="AH57" s="122"/>
      <c r="AI57" s="122"/>
      <c r="AJ57" s="122"/>
      <c r="AK57" s="163"/>
      <c r="AL57" s="134"/>
      <c r="AM57" s="134"/>
      <c r="AN57" s="134"/>
    </row>
    <row r="58" spans="1:40" x14ac:dyDescent="0.2">
      <c r="A58" s="143"/>
      <c r="B58" s="169">
        <v>15</v>
      </c>
      <c r="C58" s="23">
        <v>1</v>
      </c>
      <c r="D58" s="169">
        <f>IF($T$5&gt;14,D57+C58,0)</f>
        <v>9</v>
      </c>
      <c r="E58" s="157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269"/>
      <c r="T58" s="270"/>
      <c r="U58" s="271"/>
      <c r="V58" s="145"/>
      <c r="W58" s="144"/>
      <c r="X58" s="144"/>
      <c r="Y58" s="144"/>
      <c r="Z58" s="144"/>
      <c r="AA58" s="144"/>
      <c r="AB58" s="144"/>
      <c r="AC58" s="144"/>
      <c r="AD58" s="144"/>
      <c r="AE58" s="144"/>
      <c r="AF58" s="145"/>
      <c r="AG58" s="157">
        <v>15</v>
      </c>
      <c r="AH58" s="122"/>
      <c r="AI58" s="122"/>
      <c r="AJ58" s="122"/>
      <c r="AK58" s="163"/>
      <c r="AL58" s="134"/>
      <c r="AM58" s="134"/>
      <c r="AN58" s="134"/>
    </row>
    <row r="59" spans="1:40" x14ac:dyDescent="0.2">
      <c r="A59" s="143"/>
      <c r="B59" s="169">
        <v>16</v>
      </c>
      <c r="C59" s="23">
        <v>1</v>
      </c>
      <c r="D59" s="169">
        <f>IF($T$5&gt;15,D58+C59,0)</f>
        <v>10</v>
      </c>
      <c r="E59" s="157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269"/>
      <c r="T59" s="270"/>
      <c r="U59" s="271"/>
      <c r="V59" s="145"/>
      <c r="W59" s="144"/>
      <c r="X59" s="144"/>
      <c r="Y59" s="144"/>
      <c r="Z59" s="144"/>
      <c r="AA59" s="144"/>
      <c r="AB59" s="144"/>
      <c r="AC59" s="144"/>
      <c r="AD59" s="144"/>
      <c r="AE59" s="144"/>
      <c r="AF59" s="145"/>
      <c r="AG59" s="157">
        <v>16</v>
      </c>
      <c r="AH59" s="122"/>
      <c r="AI59" s="122"/>
      <c r="AJ59" s="122"/>
      <c r="AK59" s="163"/>
      <c r="AL59" s="134"/>
      <c r="AM59" s="134"/>
      <c r="AN59" s="134"/>
    </row>
    <row r="60" spans="1:40" x14ac:dyDescent="0.2">
      <c r="A60" s="143"/>
      <c r="B60" s="169">
        <v>17</v>
      </c>
      <c r="C60" s="23">
        <v>1</v>
      </c>
      <c r="D60" s="169">
        <f>IF($T$5&gt;16,D59+C60,0)</f>
        <v>11</v>
      </c>
      <c r="E60" s="157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269"/>
      <c r="T60" s="270"/>
      <c r="U60" s="271"/>
      <c r="V60" s="145"/>
      <c r="W60" s="144"/>
      <c r="X60" s="144"/>
      <c r="Y60" s="144"/>
      <c r="Z60" s="144"/>
      <c r="AA60" s="144"/>
      <c r="AB60" s="144"/>
      <c r="AC60" s="144"/>
      <c r="AD60" s="144"/>
      <c r="AE60" s="144"/>
      <c r="AF60" s="145"/>
      <c r="AG60" s="157">
        <v>17</v>
      </c>
      <c r="AH60" s="122"/>
      <c r="AI60" s="122"/>
      <c r="AJ60" s="122"/>
      <c r="AK60" s="163"/>
      <c r="AL60" s="134"/>
      <c r="AM60" s="134"/>
      <c r="AN60" s="134"/>
    </row>
    <row r="61" spans="1:40" x14ac:dyDescent="0.2">
      <c r="A61" s="143"/>
      <c r="B61" s="169">
        <v>18</v>
      </c>
      <c r="C61" s="23">
        <v>1</v>
      </c>
      <c r="D61" s="169">
        <f>IF($T$5&gt;17,D60+C61,0)</f>
        <v>12</v>
      </c>
      <c r="E61" s="157"/>
      <c r="F61" s="144"/>
      <c r="G61" s="144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269"/>
      <c r="T61" s="270"/>
      <c r="U61" s="271"/>
      <c r="V61" s="145"/>
      <c r="W61" s="144"/>
      <c r="X61" s="144"/>
      <c r="Y61" s="144"/>
      <c r="Z61" s="144"/>
      <c r="AA61" s="144"/>
      <c r="AB61" s="144"/>
      <c r="AC61" s="144"/>
      <c r="AD61" s="144"/>
      <c r="AE61" s="144"/>
      <c r="AF61" s="145"/>
      <c r="AG61" s="157">
        <v>18</v>
      </c>
      <c r="AH61" s="122"/>
      <c r="AI61" s="122"/>
      <c r="AJ61" s="122"/>
      <c r="AK61" s="163"/>
      <c r="AL61" s="134"/>
      <c r="AM61" s="134"/>
      <c r="AN61" s="134"/>
    </row>
    <row r="62" spans="1:40" x14ac:dyDescent="0.2">
      <c r="A62" s="143"/>
      <c r="B62" s="169">
        <v>19</v>
      </c>
      <c r="C62" s="23">
        <v>1</v>
      </c>
      <c r="D62" s="169">
        <f>IF($T$5&gt;18,D61+C62,0)</f>
        <v>13</v>
      </c>
      <c r="E62" s="157"/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269"/>
      <c r="T62" s="270"/>
      <c r="U62" s="271"/>
      <c r="V62" s="145"/>
      <c r="W62" s="144"/>
      <c r="X62" s="144"/>
      <c r="Y62" s="144"/>
      <c r="Z62" s="144"/>
      <c r="AA62" s="144"/>
      <c r="AB62" s="144"/>
      <c r="AC62" s="144"/>
      <c r="AD62" s="144"/>
      <c r="AE62" s="144"/>
      <c r="AF62" s="145"/>
      <c r="AG62" s="157">
        <v>19</v>
      </c>
      <c r="AH62" s="122"/>
      <c r="AI62" s="122"/>
      <c r="AJ62" s="122"/>
      <c r="AK62" s="163"/>
      <c r="AL62" s="134"/>
      <c r="AM62" s="134"/>
      <c r="AN62" s="134"/>
    </row>
    <row r="63" spans="1:40" x14ac:dyDescent="0.2">
      <c r="A63" s="143"/>
      <c r="B63" s="169">
        <v>20</v>
      </c>
      <c r="C63" s="23">
        <v>1</v>
      </c>
      <c r="D63" s="169">
        <f>IF($T$5&gt;19,D62+C63,0)</f>
        <v>14</v>
      </c>
      <c r="E63" s="157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269"/>
      <c r="T63" s="270"/>
      <c r="U63" s="271"/>
      <c r="V63" s="145"/>
      <c r="W63" s="144"/>
      <c r="X63" s="144"/>
      <c r="Y63" s="144"/>
      <c r="Z63" s="144"/>
      <c r="AA63" s="144"/>
      <c r="AB63" s="144"/>
      <c r="AC63" s="144"/>
      <c r="AD63" s="144"/>
      <c r="AE63" s="144"/>
      <c r="AF63" s="145"/>
      <c r="AG63" s="157">
        <v>20</v>
      </c>
      <c r="AH63" s="122"/>
      <c r="AI63" s="122"/>
      <c r="AJ63" s="122"/>
      <c r="AK63" s="163"/>
      <c r="AL63" s="134"/>
      <c r="AM63" s="134"/>
      <c r="AN63" s="134"/>
    </row>
    <row r="64" spans="1:40" x14ac:dyDescent="0.2">
      <c r="A64" s="143"/>
      <c r="B64" s="169">
        <v>21</v>
      </c>
      <c r="C64" s="23">
        <v>2</v>
      </c>
      <c r="D64" s="169">
        <f>IF($T$5&gt;20,D63+C64,0)</f>
        <v>16</v>
      </c>
      <c r="E64" s="157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269"/>
      <c r="T64" s="270"/>
      <c r="U64" s="271"/>
      <c r="V64" s="145"/>
      <c r="W64" s="144"/>
      <c r="X64" s="144"/>
      <c r="Y64" s="144"/>
      <c r="Z64" s="144"/>
      <c r="AA64" s="144"/>
      <c r="AB64" s="144"/>
      <c r="AC64" s="144"/>
      <c r="AD64" s="144"/>
      <c r="AE64" s="144"/>
      <c r="AF64" s="145"/>
      <c r="AG64" s="157">
        <v>21</v>
      </c>
      <c r="AH64" s="122"/>
      <c r="AI64" s="122"/>
      <c r="AJ64" s="122"/>
      <c r="AK64" s="163"/>
      <c r="AL64" s="134"/>
      <c r="AM64" s="134"/>
      <c r="AN64" s="134"/>
    </row>
    <row r="65" spans="1:40" x14ac:dyDescent="0.2">
      <c r="A65" s="143"/>
      <c r="B65" s="169">
        <v>22</v>
      </c>
      <c r="C65" s="24">
        <v>2</v>
      </c>
      <c r="D65" s="169">
        <f>IF($T$5&gt;21,D64+C65,0)</f>
        <v>18</v>
      </c>
      <c r="E65" s="157"/>
      <c r="F65" s="144"/>
      <c r="G65" s="144"/>
      <c r="H65" s="144"/>
      <c r="I65" s="144"/>
      <c r="J65" s="144"/>
      <c r="K65" s="144"/>
      <c r="L65" s="144"/>
      <c r="M65" s="144"/>
      <c r="N65" s="144"/>
      <c r="O65" s="144"/>
      <c r="P65" s="144"/>
      <c r="Q65" s="144"/>
      <c r="R65" s="144"/>
      <c r="S65" s="269"/>
      <c r="T65" s="270"/>
      <c r="U65" s="271"/>
      <c r="V65" s="145"/>
      <c r="W65" s="144"/>
      <c r="X65" s="144"/>
      <c r="Y65" s="144"/>
      <c r="Z65" s="144"/>
      <c r="AA65" s="144"/>
      <c r="AB65" s="144"/>
      <c r="AC65" s="144"/>
      <c r="AD65" s="144"/>
      <c r="AE65" s="144"/>
      <c r="AF65" s="145"/>
      <c r="AG65" s="157">
        <v>22</v>
      </c>
      <c r="AH65" s="122"/>
      <c r="AI65" s="122"/>
      <c r="AJ65" s="122"/>
      <c r="AK65" s="163"/>
      <c r="AL65" s="134"/>
      <c r="AM65" s="134"/>
      <c r="AN65" s="134"/>
    </row>
    <row r="66" spans="1:40" x14ac:dyDescent="0.2">
      <c r="A66" s="143"/>
      <c r="B66" s="169">
        <v>23</v>
      </c>
      <c r="C66" s="24">
        <v>2</v>
      </c>
      <c r="D66" s="169">
        <f>IF($T$5&gt;22,D65+C66,0)</f>
        <v>20</v>
      </c>
      <c r="E66" s="157"/>
      <c r="F66" s="144"/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269"/>
      <c r="T66" s="270"/>
      <c r="U66" s="271"/>
      <c r="V66" s="145"/>
      <c r="W66" s="144"/>
      <c r="X66" s="144"/>
      <c r="Y66" s="144"/>
      <c r="Z66" s="144"/>
      <c r="AA66" s="144"/>
      <c r="AB66" s="144"/>
      <c r="AC66" s="144"/>
      <c r="AD66" s="144"/>
      <c r="AE66" s="144"/>
      <c r="AF66" s="145"/>
      <c r="AG66" s="157">
        <v>23</v>
      </c>
      <c r="AH66" s="122"/>
      <c r="AI66" s="122"/>
      <c r="AJ66" s="122"/>
      <c r="AK66" s="163"/>
      <c r="AL66" s="134"/>
      <c r="AM66" s="134"/>
      <c r="AN66" s="134"/>
    </row>
    <row r="67" spans="1:40" x14ac:dyDescent="0.2">
      <c r="A67" s="143"/>
      <c r="B67" s="169">
        <v>24</v>
      </c>
      <c r="C67" s="24">
        <v>2</v>
      </c>
      <c r="D67" s="169">
        <f>IF($T$5&gt;23,D66+C67,0)</f>
        <v>22</v>
      </c>
      <c r="E67" s="157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269"/>
      <c r="T67" s="270"/>
      <c r="U67" s="271"/>
      <c r="V67" s="145"/>
      <c r="W67" s="144"/>
      <c r="X67" s="144"/>
      <c r="Y67" s="144"/>
      <c r="Z67" s="144"/>
      <c r="AA67" s="144"/>
      <c r="AB67" s="144"/>
      <c r="AC67" s="144"/>
      <c r="AD67" s="144"/>
      <c r="AE67" s="144"/>
      <c r="AF67" s="145"/>
      <c r="AG67" s="157">
        <v>24</v>
      </c>
      <c r="AH67" s="122"/>
      <c r="AI67" s="122"/>
      <c r="AJ67" s="122"/>
      <c r="AK67" s="163"/>
      <c r="AL67" s="134"/>
      <c r="AM67" s="134"/>
      <c r="AN67" s="134"/>
    </row>
    <row r="68" spans="1:40" x14ac:dyDescent="0.2">
      <c r="A68" s="143"/>
      <c r="B68" s="169">
        <v>25</v>
      </c>
      <c r="C68" s="23">
        <v>3</v>
      </c>
      <c r="D68" s="169">
        <f>IF($T$5&gt;18,D67+C68,0)</f>
        <v>25</v>
      </c>
      <c r="E68" s="157"/>
      <c r="F68" s="144"/>
      <c r="G68" s="144"/>
      <c r="H68" s="144"/>
      <c r="I68" s="144"/>
      <c r="J68" s="144"/>
      <c r="K68" s="144"/>
      <c r="L68" s="144"/>
      <c r="M68" s="144"/>
      <c r="N68" s="144"/>
      <c r="O68" s="144"/>
      <c r="P68" s="144"/>
      <c r="Q68" s="144"/>
      <c r="R68" s="144"/>
      <c r="S68" s="269"/>
      <c r="T68" s="270"/>
      <c r="U68" s="271"/>
      <c r="V68" s="145"/>
      <c r="W68" s="144"/>
      <c r="X68" s="144"/>
      <c r="Y68" s="144"/>
      <c r="Z68" s="144"/>
      <c r="AA68" s="144"/>
      <c r="AB68" s="144"/>
      <c r="AC68" s="144"/>
      <c r="AD68" s="144"/>
      <c r="AE68" s="144"/>
      <c r="AF68" s="145"/>
      <c r="AG68" s="157">
        <v>25</v>
      </c>
      <c r="AH68" s="122"/>
      <c r="AI68" s="122"/>
      <c r="AJ68" s="122">
        <v>-3</v>
      </c>
      <c r="AK68" s="163"/>
      <c r="AL68" s="134"/>
      <c r="AM68" s="134"/>
      <c r="AN68" s="134"/>
    </row>
    <row r="69" spans="1:40" x14ac:dyDescent="0.2">
      <c r="A69" s="143"/>
      <c r="B69" s="169">
        <v>26</v>
      </c>
      <c r="C69" s="23">
        <v>4</v>
      </c>
      <c r="D69" s="169">
        <f>IF($T$5&gt;19,D68+C69,0)</f>
        <v>29</v>
      </c>
      <c r="E69" s="157"/>
      <c r="F69" s="144"/>
      <c r="G69" s="144"/>
      <c r="H69" s="144"/>
      <c r="I69" s="144"/>
      <c r="J69" s="144"/>
      <c r="K69" s="144"/>
      <c r="L69" s="144"/>
      <c r="M69" s="144"/>
      <c r="N69" s="144"/>
      <c r="O69" s="144"/>
      <c r="P69" s="144"/>
      <c r="Q69" s="144"/>
      <c r="R69" s="144"/>
      <c r="S69" s="269"/>
      <c r="T69" s="270"/>
      <c r="U69" s="271"/>
      <c r="V69" s="145"/>
      <c r="W69" s="144"/>
      <c r="X69" s="144"/>
      <c r="Y69" s="144"/>
      <c r="Z69" s="144"/>
      <c r="AA69" s="144"/>
      <c r="AB69" s="144"/>
      <c r="AC69" s="144"/>
      <c r="AD69" s="144"/>
      <c r="AE69" s="144"/>
      <c r="AF69" s="145"/>
      <c r="AG69" s="157">
        <v>26</v>
      </c>
      <c r="AH69" s="122"/>
      <c r="AI69" s="122"/>
      <c r="AJ69" s="122">
        <v>-3</v>
      </c>
      <c r="AK69" s="163"/>
      <c r="AL69" s="134"/>
      <c r="AM69" s="134"/>
      <c r="AN69" s="134"/>
    </row>
    <row r="70" spans="1:40" x14ac:dyDescent="0.2">
      <c r="A70" s="143"/>
      <c r="B70" s="169">
        <v>27</v>
      </c>
      <c r="C70" s="23">
        <v>5</v>
      </c>
      <c r="D70" s="169">
        <f>IF($T$5&gt;20,D69+C70,0)</f>
        <v>34</v>
      </c>
      <c r="E70" s="157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269"/>
      <c r="T70" s="270"/>
      <c r="U70" s="271"/>
      <c r="V70" s="145"/>
      <c r="W70" s="144"/>
      <c r="X70" s="144"/>
      <c r="Y70" s="144"/>
      <c r="Z70" s="144"/>
      <c r="AA70" s="144"/>
      <c r="AB70" s="144"/>
      <c r="AC70" s="144"/>
      <c r="AD70" s="144"/>
      <c r="AE70" s="144"/>
      <c r="AF70" s="145"/>
      <c r="AG70" s="157">
        <v>27</v>
      </c>
      <c r="AH70" s="122"/>
      <c r="AI70" s="122"/>
      <c r="AJ70" s="122">
        <v>-3</v>
      </c>
      <c r="AK70" s="163"/>
      <c r="AL70" s="134"/>
      <c r="AM70" s="134"/>
      <c r="AN70" s="134"/>
    </row>
    <row r="71" spans="1:40" x14ac:dyDescent="0.2">
      <c r="A71" s="143"/>
      <c r="B71" s="169">
        <v>28</v>
      </c>
      <c r="C71" s="24">
        <v>7</v>
      </c>
      <c r="D71" s="169">
        <f>IF($T$5&gt;21,D70+C71,0)</f>
        <v>41</v>
      </c>
      <c r="E71" s="157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269"/>
      <c r="T71" s="270"/>
      <c r="U71" s="271"/>
      <c r="V71" s="145"/>
      <c r="W71" s="144"/>
      <c r="X71" s="144"/>
      <c r="Y71" s="144"/>
      <c r="Z71" s="144"/>
      <c r="AA71" s="144"/>
      <c r="AB71" s="144"/>
      <c r="AC71" s="144"/>
      <c r="AD71" s="144"/>
      <c r="AE71" s="144"/>
      <c r="AF71" s="145"/>
      <c r="AG71" s="157">
        <v>28</v>
      </c>
      <c r="AH71" s="122"/>
      <c r="AI71" s="122"/>
      <c r="AJ71" s="122">
        <v>-3</v>
      </c>
      <c r="AK71" s="163"/>
      <c r="AL71" s="134"/>
      <c r="AM71" s="134"/>
      <c r="AN71" s="134"/>
    </row>
    <row r="72" spans="1:40" x14ac:dyDescent="0.2">
      <c r="A72" s="143"/>
      <c r="B72" s="169">
        <v>29</v>
      </c>
      <c r="C72" s="24">
        <v>9</v>
      </c>
      <c r="D72" s="169">
        <f>IF($T$5&gt;22,D71+C72,0)</f>
        <v>50</v>
      </c>
      <c r="E72" s="157"/>
      <c r="F72" s="144"/>
      <c r="G72" s="144"/>
      <c r="H72" s="144"/>
      <c r="I72" s="144"/>
      <c r="J72" s="144"/>
      <c r="K72" s="144"/>
      <c r="L72" s="144"/>
      <c r="M72" s="144"/>
      <c r="N72" s="144"/>
      <c r="O72" s="144"/>
      <c r="P72" s="144"/>
      <c r="Q72" s="144"/>
      <c r="R72" s="144"/>
      <c r="S72" s="269"/>
      <c r="T72" s="270"/>
      <c r="U72" s="271"/>
      <c r="V72" s="145"/>
      <c r="W72" s="144"/>
      <c r="X72" s="144"/>
      <c r="Y72" s="144"/>
      <c r="Z72" s="144"/>
      <c r="AA72" s="144"/>
      <c r="AB72" s="144"/>
      <c r="AC72" s="144"/>
      <c r="AD72" s="144"/>
      <c r="AE72" s="144"/>
      <c r="AF72" s="145"/>
      <c r="AG72" s="157">
        <v>29</v>
      </c>
      <c r="AH72" s="122"/>
      <c r="AI72" s="122"/>
      <c r="AJ72" s="122">
        <v>-3</v>
      </c>
      <c r="AK72" s="163"/>
      <c r="AL72" s="134"/>
      <c r="AM72" s="134"/>
      <c r="AN72" s="134"/>
    </row>
    <row r="73" spans="1:40" x14ac:dyDescent="0.2">
      <c r="A73" s="143"/>
      <c r="B73" s="169">
        <v>30</v>
      </c>
      <c r="C73" s="24">
        <v>9</v>
      </c>
      <c r="D73" s="169">
        <f>IF($T$5&gt;23,D72+C73,0)</f>
        <v>59</v>
      </c>
      <c r="E73" s="157"/>
      <c r="F73" s="144"/>
      <c r="G73" s="144"/>
      <c r="H73" s="144"/>
      <c r="I73" s="144"/>
      <c r="J73" s="144"/>
      <c r="K73" s="144"/>
      <c r="L73" s="144"/>
      <c r="M73" s="144"/>
      <c r="N73" s="144"/>
      <c r="O73" s="144"/>
      <c r="P73" s="144"/>
      <c r="Q73" s="144"/>
      <c r="R73" s="144"/>
      <c r="S73" s="269"/>
      <c r="T73" s="270"/>
      <c r="U73" s="271"/>
      <c r="V73" s="145"/>
      <c r="W73" s="144"/>
      <c r="X73" s="144"/>
      <c r="Y73" s="144"/>
      <c r="Z73" s="144"/>
      <c r="AA73" s="144"/>
      <c r="AB73" s="144"/>
      <c r="AC73" s="144"/>
      <c r="AD73" s="144"/>
      <c r="AE73" s="144"/>
      <c r="AF73" s="145"/>
      <c r="AG73" s="157">
        <v>30</v>
      </c>
      <c r="AH73" s="122"/>
      <c r="AI73" s="122"/>
      <c r="AJ73" s="122">
        <v>-3</v>
      </c>
      <c r="AK73" s="163"/>
      <c r="AL73" s="134"/>
      <c r="AM73" s="134"/>
      <c r="AN73" s="134"/>
    </row>
    <row r="74" spans="1:40" x14ac:dyDescent="0.2">
      <c r="A74" s="143"/>
      <c r="B74" s="144"/>
      <c r="C74" s="144"/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144"/>
      <c r="P74" s="144"/>
      <c r="Q74" s="144"/>
      <c r="R74" s="192"/>
      <c r="S74" s="269"/>
      <c r="T74" s="270"/>
      <c r="U74" s="271"/>
      <c r="V74" s="145"/>
      <c r="W74" s="144"/>
      <c r="X74" s="144"/>
      <c r="Y74" s="144"/>
      <c r="Z74" s="144"/>
      <c r="AA74" s="144"/>
      <c r="AB74" s="144"/>
      <c r="AC74" s="144"/>
      <c r="AD74" s="144"/>
      <c r="AE74" s="144"/>
      <c r="AF74" s="145"/>
      <c r="AG74" s="157"/>
      <c r="AH74" s="163"/>
      <c r="AI74" s="163"/>
      <c r="AJ74" s="163"/>
      <c r="AK74" s="163"/>
      <c r="AL74" s="134"/>
      <c r="AM74" s="134"/>
      <c r="AN74" s="134"/>
    </row>
    <row r="75" spans="1:40" x14ac:dyDescent="0.2">
      <c r="A75" s="143"/>
      <c r="B75" s="183" t="s">
        <v>169</v>
      </c>
      <c r="C75" s="184"/>
      <c r="D75" s="184"/>
      <c r="E75" s="184"/>
      <c r="F75" s="144"/>
      <c r="G75" s="144"/>
      <c r="H75" s="144"/>
      <c r="I75" s="144"/>
      <c r="J75" s="144"/>
      <c r="K75" s="144"/>
      <c r="L75" s="144"/>
      <c r="M75" s="144"/>
      <c r="N75" s="144"/>
      <c r="O75" s="144"/>
      <c r="P75" s="144"/>
      <c r="Q75" s="144"/>
      <c r="R75" s="192"/>
      <c r="S75" s="269"/>
      <c r="T75" s="270"/>
      <c r="U75" s="271"/>
      <c r="V75" s="145"/>
      <c r="W75" s="144"/>
      <c r="X75" s="144"/>
      <c r="Y75" s="144"/>
      <c r="Z75" s="144"/>
      <c r="AA75" s="144"/>
      <c r="AB75" s="144"/>
      <c r="AC75" s="144"/>
      <c r="AD75" s="144"/>
      <c r="AE75" s="144"/>
      <c r="AF75" s="145"/>
      <c r="AG75" s="157"/>
      <c r="AH75" s="163" t="s">
        <v>406</v>
      </c>
      <c r="AI75" s="163"/>
      <c r="AJ75" s="163"/>
      <c r="AK75" s="163"/>
      <c r="AL75" s="134"/>
      <c r="AM75" s="134"/>
      <c r="AN75" s="134"/>
    </row>
    <row r="76" spans="1:40" x14ac:dyDescent="0.2">
      <c r="A76" s="143"/>
      <c r="B76" s="185" t="s">
        <v>48</v>
      </c>
      <c r="C76" s="185" t="s">
        <v>117</v>
      </c>
      <c r="D76" s="186" t="s">
        <v>170</v>
      </c>
      <c r="E76" s="187"/>
      <c r="F76" s="144"/>
      <c r="G76" s="144"/>
      <c r="H76" s="144"/>
      <c r="I76" s="144"/>
      <c r="J76" s="144"/>
      <c r="K76" s="144"/>
      <c r="L76" s="144"/>
      <c r="M76" s="144"/>
      <c r="N76" s="144"/>
      <c r="O76" s="144"/>
      <c r="P76" s="144"/>
      <c r="Q76" s="144"/>
      <c r="R76" s="192"/>
      <c r="S76" s="269"/>
      <c r="T76" s="270"/>
      <c r="U76" s="271"/>
      <c r="V76" s="145"/>
      <c r="W76" s="144"/>
      <c r="X76" s="144"/>
      <c r="Y76" s="144"/>
      <c r="Z76" s="144"/>
      <c r="AA76" s="144"/>
      <c r="AB76" s="144"/>
      <c r="AC76" s="144"/>
      <c r="AD76" s="144"/>
      <c r="AE76" s="144"/>
      <c r="AF76" s="145"/>
      <c r="AG76" s="157"/>
      <c r="AH76" s="163"/>
      <c r="AI76" s="163"/>
      <c r="AJ76" s="163"/>
      <c r="AK76" s="163"/>
      <c r="AL76" s="134"/>
      <c r="AM76" s="134"/>
      <c r="AN76" s="134"/>
    </row>
    <row r="77" spans="1:40" x14ac:dyDescent="0.2">
      <c r="A77" s="143"/>
      <c r="B77" s="188">
        <v>1</v>
      </c>
      <c r="C77" s="25">
        <v>124</v>
      </c>
      <c r="D77" s="189">
        <f>124-C77</f>
        <v>0</v>
      </c>
      <c r="E77" s="187" t="str">
        <f>IF((D77&lt;0),"Error","ok")</f>
        <v>ok</v>
      </c>
      <c r="F77" s="144"/>
      <c r="G77" s="144"/>
      <c r="H77" s="144"/>
      <c r="I77" s="144"/>
      <c r="J77" s="144"/>
      <c r="K77" s="144"/>
      <c r="L77" s="144"/>
      <c r="M77" s="144"/>
      <c r="N77" s="144"/>
      <c r="O77" s="144"/>
      <c r="P77" s="144"/>
      <c r="Q77" s="144"/>
      <c r="R77" s="192"/>
      <c r="S77" s="269"/>
      <c r="T77" s="270"/>
      <c r="U77" s="271"/>
      <c r="V77" s="145"/>
      <c r="W77" s="144"/>
      <c r="X77" s="144"/>
      <c r="Y77" s="144"/>
      <c r="Z77" s="144"/>
      <c r="AA77" s="144"/>
      <c r="AB77" s="144"/>
      <c r="AC77" s="144"/>
      <c r="AD77" s="144"/>
      <c r="AE77" s="144"/>
      <c r="AF77" s="145"/>
      <c r="AG77" s="144"/>
      <c r="AH77" s="134"/>
      <c r="AI77" s="134"/>
      <c r="AJ77" s="134"/>
      <c r="AK77" s="134"/>
      <c r="AL77" s="134"/>
      <c r="AM77" s="134"/>
      <c r="AN77" s="134"/>
    </row>
    <row r="78" spans="1:40" x14ac:dyDescent="0.2">
      <c r="A78" s="143"/>
      <c r="B78" s="188">
        <v>2</v>
      </c>
      <c r="C78" s="25">
        <v>124</v>
      </c>
      <c r="D78" s="189">
        <f t="shared" ref="D78:D94" si="0">124-C78</f>
        <v>0</v>
      </c>
      <c r="E78" s="187" t="str">
        <f t="shared" ref="E78:E94" si="1">IF((D78&lt;0),"Error","ok")</f>
        <v>ok</v>
      </c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92"/>
      <c r="S78" s="272"/>
      <c r="T78" s="273"/>
      <c r="U78" s="274"/>
      <c r="V78" s="145"/>
      <c r="W78" s="144"/>
      <c r="X78" s="144"/>
      <c r="Y78" s="144"/>
      <c r="Z78" s="144"/>
      <c r="AA78" s="144"/>
      <c r="AB78" s="144"/>
      <c r="AC78" s="144"/>
      <c r="AD78" s="144"/>
      <c r="AE78" s="144"/>
      <c r="AF78" s="145"/>
      <c r="AG78" s="144"/>
      <c r="AH78" s="134"/>
      <c r="AI78" s="134"/>
      <c r="AJ78" s="134"/>
      <c r="AK78" s="134"/>
      <c r="AL78" s="134"/>
      <c r="AM78" s="134"/>
      <c r="AN78" s="134"/>
    </row>
    <row r="79" spans="1:40" x14ac:dyDescent="0.2">
      <c r="A79" s="143"/>
      <c r="B79" s="188">
        <v>3</v>
      </c>
      <c r="C79" s="25">
        <v>124</v>
      </c>
      <c r="D79" s="189">
        <f t="shared" si="0"/>
        <v>0</v>
      </c>
      <c r="E79" s="187" t="str">
        <f t="shared" si="1"/>
        <v>ok</v>
      </c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92"/>
      <c r="S79" s="144"/>
      <c r="T79" s="190"/>
      <c r="U79" s="144"/>
      <c r="V79" s="145"/>
      <c r="W79" s="144"/>
      <c r="X79" s="144"/>
      <c r="Y79" s="144"/>
      <c r="Z79" s="144"/>
      <c r="AA79" s="144"/>
      <c r="AB79" s="144"/>
      <c r="AC79" s="144"/>
      <c r="AD79" s="144"/>
      <c r="AE79" s="144"/>
      <c r="AF79" s="145"/>
      <c r="AG79" s="144"/>
      <c r="AH79" s="134"/>
      <c r="AI79" s="134"/>
      <c r="AJ79" s="134"/>
      <c r="AK79" s="134"/>
      <c r="AL79" s="134"/>
      <c r="AM79" s="134"/>
      <c r="AN79" s="134"/>
    </row>
    <row r="80" spans="1:40" x14ac:dyDescent="0.2">
      <c r="A80" s="143"/>
      <c r="B80" s="188">
        <v>4</v>
      </c>
      <c r="C80" s="25">
        <v>124</v>
      </c>
      <c r="D80" s="189">
        <f t="shared" si="0"/>
        <v>0</v>
      </c>
      <c r="E80" s="187" t="str">
        <f t="shared" si="1"/>
        <v>ok</v>
      </c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92"/>
      <c r="S80" s="191"/>
      <c r="T80" s="191"/>
      <c r="U80" s="191"/>
      <c r="V80" s="145"/>
      <c r="W80" s="144"/>
      <c r="X80" s="144"/>
      <c r="Y80" s="144"/>
      <c r="Z80" s="144"/>
      <c r="AA80" s="144"/>
      <c r="AB80" s="144"/>
      <c r="AC80" s="144"/>
      <c r="AD80" s="144"/>
      <c r="AE80" s="144"/>
      <c r="AF80" s="145"/>
      <c r="AG80" s="144"/>
      <c r="AH80" s="134"/>
      <c r="AI80" s="134"/>
      <c r="AJ80" s="134"/>
      <c r="AK80" s="134"/>
      <c r="AL80" s="134"/>
      <c r="AM80" s="134"/>
      <c r="AN80" s="134"/>
    </row>
    <row r="81" spans="1:40" x14ac:dyDescent="0.2">
      <c r="A81" s="143"/>
      <c r="B81" s="188">
        <v>5</v>
      </c>
      <c r="C81" s="25">
        <v>124</v>
      </c>
      <c r="D81" s="189">
        <f t="shared" si="0"/>
        <v>0</v>
      </c>
      <c r="E81" s="187" t="str">
        <f t="shared" si="1"/>
        <v>ok</v>
      </c>
      <c r="F81" s="144"/>
      <c r="G81" s="183" t="s">
        <v>101</v>
      </c>
      <c r="H81" s="183"/>
      <c r="I81" s="183"/>
      <c r="J81" s="195">
        <f>Calc!C266</f>
        <v>109.62205982755289</v>
      </c>
      <c r="K81" s="183" t="s">
        <v>57</v>
      </c>
      <c r="L81" s="144"/>
      <c r="M81" s="196" t="s">
        <v>390</v>
      </c>
      <c r="N81" s="196"/>
      <c r="O81" s="196"/>
      <c r="P81" s="196"/>
      <c r="Q81" s="144"/>
      <c r="R81" s="192"/>
      <c r="S81" s="192"/>
      <c r="T81" s="192"/>
      <c r="U81" s="192"/>
      <c r="V81" s="145"/>
      <c r="W81" s="144"/>
      <c r="X81" s="144"/>
      <c r="Y81" s="144"/>
      <c r="Z81" s="144"/>
      <c r="AA81" s="144"/>
      <c r="AB81" s="144"/>
      <c r="AC81" s="144"/>
      <c r="AD81" s="144"/>
      <c r="AE81" s="144"/>
      <c r="AF81" s="145"/>
      <c r="AG81" s="144"/>
      <c r="AH81" s="134"/>
      <c r="AI81" s="134"/>
      <c r="AJ81" s="134"/>
      <c r="AK81" s="134"/>
      <c r="AL81" s="134"/>
      <c r="AM81" s="134"/>
      <c r="AN81" s="134"/>
    </row>
    <row r="82" spans="1:40" x14ac:dyDescent="0.2">
      <c r="A82" s="143"/>
      <c r="B82" s="188">
        <v>6</v>
      </c>
      <c r="C82" s="25">
        <v>124</v>
      </c>
      <c r="D82" s="189">
        <f t="shared" si="0"/>
        <v>0</v>
      </c>
      <c r="E82" s="187" t="str">
        <f t="shared" si="1"/>
        <v>ok</v>
      </c>
      <c r="F82" s="144"/>
      <c r="G82" s="196" t="s">
        <v>177</v>
      </c>
      <c r="H82" s="197"/>
      <c r="I82" s="197"/>
      <c r="J82" s="198">
        <f>J81+12</f>
        <v>121.62205982755289</v>
      </c>
      <c r="K82" s="196" t="s">
        <v>57</v>
      </c>
      <c r="L82" s="144"/>
      <c r="M82" s="255" t="s">
        <v>391</v>
      </c>
      <c r="N82" s="199"/>
      <c r="O82" s="254">
        <v>1.6</v>
      </c>
      <c r="P82" s="199" t="s">
        <v>83</v>
      </c>
      <c r="Q82" s="144"/>
      <c r="R82" s="144"/>
      <c r="S82" s="193"/>
      <c r="T82" s="192"/>
      <c r="U82" s="192"/>
      <c r="V82" s="145"/>
      <c r="W82" s="144"/>
      <c r="X82" s="144"/>
      <c r="Y82" s="144"/>
      <c r="Z82" s="144"/>
      <c r="AA82" s="144"/>
      <c r="AB82" s="144"/>
      <c r="AC82" s="144"/>
      <c r="AD82" s="144"/>
      <c r="AE82" s="144"/>
      <c r="AF82" s="145"/>
      <c r="AG82" s="144"/>
      <c r="AH82" s="134"/>
      <c r="AI82" s="134"/>
      <c r="AJ82" s="134"/>
      <c r="AK82" s="134"/>
      <c r="AL82" s="134"/>
      <c r="AM82" s="134"/>
      <c r="AN82" s="134"/>
    </row>
    <row r="83" spans="1:40" x14ac:dyDescent="0.2">
      <c r="A83" s="143"/>
      <c r="B83" s="188">
        <v>7</v>
      </c>
      <c r="C83" s="25">
        <v>124</v>
      </c>
      <c r="D83" s="189">
        <f t="shared" si="0"/>
        <v>0</v>
      </c>
      <c r="E83" s="187" t="str">
        <f t="shared" si="1"/>
        <v>ok</v>
      </c>
      <c r="F83" s="144"/>
      <c r="G83" s="256" t="s">
        <v>55</v>
      </c>
      <c r="H83" s="255"/>
      <c r="I83" s="255"/>
      <c r="J83" s="201">
        <f>Calc!C267</f>
        <v>109.70687596790913</v>
      </c>
      <c r="K83" s="187" t="s">
        <v>57</v>
      </c>
      <c r="L83" s="144"/>
      <c r="M83" s="157"/>
      <c r="N83" s="157"/>
      <c r="O83" s="157"/>
      <c r="P83" s="157"/>
      <c r="Q83" s="144"/>
      <c r="R83" s="144"/>
      <c r="S83" s="194"/>
      <c r="T83" s="192"/>
      <c r="U83" s="192"/>
      <c r="V83" s="145"/>
      <c r="W83" s="144"/>
      <c r="X83" s="144"/>
      <c r="Y83" s="144"/>
      <c r="Z83" s="144"/>
      <c r="AA83" s="144"/>
      <c r="AB83" s="144"/>
      <c r="AC83" s="144"/>
      <c r="AD83" s="144"/>
      <c r="AE83" s="144"/>
      <c r="AF83" s="145"/>
      <c r="AG83" s="144"/>
      <c r="AH83" s="134"/>
      <c r="AI83" s="134"/>
      <c r="AJ83" s="134"/>
      <c r="AK83" s="134"/>
      <c r="AL83" s="134"/>
      <c r="AM83" s="134"/>
      <c r="AN83" s="134"/>
    </row>
    <row r="84" spans="1:40" x14ac:dyDescent="0.2">
      <c r="A84" s="143"/>
      <c r="B84" s="188">
        <v>8</v>
      </c>
      <c r="C84" s="25">
        <v>124</v>
      </c>
      <c r="D84" s="189">
        <f t="shared" si="0"/>
        <v>0</v>
      </c>
      <c r="E84" s="187" t="str">
        <f t="shared" si="1"/>
        <v>ok</v>
      </c>
      <c r="F84" s="144"/>
      <c r="G84" s="256" t="s">
        <v>81</v>
      </c>
      <c r="H84" s="255"/>
      <c r="I84" s="255"/>
      <c r="J84" s="201">
        <f>Calc!C268</f>
        <v>111.9806291212204</v>
      </c>
      <c r="K84" s="187" t="s">
        <v>57</v>
      </c>
      <c r="L84" s="144"/>
      <c r="M84" s="144"/>
      <c r="N84" s="144"/>
      <c r="O84" s="144"/>
      <c r="P84" s="144"/>
      <c r="Q84" s="144"/>
      <c r="R84" s="144"/>
      <c r="S84" s="144"/>
      <c r="T84" s="144"/>
      <c r="U84" s="144"/>
      <c r="V84" s="145"/>
      <c r="W84" s="144"/>
      <c r="X84" s="144"/>
      <c r="Y84" s="144"/>
      <c r="Z84" s="144"/>
      <c r="AA84" s="144"/>
      <c r="AB84" s="144"/>
      <c r="AC84" s="144"/>
      <c r="AD84" s="144"/>
      <c r="AE84" s="144"/>
      <c r="AF84" s="145"/>
      <c r="AG84" s="144"/>
      <c r="AH84" s="134"/>
      <c r="AI84" s="134"/>
      <c r="AJ84" s="134"/>
      <c r="AK84" s="134"/>
      <c r="AL84" s="134"/>
      <c r="AM84" s="134"/>
      <c r="AN84" s="134"/>
    </row>
    <row r="85" spans="1:40" x14ac:dyDescent="0.2">
      <c r="A85" s="143"/>
      <c r="B85" s="188">
        <v>9</v>
      </c>
      <c r="C85" s="25">
        <v>124</v>
      </c>
      <c r="D85" s="189">
        <v>0</v>
      </c>
      <c r="E85" s="187" t="str">
        <f t="shared" si="1"/>
        <v>ok</v>
      </c>
      <c r="F85" s="144"/>
      <c r="G85" s="256" t="s">
        <v>82</v>
      </c>
      <c r="H85" s="255"/>
      <c r="I85" s="255"/>
      <c r="J85" s="201">
        <f>Calc!C269</f>
        <v>105.3354220230853</v>
      </c>
      <c r="K85" s="187" t="s">
        <v>57</v>
      </c>
      <c r="L85" s="144"/>
      <c r="M85" s="144"/>
      <c r="N85" s="144"/>
      <c r="O85" s="144"/>
      <c r="P85" s="144"/>
      <c r="Q85" s="144"/>
      <c r="R85" s="144"/>
      <c r="S85" s="144"/>
      <c r="T85" s="144"/>
      <c r="U85" s="144"/>
      <c r="V85" s="145"/>
      <c r="W85" s="144"/>
      <c r="X85" s="144"/>
      <c r="Y85" s="144"/>
      <c r="Z85" s="144"/>
      <c r="AA85" s="144"/>
      <c r="AB85" s="144"/>
      <c r="AC85" s="144"/>
      <c r="AD85" s="144"/>
      <c r="AE85" s="144"/>
      <c r="AF85" s="145"/>
      <c r="AG85" s="144"/>
      <c r="AH85" s="134"/>
      <c r="AI85" s="134"/>
      <c r="AJ85" s="134"/>
      <c r="AK85" s="134"/>
      <c r="AL85" s="134"/>
      <c r="AM85" s="134"/>
      <c r="AN85" s="134"/>
    </row>
    <row r="86" spans="1:40" x14ac:dyDescent="0.2">
      <c r="A86" s="143"/>
      <c r="B86" s="188">
        <v>10</v>
      </c>
      <c r="C86" s="25">
        <v>124</v>
      </c>
      <c r="D86" s="189">
        <v>0</v>
      </c>
      <c r="E86" s="187" t="str">
        <f t="shared" si="1"/>
        <v>ok</v>
      </c>
      <c r="F86" s="144"/>
      <c r="G86" s="256" t="s">
        <v>173</v>
      </c>
      <c r="H86" s="255"/>
      <c r="I86" s="255"/>
      <c r="J86" s="201">
        <f>J84-J81</f>
        <v>2.3585692936675144</v>
      </c>
      <c r="K86" s="187" t="s">
        <v>57</v>
      </c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5"/>
      <c r="W86" s="144"/>
      <c r="X86" s="144"/>
      <c r="Y86" s="144"/>
      <c r="Z86" s="144"/>
      <c r="AA86" s="144"/>
      <c r="AB86" s="144"/>
      <c r="AC86" s="144"/>
      <c r="AD86" s="144"/>
      <c r="AE86" s="144"/>
      <c r="AF86" s="145"/>
      <c r="AG86" s="144"/>
      <c r="AH86" s="134"/>
      <c r="AI86" s="134"/>
      <c r="AJ86" s="134"/>
      <c r="AK86" s="134"/>
      <c r="AL86" s="134"/>
      <c r="AM86" s="134"/>
      <c r="AN86" s="134"/>
    </row>
    <row r="87" spans="1:40" x14ac:dyDescent="0.2">
      <c r="A87" s="143"/>
      <c r="B87" s="188">
        <v>11</v>
      </c>
      <c r="C87" s="25">
        <v>124</v>
      </c>
      <c r="D87" s="189">
        <f t="shared" si="0"/>
        <v>0</v>
      </c>
      <c r="E87" s="187" t="str">
        <f t="shared" si="1"/>
        <v>ok</v>
      </c>
      <c r="F87" s="144"/>
      <c r="G87" s="256" t="s">
        <v>174</v>
      </c>
      <c r="H87" s="255"/>
      <c r="I87" s="255"/>
      <c r="J87" s="201">
        <f>J85-J81</f>
        <v>-4.2866378044675884</v>
      </c>
      <c r="K87" s="187" t="s">
        <v>57</v>
      </c>
      <c r="L87" s="144"/>
      <c r="M87" s="190"/>
      <c r="R87" s="144"/>
      <c r="S87" s="144"/>
      <c r="T87" s="144"/>
      <c r="U87" s="144"/>
      <c r="V87" s="145"/>
      <c r="W87" s="144"/>
      <c r="X87" s="144"/>
      <c r="Y87" s="144"/>
      <c r="Z87" s="144"/>
      <c r="AA87" s="144"/>
      <c r="AB87" s="144"/>
      <c r="AC87" s="144"/>
      <c r="AD87" s="144"/>
      <c r="AE87" s="144"/>
      <c r="AF87" s="145"/>
      <c r="AG87" s="144"/>
      <c r="AH87" s="134"/>
      <c r="AI87" s="134"/>
      <c r="AJ87" s="134"/>
      <c r="AK87" s="134"/>
      <c r="AL87" s="134"/>
      <c r="AM87" s="134"/>
      <c r="AN87" s="134"/>
    </row>
    <row r="88" spans="1:40" x14ac:dyDescent="0.2">
      <c r="A88" s="143"/>
      <c r="B88" s="188">
        <v>12</v>
      </c>
      <c r="C88" s="25">
        <v>124</v>
      </c>
      <c r="D88" s="189">
        <f t="shared" si="0"/>
        <v>0</v>
      </c>
      <c r="E88" s="187" t="str">
        <f t="shared" si="1"/>
        <v>ok</v>
      </c>
      <c r="F88" s="144"/>
      <c r="K88" s="144"/>
      <c r="L88" s="190"/>
      <c r="R88" s="144"/>
      <c r="S88" s="144"/>
      <c r="T88" s="144"/>
      <c r="U88" s="144"/>
      <c r="V88" s="145"/>
      <c r="W88" s="144"/>
      <c r="X88" s="144"/>
      <c r="Y88" s="144"/>
      <c r="Z88" s="144"/>
      <c r="AA88" s="144"/>
      <c r="AB88" s="144"/>
      <c r="AC88" s="144"/>
      <c r="AD88" s="144"/>
      <c r="AE88" s="144"/>
      <c r="AF88" s="145"/>
      <c r="AG88" s="144"/>
      <c r="AH88" s="134"/>
      <c r="AI88" s="134"/>
      <c r="AJ88" s="134"/>
      <c r="AK88" s="134"/>
      <c r="AL88" s="134"/>
      <c r="AM88" s="134"/>
      <c r="AN88" s="134"/>
    </row>
    <row r="89" spans="1:40" x14ac:dyDescent="0.2">
      <c r="A89" s="143"/>
      <c r="B89" s="188">
        <v>13</v>
      </c>
      <c r="C89" s="25">
        <v>124</v>
      </c>
      <c r="D89" s="189">
        <f t="shared" si="0"/>
        <v>0</v>
      </c>
      <c r="E89" s="187" t="str">
        <f t="shared" si="1"/>
        <v>ok</v>
      </c>
      <c r="F89" s="144"/>
      <c r="G89" s="247" t="s">
        <v>408</v>
      </c>
      <c r="H89" s="207"/>
      <c r="I89" s="208"/>
      <c r="J89" s="209"/>
      <c r="K89" s="207"/>
      <c r="L89" s="208"/>
      <c r="M89" s="209"/>
      <c r="N89" s="207"/>
      <c r="O89" s="207"/>
      <c r="P89" s="155"/>
      <c r="R89" s="144"/>
      <c r="S89" s="144"/>
      <c r="T89" s="144"/>
      <c r="U89" s="144"/>
      <c r="V89" s="145"/>
      <c r="W89" s="144"/>
      <c r="X89" s="144"/>
      <c r="Y89" s="144"/>
      <c r="Z89" s="144"/>
      <c r="AA89" s="144"/>
      <c r="AB89" s="144"/>
      <c r="AC89" s="144"/>
      <c r="AD89" s="144"/>
      <c r="AE89" s="144"/>
      <c r="AF89" s="145"/>
      <c r="AG89" s="144"/>
      <c r="AH89" s="134"/>
      <c r="AI89" s="134"/>
      <c r="AJ89" s="134"/>
      <c r="AK89" s="134"/>
      <c r="AL89" s="134"/>
      <c r="AM89" s="134"/>
      <c r="AN89" s="134"/>
    </row>
    <row r="90" spans="1:40" x14ac:dyDescent="0.2">
      <c r="A90" s="143"/>
      <c r="B90" s="188">
        <v>14</v>
      </c>
      <c r="C90" s="25">
        <v>124</v>
      </c>
      <c r="D90" s="189">
        <f t="shared" si="0"/>
        <v>0</v>
      </c>
      <c r="E90" s="187" t="str">
        <f t="shared" si="1"/>
        <v>ok</v>
      </c>
      <c r="F90" s="144"/>
      <c r="G90" s="163"/>
      <c r="H90" s="163"/>
      <c r="I90" s="163"/>
      <c r="J90" s="163"/>
      <c r="K90" s="163"/>
      <c r="L90" s="163"/>
      <c r="M90" s="163"/>
      <c r="N90" s="163"/>
      <c r="O90" s="163"/>
      <c r="P90" s="163"/>
      <c r="R90" s="144"/>
      <c r="S90" s="144"/>
      <c r="T90" s="144"/>
      <c r="U90" s="144"/>
      <c r="V90" s="145"/>
      <c r="W90" s="144"/>
      <c r="X90" s="144"/>
      <c r="Y90" s="144"/>
      <c r="Z90" s="144"/>
      <c r="AA90" s="144"/>
      <c r="AB90" s="144"/>
      <c r="AC90" s="144"/>
      <c r="AD90" s="144"/>
      <c r="AE90" s="144"/>
      <c r="AF90" s="145"/>
      <c r="AG90" s="144"/>
      <c r="AH90" s="134"/>
      <c r="AI90" s="134"/>
      <c r="AJ90" s="134"/>
      <c r="AK90" s="134"/>
      <c r="AL90" s="134"/>
      <c r="AM90" s="134"/>
      <c r="AN90" s="134"/>
    </row>
    <row r="91" spans="1:40" x14ac:dyDescent="0.2">
      <c r="A91" s="143"/>
      <c r="B91" s="188">
        <v>15</v>
      </c>
      <c r="C91" s="25">
        <v>124</v>
      </c>
      <c r="D91" s="189">
        <f t="shared" si="0"/>
        <v>0</v>
      </c>
      <c r="E91" s="187" t="str">
        <f t="shared" si="1"/>
        <v>ok</v>
      </c>
      <c r="F91" s="144"/>
      <c r="G91" s="163"/>
      <c r="H91" s="246" t="s">
        <v>413</v>
      </c>
      <c r="I91" s="251" t="s">
        <v>417</v>
      </c>
      <c r="J91" s="251"/>
      <c r="K91" s="261" t="s">
        <v>418</v>
      </c>
      <c r="L91" s="261"/>
      <c r="M91" s="261" t="s">
        <v>419</v>
      </c>
      <c r="N91" s="261"/>
      <c r="O91" s="163"/>
      <c r="P91" s="163"/>
      <c r="R91" s="144"/>
      <c r="S91" s="144"/>
      <c r="T91" s="144"/>
      <c r="U91" s="144"/>
      <c r="V91" s="145"/>
      <c r="W91" s="144"/>
      <c r="X91" s="144"/>
      <c r="Y91" s="144"/>
      <c r="Z91" s="144"/>
      <c r="AA91" s="144"/>
      <c r="AB91" s="144"/>
      <c r="AC91" s="144"/>
      <c r="AD91" s="144"/>
      <c r="AE91" s="144"/>
      <c r="AF91" s="145"/>
      <c r="AG91" s="144"/>
      <c r="AH91" s="134"/>
      <c r="AI91" s="134"/>
      <c r="AJ91" s="134"/>
      <c r="AK91" s="134"/>
      <c r="AL91" s="134"/>
      <c r="AM91" s="134"/>
      <c r="AN91" s="134"/>
    </row>
    <row r="92" spans="1:40" x14ac:dyDescent="0.2">
      <c r="A92" s="143"/>
      <c r="B92" s="188">
        <v>16</v>
      </c>
      <c r="C92" s="25">
        <v>124</v>
      </c>
      <c r="D92" s="189">
        <f t="shared" si="0"/>
        <v>0</v>
      </c>
      <c r="E92" s="187" t="str">
        <f t="shared" si="1"/>
        <v>ok</v>
      </c>
      <c r="F92" s="144"/>
      <c r="G92" s="210"/>
      <c r="H92" s="224"/>
      <c r="I92" s="225" t="s">
        <v>421</v>
      </c>
      <c r="J92" s="224" t="s">
        <v>420</v>
      </c>
      <c r="K92" s="225" t="s">
        <v>421</v>
      </c>
      <c r="L92" s="224" t="s">
        <v>420</v>
      </c>
      <c r="M92" s="225" t="s">
        <v>421</v>
      </c>
      <c r="N92" s="224" t="s">
        <v>420</v>
      </c>
      <c r="O92" s="157"/>
      <c r="P92" s="163"/>
      <c r="R92" s="144"/>
      <c r="S92" s="144"/>
      <c r="T92" s="144"/>
      <c r="U92" s="144"/>
      <c r="V92" s="145"/>
      <c r="W92" s="144"/>
      <c r="X92" s="144"/>
      <c r="Y92" s="144"/>
      <c r="Z92" s="144"/>
      <c r="AA92" s="144"/>
      <c r="AB92" s="144"/>
      <c r="AC92" s="144"/>
      <c r="AD92" s="144"/>
      <c r="AE92" s="144"/>
      <c r="AF92" s="145"/>
      <c r="AG92" s="144"/>
      <c r="AH92" s="134"/>
      <c r="AI92" s="134"/>
      <c r="AJ92" s="134"/>
      <c r="AK92" s="134"/>
      <c r="AL92" s="134"/>
      <c r="AM92" s="134"/>
      <c r="AN92" s="134"/>
    </row>
    <row r="93" spans="1:40" ht="19" x14ac:dyDescent="0.25">
      <c r="A93" s="143"/>
      <c r="B93" s="188">
        <v>17</v>
      </c>
      <c r="C93" s="25">
        <v>118</v>
      </c>
      <c r="D93" s="189">
        <f t="shared" si="0"/>
        <v>6</v>
      </c>
      <c r="E93" s="187" t="str">
        <f t="shared" si="1"/>
        <v>ok</v>
      </c>
      <c r="F93" s="144"/>
      <c r="G93" s="248" t="s">
        <v>77</v>
      </c>
      <c r="H93" s="229">
        <v>5</v>
      </c>
      <c r="I93" s="243">
        <v>4</v>
      </c>
      <c r="J93" s="228">
        <v>35</v>
      </c>
      <c r="K93" s="229">
        <v>35</v>
      </c>
      <c r="L93" s="244">
        <v>60</v>
      </c>
      <c r="M93" s="228">
        <v>60</v>
      </c>
      <c r="N93" s="245">
        <v>80</v>
      </c>
      <c r="O93" s="157"/>
      <c r="P93" s="163"/>
      <c r="R93" s="144"/>
      <c r="S93" s="144"/>
      <c r="T93" s="144"/>
      <c r="U93" s="144"/>
      <c r="V93" s="145"/>
      <c r="W93" s="144"/>
      <c r="X93" s="144"/>
      <c r="Y93" s="144"/>
      <c r="Z93" s="144"/>
      <c r="AA93" s="144"/>
      <c r="AB93" s="144"/>
      <c r="AC93" s="144"/>
      <c r="AD93" s="144"/>
      <c r="AE93" s="144"/>
      <c r="AF93" s="145"/>
      <c r="AG93" s="144"/>
      <c r="AH93" s="134"/>
      <c r="AI93" s="134"/>
      <c r="AJ93" s="134"/>
      <c r="AK93" s="134"/>
      <c r="AL93" s="134"/>
      <c r="AM93" s="134"/>
      <c r="AN93" s="134"/>
    </row>
    <row r="94" spans="1:40" ht="19" x14ac:dyDescent="0.25">
      <c r="A94" s="143"/>
      <c r="B94" s="188">
        <v>18</v>
      </c>
      <c r="C94" s="25">
        <v>118</v>
      </c>
      <c r="D94" s="189">
        <f t="shared" si="0"/>
        <v>6</v>
      </c>
      <c r="E94" s="187" t="str">
        <f t="shared" si="1"/>
        <v>ok</v>
      </c>
      <c r="F94" s="144"/>
      <c r="G94" s="248" t="s">
        <v>80</v>
      </c>
      <c r="H94" s="229">
        <v>3</v>
      </c>
      <c r="I94" s="228">
        <v>-3</v>
      </c>
      <c r="J94" s="228">
        <v>-3</v>
      </c>
      <c r="K94" s="229">
        <v>-3</v>
      </c>
      <c r="L94" s="229">
        <v>-2.5</v>
      </c>
      <c r="M94" s="228">
        <v>-1.5</v>
      </c>
      <c r="N94" s="228">
        <v>7</v>
      </c>
      <c r="O94" s="157"/>
      <c r="P94" s="157"/>
      <c r="Q94" s="144"/>
      <c r="R94" s="144"/>
      <c r="S94" s="144"/>
      <c r="T94" s="144"/>
      <c r="U94" s="144"/>
      <c r="V94" s="145"/>
      <c r="W94" s="144"/>
      <c r="X94" s="144"/>
      <c r="Y94" s="144"/>
      <c r="Z94" s="144"/>
      <c r="AA94" s="144"/>
      <c r="AB94" s="144"/>
      <c r="AC94" s="144"/>
      <c r="AD94" s="144"/>
      <c r="AE94" s="144"/>
      <c r="AF94" s="145"/>
      <c r="AG94" s="144"/>
      <c r="AH94" s="134"/>
      <c r="AI94" s="134"/>
      <c r="AJ94" s="134"/>
      <c r="AK94" s="134"/>
      <c r="AL94" s="134"/>
      <c r="AM94" s="134"/>
      <c r="AN94" s="134"/>
    </row>
    <row r="95" spans="1:40" x14ac:dyDescent="0.2">
      <c r="A95" s="143"/>
      <c r="B95" s="188">
        <v>19</v>
      </c>
      <c r="C95" s="25">
        <v>118</v>
      </c>
      <c r="D95" s="189">
        <f t="shared" ref="D95:D100" si="2">124-C95</f>
        <v>6</v>
      </c>
      <c r="E95" s="187" t="str">
        <f t="shared" ref="E95:E100" si="3">IF((D95&lt;0),"Error","ok")</f>
        <v>ok</v>
      </c>
      <c r="F95" s="144"/>
      <c r="G95" s="157"/>
      <c r="H95" s="169"/>
      <c r="I95" s="157"/>
      <c r="J95" s="157"/>
      <c r="K95" s="157"/>
      <c r="L95" s="157"/>
      <c r="M95" s="157"/>
      <c r="N95" s="157"/>
      <c r="O95" s="157"/>
      <c r="P95" s="224"/>
      <c r="Q95" s="203"/>
      <c r="R95" s="144"/>
      <c r="S95" s="144"/>
      <c r="T95" s="144"/>
      <c r="U95" s="144"/>
      <c r="V95" s="145"/>
      <c r="W95" s="144"/>
      <c r="X95" s="144"/>
      <c r="Y95" s="144"/>
      <c r="Z95" s="144"/>
      <c r="AA95" s="144"/>
      <c r="AB95" s="144"/>
      <c r="AC95" s="144"/>
      <c r="AD95" s="144"/>
      <c r="AE95" s="144"/>
      <c r="AF95" s="145"/>
      <c r="AG95" s="144"/>
      <c r="AH95" s="134"/>
      <c r="AI95" s="134"/>
      <c r="AJ95" s="134"/>
      <c r="AK95" s="134"/>
      <c r="AL95" s="134"/>
      <c r="AM95" s="134"/>
      <c r="AN95" s="134"/>
    </row>
    <row r="96" spans="1:40" x14ac:dyDescent="0.2">
      <c r="A96" s="143"/>
      <c r="B96" s="188">
        <v>20</v>
      </c>
      <c r="C96" s="25">
        <v>118</v>
      </c>
      <c r="D96" s="189">
        <f t="shared" si="2"/>
        <v>6</v>
      </c>
      <c r="E96" s="187" t="str">
        <f t="shared" si="3"/>
        <v>ok</v>
      </c>
      <c r="F96" s="144"/>
      <c r="P96" s="134"/>
      <c r="V96" s="145"/>
      <c r="W96" s="144"/>
      <c r="X96" s="144"/>
      <c r="Y96" s="144"/>
      <c r="Z96" s="144"/>
      <c r="AA96" s="144"/>
      <c r="AB96" s="144"/>
      <c r="AC96" s="144"/>
      <c r="AD96" s="144"/>
      <c r="AE96" s="144"/>
      <c r="AF96" s="145"/>
      <c r="AG96" s="144"/>
      <c r="AH96" s="134"/>
      <c r="AI96" s="134"/>
      <c r="AJ96" s="134"/>
      <c r="AK96" s="134"/>
      <c r="AL96" s="134"/>
      <c r="AM96" s="134"/>
      <c r="AN96" s="134"/>
    </row>
    <row r="97" spans="1:40" x14ac:dyDescent="0.2">
      <c r="A97" s="143"/>
      <c r="B97" s="188">
        <v>21</v>
      </c>
      <c r="C97" s="25">
        <v>118</v>
      </c>
      <c r="D97" s="189">
        <f t="shared" si="2"/>
        <v>6</v>
      </c>
      <c r="E97" s="187" t="str">
        <f t="shared" si="3"/>
        <v>ok</v>
      </c>
      <c r="F97" s="144"/>
      <c r="P97" s="134"/>
      <c r="V97" s="145"/>
      <c r="W97" s="144"/>
      <c r="X97" s="144"/>
      <c r="Y97" s="144"/>
      <c r="Z97" s="144"/>
      <c r="AA97" s="144"/>
      <c r="AB97" s="144"/>
      <c r="AC97" s="144"/>
      <c r="AD97" s="144"/>
      <c r="AE97" s="144"/>
      <c r="AF97" s="145"/>
      <c r="AG97" s="144"/>
      <c r="AH97" s="134"/>
      <c r="AI97" s="134"/>
      <c r="AJ97" s="134"/>
      <c r="AK97" s="134"/>
      <c r="AL97" s="134"/>
      <c r="AM97" s="134"/>
      <c r="AN97" s="134"/>
    </row>
    <row r="98" spans="1:40" x14ac:dyDescent="0.2">
      <c r="A98" s="143"/>
      <c r="B98" s="188">
        <v>22</v>
      </c>
      <c r="C98" s="25">
        <v>118</v>
      </c>
      <c r="D98" s="189">
        <f t="shared" si="2"/>
        <v>6</v>
      </c>
      <c r="E98" s="187" t="str">
        <f t="shared" si="3"/>
        <v>ok</v>
      </c>
      <c r="F98" s="144"/>
      <c r="G98" s="207" t="s">
        <v>409</v>
      </c>
      <c r="H98" s="207"/>
      <c r="I98" s="208"/>
      <c r="J98" s="209"/>
      <c r="K98" s="207"/>
      <c r="L98" s="208"/>
      <c r="M98" s="209"/>
      <c r="N98" s="207"/>
      <c r="O98" s="155"/>
      <c r="P98" s="155"/>
      <c r="V98" s="145"/>
      <c r="W98" s="144"/>
      <c r="X98" s="144"/>
      <c r="Y98" s="144"/>
      <c r="Z98" s="144"/>
      <c r="AA98" s="144"/>
      <c r="AB98" s="144"/>
      <c r="AC98" s="144"/>
      <c r="AD98" s="144"/>
      <c r="AE98" s="144"/>
      <c r="AF98" s="145"/>
      <c r="AG98" s="144"/>
      <c r="AH98" s="134"/>
      <c r="AI98" s="134"/>
      <c r="AJ98" s="134"/>
      <c r="AK98" s="134"/>
      <c r="AL98" s="134"/>
      <c r="AM98" s="134"/>
      <c r="AN98" s="134"/>
    </row>
    <row r="99" spans="1:40" x14ac:dyDescent="0.2">
      <c r="A99" s="143"/>
      <c r="B99" s="188">
        <v>23</v>
      </c>
      <c r="C99" s="25">
        <v>116</v>
      </c>
      <c r="D99" s="189">
        <f t="shared" si="2"/>
        <v>8</v>
      </c>
      <c r="E99" s="187" t="str">
        <f t="shared" si="3"/>
        <v>ok</v>
      </c>
      <c r="F99" s="144"/>
      <c r="G99" s="262" t="s">
        <v>327</v>
      </c>
      <c r="H99" s="262"/>
      <c r="I99" s="157"/>
      <c r="J99" s="276" t="s">
        <v>411</v>
      </c>
      <c r="K99" s="276"/>
      <c r="L99" s="210"/>
      <c r="M99" s="212"/>
      <c r="N99" s="210"/>
      <c r="O99" s="163"/>
      <c r="P99" s="163"/>
      <c r="V99" s="145"/>
      <c r="W99" s="144"/>
      <c r="X99" s="144"/>
      <c r="Y99" s="144"/>
      <c r="Z99" s="144"/>
      <c r="AA99" s="144"/>
      <c r="AB99" s="144"/>
      <c r="AC99" s="144"/>
      <c r="AD99" s="144"/>
      <c r="AE99" s="144"/>
      <c r="AF99" s="145"/>
      <c r="AG99" s="144"/>
      <c r="AH99" s="134"/>
      <c r="AI99" s="134"/>
      <c r="AJ99" s="134"/>
      <c r="AK99" s="134"/>
      <c r="AL99" s="134"/>
      <c r="AM99" s="134"/>
      <c r="AN99" s="134"/>
    </row>
    <row r="100" spans="1:40" ht="19" x14ac:dyDescent="0.25">
      <c r="A100" s="143"/>
      <c r="B100" s="188">
        <v>24</v>
      </c>
      <c r="C100" s="25">
        <v>116</v>
      </c>
      <c r="D100" s="189">
        <f t="shared" si="2"/>
        <v>8</v>
      </c>
      <c r="E100" s="187" t="str">
        <f t="shared" si="3"/>
        <v>ok</v>
      </c>
      <c r="F100" s="144"/>
      <c r="G100" s="213" t="s">
        <v>114</v>
      </c>
      <c r="H100" s="228">
        <v>30</v>
      </c>
      <c r="I100" s="242" t="s">
        <v>416</v>
      </c>
      <c r="J100" s="226" t="s">
        <v>77</v>
      </c>
      <c r="K100" s="241">
        <f>H100*COS(RADIANS(H101))</f>
        <v>29.885840942752367</v>
      </c>
      <c r="L100" s="210" t="s">
        <v>83</v>
      </c>
      <c r="M100" s="212"/>
      <c r="N100" s="227"/>
      <c r="O100" s="163"/>
      <c r="P100" s="163"/>
      <c r="V100" s="145"/>
      <c r="W100" s="144"/>
      <c r="X100" s="144"/>
      <c r="Y100" s="144"/>
      <c r="Z100" s="144"/>
      <c r="AA100" s="144"/>
      <c r="AB100" s="144"/>
      <c r="AC100" s="144"/>
      <c r="AD100" s="144"/>
      <c r="AE100" s="144"/>
      <c r="AF100" s="145"/>
      <c r="AG100" s="144"/>
      <c r="AH100" s="134"/>
      <c r="AI100" s="134"/>
      <c r="AJ100" s="134"/>
      <c r="AK100" s="134"/>
      <c r="AL100" s="134"/>
      <c r="AM100" s="134"/>
      <c r="AN100" s="134"/>
    </row>
    <row r="101" spans="1:40" x14ac:dyDescent="0.2">
      <c r="A101" s="143"/>
      <c r="B101" s="188">
        <v>25</v>
      </c>
      <c r="C101" s="25">
        <v>116</v>
      </c>
      <c r="D101" s="189">
        <f t="shared" ref="D101:D106" si="4">124-C101</f>
        <v>8</v>
      </c>
      <c r="E101" s="187" t="str">
        <f t="shared" ref="E101:E106" si="5">IF((D101&lt;0),"Error","ok")</f>
        <v>ok</v>
      </c>
      <c r="F101" s="144"/>
      <c r="G101" s="213" t="s">
        <v>410</v>
      </c>
      <c r="H101" s="228">
        <v>5</v>
      </c>
      <c r="I101" s="157" t="s">
        <v>415</v>
      </c>
      <c r="J101" s="213" t="s">
        <v>80</v>
      </c>
      <c r="K101" s="241">
        <f>H100*SIN(RADIANS(H101))</f>
        <v>2.614672282429745</v>
      </c>
      <c r="L101" s="210" t="s">
        <v>83</v>
      </c>
      <c r="M101" s="210"/>
      <c r="N101" s="210"/>
      <c r="O101" s="163"/>
      <c r="P101" s="163"/>
      <c r="V101" s="145"/>
      <c r="W101" s="144"/>
      <c r="X101" s="144"/>
      <c r="Y101" s="144"/>
      <c r="Z101" s="144"/>
      <c r="AA101" s="144"/>
      <c r="AB101" s="144"/>
      <c r="AC101" s="144"/>
      <c r="AD101" s="144"/>
      <c r="AE101" s="144"/>
      <c r="AF101" s="145"/>
      <c r="AG101" s="144"/>
      <c r="AH101" s="134"/>
      <c r="AI101" s="134"/>
      <c r="AJ101" s="134"/>
      <c r="AK101" s="134"/>
      <c r="AL101" s="134"/>
      <c r="AM101" s="134"/>
      <c r="AN101" s="134"/>
    </row>
    <row r="102" spans="1:40" x14ac:dyDescent="0.2">
      <c r="A102" s="143"/>
      <c r="B102" s="188">
        <v>26</v>
      </c>
      <c r="C102" s="25">
        <v>116</v>
      </c>
      <c r="D102" s="189">
        <f t="shared" si="4"/>
        <v>8</v>
      </c>
      <c r="E102" s="187" t="str">
        <f t="shared" si="5"/>
        <v>ok</v>
      </c>
      <c r="F102" s="144"/>
      <c r="G102" s="157"/>
      <c r="H102" s="157"/>
      <c r="I102" s="157"/>
      <c r="J102" s="157"/>
      <c r="K102" s="157"/>
      <c r="L102" s="157"/>
      <c r="M102" s="157"/>
      <c r="N102" s="157"/>
      <c r="O102" s="163"/>
      <c r="P102" s="163"/>
      <c r="V102" s="145"/>
      <c r="W102" s="144"/>
      <c r="X102" s="144"/>
      <c r="Y102" s="144"/>
      <c r="Z102" s="144"/>
      <c r="AA102" s="144"/>
      <c r="AB102" s="144"/>
      <c r="AC102" s="144"/>
      <c r="AD102" s="144"/>
      <c r="AE102" s="144"/>
      <c r="AF102" s="145"/>
      <c r="AG102" s="144"/>
      <c r="AH102" s="134"/>
      <c r="AI102" s="134"/>
      <c r="AJ102" s="134"/>
      <c r="AK102" s="134"/>
      <c r="AL102" s="134"/>
      <c r="AM102" s="134"/>
      <c r="AN102" s="134"/>
    </row>
    <row r="103" spans="1:40" x14ac:dyDescent="0.2">
      <c r="A103" s="143"/>
      <c r="B103" s="188">
        <v>27</v>
      </c>
      <c r="C103" s="25">
        <v>112</v>
      </c>
      <c r="D103" s="189">
        <f t="shared" si="4"/>
        <v>12</v>
      </c>
      <c r="E103" s="187" t="str">
        <f t="shared" si="5"/>
        <v>ok</v>
      </c>
      <c r="F103" s="144"/>
      <c r="G103" s="163"/>
      <c r="H103" s="163"/>
      <c r="I103" s="163"/>
      <c r="J103" s="163"/>
      <c r="K103" s="163"/>
      <c r="L103" s="163"/>
      <c r="M103" s="163"/>
      <c r="N103" s="163"/>
      <c r="O103" s="211"/>
      <c r="P103" s="224"/>
      <c r="Q103" s="203"/>
      <c r="R103" s="205"/>
      <c r="S103" s="206"/>
      <c r="T103" s="203"/>
      <c r="U103" s="192"/>
      <c r="V103" s="145"/>
      <c r="W103" s="144"/>
      <c r="X103" s="144"/>
      <c r="Y103" s="144"/>
      <c r="Z103" s="144"/>
      <c r="AA103" s="144"/>
      <c r="AB103" s="144"/>
      <c r="AC103" s="144"/>
      <c r="AD103" s="144"/>
      <c r="AE103" s="144"/>
      <c r="AF103" s="145"/>
      <c r="AG103" s="144"/>
      <c r="AH103" s="134"/>
      <c r="AI103" s="134"/>
      <c r="AJ103" s="134"/>
      <c r="AK103" s="134"/>
      <c r="AL103" s="134"/>
      <c r="AM103" s="134"/>
      <c r="AN103" s="134"/>
    </row>
    <row r="104" spans="1:40" x14ac:dyDescent="0.2">
      <c r="A104" s="143"/>
      <c r="B104" s="188">
        <v>28</v>
      </c>
      <c r="C104" s="25">
        <v>112</v>
      </c>
      <c r="D104" s="189">
        <f t="shared" si="4"/>
        <v>12</v>
      </c>
      <c r="E104" s="187" t="str">
        <f t="shared" si="5"/>
        <v>ok</v>
      </c>
      <c r="F104" s="144"/>
      <c r="G104" s="240" t="s">
        <v>414</v>
      </c>
      <c r="H104" s="163"/>
      <c r="I104" s="163"/>
      <c r="J104" s="163"/>
      <c r="K104" s="163"/>
      <c r="L104" s="163"/>
      <c r="M104" s="163"/>
      <c r="N104" s="163"/>
      <c r="O104" s="211"/>
      <c r="P104" s="224"/>
      <c r="Q104" s="203"/>
      <c r="R104" s="205"/>
      <c r="S104" s="206"/>
      <c r="T104" s="204"/>
      <c r="U104" s="192"/>
      <c r="V104" s="145"/>
      <c r="W104" s="144"/>
      <c r="X104" s="144"/>
      <c r="Y104" s="144"/>
      <c r="Z104" s="144"/>
      <c r="AA104" s="144"/>
      <c r="AB104" s="144"/>
      <c r="AC104" s="144"/>
      <c r="AD104" s="144"/>
      <c r="AE104" s="144"/>
      <c r="AF104" s="145"/>
      <c r="AG104" s="144"/>
      <c r="AH104" s="134"/>
      <c r="AI104" s="134"/>
      <c r="AJ104" s="134"/>
      <c r="AK104" s="134"/>
      <c r="AL104" s="134"/>
      <c r="AM104" s="134"/>
      <c r="AN104" s="134"/>
    </row>
    <row r="105" spans="1:40" x14ac:dyDescent="0.2">
      <c r="A105" s="143"/>
      <c r="B105" s="188">
        <v>29</v>
      </c>
      <c r="C105" s="25">
        <v>112</v>
      </c>
      <c r="D105" s="189">
        <f t="shared" si="4"/>
        <v>12</v>
      </c>
      <c r="E105" s="187" t="str">
        <f t="shared" si="5"/>
        <v>ok</v>
      </c>
      <c r="F105" s="144"/>
      <c r="G105" s="163"/>
      <c r="H105" s="163"/>
      <c r="I105" s="163"/>
      <c r="J105" s="163"/>
      <c r="K105" s="163"/>
      <c r="L105" s="163"/>
      <c r="M105" s="163"/>
      <c r="N105" s="163"/>
      <c r="O105" s="210"/>
      <c r="P105" s="210"/>
      <c r="Q105" s="203"/>
      <c r="R105" s="203"/>
      <c r="S105" s="203"/>
      <c r="T105" s="203"/>
      <c r="U105" s="192"/>
      <c r="V105" s="145"/>
      <c r="W105" s="144"/>
      <c r="X105" s="144"/>
      <c r="Y105" s="144"/>
      <c r="Z105" s="144"/>
      <c r="AA105" s="144"/>
      <c r="AB105" s="144"/>
      <c r="AC105" s="144"/>
      <c r="AD105" s="144"/>
      <c r="AE105" s="144"/>
      <c r="AF105" s="145"/>
      <c r="AG105" s="144"/>
      <c r="AH105" s="134"/>
      <c r="AI105" s="134"/>
      <c r="AJ105" s="134"/>
      <c r="AK105" s="134"/>
      <c r="AL105" s="134"/>
      <c r="AM105" s="134"/>
      <c r="AN105" s="134"/>
    </row>
    <row r="106" spans="1:40" x14ac:dyDescent="0.2">
      <c r="A106" s="143"/>
      <c r="B106" s="188">
        <v>30</v>
      </c>
      <c r="C106" s="25">
        <v>112</v>
      </c>
      <c r="D106" s="189">
        <f t="shared" si="4"/>
        <v>12</v>
      </c>
      <c r="E106" s="187" t="str">
        <f t="shared" si="5"/>
        <v>ok</v>
      </c>
      <c r="F106" s="144"/>
      <c r="G106" s="210"/>
      <c r="H106" s="252"/>
      <c r="I106" s="211"/>
      <c r="J106" s="252"/>
      <c r="K106" s="157"/>
      <c r="L106" s="157"/>
      <c r="M106" s="157"/>
      <c r="N106" s="157"/>
      <c r="O106" s="157"/>
      <c r="P106" s="157"/>
      <c r="Q106" s="192"/>
      <c r="R106" s="192"/>
      <c r="S106" s="192"/>
      <c r="T106" s="192"/>
      <c r="U106" s="192"/>
      <c r="V106" s="145"/>
      <c r="W106" s="144"/>
      <c r="X106" s="144"/>
      <c r="Y106" s="144"/>
      <c r="Z106" s="144"/>
      <c r="AA106" s="144"/>
      <c r="AB106" s="144"/>
      <c r="AC106" s="144"/>
      <c r="AD106" s="144"/>
      <c r="AE106" s="144"/>
      <c r="AF106" s="145"/>
      <c r="AG106" s="144"/>
      <c r="AH106" s="134"/>
      <c r="AI106" s="134"/>
      <c r="AJ106" s="134"/>
      <c r="AK106" s="134"/>
      <c r="AL106" s="134"/>
      <c r="AM106" s="134"/>
      <c r="AN106" s="134"/>
    </row>
    <row r="107" spans="1:40" x14ac:dyDescent="0.2">
      <c r="A107" s="143"/>
      <c r="B107" s="144"/>
      <c r="C107" s="144"/>
      <c r="D107" s="144"/>
      <c r="E107" s="144"/>
      <c r="F107" s="144"/>
      <c r="G107" s="144"/>
      <c r="H107" s="144"/>
      <c r="I107" s="144"/>
      <c r="J107" s="144"/>
      <c r="K107" s="144"/>
      <c r="L107" s="144"/>
      <c r="M107" s="144"/>
      <c r="N107" s="144"/>
      <c r="O107" s="144"/>
      <c r="P107" s="144"/>
      <c r="Q107" s="144"/>
      <c r="R107" s="144"/>
      <c r="S107" s="144"/>
      <c r="T107" s="144"/>
      <c r="U107" s="144"/>
      <c r="V107" s="145"/>
      <c r="W107" s="144"/>
      <c r="X107" s="144"/>
      <c r="Y107" s="144"/>
      <c r="Z107" s="144"/>
      <c r="AA107" s="144"/>
      <c r="AB107" s="144"/>
      <c r="AC107" s="144"/>
      <c r="AD107" s="144"/>
      <c r="AE107" s="144"/>
      <c r="AF107" s="145"/>
      <c r="AG107" s="144"/>
      <c r="AH107" s="134"/>
      <c r="AI107" s="134"/>
      <c r="AJ107" s="134"/>
      <c r="AK107" s="134"/>
      <c r="AL107" s="134"/>
      <c r="AM107" s="134"/>
      <c r="AN107" s="134"/>
    </row>
    <row r="108" spans="1:40" x14ac:dyDescent="0.2">
      <c r="A108" s="143"/>
      <c r="B108" s="183" t="s">
        <v>405</v>
      </c>
      <c r="C108" s="184"/>
      <c r="D108" s="184"/>
      <c r="E108" s="184"/>
      <c r="F108" s="184"/>
      <c r="G108" s="184"/>
      <c r="H108" s="184"/>
      <c r="I108" s="184"/>
      <c r="J108" s="184"/>
      <c r="K108" s="184"/>
      <c r="L108" s="184"/>
      <c r="M108" s="184"/>
      <c r="N108" s="184"/>
      <c r="O108" s="184"/>
      <c r="P108" s="184"/>
      <c r="Q108" s="184"/>
      <c r="R108" s="184"/>
      <c r="S108" s="184"/>
      <c r="T108" s="184"/>
      <c r="U108" s="184"/>
      <c r="V108" s="145"/>
      <c r="W108" s="144"/>
      <c r="X108" s="144"/>
      <c r="Y108" s="144"/>
      <c r="Z108" s="144"/>
      <c r="AA108" s="144"/>
      <c r="AB108" s="144"/>
      <c r="AC108" s="144"/>
      <c r="AD108" s="144"/>
      <c r="AE108" s="144"/>
      <c r="AF108" s="145"/>
      <c r="AG108" s="144"/>
      <c r="AH108" s="134"/>
      <c r="AI108" s="134"/>
      <c r="AJ108" s="134"/>
      <c r="AK108" s="134"/>
      <c r="AL108" s="134"/>
      <c r="AM108" s="134"/>
      <c r="AN108" s="134"/>
    </row>
    <row r="109" spans="1:40" x14ac:dyDescent="0.2">
      <c r="A109" s="143"/>
      <c r="B109" s="157" t="s">
        <v>175</v>
      </c>
      <c r="C109" s="236">
        <f>I93+H93</f>
        <v>9</v>
      </c>
      <c r="D109" s="123">
        <f>((($T109-$C109)/18)*D$119)+$C109</f>
        <v>12.444444444444445</v>
      </c>
      <c r="E109" s="123">
        <f t="shared" ref="E109:S113" si="6">((($T109-$C109)/18)*E$119)+$C109</f>
        <v>14.166666666666668</v>
      </c>
      <c r="F109" s="123">
        <f t="shared" si="6"/>
        <v>15.888888888888889</v>
      </c>
      <c r="G109" s="123">
        <f t="shared" si="6"/>
        <v>17.611111111111111</v>
      </c>
      <c r="H109" s="123">
        <f t="shared" si="6"/>
        <v>19.333333333333336</v>
      </c>
      <c r="I109" s="123">
        <f t="shared" si="6"/>
        <v>21.055555555555557</v>
      </c>
      <c r="J109" s="123">
        <f t="shared" si="6"/>
        <v>22.777777777777779</v>
      </c>
      <c r="K109" s="123">
        <f t="shared" si="6"/>
        <v>24.5</v>
      </c>
      <c r="L109" s="123">
        <f t="shared" si="6"/>
        <v>26.222222222222221</v>
      </c>
      <c r="M109" s="123">
        <f t="shared" si="6"/>
        <v>27.944444444444446</v>
      </c>
      <c r="N109" s="123">
        <f t="shared" si="6"/>
        <v>29.666666666666668</v>
      </c>
      <c r="O109" s="123">
        <f t="shared" si="6"/>
        <v>31.388888888888889</v>
      </c>
      <c r="P109" s="123">
        <f t="shared" si="6"/>
        <v>33.111111111111114</v>
      </c>
      <c r="Q109" s="123">
        <f t="shared" si="6"/>
        <v>34.833333333333336</v>
      </c>
      <c r="R109" s="123">
        <f t="shared" si="6"/>
        <v>36.555555555555557</v>
      </c>
      <c r="S109" s="123">
        <f t="shared" si="6"/>
        <v>38.277777777777779</v>
      </c>
      <c r="T109" s="239">
        <f>J93+H93</f>
        <v>40</v>
      </c>
      <c r="U109" s="157"/>
      <c r="V109" s="145"/>
      <c r="W109" s="144"/>
      <c r="X109" s="144"/>
      <c r="Y109" s="144"/>
      <c r="Z109" s="144"/>
      <c r="AA109" s="144"/>
      <c r="AB109" s="144"/>
      <c r="AC109" s="144"/>
      <c r="AD109" s="144"/>
      <c r="AE109" s="144"/>
      <c r="AF109" s="145"/>
      <c r="AG109" s="144"/>
      <c r="AH109" s="134"/>
      <c r="AI109" s="134"/>
      <c r="AJ109" s="134"/>
      <c r="AK109" s="134"/>
      <c r="AL109" s="134"/>
      <c r="AM109" s="134"/>
      <c r="AN109" s="134"/>
    </row>
    <row r="110" spans="1:40" x14ac:dyDescent="0.2">
      <c r="A110" s="143"/>
      <c r="B110" s="157" t="s">
        <v>176</v>
      </c>
      <c r="C110" s="237">
        <f>I94+H94</f>
        <v>0</v>
      </c>
      <c r="D110" s="123">
        <f>((($T110-$C110)/18)*D$119)+$C110</f>
        <v>0</v>
      </c>
      <c r="E110" s="123">
        <f t="shared" si="6"/>
        <v>0</v>
      </c>
      <c r="F110" s="123">
        <f t="shared" si="6"/>
        <v>0</v>
      </c>
      <c r="G110" s="123">
        <f t="shared" si="6"/>
        <v>0</v>
      </c>
      <c r="H110" s="123">
        <f t="shared" si="6"/>
        <v>0</v>
      </c>
      <c r="I110" s="123">
        <f t="shared" si="6"/>
        <v>0</v>
      </c>
      <c r="J110" s="123">
        <f t="shared" si="6"/>
        <v>0</v>
      </c>
      <c r="K110" s="123">
        <f t="shared" si="6"/>
        <v>0</v>
      </c>
      <c r="L110" s="123">
        <f t="shared" si="6"/>
        <v>0</v>
      </c>
      <c r="M110" s="123">
        <f t="shared" si="6"/>
        <v>0</v>
      </c>
      <c r="N110" s="123">
        <f t="shared" si="6"/>
        <v>0</v>
      </c>
      <c r="O110" s="123">
        <f t="shared" si="6"/>
        <v>0</v>
      </c>
      <c r="P110" s="123">
        <f t="shared" si="6"/>
        <v>0</v>
      </c>
      <c r="Q110" s="123">
        <f t="shared" si="6"/>
        <v>0</v>
      </c>
      <c r="R110" s="123">
        <f t="shared" si="6"/>
        <v>0</v>
      </c>
      <c r="S110" s="123">
        <f t="shared" si="6"/>
        <v>0</v>
      </c>
      <c r="T110" s="237">
        <f>J94+H94</f>
        <v>0</v>
      </c>
      <c r="U110" s="157"/>
      <c r="V110" s="145"/>
      <c r="W110" s="144"/>
      <c r="X110" s="144"/>
      <c r="Y110" s="144"/>
      <c r="Z110" s="144"/>
      <c r="AA110" s="144"/>
      <c r="AB110" s="144"/>
      <c r="AC110" s="144"/>
      <c r="AD110" s="144"/>
      <c r="AE110" s="144"/>
      <c r="AF110" s="145"/>
      <c r="AG110" s="144"/>
      <c r="AH110" s="134"/>
      <c r="AI110" s="134"/>
      <c r="AJ110" s="134"/>
      <c r="AK110" s="134"/>
      <c r="AL110" s="134"/>
      <c r="AM110" s="134"/>
      <c r="AN110" s="134"/>
    </row>
    <row r="111" spans="1:40" x14ac:dyDescent="0.2">
      <c r="A111" s="143"/>
      <c r="B111" s="157"/>
      <c r="C111" s="238"/>
      <c r="D111" s="124"/>
      <c r="E111" s="125"/>
      <c r="F111" s="124"/>
      <c r="G111" s="124"/>
      <c r="H111" s="124"/>
      <c r="I111" s="124"/>
      <c r="J111" s="124"/>
      <c r="K111" s="124"/>
      <c r="L111" s="124"/>
      <c r="M111" s="124"/>
      <c r="N111" s="124"/>
      <c r="O111" s="124"/>
      <c r="P111" s="124"/>
      <c r="Q111" s="124"/>
      <c r="R111" s="124"/>
      <c r="S111" s="124"/>
      <c r="T111" s="238"/>
      <c r="U111" s="157"/>
      <c r="V111" s="145"/>
      <c r="W111" s="144"/>
      <c r="X111" s="144"/>
      <c r="Y111" s="144"/>
      <c r="Z111" s="144"/>
      <c r="AA111" s="144"/>
      <c r="AB111" s="144"/>
      <c r="AC111" s="144"/>
      <c r="AD111" s="144"/>
      <c r="AE111" s="144"/>
      <c r="AF111" s="145"/>
      <c r="AG111" s="144"/>
      <c r="AH111" s="134"/>
      <c r="AI111" s="134"/>
      <c r="AJ111" s="134"/>
      <c r="AK111" s="134"/>
      <c r="AL111" s="134"/>
      <c r="AM111" s="134"/>
      <c r="AN111" s="134"/>
    </row>
    <row r="112" spans="1:40" x14ac:dyDescent="0.2">
      <c r="A112" s="143"/>
      <c r="B112" s="157" t="s">
        <v>175</v>
      </c>
      <c r="C112" s="239">
        <f>K93+H93</f>
        <v>40</v>
      </c>
      <c r="D112" s="123">
        <f>((($T112-$C112)/18)*D$119)+$C112</f>
        <v>42.777777777777779</v>
      </c>
      <c r="E112" s="123">
        <f t="shared" si="6"/>
        <v>44.166666666666664</v>
      </c>
      <c r="F112" s="123">
        <f t="shared" si="6"/>
        <v>45.555555555555557</v>
      </c>
      <c r="G112" s="123">
        <f t="shared" si="6"/>
        <v>46.944444444444443</v>
      </c>
      <c r="H112" s="123">
        <f t="shared" si="6"/>
        <v>48.333333333333329</v>
      </c>
      <c r="I112" s="123">
        <f t="shared" si="6"/>
        <v>49.722222222222221</v>
      </c>
      <c r="J112" s="123">
        <f t="shared" si="6"/>
        <v>51.111111111111114</v>
      </c>
      <c r="K112" s="123">
        <f t="shared" si="6"/>
        <v>52.5</v>
      </c>
      <c r="L112" s="123">
        <f t="shared" si="6"/>
        <v>53.888888888888886</v>
      </c>
      <c r="M112" s="123">
        <f t="shared" si="6"/>
        <v>55.277777777777779</v>
      </c>
      <c r="N112" s="123">
        <f t="shared" si="6"/>
        <v>56.666666666666664</v>
      </c>
      <c r="O112" s="123">
        <f t="shared" si="6"/>
        <v>58.055555555555557</v>
      </c>
      <c r="P112" s="123">
        <f t="shared" si="6"/>
        <v>59.444444444444443</v>
      </c>
      <c r="Q112" s="123">
        <f t="shared" si="6"/>
        <v>60.833333333333329</v>
      </c>
      <c r="R112" s="123">
        <f t="shared" si="6"/>
        <v>62.222222222222221</v>
      </c>
      <c r="S112" s="123">
        <f t="shared" si="6"/>
        <v>63.611111111111114</v>
      </c>
      <c r="T112" s="239">
        <f>L93+H93</f>
        <v>65</v>
      </c>
      <c r="U112" s="157"/>
      <c r="V112" s="145"/>
      <c r="W112" s="144"/>
      <c r="X112" s="144"/>
      <c r="Y112" s="144"/>
      <c r="Z112" s="144"/>
      <c r="AA112" s="144"/>
      <c r="AB112" s="144"/>
      <c r="AC112" s="144"/>
      <c r="AD112" s="144"/>
      <c r="AE112" s="144"/>
      <c r="AF112" s="145"/>
      <c r="AG112" s="144"/>
      <c r="AH112" s="134"/>
      <c r="AI112" s="134"/>
      <c r="AJ112" s="134"/>
      <c r="AK112" s="134"/>
      <c r="AL112" s="134"/>
      <c r="AM112" s="134"/>
      <c r="AN112" s="134"/>
    </row>
    <row r="113" spans="1:40" x14ac:dyDescent="0.2">
      <c r="A113" s="143"/>
      <c r="B113" s="157" t="s">
        <v>176</v>
      </c>
      <c r="C113" s="237">
        <f>K94+H94</f>
        <v>0</v>
      </c>
      <c r="D113" s="123">
        <f>((($T113-$C113)/18)*D$119)+$C113</f>
        <v>5.5555555555555552E-2</v>
      </c>
      <c r="E113" s="123">
        <f t="shared" si="6"/>
        <v>8.3333333333333329E-2</v>
      </c>
      <c r="F113" s="123">
        <f t="shared" si="6"/>
        <v>0.1111111111111111</v>
      </c>
      <c r="G113" s="123">
        <f t="shared" si="6"/>
        <v>0.1388888888888889</v>
      </c>
      <c r="H113" s="123">
        <f t="shared" si="6"/>
        <v>0.16666666666666666</v>
      </c>
      <c r="I113" s="123">
        <f t="shared" si="6"/>
        <v>0.19444444444444442</v>
      </c>
      <c r="J113" s="123">
        <f t="shared" si="6"/>
        <v>0.22222222222222221</v>
      </c>
      <c r="K113" s="123">
        <f t="shared" si="6"/>
        <v>0.25</v>
      </c>
      <c r="L113" s="123">
        <f t="shared" si="6"/>
        <v>0.27777777777777779</v>
      </c>
      <c r="M113" s="123">
        <f t="shared" si="6"/>
        <v>0.30555555555555552</v>
      </c>
      <c r="N113" s="123">
        <f t="shared" si="6"/>
        <v>0.33333333333333331</v>
      </c>
      <c r="O113" s="123">
        <f t="shared" si="6"/>
        <v>0.3611111111111111</v>
      </c>
      <c r="P113" s="123">
        <f t="shared" si="6"/>
        <v>0.38888888888888884</v>
      </c>
      <c r="Q113" s="123">
        <f t="shared" si="6"/>
        <v>0.41666666666666663</v>
      </c>
      <c r="R113" s="123">
        <f t="shared" si="6"/>
        <v>0.44444444444444442</v>
      </c>
      <c r="S113" s="123">
        <f t="shared" si="6"/>
        <v>0.47222222222222221</v>
      </c>
      <c r="T113" s="237">
        <f>L94+H94</f>
        <v>0.5</v>
      </c>
      <c r="U113" s="157"/>
      <c r="V113" s="145"/>
      <c r="W113" s="144"/>
      <c r="X113" s="144"/>
      <c r="Y113" s="144"/>
      <c r="Z113" s="144"/>
      <c r="AA113" s="144"/>
      <c r="AB113" s="144"/>
      <c r="AC113" s="144"/>
      <c r="AD113" s="144"/>
      <c r="AE113" s="144"/>
      <c r="AF113" s="145"/>
      <c r="AG113" s="144"/>
      <c r="AH113" s="134"/>
      <c r="AI113" s="134"/>
      <c r="AJ113" s="134"/>
      <c r="AK113" s="134"/>
      <c r="AL113" s="134"/>
      <c r="AM113" s="134"/>
      <c r="AN113" s="134"/>
    </row>
    <row r="114" spans="1:40" x14ac:dyDescent="0.2">
      <c r="A114" s="143"/>
      <c r="B114" s="157"/>
      <c r="C114" s="238"/>
      <c r="D114" s="124"/>
      <c r="E114" s="124"/>
      <c r="F114" s="124"/>
      <c r="G114" s="124"/>
      <c r="H114" s="126"/>
      <c r="I114" s="124"/>
      <c r="J114" s="124"/>
      <c r="K114" s="124"/>
      <c r="L114" s="124"/>
      <c r="M114" s="124"/>
      <c r="N114" s="124"/>
      <c r="O114" s="124"/>
      <c r="P114" s="124"/>
      <c r="Q114" s="124"/>
      <c r="R114" s="124"/>
      <c r="S114" s="124"/>
      <c r="T114" s="238"/>
      <c r="U114" s="157"/>
      <c r="V114" s="145"/>
      <c r="W114" s="144"/>
      <c r="X114" s="144"/>
      <c r="Y114" s="144"/>
      <c r="Z114" s="144"/>
      <c r="AA114" s="144"/>
      <c r="AB114" s="144"/>
      <c r="AC114" s="144"/>
      <c r="AD114" s="144"/>
      <c r="AE114" s="144"/>
      <c r="AF114" s="145"/>
      <c r="AG114" s="144"/>
      <c r="AH114" s="134"/>
      <c r="AI114" s="134"/>
      <c r="AJ114" s="134"/>
      <c r="AK114" s="134"/>
      <c r="AL114" s="134"/>
      <c r="AM114" s="134"/>
      <c r="AN114" s="134"/>
    </row>
    <row r="115" spans="1:40" x14ac:dyDescent="0.2">
      <c r="A115" s="143"/>
      <c r="B115" s="157" t="s">
        <v>175</v>
      </c>
      <c r="C115" s="239">
        <f>M93+H93</f>
        <v>65</v>
      </c>
      <c r="D115" s="123">
        <f>((($T115-$C115)/18)*D$119)+$C115</f>
        <v>67.222222222222229</v>
      </c>
      <c r="E115" s="123">
        <f t="shared" ref="E115:S116" si="7">((($T115-$C115)/18)*E$119)+$C115</f>
        <v>68.333333333333329</v>
      </c>
      <c r="F115" s="123">
        <f t="shared" si="7"/>
        <v>69.444444444444443</v>
      </c>
      <c r="G115" s="123">
        <f t="shared" si="7"/>
        <v>70.555555555555557</v>
      </c>
      <c r="H115" s="123">
        <f t="shared" si="7"/>
        <v>71.666666666666671</v>
      </c>
      <c r="I115" s="123">
        <f t="shared" si="7"/>
        <v>72.777777777777771</v>
      </c>
      <c r="J115" s="123">
        <f t="shared" si="7"/>
        <v>73.888888888888886</v>
      </c>
      <c r="K115" s="123">
        <f t="shared" si="7"/>
        <v>75</v>
      </c>
      <c r="L115" s="123">
        <f t="shared" si="7"/>
        <v>76.111111111111114</v>
      </c>
      <c r="M115" s="123">
        <f t="shared" si="7"/>
        <v>77.222222222222229</v>
      </c>
      <c r="N115" s="123">
        <f t="shared" si="7"/>
        <v>78.333333333333329</v>
      </c>
      <c r="O115" s="123">
        <f t="shared" si="7"/>
        <v>79.444444444444443</v>
      </c>
      <c r="P115" s="123">
        <f t="shared" si="7"/>
        <v>80.555555555555557</v>
      </c>
      <c r="Q115" s="123">
        <f t="shared" si="7"/>
        <v>81.666666666666671</v>
      </c>
      <c r="R115" s="123">
        <f t="shared" si="7"/>
        <v>82.777777777777771</v>
      </c>
      <c r="S115" s="123">
        <f t="shared" si="7"/>
        <v>83.888888888888886</v>
      </c>
      <c r="T115" s="239">
        <f>N93+H93</f>
        <v>85</v>
      </c>
      <c r="U115" s="157"/>
      <c r="V115" s="145"/>
      <c r="W115" s="144"/>
      <c r="X115" s="144"/>
      <c r="Y115" s="144"/>
      <c r="Z115" s="144"/>
      <c r="AA115" s="144"/>
      <c r="AB115" s="144"/>
      <c r="AC115" s="144"/>
      <c r="AD115" s="144"/>
      <c r="AE115" s="144"/>
      <c r="AF115" s="145"/>
      <c r="AG115" s="144"/>
      <c r="AH115" s="134"/>
      <c r="AI115" s="134"/>
      <c r="AJ115" s="134"/>
      <c r="AK115" s="134"/>
      <c r="AL115" s="134"/>
      <c r="AM115" s="134"/>
      <c r="AN115" s="134"/>
    </row>
    <row r="116" spans="1:40" x14ac:dyDescent="0.2">
      <c r="A116" s="143"/>
      <c r="B116" s="157" t="s">
        <v>176</v>
      </c>
      <c r="C116" s="237">
        <f>M94+H94</f>
        <v>1.5</v>
      </c>
      <c r="D116" s="123">
        <f>((($T116-$C116)/18)*D$119)+$C116</f>
        <v>2.4444444444444446</v>
      </c>
      <c r="E116" s="123">
        <f t="shared" si="7"/>
        <v>2.9166666666666665</v>
      </c>
      <c r="F116" s="123">
        <f t="shared" si="7"/>
        <v>3.3888888888888888</v>
      </c>
      <c r="G116" s="123">
        <f t="shared" si="7"/>
        <v>3.8611111111111112</v>
      </c>
      <c r="H116" s="123">
        <f t="shared" si="7"/>
        <v>4.333333333333333</v>
      </c>
      <c r="I116" s="123">
        <f t="shared" si="7"/>
        <v>4.8055555555555554</v>
      </c>
      <c r="J116" s="123">
        <f t="shared" si="7"/>
        <v>5.2777777777777777</v>
      </c>
      <c r="K116" s="123">
        <f t="shared" si="7"/>
        <v>5.75</v>
      </c>
      <c r="L116" s="123">
        <f t="shared" si="7"/>
        <v>6.2222222222222223</v>
      </c>
      <c r="M116" s="123">
        <f t="shared" si="7"/>
        <v>6.6944444444444446</v>
      </c>
      <c r="N116" s="123">
        <f t="shared" si="7"/>
        <v>7.1666666666666661</v>
      </c>
      <c r="O116" s="123">
        <f t="shared" si="7"/>
        <v>7.6388888888888884</v>
      </c>
      <c r="P116" s="123">
        <f t="shared" si="7"/>
        <v>8.1111111111111107</v>
      </c>
      <c r="Q116" s="123">
        <f t="shared" si="7"/>
        <v>8.5833333333333321</v>
      </c>
      <c r="R116" s="123">
        <f t="shared" si="7"/>
        <v>9.0555555555555554</v>
      </c>
      <c r="S116" s="123">
        <f t="shared" si="7"/>
        <v>9.5277777777777768</v>
      </c>
      <c r="T116" s="237">
        <f>N94+H94</f>
        <v>10</v>
      </c>
      <c r="U116" s="157"/>
      <c r="V116" s="145"/>
      <c r="W116" s="214"/>
      <c r="X116" s="214"/>
      <c r="Y116" s="214"/>
      <c r="Z116" s="214"/>
      <c r="AA116" s="214"/>
      <c r="AB116" s="214"/>
      <c r="AC116" s="214"/>
      <c r="AD116" s="214"/>
      <c r="AE116" s="214"/>
      <c r="AF116" s="215"/>
      <c r="AG116" s="144"/>
      <c r="AH116" s="134"/>
      <c r="AI116" s="134"/>
      <c r="AJ116" s="134"/>
      <c r="AK116" s="134"/>
      <c r="AL116" s="134"/>
      <c r="AM116" s="134"/>
      <c r="AN116" s="134"/>
    </row>
    <row r="117" spans="1:40" x14ac:dyDescent="0.2">
      <c r="A117" s="143"/>
      <c r="B117" s="157"/>
      <c r="C117" s="124"/>
      <c r="D117" s="124"/>
      <c r="E117" s="124"/>
      <c r="F117" s="124"/>
      <c r="G117" s="124"/>
      <c r="H117" s="126"/>
      <c r="I117" s="124"/>
      <c r="J117" s="124"/>
      <c r="K117" s="124"/>
      <c r="L117" s="124"/>
      <c r="M117" s="124"/>
      <c r="N117" s="124"/>
      <c r="O117" s="124"/>
      <c r="P117" s="124"/>
      <c r="Q117" s="124"/>
      <c r="R117" s="124"/>
      <c r="S117" s="124"/>
      <c r="T117" s="124"/>
      <c r="U117" s="157"/>
      <c r="V117" s="145"/>
      <c r="W117" s="216"/>
      <c r="X117" s="217"/>
      <c r="Y117" s="217"/>
      <c r="Z117" s="217"/>
      <c r="AA117" s="217"/>
      <c r="AB117" s="217"/>
      <c r="AC117" s="217"/>
      <c r="AD117" s="217"/>
      <c r="AE117" s="217"/>
      <c r="AF117" s="218"/>
      <c r="AG117" s="144"/>
      <c r="AH117" s="134"/>
      <c r="AI117" s="134"/>
      <c r="AJ117" s="134"/>
      <c r="AK117" s="134"/>
      <c r="AL117" s="134"/>
      <c r="AM117" s="134"/>
      <c r="AN117" s="134"/>
    </row>
    <row r="118" spans="1:40" x14ac:dyDescent="0.2">
      <c r="A118" s="143"/>
      <c r="B118" s="157"/>
      <c r="C118" s="157"/>
      <c r="D118" s="157"/>
      <c r="E118" s="157"/>
      <c r="F118" s="157"/>
      <c r="G118" s="157"/>
      <c r="H118" s="224"/>
      <c r="I118" s="157"/>
      <c r="J118" s="157"/>
      <c r="K118" s="157"/>
      <c r="L118" s="157"/>
      <c r="M118" s="157"/>
      <c r="N118" s="157"/>
      <c r="O118" s="157"/>
      <c r="P118" s="157"/>
      <c r="Q118" s="157"/>
      <c r="R118" s="157"/>
      <c r="S118" s="157"/>
      <c r="T118" s="157"/>
      <c r="U118" s="157"/>
      <c r="V118" s="145"/>
      <c r="W118" s="143"/>
      <c r="X118" s="144"/>
      <c r="Y118" s="144"/>
      <c r="Z118" s="144"/>
      <c r="AA118" s="144"/>
      <c r="AB118" s="144"/>
      <c r="AC118" s="144"/>
      <c r="AD118" s="144"/>
      <c r="AE118" s="144"/>
      <c r="AF118" s="145"/>
      <c r="AG118" s="144"/>
      <c r="AH118" s="134"/>
      <c r="AI118" s="134"/>
      <c r="AJ118" s="134"/>
      <c r="AK118" s="134"/>
      <c r="AL118" s="134"/>
      <c r="AM118" s="134"/>
      <c r="AN118" s="134"/>
    </row>
    <row r="119" spans="1:40" x14ac:dyDescent="0.2">
      <c r="A119" s="219"/>
      <c r="B119" s="214"/>
      <c r="C119" s="220">
        <v>1</v>
      </c>
      <c r="D119" s="220">
        <v>2</v>
      </c>
      <c r="E119" s="220">
        <v>3</v>
      </c>
      <c r="F119" s="220">
        <v>4</v>
      </c>
      <c r="G119" s="220">
        <v>5</v>
      </c>
      <c r="H119" s="220">
        <v>6</v>
      </c>
      <c r="I119" s="220">
        <v>7</v>
      </c>
      <c r="J119" s="220">
        <v>8</v>
      </c>
      <c r="K119" s="220">
        <v>9</v>
      </c>
      <c r="L119" s="220">
        <v>10</v>
      </c>
      <c r="M119" s="220">
        <v>11</v>
      </c>
      <c r="N119" s="220">
        <v>12</v>
      </c>
      <c r="O119" s="220">
        <v>13</v>
      </c>
      <c r="P119" s="220">
        <v>14</v>
      </c>
      <c r="Q119" s="220">
        <v>15</v>
      </c>
      <c r="R119" s="220">
        <v>16</v>
      </c>
      <c r="S119" s="220">
        <v>17</v>
      </c>
      <c r="T119" s="220">
        <v>18</v>
      </c>
      <c r="U119" s="221"/>
      <c r="V119" s="215"/>
      <c r="W119" s="219"/>
      <c r="X119" s="214"/>
      <c r="Y119" s="214"/>
      <c r="Z119" s="214"/>
      <c r="AA119" s="214"/>
      <c r="AB119" s="214"/>
      <c r="AC119" s="214"/>
      <c r="AD119" s="214"/>
      <c r="AE119" s="214"/>
      <c r="AF119" s="215"/>
      <c r="AG119" s="144"/>
      <c r="AH119" s="134"/>
      <c r="AI119" s="134"/>
      <c r="AJ119" s="134"/>
      <c r="AK119" s="134"/>
      <c r="AL119" s="134"/>
      <c r="AM119" s="134"/>
      <c r="AN119" s="134"/>
    </row>
    <row r="120" spans="1:40" ht="34" customHeight="1" x14ac:dyDescent="0.25">
      <c r="A120" s="143"/>
      <c r="B120" s="222" t="s">
        <v>180</v>
      </c>
      <c r="C120" s="223"/>
      <c r="D120" s="223"/>
      <c r="E120" s="223"/>
      <c r="F120" s="223"/>
      <c r="G120" s="223"/>
      <c r="H120" s="223"/>
      <c r="I120" s="223"/>
      <c r="J120" s="223"/>
      <c r="K120" s="223"/>
      <c r="L120" s="223"/>
      <c r="M120" s="223"/>
      <c r="N120" s="223"/>
      <c r="O120" s="144"/>
      <c r="P120" s="144"/>
      <c r="Q120" s="144"/>
      <c r="R120" s="144"/>
      <c r="S120" s="144"/>
      <c r="T120" s="144"/>
      <c r="U120" s="144"/>
      <c r="V120" s="145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</row>
    <row r="121" spans="1:40" ht="21" x14ac:dyDescent="0.25">
      <c r="A121" s="143"/>
      <c r="B121" s="223" t="s">
        <v>197</v>
      </c>
      <c r="C121" s="223"/>
      <c r="D121" s="223"/>
      <c r="E121" s="223"/>
      <c r="F121" s="223"/>
      <c r="G121" s="223"/>
      <c r="H121" s="223"/>
      <c r="I121" s="223"/>
      <c r="J121" s="223"/>
      <c r="K121" s="223"/>
      <c r="L121" s="223"/>
      <c r="M121" s="223"/>
      <c r="N121" s="223"/>
      <c r="O121" s="144"/>
      <c r="P121" s="144"/>
      <c r="Q121" s="144"/>
      <c r="R121" s="144"/>
      <c r="S121" s="144"/>
      <c r="T121" s="144"/>
      <c r="U121" s="144"/>
      <c r="V121" s="145"/>
      <c r="W121" s="134"/>
      <c r="X121" s="183" t="s">
        <v>60</v>
      </c>
      <c r="Y121" s="183"/>
      <c r="Z121" s="183"/>
      <c r="AA121" s="195">
        <f>(AA123*Z123)+(Z124*AA124)+(Z125*AA125)+(Z126*AA126)</f>
        <v>706.1</v>
      </c>
      <c r="AB121" s="183" t="s">
        <v>58</v>
      </c>
      <c r="AF121" s="134"/>
      <c r="AG121" s="134"/>
      <c r="AH121" s="134"/>
      <c r="AI121" s="134"/>
      <c r="AJ121" s="134"/>
      <c r="AK121" s="134"/>
      <c r="AL121" s="134"/>
      <c r="AM121" s="134"/>
      <c r="AN121" s="134"/>
    </row>
    <row r="122" spans="1:40" ht="21" x14ac:dyDescent="0.25">
      <c r="A122" s="143"/>
      <c r="B122" s="223"/>
      <c r="C122" s="223"/>
      <c r="D122" s="223"/>
      <c r="E122" s="223"/>
      <c r="F122" s="223"/>
      <c r="G122" s="223"/>
      <c r="H122" s="223"/>
      <c r="I122" s="223"/>
      <c r="J122" s="223"/>
      <c r="K122" s="223"/>
      <c r="L122" s="223"/>
      <c r="M122" s="223"/>
      <c r="N122" s="223"/>
      <c r="O122" s="144"/>
      <c r="P122" s="144"/>
      <c r="Q122" s="144"/>
      <c r="R122" s="144"/>
      <c r="S122" s="144"/>
      <c r="T122" s="144"/>
      <c r="U122" s="144"/>
      <c r="V122" s="145"/>
      <c r="W122" s="134"/>
      <c r="X122" s="199" t="s">
        <v>59</v>
      </c>
      <c r="Y122" s="187"/>
      <c r="Z122" s="199" t="s">
        <v>63</v>
      </c>
      <c r="AA122" s="200" t="s">
        <v>171</v>
      </c>
      <c r="AB122" s="199"/>
      <c r="AF122" s="134"/>
      <c r="AG122" s="134"/>
      <c r="AH122" s="134"/>
      <c r="AI122" s="134"/>
      <c r="AJ122" s="134"/>
      <c r="AK122" s="134"/>
      <c r="AL122" s="134"/>
      <c r="AM122" s="134"/>
      <c r="AN122" s="134"/>
    </row>
    <row r="123" spans="1:40" ht="21" x14ac:dyDescent="0.25">
      <c r="A123" s="143"/>
      <c r="B123" s="223"/>
      <c r="C123" s="223"/>
      <c r="D123" s="223"/>
      <c r="E123" s="223"/>
      <c r="F123" s="223"/>
      <c r="G123" s="223"/>
      <c r="H123" s="223"/>
      <c r="I123" s="223"/>
      <c r="J123" s="223"/>
      <c r="K123" s="223"/>
      <c r="L123" s="223"/>
      <c r="M123" s="223"/>
      <c r="N123" s="223"/>
      <c r="O123" s="144"/>
      <c r="P123" s="144"/>
      <c r="Q123" s="144"/>
      <c r="R123" s="144"/>
      <c r="S123" s="144"/>
      <c r="T123" s="144"/>
      <c r="U123" s="144"/>
      <c r="V123" s="145"/>
      <c r="W123" s="134"/>
      <c r="X123" s="187" t="s">
        <v>318</v>
      </c>
      <c r="Y123" s="187"/>
      <c r="Z123" s="202">
        <f>COG!G6</f>
        <v>18.2</v>
      </c>
      <c r="AA123" s="188">
        <f>T5</f>
        <v>30</v>
      </c>
      <c r="AB123" s="187"/>
      <c r="AF123" s="134"/>
      <c r="AG123" s="134"/>
      <c r="AH123" s="134"/>
      <c r="AI123" s="134"/>
      <c r="AJ123" s="134"/>
      <c r="AK123" s="134"/>
      <c r="AL123" s="134"/>
      <c r="AM123" s="134"/>
      <c r="AN123" s="134"/>
    </row>
    <row r="124" spans="1:40" ht="21" x14ac:dyDescent="0.25">
      <c r="A124" s="143"/>
      <c r="B124" s="222" t="s">
        <v>202</v>
      </c>
      <c r="C124" s="223"/>
      <c r="D124" s="223"/>
      <c r="E124" s="223"/>
      <c r="F124" s="223"/>
      <c r="G124" s="223"/>
      <c r="H124" s="223"/>
      <c r="I124" s="223"/>
      <c r="J124" s="223"/>
      <c r="K124" s="223"/>
      <c r="L124" s="223"/>
      <c r="M124" s="223"/>
      <c r="N124" s="223"/>
      <c r="O124" s="144"/>
      <c r="P124" s="144"/>
      <c r="Q124" s="144"/>
      <c r="R124" s="144"/>
      <c r="S124" s="144"/>
      <c r="T124" s="144"/>
      <c r="U124" s="144"/>
      <c r="V124" s="145"/>
      <c r="W124" s="134"/>
      <c r="X124" s="187" t="s">
        <v>61</v>
      </c>
      <c r="Y124" s="187"/>
      <c r="Z124" s="202">
        <f>COG!G4</f>
        <v>20.100000000000001</v>
      </c>
      <c r="AA124" s="188">
        <v>1</v>
      </c>
      <c r="AB124" s="187"/>
      <c r="AF124" s="134"/>
      <c r="AG124" s="134"/>
      <c r="AH124" s="134"/>
      <c r="AI124" s="134"/>
      <c r="AJ124" s="134"/>
      <c r="AK124" s="134"/>
      <c r="AL124" s="134"/>
      <c r="AM124" s="134"/>
      <c r="AN124" s="134"/>
    </row>
    <row r="125" spans="1:40" ht="21" x14ac:dyDescent="0.25">
      <c r="A125" s="143"/>
      <c r="B125" s="223" t="s">
        <v>181</v>
      </c>
      <c r="C125" s="223" t="s">
        <v>182</v>
      </c>
      <c r="D125" s="223"/>
      <c r="E125" s="223"/>
      <c r="F125" s="223"/>
      <c r="G125" s="223"/>
      <c r="H125" s="223"/>
      <c r="I125" s="223"/>
      <c r="J125" s="223"/>
      <c r="K125" s="223"/>
      <c r="L125" s="223"/>
      <c r="M125" s="223"/>
      <c r="N125" s="223"/>
      <c r="O125" s="144"/>
      <c r="P125" s="144"/>
      <c r="Q125" s="144"/>
      <c r="R125" s="144"/>
      <c r="S125" s="144"/>
      <c r="T125" s="144"/>
      <c r="U125" s="144"/>
      <c r="V125" s="145"/>
      <c r="W125" s="134"/>
      <c r="X125" s="187" t="s">
        <v>62</v>
      </c>
      <c r="Y125" s="187"/>
      <c r="Z125" s="26">
        <v>20</v>
      </c>
      <c r="AA125" s="188">
        <v>1</v>
      </c>
      <c r="AB125" s="187"/>
      <c r="AF125" s="134"/>
      <c r="AG125" s="134"/>
      <c r="AH125" s="134"/>
      <c r="AI125" s="134"/>
      <c r="AJ125" s="134"/>
      <c r="AK125" s="134"/>
      <c r="AL125" s="134"/>
      <c r="AM125" s="134"/>
      <c r="AN125" s="134"/>
    </row>
    <row r="126" spans="1:40" ht="21" x14ac:dyDescent="0.25">
      <c r="A126" s="143"/>
      <c r="B126" s="223" t="s">
        <v>183</v>
      </c>
      <c r="C126" s="223" t="s">
        <v>198</v>
      </c>
      <c r="D126" s="223"/>
      <c r="E126" s="223"/>
      <c r="F126" s="223"/>
      <c r="G126" s="223"/>
      <c r="H126" s="223"/>
      <c r="I126" s="223"/>
      <c r="J126" s="223"/>
      <c r="K126" s="223"/>
      <c r="L126" s="223"/>
      <c r="M126" s="223"/>
      <c r="N126" s="223"/>
      <c r="O126" s="144"/>
      <c r="P126" s="144"/>
      <c r="Q126" s="144"/>
      <c r="R126" s="144"/>
      <c r="S126" s="144"/>
      <c r="T126" s="144"/>
      <c r="U126" s="144"/>
      <c r="V126" s="145"/>
      <c r="W126" s="134"/>
      <c r="X126" s="187" t="s">
        <v>100</v>
      </c>
      <c r="Y126" s="187"/>
      <c r="Z126" s="26">
        <v>8</v>
      </c>
      <c r="AA126" s="188">
        <f>AA123/2</f>
        <v>15</v>
      </c>
      <c r="AB126" s="187"/>
      <c r="AF126" s="134"/>
      <c r="AG126" s="134"/>
      <c r="AH126" s="134"/>
      <c r="AI126" s="134"/>
      <c r="AJ126" s="134"/>
      <c r="AK126" s="134"/>
      <c r="AL126" s="134"/>
      <c r="AM126" s="134"/>
      <c r="AN126" s="134"/>
    </row>
    <row r="127" spans="1:40" ht="21" x14ac:dyDescent="0.25">
      <c r="A127" s="143"/>
      <c r="B127" s="223" t="s">
        <v>184</v>
      </c>
      <c r="C127" s="223" t="s">
        <v>185</v>
      </c>
      <c r="D127" s="223"/>
      <c r="E127" s="223"/>
      <c r="F127" s="223"/>
      <c r="G127" s="223"/>
      <c r="H127" s="223"/>
      <c r="I127" s="223"/>
      <c r="J127" s="223"/>
      <c r="K127" s="223"/>
      <c r="L127" s="223"/>
      <c r="M127" s="223"/>
      <c r="N127" s="223"/>
      <c r="O127" s="144"/>
      <c r="P127" s="144"/>
      <c r="Q127" s="144"/>
      <c r="R127" s="144"/>
      <c r="S127" s="144"/>
      <c r="T127" s="144"/>
      <c r="U127" s="144"/>
      <c r="V127" s="145"/>
      <c r="W127" s="134"/>
      <c r="X127" s="187"/>
      <c r="Y127" s="187"/>
      <c r="Z127" s="187"/>
      <c r="AA127" s="187"/>
      <c r="AB127" s="187"/>
      <c r="AF127" s="134"/>
      <c r="AG127" s="134"/>
      <c r="AH127" s="134"/>
      <c r="AI127" s="134"/>
      <c r="AJ127" s="134"/>
      <c r="AK127" s="134"/>
      <c r="AL127" s="134"/>
      <c r="AM127" s="134"/>
      <c r="AN127" s="134"/>
    </row>
    <row r="128" spans="1:40" ht="21" x14ac:dyDescent="0.25">
      <c r="A128" s="143"/>
      <c r="B128" s="223" t="s">
        <v>186</v>
      </c>
      <c r="C128" s="223" t="s">
        <v>199</v>
      </c>
      <c r="D128" s="223"/>
      <c r="E128" s="223"/>
      <c r="F128" s="223"/>
      <c r="G128" s="223"/>
      <c r="H128" s="223"/>
      <c r="I128" s="223"/>
      <c r="J128" s="223"/>
      <c r="K128" s="223"/>
      <c r="L128" s="223"/>
      <c r="M128" s="223"/>
      <c r="N128" s="223"/>
      <c r="O128" s="144"/>
      <c r="P128" s="144"/>
      <c r="Q128" s="144"/>
      <c r="R128" s="144"/>
      <c r="S128" s="144"/>
      <c r="T128" s="144"/>
      <c r="U128" s="144"/>
      <c r="V128" s="145"/>
      <c r="W128" s="134"/>
      <c r="AF128" s="134"/>
      <c r="AG128" s="134"/>
      <c r="AH128" s="134"/>
      <c r="AI128" s="134"/>
      <c r="AJ128" s="134"/>
      <c r="AK128" s="134"/>
      <c r="AL128" s="134"/>
      <c r="AM128" s="134"/>
      <c r="AN128" s="134"/>
    </row>
    <row r="129" spans="1:40" ht="21" x14ac:dyDescent="0.25">
      <c r="A129" s="143"/>
      <c r="B129" s="223" t="s">
        <v>187</v>
      </c>
      <c r="C129" s="223" t="s">
        <v>200</v>
      </c>
      <c r="D129" s="223"/>
      <c r="E129" s="223"/>
      <c r="F129" s="223"/>
      <c r="G129" s="223"/>
      <c r="H129" s="223"/>
      <c r="I129" s="223"/>
      <c r="J129" s="223"/>
      <c r="K129" s="223"/>
      <c r="L129" s="223"/>
      <c r="M129" s="223"/>
      <c r="N129" s="223"/>
      <c r="O129" s="144"/>
      <c r="P129" s="144"/>
      <c r="Q129" s="144"/>
      <c r="R129" s="144"/>
      <c r="S129" s="144"/>
      <c r="T129" s="144"/>
      <c r="U129" s="144"/>
      <c r="V129" s="145"/>
      <c r="W129" s="134"/>
      <c r="AF129" s="134"/>
      <c r="AG129" s="134"/>
      <c r="AH129" s="134"/>
      <c r="AI129" s="134"/>
      <c r="AJ129" s="134"/>
      <c r="AK129" s="134"/>
      <c r="AL129" s="134"/>
      <c r="AM129" s="134"/>
      <c r="AN129" s="134"/>
    </row>
    <row r="130" spans="1:40" ht="21" x14ac:dyDescent="0.25">
      <c r="A130" s="143"/>
      <c r="B130" s="223" t="s">
        <v>188</v>
      </c>
      <c r="C130" s="223" t="s">
        <v>201</v>
      </c>
      <c r="D130" s="223"/>
      <c r="E130" s="223"/>
      <c r="F130" s="223"/>
      <c r="G130" s="223"/>
      <c r="H130" s="223"/>
      <c r="I130" s="223"/>
      <c r="J130" s="223"/>
      <c r="K130" s="223"/>
      <c r="L130" s="223"/>
      <c r="M130" s="223"/>
      <c r="N130" s="223"/>
      <c r="O130" s="144"/>
      <c r="P130" s="144"/>
      <c r="Q130" s="144"/>
      <c r="R130" s="144"/>
      <c r="S130" s="144"/>
      <c r="T130" s="144"/>
      <c r="U130" s="144"/>
      <c r="V130" s="145"/>
      <c r="W130" s="134"/>
      <c r="X130" s="134"/>
      <c r="Y130" s="134"/>
      <c r="Z130" s="134"/>
      <c r="AA130" s="134"/>
      <c r="AB130" s="134"/>
      <c r="AC130" s="134"/>
      <c r="AD130" s="134"/>
      <c r="AE130" s="134"/>
      <c r="AF130" s="134"/>
      <c r="AG130" s="134"/>
      <c r="AH130" s="134"/>
      <c r="AI130" s="134"/>
      <c r="AJ130" s="134"/>
      <c r="AK130" s="134"/>
      <c r="AL130" s="134"/>
      <c r="AM130" s="134"/>
      <c r="AN130" s="134"/>
    </row>
    <row r="131" spans="1:40" ht="21" x14ac:dyDescent="0.25">
      <c r="A131" s="143"/>
      <c r="B131" s="223" t="s">
        <v>189</v>
      </c>
      <c r="C131" s="223" t="s">
        <v>190</v>
      </c>
      <c r="D131" s="223"/>
      <c r="E131" s="223"/>
      <c r="F131" s="223"/>
      <c r="G131" s="223"/>
      <c r="H131" s="223"/>
      <c r="I131" s="223"/>
      <c r="J131" s="223"/>
      <c r="K131" s="223"/>
      <c r="L131" s="223"/>
      <c r="M131" s="223"/>
      <c r="N131" s="223"/>
      <c r="O131" s="144"/>
      <c r="P131" s="144"/>
      <c r="Q131" s="144"/>
      <c r="R131" s="144"/>
      <c r="S131" s="144"/>
      <c r="T131" s="144"/>
      <c r="U131" s="144"/>
      <c r="V131" s="145"/>
      <c r="W131" s="134"/>
      <c r="X131" s="134"/>
      <c r="Y131" s="134"/>
      <c r="Z131" s="134"/>
      <c r="AA131" s="134"/>
      <c r="AB131" s="134"/>
      <c r="AC131" s="134"/>
      <c r="AD131" s="134"/>
      <c r="AE131" s="134"/>
      <c r="AF131" s="134"/>
      <c r="AG131" s="134"/>
      <c r="AH131" s="134"/>
      <c r="AI131" s="134"/>
      <c r="AJ131" s="134"/>
      <c r="AK131" s="134"/>
      <c r="AL131" s="134"/>
      <c r="AM131" s="134"/>
      <c r="AN131" s="134"/>
    </row>
    <row r="132" spans="1:40" ht="21" x14ac:dyDescent="0.25">
      <c r="A132" s="143"/>
      <c r="B132" s="223" t="s">
        <v>191</v>
      </c>
      <c r="C132" s="223" t="s">
        <v>192</v>
      </c>
      <c r="D132" s="223"/>
      <c r="E132" s="223"/>
      <c r="F132" s="223"/>
      <c r="G132" s="223"/>
      <c r="H132" s="223"/>
      <c r="I132" s="223"/>
      <c r="J132" s="223"/>
      <c r="K132" s="223"/>
      <c r="L132" s="223"/>
      <c r="M132" s="223"/>
      <c r="N132" s="223"/>
      <c r="O132" s="144"/>
      <c r="P132" s="144"/>
      <c r="Q132" s="144"/>
      <c r="R132" s="144"/>
      <c r="S132" s="144"/>
      <c r="T132" s="144"/>
      <c r="U132" s="144"/>
      <c r="V132" s="145"/>
      <c r="W132" s="134"/>
      <c r="X132" s="134"/>
      <c r="Y132" s="134"/>
      <c r="Z132" s="134"/>
      <c r="AA132" s="134"/>
      <c r="AB132" s="134"/>
      <c r="AC132" s="134"/>
      <c r="AD132" s="134"/>
      <c r="AE132" s="134"/>
      <c r="AF132" s="134"/>
      <c r="AG132" s="134"/>
      <c r="AH132" s="134"/>
      <c r="AI132" s="134"/>
      <c r="AJ132" s="134"/>
      <c r="AK132" s="134"/>
      <c r="AL132" s="134"/>
      <c r="AM132" s="134"/>
      <c r="AN132" s="134"/>
    </row>
    <row r="133" spans="1:40" ht="21" x14ac:dyDescent="0.25">
      <c r="A133" s="143"/>
      <c r="B133" s="223" t="s">
        <v>193</v>
      </c>
      <c r="C133" s="223" t="s">
        <v>194</v>
      </c>
      <c r="D133" s="223"/>
      <c r="E133" s="223"/>
      <c r="F133" s="223"/>
      <c r="G133" s="223"/>
      <c r="H133" s="223"/>
      <c r="I133" s="223"/>
      <c r="J133" s="223"/>
      <c r="K133" s="223"/>
      <c r="L133" s="223"/>
      <c r="M133" s="223"/>
      <c r="N133" s="223"/>
      <c r="O133" s="144"/>
      <c r="P133" s="144"/>
      <c r="Q133" s="144"/>
      <c r="R133" s="144"/>
      <c r="S133" s="144"/>
      <c r="T133" s="144"/>
      <c r="U133" s="144"/>
      <c r="V133" s="145"/>
      <c r="W133" s="134"/>
      <c r="AC133" s="134"/>
      <c r="AD133" s="134"/>
      <c r="AE133" s="134"/>
      <c r="AF133" s="134"/>
      <c r="AG133" s="134"/>
      <c r="AH133" s="134"/>
      <c r="AI133" s="134"/>
      <c r="AJ133" s="134"/>
      <c r="AK133" s="134"/>
      <c r="AL133" s="134"/>
      <c r="AM133" s="134"/>
      <c r="AN133" s="134"/>
    </row>
    <row r="134" spans="1:40" ht="21" x14ac:dyDescent="0.25">
      <c r="A134" s="143"/>
      <c r="B134" s="223" t="s">
        <v>195</v>
      </c>
      <c r="C134" s="223" t="s">
        <v>203</v>
      </c>
      <c r="D134" s="223"/>
      <c r="E134" s="223"/>
      <c r="F134" s="223"/>
      <c r="G134" s="223"/>
      <c r="H134" s="223"/>
      <c r="I134" s="223"/>
      <c r="J134" s="223"/>
      <c r="K134" s="223"/>
      <c r="L134" s="223"/>
      <c r="M134" s="223"/>
      <c r="N134" s="223"/>
      <c r="O134" s="144"/>
      <c r="P134" s="144"/>
      <c r="Q134" s="144"/>
      <c r="R134" s="144"/>
      <c r="S134" s="144"/>
      <c r="T134" s="144"/>
      <c r="U134" s="144"/>
      <c r="V134" s="145"/>
      <c r="W134" s="134"/>
      <c r="AC134" s="134"/>
      <c r="AD134" s="134"/>
      <c r="AE134" s="134"/>
      <c r="AF134" s="134"/>
      <c r="AG134" s="134"/>
      <c r="AH134" s="134"/>
      <c r="AI134" s="134"/>
      <c r="AJ134" s="134"/>
      <c r="AK134" s="134"/>
      <c r="AL134" s="134"/>
      <c r="AM134" s="134"/>
      <c r="AN134" s="134"/>
    </row>
    <row r="135" spans="1:40" ht="21" x14ac:dyDescent="0.25">
      <c r="A135" s="143"/>
      <c r="B135" s="223" t="s">
        <v>204</v>
      </c>
      <c r="C135" s="223" t="s">
        <v>196</v>
      </c>
      <c r="D135" s="223"/>
      <c r="E135" s="223"/>
      <c r="F135" s="223"/>
      <c r="G135" s="223"/>
      <c r="H135" s="223"/>
      <c r="I135" s="223"/>
      <c r="J135" s="223"/>
      <c r="K135" s="223"/>
      <c r="L135" s="223"/>
      <c r="M135" s="223"/>
      <c r="N135" s="223"/>
      <c r="O135" s="144"/>
      <c r="P135" s="144"/>
      <c r="Q135" s="144"/>
      <c r="R135" s="144"/>
      <c r="S135" s="144"/>
      <c r="T135" s="144"/>
      <c r="U135" s="144"/>
      <c r="V135" s="145"/>
      <c r="W135" s="134"/>
      <c r="AC135" s="134"/>
      <c r="AD135" s="134"/>
      <c r="AE135" s="134"/>
      <c r="AF135" s="134"/>
      <c r="AG135" s="134"/>
      <c r="AH135" s="134"/>
      <c r="AI135" s="134"/>
      <c r="AJ135" s="134"/>
      <c r="AK135" s="134"/>
      <c r="AL135" s="134"/>
      <c r="AM135" s="134"/>
      <c r="AN135" s="134"/>
    </row>
    <row r="136" spans="1:40" x14ac:dyDescent="0.2">
      <c r="A136" s="219"/>
      <c r="B136" s="214"/>
      <c r="C136" s="214"/>
      <c r="D136" s="214"/>
      <c r="E136" s="214"/>
      <c r="F136" s="214"/>
      <c r="G136" s="214"/>
      <c r="H136" s="214"/>
      <c r="I136" s="214"/>
      <c r="J136" s="214"/>
      <c r="K136" s="214"/>
      <c r="L136" s="214"/>
      <c r="M136" s="214"/>
      <c r="N136" s="214"/>
      <c r="O136" s="214"/>
      <c r="P136" s="214"/>
      <c r="Q136" s="214"/>
      <c r="R136" s="214"/>
      <c r="S136" s="214"/>
      <c r="T136" s="214"/>
      <c r="U136" s="214"/>
      <c r="V136" s="215"/>
      <c r="W136" s="134"/>
      <c r="AC136" s="134"/>
      <c r="AD136" s="134"/>
      <c r="AE136" s="134"/>
      <c r="AF136" s="134"/>
      <c r="AG136" s="134"/>
      <c r="AH136" s="134"/>
      <c r="AI136" s="134"/>
      <c r="AJ136" s="134"/>
      <c r="AK136" s="134"/>
      <c r="AL136" s="134"/>
      <c r="AM136" s="134"/>
      <c r="AN136" s="134"/>
    </row>
    <row r="137" spans="1:40" x14ac:dyDescent="0.2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AC137" s="134"/>
      <c r="AD137" s="134"/>
      <c r="AE137" s="134"/>
      <c r="AF137" s="134"/>
      <c r="AG137" s="134"/>
      <c r="AH137" s="134"/>
      <c r="AI137" s="134"/>
      <c r="AJ137" s="134"/>
      <c r="AK137" s="134"/>
      <c r="AL137" s="134"/>
      <c r="AM137" s="134"/>
      <c r="AN137" s="134"/>
    </row>
    <row r="138" spans="1:40" x14ac:dyDescent="0.2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AC138" s="134"/>
      <c r="AD138" s="134"/>
      <c r="AE138" s="134"/>
      <c r="AF138" s="134"/>
      <c r="AG138" s="134"/>
      <c r="AH138" s="134"/>
      <c r="AI138" s="134"/>
      <c r="AJ138" s="134"/>
      <c r="AK138" s="134"/>
      <c r="AL138" s="134"/>
      <c r="AM138" s="134"/>
      <c r="AN138" s="134"/>
    </row>
    <row r="139" spans="1:40" x14ac:dyDescent="0.2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AC139" s="134"/>
      <c r="AD139" s="134"/>
      <c r="AE139" s="134"/>
      <c r="AF139" s="134"/>
      <c r="AG139" s="134"/>
      <c r="AH139" s="134"/>
      <c r="AI139" s="134"/>
      <c r="AJ139" s="134"/>
      <c r="AK139" s="134"/>
      <c r="AL139" s="134"/>
      <c r="AM139" s="134"/>
      <c r="AN139" s="134"/>
    </row>
    <row r="140" spans="1:40" x14ac:dyDescent="0.2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  <c r="AC140" s="134"/>
      <c r="AD140" s="134"/>
      <c r="AE140" s="134"/>
      <c r="AF140" s="134"/>
      <c r="AG140" s="134"/>
      <c r="AH140" s="134"/>
      <c r="AI140" s="134"/>
      <c r="AJ140" s="134"/>
      <c r="AK140" s="134"/>
      <c r="AL140" s="134"/>
      <c r="AM140" s="134"/>
      <c r="AN140" s="134"/>
    </row>
    <row r="141" spans="1:40" x14ac:dyDescent="0.2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  <c r="AC141" s="134"/>
      <c r="AD141" s="134"/>
      <c r="AE141" s="134"/>
      <c r="AF141" s="134"/>
      <c r="AG141" s="134"/>
      <c r="AH141" s="134"/>
      <c r="AI141" s="134"/>
      <c r="AJ141" s="134"/>
      <c r="AK141" s="134"/>
      <c r="AL141" s="134"/>
      <c r="AM141" s="134"/>
      <c r="AN141" s="134"/>
    </row>
    <row r="142" spans="1:40" x14ac:dyDescent="0.2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  <c r="AC142" s="134"/>
      <c r="AD142" s="134"/>
      <c r="AE142" s="134"/>
      <c r="AF142" s="134"/>
      <c r="AG142" s="134"/>
      <c r="AH142" s="134"/>
      <c r="AI142" s="134"/>
      <c r="AJ142" s="134"/>
      <c r="AK142" s="134"/>
      <c r="AL142" s="134"/>
      <c r="AM142" s="134"/>
      <c r="AN142" s="134"/>
    </row>
    <row r="143" spans="1:40" x14ac:dyDescent="0.2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  <c r="AC143" s="134"/>
      <c r="AD143" s="134"/>
      <c r="AE143" s="134"/>
      <c r="AF143" s="134"/>
      <c r="AG143" s="134"/>
      <c r="AH143" s="134"/>
      <c r="AI143" s="134"/>
      <c r="AJ143" s="134"/>
      <c r="AK143" s="134"/>
      <c r="AL143" s="134"/>
      <c r="AM143" s="134"/>
      <c r="AN143" s="134"/>
    </row>
    <row r="144" spans="1:40" x14ac:dyDescent="0.2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  <c r="AC144" s="134"/>
      <c r="AD144" s="134"/>
      <c r="AE144" s="134"/>
      <c r="AF144" s="134"/>
      <c r="AG144" s="134"/>
      <c r="AH144" s="134"/>
      <c r="AI144" s="134"/>
      <c r="AJ144" s="134"/>
      <c r="AK144" s="134"/>
      <c r="AL144" s="134"/>
      <c r="AM144" s="134"/>
      <c r="AN144" s="134"/>
    </row>
    <row r="145" spans="1:40" x14ac:dyDescent="0.2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  <c r="AC145" s="134"/>
      <c r="AD145" s="134"/>
      <c r="AE145" s="134"/>
      <c r="AF145" s="134"/>
      <c r="AG145" s="134"/>
      <c r="AH145" s="134"/>
      <c r="AI145" s="134"/>
      <c r="AJ145" s="134"/>
      <c r="AK145" s="134"/>
      <c r="AL145" s="134"/>
      <c r="AM145" s="134"/>
      <c r="AN145" s="134"/>
    </row>
    <row r="146" spans="1:40" s="134" customFormat="1" x14ac:dyDescent="0.2"/>
    <row r="147" spans="1:40" s="134" customFormat="1" x14ac:dyDescent="0.2"/>
    <row r="148" spans="1:40" s="134" customFormat="1" x14ac:dyDescent="0.2"/>
    <row r="149" spans="1:40" s="134" customFormat="1" x14ac:dyDescent="0.2"/>
    <row r="150" spans="1:40" s="134" customFormat="1" x14ac:dyDescent="0.2"/>
    <row r="151" spans="1:40" s="134" customFormat="1" x14ac:dyDescent="0.2"/>
    <row r="152" spans="1:40" s="134" customFormat="1" x14ac:dyDescent="0.2"/>
    <row r="153" spans="1:40" s="134" customFormat="1" x14ac:dyDescent="0.2"/>
    <row r="154" spans="1:40" s="134" customFormat="1" x14ac:dyDescent="0.2"/>
    <row r="155" spans="1:40" s="134" customFormat="1" x14ac:dyDescent="0.2"/>
    <row r="156" spans="1:40" s="134" customFormat="1" x14ac:dyDescent="0.2"/>
    <row r="157" spans="1:40" s="134" customFormat="1" x14ac:dyDescent="0.2"/>
    <row r="158" spans="1:40" s="134" customFormat="1" x14ac:dyDescent="0.2"/>
    <row r="159" spans="1:40" s="134" customFormat="1" x14ac:dyDescent="0.2"/>
    <row r="160" spans="1:40" s="134" customFormat="1" x14ac:dyDescent="0.2"/>
    <row r="161" s="134" customFormat="1" x14ac:dyDescent="0.2"/>
    <row r="162" s="134" customFormat="1" x14ac:dyDescent="0.2"/>
    <row r="163" s="134" customFormat="1" x14ac:dyDescent="0.2"/>
    <row r="164" s="134" customFormat="1" x14ac:dyDescent="0.2"/>
    <row r="165" s="134" customFormat="1" x14ac:dyDescent="0.2"/>
    <row r="166" s="134" customFormat="1" x14ac:dyDescent="0.2"/>
    <row r="167" s="134" customFormat="1" x14ac:dyDescent="0.2"/>
    <row r="168" s="134" customFormat="1" x14ac:dyDescent="0.2"/>
    <row r="169" s="134" customFormat="1" x14ac:dyDescent="0.2"/>
    <row r="170" s="134" customFormat="1" x14ac:dyDescent="0.2"/>
    <row r="171" s="134" customFormat="1" x14ac:dyDescent="0.2"/>
    <row r="172" s="134" customFormat="1" x14ac:dyDescent="0.2"/>
    <row r="173" s="134" customFormat="1" x14ac:dyDescent="0.2"/>
    <row r="174" s="134" customFormat="1" x14ac:dyDescent="0.2"/>
    <row r="175" s="134" customFormat="1" x14ac:dyDescent="0.2"/>
    <row r="176" s="134" customFormat="1" x14ac:dyDescent="0.2"/>
    <row r="177" s="134" customFormat="1" x14ac:dyDescent="0.2"/>
    <row r="178" s="134" customFormat="1" x14ac:dyDescent="0.2"/>
    <row r="179" s="134" customFormat="1" x14ac:dyDescent="0.2"/>
    <row r="180" s="134" customFormat="1" x14ac:dyDescent="0.2"/>
    <row r="181" s="134" customFormat="1" x14ac:dyDescent="0.2"/>
    <row r="182" s="134" customFormat="1" x14ac:dyDescent="0.2"/>
    <row r="183" s="134" customFormat="1" x14ac:dyDescent="0.2"/>
    <row r="184" s="134" customFormat="1" x14ac:dyDescent="0.2"/>
    <row r="185" s="134" customFormat="1" x14ac:dyDescent="0.2"/>
    <row r="186" s="134" customFormat="1" x14ac:dyDescent="0.2"/>
    <row r="187" s="134" customFormat="1" x14ac:dyDescent="0.2"/>
    <row r="188" s="134" customFormat="1" x14ac:dyDescent="0.2"/>
    <row r="189" s="134" customFormat="1" x14ac:dyDescent="0.2"/>
    <row r="190" s="134" customFormat="1" x14ac:dyDescent="0.2"/>
    <row r="191" s="134" customFormat="1" x14ac:dyDescent="0.2"/>
    <row r="192" s="134" customFormat="1" x14ac:dyDescent="0.2"/>
    <row r="193" s="134" customFormat="1" x14ac:dyDescent="0.2"/>
    <row r="194" s="134" customFormat="1" x14ac:dyDescent="0.2"/>
    <row r="195" s="134" customFormat="1" x14ac:dyDescent="0.2"/>
    <row r="196" s="134" customFormat="1" x14ac:dyDescent="0.2"/>
    <row r="197" s="134" customFormat="1" x14ac:dyDescent="0.2"/>
  </sheetData>
  <sheetProtection password="F3BB" sheet="1" objects="1" scenarios="1" selectLockedCells="1"/>
  <customSheetViews>
    <customSheetView guid="{DD8F8E6C-479B-D54D-BE9B-033BF32F4E83}" scale="70" fitToPage="1" printArea="1">
      <selection activeCell="S9" sqref="S9:U19"/>
      <pageMargins left="0.7" right="0.7" top="0.75" bottom="0.75" header="0.3" footer="0.3"/>
      <printOptions horizontalCentered="1" verticalCentered="1"/>
      <pageSetup paperSize="9" scale="40" orientation="landscape" horizontalDpi="4294967292" verticalDpi="4294967292"/>
    </customSheetView>
  </customSheetViews>
  <mergeCells count="9">
    <mergeCell ref="Y9:AD11"/>
    <mergeCell ref="J99:K99"/>
    <mergeCell ref="K91:L91"/>
    <mergeCell ref="M91:N91"/>
    <mergeCell ref="G99:H99"/>
    <mergeCell ref="S9:U19"/>
    <mergeCell ref="S22:U45"/>
    <mergeCell ref="S48:U54"/>
    <mergeCell ref="S57:U78"/>
  </mergeCells>
  <phoneticPr fontId="5" type="noConversion"/>
  <conditionalFormatting sqref="D77:D100">
    <cfRule type="expression" dxfId="1" priority="3">
      <formula>$C$77:$C$94&gt;124</formula>
    </cfRule>
  </conditionalFormatting>
  <conditionalFormatting sqref="D101:D106">
    <cfRule type="expression" dxfId="0" priority="1">
      <formula>$C$77:$C$94&gt;124</formula>
    </cfRule>
  </conditionalFormatting>
  <printOptions horizontalCentered="1" verticalCentered="1"/>
  <pageMargins left="0.36000000000000004" right="0.36000000000000004" top="0.16592592592592592" bottom="0.42129629629629628" header="0.5" footer="0.23214285714285715"/>
  <pageSetup paperSize="9" scale="29" orientation="landscape" horizontalDpi="4294967292" verticalDpi="4294967292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17"/>
  <sheetViews>
    <sheetView workbookViewId="0">
      <selection activeCell="K5" sqref="K5"/>
    </sheetView>
  </sheetViews>
  <sheetFormatPr baseColWidth="10" defaultRowHeight="16" x14ac:dyDescent="0.2"/>
  <cols>
    <col min="7" max="7" width="19.6640625" customWidth="1"/>
    <col min="9" max="9" width="16.1640625" customWidth="1"/>
    <col min="11" max="11" width="12.1640625" bestFit="1" customWidth="1"/>
  </cols>
  <sheetData>
    <row r="1" spans="1:24" x14ac:dyDescent="0.2">
      <c r="A1" s="279" t="s">
        <v>216</v>
      </c>
      <c r="B1" s="279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</row>
    <row r="2" spans="1:24" x14ac:dyDescent="0.2">
      <c r="A2" s="30"/>
      <c r="B2" s="31" t="s">
        <v>217</v>
      </c>
      <c r="C2" s="31" t="s">
        <v>218</v>
      </c>
      <c r="D2" s="30"/>
      <c r="E2" s="31" t="s">
        <v>302</v>
      </c>
      <c r="F2" s="31" t="s">
        <v>275</v>
      </c>
      <c r="G2" s="31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</row>
    <row r="3" spans="1:24" x14ac:dyDescent="0.2">
      <c r="A3" s="30"/>
      <c r="B3" s="30"/>
      <c r="C3" s="31" t="s">
        <v>77</v>
      </c>
      <c r="D3" s="31" t="s">
        <v>80</v>
      </c>
      <c r="E3" s="31" t="s">
        <v>77</v>
      </c>
      <c r="F3" s="31" t="s">
        <v>80</v>
      </c>
      <c r="G3" s="31" t="s">
        <v>219</v>
      </c>
      <c r="J3" s="39" t="s">
        <v>305</v>
      </c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</row>
    <row r="4" spans="1:24" x14ac:dyDescent="0.2">
      <c r="A4" s="30"/>
      <c r="B4" s="31" t="s">
        <v>220</v>
      </c>
      <c r="C4" s="31">
        <v>0</v>
      </c>
      <c r="D4" s="31">
        <v>0</v>
      </c>
      <c r="E4" s="50">
        <f>'M10'!F43</f>
        <v>163</v>
      </c>
      <c r="F4" s="50">
        <f>'M10'!F38</f>
        <v>81.86</v>
      </c>
      <c r="G4" s="34">
        <v>20.100000000000001</v>
      </c>
      <c r="H4" s="30"/>
      <c r="J4" s="45" t="s">
        <v>304</v>
      </c>
      <c r="K4" s="51">
        <f>SQRT('M10'!G43^2+E4^2)</f>
        <v>173.31874711063429</v>
      </c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</row>
    <row r="5" spans="1:24" x14ac:dyDescent="0.2">
      <c r="A5" s="30"/>
      <c r="B5" s="31" t="s">
        <v>221</v>
      </c>
      <c r="C5" s="31">
        <v>0</v>
      </c>
      <c r="D5" s="31">
        <v>0</v>
      </c>
      <c r="E5" s="34">
        <v>300</v>
      </c>
      <c r="F5" s="34">
        <v>30</v>
      </c>
      <c r="G5" s="34">
        <v>8</v>
      </c>
      <c r="H5" s="30"/>
      <c r="I5" s="30"/>
      <c r="J5" s="45" t="s">
        <v>301</v>
      </c>
      <c r="K5" s="51">
        <f>DEGREES(TANH('M10'!G43/E4))</f>
        <v>19.850484537063561</v>
      </c>
      <c r="L5" s="30" t="s">
        <v>303</v>
      </c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</row>
    <row r="6" spans="1:24" x14ac:dyDescent="0.2">
      <c r="A6" s="30"/>
      <c r="B6" s="31" t="s">
        <v>222</v>
      </c>
      <c r="C6" s="31">
        <v>0</v>
      </c>
      <c r="D6" s="31">
        <v>0</v>
      </c>
      <c r="E6" s="50">
        <f>'M10'!C31</f>
        <v>48</v>
      </c>
      <c r="F6" s="50"/>
      <c r="G6" s="50">
        <f>'M10'!C28</f>
        <v>18.2</v>
      </c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</row>
    <row r="7" spans="1:24" x14ac:dyDescent="0.2">
      <c r="A7" s="30"/>
      <c r="B7" s="31" t="s">
        <v>223</v>
      </c>
      <c r="C7" s="31">
        <v>0</v>
      </c>
      <c r="D7" s="31">
        <v>0</v>
      </c>
      <c r="E7" s="34">
        <v>300</v>
      </c>
      <c r="F7" s="34">
        <v>250</v>
      </c>
      <c r="G7" s="34">
        <v>50</v>
      </c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</row>
    <row r="8" spans="1:24" x14ac:dyDescent="0.2">
      <c r="A8" s="30"/>
      <c r="B8" s="30"/>
      <c r="C8" s="30"/>
      <c r="D8" s="30"/>
      <c r="E8" s="30"/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</row>
    <row r="9" spans="1:24" x14ac:dyDescent="0.2">
      <c r="A9" s="30"/>
      <c r="B9" s="30"/>
      <c r="C9" s="30"/>
      <c r="D9" s="30"/>
      <c r="E9" s="30"/>
      <c r="F9" s="30"/>
      <c r="G9" s="30"/>
      <c r="H9" s="30"/>
      <c r="I9" s="30"/>
      <c r="J9" s="279" t="s">
        <v>224</v>
      </c>
      <c r="K9" s="279"/>
      <c r="L9" s="30" t="s">
        <v>300</v>
      </c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</row>
    <row r="10" spans="1:24" x14ac:dyDescent="0.2">
      <c r="A10" s="30"/>
      <c r="B10" s="30"/>
      <c r="C10" s="30"/>
      <c r="D10" s="30"/>
      <c r="E10" s="31" t="s">
        <v>208</v>
      </c>
      <c r="F10" s="30"/>
      <c r="G10" s="30"/>
      <c r="H10" s="30"/>
      <c r="I10" s="30"/>
      <c r="J10" s="31" t="s">
        <v>225</v>
      </c>
      <c r="K10" s="30"/>
      <c r="L10" s="31" t="s">
        <v>225</v>
      </c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</row>
    <row r="11" spans="1:24" x14ac:dyDescent="0.2">
      <c r="A11" s="30"/>
      <c r="B11" s="31" t="str">
        <f>Display!B6</f>
        <v>M10 Lift (top)</v>
      </c>
      <c r="C11" s="31">
        <f>Display!C6</f>
        <v>2</v>
      </c>
      <c r="D11" s="31">
        <f>Display!D6</f>
        <v>10</v>
      </c>
      <c r="E11" s="31" t="s">
        <v>77</v>
      </c>
      <c r="F11" s="31" t="s">
        <v>80</v>
      </c>
      <c r="G11" s="31" t="s">
        <v>226</v>
      </c>
      <c r="H11" s="31" t="s">
        <v>227</v>
      </c>
      <c r="I11" s="31" t="s">
        <v>228</v>
      </c>
      <c r="J11" s="31" t="s">
        <v>77</v>
      </c>
      <c r="K11" s="31" t="s">
        <v>80</v>
      </c>
      <c r="L11" s="31" t="s">
        <v>229</v>
      </c>
      <c r="M11" s="31" t="s">
        <v>230</v>
      </c>
      <c r="N11" s="30"/>
      <c r="O11" s="31" t="s">
        <v>225</v>
      </c>
      <c r="P11" s="30"/>
      <c r="Q11" s="30"/>
      <c r="R11" s="30"/>
      <c r="S11" s="30"/>
      <c r="T11" s="30"/>
      <c r="U11" s="30"/>
      <c r="V11" s="30"/>
      <c r="W11" s="30"/>
      <c r="X11" s="30"/>
    </row>
    <row r="12" spans="1:24" x14ac:dyDescent="0.2">
      <c r="A12" s="35" t="s">
        <v>61</v>
      </c>
      <c r="B12" s="30">
        <v>0</v>
      </c>
      <c r="C12" s="31">
        <f>C11</f>
        <v>2</v>
      </c>
      <c r="D12" s="31">
        <f>D11</f>
        <v>10</v>
      </c>
      <c r="E12" s="31">
        <f t="shared" ref="E12:E28" si="0">C12*1000</f>
        <v>2000</v>
      </c>
      <c r="F12" s="31">
        <f t="shared" ref="F12:F28" si="1">D12*1000</f>
        <v>10000</v>
      </c>
      <c r="G12" s="31">
        <f>Display!C39</f>
        <v>0</v>
      </c>
      <c r="H12" s="31">
        <f>K4*SIN(RADIANS(90-$G12-K5))</f>
        <v>163.02048244704267</v>
      </c>
      <c r="I12" s="31">
        <f>K4*COS(RADIANS(90-$G12-K5))</f>
        <v>58.853295597897151</v>
      </c>
      <c r="J12" s="31">
        <f>IF(B12&gt;Display!$T$5,0,E12-$H12)</f>
        <v>1836.9795175529573</v>
      </c>
      <c r="K12" s="31">
        <f>IF(G13&gt;0,F12+I12,F12+I12)</f>
        <v>10058.853295597897</v>
      </c>
      <c r="L12" s="31">
        <f t="shared" ref="L12:L28" si="2">J12/1000</f>
        <v>1.8369795175529573</v>
      </c>
      <c r="M12" s="31">
        <f t="shared" ref="M12:M28" si="3">K12/1000</f>
        <v>10.058853295597897</v>
      </c>
      <c r="N12" s="30"/>
      <c r="O12" s="31" t="s">
        <v>77</v>
      </c>
      <c r="P12" s="31" t="s">
        <v>80</v>
      </c>
      <c r="Q12" s="30"/>
      <c r="R12" s="30"/>
      <c r="S12" s="30"/>
      <c r="T12" s="30"/>
      <c r="U12" s="30"/>
      <c r="V12" s="30"/>
      <c r="W12" s="30"/>
      <c r="X12" s="30"/>
    </row>
    <row r="13" spans="1:24" x14ac:dyDescent="0.2">
      <c r="A13" s="35" t="s">
        <v>231</v>
      </c>
      <c r="B13" s="31">
        <f>Display!B7</f>
        <v>1</v>
      </c>
      <c r="C13" s="36">
        <f>IF(Display!$T$5&gt;=B13,Display!C7,NA())</f>
        <v>2</v>
      </c>
      <c r="D13" s="36">
        <f>IF(Display!$T$5&gt;=B13,Display!D7,NA())</f>
        <v>9.92</v>
      </c>
      <c r="E13" s="31">
        <f t="shared" si="0"/>
        <v>2000</v>
      </c>
      <c r="F13" s="31">
        <f t="shared" si="1"/>
        <v>9920</v>
      </c>
      <c r="G13" s="31">
        <f>Display!D44</f>
        <v>0</v>
      </c>
      <c r="H13" s="31">
        <f t="shared" ref="H13:H42" si="4">COS(RADIANS(ABS($G13)))*$E$6</f>
        <v>48</v>
      </c>
      <c r="I13" s="31">
        <f t="shared" ref="I13:I42" si="5">SIN(RADIANS(ABS($G13)))*$E$6</f>
        <v>0</v>
      </c>
      <c r="J13" s="31">
        <f>IF(B13&gt;Display!$T$5,0,E13-$H13)</f>
        <v>1952</v>
      </c>
      <c r="K13" s="31">
        <f>IF(B13&gt;Display!$T$5,0,IF(G13&gt;0,F13+I13,F13-I13))</f>
        <v>9920</v>
      </c>
      <c r="L13" s="31">
        <f t="shared" si="2"/>
        <v>1.952</v>
      </c>
      <c r="M13" s="31">
        <f t="shared" si="3"/>
        <v>9.92</v>
      </c>
      <c r="N13" s="30"/>
      <c r="O13" s="31">
        <f>(($G$6*SUM(J13:J42))+($G$4*J12))/((Display!$T$5*$G$6)+$G$4)</f>
        <v>1709.0912285875233</v>
      </c>
      <c r="P13" s="31">
        <f>(($G$6*SUM(K13:K42))+($G$4*K12))/((Display!$T$5*$G$6)+$G$4)</f>
        <v>7733.3029865218323</v>
      </c>
      <c r="Q13" s="30"/>
      <c r="R13" s="30"/>
      <c r="S13" s="30"/>
      <c r="T13" s="30"/>
      <c r="U13" s="30"/>
      <c r="V13" s="30"/>
      <c r="W13" s="30"/>
      <c r="X13" s="30"/>
    </row>
    <row r="14" spans="1:24" x14ac:dyDescent="0.2">
      <c r="A14" s="30"/>
      <c r="B14" s="31">
        <f>Display!B8</f>
        <v>2</v>
      </c>
      <c r="C14" s="36">
        <f>IF(Display!$T$5&gt;=B14,Display!C8,NA())</f>
        <v>2</v>
      </c>
      <c r="D14" s="36">
        <f>IF(Display!$T$5&gt;=B14,Display!D8,NA())</f>
        <v>9.76</v>
      </c>
      <c r="E14" s="31">
        <f t="shared" si="0"/>
        <v>2000</v>
      </c>
      <c r="F14" s="31">
        <f t="shared" si="1"/>
        <v>9760</v>
      </c>
      <c r="G14" s="31">
        <f>Display!D45</f>
        <v>0</v>
      </c>
      <c r="H14" s="31">
        <f t="shared" si="4"/>
        <v>48</v>
      </c>
      <c r="I14" s="31">
        <f t="shared" si="5"/>
        <v>0</v>
      </c>
      <c r="J14" s="31">
        <f>IF(B14&gt;Display!$T$5,0,E14-$H14)</f>
        <v>1952</v>
      </c>
      <c r="K14" s="31">
        <f>IF(B14&gt;Display!$T$5,0,IF(G14&gt;0,F14+I14,F14-I14))</f>
        <v>9760</v>
      </c>
      <c r="L14" s="31">
        <f t="shared" si="2"/>
        <v>1.952</v>
      </c>
      <c r="M14" s="31">
        <f t="shared" si="3"/>
        <v>9.76</v>
      </c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</row>
    <row r="15" spans="1:24" x14ac:dyDescent="0.2">
      <c r="A15" s="30"/>
      <c r="B15" s="31">
        <f>Display!B9</f>
        <v>3</v>
      </c>
      <c r="C15" s="36">
        <f>IF(Display!$T$5&gt;=B15,Display!C9,NA())</f>
        <v>2</v>
      </c>
      <c r="D15" s="36">
        <f>IF(Display!$T$5&gt;=B15,Display!D9,NA())</f>
        <v>9.6</v>
      </c>
      <c r="E15" s="31">
        <f t="shared" si="0"/>
        <v>2000</v>
      </c>
      <c r="F15" s="31">
        <f t="shared" si="1"/>
        <v>9600</v>
      </c>
      <c r="G15" s="31">
        <f>Display!D46</f>
        <v>0</v>
      </c>
      <c r="H15" s="31">
        <f t="shared" si="4"/>
        <v>48</v>
      </c>
      <c r="I15" s="31">
        <f t="shared" si="5"/>
        <v>0</v>
      </c>
      <c r="J15" s="31">
        <f>IF(B15&gt;Display!$T$5,0,E15-$H15)</f>
        <v>1952</v>
      </c>
      <c r="K15" s="31">
        <f>IF(B15&gt;Display!$T$5,0,IF(G15&gt;0,F15+I15,F15-I15))</f>
        <v>9600</v>
      </c>
      <c r="L15" s="31">
        <f t="shared" si="2"/>
        <v>1.952</v>
      </c>
      <c r="M15" s="31">
        <f t="shared" si="3"/>
        <v>9.6</v>
      </c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</row>
    <row r="16" spans="1:24" x14ac:dyDescent="0.2">
      <c r="A16" s="30"/>
      <c r="B16" s="31">
        <f>Display!B10</f>
        <v>4</v>
      </c>
      <c r="C16" s="36">
        <f>IF(Display!$T$5&gt;=B16,Display!C10,NA())</f>
        <v>2</v>
      </c>
      <c r="D16" s="36">
        <f>IF(Display!$T$5&gt;=B16,Display!D10,NA())</f>
        <v>9.44</v>
      </c>
      <c r="E16" s="31">
        <f t="shared" si="0"/>
        <v>2000</v>
      </c>
      <c r="F16" s="31">
        <f t="shared" si="1"/>
        <v>9440</v>
      </c>
      <c r="G16" s="31">
        <f>Display!D47</f>
        <v>0</v>
      </c>
      <c r="H16" s="31">
        <f t="shared" si="4"/>
        <v>48</v>
      </c>
      <c r="I16" s="31">
        <f t="shared" si="5"/>
        <v>0</v>
      </c>
      <c r="J16" s="31">
        <f>IF(B16&gt;Display!$T$5,0,E16-$H16)</f>
        <v>1952</v>
      </c>
      <c r="K16" s="31">
        <f>IF(B16&gt;Display!$T$5,0,IF(G16&gt;0,F16+I16,F16-I16))</f>
        <v>9440</v>
      </c>
      <c r="L16" s="31">
        <f t="shared" si="2"/>
        <v>1.952</v>
      </c>
      <c r="M16" s="31">
        <f t="shared" si="3"/>
        <v>9.44</v>
      </c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</row>
    <row r="17" spans="1:24" x14ac:dyDescent="0.2">
      <c r="A17" s="30"/>
      <c r="B17" s="31">
        <f>Display!B11</f>
        <v>5</v>
      </c>
      <c r="C17" s="36">
        <f>IF(Display!$T$5&gt;=B17,Display!C11,NA())</f>
        <v>2</v>
      </c>
      <c r="D17" s="36">
        <f>IF(Display!$T$5&gt;=B17,Display!D11,NA())</f>
        <v>9.2799999999999994</v>
      </c>
      <c r="E17" s="31">
        <f t="shared" si="0"/>
        <v>2000</v>
      </c>
      <c r="F17" s="31">
        <f t="shared" si="1"/>
        <v>9280</v>
      </c>
      <c r="G17" s="31">
        <f>Display!D48</f>
        <v>0</v>
      </c>
      <c r="H17" s="31">
        <f t="shared" si="4"/>
        <v>48</v>
      </c>
      <c r="I17" s="31">
        <f t="shared" si="5"/>
        <v>0</v>
      </c>
      <c r="J17" s="31">
        <f>IF(B17&gt;Display!$T$5,0,E17-$H17)</f>
        <v>1952</v>
      </c>
      <c r="K17" s="31">
        <f>IF(B17&gt;Display!$T$5,0,IF(G17&gt;0,F17+I17,F17-I17))</f>
        <v>9280</v>
      </c>
      <c r="L17" s="31">
        <f t="shared" si="2"/>
        <v>1.952</v>
      </c>
      <c r="M17" s="31">
        <f t="shared" si="3"/>
        <v>9.2799999999999994</v>
      </c>
      <c r="N17" s="30"/>
      <c r="O17" s="31">
        <f>O13/1000</f>
        <v>1.7090912285875233</v>
      </c>
      <c r="P17" s="31">
        <f>P13/1000</f>
        <v>7.7333029865218323</v>
      </c>
      <c r="Q17" s="30"/>
      <c r="R17" s="30"/>
      <c r="S17" s="30"/>
      <c r="T17" s="30"/>
      <c r="U17" s="30"/>
      <c r="V17" s="30"/>
      <c r="W17" s="30"/>
      <c r="X17" s="30"/>
    </row>
    <row r="18" spans="1:24" x14ac:dyDescent="0.2">
      <c r="A18" s="30"/>
      <c r="B18" s="31">
        <f>Display!B12</f>
        <v>6</v>
      </c>
      <c r="C18" s="36">
        <f>IF(Display!$T$5&gt;=B18,Display!C12,NA())</f>
        <v>2</v>
      </c>
      <c r="D18" s="36">
        <f>IF(Display!$T$5&gt;=B18,Display!D12,NA())</f>
        <v>9.1199999999999992</v>
      </c>
      <c r="E18" s="31">
        <f t="shared" si="0"/>
        <v>2000</v>
      </c>
      <c r="F18" s="31">
        <f t="shared" si="1"/>
        <v>9120</v>
      </c>
      <c r="G18" s="31">
        <f>Display!D49</f>
        <v>0</v>
      </c>
      <c r="H18" s="31">
        <f t="shared" si="4"/>
        <v>48</v>
      </c>
      <c r="I18" s="31">
        <f t="shared" si="5"/>
        <v>0</v>
      </c>
      <c r="J18" s="31">
        <f>IF(B18&gt;Display!$T$5,0,E18-$H18)</f>
        <v>1952</v>
      </c>
      <c r="K18" s="31">
        <f>IF(B18&gt;Display!$T$5,0,IF(G18&gt;0,F18+I18,F18-I18))</f>
        <v>9120</v>
      </c>
      <c r="L18" s="31">
        <f t="shared" si="2"/>
        <v>1.952</v>
      </c>
      <c r="M18" s="31">
        <f t="shared" si="3"/>
        <v>9.1199999999999992</v>
      </c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</row>
    <row r="19" spans="1:24" x14ac:dyDescent="0.2">
      <c r="A19" s="30"/>
      <c r="B19" s="31">
        <f>Display!B13</f>
        <v>7</v>
      </c>
      <c r="C19" s="36">
        <f>IF(Display!$T$5&gt;=B19,Display!C13,NA())</f>
        <v>1.9986038074850174</v>
      </c>
      <c r="D19" s="36">
        <f>IF(Display!$T$5&gt;=B19,Display!D13,NA())</f>
        <v>8.9600121843874874</v>
      </c>
      <c r="E19" s="31">
        <f t="shared" si="0"/>
        <v>1998.6038074850173</v>
      </c>
      <c r="F19" s="31">
        <f t="shared" si="1"/>
        <v>8960.0121843874877</v>
      </c>
      <c r="G19" s="31">
        <f>Display!D50</f>
        <v>1</v>
      </c>
      <c r="H19" s="31">
        <f t="shared" si="4"/>
        <v>47.992689367506784</v>
      </c>
      <c r="I19" s="31">
        <f t="shared" si="5"/>
        <v>0.83771550898960856</v>
      </c>
      <c r="J19" s="31">
        <f>IF(B19&gt;Display!$T$5,0,E19-$H19)</f>
        <v>1950.6111181175106</v>
      </c>
      <c r="K19" s="31">
        <f>IF(B19&gt;Display!$T$5,0,IF(G19&gt;0,F19+I19,F19-I19))</f>
        <v>8960.8498998964769</v>
      </c>
      <c r="L19" s="31">
        <f t="shared" si="2"/>
        <v>1.9506111181175105</v>
      </c>
      <c r="M19" s="31">
        <f t="shared" si="3"/>
        <v>8.960849899896477</v>
      </c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</row>
    <row r="20" spans="1:24" x14ac:dyDescent="0.2">
      <c r="A20" s="30"/>
      <c r="B20" s="31">
        <f>Display!B14</f>
        <v>8</v>
      </c>
      <c r="C20" s="36">
        <f>IF(Display!$T$5&gt;=B20,Display!C14,NA())</f>
        <v>1.9944156552338346</v>
      </c>
      <c r="D20" s="36">
        <f>IF(Display!$T$5&gt;=B20,Display!D14,NA())</f>
        <v>8.8000731026134495</v>
      </c>
      <c r="E20" s="31">
        <f t="shared" si="0"/>
        <v>1994.4156552338345</v>
      </c>
      <c r="F20" s="31">
        <f t="shared" si="1"/>
        <v>8800.073102613449</v>
      </c>
      <c r="G20" s="31">
        <f>Display!D51</f>
        <v>2</v>
      </c>
      <c r="H20" s="31">
        <f t="shared" si="4"/>
        <v>47.970759696916595</v>
      </c>
      <c r="I20" s="31">
        <f t="shared" si="5"/>
        <v>1.6751758417200464</v>
      </c>
      <c r="J20" s="31">
        <f>IF(B20&gt;Display!$T$5,0,E20-$H20)</f>
        <v>1946.444895536918</v>
      </c>
      <c r="K20" s="31">
        <f>IF(B20&gt;Display!$T$5,0,IF(G20&gt;0,F20+I20,F20-I20))</f>
        <v>8801.7482784551685</v>
      </c>
      <c r="L20" s="31">
        <f t="shared" si="2"/>
        <v>1.946444895536918</v>
      </c>
      <c r="M20" s="31">
        <f t="shared" si="3"/>
        <v>8.8017482784551682</v>
      </c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</row>
    <row r="21" spans="1:24" x14ac:dyDescent="0.2">
      <c r="A21" s="30"/>
      <c r="B21" s="31">
        <f>Display!B15</f>
        <v>9</v>
      </c>
      <c r="C21" s="36">
        <f>IF(Display!$T$5&gt;=B21,Display!C15,NA())</f>
        <v>1.987436818998199</v>
      </c>
      <c r="D21" s="36">
        <f>IF(Display!$T$5&gt;=B21,Display!D15,NA())</f>
        <v>8.6402314736715553</v>
      </c>
      <c r="E21" s="31">
        <f t="shared" si="0"/>
        <v>1987.436818998199</v>
      </c>
      <c r="F21" s="31">
        <f t="shared" si="1"/>
        <v>8640.2314736715562</v>
      </c>
      <c r="G21" s="31">
        <f>Display!D52</f>
        <v>3</v>
      </c>
      <c r="H21" s="31">
        <f t="shared" si="4"/>
        <v>47.934217668219546</v>
      </c>
      <c r="I21" s="31">
        <f t="shared" si="5"/>
        <v>2.5121258996613038</v>
      </c>
      <c r="J21" s="31">
        <f>IF(B21&gt;Display!$T$5,0,E21-$H21)</f>
        <v>1939.5026013299794</v>
      </c>
      <c r="K21" s="31">
        <f>IF(B21&gt;Display!$T$5,0,IF(G21&gt;0,F21+I21,F21-I21))</f>
        <v>8642.7435995712167</v>
      </c>
      <c r="L21" s="31">
        <f t="shared" si="2"/>
        <v>1.9395026013299794</v>
      </c>
      <c r="M21" s="31">
        <f t="shared" si="3"/>
        <v>8.642743599571217</v>
      </c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</row>
    <row r="22" spans="1:24" x14ac:dyDescent="0.2">
      <c r="A22" s="30"/>
      <c r="B22" s="31">
        <f>Display!B16</f>
        <v>10</v>
      </c>
      <c r="C22" s="36">
        <f>IF(Display!$T$5&gt;=B22,Display!C16,NA())</f>
        <v>1.9776694245992334</v>
      </c>
      <c r="D22" s="36">
        <f>IF(Display!$T$5&gt;=B22,Display!D16,NA())</f>
        <v>8.4805359868704056</v>
      </c>
      <c r="E22" s="31">
        <f t="shared" si="0"/>
        <v>1977.6694245992335</v>
      </c>
      <c r="F22" s="31">
        <f t="shared" si="1"/>
        <v>8480.5359868704054</v>
      </c>
      <c r="G22" s="31">
        <f>Display!D53</f>
        <v>4</v>
      </c>
      <c r="H22" s="31">
        <f t="shared" si="4"/>
        <v>47.883074412471558</v>
      </c>
      <c r="I22" s="31">
        <f t="shared" si="5"/>
        <v>3.3483107397180145</v>
      </c>
      <c r="J22" s="31">
        <f>IF(B22&gt;Display!$T$5,0,E22-$H22)</f>
        <v>1929.7863501867619</v>
      </c>
      <c r="K22" s="31">
        <f>IF(B22&gt;Display!$T$5,0,IF(G22&gt;0,F22+I22,F22-I22))</f>
        <v>8483.8842976101241</v>
      </c>
      <c r="L22" s="31">
        <f t="shared" si="2"/>
        <v>1.9297863501867618</v>
      </c>
      <c r="M22" s="31">
        <f t="shared" si="3"/>
        <v>8.4838842976101247</v>
      </c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</row>
    <row r="23" spans="1:24" x14ac:dyDescent="0.2">
      <c r="A23" s="30"/>
      <c r="B23" s="31">
        <f>Display!B17</f>
        <v>11</v>
      </c>
      <c r="C23" s="36">
        <f>IF(Display!$T$5&gt;=B23,Display!C17,NA())</f>
        <v>1.9651164472798908</v>
      </c>
      <c r="D23" s="36">
        <f>IF(Display!$T$5&gt;=B23,Display!D17,NA())</f>
        <v>8.3210352870022799</v>
      </c>
      <c r="E23" s="31">
        <f t="shared" si="0"/>
        <v>1965.1164472798907</v>
      </c>
      <c r="F23" s="31">
        <f t="shared" si="1"/>
        <v>8321.0352870022798</v>
      </c>
      <c r="G23" s="31">
        <f>Display!D54</f>
        <v>5</v>
      </c>
      <c r="H23" s="31">
        <f t="shared" si="4"/>
        <v>47.81734550840379</v>
      </c>
      <c r="I23" s="31">
        <f t="shared" si="5"/>
        <v>4.1834756518875924</v>
      </c>
      <c r="J23" s="31">
        <f>IF(B23&gt;Display!$T$5,0,E23-$H23)</f>
        <v>1917.2991017714869</v>
      </c>
      <c r="K23" s="31">
        <f>IF(B23&gt;Display!$T$5,0,IF(G23&gt;0,F23+I23,F23-I23))</f>
        <v>8325.2187626541672</v>
      </c>
      <c r="L23" s="31">
        <f t="shared" si="2"/>
        <v>1.9172991017714869</v>
      </c>
      <c r="M23" s="31">
        <f t="shared" si="3"/>
        <v>8.3252187626541669</v>
      </c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</row>
    <row r="24" spans="1:24" x14ac:dyDescent="0.2">
      <c r="A24" s="30"/>
      <c r="B24" s="31">
        <f>Display!B18</f>
        <v>12</v>
      </c>
      <c r="C24" s="36">
        <f>IF(Display!$T$5&gt;=B24,Display!C18,NA())</f>
        <v>1.9497817107986659</v>
      </c>
      <c r="D24" s="36">
        <f>IF(Display!$T$5&gt;=B24,Display!D18,NA())</f>
        <v>8.1617779595254767</v>
      </c>
      <c r="E24" s="31">
        <f t="shared" si="0"/>
        <v>1949.7817107986659</v>
      </c>
      <c r="F24" s="31">
        <f t="shared" si="1"/>
        <v>8161.7779595254769</v>
      </c>
      <c r="G24" s="31">
        <f>Display!D55</f>
        <v>6</v>
      </c>
      <c r="H24" s="31">
        <f t="shared" si="4"/>
        <v>47.737050977677114</v>
      </c>
      <c r="I24" s="31">
        <f t="shared" si="5"/>
        <v>5.0173662368473666</v>
      </c>
      <c r="J24" s="31">
        <f>IF(B24&gt;Display!$T$5,0,E24-$H24)</f>
        <v>1902.0446598209887</v>
      </c>
      <c r="K24" s="31">
        <f>IF(B24&gt;Display!$T$5,0,IF(G24&gt;0,F24+I24,F24-I24))</f>
        <v>8166.795325762324</v>
      </c>
      <c r="L24" s="31">
        <f t="shared" si="2"/>
        <v>1.9020446598209888</v>
      </c>
      <c r="M24" s="31">
        <f t="shared" si="3"/>
        <v>8.1667953257623243</v>
      </c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</row>
    <row r="25" spans="1:24" x14ac:dyDescent="0.2">
      <c r="A25" s="30"/>
      <c r="B25" s="31">
        <f>Display!B19</f>
        <v>13</v>
      </c>
      <c r="C25" s="36">
        <f>IF(Display!$T$5&gt;=B25,Display!C19,NA())</f>
        <v>1.9316698862648418</v>
      </c>
      <c r="D25" s="36">
        <f>IF(Display!$T$5&gt;=B25,Display!D19,NA())</f>
        <v>8.0028125157647096</v>
      </c>
      <c r="E25" s="31">
        <f t="shared" si="0"/>
        <v>1931.6698862648418</v>
      </c>
      <c r="F25" s="31">
        <f t="shared" si="1"/>
        <v>8002.81251576471</v>
      </c>
      <c r="G25" s="31">
        <f>Display!D56</f>
        <v>7</v>
      </c>
      <c r="H25" s="31">
        <f t="shared" si="4"/>
        <v>47.642215278783453</v>
      </c>
      <c r="I25" s="31">
        <f t="shared" si="5"/>
        <v>5.8497284834470786</v>
      </c>
      <c r="J25" s="31">
        <f>IF(B25&gt;Display!$T$5,0,E25-$H25)</f>
        <v>1884.0276709860584</v>
      </c>
      <c r="K25" s="31">
        <f>IF(B25&gt;Display!$T$5,0,IF(G25&gt;0,F25+I25,F25-I25))</f>
        <v>8008.6622442481575</v>
      </c>
      <c r="L25" s="31">
        <f t="shared" si="2"/>
        <v>1.8840276709860584</v>
      </c>
      <c r="M25" s="31">
        <f t="shared" si="3"/>
        <v>8.008662244248157</v>
      </c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</row>
    <row r="26" spans="1:24" x14ac:dyDescent="0.2">
      <c r="A26" s="30"/>
      <c r="B26" s="31">
        <f>Display!B20</f>
        <v>14</v>
      </c>
      <c r="C26" s="36">
        <f>IF(Display!$T$5&gt;=B26,Display!C20,NA())</f>
        <v>1.9107864907156249</v>
      </c>
      <c r="D26" s="36">
        <f>IF(Display!$T$5&gt;=B26,Display!D20,NA())</f>
        <v>7.8441873781340785</v>
      </c>
      <c r="E26" s="31">
        <f t="shared" si="0"/>
        <v>1910.786490715625</v>
      </c>
      <c r="F26" s="31">
        <f t="shared" si="1"/>
        <v>7844.1873781340782</v>
      </c>
      <c r="G26" s="31">
        <f>Display!D57</f>
        <v>8</v>
      </c>
      <c r="H26" s="31">
        <f t="shared" si="4"/>
        <v>47.532867299595381</v>
      </c>
      <c r="I26" s="31">
        <f t="shared" si="5"/>
        <v>6.6803088460831415</v>
      </c>
      <c r="J26" s="31">
        <f>IF(B26&gt;Display!$T$5,0,E26-$H26)</f>
        <v>1863.2536234160295</v>
      </c>
      <c r="K26" s="31">
        <f>IF(B26&gt;Display!$T$5,0,IF(G26&gt;0,F26+I26,F26-I26))</f>
        <v>7850.8676869801611</v>
      </c>
      <c r="L26" s="31">
        <f t="shared" si="2"/>
        <v>1.8632536234160295</v>
      </c>
      <c r="M26" s="31">
        <f t="shared" si="3"/>
        <v>7.8508676869801608</v>
      </c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</row>
    <row r="27" spans="1:24" x14ac:dyDescent="0.2">
      <c r="A27" s="30"/>
      <c r="B27" s="31">
        <f>Display!B21</f>
        <v>15</v>
      </c>
      <c r="C27" s="36">
        <f>IF(Display!$T$5&gt;=B27,Display!C21,NA())</f>
        <v>1.8871378854356011</v>
      </c>
      <c r="D27" s="36">
        <f>IF(Display!$T$5&gt;=B27,Display!D21,NA())</f>
        <v>7.6859508653871424</v>
      </c>
      <c r="E27" s="31">
        <f t="shared" si="0"/>
        <v>1887.1378854356012</v>
      </c>
      <c r="F27" s="31">
        <f t="shared" si="1"/>
        <v>7685.9508653871426</v>
      </c>
      <c r="G27" s="31">
        <f>Display!D58</f>
        <v>9</v>
      </c>
      <c r="H27" s="31">
        <f t="shared" si="4"/>
        <v>47.409040348566613</v>
      </c>
      <c r="I27" s="31">
        <f t="shared" si="5"/>
        <v>7.5088543219310822</v>
      </c>
      <c r="J27" s="31">
        <f>IF(B27&gt;Display!$T$5,0,E27-$H27)</f>
        <v>1839.7288450870346</v>
      </c>
      <c r="K27" s="31">
        <f>IF(B27&gt;Display!$T$5,0,IF(G27&gt;0,F27+I27,F27-I27))</f>
        <v>7693.4597197090734</v>
      </c>
      <c r="L27" s="31">
        <f t="shared" si="2"/>
        <v>1.8397288450870346</v>
      </c>
      <c r="M27" s="31">
        <f t="shared" si="3"/>
        <v>7.6934597197090735</v>
      </c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</row>
    <row r="28" spans="1:24" x14ac:dyDescent="0.2">
      <c r="A28" s="30"/>
      <c r="B28" s="31">
        <f>Display!B22</f>
        <v>16</v>
      </c>
      <c r="C28" s="36">
        <f>IF(Display!$T$5&gt;=B28,Display!C22,NA())</f>
        <v>1.8607312740190283</v>
      </c>
      <c r="D28" s="36">
        <f>IF(Display!$T$5&gt;=B28,Display!D22,NA())</f>
        <v>7.5281511778985548</v>
      </c>
      <c r="E28" s="31">
        <f t="shared" si="0"/>
        <v>1860.7312740190282</v>
      </c>
      <c r="F28" s="31">
        <f t="shared" si="1"/>
        <v>7528.151177898555</v>
      </c>
      <c r="G28" s="31">
        <f>Display!D59</f>
        <v>10</v>
      </c>
      <c r="H28" s="31">
        <f t="shared" si="4"/>
        <v>47.270772144585983</v>
      </c>
      <c r="I28" s="31">
        <f t="shared" si="5"/>
        <v>8.3351125280126563</v>
      </c>
      <c r="J28" s="31">
        <f>IF(B28&gt;Display!$T$5,0,E28-$H28)</f>
        <v>1813.4605018744421</v>
      </c>
      <c r="K28" s="31">
        <f>IF(B28&gt;Display!$T$5,0,IF(G28&gt;0,F28+I28,F28-I28))</f>
        <v>7536.4862904265674</v>
      </c>
      <c r="L28" s="31">
        <f t="shared" si="2"/>
        <v>1.8134605018744421</v>
      </c>
      <c r="M28" s="31">
        <f t="shared" si="3"/>
        <v>7.5364862904265673</v>
      </c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</row>
    <row r="29" spans="1:24" x14ac:dyDescent="0.2">
      <c r="A29" s="30"/>
      <c r="B29" s="74">
        <f>Display!B23</f>
        <v>17</v>
      </c>
      <c r="C29" s="36">
        <f>IF(Display!$T$5&gt;=B29,Display!C23,NA())</f>
        <v>1.8315747001755502</v>
      </c>
      <c r="D29" s="36">
        <f>IF(Display!$T$5&gt;=B29,Display!D23,NA())</f>
        <v>7.3708363829817651</v>
      </c>
      <c r="E29" s="74">
        <f t="shared" ref="E29:E35" si="6">C29*1000</f>
        <v>1831.5747001755503</v>
      </c>
      <c r="F29" s="74">
        <f t="shared" ref="F29:F35" si="7">D29*1000</f>
        <v>7370.8363829817654</v>
      </c>
      <c r="G29" s="74">
        <f>Display!D60</f>
        <v>11</v>
      </c>
      <c r="H29" s="74">
        <f t="shared" si="4"/>
        <v>47.118104805487874</v>
      </c>
      <c r="I29" s="74">
        <f t="shared" si="5"/>
        <v>9.1588317780741502</v>
      </c>
      <c r="J29" s="74">
        <f>IF(B29&gt;Display!$T$5,0,E29-$H29)</f>
        <v>1784.4565953700624</v>
      </c>
      <c r="K29" s="74">
        <f>IF(B29&gt;Display!$T$5,0,IF(G29&gt;0,F29+I29,F29-I29))</f>
        <v>7379.9952147598397</v>
      </c>
      <c r="L29" s="74">
        <f t="shared" ref="L29:L35" si="8">J29/1000</f>
        <v>1.7844565953700624</v>
      </c>
      <c r="M29" s="74">
        <f t="shared" ref="M29:M35" si="9">K29/1000</f>
        <v>7.3799952147598393</v>
      </c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</row>
    <row r="30" spans="1:24" x14ac:dyDescent="0.2">
      <c r="A30" s="30"/>
      <c r="B30" s="74">
        <f>Display!B24</f>
        <v>18</v>
      </c>
      <c r="C30" s="36">
        <f>IF(Display!$T$5&gt;=B30,Display!C24,NA())</f>
        <v>1.7996770452800062</v>
      </c>
      <c r="D30" s="36">
        <f>IF(Display!$T$5&gt;=B30,Display!D24,NA())</f>
        <v>7.2140544002472478</v>
      </c>
      <c r="E30" s="74">
        <f t="shared" si="6"/>
        <v>1799.6770452800063</v>
      </c>
      <c r="F30" s="74">
        <f t="shared" si="7"/>
        <v>7214.0544002472479</v>
      </c>
      <c r="G30" s="74">
        <f>Display!D61</f>
        <v>12</v>
      </c>
      <c r="H30" s="74">
        <f t="shared" si="4"/>
        <v>46.951084835222673</v>
      </c>
      <c r="I30" s="74">
        <f t="shared" si="5"/>
        <v>9.9797611592524476</v>
      </c>
      <c r="J30" s="74">
        <f>IF(B30&gt;Display!$T$5,0,E30-$H30)</f>
        <v>1752.7259604447836</v>
      </c>
      <c r="K30" s="74">
        <f>IF(B30&gt;Display!$T$5,0,IF(G30&gt;0,F30+I30,F30-I30))</f>
        <v>7224.0341614065001</v>
      </c>
      <c r="L30" s="74">
        <f t="shared" si="8"/>
        <v>1.7527259604447836</v>
      </c>
      <c r="M30" s="74">
        <f t="shared" si="9"/>
        <v>7.2240341614065002</v>
      </c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30"/>
    </row>
    <row r="31" spans="1:24" x14ac:dyDescent="0.2">
      <c r="A31" s="30"/>
      <c r="B31" s="74">
        <f>Display!B25</f>
        <v>19</v>
      </c>
      <c r="C31" s="36">
        <f>IF(Display!$T$5&gt;=B31,Display!C25,NA())</f>
        <v>1.7650480256670762</v>
      </c>
      <c r="D31" s="36">
        <f>IF(Display!$T$5&gt;=B31,Display!D25,NA())</f>
        <v>7.0578529870057247</v>
      </c>
      <c r="E31" s="74">
        <f t="shared" si="6"/>
        <v>1765.0480256670762</v>
      </c>
      <c r="F31" s="74">
        <f t="shared" si="7"/>
        <v>7057.8529870057246</v>
      </c>
      <c r="G31" s="74">
        <f>Display!D62</f>
        <v>13</v>
      </c>
      <c r="H31" s="74">
        <f t="shared" si="4"/>
        <v>46.76976310969129</v>
      </c>
      <c r="I31" s="74">
        <f t="shared" si="5"/>
        <v>10.797650608505521</v>
      </c>
      <c r="J31" s="74">
        <f>IF(B31&gt;Display!$T$5,0,E31-$H31)</f>
        <v>1718.278262557385</v>
      </c>
      <c r="K31" s="74">
        <f>IF(B31&gt;Display!$T$5,0,IF(G31&gt;0,F31+I31,F31-I31))</f>
        <v>7068.6506376142297</v>
      </c>
      <c r="L31" s="74">
        <f t="shared" si="8"/>
        <v>1.7182782625573849</v>
      </c>
      <c r="M31" s="74">
        <f t="shared" si="9"/>
        <v>7.0686506376142297</v>
      </c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</row>
    <row r="32" spans="1:24" x14ac:dyDescent="0.2">
      <c r="A32" s="30"/>
      <c r="B32" s="74">
        <f>Display!B26</f>
        <v>20</v>
      </c>
      <c r="C32" s="36">
        <f>IF(Display!$T$5&gt;=B32,Display!C26,NA())</f>
        <v>1.7276981896715935</v>
      </c>
      <c r="D32" s="36">
        <f>IF(Display!$T$5&gt;=B32,Display!D26,NA())</f>
        <v>6.9022797237208264</v>
      </c>
      <c r="E32" s="74">
        <f t="shared" si="6"/>
        <v>1727.6981896715936</v>
      </c>
      <c r="F32" s="74">
        <f t="shared" si="7"/>
        <v>6902.279723720826</v>
      </c>
      <c r="G32" s="74">
        <f>Display!D63</f>
        <v>14</v>
      </c>
      <c r="H32" s="74">
        <f t="shared" si="4"/>
        <v>46.574194861247832</v>
      </c>
      <c r="I32" s="74">
        <f t="shared" si="5"/>
        <v>11.612250988784051</v>
      </c>
      <c r="J32" s="74">
        <f>IF(B32&gt;Display!$T$5,0,E32-$H32)</f>
        <v>1681.1239948103457</v>
      </c>
      <c r="K32" s="74">
        <f>IF(B32&gt;Display!$T$5,0,IF(G32&gt;0,F32+I32,F32-I32))</f>
        <v>6913.8919747096097</v>
      </c>
      <c r="L32" s="74">
        <f t="shared" si="8"/>
        <v>1.6811239948103458</v>
      </c>
      <c r="M32" s="74">
        <f t="shared" si="9"/>
        <v>6.9138919747096095</v>
      </c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</row>
    <row r="33" spans="1:24" x14ac:dyDescent="0.2">
      <c r="A33" s="30"/>
      <c r="B33" s="74">
        <f>Display!B27</f>
        <v>21</v>
      </c>
      <c r="C33" s="36">
        <f>IF(Display!$T$5&gt;=B33,Display!C27,NA())</f>
        <v>1.6862934495582602</v>
      </c>
      <c r="D33" s="36">
        <f>IF(Display!$T$5&gt;=B33,Display!D27,NA())</f>
        <v>6.7477551299436813</v>
      </c>
      <c r="E33" s="74">
        <f t="shared" si="6"/>
        <v>1686.2934495582601</v>
      </c>
      <c r="F33" s="74">
        <f t="shared" si="7"/>
        <v>6747.7551299436809</v>
      </c>
      <c r="G33" s="74">
        <f>Display!D64</f>
        <v>16</v>
      </c>
      <c r="H33" s="74">
        <f t="shared" si="4"/>
        <v>46.140561405039307</v>
      </c>
      <c r="I33" s="74">
        <f t="shared" si="5"/>
        <v>13.230593079215961</v>
      </c>
      <c r="J33" s="74">
        <f>IF(B33&gt;Display!$T$5,0,E33-$H33)</f>
        <v>1640.1528881532208</v>
      </c>
      <c r="K33" s="74">
        <f>IF(B33&gt;Display!$T$5,0,IF(G33&gt;0,F33+I33,F33-I33))</f>
        <v>6760.9857230228972</v>
      </c>
      <c r="L33" s="74">
        <f t="shared" si="8"/>
        <v>1.6401528881532208</v>
      </c>
      <c r="M33" s="74">
        <f t="shared" si="9"/>
        <v>6.7609857230228974</v>
      </c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</row>
    <row r="34" spans="1:24" x14ac:dyDescent="0.2">
      <c r="A34" s="30"/>
      <c r="B34" s="74">
        <f>Display!B28</f>
        <v>22</v>
      </c>
      <c r="C34" s="36">
        <f>IF(Display!$T$5&gt;=B34,Display!C28,NA())</f>
        <v>1.6395211015429045</v>
      </c>
      <c r="D34" s="36">
        <f>IF(Display!$T$5&gt;=B34,Display!D28,NA())</f>
        <v>6.5947696729650032</v>
      </c>
      <c r="E34" s="74">
        <f t="shared" si="6"/>
        <v>1639.5211015429045</v>
      </c>
      <c r="F34" s="74">
        <f t="shared" si="7"/>
        <v>6594.7696729650033</v>
      </c>
      <c r="G34" s="74">
        <f>Display!D65</f>
        <v>18</v>
      </c>
      <c r="H34" s="74">
        <f t="shared" si="4"/>
        <v>45.650712782167368</v>
      </c>
      <c r="I34" s="74">
        <f t="shared" si="5"/>
        <v>14.832815729997474</v>
      </c>
      <c r="J34" s="74">
        <f>IF(B34&gt;Display!$T$5,0,E34-$H34)</f>
        <v>1593.8703887607371</v>
      </c>
      <c r="K34" s="74">
        <f>IF(B34&gt;Display!$T$5,0,IF(G34&gt;0,F34+I34,F34-I34))</f>
        <v>6609.6024886950008</v>
      </c>
      <c r="L34" s="74">
        <f t="shared" si="8"/>
        <v>1.5938703887607371</v>
      </c>
      <c r="M34" s="74">
        <f t="shared" si="9"/>
        <v>6.6096024886950007</v>
      </c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</row>
    <row r="35" spans="1:24" x14ac:dyDescent="0.2">
      <c r="A35" s="30"/>
      <c r="B35" s="74">
        <f>Display!B29</f>
        <v>23</v>
      </c>
      <c r="C35" s="36">
        <f>IF(Display!$T$5&gt;=B35,Display!C29,NA())</f>
        <v>1.5874381305268552</v>
      </c>
      <c r="D35" s="36">
        <f>IF(Display!$T$5&gt;=B35,Display!D29,NA())</f>
        <v>6.4435097419985192</v>
      </c>
      <c r="E35" s="74">
        <f t="shared" si="6"/>
        <v>1587.4381305268553</v>
      </c>
      <c r="F35" s="74">
        <f t="shared" si="7"/>
        <v>6443.5097419985195</v>
      </c>
      <c r="G35" s="74">
        <f>Display!D66</f>
        <v>20</v>
      </c>
      <c r="H35" s="74">
        <f t="shared" si="4"/>
        <v>45.105245797723605</v>
      </c>
      <c r="I35" s="74">
        <f t="shared" si="5"/>
        <v>16.416966879632099</v>
      </c>
      <c r="J35" s="74">
        <f>IF(B35&gt;Display!$T$5,0,E35-$H35)</f>
        <v>1542.3328847291316</v>
      </c>
      <c r="K35" s="74">
        <f>IF(B35&gt;Display!$T$5,0,IF(G35&gt;0,F35+I35,F35-I35))</f>
        <v>6459.9267088781517</v>
      </c>
      <c r="L35" s="74">
        <f t="shared" si="8"/>
        <v>1.5423328847291315</v>
      </c>
      <c r="M35" s="74">
        <f t="shared" si="9"/>
        <v>6.459926708878152</v>
      </c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</row>
    <row r="36" spans="1:24" x14ac:dyDescent="0.2">
      <c r="A36" s="30"/>
      <c r="B36" s="128">
        <f>Display!B30</f>
        <v>24</v>
      </c>
      <c r="C36" s="36">
        <f>IF(Display!$T$5&gt;=B36,Display!C30,NA())</f>
        <v>1.5301079915875286</v>
      </c>
      <c r="D36" s="36">
        <f>IF(Display!$T$5&gt;=B36,Display!D30,NA())</f>
        <v>6.2941596239703035</v>
      </c>
      <c r="E36" s="128">
        <f t="shared" ref="E36:E42" si="10">C36*1000</f>
        <v>1530.1079915875287</v>
      </c>
      <c r="F36" s="128">
        <f t="shared" ref="F36:F42" si="11">D36*1000</f>
        <v>6294.1596239703031</v>
      </c>
      <c r="G36" s="128">
        <f>Display!D67</f>
        <v>22</v>
      </c>
      <c r="H36" s="128">
        <f t="shared" si="4"/>
        <v>44.504825019205796</v>
      </c>
      <c r="I36" s="128">
        <f t="shared" si="5"/>
        <v>17.981116483963778</v>
      </c>
      <c r="J36" s="128">
        <f>IF(B36&gt;Display!$T$5,0,E36-$H36)</f>
        <v>1485.6031665683229</v>
      </c>
      <c r="K36" s="128">
        <f>IF(B36&gt;Display!$T$5,0,IF(G36&gt;0,F36+I36,F36-I36))</f>
        <v>6312.140740454267</v>
      </c>
      <c r="L36" s="128">
        <f t="shared" ref="L36:L42" si="12">J36/1000</f>
        <v>1.4856031665683229</v>
      </c>
      <c r="M36" s="128">
        <f t="shared" ref="M36:M42" si="13">K36/1000</f>
        <v>6.3121407404542671</v>
      </c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</row>
    <row r="37" spans="1:24" x14ac:dyDescent="0.2">
      <c r="A37" s="30"/>
      <c r="B37" s="128">
        <f>Display!B31</f>
        <v>25</v>
      </c>
      <c r="C37" s="36">
        <f>IF(Display!$T$5&gt;=B37,Display!C31,NA())</f>
        <v>1.466330003175</v>
      </c>
      <c r="D37" s="36">
        <f>IF(Display!$T$5&gt;=B37,Display!D31,NA())</f>
        <v>6.1474802926420278</v>
      </c>
      <c r="E37" s="128">
        <f t="shared" si="10"/>
        <v>1466.330003175</v>
      </c>
      <c r="F37" s="128">
        <f t="shared" si="11"/>
        <v>6147.480292642028</v>
      </c>
      <c r="G37" s="128">
        <f>Display!D68</f>
        <v>25</v>
      </c>
      <c r="H37" s="128">
        <f t="shared" si="4"/>
        <v>43.502773777759195</v>
      </c>
      <c r="I37" s="128">
        <f t="shared" si="5"/>
        <v>20.285676563553572</v>
      </c>
      <c r="J37" s="128">
        <f>IF(B37&gt;Display!$T$5,0,E37-$H37)</f>
        <v>1422.8272293972409</v>
      </c>
      <c r="K37" s="128">
        <f>IF(B37&gt;Display!$T$5,0,IF(G37&gt;0,F37+I37,F37-I37))</f>
        <v>6167.7659692055813</v>
      </c>
      <c r="L37" s="128">
        <f t="shared" si="12"/>
        <v>1.4228272293972408</v>
      </c>
      <c r="M37" s="128">
        <f t="shared" si="13"/>
        <v>6.1677659692055817</v>
      </c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</row>
    <row r="38" spans="1:24" x14ac:dyDescent="0.2">
      <c r="A38" s="30"/>
      <c r="B38" s="128">
        <f>Display!B32</f>
        <v>26</v>
      </c>
      <c r="C38" s="36">
        <f>IF(Display!$T$5&gt;=B38,Display!C32,NA())</f>
        <v>1.3937357726160369</v>
      </c>
      <c r="D38" s="36">
        <f>IF(Display!$T$5&gt;=B38,Display!D32,NA())</f>
        <v>6.0050060931079443</v>
      </c>
      <c r="E38" s="128">
        <f t="shared" si="10"/>
        <v>1393.7357726160369</v>
      </c>
      <c r="F38" s="128">
        <f t="shared" si="11"/>
        <v>6005.0060931079443</v>
      </c>
      <c r="G38" s="128">
        <f>Display!D69</f>
        <v>29</v>
      </c>
      <c r="H38" s="128">
        <f t="shared" si="4"/>
        <v>41.981745942690992</v>
      </c>
      <c r="I38" s="128">
        <f t="shared" si="5"/>
        <v>23.27086177182418</v>
      </c>
      <c r="J38" s="128">
        <f>IF(B38&gt;Display!$T$5,0,E38-$H38)</f>
        <v>1351.7540266733458</v>
      </c>
      <c r="K38" s="128">
        <f>IF(B38&gt;Display!$T$5,0,IF(G38&gt;0,F38+I38,F38-I38))</f>
        <v>6028.2769548797687</v>
      </c>
      <c r="L38" s="128">
        <f t="shared" si="12"/>
        <v>1.3517540266733459</v>
      </c>
      <c r="M38" s="128">
        <f t="shared" si="13"/>
        <v>6.028276954879769</v>
      </c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</row>
    <row r="39" spans="1:24" x14ac:dyDescent="0.2">
      <c r="A39" s="30"/>
      <c r="B39" s="128">
        <f>Display!B33</f>
        <v>27</v>
      </c>
      <c r="C39" s="36">
        <f>IF(Display!$T$5&gt;=B39,Display!C33,NA())</f>
        <v>1.31021557071867</v>
      </c>
      <c r="D39" s="36">
        <f>IF(Display!$T$5&gt;=B39,Display!D33,NA())</f>
        <v>5.8687135107323893</v>
      </c>
      <c r="E39" s="128">
        <f t="shared" si="10"/>
        <v>1310.2155707186701</v>
      </c>
      <c r="F39" s="128">
        <f t="shared" si="11"/>
        <v>5868.7135107323893</v>
      </c>
      <c r="G39" s="128">
        <f>Display!D70</f>
        <v>34</v>
      </c>
      <c r="H39" s="128">
        <f t="shared" si="4"/>
        <v>39.793803482641998</v>
      </c>
      <c r="I39" s="128">
        <f t="shared" si="5"/>
        <v>26.84125936659585</v>
      </c>
      <c r="J39" s="128">
        <f>IF(B39&gt;Display!$T$5,0,E39-$H39)</f>
        <v>1270.421767236028</v>
      </c>
      <c r="K39" s="128">
        <f>IF(B39&gt;Display!$T$5,0,IF(G39&gt;0,F39+I39,F39-I39))</f>
        <v>5895.5547700989855</v>
      </c>
      <c r="L39" s="128">
        <f t="shared" si="12"/>
        <v>1.2704217672360281</v>
      </c>
      <c r="M39" s="128">
        <f t="shared" si="13"/>
        <v>5.8955547700989852</v>
      </c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</row>
    <row r="40" spans="1:24" x14ac:dyDescent="0.2">
      <c r="A40" s="30"/>
      <c r="B40" s="128">
        <f>Display!B34</f>
        <v>28</v>
      </c>
      <c r="C40" s="36">
        <f>IF(Display!$T$5&gt;=B40,Display!C34,NA())</f>
        <v>1.2129954161217698</v>
      </c>
      <c r="D40" s="36">
        <f>IF(Display!$T$5&gt;=B40,Display!D34,NA())</f>
        <v>5.7420137385101651</v>
      </c>
      <c r="E40" s="128">
        <f t="shared" si="10"/>
        <v>1212.9954161217697</v>
      </c>
      <c r="F40" s="128">
        <f t="shared" si="11"/>
        <v>5742.0137385101652</v>
      </c>
      <c r="G40" s="128">
        <f>Display!D71</f>
        <v>41</v>
      </c>
      <c r="H40" s="128">
        <f t="shared" si="4"/>
        <v>36.226059850693055</v>
      </c>
      <c r="I40" s="128">
        <f t="shared" si="5"/>
        <v>31.490833391544349</v>
      </c>
      <c r="J40" s="128">
        <f>IF(B40&gt;Display!$T$5,0,E40-$H40)</f>
        <v>1176.7693562710767</v>
      </c>
      <c r="K40" s="128">
        <f>IF(B40&gt;Display!$T$5,0,IF(G40&gt;0,F40+I40,F40-I40))</f>
        <v>5773.5045719017098</v>
      </c>
      <c r="L40" s="128">
        <f t="shared" si="12"/>
        <v>1.1767693562710768</v>
      </c>
      <c r="M40" s="128">
        <f t="shared" si="13"/>
        <v>5.77350457190171</v>
      </c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</row>
    <row r="41" spans="1:24" x14ac:dyDescent="0.2">
      <c r="A41" s="30"/>
      <c r="B41" s="128">
        <f>Display!B35</f>
        <v>29</v>
      </c>
      <c r="C41" s="36">
        <f>IF(Display!$T$5&gt;=B41,Display!C35,NA())</f>
        <v>1.0992271383530108</v>
      </c>
      <c r="D41" s="36">
        <f>IF(Display!$T$5&gt;=B41,Display!D35,NA())</f>
        <v>5.63021396331742</v>
      </c>
      <c r="E41" s="128">
        <f t="shared" si="10"/>
        <v>1099.2271383530108</v>
      </c>
      <c r="F41" s="128">
        <f t="shared" si="11"/>
        <v>5630.2139633174202</v>
      </c>
      <c r="G41" s="128">
        <f>Display!D72</f>
        <v>50</v>
      </c>
      <c r="H41" s="128">
        <f t="shared" si="4"/>
        <v>30.853805264953891</v>
      </c>
      <c r="I41" s="128">
        <f t="shared" si="5"/>
        <v>36.770133269710946</v>
      </c>
      <c r="J41" s="128">
        <f>IF(B41&gt;Display!$T$5,0,E41-$H41)</f>
        <v>1068.3733330880568</v>
      </c>
      <c r="K41" s="128">
        <f>IF(B41&gt;Display!$T$5,0,IF(G41&gt;0,F41+I41,F41-I41))</f>
        <v>5666.9840965871308</v>
      </c>
      <c r="L41" s="128">
        <f t="shared" si="12"/>
        <v>1.0683733330880569</v>
      </c>
      <c r="M41" s="128">
        <f t="shared" si="13"/>
        <v>5.6669840965871305</v>
      </c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</row>
    <row r="42" spans="1:24" x14ac:dyDescent="0.2">
      <c r="A42" s="30"/>
      <c r="B42" s="128">
        <f>Display!B36</f>
        <v>30</v>
      </c>
      <c r="C42" s="36">
        <f>IF(Display!$T$5&gt;=B42,Display!C36,NA())</f>
        <v>0.96937019884732367</v>
      </c>
      <c r="D42" s="36">
        <f>IF(Display!$T$5&gt;=B42,Display!D36,NA())</f>
        <v>5.5375879085496917</v>
      </c>
      <c r="E42" s="128">
        <f t="shared" si="10"/>
        <v>969.37019884732365</v>
      </c>
      <c r="F42" s="128">
        <f t="shared" si="11"/>
        <v>5537.5879085496917</v>
      </c>
      <c r="G42" s="128">
        <f>Display!D73</f>
        <v>59</v>
      </c>
      <c r="H42" s="128">
        <f t="shared" si="4"/>
        <v>24.721827595682598</v>
      </c>
      <c r="I42" s="128">
        <f t="shared" si="5"/>
        <v>41.144030433701388</v>
      </c>
      <c r="J42" s="128">
        <f>IF(B42&gt;Display!$T$5,0,E42-$H42)</f>
        <v>944.64837125164104</v>
      </c>
      <c r="K42" s="128">
        <f>IF(B42&gt;Display!$T$5,0,IF(G42&gt;0,F42+I42,F42-I42))</f>
        <v>5578.7319389833929</v>
      </c>
      <c r="L42" s="128">
        <f t="shared" si="12"/>
        <v>0.94464837125164103</v>
      </c>
      <c r="M42" s="128">
        <f t="shared" si="13"/>
        <v>5.5787319389833927</v>
      </c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</row>
    <row r="43" spans="1:24" x14ac:dyDescent="0.2">
      <c r="A43" s="30"/>
      <c r="B43" s="30"/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30"/>
    </row>
    <row r="44" spans="1:24" x14ac:dyDescent="0.2">
      <c r="A44" s="30"/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</row>
    <row r="45" spans="1:24" x14ac:dyDescent="0.2">
      <c r="A45" s="30"/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</row>
    <row r="46" spans="1:24" x14ac:dyDescent="0.2">
      <c r="A46" s="30"/>
      <c r="B46" s="30"/>
      <c r="C46" s="30"/>
      <c r="D46" s="30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  <c r="X46" s="30"/>
    </row>
    <row r="47" spans="1:24" x14ac:dyDescent="0.2">
      <c r="A47" s="31" t="s">
        <v>232</v>
      </c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</row>
    <row r="48" spans="1:24" x14ac:dyDescent="0.2">
      <c r="A48" s="30"/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</row>
    <row r="49" spans="1:24" x14ac:dyDescent="0.2">
      <c r="A49" s="31" t="s">
        <v>233</v>
      </c>
      <c r="B49" s="30"/>
      <c r="C49" s="30"/>
      <c r="D49" s="30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</row>
    <row r="50" spans="1:24" x14ac:dyDescent="0.2">
      <c r="A50" s="30"/>
      <c r="B50" s="31" t="s">
        <v>234</v>
      </c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</row>
    <row r="51" spans="1:24" x14ac:dyDescent="0.2">
      <c r="A51" s="30"/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</row>
    <row r="52" spans="1:24" x14ac:dyDescent="0.2">
      <c r="A52" s="30"/>
      <c r="B52" s="31" t="s">
        <v>235</v>
      </c>
      <c r="C52" s="30"/>
      <c r="D52" s="30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</row>
    <row r="53" spans="1:24" x14ac:dyDescent="0.2">
      <c r="A53" s="30"/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30"/>
    </row>
    <row r="54" spans="1:24" x14ac:dyDescent="0.2">
      <c r="A54" s="30"/>
      <c r="B54" s="279" t="s">
        <v>236</v>
      </c>
      <c r="C54" s="279"/>
      <c r="D54" s="30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</row>
    <row r="55" spans="1:24" x14ac:dyDescent="0.2">
      <c r="A55" s="30"/>
      <c r="B55" s="30"/>
      <c r="C55" s="30"/>
      <c r="D55" s="30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</row>
    <row r="56" spans="1:24" x14ac:dyDescent="0.2">
      <c r="A56" s="30"/>
      <c r="B56" s="279" t="s">
        <v>237</v>
      </c>
      <c r="C56" s="279"/>
      <c r="D56" s="30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</row>
    <row r="57" spans="1:24" x14ac:dyDescent="0.2">
      <c r="A57" s="30"/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</row>
    <row r="58" spans="1:24" x14ac:dyDescent="0.2">
      <c r="A58" s="30"/>
      <c r="B58" s="279" t="s">
        <v>238</v>
      </c>
      <c r="C58" s="279"/>
      <c r="D58" s="30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</row>
    <row r="59" spans="1:24" x14ac:dyDescent="0.2">
      <c r="A59" s="30"/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</row>
    <row r="60" spans="1:24" x14ac:dyDescent="0.2">
      <c r="A60" s="30"/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</row>
    <row r="61" spans="1:24" x14ac:dyDescent="0.2">
      <c r="A61" s="30"/>
      <c r="B61" s="31" t="s">
        <v>239</v>
      </c>
      <c r="C61" s="31"/>
      <c r="D61" s="31"/>
      <c r="E61" s="31"/>
      <c r="F61" s="31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</row>
    <row r="62" spans="1:24" x14ac:dyDescent="0.2">
      <c r="A62" s="30"/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</row>
    <row r="63" spans="1:24" x14ac:dyDescent="0.2">
      <c r="A63" s="30"/>
      <c r="B63" s="30"/>
      <c r="C63" s="30"/>
      <c r="D63" s="30" t="s">
        <v>297</v>
      </c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</row>
    <row r="64" spans="1:24" x14ac:dyDescent="0.2">
      <c r="A64" s="30"/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</row>
    <row r="65" spans="1:24" x14ac:dyDescent="0.2">
      <c r="A65" s="30"/>
      <c r="B65" s="279" t="s">
        <v>240</v>
      </c>
      <c r="C65" s="279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</row>
    <row r="66" spans="1:24" x14ac:dyDescent="0.2">
      <c r="A66" s="30"/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</row>
    <row r="67" spans="1:24" x14ac:dyDescent="0.2">
      <c r="A67" s="30"/>
      <c r="B67" s="279" t="s">
        <v>241</v>
      </c>
      <c r="C67" s="279"/>
      <c r="D67" s="279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</row>
    <row r="68" spans="1:24" x14ac:dyDescent="0.2">
      <c r="A68" s="30"/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</row>
    <row r="69" spans="1:24" x14ac:dyDescent="0.2">
      <c r="A69" s="30"/>
      <c r="B69" s="279" t="s">
        <v>242</v>
      </c>
      <c r="C69" s="279"/>
      <c r="D69" s="279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</row>
    <row r="70" spans="1:24" x14ac:dyDescent="0.2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</row>
    <row r="71" spans="1:24" x14ac:dyDescent="0.2">
      <c r="A71" s="30"/>
      <c r="B71" s="279" t="s">
        <v>243</v>
      </c>
      <c r="C71" s="279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</row>
    <row r="72" spans="1:24" x14ac:dyDescent="0.2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</row>
    <row r="73" spans="1:24" x14ac:dyDescent="0.2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</row>
    <row r="74" spans="1:24" x14ac:dyDescent="0.2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</row>
    <row r="75" spans="1:24" x14ac:dyDescent="0.2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</row>
    <row r="76" spans="1:24" x14ac:dyDescent="0.2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</row>
    <row r="77" spans="1:24" x14ac:dyDescent="0.2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</row>
    <row r="78" spans="1:24" x14ac:dyDescent="0.2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</row>
    <row r="79" spans="1:24" x14ac:dyDescent="0.2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</row>
    <row r="80" spans="1:24" x14ac:dyDescent="0.2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</row>
    <row r="81" spans="1:24" x14ac:dyDescent="0.2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</row>
    <row r="82" spans="1:24" x14ac:dyDescent="0.2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</row>
    <row r="83" spans="1:24" x14ac:dyDescent="0.2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</row>
    <row r="84" spans="1:24" x14ac:dyDescent="0.2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</row>
    <row r="85" spans="1:24" x14ac:dyDescent="0.2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</row>
    <row r="86" spans="1:24" x14ac:dyDescent="0.2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</row>
    <row r="87" spans="1:24" x14ac:dyDescent="0.2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</row>
    <row r="88" spans="1:24" x14ac:dyDescent="0.2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</row>
    <row r="89" spans="1:24" x14ac:dyDescent="0.2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</row>
    <row r="90" spans="1:24" x14ac:dyDescent="0.2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</row>
    <row r="91" spans="1:24" x14ac:dyDescent="0.2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</row>
    <row r="92" spans="1:24" x14ac:dyDescent="0.2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</row>
    <row r="93" spans="1:24" x14ac:dyDescent="0.2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</row>
    <row r="94" spans="1:24" x14ac:dyDescent="0.2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</row>
    <row r="95" spans="1:24" x14ac:dyDescent="0.2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</row>
    <row r="96" spans="1:24" x14ac:dyDescent="0.2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</row>
    <row r="97" spans="1:24" x14ac:dyDescent="0.2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</row>
    <row r="98" spans="1:24" x14ac:dyDescent="0.2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</row>
    <row r="99" spans="1:24" x14ac:dyDescent="0.2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</row>
    <row r="100" spans="1:24" x14ac:dyDescent="0.2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</row>
    <row r="101" spans="1:24" x14ac:dyDescent="0.2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</row>
    <row r="102" spans="1:24" x14ac:dyDescent="0.2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</row>
    <row r="103" spans="1:24" x14ac:dyDescent="0.2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</row>
    <row r="104" spans="1:24" x14ac:dyDescent="0.2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</row>
    <row r="105" spans="1:24" x14ac:dyDescent="0.2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</row>
    <row r="106" spans="1:24" x14ac:dyDescent="0.2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</row>
    <row r="107" spans="1:24" x14ac:dyDescent="0.2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</row>
    <row r="108" spans="1:24" x14ac:dyDescent="0.2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</row>
    <row r="109" spans="1:24" x14ac:dyDescent="0.2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</row>
    <row r="110" spans="1:24" x14ac:dyDescent="0.2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</row>
    <row r="111" spans="1:24" x14ac:dyDescent="0.2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</row>
    <row r="112" spans="1:24" x14ac:dyDescent="0.2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</row>
    <row r="113" spans="1:24" x14ac:dyDescent="0.2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</row>
    <row r="114" spans="1:24" x14ac:dyDescent="0.2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</row>
    <row r="115" spans="1:24" x14ac:dyDescent="0.2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</row>
    <row r="116" spans="1:24" x14ac:dyDescent="0.2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</row>
    <row r="117" spans="1:24" x14ac:dyDescent="0.2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</row>
  </sheetData>
  <mergeCells count="9">
    <mergeCell ref="B67:D67"/>
    <mergeCell ref="B69:D69"/>
    <mergeCell ref="B71:C71"/>
    <mergeCell ref="A1:B1"/>
    <mergeCell ref="J9:K9"/>
    <mergeCell ref="B54:C54"/>
    <mergeCell ref="B56:C56"/>
    <mergeCell ref="B58:C58"/>
    <mergeCell ref="B65:C65"/>
  </mergeCells>
  <pageMargins left="0.75" right="0.75" top="1" bottom="1" header="0.5" footer="0.5"/>
  <pageSetup paperSize="9" orientation="portrait" horizontalDpi="4294967292" verticalDpi="429496729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44"/>
  <sheetViews>
    <sheetView topLeftCell="A49" workbookViewId="0">
      <selection activeCell="I80" sqref="I80"/>
    </sheetView>
  </sheetViews>
  <sheetFormatPr baseColWidth="10" defaultRowHeight="16" x14ac:dyDescent="0.2"/>
  <cols>
    <col min="3" max="3" width="13.33203125" customWidth="1"/>
    <col min="5" max="5" width="20.33203125" customWidth="1"/>
    <col min="7" max="7" width="27.6640625" customWidth="1"/>
  </cols>
  <sheetData>
    <row r="1" spans="1:37" x14ac:dyDescent="0.2">
      <c r="A1" s="31" t="s">
        <v>244</v>
      </c>
      <c r="B1" s="30"/>
      <c r="C1" s="30"/>
      <c r="D1" s="30"/>
      <c r="E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7"/>
      <c r="S1" s="30"/>
      <c r="T1" s="30"/>
      <c r="U1" s="30"/>
      <c r="V1" s="30"/>
      <c r="W1" s="30"/>
      <c r="X1" s="30"/>
      <c r="Y1" s="30"/>
      <c r="Z1" s="30"/>
      <c r="AA1" s="30"/>
      <c r="AB1" s="30"/>
      <c r="AC1" s="30"/>
      <c r="AD1" s="30"/>
      <c r="AE1" s="30"/>
      <c r="AF1" s="30"/>
      <c r="AG1" s="30"/>
      <c r="AH1" s="30"/>
      <c r="AI1" s="30"/>
      <c r="AJ1" s="30"/>
      <c r="AK1" s="30"/>
    </row>
    <row r="2" spans="1:37" x14ac:dyDescent="0.2">
      <c r="A2" s="279" t="s">
        <v>245</v>
      </c>
      <c r="B2" s="279"/>
      <c r="C2" s="279"/>
      <c r="D2" s="30"/>
      <c r="E2" s="30"/>
      <c r="H2" s="30"/>
      <c r="I2" s="31" t="s">
        <v>246</v>
      </c>
      <c r="J2" s="30"/>
      <c r="K2" s="31" t="s">
        <v>247</v>
      </c>
      <c r="L2" s="279" t="s">
        <v>248</v>
      </c>
      <c r="M2" s="279"/>
      <c r="N2" s="279"/>
      <c r="O2" s="30"/>
      <c r="P2" s="30"/>
      <c r="Q2" s="30"/>
      <c r="R2" s="37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</row>
    <row r="3" spans="1:37" x14ac:dyDescent="0.2">
      <c r="A3" s="35" t="str">
        <f>Display!B4</f>
        <v>Enclosure Position:</v>
      </c>
      <c r="B3" s="30"/>
      <c r="C3" s="31">
        <f>Display!C4</f>
        <v>0</v>
      </c>
      <c r="D3" s="31">
        <f>Display!D4</f>
        <v>0</v>
      </c>
      <c r="E3" s="30"/>
      <c r="F3" s="279" t="s">
        <v>251</v>
      </c>
      <c r="G3" s="279"/>
      <c r="H3" s="279" t="s">
        <v>249</v>
      </c>
      <c r="I3" s="279"/>
      <c r="J3" s="30"/>
      <c r="K3" s="31" t="s">
        <v>250</v>
      </c>
      <c r="L3" s="30"/>
      <c r="M3" s="30"/>
      <c r="N3" s="30"/>
      <c r="O3" s="30"/>
      <c r="P3" s="30"/>
      <c r="Q3" s="30"/>
      <c r="R3" s="37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</row>
    <row r="4" spans="1:37" x14ac:dyDescent="0.2">
      <c r="A4" s="30"/>
      <c r="B4" s="31" t="str">
        <f>Display!B5</f>
        <v>ID</v>
      </c>
      <c r="C4" s="31" t="str">
        <f>Display!C5</f>
        <v>X (m)</v>
      </c>
      <c r="D4" s="31" t="str">
        <f>Display!D5</f>
        <v>Y (m)</v>
      </c>
      <c r="E4" s="30"/>
      <c r="F4" s="31" t="s">
        <v>261</v>
      </c>
      <c r="G4" s="31" t="s">
        <v>25</v>
      </c>
      <c r="H4" s="30" t="s">
        <v>298</v>
      </c>
      <c r="I4" s="30"/>
      <c r="J4" s="31" t="s">
        <v>252</v>
      </c>
      <c r="K4" s="31" t="s">
        <v>253</v>
      </c>
      <c r="L4" s="31" t="s">
        <v>254</v>
      </c>
      <c r="M4" s="31" t="s">
        <v>255</v>
      </c>
      <c r="N4" s="31" t="s">
        <v>256</v>
      </c>
      <c r="O4" s="31" t="s">
        <v>257</v>
      </c>
      <c r="P4" s="31" t="s">
        <v>258</v>
      </c>
      <c r="Q4" s="31" t="s">
        <v>252</v>
      </c>
      <c r="R4" s="37" t="s">
        <v>259</v>
      </c>
      <c r="S4" s="31" t="s">
        <v>253</v>
      </c>
      <c r="T4" s="31" t="s">
        <v>254</v>
      </c>
      <c r="U4" s="31" t="s">
        <v>255</v>
      </c>
      <c r="V4" s="31" t="s">
        <v>256</v>
      </c>
      <c r="W4" s="31" t="s">
        <v>257</v>
      </c>
      <c r="X4" s="31" t="s">
        <v>258</v>
      </c>
      <c r="Y4" s="31" t="s">
        <v>259</v>
      </c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</row>
    <row r="5" spans="1:37" x14ac:dyDescent="0.2">
      <c r="A5" s="30"/>
      <c r="B5" s="31" t="str">
        <f>Display!B6</f>
        <v>M10 Lift (top)</v>
      </c>
      <c r="C5" s="31">
        <f>Display!C6</f>
        <v>2</v>
      </c>
      <c r="D5" s="31">
        <f>Display!D6</f>
        <v>10</v>
      </c>
      <c r="E5" s="31" t="s">
        <v>260</v>
      </c>
      <c r="F5" s="34">
        <v>1.75</v>
      </c>
      <c r="G5" s="34">
        <v>0</v>
      </c>
      <c r="H5" s="30"/>
      <c r="I5" s="30"/>
      <c r="J5" s="31" t="s">
        <v>77</v>
      </c>
      <c r="K5" s="31" t="s">
        <v>77</v>
      </c>
      <c r="L5" s="31" t="s">
        <v>77</v>
      </c>
      <c r="M5" s="31" t="s">
        <v>77</v>
      </c>
      <c r="N5" s="31" t="s">
        <v>77</v>
      </c>
      <c r="O5" s="31" t="s">
        <v>77</v>
      </c>
      <c r="P5" s="31" t="s">
        <v>77</v>
      </c>
      <c r="Q5" s="31" t="s">
        <v>77</v>
      </c>
      <c r="R5" s="37" t="s">
        <v>80</v>
      </c>
      <c r="S5" s="31" t="s">
        <v>80</v>
      </c>
      <c r="T5" s="31" t="s">
        <v>80</v>
      </c>
      <c r="U5" s="31" t="s">
        <v>80</v>
      </c>
      <c r="V5" s="31" t="s">
        <v>80</v>
      </c>
      <c r="W5" s="31" t="s">
        <v>80</v>
      </c>
      <c r="X5" s="31" t="s">
        <v>80</v>
      </c>
      <c r="Y5" s="31" t="s">
        <v>80</v>
      </c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</row>
    <row r="6" spans="1:37" x14ac:dyDescent="0.2">
      <c r="A6" s="30"/>
      <c r="B6" s="31">
        <f>Display!B7</f>
        <v>1</v>
      </c>
      <c r="C6" s="36">
        <f>IF(Display!$T$5&gt;=B6,Display!C7,NA())</f>
        <v>2</v>
      </c>
      <c r="D6" s="36">
        <f>IF(Display!$T$5&gt;=B6,Display!D7,NA())</f>
        <v>9.92</v>
      </c>
      <c r="E6" s="31">
        <f>Display!D44</f>
        <v>0</v>
      </c>
      <c r="F6" s="36">
        <f t="shared" ref="F6:F21" si="0">C6-$C$5+$F$5</f>
        <v>1.75</v>
      </c>
      <c r="G6" s="36">
        <f t="shared" ref="G6:G21" si="1">D6-$D$5+$G$5</f>
        <v>-8.0000000000000071E-2</v>
      </c>
      <c r="H6" s="30"/>
      <c r="I6" s="30"/>
      <c r="J6" s="31">
        <f>F6+(('M10'!$C$21/1000)*COS(RADIANS($E6)))</f>
        <v>1.8694999999999999</v>
      </c>
      <c r="K6" s="31">
        <f>J6+(('M10'!$C$18/2000)*SIN(RADIANS($E6)))</f>
        <v>1.8694999999999999</v>
      </c>
      <c r="L6" s="31">
        <f>K6-(('M10'!$C$21/1000)*COS(RADIANS($E6)))</f>
        <v>1.75</v>
      </c>
      <c r="M6" s="31">
        <f>L6-(('M10'!$C$22/1000)*COS(RADIANS($E6-5)))</f>
        <v>1.4155012983809498</v>
      </c>
      <c r="N6" s="31">
        <f>M6-(('M10'!$C$19/1000)*SIN(RADIANS($E6)))</f>
        <v>1.4155012983809498</v>
      </c>
      <c r="O6" s="31">
        <f>N6+(('M10'!$C$22/1000)*COS(RADIANS($E6+5)))</f>
        <v>1.75</v>
      </c>
      <c r="P6" s="31">
        <f>O6+(('M10'!$C$21/1000)*COS(RADIANS($E6)))</f>
        <v>1.8694999999999999</v>
      </c>
      <c r="Q6" s="31">
        <f t="shared" ref="Q6:Q21" si="2">J6</f>
        <v>1.8694999999999999</v>
      </c>
      <c r="R6" s="37">
        <f>G6-(('M10'!$C$21/1000)*SIN(RADIANS($E6)))</f>
        <v>-8.0000000000000071E-2</v>
      </c>
      <c r="S6" s="31">
        <f>R6+(('M10'!$C$18/2000)*COS(RADIANS($E6)))</f>
        <v>-1.0000000000000703E-3</v>
      </c>
      <c r="T6" s="31">
        <f>S6+(('M10'!$C$21/1000)*SIN(RADIANS($E6)))</f>
        <v>-1.0000000000000703E-3</v>
      </c>
      <c r="U6" s="31">
        <f>T6+(('M10'!$C$22/1000)*SIN(RADIANS($E6-5)))</f>
        <v>-3.0264844355807601E-2</v>
      </c>
      <c r="V6" s="31">
        <f>U6-(('M10'!$C$19/1000)*COS(RADIANS($E6)))</f>
        <v>-0.1297648443558076</v>
      </c>
      <c r="W6" s="31">
        <f>V6-(('M10'!$C$22/1000)*SIN(RADIANS($E6+5)))</f>
        <v>-0.15902968871161513</v>
      </c>
      <c r="X6" s="31">
        <f>W6-(('M10'!$C$21/1000)*SIN(RADIANS($E6)))</f>
        <v>-0.15902968871161513</v>
      </c>
      <c r="Y6" s="31">
        <f t="shared" ref="Y6:Y21" si="3">R6</f>
        <v>-8.0000000000000071E-2</v>
      </c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</row>
    <row r="7" spans="1:37" x14ac:dyDescent="0.2">
      <c r="A7" s="30"/>
      <c r="B7" s="31">
        <f>Display!B8</f>
        <v>2</v>
      </c>
      <c r="C7" s="36">
        <f>IF(Display!$T$5&gt;=B7,Display!C8,NA())</f>
        <v>2</v>
      </c>
      <c r="D7" s="36">
        <f>IF(Display!$T$5&gt;=B7,Display!D8,NA())</f>
        <v>9.76</v>
      </c>
      <c r="E7" s="31">
        <f>Display!D45</f>
        <v>0</v>
      </c>
      <c r="F7" s="36">
        <f t="shared" si="0"/>
        <v>1.75</v>
      </c>
      <c r="G7" s="36">
        <f t="shared" si="1"/>
        <v>-0.24000000000000021</v>
      </c>
      <c r="H7" s="30"/>
      <c r="I7" s="30"/>
      <c r="J7" s="31">
        <f>F7+(('M10'!$C$21/1000)*COS(RADIANS($E7)))</f>
        <v>1.8694999999999999</v>
      </c>
      <c r="K7" s="31">
        <f>J7+(('M10'!$C$18/2000)*SIN(RADIANS($E7)))</f>
        <v>1.8694999999999999</v>
      </c>
      <c r="L7" s="31">
        <f>K7-(('M10'!$C$21/1000)*COS(RADIANS($E7)))</f>
        <v>1.75</v>
      </c>
      <c r="M7" s="31">
        <f>L7-(('M10'!$C$22/1000)*COS(RADIANS($E7-5)))</f>
        <v>1.4155012983809498</v>
      </c>
      <c r="N7" s="31">
        <f>M7-(('M10'!$C$19/1000)*SIN(RADIANS($E7)))</f>
        <v>1.4155012983809498</v>
      </c>
      <c r="O7" s="31">
        <f>N7+(('M10'!$C$22/1000)*COS(RADIANS($E7+5)))</f>
        <v>1.75</v>
      </c>
      <c r="P7" s="31">
        <f>O7+(('M10'!$C$21/1000)*COS(RADIANS($E7)))</f>
        <v>1.8694999999999999</v>
      </c>
      <c r="Q7" s="31">
        <f t="shared" si="2"/>
        <v>1.8694999999999999</v>
      </c>
      <c r="R7" s="37">
        <f>G7-(('M10'!$C$21/1000)*SIN(RADIANS($E7)))</f>
        <v>-0.24000000000000021</v>
      </c>
      <c r="S7" s="31">
        <f>R7+(('M10'!$C$18/2000)*COS(RADIANS($E7)))</f>
        <v>-0.1610000000000002</v>
      </c>
      <c r="T7" s="31">
        <f>S7+(('M10'!$C$21/1000)*SIN(RADIANS($E7)))</f>
        <v>-0.1610000000000002</v>
      </c>
      <c r="U7" s="31">
        <f>T7+(('M10'!$C$22/1000)*SIN(RADIANS($E7-5)))</f>
        <v>-0.19026484435580773</v>
      </c>
      <c r="V7" s="31">
        <f>U7-(('M10'!$C$19/1000)*COS(RADIANS($E7)))</f>
        <v>-0.28976484435580774</v>
      </c>
      <c r="W7" s="31">
        <f>V7-(('M10'!$C$22/1000)*SIN(RADIANS($E7+5)))</f>
        <v>-0.31902968871161524</v>
      </c>
      <c r="X7" s="31">
        <f>W7-(('M10'!$C$21/1000)*SIN(RADIANS($E7)))</f>
        <v>-0.31902968871161524</v>
      </c>
      <c r="Y7" s="31">
        <f t="shared" si="3"/>
        <v>-0.24000000000000021</v>
      </c>
      <c r="Z7" s="30"/>
      <c r="AA7" s="30"/>
      <c r="AB7" s="30"/>
      <c r="AC7" s="30"/>
      <c r="AD7" s="30"/>
      <c r="AE7" s="30"/>
      <c r="AF7" s="30"/>
      <c r="AG7" s="30"/>
      <c r="AH7" s="30"/>
      <c r="AI7" s="30"/>
      <c r="AJ7" s="30"/>
      <c r="AK7" s="30"/>
    </row>
    <row r="8" spans="1:37" x14ac:dyDescent="0.2">
      <c r="A8" s="30"/>
      <c r="B8" s="31">
        <f>Display!B9</f>
        <v>3</v>
      </c>
      <c r="C8" s="36">
        <f>IF(Display!$T$5&gt;=B8,Display!C9,NA())</f>
        <v>2</v>
      </c>
      <c r="D8" s="36">
        <f>IF(Display!$T$5&gt;=B8,Display!D9,NA())</f>
        <v>9.6</v>
      </c>
      <c r="E8" s="31">
        <f>Display!D46</f>
        <v>0</v>
      </c>
      <c r="F8" s="36">
        <f t="shared" si="0"/>
        <v>1.75</v>
      </c>
      <c r="G8" s="36">
        <f t="shared" si="1"/>
        <v>-0.40000000000000036</v>
      </c>
      <c r="H8" s="30"/>
      <c r="I8" s="30"/>
      <c r="J8" s="31">
        <f>F8+(('M10'!$C$21/1000)*COS(RADIANS($E8)))</f>
        <v>1.8694999999999999</v>
      </c>
      <c r="K8" s="31">
        <f>J8+(('M10'!$C$18/2000)*SIN(RADIANS($E8)))</f>
        <v>1.8694999999999999</v>
      </c>
      <c r="L8" s="31">
        <f>K8-(('M10'!$C$21/1000)*COS(RADIANS($E8)))</f>
        <v>1.75</v>
      </c>
      <c r="M8" s="31">
        <f>L8-(('M10'!$C$22/1000)*COS(RADIANS($E8-5)))</f>
        <v>1.4155012983809498</v>
      </c>
      <c r="N8" s="31">
        <f>M8-(('M10'!$C$19/1000)*SIN(RADIANS($E8)))</f>
        <v>1.4155012983809498</v>
      </c>
      <c r="O8" s="31">
        <f>N8+(('M10'!$C$22/1000)*COS(RADIANS($E8+5)))</f>
        <v>1.75</v>
      </c>
      <c r="P8" s="31">
        <f>O8+(('M10'!$C$21/1000)*COS(RADIANS($E8)))</f>
        <v>1.8694999999999999</v>
      </c>
      <c r="Q8" s="31">
        <f t="shared" si="2"/>
        <v>1.8694999999999999</v>
      </c>
      <c r="R8" s="37">
        <f>G8-(('M10'!$C$21/1000)*SIN(RADIANS($E8)))</f>
        <v>-0.40000000000000036</v>
      </c>
      <c r="S8" s="31">
        <f>R8+(('M10'!$C$18/2000)*COS(RADIANS($E8)))</f>
        <v>-0.32100000000000034</v>
      </c>
      <c r="T8" s="31">
        <f>S8+(('M10'!$C$21/1000)*SIN(RADIANS($E8)))</f>
        <v>-0.32100000000000034</v>
      </c>
      <c r="U8" s="31">
        <f>T8+(('M10'!$C$22/1000)*SIN(RADIANS($E8-5)))</f>
        <v>-0.35026484435580785</v>
      </c>
      <c r="V8" s="31">
        <f>U8-(('M10'!$C$19/1000)*COS(RADIANS($E8)))</f>
        <v>-0.44976484435580788</v>
      </c>
      <c r="W8" s="31">
        <f>V8-(('M10'!$C$22/1000)*SIN(RADIANS($E8+5)))</f>
        <v>-0.47902968871161539</v>
      </c>
      <c r="X8" s="31">
        <f>W8-(('M10'!$C$21/1000)*SIN(RADIANS($E8)))</f>
        <v>-0.47902968871161539</v>
      </c>
      <c r="Y8" s="31">
        <f t="shared" si="3"/>
        <v>-0.40000000000000036</v>
      </c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</row>
    <row r="9" spans="1:37" x14ac:dyDescent="0.2">
      <c r="A9" s="30"/>
      <c r="B9" s="31">
        <f>Display!B10</f>
        <v>4</v>
      </c>
      <c r="C9" s="36">
        <f>IF(Display!$T$5&gt;=B9,Display!C10,NA())</f>
        <v>2</v>
      </c>
      <c r="D9" s="36">
        <f>IF(Display!$T$5&gt;=B9,Display!D10,NA())</f>
        <v>9.44</v>
      </c>
      <c r="E9" s="31">
        <f>Display!D47</f>
        <v>0</v>
      </c>
      <c r="F9" s="36">
        <f t="shared" si="0"/>
        <v>1.75</v>
      </c>
      <c r="G9" s="36">
        <f t="shared" si="1"/>
        <v>-0.5600000000000005</v>
      </c>
      <c r="H9" s="30"/>
      <c r="I9" s="30"/>
      <c r="J9" s="31">
        <f>F9+(('M10'!$C$21/1000)*COS(RADIANS($E9)))</f>
        <v>1.8694999999999999</v>
      </c>
      <c r="K9" s="31">
        <f>J9+(('M10'!$C$18/2000)*SIN(RADIANS($E9)))</f>
        <v>1.8694999999999999</v>
      </c>
      <c r="L9" s="31">
        <f>K9-(('M10'!$C$21/1000)*COS(RADIANS($E9)))</f>
        <v>1.75</v>
      </c>
      <c r="M9" s="31">
        <f>L9-(('M10'!$C$22/1000)*COS(RADIANS($E9-5)))</f>
        <v>1.4155012983809498</v>
      </c>
      <c r="N9" s="31">
        <f>M9-(('M10'!$C$19/1000)*SIN(RADIANS($E9)))</f>
        <v>1.4155012983809498</v>
      </c>
      <c r="O9" s="31">
        <f>N9+(('M10'!$C$22/1000)*COS(RADIANS($E9+5)))</f>
        <v>1.75</v>
      </c>
      <c r="P9" s="31">
        <f>O9+(('M10'!$C$21/1000)*COS(RADIANS($E9)))</f>
        <v>1.8694999999999999</v>
      </c>
      <c r="Q9" s="31">
        <f t="shared" si="2"/>
        <v>1.8694999999999999</v>
      </c>
      <c r="R9" s="37">
        <f>G9-(('M10'!$C$21/1000)*SIN(RADIANS($E9)))</f>
        <v>-0.5600000000000005</v>
      </c>
      <c r="S9" s="31">
        <f>R9+(('M10'!$C$18/2000)*COS(RADIANS($E9)))</f>
        <v>-0.48100000000000048</v>
      </c>
      <c r="T9" s="31">
        <f>S9+(('M10'!$C$21/1000)*SIN(RADIANS($E9)))</f>
        <v>-0.48100000000000048</v>
      </c>
      <c r="U9" s="31">
        <f>T9+(('M10'!$C$22/1000)*SIN(RADIANS($E9-5)))</f>
        <v>-0.51026484435580799</v>
      </c>
      <c r="V9" s="31">
        <f>U9-(('M10'!$C$19/1000)*COS(RADIANS($E9)))</f>
        <v>-0.60976484435580802</v>
      </c>
      <c r="W9" s="31">
        <f>V9-(('M10'!$C$22/1000)*SIN(RADIANS($E9+5)))</f>
        <v>-0.63902968871161558</v>
      </c>
      <c r="X9" s="31">
        <f>W9-(('M10'!$C$21/1000)*SIN(RADIANS($E9)))</f>
        <v>-0.63902968871161558</v>
      </c>
      <c r="Y9" s="31">
        <f t="shared" si="3"/>
        <v>-0.5600000000000005</v>
      </c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</row>
    <row r="10" spans="1:37" x14ac:dyDescent="0.2">
      <c r="A10" s="30"/>
      <c r="B10" s="31">
        <f>Display!B11</f>
        <v>5</v>
      </c>
      <c r="C10" s="36">
        <f>IF(Display!$T$5&gt;=B10,Display!C11,NA())</f>
        <v>2</v>
      </c>
      <c r="D10" s="36">
        <f>IF(Display!$T$5&gt;=B10,Display!D11,NA())</f>
        <v>9.2799999999999994</v>
      </c>
      <c r="E10" s="31">
        <f>Display!D48</f>
        <v>0</v>
      </c>
      <c r="F10" s="36">
        <f t="shared" si="0"/>
        <v>1.75</v>
      </c>
      <c r="G10" s="36">
        <f t="shared" si="1"/>
        <v>-0.72000000000000064</v>
      </c>
      <c r="H10" s="30"/>
      <c r="I10" s="30"/>
      <c r="J10" s="31">
        <f>F10+(('M10'!$C$21/1000)*COS(RADIANS($E10)))</f>
        <v>1.8694999999999999</v>
      </c>
      <c r="K10" s="31">
        <f>J10+(('M10'!$C$18/2000)*SIN(RADIANS($E10)))</f>
        <v>1.8694999999999999</v>
      </c>
      <c r="L10" s="31">
        <f>K10-(('M10'!$C$21/1000)*COS(RADIANS($E10)))</f>
        <v>1.75</v>
      </c>
      <c r="M10" s="31">
        <f>L10-(('M10'!$C$22/1000)*COS(RADIANS($E10-5)))</f>
        <v>1.4155012983809498</v>
      </c>
      <c r="N10" s="31">
        <f>M10-(('M10'!$C$19/1000)*SIN(RADIANS($E10)))</f>
        <v>1.4155012983809498</v>
      </c>
      <c r="O10" s="31">
        <f>N10+(('M10'!$C$22/1000)*COS(RADIANS($E10+5)))</f>
        <v>1.75</v>
      </c>
      <c r="P10" s="31">
        <f>O10+(('M10'!$C$21/1000)*COS(RADIANS($E10)))</f>
        <v>1.8694999999999999</v>
      </c>
      <c r="Q10" s="31">
        <f t="shared" si="2"/>
        <v>1.8694999999999999</v>
      </c>
      <c r="R10" s="37">
        <f>G10-(('M10'!$C$21/1000)*SIN(RADIANS($E10)))</f>
        <v>-0.72000000000000064</v>
      </c>
      <c r="S10" s="31">
        <f>R10+(('M10'!$C$18/2000)*COS(RADIANS($E10)))</f>
        <v>-0.64100000000000068</v>
      </c>
      <c r="T10" s="31">
        <f>S10+(('M10'!$C$21/1000)*SIN(RADIANS($E10)))</f>
        <v>-0.64100000000000068</v>
      </c>
      <c r="U10" s="31">
        <f>T10+(('M10'!$C$22/1000)*SIN(RADIANS($E10-5)))</f>
        <v>-0.67026484435580824</v>
      </c>
      <c r="V10" s="31">
        <f>U10-(('M10'!$C$19/1000)*COS(RADIANS($E10)))</f>
        <v>-0.76976484435580828</v>
      </c>
      <c r="W10" s="31">
        <f>V10-(('M10'!$C$22/1000)*SIN(RADIANS($E10+5)))</f>
        <v>-0.79902968871161584</v>
      </c>
      <c r="X10" s="31">
        <f>W10-(('M10'!$C$21/1000)*SIN(RADIANS($E10)))</f>
        <v>-0.79902968871161584</v>
      </c>
      <c r="Y10" s="31">
        <f t="shared" si="3"/>
        <v>-0.72000000000000064</v>
      </c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</row>
    <row r="11" spans="1:37" x14ac:dyDescent="0.2">
      <c r="A11" s="30"/>
      <c r="B11" s="31">
        <f>Display!B12</f>
        <v>6</v>
      </c>
      <c r="C11" s="36">
        <f>IF(Display!$T$5&gt;=B11,Display!C12,NA())</f>
        <v>2</v>
      </c>
      <c r="D11" s="36">
        <f>IF(Display!$T$5&gt;=B11,Display!D12,NA())</f>
        <v>9.1199999999999992</v>
      </c>
      <c r="E11" s="31">
        <f>Display!D49</f>
        <v>0</v>
      </c>
      <c r="F11" s="36">
        <f t="shared" si="0"/>
        <v>1.75</v>
      </c>
      <c r="G11" s="36">
        <f t="shared" si="1"/>
        <v>-0.88000000000000078</v>
      </c>
      <c r="H11" s="30"/>
      <c r="I11" s="30"/>
      <c r="J11" s="31">
        <f>F11+(('M10'!$C$21/1000)*COS(RADIANS($E11)))</f>
        <v>1.8694999999999999</v>
      </c>
      <c r="K11" s="31">
        <f>J11+(('M10'!$C$18/2000)*SIN(RADIANS($E11)))</f>
        <v>1.8694999999999999</v>
      </c>
      <c r="L11" s="31">
        <f>K11-(('M10'!$C$21/1000)*COS(RADIANS($E11)))</f>
        <v>1.75</v>
      </c>
      <c r="M11" s="31">
        <f>L11-(('M10'!$C$22/1000)*COS(RADIANS($E11-5)))</f>
        <v>1.4155012983809498</v>
      </c>
      <c r="N11" s="31">
        <f>M11-(('M10'!$C$19/1000)*SIN(RADIANS($E11)))</f>
        <v>1.4155012983809498</v>
      </c>
      <c r="O11" s="31">
        <f>N11+(('M10'!$C$22/1000)*COS(RADIANS($E11+5)))</f>
        <v>1.75</v>
      </c>
      <c r="P11" s="31">
        <f>O11+(('M10'!$C$21/1000)*COS(RADIANS($E11)))</f>
        <v>1.8694999999999999</v>
      </c>
      <c r="Q11" s="31">
        <f t="shared" si="2"/>
        <v>1.8694999999999999</v>
      </c>
      <c r="R11" s="37">
        <f>G11-(('M10'!$C$21/1000)*SIN(RADIANS($E11)))</f>
        <v>-0.88000000000000078</v>
      </c>
      <c r="S11" s="31">
        <f>R11+(('M10'!$C$18/2000)*COS(RADIANS($E11)))</f>
        <v>-0.80100000000000082</v>
      </c>
      <c r="T11" s="31">
        <f>S11+(('M10'!$C$21/1000)*SIN(RADIANS($E11)))</f>
        <v>-0.80100000000000082</v>
      </c>
      <c r="U11" s="31">
        <f>T11+(('M10'!$C$22/1000)*SIN(RADIANS($E11-5)))</f>
        <v>-0.83026484435580838</v>
      </c>
      <c r="V11" s="31">
        <f>U11-(('M10'!$C$19/1000)*COS(RADIANS($E11)))</f>
        <v>-0.92976484435580842</v>
      </c>
      <c r="W11" s="31">
        <f>V11-(('M10'!$C$22/1000)*SIN(RADIANS($E11+5)))</f>
        <v>-0.95902968871161598</v>
      </c>
      <c r="X11" s="31">
        <f>W11-(('M10'!$C$21/1000)*SIN(RADIANS($E11)))</f>
        <v>-0.95902968871161598</v>
      </c>
      <c r="Y11" s="31">
        <f t="shared" si="3"/>
        <v>-0.88000000000000078</v>
      </c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</row>
    <row r="12" spans="1:37" x14ac:dyDescent="0.2">
      <c r="A12" s="30"/>
      <c r="B12" s="31">
        <f>Display!B13</f>
        <v>7</v>
      </c>
      <c r="C12" s="36">
        <f>IF(Display!$T$5&gt;=B12,Display!C13,NA())</f>
        <v>1.9986038074850174</v>
      </c>
      <c r="D12" s="36">
        <f>IF(Display!$T$5&gt;=B12,Display!D13,NA())</f>
        <v>8.9600121843874874</v>
      </c>
      <c r="E12" s="31">
        <f>Display!D50</f>
        <v>1</v>
      </c>
      <c r="F12" s="36">
        <f t="shared" si="0"/>
        <v>1.7486038074850174</v>
      </c>
      <c r="G12" s="36">
        <f t="shared" si="1"/>
        <v>-1.0399878156125126</v>
      </c>
      <c r="H12" s="30"/>
      <c r="I12" s="30"/>
      <c r="J12" s="31">
        <f>F12+(('M10'!$C$21/1000)*COS(RADIANS($E12)))</f>
        <v>1.8680856070562062</v>
      </c>
      <c r="K12" s="31">
        <f>J12+(('M10'!$C$18/2000)*SIN(RADIANS($E12)))</f>
        <v>1.8694643471647516</v>
      </c>
      <c r="L12" s="31">
        <f>K12-(('M10'!$C$21/1000)*COS(RADIANS($E12)))</f>
        <v>1.7499825475935629</v>
      </c>
      <c r="M12" s="31">
        <f>L12-(('M10'!$C$22/1000)*COS(RADIANS($E12-5)))</f>
        <v>1.4150240497889288</v>
      </c>
      <c r="N12" s="31">
        <f>M12-(('M10'!$C$19/1000)*SIN(RADIANS($E12)))</f>
        <v>1.4132875353484191</v>
      </c>
      <c r="O12" s="31">
        <f>N12+(('M10'!$C$22/1000)*COS(RADIANS($E12+5)))</f>
        <v>1.7472245492370104</v>
      </c>
      <c r="P12" s="31">
        <f>O12+(('M10'!$C$21/1000)*COS(RADIANS($E12)))</f>
        <v>1.8667063488081992</v>
      </c>
      <c r="Q12" s="31">
        <f t="shared" si="2"/>
        <v>1.8680856070562062</v>
      </c>
      <c r="R12" s="37">
        <f>G12-(('M10'!$C$21/1000)*SIN(RADIANS($E12)))</f>
        <v>-1.0420733781817679</v>
      </c>
      <c r="S12" s="31">
        <f>R12+(('M10'!$C$18/2000)*COS(RADIANS($E12)))</f>
        <v>-0.96308541026441308</v>
      </c>
      <c r="T12" s="31">
        <f>S12+(('M10'!$C$21/1000)*SIN(RADIANS($E12)))</f>
        <v>-0.96099984769515767</v>
      </c>
      <c r="U12" s="31">
        <f>T12+(('M10'!$C$22/1000)*SIN(RADIANS($E12-5)))</f>
        <v>-0.98442242758002307</v>
      </c>
      <c r="V12" s="31">
        <f>U12-(('M10'!$C$19/1000)*COS(RADIANS($E12)))</f>
        <v>-1.0839072732480841</v>
      </c>
      <c r="W12" s="31">
        <f>V12-(('M10'!$C$22/1000)*SIN(RADIANS($E12+5)))</f>
        <v>-1.1190054677197481</v>
      </c>
      <c r="X12" s="31">
        <f>W12-(('M10'!$C$21/1000)*SIN(RADIANS($E12)))</f>
        <v>-1.1210910302890034</v>
      </c>
      <c r="Y12" s="31">
        <f t="shared" si="3"/>
        <v>-1.0420733781817679</v>
      </c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</row>
    <row r="13" spans="1:37" x14ac:dyDescent="0.2">
      <c r="A13" s="30"/>
      <c r="B13" s="31">
        <f>Display!B14</f>
        <v>8</v>
      </c>
      <c r="C13" s="36">
        <f>IF(Display!$T$5&gt;=B13,Display!C14,NA())</f>
        <v>1.9944156552338346</v>
      </c>
      <c r="D13" s="36">
        <f>IF(Display!$T$5&gt;=B13,Display!D14,NA())</f>
        <v>8.8000731026134495</v>
      </c>
      <c r="E13" s="31">
        <f>Display!D51</f>
        <v>2</v>
      </c>
      <c r="F13" s="36">
        <f t="shared" si="0"/>
        <v>1.7444156552338346</v>
      </c>
      <c r="G13" s="36">
        <f t="shared" si="1"/>
        <v>-1.1999268973865505</v>
      </c>
      <c r="H13" s="30"/>
      <c r="I13" s="30"/>
      <c r="J13" s="31">
        <f>F13+(('M10'!$C$21/1000)*COS(RADIANS($E13)))</f>
        <v>1.8638428590626166</v>
      </c>
      <c r="K13" s="31">
        <f>J13+(('M10'!$C$18/2000)*SIN(RADIANS($E13)))</f>
        <v>1.8665999193021141</v>
      </c>
      <c r="L13" s="31">
        <f>K13-(('M10'!$C$21/1000)*COS(RADIANS($E13)))</f>
        <v>1.7471727154733321</v>
      </c>
      <c r="M13" s="31">
        <f>L13-(('M10'!$C$22/1000)*COS(RADIANS($E13-5)))</f>
        <v>1.4118564530863611</v>
      </c>
      <c r="N13" s="31">
        <f>M13-(('M10'!$C$19/1000)*SIN(RADIANS($E13)))</f>
        <v>1.4083839531644622</v>
      </c>
      <c r="O13" s="31">
        <f>N13+(('M10'!$C$22/1000)*COS(RADIANS($E13+5)))</f>
        <v>1.7416575588732437</v>
      </c>
      <c r="P13" s="31">
        <f>O13+(('M10'!$C$21/1000)*COS(RADIANS($E13)))</f>
        <v>1.8610847627020257</v>
      </c>
      <c r="Q13" s="31">
        <f t="shared" si="2"/>
        <v>1.8638428590626166</v>
      </c>
      <c r="R13" s="37">
        <f>G13-(('M10'!$C$21/1000)*SIN(RADIANS($E13)))</f>
        <v>-1.2040973872424994</v>
      </c>
      <c r="S13" s="31">
        <f>R13+(('M10'!$C$18/2000)*COS(RADIANS($E13)))</f>
        <v>-1.1251455119079907</v>
      </c>
      <c r="T13" s="31">
        <f>S13+(('M10'!$C$21/1000)*SIN(RADIANS($E13)))</f>
        <v>-1.1209750220520418</v>
      </c>
      <c r="U13" s="31">
        <f>T13+(('M10'!$C$22/1000)*SIN(RADIANS($E13-5)))</f>
        <v>-1.1385482027212326</v>
      </c>
      <c r="V13" s="31">
        <f>U13-(('M10'!$C$19/1000)*COS(RADIANS($E13)))</f>
        <v>-1.2379875900096327</v>
      </c>
      <c r="W13" s="31">
        <f>V13-(('M10'!$C$22/1000)*SIN(RADIANS($E13+5)))</f>
        <v>-1.2789084433471132</v>
      </c>
      <c r="X13" s="31">
        <f>W13-(('M10'!$C$21/1000)*SIN(RADIANS($E13)))</f>
        <v>-1.2830789332030621</v>
      </c>
      <c r="Y13" s="31">
        <f t="shared" si="3"/>
        <v>-1.2040973872424994</v>
      </c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</row>
    <row r="14" spans="1:37" x14ac:dyDescent="0.2">
      <c r="A14" s="30"/>
      <c r="B14" s="31">
        <f>Display!B15</f>
        <v>9</v>
      </c>
      <c r="C14" s="36">
        <f>IF(Display!$T$5&gt;=B14,Display!C15,NA())</f>
        <v>1.987436818998199</v>
      </c>
      <c r="D14" s="36">
        <f>IF(Display!$T$5&gt;=B14,Display!D15,NA())</f>
        <v>8.6402314736715553</v>
      </c>
      <c r="E14" s="31">
        <f>Display!D52</f>
        <v>3</v>
      </c>
      <c r="F14" s="36">
        <f t="shared" si="0"/>
        <v>1.737436818998199</v>
      </c>
      <c r="G14" s="36">
        <f t="shared" si="1"/>
        <v>-1.3597685263284447</v>
      </c>
      <c r="H14" s="30"/>
      <c r="I14" s="30"/>
      <c r="J14" s="31">
        <f>F14+(('M10'!$C$21/1000)*COS(RADIANS($E14)))</f>
        <v>1.8567730484013705</v>
      </c>
      <c r="K14" s="31">
        <f>J14+(('M10'!$C$18/2000)*SIN(RADIANS($E14)))</f>
        <v>1.860907588944563</v>
      </c>
      <c r="L14" s="31">
        <f>K14-(('M10'!$C$21/1000)*COS(RADIANS($E14)))</f>
        <v>1.7415713595413913</v>
      </c>
      <c r="M14" s="31">
        <f>L14-(('M10'!$C$22/1000)*COS(RADIANS($E14-5)))</f>
        <v>1.4059994731538881</v>
      </c>
      <c r="N14" s="31">
        <f>M14-(('M10'!$C$19/1000)*SIN(RADIANS($E14)))</f>
        <v>1.4007920455077152</v>
      </c>
      <c r="O14" s="31">
        <f>N14+(('M10'!$C$22/1000)*COS(RADIANS($E14+5)))</f>
        <v>1.7333007246678942</v>
      </c>
      <c r="P14" s="31">
        <f>O14+(('M10'!$C$21/1000)*COS(RADIANS($E14)))</f>
        <v>1.8526369540710657</v>
      </c>
      <c r="Q14" s="31">
        <f t="shared" si="2"/>
        <v>1.8567730484013705</v>
      </c>
      <c r="R14" s="37">
        <f>G14-(('M10'!$C$21/1000)*SIN(RADIANS($E14)))</f>
        <v>-1.3660226730994764</v>
      </c>
      <c r="S14" s="31">
        <f>R14+(('M10'!$C$18/2000)*COS(RADIANS($E14)))</f>
        <v>-1.2871309398538651</v>
      </c>
      <c r="T14" s="31">
        <f>S14+(('M10'!$C$21/1000)*SIN(RADIANS($E14)))</f>
        <v>-1.2808767930828333</v>
      </c>
      <c r="U14" s="31">
        <f>T14+(('M10'!$C$22/1000)*SIN(RADIANS($E14-5)))</f>
        <v>-1.2925952215752823</v>
      </c>
      <c r="V14" s="31">
        <f>U14-(('M10'!$C$19/1000)*COS(RADIANS($E14)))</f>
        <v>-1.3919588602833624</v>
      </c>
      <c r="W14" s="31">
        <f>V14-(('M10'!$C$22/1000)*SIN(RADIANS($E14+5)))</f>
        <v>-1.4386899075983235</v>
      </c>
      <c r="X14" s="31">
        <f>W14-(('M10'!$C$21/1000)*SIN(RADIANS($E14)))</f>
        <v>-1.4449440543693552</v>
      </c>
      <c r="Y14" s="31">
        <f t="shared" si="3"/>
        <v>-1.3660226730994764</v>
      </c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</row>
    <row r="15" spans="1:37" x14ac:dyDescent="0.2">
      <c r="A15" s="30"/>
      <c r="B15" s="31">
        <f>Display!B16</f>
        <v>10</v>
      </c>
      <c r="C15" s="36">
        <f>IF(Display!$T$5&gt;=B15,Display!C16,NA())</f>
        <v>1.9776694245992334</v>
      </c>
      <c r="D15" s="36">
        <f>IF(Display!$T$5&gt;=B15,Display!D16,NA())</f>
        <v>8.4805359868704056</v>
      </c>
      <c r="E15" s="31">
        <f>Display!D53</f>
        <v>4</v>
      </c>
      <c r="F15" s="36">
        <f t="shared" si="0"/>
        <v>1.7276694245992334</v>
      </c>
      <c r="G15" s="36">
        <f t="shared" si="1"/>
        <v>-1.5194640131295944</v>
      </c>
      <c r="H15" s="30"/>
      <c r="I15" s="30"/>
      <c r="J15" s="31">
        <f>F15+(('M10'!$C$21/1000)*COS(RADIANS($E15)))</f>
        <v>1.8468783286052823</v>
      </c>
      <c r="K15" s="31">
        <f>J15+(('M10'!$C$18/2000)*SIN(RADIANS($E15)))</f>
        <v>1.8523890900310682</v>
      </c>
      <c r="L15" s="31">
        <f>K15-(('M10'!$C$21/1000)*COS(RADIANS($E15)))</f>
        <v>1.7331801860250193</v>
      </c>
      <c r="M15" s="31">
        <f>L15-(('M10'!$C$22/1000)*COS(RADIANS($E15-5)))</f>
        <v>1.3974548940843354</v>
      </c>
      <c r="N15" s="31">
        <f>M15-(('M10'!$C$19/1000)*SIN(RADIANS($E15)))</f>
        <v>1.3905141249467949</v>
      </c>
      <c r="O15" s="31">
        <f>N15+(('M10'!$C$22/1000)*COS(RADIANS($E15+5)))</f>
        <v>1.7221565921936153</v>
      </c>
      <c r="P15" s="31">
        <f>O15+(('M10'!$C$21/1000)*COS(RADIANS($E15)))</f>
        <v>1.8413654961996642</v>
      </c>
      <c r="Q15" s="31">
        <f t="shared" si="2"/>
        <v>1.8468783286052823</v>
      </c>
      <c r="R15" s="37">
        <f>G15-(('M10'!$C$21/1000)*SIN(RADIANS($E15)))</f>
        <v>-1.5277999117420173</v>
      </c>
      <c r="S15" s="31">
        <f>R15+(('M10'!$C$18/2000)*COS(RADIANS($E15)))</f>
        <v>-1.4489923517714913</v>
      </c>
      <c r="T15" s="31">
        <f>S15+(('M10'!$C$21/1000)*SIN(RADIANS($E15)))</f>
        <v>-1.4406564531590684</v>
      </c>
      <c r="U15" s="31">
        <f>T15+(('M10'!$C$22/1000)*SIN(RADIANS($E15-5)))</f>
        <v>-1.4465165599279379</v>
      </c>
      <c r="V15" s="31">
        <f>U15-(('M10'!$C$19/1000)*COS(RADIANS($E15)))</f>
        <v>-1.5457741829287905</v>
      </c>
      <c r="W15" s="31">
        <f>V15-(('M10'!$C$22/1000)*SIN(RADIANS($E15+5)))</f>
        <v>-1.5983011894915264</v>
      </c>
      <c r="X15" s="31">
        <f>W15-(('M10'!$C$21/1000)*SIN(RADIANS($E15)))</f>
        <v>-1.6066370881039493</v>
      </c>
      <c r="Y15" s="31">
        <f t="shared" si="3"/>
        <v>-1.5277999117420173</v>
      </c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</row>
    <row r="16" spans="1:37" x14ac:dyDescent="0.2">
      <c r="A16" s="30"/>
      <c r="B16" s="31">
        <f>Display!B17</f>
        <v>11</v>
      </c>
      <c r="C16" s="36">
        <f>IF(Display!$T$5&gt;=B16,Display!C17,NA())</f>
        <v>1.9651164472798908</v>
      </c>
      <c r="D16" s="36">
        <f>IF(Display!$T$5&gt;=B16,Display!D17,NA())</f>
        <v>8.3210352870022799</v>
      </c>
      <c r="E16" s="31">
        <f>Display!D54</f>
        <v>5</v>
      </c>
      <c r="F16" s="36">
        <f t="shared" si="0"/>
        <v>1.7151164472798908</v>
      </c>
      <c r="G16" s="36">
        <f t="shared" si="1"/>
        <v>-1.6789647129977201</v>
      </c>
      <c r="H16" s="30"/>
      <c r="I16" s="30"/>
      <c r="J16" s="31">
        <f>F16+(('M10'!$C$21/1000)*COS(RADIANS($E16)))</f>
        <v>1.8341617137018544</v>
      </c>
      <c r="K16" s="31">
        <f>J16+(('M10'!$C$18/2000)*SIN(RADIANS($E16)))</f>
        <v>1.8410470173789195</v>
      </c>
      <c r="L16" s="31">
        <f>K16-(('M10'!$C$21/1000)*COS(RADIANS($E16)))</f>
        <v>1.7220017509569558</v>
      </c>
      <c r="M16" s="31">
        <f>L16-(('M10'!$C$22/1000)*COS(RADIANS($E16-5)))</f>
        <v>1.3862253186392604</v>
      </c>
      <c r="N16" s="31">
        <f>M16-(('M10'!$C$19/1000)*SIN(RADIANS($E16)))</f>
        <v>1.3775533222358685</v>
      </c>
      <c r="O16" s="31">
        <f>N16+(('M10'!$C$22/1000)*COS(RADIANS($E16+5)))</f>
        <v>1.7082285560611141</v>
      </c>
      <c r="P16" s="31">
        <f>O16+(('M10'!$C$21/1000)*COS(RADIANS($E16)))</f>
        <v>1.8272738224830778</v>
      </c>
      <c r="Q16" s="31">
        <f t="shared" si="2"/>
        <v>1.8341617137018544</v>
      </c>
      <c r="R16" s="37">
        <f>G16-(('M10'!$C$21/1000)*SIN(RADIANS($E16)))</f>
        <v>-1.6893798242560651</v>
      </c>
      <c r="S16" s="31">
        <f>R16+(('M10'!$C$18/2000)*COS(RADIANS($E16)))</f>
        <v>-1.6106804431068173</v>
      </c>
      <c r="T16" s="31">
        <f>S16+(('M10'!$C$21/1000)*SIN(RADIANS($E16)))</f>
        <v>-1.6002653318484723</v>
      </c>
      <c r="U16" s="31">
        <f>T16+(('M10'!$C$22/1000)*SIN(RADIANS($E16-5)))</f>
        <v>-1.6002653318484723</v>
      </c>
      <c r="V16" s="31">
        <f>U16-(('M10'!$C$19/1000)*COS(RADIANS($E16)))</f>
        <v>-1.6993867043086011</v>
      </c>
      <c r="W16" s="31">
        <f>V16-(('M10'!$C$22/1000)*SIN(RADIANS($E16+5)))</f>
        <v>-1.7576936698840724</v>
      </c>
      <c r="X16" s="31">
        <f>W16-(('M10'!$C$21/1000)*SIN(RADIANS($E16)))</f>
        <v>-1.7681087811424174</v>
      </c>
      <c r="Y16" s="31">
        <f t="shared" si="3"/>
        <v>-1.6893798242560651</v>
      </c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</row>
    <row r="17" spans="1:37" x14ac:dyDescent="0.2">
      <c r="A17" s="30"/>
      <c r="B17" s="31">
        <f>Display!B18</f>
        <v>12</v>
      </c>
      <c r="C17" s="36">
        <f>IF(Display!$T$5&gt;=B17,Display!C18,NA())</f>
        <v>1.9497817107986659</v>
      </c>
      <c r="D17" s="36">
        <f>IF(Display!$T$5&gt;=B17,Display!D18,NA())</f>
        <v>8.1617779595254767</v>
      </c>
      <c r="E17" s="31">
        <f>Display!D55</f>
        <v>6</v>
      </c>
      <c r="F17" s="36">
        <f t="shared" si="0"/>
        <v>1.6997817107986659</v>
      </c>
      <c r="G17" s="36">
        <f t="shared" si="1"/>
        <v>-1.8382220404745233</v>
      </c>
      <c r="H17" s="30"/>
      <c r="I17" s="30"/>
      <c r="J17" s="31">
        <f>F17+(('M10'!$C$21/1000)*COS(RADIANS($E17)))</f>
        <v>1.8186270772951745</v>
      </c>
      <c r="K17" s="31">
        <f>J17+(('M10'!$C$18/2000)*SIN(RADIANS($E17)))</f>
        <v>1.826884825893319</v>
      </c>
      <c r="L17" s="31">
        <f>K17-(('M10'!$C$21/1000)*COS(RADIANS($E17)))</f>
        <v>1.7080394593968105</v>
      </c>
      <c r="M17" s="31">
        <f>L17-(('M10'!$C$22/1000)*COS(RADIANS($E17-5)))</f>
        <v>1.3723141674561266</v>
      </c>
      <c r="N17" s="31">
        <f>M17-(('M10'!$C$19/1000)*SIN(RADIANS($E17)))</f>
        <v>1.3619135853609949</v>
      </c>
      <c r="O17" s="31">
        <f>N17+(('M10'!$C$22/1000)*COS(RADIANS($E17+5)))</f>
        <v>1.6915208588851196</v>
      </c>
      <c r="P17" s="31">
        <f>O17+(('M10'!$C$21/1000)*COS(RADIANS($E17)))</f>
        <v>1.8103662253816282</v>
      </c>
      <c r="Q17" s="31">
        <f t="shared" si="2"/>
        <v>1.8186270772951745</v>
      </c>
      <c r="R17" s="37">
        <f>G17-(('M10'!$C$21/1000)*SIN(RADIANS($E17)))</f>
        <v>-1.8507131918350079</v>
      </c>
      <c r="S17" s="31">
        <f>R17+(('M10'!$C$18/2000)*COS(RADIANS($E17)))</f>
        <v>-1.7721459621009144</v>
      </c>
      <c r="T17" s="31">
        <f>S17+(('M10'!$C$21/1000)*SIN(RADIANS($E17)))</f>
        <v>-1.7596548107404297</v>
      </c>
      <c r="U17" s="31">
        <f>T17+(('M10'!$C$22/1000)*SIN(RADIANS($E17-5)))</f>
        <v>-1.7537947039715602</v>
      </c>
      <c r="V17" s="31">
        <f>U17-(('M10'!$C$19/1000)*COS(RADIANS($E17)))</f>
        <v>-1.8527496325607034</v>
      </c>
      <c r="W17" s="31">
        <f>V17-(('M10'!$C$22/1000)*SIN(RADIANS($E17+5)))</f>
        <v>-1.9168187962823633</v>
      </c>
      <c r="X17" s="31">
        <f>W17-(('M10'!$C$21/1000)*SIN(RADIANS($E17)))</f>
        <v>-1.9293099476428479</v>
      </c>
      <c r="Y17" s="31">
        <f t="shared" si="3"/>
        <v>-1.8507131918350079</v>
      </c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</row>
    <row r="18" spans="1:37" x14ac:dyDescent="0.2">
      <c r="A18" s="30"/>
      <c r="B18" s="31">
        <f>Display!B19</f>
        <v>13</v>
      </c>
      <c r="C18" s="36">
        <f>IF(Display!$T$5&gt;=B18,Display!C19,NA())</f>
        <v>1.9316698862648418</v>
      </c>
      <c r="D18" s="36">
        <f>IF(Display!$T$5&gt;=B18,Display!D19,NA())</f>
        <v>8.0028125157647096</v>
      </c>
      <c r="E18" s="31">
        <f>Display!D56</f>
        <v>7</v>
      </c>
      <c r="F18" s="36">
        <f t="shared" si="0"/>
        <v>1.6816698862648418</v>
      </c>
      <c r="G18" s="36">
        <f t="shared" si="1"/>
        <v>-1.9971874842352904</v>
      </c>
      <c r="H18" s="30"/>
      <c r="I18" s="30"/>
      <c r="J18" s="31">
        <f>F18+(('M10'!$C$21/1000)*COS(RADIANS($E18)))</f>
        <v>1.8002791513859797</v>
      </c>
      <c r="K18" s="31">
        <f>J18+(('M10'!$C$18/2000)*SIN(RADIANS($E18)))</f>
        <v>1.8099068295149863</v>
      </c>
      <c r="L18" s="31">
        <f>K18-(('M10'!$C$21/1000)*COS(RADIANS($E18)))</f>
        <v>1.6912975643938484</v>
      </c>
      <c r="M18" s="31">
        <f>L18-(('M10'!$C$22/1000)*COS(RADIANS($E18-5)))</f>
        <v>1.3557256780063451</v>
      </c>
      <c r="N18" s="31">
        <f>M18-(('M10'!$C$19/1000)*SIN(RADIANS($E18)))</f>
        <v>1.343599678337533</v>
      </c>
      <c r="O18" s="31">
        <f>N18+(('M10'!$C$22/1000)*COS(RADIANS($E18+5)))</f>
        <v>1.672038589992044</v>
      </c>
      <c r="P18" s="31">
        <f>O18+(('M10'!$C$21/1000)*COS(RADIANS($E18)))</f>
        <v>1.7906478551131819</v>
      </c>
      <c r="Q18" s="31">
        <f t="shared" si="2"/>
        <v>1.8002791513859797</v>
      </c>
      <c r="R18" s="37">
        <f>G18-(('M10'!$C$21/1000)*SIN(RADIANS($E18)))</f>
        <v>-2.0117508707722056</v>
      </c>
      <c r="S18" s="31">
        <f>R18+(('M10'!$C$18/2000)*COS(RADIANS($E18)))</f>
        <v>-1.9333397247925412</v>
      </c>
      <c r="T18" s="31">
        <f>S18+(('M10'!$C$21/1000)*SIN(RADIANS($E18)))</f>
        <v>-1.9187763382556262</v>
      </c>
      <c r="U18" s="31">
        <f>T18+(('M10'!$C$22/1000)*SIN(RADIANS($E18-5)))</f>
        <v>-1.9070579097631772</v>
      </c>
      <c r="V18" s="31">
        <f>U18-(('M10'!$C$19/1000)*COS(RADIANS($E18)))</f>
        <v>-2.0058162518514888</v>
      </c>
      <c r="W18" s="31">
        <f>V18-(('M10'!$C$22/1000)*SIN(RADIANS($E18+5)))</f>
        <v>-2.0756280976314159</v>
      </c>
      <c r="X18" s="31">
        <f>W18-(('M10'!$C$21/1000)*SIN(RADIANS($E18)))</f>
        <v>-2.0901914841683311</v>
      </c>
      <c r="Y18" s="31">
        <f t="shared" si="3"/>
        <v>-2.0117508707722056</v>
      </c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</row>
    <row r="19" spans="1:37" x14ac:dyDescent="0.2">
      <c r="A19" s="30"/>
      <c r="B19" s="31">
        <f>Display!B20</f>
        <v>14</v>
      </c>
      <c r="C19" s="36">
        <f>IF(Display!$T$5&gt;=B19,Display!C20,NA())</f>
        <v>1.9107864907156249</v>
      </c>
      <c r="D19" s="36">
        <f>IF(Display!$T$5&gt;=B19,Display!D20,NA())</f>
        <v>7.8441873781340785</v>
      </c>
      <c r="E19" s="31">
        <f>Display!D57</f>
        <v>8</v>
      </c>
      <c r="F19" s="36">
        <f t="shared" si="0"/>
        <v>1.6607864907156249</v>
      </c>
      <c r="G19" s="36">
        <f t="shared" si="1"/>
        <v>-2.1558126218659215</v>
      </c>
      <c r="H19" s="30"/>
      <c r="I19" s="30"/>
      <c r="J19" s="31">
        <f>F19+(('M10'!$C$21/1000)*COS(RADIANS($E19)))</f>
        <v>1.7791235249302426</v>
      </c>
      <c r="K19" s="31">
        <f>J19+(('M10'!$C$18/2000)*SIN(RADIANS($E19)))</f>
        <v>1.7901181999060878</v>
      </c>
      <c r="L19" s="31">
        <f>K19-(('M10'!$C$21/1000)*COS(RADIANS($E19)))</f>
        <v>1.6717811656914701</v>
      </c>
      <c r="M19" s="31">
        <f>L19-(('M10'!$C$22/1000)*COS(RADIANS($E19-5)))</f>
        <v>1.3364649033044991</v>
      </c>
      <c r="N19" s="31">
        <f>M19-(('M10'!$C$19/1000)*SIN(RADIANS($E19)))</f>
        <v>1.3226171797589725</v>
      </c>
      <c r="O19" s="31">
        <f>N19+(('M10'!$C$22/1000)*COS(RADIANS($E19+5)))</f>
        <v>1.6497876838697207</v>
      </c>
      <c r="P19" s="31">
        <f>O19+(('M10'!$C$21/1000)*COS(RADIANS($E19)))</f>
        <v>1.7681247180843385</v>
      </c>
      <c r="Q19" s="31">
        <f t="shared" si="2"/>
        <v>1.7791235249302426</v>
      </c>
      <c r="R19" s="37">
        <f>G19-(('M10'!$C$21/1000)*SIN(RADIANS($E19)))</f>
        <v>-2.1724438074306494</v>
      </c>
      <c r="S19" s="31">
        <f>R19+(('M10'!$C$18/2000)*COS(RADIANS($E19)))</f>
        <v>-2.0942126300000652</v>
      </c>
      <c r="T19" s="31">
        <f>S19+(('M10'!$C$21/1000)*SIN(RADIANS($E19)))</f>
        <v>-2.0775814444353373</v>
      </c>
      <c r="U19" s="31">
        <f>T19+(('M10'!$C$22/1000)*SIN(RADIANS($E19-5)))</f>
        <v>-2.0600082637661465</v>
      </c>
      <c r="V19" s="31">
        <f>U19-(('M10'!$C$19/1000)*COS(RADIANS($E19)))</f>
        <v>-2.1585399366059326</v>
      </c>
      <c r="W19" s="31">
        <f>V19-(('M10'!$C$22/1000)*SIN(RADIANS($E19+5)))</f>
        <v>-2.2340731990796194</v>
      </c>
      <c r="X19" s="31">
        <f>W19-(('M10'!$C$21/1000)*SIN(RADIANS($E19)))</f>
        <v>-2.2507043846443473</v>
      </c>
      <c r="Y19" s="31">
        <f t="shared" si="3"/>
        <v>-2.1724438074306494</v>
      </c>
      <c r="Z19" s="30"/>
      <c r="AA19" s="30"/>
      <c r="AB19" s="30"/>
      <c r="AC19" s="30"/>
      <c r="AD19" s="30"/>
      <c r="AE19" s="30"/>
      <c r="AF19" s="30"/>
      <c r="AG19" s="30"/>
      <c r="AH19" s="30"/>
      <c r="AI19" s="30"/>
      <c r="AJ19" s="30"/>
      <c r="AK19" s="30"/>
    </row>
    <row r="20" spans="1:37" x14ac:dyDescent="0.2">
      <c r="A20" s="30"/>
      <c r="B20" s="31">
        <f>Display!B21</f>
        <v>15</v>
      </c>
      <c r="C20" s="36">
        <f>IF(Display!$T$5&gt;=B20,Display!C21,NA())</f>
        <v>1.8871378854356011</v>
      </c>
      <c r="D20" s="36">
        <f>IF(Display!$T$5&gt;=B20,Display!D21,NA())</f>
        <v>7.6859508653871424</v>
      </c>
      <c r="E20" s="31">
        <f>Display!D58</f>
        <v>9</v>
      </c>
      <c r="F20" s="36">
        <f t="shared" si="0"/>
        <v>1.6371378854356011</v>
      </c>
      <c r="G20" s="36">
        <f t="shared" si="1"/>
        <v>-2.3140491346128576</v>
      </c>
      <c r="H20" s="30"/>
      <c r="I20" s="30"/>
      <c r="J20" s="31">
        <f>F20+(('M10'!$C$21/1000)*COS(RADIANS($E20)))</f>
        <v>1.75516664213672</v>
      </c>
      <c r="K20" s="31">
        <f>J20+(('M10'!$C$18/2000)*SIN(RADIANS($E20)))</f>
        <v>1.7675249648748983</v>
      </c>
      <c r="L20" s="31">
        <f>K20-(('M10'!$C$21/1000)*COS(RADIANS($E20)))</f>
        <v>1.6494962081737794</v>
      </c>
      <c r="M20" s="31">
        <f>L20-(('M10'!$C$22/1000)*COS(RADIANS($E20-5)))</f>
        <v>1.3145377103691454</v>
      </c>
      <c r="N20" s="31">
        <f>M20-(('M10'!$C$19/1000)*SIN(RADIANS($E20)))</f>
        <v>1.2989724810976424</v>
      </c>
      <c r="O20" s="31">
        <f>N20+(('M10'!$C$22/1000)*COS(RADIANS($E20+5)))</f>
        <v>1.6247749183597038</v>
      </c>
      <c r="P20" s="31">
        <f>O20+(('M10'!$C$21/1000)*COS(RADIANS($E20)))</f>
        <v>1.7428036750608227</v>
      </c>
      <c r="Q20" s="31">
        <f t="shared" si="2"/>
        <v>1.75516664213672</v>
      </c>
      <c r="R20" s="37">
        <f>G20-(('M10'!$C$21/1000)*SIN(RADIANS($E20)))</f>
        <v>-2.3327430531851649</v>
      </c>
      <c r="S20" s="31">
        <f>R20+(('M10'!$C$18/2000)*COS(RADIANS($E20)))</f>
        <v>-2.2547156742781489</v>
      </c>
      <c r="T20" s="31">
        <f>S20+(('M10'!$C$21/1000)*SIN(RADIANS($E20)))</f>
        <v>-2.2360217557058415</v>
      </c>
      <c r="U20" s="31">
        <f>T20+(('M10'!$C$22/1000)*SIN(RADIANS($E20-5)))</f>
        <v>-2.212599175820976</v>
      </c>
      <c r="V20" s="31">
        <f>U20-(('M10'!$C$19/1000)*COS(RADIANS($E20)))</f>
        <v>-2.3108741657101923</v>
      </c>
      <c r="W20" s="31">
        <f>V20-(('M10'!$C$22/1000)*SIN(RADIANS($E20+5)))</f>
        <v>-2.3921058367141828</v>
      </c>
      <c r="X20" s="31">
        <f>W20-(('M10'!$C$21/1000)*SIN(RADIANS($E20)))</f>
        <v>-2.4107997552864902</v>
      </c>
      <c r="Y20" s="31">
        <f t="shared" si="3"/>
        <v>-2.3327430531851649</v>
      </c>
      <c r="Z20" s="30"/>
      <c r="AA20" s="30"/>
      <c r="AB20" s="30"/>
      <c r="AC20" s="30"/>
      <c r="AD20" s="30"/>
      <c r="AE20" s="30"/>
      <c r="AF20" s="30"/>
      <c r="AG20" s="30"/>
      <c r="AH20" s="30"/>
      <c r="AI20" s="30"/>
      <c r="AJ20" s="30"/>
      <c r="AK20" s="30"/>
    </row>
    <row r="21" spans="1:37" x14ac:dyDescent="0.2">
      <c r="A21" s="30"/>
      <c r="B21" s="31">
        <f>Display!B22</f>
        <v>16</v>
      </c>
      <c r="C21" s="36">
        <f>IF(Display!$T$5&gt;=B21,Display!C22,NA())</f>
        <v>1.8607312740190283</v>
      </c>
      <c r="D21" s="36">
        <f>IF(Display!$T$5&gt;=B21,Display!D22,NA())</f>
        <v>7.5281511778985548</v>
      </c>
      <c r="E21" s="31">
        <f>Display!D59</f>
        <v>10</v>
      </c>
      <c r="F21" s="36">
        <f t="shared" si="0"/>
        <v>1.6107312740190283</v>
      </c>
      <c r="G21" s="36">
        <f t="shared" si="1"/>
        <v>-2.4718488221014452</v>
      </c>
      <c r="H21" s="30"/>
      <c r="I21" s="30"/>
      <c r="J21" s="31">
        <f>F21+(('M10'!$C$21/1000)*COS(RADIANS($E21)))</f>
        <v>1.7284158005039871</v>
      </c>
      <c r="K21" s="31">
        <f>J21+(('M10'!$C$18/2000)*SIN(RADIANS($E21)))</f>
        <v>1.7421340065396747</v>
      </c>
      <c r="L21" s="31">
        <f>K21-(('M10'!$C$21/1000)*COS(RADIANS($E21)))</f>
        <v>1.6244494800547158</v>
      </c>
      <c r="M21" s="31">
        <f>L21-(('M10'!$C$22/1000)*COS(RADIANS($E21-5)))</f>
        <v>1.2899507784356656</v>
      </c>
      <c r="N21" s="31">
        <f>M21-(('M10'!$C$19/1000)*SIN(RADIANS($E21)))</f>
        <v>1.2726727847578061</v>
      </c>
      <c r="O21" s="31">
        <f>N21+(('M10'!$C$22/1000)*COS(RADIANS($E21+5)))</f>
        <v>1.5970079125926717</v>
      </c>
      <c r="P21" s="31">
        <f>O21+(('M10'!$C$21/1000)*COS(RADIANS($E21)))</f>
        <v>1.7146924390776306</v>
      </c>
      <c r="Q21" s="31">
        <f t="shared" si="2"/>
        <v>1.7284158005039871</v>
      </c>
      <c r="R21" s="37">
        <f>G21-(('M10'!$C$21/1000)*SIN(RADIANS($E21)))</f>
        <v>-2.4925997793326435</v>
      </c>
      <c r="S21" s="31">
        <f>R21+(('M10'!$C$18/2000)*COS(RADIANS($E21)))</f>
        <v>-2.4147999668446789</v>
      </c>
      <c r="T21" s="31">
        <f>S21+(('M10'!$C$21/1000)*SIN(RADIANS($E21)))</f>
        <v>-2.3940490096134805</v>
      </c>
      <c r="U21" s="31">
        <f>T21+(('M10'!$C$22/1000)*SIN(RADIANS($E21-5)))</f>
        <v>-2.3647841652576731</v>
      </c>
      <c r="V21" s="31">
        <f>U21-(('M10'!$C$19/1000)*COS(RADIANS($E21)))</f>
        <v>-2.4627725366823876</v>
      </c>
      <c r="W21" s="31">
        <f>V21-(('M10'!$C$22/1000)*SIN(RADIANS($E21+5)))</f>
        <v>-2.5496778722627846</v>
      </c>
      <c r="X21" s="31">
        <f>W21-(('M10'!$C$21/1000)*SIN(RADIANS($E21)))</f>
        <v>-2.570428829493983</v>
      </c>
      <c r="Y21" s="31">
        <f t="shared" si="3"/>
        <v>-2.4925997793326435</v>
      </c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</row>
    <row r="22" spans="1:37" x14ac:dyDescent="0.2">
      <c r="A22" s="30"/>
      <c r="B22" s="74">
        <f>Display!B23</f>
        <v>17</v>
      </c>
      <c r="C22" s="36">
        <f>IF(Display!$T$5&gt;=B22,Display!C23,NA())</f>
        <v>1.8315747001755502</v>
      </c>
      <c r="D22" s="36">
        <f>IF(Display!$T$5&gt;=B22,Display!D23,NA())</f>
        <v>7.3708363829817651</v>
      </c>
      <c r="E22" s="74">
        <f>Display!D60</f>
        <v>11</v>
      </c>
      <c r="F22" s="36">
        <f t="shared" ref="F22:F29" si="4">C22-$C$5+$F$5</f>
        <v>1.5815747001755502</v>
      </c>
      <c r="G22" s="36">
        <f t="shared" ref="G22:G29" si="5">D22-$D$5+$G$5</f>
        <v>-2.6291636170182349</v>
      </c>
      <c r="H22" s="30"/>
      <c r="I22" s="30"/>
      <c r="J22" s="74">
        <f>F22+(('M10'!$C$21/1000)*COS(RADIANS($E22)))</f>
        <v>1.6988791485975461</v>
      </c>
      <c r="K22" s="74">
        <f>J22+(('M10'!$C$18/2000)*SIN(RADIANS($E22)))</f>
        <v>1.7139530592322931</v>
      </c>
      <c r="L22" s="74">
        <f>K22-(('M10'!$C$21/1000)*COS(RADIANS($E22)))</f>
        <v>1.5966486108102973</v>
      </c>
      <c r="M22" s="74">
        <f>L22-(('M10'!$C$22/1000)*COS(RADIANS($E22-5)))</f>
        <v>1.262711596921706</v>
      </c>
      <c r="N22" s="74">
        <f>M22-(('M10'!$C$19/1000)*SIN(RADIANS($E22)))</f>
        <v>1.2437261018817398</v>
      </c>
      <c r="O22" s="74">
        <f>N22+(('M10'!$C$22/1000)*COS(RADIANS($E22+5)))</f>
        <v>1.566495124667566</v>
      </c>
      <c r="P22" s="74">
        <f>O22+(('M10'!$C$21/1000)*COS(RADIANS($E22)))</f>
        <v>1.6837995730895619</v>
      </c>
      <c r="Q22" s="74">
        <f t="shared" ref="Q22:Q29" si="6">J22</f>
        <v>1.6988791485975461</v>
      </c>
      <c r="R22" s="37">
        <f>G22-(('M10'!$C$21/1000)*SIN(RADIANS($E22)))</f>
        <v>-2.6519652919657322</v>
      </c>
      <c r="S22" s="74">
        <f>R22+(('M10'!$C$18/2000)*COS(RADIANS($E22)))</f>
        <v>-2.5744167444733668</v>
      </c>
      <c r="T22" s="74">
        <f>S22+(('M10'!$C$21/1000)*SIN(RADIANS($E22)))</f>
        <v>-2.5516150695258695</v>
      </c>
      <c r="U22" s="74">
        <f>T22+(('M10'!$C$22/1000)*SIN(RADIANS($E22-5)))</f>
        <v>-2.5165168750542053</v>
      </c>
      <c r="V22" s="74">
        <f>U22-(('M10'!$C$19/1000)*COS(RADIANS($E22)))</f>
        <v>-2.6141887798072481</v>
      </c>
      <c r="W22" s="74">
        <f>V22-(('M10'!$C$22/1000)*SIN(RADIANS($E22+5)))</f>
        <v>-2.7067413077569631</v>
      </c>
      <c r="X22" s="74">
        <f>W22-(('M10'!$C$21/1000)*SIN(RADIANS($E22)))</f>
        <v>-2.7295429827044604</v>
      </c>
      <c r="Y22" s="74">
        <f t="shared" ref="Y22:Y29" si="7">R22</f>
        <v>-2.6519652919657322</v>
      </c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</row>
    <row r="23" spans="1:37" x14ac:dyDescent="0.2">
      <c r="A23" s="30"/>
      <c r="B23" s="74">
        <f>Display!B24</f>
        <v>18</v>
      </c>
      <c r="C23" s="36">
        <f>IF(Display!$T$5&gt;=B23,Display!C24,NA())</f>
        <v>1.7996770452800062</v>
      </c>
      <c r="D23" s="36">
        <f>IF(Display!$T$5&gt;=B23,Display!D24,NA())</f>
        <v>7.2140544002472478</v>
      </c>
      <c r="E23" s="74">
        <f>Display!D61</f>
        <v>12</v>
      </c>
      <c r="F23" s="36">
        <f t="shared" si="4"/>
        <v>1.5496770452800062</v>
      </c>
      <c r="G23" s="36">
        <f t="shared" si="5"/>
        <v>-2.7859455997527522</v>
      </c>
      <c r="H23" s="30"/>
      <c r="I23" s="30"/>
      <c r="J23" s="74">
        <f>F23+(('M10'!$C$21/1000)*COS(RADIANS($E23)))</f>
        <v>1.6665656835676959</v>
      </c>
      <c r="K23" s="74">
        <f>J23+(('M10'!$C$18/2000)*SIN(RADIANS($E23)))</f>
        <v>1.6829907071422989</v>
      </c>
      <c r="L23" s="74">
        <f>K23-(('M10'!$C$21/1000)*COS(RADIANS($E23)))</f>
        <v>1.5661020688546092</v>
      </c>
      <c r="M23" s="74">
        <f>L23-(('M10'!$C$22/1000)*COS(RADIANS($E23-5)))</f>
        <v>1.2328284631458275</v>
      </c>
      <c r="N23" s="74">
        <f>M23-(('M10'!$C$19/1000)*SIN(RADIANS($E23)))</f>
        <v>1.2121412499094604</v>
      </c>
      <c r="O23" s="74">
        <f>N23+(('M10'!$C$22/1000)*COS(RADIANS($E23+5)))</f>
        <v>1.533245849075173</v>
      </c>
      <c r="P23" s="74">
        <f>O23+(('M10'!$C$21/1000)*COS(RADIANS($E23)))</f>
        <v>1.6501344873628627</v>
      </c>
      <c r="Q23" s="74">
        <f t="shared" si="6"/>
        <v>1.6665656835676959</v>
      </c>
      <c r="R23" s="37">
        <f>G23-(('M10'!$C$21/1000)*SIN(RADIANS($E23)))</f>
        <v>-2.8107910468054746</v>
      </c>
      <c r="S23" s="74">
        <f>R23+(('M10'!$C$18/2000)*COS(RADIANS($E23)))</f>
        <v>-2.7335173863475042</v>
      </c>
      <c r="T23" s="74">
        <f>S23+(('M10'!$C$21/1000)*SIN(RADIANS($E23)))</f>
        <v>-2.7086719392947818</v>
      </c>
      <c r="U23" s="74">
        <f>T23+(('M10'!$C$22/1000)*SIN(RADIANS($E23-5)))</f>
        <v>-2.6677510859573013</v>
      </c>
      <c r="V23" s="74">
        <f>U23-(('M10'!$C$19/1000)*COS(RADIANS($E23)))</f>
        <v>-2.7650767722303149</v>
      </c>
      <c r="W23" s="74">
        <f>V23-(('M10'!$C$22/1000)*SIN(RADIANS($E23+5)))</f>
        <v>-2.8632483001527582</v>
      </c>
      <c r="X23" s="74">
        <f>W23-(('M10'!$C$21/1000)*SIN(RADIANS($E23)))</f>
        <v>-2.8880937472054806</v>
      </c>
      <c r="Y23" s="74">
        <f t="shared" si="7"/>
        <v>-2.8107910468054746</v>
      </c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</row>
    <row r="24" spans="1:37" x14ac:dyDescent="0.2">
      <c r="A24" s="30"/>
      <c r="B24" s="74">
        <f>Display!B25</f>
        <v>19</v>
      </c>
      <c r="C24" s="36">
        <f>IF(Display!$T$5&gt;=B24,Display!C25,NA())</f>
        <v>1.7650480256670762</v>
      </c>
      <c r="D24" s="36">
        <f>IF(Display!$T$5&gt;=B24,Display!D25,NA())</f>
        <v>7.0578529870057247</v>
      </c>
      <c r="E24" s="74">
        <f>Display!D62</f>
        <v>13</v>
      </c>
      <c r="F24" s="36">
        <f t="shared" si="4"/>
        <v>1.5150480256670762</v>
      </c>
      <c r="G24" s="36">
        <f t="shared" si="5"/>
        <v>-2.9421470129942753</v>
      </c>
      <c r="H24" s="30"/>
      <c r="I24" s="30"/>
      <c r="J24" s="74">
        <f>F24+(('M10'!$C$21/1000)*COS(RADIANS($E24)))</f>
        <v>1.6314852484089117</v>
      </c>
      <c r="K24" s="74">
        <f>J24+(('M10'!$C$18/2000)*SIN(RADIANS($E24)))</f>
        <v>1.6492563817020771</v>
      </c>
      <c r="L24" s="74">
        <f>K24-(('M10'!$C$21/1000)*COS(RADIANS($E24)))</f>
        <v>1.5328191589602416</v>
      </c>
      <c r="M24" s="74">
        <f>L24-(('M10'!$C$22/1000)*COS(RADIANS($E24-5)))</f>
        <v>1.2003104798000626</v>
      </c>
      <c r="N24" s="74">
        <f>M24-(('M10'!$C$19/1000)*SIN(RADIANS($E24)))</f>
        <v>1.177927849892848</v>
      </c>
      <c r="O24" s="74">
        <f>N24+(('M10'!$C$22/1000)*COS(RADIANS($E24+5)))</f>
        <v>1.4972702138669312</v>
      </c>
      <c r="P24" s="74">
        <f>O24+(('M10'!$C$21/1000)*COS(RADIANS($E24)))</f>
        <v>1.6137074366087667</v>
      </c>
      <c r="Q24" s="74">
        <f t="shared" si="6"/>
        <v>1.6314852484089117</v>
      </c>
      <c r="R24" s="37">
        <f>G24-(('M10'!$C$21/1000)*SIN(RADIANS($E24)))</f>
        <v>-2.9690286639883672</v>
      </c>
      <c r="S24" s="74">
        <f>R24+(('M10'!$C$18/2000)*COS(RADIANS($E24)))</f>
        <v>-2.8920534288703337</v>
      </c>
      <c r="T24" s="74">
        <f>S24+(('M10'!$C$21/1000)*SIN(RADIANS($E24)))</f>
        <v>-2.8651717778762418</v>
      </c>
      <c r="U24" s="74">
        <f>T24+(('M10'!$C$22/1000)*SIN(RADIANS($E24-5)))</f>
        <v>-2.8184407305612806</v>
      </c>
      <c r="V24" s="74">
        <f>U24-(('M10'!$C$19/1000)*COS(RADIANS($E24)))</f>
        <v>-2.9153905520074117</v>
      </c>
      <c r="W24" s="74">
        <f>V24-(('M10'!$C$22/1000)*SIN(RADIANS($E24+5)))</f>
        <v>-3.0191511759041689</v>
      </c>
      <c r="X24" s="74">
        <f>W24-(('M10'!$C$21/1000)*SIN(RADIANS($E24)))</f>
        <v>-3.0460328268982608</v>
      </c>
      <c r="Y24" s="74">
        <f t="shared" si="7"/>
        <v>-2.9690286639883672</v>
      </c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</row>
    <row r="25" spans="1:37" x14ac:dyDescent="0.2">
      <c r="A25" s="30"/>
      <c r="B25" s="74">
        <f>Display!B26</f>
        <v>20</v>
      </c>
      <c r="C25" s="36">
        <f>IF(Display!$T$5&gt;=B25,Display!C26,NA())</f>
        <v>1.7276981896715935</v>
      </c>
      <c r="D25" s="36">
        <f>IF(Display!$T$5&gt;=B25,Display!D26,NA())</f>
        <v>6.9022797237208264</v>
      </c>
      <c r="E25" s="74">
        <f>Display!D63</f>
        <v>14</v>
      </c>
      <c r="F25" s="36">
        <f t="shared" si="4"/>
        <v>1.4776981896715935</v>
      </c>
      <c r="G25" s="36">
        <f t="shared" si="5"/>
        <v>-3.0977202762791736</v>
      </c>
      <c r="H25" s="30"/>
      <c r="I25" s="30"/>
      <c r="J25" s="74">
        <f>F25+(('M10'!$C$21/1000)*COS(RADIANS($E25)))</f>
        <v>1.5936485289615752</v>
      </c>
      <c r="K25" s="74">
        <f>J25+(('M10'!$C$18/2000)*SIN(RADIANS($E25)))</f>
        <v>1.612760358713949</v>
      </c>
      <c r="L25" s="74">
        <f>K25-(('M10'!$C$21/1000)*COS(RADIANS($E25)))</f>
        <v>1.4968100194239673</v>
      </c>
      <c r="M25" s="74">
        <f>L25-(('M10'!$C$22/1000)*COS(RADIANS($E25-5)))</f>
        <v>1.165167552177147</v>
      </c>
      <c r="N25" s="74">
        <f>M25-(('M10'!$C$19/1000)*SIN(RADIANS($E25)))</f>
        <v>1.14109632356498</v>
      </c>
      <c r="O25" s="74">
        <f>N25+(('M10'!$C$22/1000)*COS(RADIANS($E25+5)))</f>
        <v>1.458579177569828</v>
      </c>
      <c r="P25" s="74">
        <f>O25+(('M10'!$C$21/1000)*COS(RADIANS($E25)))</f>
        <v>1.5745295168598097</v>
      </c>
      <c r="Q25" s="74">
        <f t="shared" si="6"/>
        <v>1.5936485289615752</v>
      </c>
      <c r="R25" s="37">
        <f>G25-(('M10'!$C$21/1000)*SIN(RADIANS($E25)))</f>
        <v>-3.126629942803334</v>
      </c>
      <c r="S25" s="74">
        <f>R25+(('M10'!$C$18/2000)*COS(RADIANS($E25)))</f>
        <v>-3.0499765804275301</v>
      </c>
      <c r="T25" s="74">
        <f>S25+(('M10'!$C$21/1000)*SIN(RADIANS($E25)))</f>
        <v>-3.0210669139033697</v>
      </c>
      <c r="U25" s="74">
        <f>T25+(('M10'!$C$22/1000)*SIN(RADIANS($E25-5)))</f>
        <v>-2.9685399073406336</v>
      </c>
      <c r="V25" s="74">
        <f>U25-(('M10'!$C$19/1000)*COS(RADIANS($E25)))</f>
        <v>-3.0650843321050951</v>
      </c>
      <c r="W25" s="74">
        <f>V25-(('M10'!$C$22/1000)*SIN(RADIANS($E25+5)))</f>
        <v>-3.1744024454849757</v>
      </c>
      <c r="X25" s="74">
        <f>W25-(('M10'!$C$21/1000)*SIN(RADIANS($E25)))</f>
        <v>-3.2033121120091361</v>
      </c>
      <c r="Y25" s="74">
        <f t="shared" si="7"/>
        <v>-3.126629942803334</v>
      </c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</row>
    <row r="26" spans="1:37" x14ac:dyDescent="0.2">
      <c r="A26" s="30"/>
      <c r="B26" s="74">
        <f>Display!B27</f>
        <v>21</v>
      </c>
      <c r="C26" s="36">
        <f>IF(Display!$T$5&gt;=B26,Display!C27,NA())</f>
        <v>1.6862934495582602</v>
      </c>
      <c r="D26" s="36">
        <f>IF(Display!$T$5&gt;=B26,Display!D27,NA())</f>
        <v>6.7477551299436813</v>
      </c>
      <c r="E26" s="74">
        <f>Display!D64</f>
        <v>16</v>
      </c>
      <c r="F26" s="36">
        <f t="shared" si="4"/>
        <v>1.4362934495582602</v>
      </c>
      <c r="G26" s="36">
        <f t="shared" si="5"/>
        <v>-3.2522448700563187</v>
      </c>
      <c r="H26" s="30"/>
      <c r="I26" s="30"/>
      <c r="J26" s="74">
        <f>F26+(('M10'!$C$21/1000)*COS(RADIANS($E26)))</f>
        <v>1.5511642222228894</v>
      </c>
      <c r="K26" s="74">
        <f>J26+(('M10'!$C$18/2000)*SIN(RADIANS($E26)))</f>
        <v>1.5729395733324323</v>
      </c>
      <c r="L26" s="74">
        <f>K26-(('M10'!$C$21/1000)*COS(RADIANS($E26)))</f>
        <v>1.4580688006678031</v>
      </c>
      <c r="M26" s="74">
        <f>L26-(('M10'!$C$22/1000)*COS(RADIANS($E26-5)))</f>
        <v>1.1284615271436784</v>
      </c>
      <c r="N26" s="74">
        <f>M26-(('M10'!$C$19/1000)*SIN(RADIANS($E26)))</f>
        <v>1.1010356102398871</v>
      </c>
      <c r="O26" s="74">
        <f>N26+(('M10'!$C$22/1000)*COS(RADIANS($E26+5)))</f>
        <v>1.4145099151307501</v>
      </c>
      <c r="P26" s="74">
        <f>O26+(('M10'!$C$21/1000)*COS(RADIANS($E26)))</f>
        <v>1.5293806877953793</v>
      </c>
      <c r="Q26" s="74">
        <f t="shared" si="6"/>
        <v>1.5511642222228894</v>
      </c>
      <c r="R26" s="37">
        <f>G26-(('M10'!$C$21/1000)*SIN(RADIANS($E26)))</f>
        <v>-3.2851835340764501</v>
      </c>
      <c r="S26" s="74">
        <f>R26+(('M10'!$C$18/2000)*COS(RADIANS($E26)))</f>
        <v>-3.209243860097323</v>
      </c>
      <c r="T26" s="74">
        <f>S26+(('M10'!$C$21/1000)*SIN(RADIANS($E26)))</f>
        <v>-3.1763051960771915</v>
      </c>
      <c r="U26" s="74">
        <f>T26+(('M10'!$C$22/1000)*SIN(RADIANS($E26-5)))</f>
        <v>-3.1122360323555318</v>
      </c>
      <c r="V26" s="74">
        <f>U26-(('M10'!$C$19/1000)*COS(RADIANS($E26)))</f>
        <v>-3.2078815711013946</v>
      </c>
      <c r="W26" s="74">
        <f>V26-(('M10'!$C$22/1000)*SIN(RADIANS($E26+5)))</f>
        <v>-3.3282130826567236</v>
      </c>
      <c r="X26" s="74">
        <f>W26-(('M10'!$C$21/1000)*SIN(RADIANS($E26)))</f>
        <v>-3.361151746676855</v>
      </c>
      <c r="Y26" s="74">
        <f t="shared" si="7"/>
        <v>-3.2851835340764501</v>
      </c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</row>
    <row r="27" spans="1:37" x14ac:dyDescent="0.2">
      <c r="A27" s="30"/>
      <c r="B27" s="74">
        <f>Display!B28</f>
        <v>22</v>
      </c>
      <c r="C27" s="36">
        <f>IF(Display!$T$5&gt;=B27,Display!C28,NA())</f>
        <v>1.6395211015429045</v>
      </c>
      <c r="D27" s="36">
        <f>IF(Display!$T$5&gt;=B27,Display!D28,NA())</f>
        <v>6.5947696729650032</v>
      </c>
      <c r="E27" s="74">
        <f>Display!D65</f>
        <v>18</v>
      </c>
      <c r="F27" s="36">
        <f t="shared" si="4"/>
        <v>1.3895211015429045</v>
      </c>
      <c r="G27" s="36">
        <f t="shared" si="5"/>
        <v>-3.4052303270349968</v>
      </c>
      <c r="H27" s="30"/>
      <c r="I27" s="30"/>
      <c r="J27" s="74">
        <f>F27+(('M10'!$C$21/1000)*COS(RADIANS($E27)))</f>
        <v>1.5031723552401755</v>
      </c>
      <c r="K27" s="74">
        <f>J27+(('M10'!$C$18/2000)*SIN(RADIANS($E27)))</f>
        <v>1.5275846977957963</v>
      </c>
      <c r="L27" s="74">
        <f>K27-(('M10'!$C$21/1000)*COS(RADIANS($E27)))</f>
        <v>1.4139334440985254</v>
      </c>
      <c r="M27" s="74">
        <f>L27-(('M10'!$C$22/1000)*COS(RADIANS($E27-5)))</f>
        <v>1.0867629399877772</v>
      </c>
      <c r="N27" s="74">
        <f>M27-(('M10'!$C$19/1000)*SIN(RADIANS($E27)))</f>
        <v>1.05601574904747</v>
      </c>
      <c r="O27" s="74">
        <f>N27+(('M10'!$C$22/1000)*COS(RADIANS($E27+5)))</f>
        <v>1.3650995846708536</v>
      </c>
      <c r="P27" s="74">
        <f>O27+(('M10'!$C$21/1000)*COS(RADIANS($E27)))</f>
        <v>1.4787508383681245</v>
      </c>
      <c r="Q27" s="74">
        <f t="shared" si="6"/>
        <v>1.5031723552401755</v>
      </c>
      <c r="R27" s="37">
        <f>G27-(('M10'!$C$21/1000)*SIN(RADIANS($E27)))</f>
        <v>-3.4421578578628029</v>
      </c>
      <c r="S27" s="74">
        <f>R27+(('M10'!$C$18/2000)*COS(RADIANS($E27)))</f>
        <v>-3.3670243930754857</v>
      </c>
      <c r="T27" s="74">
        <f>S27+(('M10'!$C$21/1000)*SIN(RADIANS($E27)))</f>
        <v>-3.3300968622476796</v>
      </c>
      <c r="U27" s="74">
        <f>T27+(('M10'!$C$22/1000)*SIN(RADIANS($E27-5)))</f>
        <v>-3.2545635997739928</v>
      </c>
      <c r="V27" s="74">
        <f>U27-(('M10'!$C$19/1000)*COS(RADIANS($E27)))</f>
        <v>-3.3491937231453606</v>
      </c>
      <c r="W27" s="74">
        <f>V27-(('M10'!$C$22/1000)*SIN(RADIANS($E27+5)))</f>
        <v>-3.4803920274649558</v>
      </c>
      <c r="X27" s="74">
        <f>W27-(('M10'!$C$21/1000)*SIN(RADIANS($E27)))</f>
        <v>-3.5173195582927619</v>
      </c>
      <c r="Y27" s="74">
        <f t="shared" si="7"/>
        <v>-3.4421578578628029</v>
      </c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</row>
    <row r="28" spans="1:37" x14ac:dyDescent="0.2">
      <c r="A28" s="30"/>
      <c r="B28" s="74">
        <f>Display!B29</f>
        <v>23</v>
      </c>
      <c r="C28" s="36">
        <f>IF(Display!$T$5&gt;=B28,Display!C29,NA())</f>
        <v>1.5874381305268552</v>
      </c>
      <c r="D28" s="36">
        <f>IF(Display!$T$5&gt;=B28,Display!D29,NA())</f>
        <v>6.4435097419985192</v>
      </c>
      <c r="E28" s="74">
        <f>Display!D66</f>
        <v>20</v>
      </c>
      <c r="F28" s="36">
        <f t="shared" si="4"/>
        <v>1.3374381305268552</v>
      </c>
      <c r="G28" s="36">
        <f t="shared" si="5"/>
        <v>-3.5564902580014808</v>
      </c>
      <c r="H28" s="30"/>
      <c r="I28" s="30"/>
      <c r="J28" s="74">
        <f>F28+(('M10'!$C$21/1000)*COS(RADIANS($E28)))</f>
        <v>1.4497313987107714</v>
      </c>
      <c r="K28" s="74">
        <f>J28+(('M10'!$C$18/2000)*SIN(RADIANS($E28)))</f>
        <v>1.4767509900334992</v>
      </c>
      <c r="L28" s="74">
        <f>K28-(('M10'!$C$21/1000)*COS(RADIANS($E28)))</f>
        <v>1.364457721849583</v>
      </c>
      <c r="M28" s="74">
        <f>L28-(('M10'!$C$22/1000)*COS(RADIANS($E28-5)))</f>
        <v>1.0401225940147174</v>
      </c>
      <c r="N28" s="74">
        <f>M28-(('M10'!$C$19/1000)*SIN(RADIANS($E28)))</f>
        <v>1.0060915897538134</v>
      </c>
      <c r="O28" s="74">
        <f>N28+(('M10'!$C$22/1000)*COS(RADIANS($E28+5)))</f>
        <v>1.3104083850667256</v>
      </c>
      <c r="P28" s="74">
        <f>O28+(('M10'!$C$21/1000)*COS(RADIANS($E28)))</f>
        <v>1.4227016532506416</v>
      </c>
      <c r="Q28" s="74">
        <f t="shared" si="6"/>
        <v>1.4497313987107714</v>
      </c>
      <c r="R28" s="37">
        <f>G28-(('M10'!$C$21/1000)*SIN(RADIANS($E28)))</f>
        <v>-3.597361665128898</v>
      </c>
      <c r="S28" s="74">
        <f>R28+(('M10'!$C$18/2000)*COS(RADIANS($E28)))</f>
        <v>-3.5231259480868111</v>
      </c>
      <c r="T28" s="74">
        <f>S28+(('M10'!$C$21/1000)*SIN(RADIANS($E28)))</f>
        <v>-3.4822545409593939</v>
      </c>
      <c r="U28" s="74">
        <f>T28+(('M10'!$C$22/1000)*SIN(RADIANS($E28-5)))</f>
        <v>-3.3953492053789969</v>
      </c>
      <c r="V28" s="74">
        <f>U28-(('M10'!$C$19/1000)*COS(RADIANS($E28)))</f>
        <v>-3.488848621147195</v>
      </c>
      <c r="W28" s="74">
        <f>V28-(('M10'!$C$22/1000)*SIN(RADIANS($E28+5)))</f>
        <v>-3.630753873306793</v>
      </c>
      <c r="X28" s="74">
        <f>W28-(('M10'!$C$21/1000)*SIN(RADIANS($E28)))</f>
        <v>-3.6716252804342102</v>
      </c>
      <c r="Y28" s="74">
        <f t="shared" si="7"/>
        <v>-3.597361665128898</v>
      </c>
      <c r="Z28" s="30"/>
      <c r="AA28" s="30"/>
      <c r="AB28" s="30"/>
      <c r="AC28" s="30"/>
      <c r="AD28" s="30"/>
      <c r="AE28" s="30"/>
      <c r="AF28" s="30"/>
      <c r="AG28" s="30"/>
      <c r="AH28" s="30"/>
      <c r="AI28" s="30"/>
      <c r="AJ28" s="30"/>
      <c r="AK28" s="30"/>
    </row>
    <row r="29" spans="1:37" x14ac:dyDescent="0.2">
      <c r="A29" s="30"/>
      <c r="B29" s="74">
        <f>Display!B30</f>
        <v>24</v>
      </c>
      <c r="C29" s="36">
        <f>IF(Display!$T$5&gt;=B29,Display!C30,NA())</f>
        <v>1.5301079915875286</v>
      </c>
      <c r="D29" s="36">
        <f>IF(Display!$T$5&gt;=B29,Display!D30,NA())</f>
        <v>6.2941596239703035</v>
      </c>
      <c r="E29" s="74">
        <f>Display!D67</f>
        <v>22</v>
      </c>
      <c r="F29" s="36">
        <f t="shared" si="4"/>
        <v>1.2801079915875286</v>
      </c>
      <c r="G29" s="36">
        <f t="shared" si="5"/>
        <v>-3.7058403760296965</v>
      </c>
      <c r="H29" s="30"/>
      <c r="I29" s="30"/>
      <c r="J29" s="74">
        <f>F29+(('M10'!$C$21/1000)*COS(RADIANS($E29)))</f>
        <v>1.3909064622082596</v>
      </c>
      <c r="K29" s="74">
        <f>J29+(('M10'!$C$18/2000)*SIN(RADIANS($E29)))</f>
        <v>1.4205003830881167</v>
      </c>
      <c r="L29" s="74">
        <f>K29-(('M10'!$C$21/1000)*COS(RADIANS($E29)))</f>
        <v>1.3097019124673857</v>
      </c>
      <c r="M29" s="74">
        <f>L29-(('M10'!$C$22/1000)*COS(RADIANS($E29-5)))</f>
        <v>0.988597313301673</v>
      </c>
      <c r="N29" s="74">
        <f>M29-(('M10'!$C$19/1000)*SIN(RADIANS($E29)))</f>
        <v>0.95132395725678975</v>
      </c>
      <c r="O29" s="74">
        <f>N29+(('M10'!$C$22/1000)*COS(RADIANS($E29+5)))</f>
        <v>1.2505029491205506</v>
      </c>
      <c r="P29" s="74">
        <f>O29+(('M10'!$C$21/1000)*COS(RADIANS($E29)))</f>
        <v>1.3613014197412816</v>
      </c>
      <c r="Q29" s="74">
        <f t="shared" si="6"/>
        <v>1.3909064622082596</v>
      </c>
      <c r="R29" s="37">
        <f>G29-(('M10'!$C$21/1000)*SIN(RADIANS($E29)))</f>
        <v>-3.7506058639428979</v>
      </c>
      <c r="S29" s="74">
        <f>R29+(('M10'!$C$18/2000)*COS(RADIANS($E29)))</f>
        <v>-3.6773583394321214</v>
      </c>
      <c r="T29" s="74">
        <f>S29+(('M10'!$C$21/1000)*SIN(RADIANS($E29)))</f>
        <v>-3.6325928515189201</v>
      </c>
      <c r="U29" s="74">
        <f>T29+(('M10'!$C$22/1000)*SIN(RADIANS($E29-5)))</f>
        <v>-3.5344213235964768</v>
      </c>
      <c r="V29" s="74">
        <f>U29-(('M10'!$C$19/1000)*COS(RADIANS($E29)))</f>
        <v>-3.6266761171258719</v>
      </c>
      <c r="W29" s="74">
        <f>V29-(('M10'!$C$22/1000)*SIN(RADIANS($E29+5)))</f>
        <v>-3.7791154274345446</v>
      </c>
      <c r="X29" s="74">
        <f>W29-(('M10'!$C$21/1000)*SIN(RADIANS($E29)))</f>
        <v>-3.823880915347746</v>
      </c>
      <c r="Y29" s="74">
        <f t="shared" si="7"/>
        <v>-3.7506058639428979</v>
      </c>
      <c r="Z29" s="30"/>
      <c r="AA29" s="30"/>
      <c r="AB29" s="30"/>
      <c r="AC29" s="30"/>
      <c r="AD29" s="30"/>
      <c r="AE29" s="30"/>
      <c r="AF29" s="30"/>
      <c r="AG29" s="30"/>
      <c r="AH29" s="30"/>
      <c r="AI29" s="30"/>
      <c r="AJ29" s="30"/>
      <c r="AK29" s="30"/>
    </row>
    <row r="30" spans="1:37" x14ac:dyDescent="0.2">
      <c r="A30" s="30"/>
      <c r="B30" s="128">
        <f>Display!B31</f>
        <v>25</v>
      </c>
      <c r="C30" s="36">
        <f>IF(Display!$T$5&gt;=B30,Display!C31,NA())</f>
        <v>1.466330003175</v>
      </c>
      <c r="D30" s="36">
        <f>IF(Display!$T$5&gt;=B30,Display!D31,NA())</f>
        <v>6.1474802926420278</v>
      </c>
      <c r="E30" s="128">
        <f>Display!D68</f>
        <v>25</v>
      </c>
      <c r="F30" s="36">
        <f t="shared" ref="F30:F35" si="8">C30-$C$5+$F$5</f>
        <v>1.216330003175</v>
      </c>
      <c r="G30" s="36">
        <f t="shared" ref="G30:G35" si="9">D30-$D$5+$G$5</f>
        <v>-3.8525197073579722</v>
      </c>
      <c r="H30" s="30"/>
      <c r="I30" s="30"/>
      <c r="J30" s="128">
        <f>F30+(('M10'!$C$21/1000)*COS(RADIANS($E30)))</f>
        <v>1.3246337837258797</v>
      </c>
      <c r="K30" s="128">
        <f>J30+(('M10'!$C$18/2000)*SIN(RADIANS($E30)))</f>
        <v>1.3580206264033949</v>
      </c>
      <c r="L30" s="128">
        <f>K30-(('M10'!$C$21/1000)*COS(RADIANS($E30)))</f>
        <v>1.2497168458525152</v>
      </c>
      <c r="M30" s="128">
        <f>L30-(('M10'!$C$22/1000)*COS(RADIANS($E30-5)))</f>
        <v>0.93419021016975767</v>
      </c>
      <c r="N30" s="128">
        <f>M30-(('M10'!$C$19/1000)*SIN(RADIANS($E30)))</f>
        <v>0.89213969312655805</v>
      </c>
      <c r="O30" s="128">
        <f>N30+(('M10'!$C$22/1000)*COS(RADIANS($E30+5)))</f>
        <v>1.1829306135057887</v>
      </c>
      <c r="P30" s="128">
        <f>O30+(('M10'!$C$21/1000)*COS(RADIANS($E30)))</f>
        <v>1.2912343940566684</v>
      </c>
      <c r="Q30" s="128">
        <f t="shared" ref="Q30:Q35" si="10">J30</f>
        <v>1.3246337837258797</v>
      </c>
      <c r="R30" s="37">
        <f>G30-(('M10'!$C$21/1000)*SIN(RADIANS($E30)))</f>
        <v>-3.9030225896359858</v>
      </c>
      <c r="S30" s="128">
        <f>R30+(('M10'!$C$18/2000)*COS(RADIANS($E30)))</f>
        <v>-3.8314242744600904</v>
      </c>
      <c r="T30" s="128">
        <f>S30+(('M10'!$C$21/1000)*SIN(RADIANS($E30)))</f>
        <v>-3.7809213921820768</v>
      </c>
      <c r="U30" s="128">
        <f>T30+(('M10'!$C$22/1000)*SIN(RADIANS($E30-5)))</f>
        <v>-3.6660790886753967</v>
      </c>
      <c r="V30" s="128">
        <f>U30-(('M10'!$C$19/1000)*COS(RADIANS($E30)))</f>
        <v>-3.7562567134855431</v>
      </c>
      <c r="W30" s="128">
        <f>V30-(('M10'!$C$22/1000)*SIN(RADIANS($E30+5)))</f>
        <v>-3.9241449296443909</v>
      </c>
      <c r="X30" s="128">
        <f>W30-(('M10'!$C$21/1000)*SIN(RADIANS($E30)))</f>
        <v>-3.9746478119224045</v>
      </c>
      <c r="Y30" s="128">
        <f t="shared" ref="Y30:Y35" si="11">R30</f>
        <v>-3.9030225896359858</v>
      </c>
      <c r="Z30" s="30"/>
      <c r="AA30" s="30"/>
      <c r="AB30" s="30"/>
      <c r="AC30" s="30"/>
      <c r="AD30" s="30"/>
      <c r="AE30" s="30"/>
      <c r="AF30" s="30"/>
      <c r="AG30" s="30"/>
      <c r="AH30" s="30"/>
      <c r="AI30" s="30"/>
      <c r="AJ30" s="30"/>
      <c r="AK30" s="30"/>
    </row>
    <row r="31" spans="1:37" x14ac:dyDescent="0.2">
      <c r="A31" s="30"/>
      <c r="B31" s="128">
        <f>Display!B32</f>
        <v>26</v>
      </c>
      <c r="C31" s="36">
        <f>IF(Display!$T$5&gt;=B31,Display!C32,NA())</f>
        <v>1.3937357726160369</v>
      </c>
      <c r="D31" s="36">
        <f>IF(Display!$T$5&gt;=B31,Display!D32,NA())</f>
        <v>6.0050060931079443</v>
      </c>
      <c r="E31" s="128">
        <f>Display!D69</f>
        <v>29</v>
      </c>
      <c r="F31" s="36">
        <f t="shared" si="8"/>
        <v>1.1437357726160369</v>
      </c>
      <c r="G31" s="36">
        <f t="shared" si="9"/>
        <v>-3.9949939068920557</v>
      </c>
      <c r="H31" s="30"/>
      <c r="I31" s="30"/>
      <c r="J31" s="128">
        <f>F31+(('M10'!$C$21/1000)*COS(RADIANS($E31)))</f>
        <v>1.2482528276191946</v>
      </c>
      <c r="K31" s="128">
        <f>J31+(('M10'!$C$18/2000)*SIN(RADIANS($E31)))</f>
        <v>1.2865527876186553</v>
      </c>
      <c r="L31" s="128">
        <f>K31-(('M10'!$C$21/1000)*COS(RADIANS($E31)))</f>
        <v>1.1820357326154975</v>
      </c>
      <c r="M31" s="128">
        <f>L31-(('M10'!$C$22/1000)*COS(RADIANS($E31-5)))</f>
        <v>0.87528869808822851</v>
      </c>
      <c r="N31" s="128">
        <f>M31-(('M10'!$C$19/1000)*SIN(RADIANS($E31)))</f>
        <v>0.82705014087371798</v>
      </c>
      <c r="O31" s="128">
        <f>N31+(('M10'!$C$22/1000)*COS(RADIANS($E31+5)))</f>
        <v>1.1054214192435725</v>
      </c>
      <c r="P31" s="128">
        <f>O31+(('M10'!$C$21/1000)*COS(RADIANS($E31)))</f>
        <v>1.2099384742467303</v>
      </c>
      <c r="Q31" s="128">
        <f t="shared" si="10"/>
        <v>1.2482528276191946</v>
      </c>
      <c r="R31" s="37">
        <f>G31-(('M10'!$C$21/1000)*SIN(RADIANS($E31)))</f>
        <v>-4.0529286565114928</v>
      </c>
      <c r="S31" s="128">
        <f>R31+(('M10'!$C$18/2000)*COS(RADIANS($E31)))</f>
        <v>-3.9838336996474806</v>
      </c>
      <c r="T31" s="128">
        <f>S31+(('M10'!$C$21/1000)*SIN(RADIANS($E31)))</f>
        <v>-3.9258989500280435</v>
      </c>
      <c r="U31" s="128">
        <f>T31+(('M10'!$C$22/1000)*SIN(RADIANS($E31-5)))</f>
        <v>-3.7893263711231753</v>
      </c>
      <c r="V31" s="128">
        <f>U31-(('M10'!$C$19/1000)*COS(RADIANS($E31)))</f>
        <v>-3.8763510319835452</v>
      </c>
      <c r="W31" s="128">
        <f>V31-(('M10'!$C$22/1000)*SIN(RADIANS($E31+5)))</f>
        <v>-4.0641148300883261</v>
      </c>
      <c r="X31" s="128">
        <f>W31-(('M10'!$C$21/1000)*SIN(RADIANS($E31)))</f>
        <v>-4.1220495797077632</v>
      </c>
      <c r="Y31" s="128">
        <f t="shared" si="11"/>
        <v>-4.0529286565114928</v>
      </c>
      <c r="Z31" s="30"/>
      <c r="AA31" s="30"/>
      <c r="AB31" s="30"/>
      <c r="AC31" s="30"/>
      <c r="AD31" s="30"/>
      <c r="AE31" s="30"/>
      <c r="AF31" s="30"/>
      <c r="AG31" s="30"/>
      <c r="AH31" s="30"/>
      <c r="AI31" s="30"/>
      <c r="AJ31" s="30"/>
      <c r="AK31" s="30"/>
    </row>
    <row r="32" spans="1:37" x14ac:dyDescent="0.2">
      <c r="A32" s="30"/>
      <c r="B32" s="128">
        <f>Display!B33</f>
        <v>27</v>
      </c>
      <c r="C32" s="36">
        <f>IF(Display!$T$5&gt;=B32,Display!C33,NA())</f>
        <v>1.31021557071867</v>
      </c>
      <c r="D32" s="36">
        <f>IF(Display!$T$5&gt;=B32,Display!D33,NA())</f>
        <v>5.8687135107323893</v>
      </c>
      <c r="E32" s="128">
        <f>Display!D70</f>
        <v>34</v>
      </c>
      <c r="F32" s="36">
        <f t="shared" si="8"/>
        <v>1.06021557071867</v>
      </c>
      <c r="G32" s="36">
        <f t="shared" si="9"/>
        <v>-4.1312864892676107</v>
      </c>
      <c r="H32" s="30"/>
      <c r="I32" s="30"/>
      <c r="J32" s="128">
        <f>F32+(('M10'!$C$21/1000)*COS(RADIANS($E32)))</f>
        <v>1.1592855606389976</v>
      </c>
      <c r="K32" s="128">
        <f>J32+(('M10'!$C$18/2000)*SIN(RADIANS($E32)))</f>
        <v>1.2034618000131865</v>
      </c>
      <c r="L32" s="128">
        <f>K32-(('M10'!$C$21/1000)*COS(RADIANS($E32)))</f>
        <v>1.1043918100928589</v>
      </c>
      <c r="M32" s="128">
        <f>L32-(('M10'!$C$22/1000)*COS(RADIANS($E32-5)))</f>
        <v>0.81071512519484479</v>
      </c>
      <c r="N32" s="128">
        <f>M32-(('M10'!$C$19/1000)*SIN(RADIANS($E32)))</f>
        <v>0.7550754312995055</v>
      </c>
      <c r="O32" s="128">
        <f>N32+(('M10'!$C$22/1000)*COS(RADIANS($E32+5)))</f>
        <v>1.0160227296276325</v>
      </c>
      <c r="P32" s="128">
        <f>O32+(('M10'!$C$21/1000)*COS(RADIANS($E32)))</f>
        <v>1.1150927195479601</v>
      </c>
      <c r="Q32" s="128">
        <f t="shared" si="10"/>
        <v>1.1592855606389976</v>
      </c>
      <c r="R32" s="37">
        <f>G32-(('M10'!$C$21/1000)*SIN(RADIANS($E32)))</f>
        <v>-4.1981100412323649</v>
      </c>
      <c r="S32" s="128">
        <f>R32+(('M10'!$C$18/2000)*COS(RADIANS($E32)))</f>
        <v>-4.1326160730005164</v>
      </c>
      <c r="T32" s="128">
        <f>S32+(('M10'!$C$21/1000)*SIN(RADIANS($E32)))</f>
        <v>-4.0657925210357622</v>
      </c>
      <c r="U32" s="128">
        <f>T32+(('M10'!$C$22/1000)*SIN(RADIANS($E32-5)))</f>
        <v>-3.9030048763961505</v>
      </c>
      <c r="V32" s="128">
        <f>U32-(('M10'!$C$19/1000)*COS(RADIANS($E32)))</f>
        <v>-3.9854941148653773</v>
      </c>
      <c r="W32" s="128">
        <f>V32-(('M10'!$C$22/1000)*SIN(RADIANS($E32+5)))</f>
        <v>-4.1968050705568691</v>
      </c>
      <c r="X32" s="128">
        <f>W32-(('M10'!$C$21/1000)*SIN(RADIANS($E32)))</f>
        <v>-4.2636286225216233</v>
      </c>
      <c r="Y32" s="128">
        <f t="shared" si="11"/>
        <v>-4.1981100412323649</v>
      </c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</row>
    <row r="33" spans="1:37" x14ac:dyDescent="0.2">
      <c r="A33" s="30"/>
      <c r="B33" s="128">
        <f>Display!B34</f>
        <v>28</v>
      </c>
      <c r="C33" s="36">
        <f>IF(Display!$T$5&gt;=B33,Display!C34,NA())</f>
        <v>1.2129954161217698</v>
      </c>
      <c r="D33" s="36">
        <f>IF(Display!$T$5&gt;=B33,Display!D34,NA())</f>
        <v>5.7420137385101651</v>
      </c>
      <c r="E33" s="128">
        <f>Display!D71</f>
        <v>41</v>
      </c>
      <c r="F33" s="36">
        <f t="shared" si="8"/>
        <v>0.96299541612176975</v>
      </c>
      <c r="G33" s="36">
        <f t="shared" si="9"/>
        <v>-4.2579862614898349</v>
      </c>
      <c r="H33" s="30"/>
      <c r="I33" s="30"/>
      <c r="J33" s="128">
        <f>F33+(('M10'!$C$21/1000)*COS(RADIANS($E33)))</f>
        <v>1.053183210958391</v>
      </c>
      <c r="K33" s="128">
        <f>J33+(('M10'!$C$18/2000)*SIN(RADIANS($E33)))</f>
        <v>1.105011874248641</v>
      </c>
      <c r="L33" s="128">
        <f>K33-(('M10'!$C$21/1000)*COS(RADIANS($E33)))</f>
        <v>1.0148240794120198</v>
      </c>
      <c r="M33" s="128">
        <f>L33-(('M10'!$C$22/1000)*COS(RADIANS($E33-5)))</f>
        <v>0.74317523935641472</v>
      </c>
      <c r="N33" s="128">
        <f>M33-(('M10'!$C$19/1000)*SIN(RADIANS($E33)))</f>
        <v>0.67789736597185923</v>
      </c>
      <c r="O33" s="128">
        <f>N33+(('M10'!$C$22/1000)*COS(RADIANS($E33+5)))</f>
        <v>0.91114727528420547</v>
      </c>
      <c r="P33" s="128">
        <f>O33+(('M10'!$C$21/1000)*COS(RADIANS($E33)))</f>
        <v>1.0013350701208268</v>
      </c>
      <c r="Q33" s="128">
        <f t="shared" si="10"/>
        <v>1.053183210958391</v>
      </c>
      <c r="R33" s="37">
        <f>G33-(('M10'!$C$21/1000)*SIN(RADIANS($E33)))</f>
        <v>-4.3363853154542005</v>
      </c>
      <c r="S33" s="128">
        <f>R33+(('M10'!$C$18/2000)*COS(RADIANS($E33)))</f>
        <v>-4.2767632586166018</v>
      </c>
      <c r="T33" s="128">
        <f>S33+(('M10'!$C$21/1000)*SIN(RADIANS($E33)))</f>
        <v>-4.1983642046522363</v>
      </c>
      <c r="U33" s="128">
        <f>T33+(('M10'!$C$22/1000)*SIN(RADIANS($E33-5)))</f>
        <v>-4.0009997696685131</v>
      </c>
      <c r="V33" s="128">
        <f>U33-(('M10'!$C$19/1000)*COS(RADIANS($E33)))</f>
        <v>-4.0760933729006785</v>
      </c>
      <c r="W33" s="128">
        <f>V33-(('M10'!$C$22/1000)*SIN(RADIANS($E33+5)))</f>
        <v>-4.3176307246825143</v>
      </c>
      <c r="X33" s="128">
        <f>W33-(('M10'!$C$21/1000)*SIN(RADIANS($E33)))</f>
        <v>-4.3960297786468798</v>
      </c>
      <c r="Y33" s="128">
        <f t="shared" si="11"/>
        <v>-4.3363853154542005</v>
      </c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</row>
    <row r="34" spans="1:37" x14ac:dyDescent="0.2">
      <c r="A34" s="30"/>
      <c r="B34" s="128">
        <f>Display!B35</f>
        <v>29</v>
      </c>
      <c r="C34" s="36">
        <f>IF(Display!$T$5&gt;=B34,Display!C35,NA())</f>
        <v>1.0992271383530108</v>
      </c>
      <c r="D34" s="36">
        <f>IF(Display!$T$5&gt;=B34,Display!D35,NA())</f>
        <v>5.63021396331742</v>
      </c>
      <c r="E34" s="128">
        <f>Display!D72</f>
        <v>50</v>
      </c>
      <c r="F34" s="36">
        <f t="shared" si="8"/>
        <v>0.84922713835301078</v>
      </c>
      <c r="G34" s="36">
        <f t="shared" si="9"/>
        <v>-4.36978603668258</v>
      </c>
      <c r="H34" s="30"/>
      <c r="I34" s="30"/>
      <c r="J34" s="128">
        <f>F34+(('M10'!$C$21/1000)*COS(RADIANS($E34)))</f>
        <v>0.92604025771055221</v>
      </c>
      <c r="K34" s="128">
        <f>J34+(('M10'!$C$18/2000)*SIN(RADIANS($E34)))</f>
        <v>0.98655776871695144</v>
      </c>
      <c r="L34" s="128">
        <f>K34-(('M10'!$C$21/1000)*COS(RADIANS($E34)))</f>
        <v>0.90974464935941002</v>
      </c>
      <c r="M34" s="128">
        <f>L34-(('M10'!$C$22/1000)*COS(RADIANS($E34-5)))</f>
        <v>0.67231485710494165</v>
      </c>
      <c r="N34" s="128">
        <f>M34-(('M10'!$C$19/1000)*SIN(RADIANS($E34)))</f>
        <v>0.59609343501460332</v>
      </c>
      <c r="O34" s="128">
        <f>N34+(('M10'!$C$22/1000)*COS(RADIANS($E34+5)))</f>
        <v>0.78868688447405544</v>
      </c>
      <c r="P34" s="128">
        <f>O34+(('M10'!$C$21/1000)*COS(RADIANS($E34)))</f>
        <v>0.86550000383159686</v>
      </c>
      <c r="Q34" s="128">
        <f t="shared" si="10"/>
        <v>0.92604025771055221</v>
      </c>
      <c r="R34" s="37">
        <f>G34-(('M10'!$C$21/1000)*SIN(RADIANS($E34)))</f>
        <v>-4.4613283476352983</v>
      </c>
      <c r="S34" s="128">
        <f>R34+(('M10'!$C$18/2000)*COS(RADIANS($E34)))</f>
        <v>-4.4105481264700614</v>
      </c>
      <c r="T34" s="128">
        <f>S34+(('M10'!$C$21/1000)*SIN(RADIANS($E34)))</f>
        <v>-4.3190058155173432</v>
      </c>
      <c r="U34" s="128">
        <f>T34+(('M10'!$C$22/1000)*SIN(RADIANS($E34-5)))</f>
        <v>-4.0815760232628744</v>
      </c>
      <c r="V34" s="128">
        <f>U34-(('M10'!$C$19/1000)*COS(RADIANS($E34)))</f>
        <v>-4.1455333904266851</v>
      </c>
      <c r="W34" s="128">
        <f>V34-(('M10'!$C$22/1000)*SIN(RADIANS($E34+5)))</f>
        <v>-4.4205853413837897</v>
      </c>
      <c r="X34" s="128">
        <f>W34-(('M10'!$C$21/1000)*SIN(RADIANS($E34)))</f>
        <v>-4.5121276523365079</v>
      </c>
      <c r="Y34" s="128">
        <f t="shared" si="11"/>
        <v>-4.4613283476352983</v>
      </c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</row>
    <row r="35" spans="1:37" x14ac:dyDescent="0.2">
      <c r="A35" s="30"/>
      <c r="B35" s="128">
        <f>Display!B36</f>
        <v>30</v>
      </c>
      <c r="C35" s="36">
        <f>IF(Display!$T$5&gt;=B35,Display!C36,NA())</f>
        <v>0.96937019884732367</v>
      </c>
      <c r="D35" s="36">
        <f>IF(Display!$T$5&gt;=B35,Display!D36,NA())</f>
        <v>5.5375879085496917</v>
      </c>
      <c r="E35" s="128">
        <f>Display!D73</f>
        <v>59</v>
      </c>
      <c r="F35" s="36">
        <f t="shared" si="8"/>
        <v>0.71937019884732356</v>
      </c>
      <c r="G35" s="36">
        <f t="shared" si="9"/>
        <v>-4.4624120914503083</v>
      </c>
      <c r="H35" s="30"/>
      <c r="I35" s="30"/>
      <c r="J35" s="128">
        <f>F35+(('M10'!$C$21/1000)*COS(RADIANS($E35)))</f>
        <v>0.78091724879907498</v>
      </c>
      <c r="K35" s="128">
        <f>J35+(('M10'!$C$18/2000)*SIN(RADIANS($E35)))</f>
        <v>0.84863346555454189</v>
      </c>
      <c r="L35" s="128">
        <f>K35-(('M10'!$C$21/1000)*COS(RADIANS($E35)))</f>
        <v>0.78708641560279047</v>
      </c>
      <c r="M35" s="128">
        <f>L35-(('M10'!$C$22/1000)*COS(RADIANS($E35-5)))</f>
        <v>0.58972198061906722</v>
      </c>
      <c r="N35" s="128">
        <f>M35-(('M10'!$C$19/1000)*SIN(RADIANS($E35)))</f>
        <v>0.50443383419920707</v>
      </c>
      <c r="O35" s="128">
        <f>N35+(('M10'!$C$22/1000)*COS(RADIANS($E35+5)))</f>
        <v>0.65162853389906039</v>
      </c>
      <c r="P35" s="128">
        <f>O35+(('M10'!$C$21/1000)*COS(RADIANS($E35)))</f>
        <v>0.71317558385081181</v>
      </c>
      <c r="Q35" s="128">
        <f t="shared" si="10"/>
        <v>0.78091724879907498</v>
      </c>
      <c r="R35" s="37">
        <f>G35-(('M10'!$C$21/1000)*SIN(RADIANS($E35)))</f>
        <v>-4.564843583884211</v>
      </c>
      <c r="S35" s="128">
        <f>R35+(('M10'!$C$18/2000)*COS(RADIANS($E35)))</f>
        <v>-4.5241555759663168</v>
      </c>
      <c r="T35" s="128">
        <f>S35+(('M10'!$C$21/1000)*SIN(RADIANS($E35)))</f>
        <v>-4.4217240835324141</v>
      </c>
      <c r="U35" s="128">
        <f>T35+(('M10'!$C$22/1000)*SIN(RADIANS($E35-5)))</f>
        <v>-4.1500752434768087</v>
      </c>
      <c r="V35" s="128">
        <f>U35-(('M10'!$C$19/1000)*COS(RADIANS($E35)))</f>
        <v>-4.2013215319303594</v>
      </c>
      <c r="W35" s="128">
        <f>V35-(('M10'!$C$22/1000)*SIN(RADIANS($E35+5)))</f>
        <v>-4.5031153901850791</v>
      </c>
      <c r="X35" s="128">
        <f>W35-(('M10'!$C$21/1000)*SIN(RADIANS($E35)))</f>
        <v>-4.6055468826189818</v>
      </c>
      <c r="Y35" s="128">
        <f t="shared" si="11"/>
        <v>-4.564843583884211</v>
      </c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</row>
    <row r="36" spans="1:37" x14ac:dyDescent="0.2">
      <c r="A36" s="30"/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7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</row>
    <row r="37" spans="1:37" x14ac:dyDescent="0.2">
      <c r="A37" s="30"/>
      <c r="B37" s="30"/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7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</row>
    <row r="38" spans="1:37" x14ac:dyDescent="0.2">
      <c r="A38" s="39" t="s">
        <v>278</v>
      </c>
      <c r="B38" s="30"/>
      <c r="C38" s="30"/>
      <c r="D38" s="30"/>
      <c r="E38" s="30"/>
      <c r="F38" s="30"/>
      <c r="G38" s="30"/>
      <c r="H38" s="30"/>
      <c r="I38" s="30"/>
      <c r="J38" t="s">
        <v>288</v>
      </c>
      <c r="K38" s="30" t="s">
        <v>253</v>
      </c>
      <c r="L38" s="30" t="s">
        <v>289</v>
      </c>
      <c r="M38" s="30" t="s">
        <v>290</v>
      </c>
      <c r="N38" s="30" t="s">
        <v>291</v>
      </c>
      <c r="O38" s="30" t="s">
        <v>253</v>
      </c>
      <c r="P38" s="30"/>
      <c r="Q38" s="40"/>
      <c r="R38" t="s">
        <v>288</v>
      </c>
      <c r="S38" s="30" t="s">
        <v>253</v>
      </c>
      <c r="T38" s="30" t="s">
        <v>289</v>
      </c>
      <c r="U38" s="30" t="s">
        <v>290</v>
      </c>
      <c r="V38" s="30" t="s">
        <v>291</v>
      </c>
      <c r="W38" s="30" t="s">
        <v>253</v>
      </c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</row>
    <row r="39" spans="1:37" x14ac:dyDescent="0.2">
      <c r="A39" s="39"/>
      <c r="B39" s="30"/>
      <c r="C39" s="30"/>
      <c r="D39" s="30"/>
      <c r="E39" s="30"/>
      <c r="F39" s="30"/>
      <c r="G39" s="30"/>
      <c r="H39" s="30"/>
      <c r="I39" s="30"/>
      <c r="J39" s="30" t="s">
        <v>77</v>
      </c>
      <c r="K39" s="30"/>
      <c r="L39" s="30"/>
      <c r="M39" s="30"/>
      <c r="N39" s="30"/>
      <c r="O39" s="30"/>
      <c r="P39" s="30"/>
      <c r="Q39" s="40"/>
      <c r="R39" s="43" t="s">
        <v>80</v>
      </c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</row>
    <row r="40" spans="1:37" x14ac:dyDescent="0.2">
      <c r="G40" s="30"/>
      <c r="H40" s="30"/>
      <c r="I40" s="30" t="s">
        <v>285</v>
      </c>
      <c r="J40" s="30">
        <f>F5+('M10'!$F$39/1000*SIN(RADIANS($E$6)))</f>
        <v>1.75</v>
      </c>
      <c r="K40" s="30">
        <f>J40+('M10'!$F$40/1000*COS(RADIANS($E$6)))</f>
        <v>1.93</v>
      </c>
      <c r="L40" s="30">
        <f>K40-('M10'!$F$37/1000*SIN(RADIANS($E$6)))</f>
        <v>1.93</v>
      </c>
      <c r="M40" s="30">
        <f>L40-('M10'!$F$36/1000*COS(RADIANS($E$6)))</f>
        <v>1.2250000000000001</v>
      </c>
      <c r="N40" s="30">
        <f>M40+('M10'!$F$37/1000*SIN(RADIANS($E$6)))</f>
        <v>1.2250000000000001</v>
      </c>
      <c r="O40" s="30">
        <f>K40</f>
        <v>1.93</v>
      </c>
      <c r="P40" s="30"/>
      <c r="Q40" s="40"/>
      <c r="R40" s="30">
        <f>G5+('M10'!$F$39/1000*COS(RADIANS($E$6)))</f>
        <v>0.10091</v>
      </c>
      <c r="S40" s="30">
        <f>R40-('M10'!$F$40/1000*SIN(RADIANS($E$6)))</f>
        <v>0.10091</v>
      </c>
      <c r="T40" s="30">
        <f>S40-('M10'!$F$37/1000*COS(RADIANS($E$6)))</f>
        <v>9.0999999999999415E-4</v>
      </c>
      <c r="U40" s="30">
        <f>T40+('M10'!$F$36/1000*SIN(RADIANS($E$6)))</f>
        <v>9.0999999999999415E-4</v>
      </c>
      <c r="V40" s="30">
        <f>U40+('M10'!$F$37/1000*COS(RADIANS($E$6)))</f>
        <v>0.10091</v>
      </c>
      <c r="W40" s="30">
        <f>S40</f>
        <v>0.10091</v>
      </c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</row>
    <row r="41" spans="1:37" x14ac:dyDescent="0.2"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40"/>
      <c r="R41" s="43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</row>
    <row r="42" spans="1:37" x14ac:dyDescent="0.2"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40"/>
      <c r="R42" s="43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H42" s="30"/>
      <c r="AI42" s="30"/>
      <c r="AJ42" s="30"/>
      <c r="AK42" s="30"/>
    </row>
    <row r="43" spans="1:37" x14ac:dyDescent="0.2"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40"/>
      <c r="R43" s="43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H43" s="30"/>
      <c r="AI43" s="30"/>
      <c r="AJ43" s="30"/>
      <c r="AK43" s="30"/>
    </row>
    <row r="44" spans="1:37" x14ac:dyDescent="0.2"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40"/>
      <c r="R44" s="43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30"/>
      <c r="AK44" s="30"/>
    </row>
    <row r="45" spans="1:37" x14ac:dyDescent="0.2"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40"/>
      <c r="R45" s="43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30"/>
      <c r="AK45" s="30"/>
    </row>
    <row r="46" spans="1:37" x14ac:dyDescent="0.2"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40"/>
      <c r="R46" s="43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30"/>
      <c r="AK46" s="30"/>
    </row>
    <row r="47" spans="1:37" x14ac:dyDescent="0.2"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40"/>
      <c r="R47" s="43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30"/>
      <c r="AK47" s="30"/>
    </row>
    <row r="48" spans="1:37" x14ac:dyDescent="0.2"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40"/>
      <c r="R48" s="43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</row>
    <row r="49" spans="1:37" x14ac:dyDescent="0.2"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40"/>
      <c r="R49" s="43"/>
      <c r="S49" s="30"/>
      <c r="T49" s="30"/>
      <c r="U49" s="30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  <c r="AH49" s="30"/>
      <c r="AI49" s="30"/>
      <c r="AJ49" s="30"/>
      <c r="AK49" s="30"/>
    </row>
    <row r="50" spans="1:37" x14ac:dyDescent="0.2"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40"/>
      <c r="R50" s="44"/>
      <c r="S50" s="30"/>
      <c r="T50" s="30"/>
      <c r="U50" s="30"/>
      <c r="V50" s="30"/>
      <c r="W50" s="30"/>
      <c r="X50" s="30"/>
      <c r="Y50" s="30"/>
      <c r="Z50" s="30"/>
      <c r="AA50" s="30"/>
      <c r="AB50" s="30"/>
      <c r="AC50" s="30"/>
      <c r="AD50" s="30"/>
      <c r="AE50" s="30"/>
      <c r="AF50" s="30"/>
      <c r="AG50" s="30"/>
      <c r="AH50" s="30"/>
      <c r="AI50" s="30"/>
      <c r="AJ50" s="30"/>
      <c r="AK50" s="30"/>
    </row>
    <row r="51" spans="1:37" x14ac:dyDescent="0.2">
      <c r="A51" s="30"/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7"/>
      <c r="S51" s="30"/>
      <c r="T51" s="30"/>
      <c r="U51" s="30"/>
      <c r="V51" s="30"/>
      <c r="W51" s="30"/>
      <c r="X51" s="30"/>
      <c r="Y51" s="30"/>
      <c r="Z51" s="30"/>
      <c r="AA51" s="30"/>
      <c r="AB51" s="30"/>
      <c r="AC51" s="30"/>
      <c r="AD51" s="30"/>
      <c r="AE51" s="30"/>
      <c r="AF51" s="30"/>
      <c r="AG51" s="30"/>
      <c r="AH51" s="30"/>
      <c r="AI51" s="30"/>
      <c r="AJ51" s="30"/>
      <c r="AK51" s="30"/>
    </row>
    <row r="52" spans="1:37" x14ac:dyDescent="0.2">
      <c r="A52" s="35" t="s">
        <v>299</v>
      </c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7"/>
      <c r="S52" s="30"/>
      <c r="T52" s="30"/>
      <c r="U52" s="30"/>
      <c r="V52" s="30"/>
      <c r="W52" s="30"/>
      <c r="X52" s="30"/>
      <c r="Y52" s="30"/>
      <c r="Z52" s="30"/>
      <c r="AA52" s="30"/>
      <c r="AB52" s="30"/>
      <c r="AC52" s="30"/>
      <c r="AD52" s="30"/>
      <c r="AE52" s="30"/>
      <c r="AF52" s="30"/>
      <c r="AG52" s="30"/>
      <c r="AH52" s="30"/>
      <c r="AI52" s="30"/>
      <c r="AJ52" s="30"/>
      <c r="AK52" s="30"/>
    </row>
    <row r="53" spans="1:37" x14ac:dyDescent="0.2">
      <c r="A53" s="31" t="s">
        <v>262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7"/>
      <c r="S53" s="30"/>
      <c r="T53" s="30"/>
      <c r="U53" s="30"/>
      <c r="V53" s="30"/>
      <c r="W53" s="30"/>
      <c r="X53" s="30"/>
      <c r="Y53" s="30"/>
      <c r="Z53" s="30"/>
      <c r="AA53" s="30"/>
      <c r="AB53" s="30"/>
      <c r="AC53" s="30"/>
      <c r="AD53" s="30"/>
      <c r="AE53" s="30"/>
      <c r="AF53" s="30"/>
      <c r="AG53" s="30"/>
      <c r="AH53" s="30"/>
      <c r="AI53" s="30"/>
      <c r="AJ53" s="30"/>
      <c r="AK53" s="30"/>
    </row>
    <row r="54" spans="1:37" x14ac:dyDescent="0.2">
      <c r="A54" s="33" t="s">
        <v>61</v>
      </c>
      <c r="B54" s="30"/>
      <c r="C54" s="30">
        <f>COG!L12</f>
        <v>1.8369795175529573</v>
      </c>
      <c r="D54" s="30">
        <f>COG!M12</f>
        <v>10.058853295597897</v>
      </c>
      <c r="E54" s="30"/>
      <c r="F54" s="31">
        <f t="shared" ref="F54:F70" si="12">C54-$C$5+$F$5</f>
        <v>1.5869795175529573</v>
      </c>
      <c r="G54" s="31">
        <f t="shared" ref="G54:G70" si="13">D54-$D$5+$G$5</f>
        <v>5.8853295597897315E-2</v>
      </c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7"/>
      <c r="S54" s="30"/>
      <c r="T54" s="30"/>
      <c r="U54" s="30"/>
      <c r="V54" s="30"/>
      <c r="W54" s="30"/>
      <c r="X54" s="30"/>
      <c r="Y54" s="30"/>
      <c r="Z54" s="30"/>
      <c r="AA54" s="30"/>
      <c r="AB54" s="30"/>
      <c r="AC54" s="30"/>
      <c r="AD54" s="30"/>
      <c r="AE54" s="30"/>
      <c r="AF54" s="30"/>
      <c r="AG54" s="30"/>
      <c r="AH54" s="30"/>
      <c r="AI54" s="30"/>
      <c r="AJ54" s="30"/>
      <c r="AK54" s="30"/>
    </row>
    <row r="55" spans="1:37" x14ac:dyDescent="0.2">
      <c r="A55" s="30">
        <v>1</v>
      </c>
      <c r="B55" s="30"/>
      <c r="C55" s="31">
        <f>IF(Display!$T$5&gt;=B6,COG!L13,NA())</f>
        <v>1.952</v>
      </c>
      <c r="D55" s="31">
        <f>COG!M13</f>
        <v>9.92</v>
      </c>
      <c r="E55" s="30"/>
      <c r="F55" s="31">
        <f t="shared" si="12"/>
        <v>1.702</v>
      </c>
      <c r="G55" s="31">
        <f t="shared" si="13"/>
        <v>-8.0000000000000071E-2</v>
      </c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7"/>
      <c r="S55" s="30"/>
      <c r="T55" s="30"/>
      <c r="U55" s="30"/>
      <c r="V55" s="30"/>
      <c r="W55" s="30"/>
      <c r="X55" s="30"/>
      <c r="Y55" s="30"/>
      <c r="Z55" s="30"/>
      <c r="AA55" s="30"/>
      <c r="AB55" s="30"/>
      <c r="AC55" s="30"/>
      <c r="AD55" s="30"/>
      <c r="AE55" s="30"/>
      <c r="AF55" s="30"/>
      <c r="AG55" s="30"/>
      <c r="AH55" s="30"/>
      <c r="AI55" s="30"/>
      <c r="AJ55" s="30"/>
      <c r="AK55" s="30"/>
    </row>
    <row r="56" spans="1:37" x14ac:dyDescent="0.2">
      <c r="A56" s="30">
        <v>2</v>
      </c>
      <c r="B56" s="30"/>
      <c r="C56" s="31">
        <f>IF(Display!$T$5&gt;=B7,COG!L14,NA())</f>
        <v>1.952</v>
      </c>
      <c r="D56" s="31">
        <f>COG!M14</f>
        <v>9.76</v>
      </c>
      <c r="E56" s="30"/>
      <c r="F56" s="31">
        <f t="shared" si="12"/>
        <v>1.702</v>
      </c>
      <c r="G56" s="31">
        <f t="shared" si="13"/>
        <v>-0.24000000000000021</v>
      </c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7"/>
      <c r="S56" s="30"/>
      <c r="T56" s="30"/>
      <c r="U56" s="30"/>
      <c r="V56" s="30"/>
      <c r="W56" s="30"/>
      <c r="X56" s="30"/>
      <c r="Y56" s="30"/>
      <c r="Z56" s="30"/>
      <c r="AA56" s="30"/>
      <c r="AB56" s="30"/>
      <c r="AC56" s="30"/>
      <c r="AD56" s="30"/>
      <c r="AE56" s="30"/>
      <c r="AF56" s="30"/>
      <c r="AG56" s="30"/>
      <c r="AH56" s="30"/>
      <c r="AI56" s="30"/>
      <c r="AJ56" s="30"/>
      <c r="AK56" s="30"/>
    </row>
    <row r="57" spans="1:37" x14ac:dyDescent="0.2">
      <c r="A57" s="30">
        <v>3</v>
      </c>
      <c r="B57" s="30"/>
      <c r="C57" s="31">
        <f>IF(Display!$T$5&gt;=B8,COG!L15,NA())</f>
        <v>1.952</v>
      </c>
      <c r="D57" s="31">
        <f>COG!M15</f>
        <v>9.6</v>
      </c>
      <c r="E57" s="30"/>
      <c r="F57" s="31">
        <f t="shared" si="12"/>
        <v>1.702</v>
      </c>
      <c r="G57" s="31">
        <f t="shared" si="13"/>
        <v>-0.40000000000000036</v>
      </c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7"/>
      <c r="S57" s="30"/>
      <c r="T57" s="30"/>
      <c r="U57" s="30"/>
      <c r="V57" s="30"/>
      <c r="W57" s="30"/>
      <c r="X57" s="30"/>
      <c r="Y57" s="30"/>
      <c r="Z57" s="30"/>
      <c r="AA57" s="30"/>
      <c r="AB57" s="30"/>
      <c r="AC57" s="30"/>
      <c r="AD57" s="30"/>
      <c r="AE57" s="30"/>
      <c r="AF57" s="30"/>
      <c r="AG57" s="30"/>
      <c r="AH57" s="30"/>
      <c r="AI57" s="30"/>
      <c r="AJ57" s="30"/>
      <c r="AK57" s="30"/>
    </row>
    <row r="58" spans="1:37" x14ac:dyDescent="0.2">
      <c r="A58" s="30">
        <v>4</v>
      </c>
      <c r="B58" s="30"/>
      <c r="C58" s="31">
        <f>IF(Display!$T$5&gt;=B9,COG!L16,NA())</f>
        <v>1.952</v>
      </c>
      <c r="D58" s="31">
        <f>COG!M16</f>
        <v>9.44</v>
      </c>
      <c r="E58" s="30"/>
      <c r="F58" s="31">
        <f t="shared" si="12"/>
        <v>1.702</v>
      </c>
      <c r="G58" s="31">
        <f t="shared" si="13"/>
        <v>-0.5600000000000005</v>
      </c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7"/>
      <c r="S58" s="30"/>
      <c r="T58" s="30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  <c r="AF58" s="30"/>
      <c r="AG58" s="30"/>
      <c r="AH58" s="30"/>
      <c r="AI58" s="30"/>
      <c r="AJ58" s="30"/>
      <c r="AK58" s="30"/>
    </row>
    <row r="59" spans="1:37" x14ac:dyDescent="0.2">
      <c r="A59" s="30">
        <v>5</v>
      </c>
      <c r="B59" s="30"/>
      <c r="C59" s="31">
        <f>IF(Display!$T$5&gt;=B10,COG!L17,NA())</f>
        <v>1.952</v>
      </c>
      <c r="D59" s="31">
        <f>COG!M17</f>
        <v>9.2799999999999994</v>
      </c>
      <c r="E59" s="30"/>
      <c r="F59" s="31">
        <f t="shared" si="12"/>
        <v>1.702</v>
      </c>
      <c r="G59" s="31">
        <f t="shared" si="13"/>
        <v>-0.72000000000000064</v>
      </c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7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30"/>
    </row>
    <row r="60" spans="1:37" x14ac:dyDescent="0.2">
      <c r="A60" s="30">
        <v>6</v>
      </c>
      <c r="B60" s="30"/>
      <c r="C60" s="31">
        <f>IF(Display!$T$5&gt;=B11,COG!L18,NA())</f>
        <v>1.952</v>
      </c>
      <c r="D60" s="31">
        <f>COG!M18</f>
        <v>9.1199999999999992</v>
      </c>
      <c r="E60" s="30"/>
      <c r="F60" s="31">
        <f t="shared" si="12"/>
        <v>1.702</v>
      </c>
      <c r="G60" s="31">
        <f t="shared" si="13"/>
        <v>-0.88000000000000078</v>
      </c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7"/>
      <c r="S60" s="30"/>
      <c r="T60" s="30"/>
      <c r="U60" s="30"/>
      <c r="V60" s="30"/>
      <c r="W60" s="30"/>
      <c r="X60" s="30"/>
      <c r="Y60" s="30"/>
      <c r="Z60" s="30"/>
      <c r="AA60" s="30"/>
      <c r="AB60" s="30"/>
      <c r="AC60" s="30"/>
      <c r="AD60" s="30"/>
      <c r="AE60" s="30"/>
      <c r="AF60" s="30"/>
      <c r="AG60" s="30"/>
      <c r="AH60" s="30"/>
      <c r="AI60" s="30"/>
      <c r="AJ60" s="30"/>
      <c r="AK60" s="30"/>
    </row>
    <row r="61" spans="1:37" x14ac:dyDescent="0.2">
      <c r="A61" s="30">
        <v>7</v>
      </c>
      <c r="B61" s="30"/>
      <c r="C61" s="31">
        <f>IF(Display!$T$5&gt;=B12,COG!L19,NA())</f>
        <v>1.9506111181175105</v>
      </c>
      <c r="D61" s="31">
        <f>COG!M19</f>
        <v>8.960849899896477</v>
      </c>
      <c r="E61" s="30"/>
      <c r="F61" s="31">
        <f t="shared" si="12"/>
        <v>1.7006111181175105</v>
      </c>
      <c r="G61" s="31">
        <f t="shared" si="13"/>
        <v>-1.039150100103523</v>
      </c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7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  <c r="AF61" s="30"/>
      <c r="AG61" s="30"/>
      <c r="AH61" s="30"/>
      <c r="AI61" s="30"/>
      <c r="AJ61" s="30"/>
      <c r="AK61" s="30"/>
    </row>
    <row r="62" spans="1:37" x14ac:dyDescent="0.2">
      <c r="A62" s="30">
        <v>8</v>
      </c>
      <c r="B62" s="30"/>
      <c r="C62" s="31">
        <f>IF(Display!$T$5&gt;=B13,COG!L20,NA())</f>
        <v>1.946444895536918</v>
      </c>
      <c r="D62" s="31">
        <f>COG!M20</f>
        <v>8.8017482784551682</v>
      </c>
      <c r="E62" s="30"/>
      <c r="F62" s="31">
        <f t="shared" si="12"/>
        <v>1.696444895536918</v>
      </c>
      <c r="G62" s="31">
        <f t="shared" si="13"/>
        <v>-1.1982517215448318</v>
      </c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7"/>
      <c r="S62" s="30"/>
      <c r="T62" s="30"/>
      <c r="U62" s="30"/>
      <c r="V62" s="30"/>
      <c r="W62" s="30"/>
      <c r="X62" s="30"/>
      <c r="Y62" s="30"/>
      <c r="Z62" s="30"/>
      <c r="AA62" s="30"/>
      <c r="AB62" s="30"/>
      <c r="AC62" s="30"/>
      <c r="AD62" s="30"/>
      <c r="AE62" s="30"/>
      <c r="AF62" s="30"/>
      <c r="AG62" s="30"/>
      <c r="AH62" s="30"/>
      <c r="AI62" s="30"/>
      <c r="AJ62" s="30"/>
      <c r="AK62" s="30"/>
    </row>
    <row r="63" spans="1:37" x14ac:dyDescent="0.2">
      <c r="A63" s="30">
        <v>9</v>
      </c>
      <c r="B63" s="30"/>
      <c r="C63" s="31">
        <f>IF(Display!$T$5&gt;=B14,COG!L21,NA())</f>
        <v>1.9395026013299794</v>
      </c>
      <c r="D63" s="31">
        <f>COG!M21</f>
        <v>8.642743599571217</v>
      </c>
      <c r="E63" s="30"/>
      <c r="F63" s="31">
        <f t="shared" si="12"/>
        <v>1.6895026013299794</v>
      </c>
      <c r="G63" s="31">
        <f t="shared" si="13"/>
        <v>-1.357256400428783</v>
      </c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7"/>
      <c r="S63" s="30"/>
      <c r="T63" s="30"/>
      <c r="U63" s="30"/>
      <c r="V63" s="30"/>
      <c r="W63" s="30"/>
      <c r="X63" s="30"/>
      <c r="Y63" s="30"/>
      <c r="Z63" s="30"/>
      <c r="AA63" s="30"/>
      <c r="AB63" s="30"/>
      <c r="AC63" s="30"/>
      <c r="AD63" s="30"/>
      <c r="AE63" s="30"/>
      <c r="AF63" s="30"/>
      <c r="AG63" s="30"/>
      <c r="AH63" s="30"/>
      <c r="AI63" s="30"/>
      <c r="AJ63" s="30"/>
      <c r="AK63" s="30"/>
    </row>
    <row r="64" spans="1:37" x14ac:dyDescent="0.2">
      <c r="A64" s="30">
        <v>10</v>
      </c>
      <c r="B64" s="30"/>
      <c r="C64" s="31">
        <f>IF(Display!$T$5&gt;=B15,COG!L22,NA())</f>
        <v>1.9297863501867618</v>
      </c>
      <c r="D64" s="31">
        <f>COG!M22</f>
        <v>8.4838842976101247</v>
      </c>
      <c r="E64" s="30"/>
      <c r="F64" s="31">
        <f t="shared" si="12"/>
        <v>1.6797863501867618</v>
      </c>
      <c r="G64" s="31">
        <f t="shared" si="13"/>
        <v>-1.5161157023898753</v>
      </c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7"/>
      <c r="S64" s="30"/>
      <c r="T64" s="30"/>
      <c r="U64" s="30"/>
      <c r="V64" s="30"/>
      <c r="W64" s="30"/>
      <c r="X64" s="30"/>
      <c r="Y64" s="30"/>
      <c r="Z64" s="30"/>
      <c r="AA64" s="30"/>
      <c r="AB64" s="30"/>
      <c r="AC64" s="30"/>
      <c r="AD64" s="30"/>
      <c r="AE64" s="30"/>
      <c r="AF64" s="30"/>
      <c r="AG64" s="30"/>
      <c r="AH64" s="30"/>
      <c r="AI64" s="30"/>
      <c r="AJ64" s="30"/>
      <c r="AK64" s="30"/>
    </row>
    <row r="65" spans="1:37" x14ac:dyDescent="0.2">
      <c r="A65" s="30">
        <v>11</v>
      </c>
      <c r="B65" s="30"/>
      <c r="C65" s="31">
        <f>IF(Display!$T$5&gt;=B16,COG!L23,NA())</f>
        <v>1.9172991017714869</v>
      </c>
      <c r="D65" s="31">
        <f>COG!M23</f>
        <v>8.3252187626541669</v>
      </c>
      <c r="E65" s="30"/>
      <c r="F65" s="31">
        <f t="shared" si="12"/>
        <v>1.6672991017714869</v>
      </c>
      <c r="G65" s="31">
        <f t="shared" si="13"/>
        <v>-1.6747812373458331</v>
      </c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7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  <c r="AF65" s="30"/>
      <c r="AG65" s="30"/>
      <c r="AH65" s="30"/>
      <c r="AI65" s="30"/>
      <c r="AJ65" s="30"/>
      <c r="AK65" s="30"/>
    </row>
    <row r="66" spans="1:37" x14ac:dyDescent="0.2">
      <c r="A66" s="30">
        <v>12</v>
      </c>
      <c r="B66" s="30"/>
      <c r="C66" s="31">
        <f>IF(Display!$T$5&gt;=B17,COG!L24,NA())</f>
        <v>1.9020446598209888</v>
      </c>
      <c r="D66" s="31">
        <f>COG!M24</f>
        <v>8.1667953257623243</v>
      </c>
      <c r="E66" s="30"/>
      <c r="F66" s="31">
        <f t="shared" si="12"/>
        <v>1.6520446598209888</v>
      </c>
      <c r="G66" s="31">
        <f t="shared" si="13"/>
        <v>-1.8332046742376757</v>
      </c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7"/>
      <c r="S66" s="30"/>
      <c r="T66" s="30"/>
      <c r="U66" s="30"/>
      <c r="V66" s="30"/>
      <c r="W66" s="30"/>
      <c r="X66" s="30"/>
      <c r="Y66" s="30"/>
      <c r="Z66" s="30"/>
      <c r="AA66" s="30"/>
      <c r="AB66" s="30"/>
      <c r="AC66" s="30"/>
      <c r="AD66" s="30"/>
      <c r="AE66" s="30"/>
      <c r="AF66" s="30"/>
      <c r="AG66" s="30"/>
      <c r="AH66" s="30"/>
      <c r="AI66" s="30"/>
      <c r="AJ66" s="30"/>
      <c r="AK66" s="30"/>
    </row>
    <row r="67" spans="1:37" x14ac:dyDescent="0.2">
      <c r="A67" s="30">
        <v>13</v>
      </c>
      <c r="B67" s="30"/>
      <c r="C67" s="31">
        <f>IF(Display!$T$5&gt;=B18,COG!L25,NA())</f>
        <v>1.8840276709860584</v>
      </c>
      <c r="D67" s="31">
        <f>COG!M25</f>
        <v>8.008662244248157</v>
      </c>
      <c r="E67" s="30"/>
      <c r="F67" s="31">
        <f t="shared" si="12"/>
        <v>1.6340276709860584</v>
      </c>
      <c r="G67" s="31">
        <f t="shared" si="13"/>
        <v>-1.991337755751843</v>
      </c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7"/>
      <c r="S67" s="30"/>
      <c r="T67" s="30"/>
      <c r="U67" s="30"/>
      <c r="V67" s="30"/>
      <c r="W67" s="30"/>
      <c r="X67" s="30"/>
      <c r="Y67" s="30"/>
      <c r="Z67" s="30"/>
      <c r="AA67" s="30"/>
      <c r="AB67" s="30"/>
      <c r="AC67" s="30"/>
      <c r="AD67" s="30"/>
      <c r="AE67" s="30"/>
      <c r="AF67" s="30"/>
      <c r="AG67" s="30"/>
      <c r="AH67" s="30"/>
      <c r="AI67" s="30"/>
      <c r="AJ67" s="30"/>
      <c r="AK67" s="30"/>
    </row>
    <row r="68" spans="1:37" x14ac:dyDescent="0.2">
      <c r="A68" s="30">
        <v>14</v>
      </c>
      <c r="B68" s="30"/>
      <c r="C68" s="31">
        <f>IF(Display!$T$5&gt;=B19,COG!L26,NA())</f>
        <v>1.8632536234160295</v>
      </c>
      <c r="D68" s="31">
        <f>COG!M26</f>
        <v>7.8508676869801608</v>
      </c>
      <c r="E68" s="30"/>
      <c r="F68" s="31">
        <f t="shared" si="12"/>
        <v>1.6132536234160295</v>
      </c>
      <c r="G68" s="31">
        <f t="shared" si="13"/>
        <v>-2.1491323130198392</v>
      </c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7"/>
      <c r="S68" s="30"/>
      <c r="T68" s="30"/>
      <c r="U68" s="30"/>
      <c r="V68" s="30"/>
      <c r="W68" s="30"/>
      <c r="X68" s="30"/>
      <c r="Y68" s="30"/>
      <c r="Z68" s="30"/>
      <c r="AA68" s="30"/>
      <c r="AB68" s="30"/>
      <c r="AC68" s="30"/>
      <c r="AD68" s="30"/>
      <c r="AE68" s="30"/>
      <c r="AF68" s="30"/>
      <c r="AG68" s="30"/>
      <c r="AH68" s="30"/>
      <c r="AI68" s="30"/>
      <c r="AJ68" s="30"/>
      <c r="AK68" s="30"/>
    </row>
    <row r="69" spans="1:37" x14ac:dyDescent="0.2">
      <c r="A69" s="30">
        <v>15</v>
      </c>
      <c r="B69" s="30"/>
      <c r="C69" s="31">
        <f>IF(Display!$T$5&gt;=B20,COG!L27,NA())</f>
        <v>1.8397288450870346</v>
      </c>
      <c r="D69" s="31">
        <f>COG!M27</f>
        <v>7.6934597197090735</v>
      </c>
      <c r="E69" s="30"/>
      <c r="F69" s="31">
        <f t="shared" si="12"/>
        <v>1.5897288450870346</v>
      </c>
      <c r="G69" s="31">
        <f t="shared" si="13"/>
        <v>-2.3065402802909265</v>
      </c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7"/>
      <c r="S69" s="30"/>
      <c r="T69" s="30"/>
      <c r="U69" s="30"/>
      <c r="V69" s="30"/>
      <c r="W69" s="30"/>
      <c r="X69" s="30"/>
      <c r="Y69" s="30"/>
      <c r="Z69" s="30"/>
      <c r="AA69" s="30"/>
      <c r="AB69" s="30"/>
      <c r="AC69" s="30"/>
      <c r="AD69" s="30"/>
      <c r="AE69" s="30"/>
      <c r="AF69" s="30"/>
      <c r="AG69" s="30"/>
      <c r="AH69" s="30"/>
      <c r="AI69" s="30"/>
      <c r="AJ69" s="30"/>
      <c r="AK69" s="30"/>
    </row>
    <row r="70" spans="1:37" x14ac:dyDescent="0.2">
      <c r="A70" s="30">
        <v>16</v>
      </c>
      <c r="B70" s="30"/>
      <c r="C70" s="31">
        <f>IF(Display!$T$5&gt;=B21,COG!L28,NA())</f>
        <v>1.8134605018744421</v>
      </c>
      <c r="D70" s="31">
        <f>COG!M28</f>
        <v>7.5364862904265673</v>
      </c>
      <c r="E70" s="30"/>
      <c r="F70" s="31">
        <f t="shared" si="12"/>
        <v>1.5634605018744421</v>
      </c>
      <c r="G70" s="31">
        <f t="shared" si="13"/>
        <v>-2.4635137095734327</v>
      </c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7"/>
      <c r="S70" s="30"/>
      <c r="T70" s="30"/>
      <c r="U70" s="30"/>
      <c r="V70" s="30"/>
      <c r="W70" s="30"/>
      <c r="X70" s="30"/>
      <c r="Y70" s="30"/>
      <c r="Z70" s="30"/>
      <c r="AA70" s="30"/>
      <c r="AB70" s="30"/>
      <c r="AC70" s="30"/>
      <c r="AD70" s="30"/>
      <c r="AE70" s="30"/>
      <c r="AF70" s="30"/>
      <c r="AG70" s="30"/>
      <c r="AH70" s="30"/>
      <c r="AI70" s="30"/>
      <c r="AJ70" s="30"/>
      <c r="AK70" s="30"/>
    </row>
    <row r="71" spans="1:37" x14ac:dyDescent="0.2">
      <c r="A71" s="30">
        <v>17</v>
      </c>
      <c r="B71" s="30"/>
      <c r="C71" s="74">
        <f>IF(Display!$T$5&gt;=B22,COG!L29,NA())</f>
        <v>1.7844565953700624</v>
      </c>
      <c r="D71" s="74">
        <f>COG!M29</f>
        <v>7.3799952147598393</v>
      </c>
      <c r="E71" s="30"/>
      <c r="F71" s="74">
        <f t="shared" ref="F71:F77" si="14">C71-$C$5+$F$5</f>
        <v>1.5344565953700624</v>
      </c>
      <c r="G71" s="74">
        <f t="shared" ref="G71:G77" si="15">D71-$D$5+$G$5</f>
        <v>-2.6200047852401607</v>
      </c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7"/>
      <c r="S71" s="30"/>
      <c r="T71" s="30"/>
      <c r="U71" s="30"/>
      <c r="V71" s="30"/>
      <c r="W71" s="30"/>
      <c r="X71" s="30"/>
      <c r="Y71" s="30"/>
      <c r="Z71" s="30"/>
      <c r="AA71" s="30"/>
      <c r="AB71" s="30"/>
      <c r="AC71" s="30"/>
      <c r="AD71" s="30"/>
      <c r="AE71" s="30"/>
      <c r="AF71" s="30"/>
      <c r="AG71" s="30"/>
      <c r="AH71" s="30"/>
      <c r="AI71" s="30"/>
      <c r="AJ71" s="30"/>
      <c r="AK71" s="30"/>
    </row>
    <row r="72" spans="1:37" x14ac:dyDescent="0.2">
      <c r="A72" s="30">
        <v>18</v>
      </c>
      <c r="B72" s="30"/>
      <c r="C72" s="74">
        <f>IF(Display!$T$5&gt;=B23,COG!L30,NA())</f>
        <v>1.7527259604447836</v>
      </c>
      <c r="D72" s="74">
        <f>COG!M30</f>
        <v>7.2240341614065002</v>
      </c>
      <c r="E72" s="30"/>
      <c r="F72" s="74">
        <f t="shared" si="14"/>
        <v>1.5027259604447836</v>
      </c>
      <c r="G72" s="74">
        <f t="shared" si="15"/>
        <v>-2.7759658385934998</v>
      </c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7"/>
      <c r="S72" s="30"/>
      <c r="T72" s="30"/>
      <c r="U72" s="30"/>
      <c r="V72" s="30"/>
      <c r="W72" s="30"/>
      <c r="X72" s="30"/>
      <c r="Y72" s="30"/>
      <c r="Z72" s="30"/>
      <c r="AA72" s="30"/>
      <c r="AB72" s="30"/>
      <c r="AC72" s="30"/>
      <c r="AD72" s="30"/>
      <c r="AE72" s="30"/>
      <c r="AF72" s="30"/>
      <c r="AG72" s="30"/>
      <c r="AH72" s="30"/>
      <c r="AI72" s="30"/>
      <c r="AJ72" s="30"/>
      <c r="AK72" s="30"/>
    </row>
    <row r="73" spans="1:37" x14ac:dyDescent="0.2">
      <c r="A73" s="30">
        <v>19</v>
      </c>
      <c r="B73" s="30"/>
      <c r="C73" s="74">
        <f>IF(Display!$T$5&gt;=B24,COG!L31,NA())</f>
        <v>1.7182782625573849</v>
      </c>
      <c r="D73" s="74">
        <f>COG!M31</f>
        <v>7.0686506376142297</v>
      </c>
      <c r="E73" s="30"/>
      <c r="F73" s="74">
        <f t="shared" si="14"/>
        <v>1.4682782625573849</v>
      </c>
      <c r="G73" s="74">
        <f t="shared" si="15"/>
        <v>-2.9313493623857703</v>
      </c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7"/>
      <c r="S73" s="30"/>
      <c r="T73" s="30"/>
      <c r="U73" s="30"/>
      <c r="V73" s="30"/>
      <c r="W73" s="30"/>
      <c r="X73" s="30"/>
      <c r="Y73" s="30"/>
      <c r="Z73" s="30"/>
      <c r="AA73" s="30"/>
      <c r="AB73" s="30"/>
      <c r="AC73" s="30"/>
      <c r="AD73" s="30"/>
      <c r="AE73" s="30"/>
      <c r="AF73" s="30"/>
      <c r="AG73" s="30"/>
      <c r="AH73" s="30"/>
      <c r="AI73" s="30"/>
      <c r="AJ73" s="30"/>
      <c r="AK73" s="30"/>
    </row>
    <row r="74" spans="1:37" x14ac:dyDescent="0.2">
      <c r="A74" s="30">
        <v>20</v>
      </c>
      <c r="B74" s="30"/>
      <c r="C74" s="74">
        <f>IF(Display!$T$5&gt;=B25,COG!L32,NA())</f>
        <v>1.6811239948103458</v>
      </c>
      <c r="D74" s="74">
        <f>COG!M32</f>
        <v>6.9138919747096095</v>
      </c>
      <c r="E74" s="30"/>
      <c r="F74" s="74">
        <f t="shared" si="14"/>
        <v>1.4311239948103458</v>
      </c>
      <c r="G74" s="74">
        <f t="shared" si="15"/>
        <v>-3.0861080252903905</v>
      </c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7"/>
      <c r="S74" s="30"/>
      <c r="T74" s="30"/>
      <c r="U74" s="30"/>
      <c r="V74" s="30"/>
      <c r="W74" s="30"/>
      <c r="X74" s="30"/>
      <c r="Y74" s="30"/>
      <c r="Z74" s="30"/>
      <c r="AA74" s="30"/>
      <c r="AB74" s="30"/>
      <c r="AC74" s="30"/>
      <c r="AD74" s="30"/>
      <c r="AE74" s="30"/>
      <c r="AF74" s="30"/>
      <c r="AG74" s="30"/>
      <c r="AH74" s="30"/>
      <c r="AI74" s="30"/>
      <c r="AJ74" s="30"/>
      <c r="AK74" s="30"/>
    </row>
    <row r="75" spans="1:37" x14ac:dyDescent="0.2">
      <c r="A75" s="30">
        <v>21</v>
      </c>
      <c r="B75" s="30"/>
      <c r="C75" s="74">
        <f>IF(Display!$T$5&gt;=B26,COG!L33,NA())</f>
        <v>1.6401528881532208</v>
      </c>
      <c r="D75" s="74">
        <f>COG!M33</f>
        <v>6.7609857230228974</v>
      </c>
      <c r="E75" s="30"/>
      <c r="F75" s="74">
        <f t="shared" si="14"/>
        <v>1.3901528881532208</v>
      </c>
      <c r="G75" s="74">
        <f t="shared" si="15"/>
        <v>-3.2390142769771026</v>
      </c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7"/>
      <c r="S75" s="30"/>
      <c r="T75" s="30"/>
      <c r="U75" s="30"/>
      <c r="V75" s="30"/>
      <c r="W75" s="30"/>
      <c r="X75" s="30"/>
      <c r="Y75" s="30"/>
      <c r="Z75" s="30"/>
      <c r="AA75" s="30"/>
      <c r="AB75" s="30"/>
      <c r="AC75" s="30"/>
      <c r="AD75" s="30"/>
      <c r="AE75" s="30"/>
      <c r="AF75" s="30"/>
      <c r="AG75" s="30"/>
      <c r="AH75" s="30"/>
      <c r="AI75" s="30"/>
      <c r="AJ75" s="30"/>
      <c r="AK75" s="30"/>
    </row>
    <row r="76" spans="1:37" x14ac:dyDescent="0.2">
      <c r="A76" s="30">
        <v>22</v>
      </c>
      <c r="B76" s="30"/>
      <c r="C76" s="74">
        <f>IF(Display!$T$5&gt;=B27,COG!L34,NA())</f>
        <v>1.5938703887607371</v>
      </c>
      <c r="D76" s="74">
        <f>COG!M34</f>
        <v>6.6096024886950007</v>
      </c>
      <c r="E76" s="30"/>
      <c r="F76" s="74">
        <f t="shared" si="14"/>
        <v>1.3438703887607371</v>
      </c>
      <c r="G76" s="74">
        <f t="shared" si="15"/>
        <v>-3.3903975113049993</v>
      </c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7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  <c r="AF76" s="30"/>
      <c r="AG76" s="30"/>
      <c r="AH76" s="30"/>
      <c r="AI76" s="30"/>
      <c r="AJ76" s="30"/>
      <c r="AK76" s="30"/>
    </row>
    <row r="77" spans="1:37" x14ac:dyDescent="0.2">
      <c r="A77" s="30">
        <v>23</v>
      </c>
      <c r="B77" s="30"/>
      <c r="C77" s="74">
        <f>IF(Display!$T$5&gt;=B28,COG!L35,NA())</f>
        <v>1.5423328847291315</v>
      </c>
      <c r="D77" s="74">
        <f>COG!M35</f>
        <v>6.459926708878152</v>
      </c>
      <c r="E77" s="30"/>
      <c r="F77" s="74">
        <f t="shared" si="14"/>
        <v>1.2923328847291315</v>
      </c>
      <c r="G77" s="74">
        <f t="shared" si="15"/>
        <v>-3.540073291121848</v>
      </c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7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  <c r="AF77" s="30"/>
      <c r="AG77" s="30"/>
      <c r="AH77" s="30"/>
      <c r="AI77" s="30"/>
      <c r="AJ77" s="30"/>
      <c r="AK77" s="30"/>
    </row>
    <row r="78" spans="1:37" x14ac:dyDescent="0.2">
      <c r="A78" s="30">
        <v>24</v>
      </c>
      <c r="B78" s="30"/>
      <c r="C78" s="128">
        <f>IF(Display!$T$5&gt;=B29,COG!L36,NA())</f>
        <v>1.4856031665683229</v>
      </c>
      <c r="D78" s="128">
        <f>COG!M36</f>
        <v>6.3121407404542671</v>
      </c>
      <c r="E78" s="30"/>
      <c r="F78" s="128">
        <f t="shared" ref="F78:F84" si="16">C78-$C$5+$F$5</f>
        <v>1.2356031665683229</v>
      </c>
      <c r="G78" s="128">
        <f t="shared" ref="G78:G84" si="17">D78-$D$5+$G$5</f>
        <v>-3.6878592595457329</v>
      </c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7"/>
      <c r="S78" s="30"/>
      <c r="T78" s="30"/>
      <c r="U78" s="30"/>
      <c r="V78" s="30"/>
      <c r="W78" s="30"/>
      <c r="X78" s="30"/>
      <c r="Y78" s="30"/>
      <c r="Z78" s="30"/>
      <c r="AA78" s="30"/>
      <c r="AB78" s="30"/>
      <c r="AC78" s="30"/>
      <c r="AD78" s="30"/>
      <c r="AE78" s="30"/>
      <c r="AF78" s="30"/>
      <c r="AG78" s="30"/>
      <c r="AH78" s="30"/>
      <c r="AI78" s="30"/>
      <c r="AJ78" s="30"/>
      <c r="AK78" s="30"/>
    </row>
    <row r="79" spans="1:37" x14ac:dyDescent="0.2">
      <c r="A79" s="30">
        <v>25</v>
      </c>
      <c r="B79" s="30"/>
      <c r="C79" s="128">
        <f>IF(Display!$T$5&gt;=B30,COG!L37,NA())</f>
        <v>1.4228272293972408</v>
      </c>
      <c r="D79" s="128">
        <f>COG!M37</f>
        <v>6.1677659692055817</v>
      </c>
      <c r="E79" s="30"/>
      <c r="F79" s="128">
        <f t="shared" si="16"/>
        <v>1.1728272293972408</v>
      </c>
      <c r="G79" s="128">
        <f t="shared" si="17"/>
        <v>-3.8322340307944183</v>
      </c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7"/>
      <c r="S79" s="30"/>
      <c r="T79" s="30"/>
      <c r="U79" s="30"/>
      <c r="V79" s="30"/>
      <c r="W79" s="30"/>
      <c r="X79" s="30"/>
      <c r="Y79" s="30"/>
      <c r="Z79" s="30"/>
      <c r="AA79" s="30"/>
      <c r="AB79" s="30"/>
      <c r="AC79" s="30"/>
      <c r="AD79" s="30"/>
      <c r="AE79" s="30"/>
      <c r="AF79" s="30"/>
      <c r="AG79" s="30"/>
      <c r="AH79" s="30"/>
      <c r="AI79" s="30"/>
      <c r="AJ79" s="30"/>
      <c r="AK79" s="30"/>
    </row>
    <row r="80" spans="1:37" x14ac:dyDescent="0.2">
      <c r="A80" s="30">
        <v>26</v>
      </c>
      <c r="B80" s="30"/>
      <c r="C80" s="128">
        <f>IF(Display!$T$5&gt;=B31,COG!L38,NA())</f>
        <v>1.3517540266733459</v>
      </c>
      <c r="D80" s="128">
        <f>COG!M38</f>
        <v>6.028276954879769</v>
      </c>
      <c r="E80" s="30"/>
      <c r="F80" s="128">
        <f t="shared" si="16"/>
        <v>1.1017540266733459</v>
      </c>
      <c r="G80" s="128">
        <f t="shared" si="17"/>
        <v>-3.971723045120231</v>
      </c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7"/>
      <c r="S80" s="30"/>
      <c r="T80" s="30"/>
      <c r="U80" s="30"/>
      <c r="V80" s="30"/>
      <c r="W80" s="30"/>
      <c r="X80" s="30"/>
      <c r="Y80" s="30"/>
      <c r="Z80" s="30"/>
      <c r="AA80" s="30"/>
      <c r="AB80" s="30"/>
      <c r="AC80" s="30"/>
      <c r="AD80" s="30"/>
      <c r="AE80" s="30"/>
      <c r="AF80" s="30"/>
      <c r="AG80" s="30"/>
      <c r="AH80" s="30"/>
      <c r="AI80" s="30"/>
      <c r="AJ80" s="30"/>
      <c r="AK80" s="30"/>
    </row>
    <row r="81" spans="1:37" x14ac:dyDescent="0.2">
      <c r="A81" s="30">
        <v>27</v>
      </c>
      <c r="B81" s="30"/>
      <c r="C81" s="128">
        <f>IF(Display!$T$5&gt;=B32,COG!L39,NA())</f>
        <v>1.2704217672360281</v>
      </c>
      <c r="D81" s="128">
        <f>COG!M39</f>
        <v>5.8955547700989852</v>
      </c>
      <c r="E81" s="30"/>
      <c r="F81" s="128">
        <f t="shared" si="16"/>
        <v>1.0204217672360281</v>
      </c>
      <c r="G81" s="128">
        <f t="shared" si="17"/>
        <v>-4.1044452299010148</v>
      </c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7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  <c r="AF81" s="30"/>
      <c r="AG81" s="30"/>
      <c r="AH81" s="30"/>
      <c r="AI81" s="30"/>
      <c r="AJ81" s="30"/>
      <c r="AK81" s="30"/>
    </row>
    <row r="82" spans="1:37" x14ac:dyDescent="0.2">
      <c r="A82" s="30">
        <v>28</v>
      </c>
      <c r="B82" s="30"/>
      <c r="C82" s="128">
        <f>IF(Display!$T$5&gt;=B33,COG!L40,NA())</f>
        <v>1.1767693562710768</v>
      </c>
      <c r="D82" s="128">
        <f>COG!M40</f>
        <v>5.77350457190171</v>
      </c>
      <c r="E82" s="30"/>
      <c r="F82" s="128">
        <f t="shared" si="16"/>
        <v>0.92676935627107682</v>
      </c>
      <c r="G82" s="128">
        <f t="shared" si="17"/>
        <v>-4.22649542809829</v>
      </c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7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  <c r="AF82" s="30"/>
      <c r="AG82" s="30"/>
      <c r="AH82" s="30"/>
      <c r="AI82" s="30"/>
      <c r="AJ82" s="30"/>
      <c r="AK82" s="30"/>
    </row>
    <row r="83" spans="1:37" x14ac:dyDescent="0.2">
      <c r="A83" s="30">
        <v>29</v>
      </c>
      <c r="B83" s="30"/>
      <c r="C83" s="128">
        <f>IF(Display!$T$5&gt;=B34,COG!L41,NA())</f>
        <v>1.0683733330880569</v>
      </c>
      <c r="D83" s="128">
        <f>COG!M41</f>
        <v>5.6669840965871305</v>
      </c>
      <c r="E83" s="30"/>
      <c r="F83" s="128">
        <f t="shared" si="16"/>
        <v>0.81837333308805693</v>
      </c>
      <c r="G83" s="128">
        <f t="shared" si="17"/>
        <v>-4.3330159034128695</v>
      </c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7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  <c r="AF83" s="30"/>
      <c r="AG83" s="30"/>
      <c r="AH83" s="30"/>
      <c r="AI83" s="30"/>
      <c r="AJ83" s="30"/>
      <c r="AK83" s="30"/>
    </row>
    <row r="84" spans="1:37" x14ac:dyDescent="0.2">
      <c r="A84" s="30">
        <v>30</v>
      </c>
      <c r="B84" s="30"/>
      <c r="C84" s="128">
        <f>IF(Display!$T$5&gt;=B35,COG!L42,NA())</f>
        <v>0.94464837125164103</v>
      </c>
      <c r="D84" s="128">
        <f>COG!M42</f>
        <v>5.5787319389833927</v>
      </c>
      <c r="E84" s="30"/>
      <c r="F84" s="128">
        <f t="shared" si="16"/>
        <v>0.69464837125164092</v>
      </c>
      <c r="G84" s="128">
        <f t="shared" si="17"/>
        <v>-4.4212680610166073</v>
      </c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7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  <c r="AF84" s="30"/>
      <c r="AG84" s="30"/>
      <c r="AH84" s="30"/>
      <c r="AI84" s="30"/>
      <c r="AJ84" s="30"/>
      <c r="AK84" s="30"/>
    </row>
    <row r="85" spans="1:37" x14ac:dyDescent="0.2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7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  <c r="AF85" s="30"/>
      <c r="AG85" s="30"/>
      <c r="AH85" s="30"/>
      <c r="AI85" s="30"/>
      <c r="AJ85" s="30"/>
      <c r="AK85" s="30"/>
    </row>
    <row r="86" spans="1:37" x14ac:dyDescent="0.2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7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  <c r="AF86" s="30"/>
      <c r="AG86" s="30"/>
      <c r="AH86" s="30"/>
      <c r="AI86" s="30"/>
      <c r="AJ86" s="30"/>
      <c r="AK86" s="30"/>
    </row>
    <row r="87" spans="1:37" x14ac:dyDescent="0.2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7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  <c r="AF87" s="30"/>
      <c r="AG87" s="30"/>
      <c r="AH87" s="30"/>
      <c r="AI87" s="30"/>
      <c r="AJ87" s="30"/>
      <c r="AK87" s="30"/>
    </row>
    <row r="88" spans="1:37" x14ac:dyDescent="0.2">
      <c r="A88" s="31" t="s">
        <v>263</v>
      </c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7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  <c r="AF88" s="30"/>
      <c r="AG88" s="30"/>
      <c r="AH88" s="30"/>
      <c r="AI88" s="30"/>
      <c r="AJ88" s="30"/>
      <c r="AK88" s="30"/>
    </row>
    <row r="89" spans="1:37" x14ac:dyDescent="0.2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7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  <c r="AF89" s="30"/>
      <c r="AG89" s="30"/>
      <c r="AH89" s="30"/>
      <c r="AI89" s="30"/>
      <c r="AJ89" s="30"/>
      <c r="AK89" s="30"/>
    </row>
    <row r="90" spans="1:37" x14ac:dyDescent="0.2">
      <c r="A90" s="30"/>
      <c r="B90" s="30"/>
      <c r="C90" s="31">
        <f>COG!O17</f>
        <v>1.7090912285875233</v>
      </c>
      <c r="D90" s="31">
        <f>COG!P17</f>
        <v>7.7333029865218323</v>
      </c>
      <c r="E90" s="30"/>
      <c r="F90" s="31">
        <f>C90-$C$5+$F$5</f>
        <v>1.4590912285875233</v>
      </c>
      <c r="G90" s="31">
        <f>D90-$D$5+$G$5</f>
        <v>-2.2666970134781677</v>
      </c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7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  <c r="AF90" s="30"/>
      <c r="AG90" s="30"/>
      <c r="AH90" s="30"/>
      <c r="AI90" s="30"/>
      <c r="AJ90" s="30"/>
      <c r="AK90" s="30"/>
    </row>
    <row r="91" spans="1:37" x14ac:dyDescent="0.2">
      <c r="A91" s="30"/>
      <c r="B91" s="30"/>
      <c r="C91" s="30"/>
      <c r="D91" s="30"/>
      <c r="E91" s="30"/>
      <c r="F91" s="31">
        <f>F90</f>
        <v>1.4590912285875233</v>
      </c>
      <c r="G91" s="31">
        <v>-6</v>
      </c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7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  <c r="AF91" s="30"/>
      <c r="AG91" s="30"/>
      <c r="AH91" s="30"/>
      <c r="AI91" s="30"/>
      <c r="AJ91" s="30"/>
      <c r="AK91" s="30"/>
    </row>
    <row r="92" spans="1:37" x14ac:dyDescent="0.2">
      <c r="A92" s="30"/>
      <c r="B92" s="30"/>
      <c r="C92" s="30"/>
      <c r="D92" s="30"/>
      <c r="E92" s="30"/>
      <c r="F92" s="31">
        <f>F90</f>
        <v>1.4590912285875233</v>
      </c>
      <c r="G92" s="31">
        <f>G5+0.3</f>
        <v>0.3</v>
      </c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7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  <c r="AF92" s="30"/>
      <c r="AG92" s="30"/>
      <c r="AH92" s="30"/>
      <c r="AI92" s="30"/>
      <c r="AJ92" s="30"/>
      <c r="AK92" s="30"/>
    </row>
    <row r="93" spans="1:37" x14ac:dyDescent="0.2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7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  <c r="AF93" s="30"/>
      <c r="AG93" s="30"/>
      <c r="AH93" s="30"/>
      <c r="AI93" s="30"/>
      <c r="AJ93" s="30"/>
      <c r="AK93" s="30"/>
    </row>
    <row r="94" spans="1:37" x14ac:dyDescent="0.2">
      <c r="A94" s="39" t="s">
        <v>277</v>
      </c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7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  <c r="AF94" s="30"/>
      <c r="AG94" s="30"/>
      <c r="AH94" s="30"/>
      <c r="AI94" s="30"/>
      <c r="AJ94" s="30"/>
      <c r="AK94" s="30"/>
    </row>
    <row r="95" spans="1:37" x14ac:dyDescent="0.2">
      <c r="A95" s="30"/>
      <c r="B95" s="30"/>
      <c r="C95" s="30"/>
      <c r="D95" s="30"/>
      <c r="E95" s="33" t="s">
        <v>276</v>
      </c>
      <c r="F95" s="31">
        <f>ROUND((F5-F90)*1000,1)</f>
        <v>290.89999999999998</v>
      </c>
      <c r="G95" s="31" t="s">
        <v>208</v>
      </c>
      <c r="H95" s="30" t="s">
        <v>293</v>
      </c>
      <c r="I95" s="30"/>
      <c r="J95" s="30"/>
      <c r="K95" s="30"/>
      <c r="L95" s="30"/>
      <c r="M95" s="30"/>
      <c r="N95" s="30"/>
      <c r="O95" s="30"/>
      <c r="P95" s="30"/>
      <c r="Q95" s="30"/>
      <c r="R95" s="37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  <c r="AF95" s="30"/>
      <c r="AG95" s="30"/>
      <c r="AH95" s="30"/>
      <c r="AI95" s="30"/>
      <c r="AJ95" s="30"/>
      <c r="AK95" s="30"/>
    </row>
    <row r="96" spans="1:37" x14ac:dyDescent="0.2">
      <c r="A96" s="30"/>
      <c r="B96" s="30"/>
      <c r="C96" s="30"/>
      <c r="D96" s="30"/>
      <c r="E96" s="33" t="s">
        <v>271</v>
      </c>
      <c r="F96" s="30">
        <f>F95/COS(RADIANS(F102))</f>
        <v>290.89999999999998</v>
      </c>
      <c r="G96" s="31"/>
      <c r="H96" s="30" t="s">
        <v>294</v>
      </c>
      <c r="I96" s="30"/>
      <c r="J96" s="30"/>
      <c r="K96" s="30"/>
      <c r="L96" s="30"/>
      <c r="M96" s="30"/>
      <c r="N96" s="30"/>
      <c r="O96" s="30"/>
      <c r="P96" s="30"/>
      <c r="Q96" s="30"/>
      <c r="R96" s="37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F96" s="30"/>
      <c r="AG96" s="30"/>
      <c r="AH96" s="30"/>
      <c r="AI96" s="30"/>
      <c r="AJ96" s="30"/>
      <c r="AK96" s="30"/>
    </row>
    <row r="97" spans="1:37" x14ac:dyDescent="0.2">
      <c r="A97" s="30"/>
      <c r="B97" s="30"/>
      <c r="C97" s="30"/>
      <c r="D97" s="30"/>
      <c r="E97" s="33" t="s">
        <v>272</v>
      </c>
      <c r="F97" s="31">
        <f>COG!F4*TAN(RADIANS('Display of box hang'!F102))</f>
        <v>0</v>
      </c>
      <c r="G97" s="31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7"/>
      <c r="S97" s="30"/>
      <c r="T97" s="30"/>
      <c r="U97" s="30"/>
      <c r="V97" s="30"/>
      <c r="W97" s="30"/>
      <c r="X97" s="30"/>
      <c r="Y97" s="30"/>
      <c r="Z97" s="30"/>
      <c r="AA97" s="30"/>
      <c r="AB97" s="30"/>
      <c r="AC97" s="30"/>
      <c r="AD97" s="30"/>
      <c r="AE97" s="30"/>
      <c r="AF97" s="30"/>
      <c r="AG97" s="30"/>
      <c r="AH97" s="30"/>
      <c r="AI97" s="30"/>
      <c r="AJ97" s="30"/>
      <c r="AK97" s="30"/>
    </row>
    <row r="98" spans="1:37" x14ac:dyDescent="0.2">
      <c r="A98" s="30"/>
      <c r="B98" s="46"/>
      <c r="C98" s="46"/>
      <c r="D98" s="46"/>
      <c r="E98" s="47" t="s">
        <v>273</v>
      </c>
      <c r="F98" s="48">
        <f>'M10'!F41</f>
        <v>161</v>
      </c>
      <c r="G98" s="31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7"/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30"/>
      <c r="AF98" s="30"/>
      <c r="AG98" s="30"/>
      <c r="AH98" s="30"/>
      <c r="AI98" s="30"/>
      <c r="AJ98" s="30"/>
      <c r="AK98" s="30"/>
    </row>
    <row r="99" spans="1:37" x14ac:dyDescent="0.2">
      <c r="A99" s="30"/>
      <c r="B99" s="30"/>
      <c r="C99" s="30"/>
      <c r="D99" s="30"/>
      <c r="E99" s="33" t="s">
        <v>292</v>
      </c>
      <c r="F99" s="31">
        <f>F98+F97+F96</f>
        <v>451.9</v>
      </c>
      <c r="G99" s="31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7"/>
      <c r="S99" s="30"/>
      <c r="T99" s="30"/>
      <c r="U99" s="30"/>
      <c r="V99" s="30"/>
      <c r="W99" s="30"/>
      <c r="X99" s="30"/>
      <c r="Y99" s="30"/>
      <c r="Z99" s="30"/>
      <c r="AA99" s="30"/>
      <c r="AB99" s="30"/>
      <c r="AC99" s="30"/>
      <c r="AD99" s="30"/>
      <c r="AE99" s="30"/>
      <c r="AF99" s="30"/>
      <c r="AG99" s="30"/>
      <c r="AH99" s="30"/>
      <c r="AI99" s="30"/>
      <c r="AJ99" s="30"/>
      <c r="AK99" s="30"/>
    </row>
    <row r="100" spans="1:37" x14ac:dyDescent="0.2">
      <c r="A100" s="30"/>
      <c r="B100" s="30"/>
      <c r="C100" s="30"/>
      <c r="D100" s="30"/>
      <c r="E100" s="33" t="s">
        <v>264</v>
      </c>
      <c r="F100" s="31">
        <f>ROUND(F99/'M10'!F44,0)</f>
        <v>20</v>
      </c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7"/>
      <c r="S100" s="30"/>
      <c r="T100" s="30"/>
      <c r="U100" s="30"/>
      <c r="V100" s="30"/>
      <c r="W100" s="30"/>
      <c r="X100" s="30"/>
      <c r="Y100" s="30"/>
      <c r="Z100" s="30"/>
      <c r="AA100" s="30"/>
      <c r="AB100" s="30"/>
      <c r="AC100" s="30"/>
      <c r="AD100" s="30"/>
      <c r="AE100" s="30"/>
      <c r="AF100" s="30"/>
      <c r="AG100" s="30"/>
      <c r="AH100" s="30"/>
      <c r="AI100" s="30"/>
      <c r="AJ100" s="30"/>
      <c r="AK100" s="30"/>
    </row>
    <row r="101" spans="1:37" x14ac:dyDescent="0.2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7"/>
      <c r="S101" s="30"/>
      <c r="T101" s="30"/>
      <c r="U101" s="30"/>
      <c r="V101" s="30"/>
      <c r="W101" s="30"/>
      <c r="X101" s="30"/>
      <c r="Y101" s="30"/>
      <c r="Z101" s="30"/>
      <c r="AA101" s="30"/>
      <c r="AB101" s="30"/>
      <c r="AC101" s="30"/>
      <c r="AD101" s="30"/>
      <c r="AE101" s="30"/>
      <c r="AF101" s="30"/>
      <c r="AG101" s="30"/>
      <c r="AH101" s="30"/>
      <c r="AI101" s="30"/>
      <c r="AJ101" s="30"/>
      <c r="AK101" s="30"/>
    </row>
    <row r="102" spans="1:37" x14ac:dyDescent="0.2">
      <c r="A102" s="30"/>
      <c r="B102" s="30"/>
      <c r="C102" s="30"/>
      <c r="D102" s="30"/>
      <c r="E102" s="30" t="s">
        <v>274</v>
      </c>
      <c r="F102" s="38">
        <f>Display!$C$39</f>
        <v>0</v>
      </c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7"/>
      <c r="S102" s="30"/>
      <c r="T102" s="30"/>
      <c r="U102" s="30"/>
      <c r="V102" s="30"/>
      <c r="W102" s="30"/>
      <c r="X102" s="30"/>
      <c r="Y102" s="30"/>
      <c r="Z102" s="30"/>
      <c r="AA102" s="30"/>
      <c r="AB102" s="30"/>
      <c r="AC102" s="30"/>
      <c r="AD102" s="30"/>
      <c r="AE102" s="30"/>
      <c r="AF102" s="30"/>
      <c r="AG102" s="30"/>
      <c r="AH102" s="30"/>
      <c r="AI102" s="30"/>
      <c r="AJ102" s="30"/>
      <c r="AK102" s="30"/>
    </row>
    <row r="103" spans="1:37" x14ac:dyDescent="0.2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7"/>
      <c r="S103" s="30"/>
      <c r="T103" s="30"/>
      <c r="U103" s="30"/>
      <c r="V103" s="30"/>
      <c r="W103" s="30"/>
      <c r="X103" s="30"/>
      <c r="Y103" s="30"/>
      <c r="Z103" s="30"/>
      <c r="AA103" s="30"/>
      <c r="AB103" s="30"/>
      <c r="AC103" s="30"/>
      <c r="AD103" s="30"/>
      <c r="AE103" s="30"/>
      <c r="AF103" s="30"/>
      <c r="AG103" s="30"/>
      <c r="AH103" s="30"/>
      <c r="AI103" s="30"/>
      <c r="AJ103" s="30"/>
      <c r="AK103" s="30"/>
    </row>
    <row r="104" spans="1:37" x14ac:dyDescent="0.2">
      <c r="A104" s="30"/>
      <c r="B104" s="30"/>
      <c r="C104" s="31"/>
      <c r="D104" s="31"/>
      <c r="E104" s="30"/>
      <c r="F104" s="31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7"/>
      <c r="S104" s="30"/>
      <c r="T104" s="30"/>
      <c r="U104" s="30"/>
      <c r="V104" s="30"/>
      <c r="W104" s="30"/>
      <c r="X104" s="30"/>
      <c r="Y104" s="30"/>
      <c r="Z104" s="30"/>
      <c r="AA104" s="30"/>
      <c r="AB104" s="30"/>
      <c r="AC104" s="30"/>
      <c r="AD104" s="30"/>
      <c r="AE104" s="30"/>
      <c r="AF104" s="30"/>
      <c r="AG104" s="30"/>
      <c r="AH104" s="30"/>
      <c r="AI104" s="30"/>
      <c r="AJ104" s="30"/>
      <c r="AK104" s="30"/>
    </row>
    <row r="105" spans="1:37" x14ac:dyDescent="0.2">
      <c r="A105" s="30"/>
      <c r="B105" s="30"/>
      <c r="D105" s="31"/>
      <c r="E105" s="30"/>
      <c r="F105" s="10"/>
      <c r="G105" s="59"/>
      <c r="H105" s="59"/>
      <c r="I105" s="30"/>
      <c r="J105" s="30"/>
      <c r="K105" s="30"/>
      <c r="L105" s="30"/>
      <c r="M105" s="30"/>
      <c r="N105" s="30"/>
      <c r="O105" s="30"/>
      <c r="P105" s="30"/>
      <c r="Q105" s="30"/>
      <c r="R105" s="37"/>
      <c r="S105" s="30"/>
      <c r="T105" s="30"/>
      <c r="U105" s="30"/>
      <c r="V105" s="30"/>
      <c r="W105" s="30"/>
      <c r="X105" s="30"/>
      <c r="Y105" s="30"/>
      <c r="Z105" s="30"/>
      <c r="AA105" s="30"/>
      <c r="AB105" s="30"/>
      <c r="AC105" s="30"/>
      <c r="AD105" s="30"/>
      <c r="AE105" s="30"/>
      <c r="AF105" s="30"/>
      <c r="AG105" s="30"/>
      <c r="AH105" s="30"/>
      <c r="AI105" s="30"/>
      <c r="AJ105" s="30"/>
      <c r="AK105" s="30"/>
    </row>
    <row r="106" spans="1:37" x14ac:dyDescent="0.2">
      <c r="A106" s="30"/>
      <c r="B106" s="30"/>
      <c r="C106" s="31"/>
      <c r="D106" s="30"/>
      <c r="E106" s="30"/>
      <c r="F106" s="59"/>
      <c r="G106" s="59"/>
      <c r="H106" s="59"/>
      <c r="I106" s="30"/>
      <c r="J106" s="30"/>
      <c r="K106" s="30"/>
      <c r="L106" s="30"/>
      <c r="M106" s="30"/>
      <c r="N106" s="30"/>
      <c r="O106" s="30"/>
      <c r="P106" s="30"/>
      <c r="Q106" s="30"/>
      <c r="R106" s="37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  <c r="AF106" s="30"/>
      <c r="AG106" s="30"/>
      <c r="AH106" s="30"/>
      <c r="AI106" s="30"/>
      <c r="AJ106" s="30"/>
      <c r="AK106" s="30"/>
    </row>
    <row r="107" spans="1:37" x14ac:dyDescent="0.2">
      <c r="A107" s="30"/>
      <c r="B107" s="30"/>
      <c r="C107" s="30"/>
      <c r="D107" s="30"/>
      <c r="E107" s="30"/>
      <c r="F107" s="59"/>
      <c r="G107" s="59"/>
      <c r="H107" s="59"/>
      <c r="I107" s="30"/>
      <c r="J107" s="30"/>
      <c r="K107" s="30"/>
      <c r="L107" s="30"/>
      <c r="M107" s="30"/>
      <c r="N107" s="30"/>
      <c r="O107" s="30"/>
      <c r="P107" s="30"/>
      <c r="Q107" s="30"/>
      <c r="R107" s="37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  <c r="AF107" s="30"/>
      <c r="AG107" s="30"/>
      <c r="AH107" s="30"/>
      <c r="AI107" s="30"/>
      <c r="AJ107" s="30"/>
      <c r="AK107" s="30"/>
    </row>
    <row r="108" spans="1:37" x14ac:dyDescent="0.2">
      <c r="A108" s="30"/>
      <c r="B108" s="30"/>
      <c r="C108" s="30"/>
      <c r="D108" s="30"/>
      <c r="E108" s="30"/>
      <c r="F108" s="59"/>
      <c r="G108" s="59"/>
      <c r="H108" s="59"/>
      <c r="I108" s="30"/>
      <c r="J108" s="30"/>
      <c r="K108" s="30"/>
      <c r="L108" s="30"/>
      <c r="M108" s="30"/>
      <c r="N108" s="30"/>
      <c r="O108" s="30"/>
      <c r="P108" s="30"/>
      <c r="Q108" s="30"/>
      <c r="R108" s="37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  <c r="AF108" s="30"/>
      <c r="AG108" s="30"/>
      <c r="AH108" s="30"/>
      <c r="AI108" s="30"/>
      <c r="AJ108" s="30"/>
      <c r="AK108" s="30"/>
    </row>
    <row r="109" spans="1:37" x14ac:dyDescent="0.2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7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  <c r="AF109" s="30"/>
      <c r="AG109" s="30"/>
      <c r="AH109" s="30"/>
      <c r="AI109" s="30"/>
      <c r="AJ109" s="30"/>
      <c r="AK109" s="30"/>
    </row>
    <row r="110" spans="1:37" x14ac:dyDescent="0.2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7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  <c r="AF110" s="30"/>
      <c r="AG110" s="30"/>
      <c r="AH110" s="30"/>
      <c r="AI110" s="30"/>
      <c r="AJ110" s="30"/>
      <c r="AK110" s="30"/>
    </row>
    <row r="111" spans="1:37" x14ac:dyDescent="0.2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7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  <c r="AF111" s="30"/>
      <c r="AG111" s="30"/>
      <c r="AH111" s="30"/>
      <c r="AI111" s="30"/>
      <c r="AJ111" s="30"/>
      <c r="AK111" s="30"/>
    </row>
    <row r="112" spans="1:37" x14ac:dyDescent="0.2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7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  <c r="AF112" s="30"/>
      <c r="AG112" s="30"/>
      <c r="AH112" s="30"/>
      <c r="AI112" s="30"/>
      <c r="AJ112" s="30"/>
      <c r="AK112" s="30"/>
    </row>
    <row r="113" spans="1:37" x14ac:dyDescent="0.2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7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  <c r="AF113" s="30"/>
      <c r="AG113" s="30"/>
      <c r="AH113" s="30"/>
      <c r="AI113" s="30"/>
      <c r="AJ113" s="30"/>
      <c r="AK113" s="30"/>
    </row>
    <row r="114" spans="1:37" x14ac:dyDescent="0.2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7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  <c r="AF114" s="30"/>
      <c r="AG114" s="30"/>
      <c r="AH114" s="30"/>
      <c r="AI114" s="30"/>
      <c r="AJ114" s="30"/>
      <c r="AK114" s="30"/>
    </row>
    <row r="115" spans="1:37" x14ac:dyDescent="0.2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7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  <c r="AF115" s="30"/>
      <c r="AG115" s="30"/>
      <c r="AH115" s="30"/>
      <c r="AI115" s="30"/>
      <c r="AJ115" s="30"/>
      <c r="AK115" s="30"/>
    </row>
    <row r="116" spans="1:37" x14ac:dyDescent="0.2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7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  <c r="AF116" s="30"/>
      <c r="AG116" s="30"/>
      <c r="AH116" s="30"/>
      <c r="AI116" s="30"/>
      <c r="AJ116" s="30"/>
      <c r="AK116" s="30"/>
    </row>
    <row r="117" spans="1:37" x14ac:dyDescent="0.2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7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  <c r="AF117" s="30"/>
      <c r="AG117" s="30"/>
      <c r="AH117" s="30"/>
      <c r="AI117" s="30"/>
      <c r="AJ117" s="30"/>
      <c r="AK117" s="30"/>
    </row>
    <row r="118" spans="1:37" x14ac:dyDescent="0.2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7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  <c r="AF118" s="30"/>
      <c r="AG118" s="30"/>
      <c r="AH118" s="30"/>
      <c r="AI118" s="30"/>
      <c r="AJ118" s="30"/>
      <c r="AK118" s="30"/>
    </row>
    <row r="119" spans="1:37" x14ac:dyDescent="0.2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7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  <c r="AF119" s="30"/>
      <c r="AG119" s="30"/>
      <c r="AH119" s="30"/>
      <c r="AI119" s="30"/>
      <c r="AJ119" s="30"/>
      <c r="AK119" s="30"/>
    </row>
    <row r="120" spans="1:37" x14ac:dyDescent="0.2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7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  <c r="AF120" s="30"/>
      <c r="AG120" s="30"/>
      <c r="AH120" s="30"/>
      <c r="AI120" s="30"/>
      <c r="AJ120" s="30"/>
      <c r="AK120" s="30"/>
    </row>
    <row r="121" spans="1:37" x14ac:dyDescent="0.2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7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  <c r="AF121" s="30"/>
      <c r="AG121" s="30"/>
      <c r="AH121" s="30"/>
      <c r="AI121" s="30"/>
      <c r="AJ121" s="30"/>
      <c r="AK121" s="30"/>
    </row>
    <row r="122" spans="1:37" x14ac:dyDescent="0.2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7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  <c r="AF122" s="30"/>
      <c r="AG122" s="30"/>
      <c r="AH122" s="30"/>
      <c r="AI122" s="30"/>
      <c r="AJ122" s="30"/>
      <c r="AK122" s="30"/>
    </row>
    <row r="123" spans="1:37" x14ac:dyDescent="0.2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7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  <c r="AF123" s="30"/>
      <c r="AG123" s="30"/>
      <c r="AH123" s="30"/>
      <c r="AI123" s="30"/>
      <c r="AJ123" s="30"/>
      <c r="AK123" s="30"/>
    </row>
    <row r="124" spans="1:37" x14ac:dyDescent="0.2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7"/>
      <c r="S124" s="30"/>
      <c r="T124" s="30"/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  <c r="AF124" s="30"/>
      <c r="AG124" s="30"/>
      <c r="AH124" s="30"/>
      <c r="AI124" s="30"/>
      <c r="AJ124" s="30"/>
      <c r="AK124" s="30"/>
    </row>
    <row r="125" spans="1:37" x14ac:dyDescent="0.2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7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  <c r="AF125" s="30"/>
      <c r="AG125" s="30"/>
      <c r="AH125" s="30"/>
      <c r="AI125" s="30"/>
      <c r="AJ125" s="30"/>
      <c r="AK125" s="30"/>
    </row>
    <row r="126" spans="1:37" x14ac:dyDescent="0.2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7"/>
      <c r="S126" s="30"/>
      <c r="T126" s="30"/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  <c r="AF126" s="30"/>
      <c r="AG126" s="30"/>
      <c r="AH126" s="30"/>
      <c r="AI126" s="30"/>
      <c r="AJ126" s="30"/>
      <c r="AK126" s="30"/>
    </row>
    <row r="127" spans="1:37" x14ac:dyDescent="0.2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7"/>
      <c r="S127" s="30"/>
      <c r="T127" s="30"/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  <c r="AF127" s="30"/>
      <c r="AG127" s="30"/>
      <c r="AH127" s="30"/>
      <c r="AI127" s="30"/>
      <c r="AJ127" s="30"/>
      <c r="AK127" s="30"/>
    </row>
    <row r="128" spans="1:37" x14ac:dyDescent="0.2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7"/>
      <c r="S128" s="30"/>
      <c r="T128" s="30"/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F128" s="30"/>
      <c r="AG128" s="30"/>
      <c r="AH128" s="30"/>
      <c r="AI128" s="30"/>
      <c r="AJ128" s="30"/>
      <c r="AK128" s="30"/>
    </row>
    <row r="129" spans="1:37" x14ac:dyDescent="0.2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7"/>
      <c r="S129" s="30"/>
      <c r="T129" s="30"/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  <c r="AF129" s="30"/>
      <c r="AG129" s="30"/>
      <c r="AH129" s="30"/>
      <c r="AI129" s="30"/>
      <c r="AJ129" s="30"/>
      <c r="AK129" s="30"/>
    </row>
    <row r="130" spans="1:37" x14ac:dyDescent="0.2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7"/>
      <c r="S130" s="30"/>
      <c r="T130" s="30"/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  <c r="AF130" s="30"/>
      <c r="AG130" s="30"/>
      <c r="AH130" s="30"/>
      <c r="AI130" s="30"/>
      <c r="AJ130" s="30"/>
      <c r="AK130" s="30"/>
    </row>
    <row r="131" spans="1:37" x14ac:dyDescent="0.2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7"/>
      <c r="S131" s="30"/>
      <c r="T131" s="30"/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  <c r="AF131" s="30"/>
      <c r="AG131" s="30"/>
      <c r="AH131" s="30"/>
      <c r="AI131" s="30"/>
      <c r="AJ131" s="30"/>
      <c r="AK131" s="30"/>
    </row>
    <row r="132" spans="1:37" x14ac:dyDescent="0.2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7"/>
      <c r="S132" s="30"/>
      <c r="T132" s="30"/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F132" s="30"/>
      <c r="AG132" s="30"/>
      <c r="AH132" s="30"/>
      <c r="AI132" s="30"/>
      <c r="AJ132" s="30"/>
      <c r="AK132" s="30"/>
    </row>
    <row r="133" spans="1:37" x14ac:dyDescent="0.2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7"/>
      <c r="S133" s="30"/>
      <c r="T133" s="30"/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  <c r="AF133" s="30"/>
      <c r="AG133" s="30"/>
      <c r="AH133" s="30"/>
      <c r="AI133" s="30"/>
      <c r="AJ133" s="30"/>
      <c r="AK133" s="30"/>
    </row>
    <row r="134" spans="1:37" x14ac:dyDescent="0.2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7"/>
      <c r="S134" s="30"/>
      <c r="T134" s="30"/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F134" s="30"/>
      <c r="AG134" s="30"/>
      <c r="AH134" s="30"/>
      <c r="AI134" s="30"/>
      <c r="AJ134" s="30"/>
      <c r="AK134" s="30"/>
    </row>
    <row r="135" spans="1:37" x14ac:dyDescent="0.2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7"/>
      <c r="S135" s="30"/>
      <c r="T135" s="30"/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  <c r="AF135" s="30"/>
      <c r="AG135" s="30"/>
      <c r="AH135" s="30"/>
      <c r="AI135" s="30"/>
      <c r="AJ135" s="30"/>
      <c r="AK135" s="30"/>
    </row>
    <row r="136" spans="1:37" x14ac:dyDescent="0.2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7"/>
      <c r="S136" s="30"/>
      <c r="T136" s="30"/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F136" s="30"/>
      <c r="AG136" s="30"/>
      <c r="AH136" s="30"/>
      <c r="AI136" s="30"/>
      <c r="AJ136" s="30"/>
      <c r="AK136" s="30"/>
    </row>
    <row r="137" spans="1:37" x14ac:dyDescent="0.2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7"/>
      <c r="S137" s="30"/>
      <c r="T137" s="30"/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F137" s="30"/>
      <c r="AG137" s="30"/>
      <c r="AH137" s="30"/>
      <c r="AI137" s="30"/>
      <c r="AJ137" s="30"/>
      <c r="AK137" s="30"/>
    </row>
    <row r="138" spans="1:37" x14ac:dyDescent="0.2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7"/>
      <c r="S138" s="30"/>
      <c r="T138" s="30"/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F138" s="30"/>
      <c r="AG138" s="30"/>
      <c r="AH138" s="30"/>
      <c r="AI138" s="30"/>
      <c r="AJ138" s="30"/>
      <c r="AK138" s="30"/>
    </row>
    <row r="139" spans="1:37" x14ac:dyDescent="0.2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7"/>
      <c r="S139" s="30"/>
      <c r="T139" s="30"/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F139" s="30"/>
      <c r="AG139" s="30"/>
      <c r="AH139" s="30"/>
      <c r="AI139" s="30"/>
      <c r="AJ139" s="30"/>
      <c r="AK139" s="30"/>
    </row>
    <row r="140" spans="1:37" x14ac:dyDescent="0.2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7"/>
      <c r="S140" s="30"/>
      <c r="T140" s="30"/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F140" s="30"/>
      <c r="AG140" s="30"/>
      <c r="AH140" s="30"/>
      <c r="AI140" s="30"/>
      <c r="AJ140" s="30"/>
      <c r="AK140" s="30"/>
    </row>
    <row r="141" spans="1:37" x14ac:dyDescent="0.2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7"/>
      <c r="S141" s="30"/>
      <c r="T141" s="30"/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F141" s="30"/>
      <c r="AG141" s="30"/>
      <c r="AH141" s="30"/>
      <c r="AI141" s="30"/>
      <c r="AJ141" s="30"/>
      <c r="AK141" s="30"/>
    </row>
    <row r="142" spans="1:37" x14ac:dyDescent="0.2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7"/>
      <c r="S142" s="30"/>
      <c r="T142" s="30"/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F142" s="30"/>
      <c r="AG142" s="30"/>
      <c r="AH142" s="30"/>
      <c r="AI142" s="30"/>
      <c r="AJ142" s="30"/>
      <c r="AK142" s="30"/>
    </row>
    <row r="143" spans="1:37" x14ac:dyDescent="0.2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7"/>
      <c r="S143" s="30"/>
      <c r="T143" s="30"/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F143" s="30"/>
      <c r="AG143" s="30"/>
      <c r="AH143" s="30"/>
      <c r="AI143" s="30"/>
      <c r="AJ143" s="30"/>
      <c r="AK143" s="30"/>
    </row>
    <row r="144" spans="1:37" x14ac:dyDescent="0.2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7"/>
      <c r="S144" s="30"/>
      <c r="T144" s="30"/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F144" s="30"/>
      <c r="AG144" s="30"/>
      <c r="AH144" s="30"/>
      <c r="AI144" s="30"/>
      <c r="AJ144" s="30"/>
      <c r="AK144" s="30"/>
    </row>
  </sheetData>
  <mergeCells count="4">
    <mergeCell ref="A2:C2"/>
    <mergeCell ref="L2:N2"/>
    <mergeCell ref="H3:I3"/>
    <mergeCell ref="F3:G3"/>
  </mergeCells>
  <pageMargins left="0.75" right="0.75" top="1" bottom="1" header="0.5" footer="0.5"/>
  <pageSetup paperSize="9" orientation="portrait" horizontalDpi="4294967292" verticalDpi="429496729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5"/>
  <sheetViews>
    <sheetView topLeftCell="A28" workbookViewId="0">
      <selection activeCell="B66" sqref="B66"/>
    </sheetView>
  </sheetViews>
  <sheetFormatPr baseColWidth="10" defaultRowHeight="16" x14ac:dyDescent="0.2"/>
  <cols>
    <col min="1" max="1" width="10.83203125" style="13"/>
  </cols>
  <sheetData>
    <row r="1" spans="1:16" x14ac:dyDescent="0.2">
      <c r="A1" s="73" t="s">
        <v>85</v>
      </c>
      <c r="B1" s="11"/>
      <c r="C1" s="11"/>
      <c r="D1" s="11"/>
      <c r="E1" s="11"/>
      <c r="F1" s="11"/>
      <c r="G1" s="11"/>
      <c r="H1" s="11"/>
      <c r="I1" s="11"/>
    </row>
    <row r="2" spans="1:16" x14ac:dyDescent="0.2">
      <c r="A2" s="73" t="s">
        <v>97</v>
      </c>
      <c r="B2" s="11"/>
      <c r="C2" s="11"/>
      <c r="D2" s="11"/>
      <c r="E2" s="11"/>
      <c r="F2" s="11"/>
      <c r="G2" s="11"/>
      <c r="H2" s="11"/>
      <c r="I2" s="11" t="s">
        <v>99</v>
      </c>
      <c r="P2" s="11" t="s">
        <v>126</v>
      </c>
    </row>
    <row r="3" spans="1:16" x14ac:dyDescent="0.2">
      <c r="A3" s="13" t="s">
        <v>86</v>
      </c>
      <c r="B3" t="s">
        <v>94</v>
      </c>
      <c r="I3" t="s">
        <v>93</v>
      </c>
    </row>
    <row r="4" spans="1:16" x14ac:dyDescent="0.2">
      <c r="A4" s="13" t="s">
        <v>86</v>
      </c>
      <c r="B4" t="s">
        <v>87</v>
      </c>
      <c r="I4" t="s">
        <v>92</v>
      </c>
    </row>
    <row r="5" spans="1:16" x14ac:dyDescent="0.2">
      <c r="A5" s="13" t="s">
        <v>86</v>
      </c>
      <c r="B5" t="s">
        <v>88</v>
      </c>
      <c r="I5" t="s">
        <v>91</v>
      </c>
    </row>
    <row r="7" spans="1:16" x14ac:dyDescent="0.2">
      <c r="A7" s="13" t="s">
        <v>98</v>
      </c>
      <c r="B7" s="15">
        <v>1.3</v>
      </c>
      <c r="I7" t="s">
        <v>89</v>
      </c>
    </row>
    <row r="8" spans="1:16" x14ac:dyDescent="0.2">
      <c r="J8" t="s">
        <v>105</v>
      </c>
    </row>
    <row r="9" spans="1:16" x14ac:dyDescent="0.2">
      <c r="A9" s="13" t="s">
        <v>102</v>
      </c>
      <c r="B9" t="s">
        <v>103</v>
      </c>
      <c r="J9" t="s">
        <v>106</v>
      </c>
    </row>
    <row r="11" spans="1:16" x14ac:dyDescent="0.2">
      <c r="A11" s="13" t="s">
        <v>98</v>
      </c>
      <c r="B11" s="15">
        <v>1.4</v>
      </c>
    </row>
    <row r="12" spans="1:16" x14ac:dyDescent="0.2">
      <c r="I12" t="s">
        <v>95</v>
      </c>
    </row>
    <row r="13" spans="1:16" x14ac:dyDescent="0.2">
      <c r="A13" s="13" t="s">
        <v>102</v>
      </c>
      <c r="B13" t="s">
        <v>104</v>
      </c>
      <c r="I13" t="s">
        <v>96</v>
      </c>
    </row>
    <row r="14" spans="1:16" x14ac:dyDescent="0.2">
      <c r="I14" t="s">
        <v>90</v>
      </c>
    </row>
    <row r="15" spans="1:16" x14ac:dyDescent="0.2">
      <c r="A15" s="13" t="s">
        <v>98</v>
      </c>
      <c r="B15" s="15">
        <v>1.41</v>
      </c>
    </row>
    <row r="17" spans="1:9" x14ac:dyDescent="0.2">
      <c r="I17" t="s">
        <v>107</v>
      </c>
    </row>
    <row r="18" spans="1:9" x14ac:dyDescent="0.2">
      <c r="I18" t="s">
        <v>123</v>
      </c>
    </row>
    <row r="19" spans="1:9" x14ac:dyDescent="0.2">
      <c r="A19" s="13" t="s">
        <v>98</v>
      </c>
      <c r="B19" s="15">
        <v>1.42</v>
      </c>
      <c r="I19" t="s">
        <v>125</v>
      </c>
    </row>
    <row r="20" spans="1:9" x14ac:dyDescent="0.2">
      <c r="B20" t="s">
        <v>109</v>
      </c>
    </row>
    <row r="21" spans="1:9" x14ac:dyDescent="0.2">
      <c r="B21" t="s">
        <v>111</v>
      </c>
    </row>
    <row r="24" spans="1:9" x14ac:dyDescent="0.2">
      <c r="A24" s="13" t="s">
        <v>98</v>
      </c>
      <c r="B24" s="15">
        <v>1.43</v>
      </c>
    </row>
    <row r="25" spans="1:9" x14ac:dyDescent="0.2">
      <c r="B25" t="s">
        <v>110</v>
      </c>
      <c r="I25" t="s">
        <v>122</v>
      </c>
    </row>
    <row r="30" spans="1:9" x14ac:dyDescent="0.2">
      <c r="A30" s="14" t="s">
        <v>98</v>
      </c>
      <c r="B30" s="15">
        <v>1.44</v>
      </c>
    </row>
    <row r="31" spans="1:9" x14ac:dyDescent="0.2">
      <c r="B31" t="s">
        <v>129</v>
      </c>
    </row>
    <row r="34" spans="1:2" x14ac:dyDescent="0.2">
      <c r="A34" s="13" t="s">
        <v>98</v>
      </c>
      <c r="B34" s="16">
        <v>1.45</v>
      </c>
    </row>
    <row r="35" spans="1:2" x14ac:dyDescent="0.2">
      <c r="B35" t="s">
        <v>144</v>
      </c>
    </row>
    <row r="36" spans="1:2" x14ac:dyDescent="0.2">
      <c r="B36" t="s">
        <v>145</v>
      </c>
    </row>
    <row r="38" spans="1:2" x14ac:dyDescent="0.2">
      <c r="A38" s="13" t="s">
        <v>98</v>
      </c>
      <c r="B38" s="16">
        <v>1.46</v>
      </c>
    </row>
    <row r="39" spans="1:2" x14ac:dyDescent="0.2">
      <c r="B39" t="s">
        <v>146</v>
      </c>
    </row>
    <row r="40" spans="1:2" x14ac:dyDescent="0.2">
      <c r="B40" t="s">
        <v>165</v>
      </c>
    </row>
    <row r="43" spans="1:2" x14ac:dyDescent="0.2">
      <c r="A43" s="13" t="s">
        <v>98</v>
      </c>
      <c r="B43" t="s">
        <v>172</v>
      </c>
    </row>
    <row r="45" spans="1:2" x14ac:dyDescent="0.2">
      <c r="A45" s="13" t="s">
        <v>98</v>
      </c>
      <c r="B45">
        <v>1.52</v>
      </c>
    </row>
    <row r="46" spans="1:2" x14ac:dyDescent="0.2">
      <c r="B46" t="s">
        <v>322</v>
      </c>
    </row>
    <row r="47" spans="1:2" x14ac:dyDescent="0.2">
      <c r="B47" t="s">
        <v>323</v>
      </c>
    </row>
    <row r="48" spans="1:2" x14ac:dyDescent="0.2">
      <c r="B48" t="s">
        <v>324</v>
      </c>
    </row>
    <row r="50" spans="1:2" x14ac:dyDescent="0.2">
      <c r="A50" s="13" t="s">
        <v>98</v>
      </c>
      <c r="B50">
        <v>1.61</v>
      </c>
    </row>
    <row r="51" spans="1:2" x14ac:dyDescent="0.2">
      <c r="B51" t="s">
        <v>325</v>
      </c>
    </row>
    <row r="52" spans="1:2" x14ac:dyDescent="0.2">
      <c r="B52" t="s">
        <v>330</v>
      </c>
    </row>
    <row r="53" spans="1:2" x14ac:dyDescent="0.2">
      <c r="B53" t="s">
        <v>358</v>
      </c>
    </row>
    <row r="54" spans="1:2" x14ac:dyDescent="0.2">
      <c r="B54" t="s">
        <v>349</v>
      </c>
    </row>
    <row r="55" spans="1:2" x14ac:dyDescent="0.2">
      <c r="B55" t="s">
        <v>350</v>
      </c>
    </row>
    <row r="57" spans="1:2" x14ac:dyDescent="0.2">
      <c r="A57" s="13" t="s">
        <v>98</v>
      </c>
      <c r="B57">
        <v>1.7</v>
      </c>
    </row>
    <row r="58" spans="1:2" x14ac:dyDescent="0.2">
      <c r="B58" t="s">
        <v>356</v>
      </c>
    </row>
    <row r="59" spans="1:2" x14ac:dyDescent="0.2">
      <c r="B59" t="s">
        <v>357</v>
      </c>
    </row>
    <row r="62" spans="1:2" x14ac:dyDescent="0.2">
      <c r="A62" s="13" t="s">
        <v>98</v>
      </c>
      <c r="B62">
        <v>1.8</v>
      </c>
    </row>
    <row r="63" spans="1:2" x14ac:dyDescent="0.2">
      <c r="B63" t="s">
        <v>402</v>
      </c>
    </row>
    <row r="64" spans="1:2" x14ac:dyDescent="0.2">
      <c r="B64" t="s">
        <v>403</v>
      </c>
    </row>
    <row r="65" spans="2:2" x14ac:dyDescent="0.2">
      <c r="B65" t="s">
        <v>404</v>
      </c>
    </row>
  </sheetData>
  <customSheetViews>
    <customSheetView guid="{DD8F8E6C-479B-D54D-BE9B-033BF32F4E83}" state="hidden" topLeftCell="A5">
      <selection activeCell="B44" sqref="B44"/>
      <pageMargins left="0.7" right="0.7" top="0.75" bottom="0.75" header="0.3" footer="0.3"/>
    </customSheetView>
  </customSheetViews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U54"/>
  <sheetViews>
    <sheetView topLeftCell="F13" workbookViewId="0">
      <selection activeCell="F24" sqref="A24:XFD53"/>
    </sheetView>
  </sheetViews>
  <sheetFormatPr baseColWidth="10" defaultRowHeight="16" x14ac:dyDescent="0.2"/>
  <cols>
    <col min="5" max="7" width="14.1640625" style="3" customWidth="1"/>
    <col min="8" max="8" width="14.1640625" customWidth="1"/>
    <col min="12" max="12" width="11.33203125" customWidth="1"/>
  </cols>
  <sheetData>
    <row r="6" spans="2:4" x14ac:dyDescent="0.2">
      <c r="B6" t="s">
        <v>0</v>
      </c>
    </row>
    <row r="7" spans="2:4" x14ac:dyDescent="0.2">
      <c r="B7" t="s">
        <v>1</v>
      </c>
    </row>
    <row r="8" spans="2:4" x14ac:dyDescent="0.2">
      <c r="B8" t="s">
        <v>2</v>
      </c>
    </row>
    <row r="11" spans="2:4" x14ac:dyDescent="0.2">
      <c r="B11" t="s">
        <v>3</v>
      </c>
    </row>
    <row r="13" spans="2:4" x14ac:dyDescent="0.2">
      <c r="B13" t="s">
        <v>4</v>
      </c>
    </row>
    <row r="15" spans="2:4" x14ac:dyDescent="0.2">
      <c r="D15">
        <v>1</v>
      </c>
    </row>
    <row r="16" spans="2:4" x14ac:dyDescent="0.2">
      <c r="B16" t="s">
        <v>6</v>
      </c>
      <c r="D16">
        <v>126</v>
      </c>
    </row>
    <row r="17" spans="2:21" x14ac:dyDescent="0.2">
      <c r="B17" t="s">
        <v>5</v>
      </c>
      <c r="D17">
        <v>2</v>
      </c>
      <c r="M17">
        <v>124</v>
      </c>
    </row>
    <row r="18" spans="2:21" x14ac:dyDescent="0.2">
      <c r="M18" s="6" t="e">
        <f>20*LOG10((10^(L21/20)+10^(M17/20)))</f>
        <v>#VALUE!</v>
      </c>
    </row>
    <row r="19" spans="2:21" s="2" customFormat="1" ht="35" customHeight="1" x14ac:dyDescent="0.2">
      <c r="E19" s="4" t="s">
        <v>8</v>
      </c>
      <c r="F19" s="4" t="s">
        <v>9</v>
      </c>
      <c r="G19" s="4" t="s">
        <v>10</v>
      </c>
    </row>
    <row r="20" spans="2:21" x14ac:dyDescent="0.2">
      <c r="B20" t="s">
        <v>7</v>
      </c>
      <c r="D20" t="s">
        <v>8</v>
      </c>
      <c r="E20" s="3">
        <v>1</v>
      </c>
      <c r="F20" s="5"/>
      <c r="G20" s="6">
        <v>126</v>
      </c>
      <c r="P20" t="s">
        <v>397</v>
      </c>
      <c r="S20" t="s">
        <v>398</v>
      </c>
      <c r="U20" t="s">
        <v>399</v>
      </c>
    </row>
    <row r="21" spans="2:21" x14ac:dyDescent="0.2">
      <c r="E21" s="3">
        <v>2</v>
      </c>
      <c r="F21" s="6">
        <v>126</v>
      </c>
      <c r="G21" s="6">
        <f t="shared" ref="G21:G28" si="0">20*LOG10((10^(F21/20)+10^(G20/20)))</f>
        <v>132.02059991327963</v>
      </c>
      <c r="L21" t="s">
        <v>168</v>
      </c>
    </row>
    <row r="22" spans="2:21" x14ac:dyDescent="0.2">
      <c r="E22" s="3">
        <v>3</v>
      </c>
      <c r="F22" s="6">
        <v>126</v>
      </c>
      <c r="G22" s="6">
        <f t="shared" si="0"/>
        <v>135.54242509439325</v>
      </c>
    </row>
    <row r="23" spans="2:21" x14ac:dyDescent="0.2">
      <c r="E23" s="3">
        <v>4</v>
      </c>
      <c r="F23" s="6">
        <v>126</v>
      </c>
      <c r="G23" s="6">
        <f t="shared" si="0"/>
        <v>138.04119982655925</v>
      </c>
      <c r="L23" t="s">
        <v>132</v>
      </c>
      <c r="M23" t="s">
        <v>68</v>
      </c>
      <c r="N23" t="s">
        <v>69</v>
      </c>
      <c r="P23" t="s">
        <v>138</v>
      </c>
    </row>
    <row r="24" spans="2:21" x14ac:dyDescent="0.2">
      <c r="E24" s="3">
        <v>5</v>
      </c>
      <c r="F24" s="6">
        <v>126</v>
      </c>
      <c r="G24" s="6">
        <f t="shared" si="0"/>
        <v>139.97940008672037</v>
      </c>
      <c r="K24">
        <v>1</v>
      </c>
      <c r="L24" s="19">
        <f>Display!C77</f>
        <v>124</v>
      </c>
      <c r="M24" s="6">
        <v>124</v>
      </c>
      <c r="N24" s="1"/>
      <c r="P24">
        <f>10^((Display!AH44+Display!C77)/20)</f>
        <v>1584893.1924611153</v>
      </c>
      <c r="Q24">
        <f>20*LOG10(P24)</f>
        <v>124</v>
      </c>
      <c r="S24">
        <f>10^((Display!AI44+Display!C77)/20)</f>
        <v>1584893.1924611153</v>
      </c>
      <c r="U24">
        <f>10^((Display!AJ44+Display!C77)/20)</f>
        <v>1584893.1924611153</v>
      </c>
    </row>
    <row r="25" spans="2:21" x14ac:dyDescent="0.2">
      <c r="E25" s="3">
        <v>6</v>
      </c>
      <c r="F25" s="6">
        <v>126</v>
      </c>
      <c r="G25" s="6">
        <f t="shared" si="0"/>
        <v>141.56302500767288</v>
      </c>
      <c r="K25">
        <v>2</v>
      </c>
      <c r="L25" s="19">
        <f>Display!C78</f>
        <v>124</v>
      </c>
      <c r="M25" s="6">
        <f>20*LOG10((10^(L25/20)+10^(M24/20)))</f>
        <v>130.02059991327963</v>
      </c>
      <c r="N25" s="1">
        <f t="shared" ref="N25:N39" si="1">M25-3</f>
        <v>127.02059991327963</v>
      </c>
      <c r="P25">
        <f>10^((Display!AH45+Display!C78)/20)</f>
        <v>1584893.1924611153</v>
      </c>
      <c r="Q25">
        <f t="shared" ref="Q25:Q41" si="2">20*LOG10(P25)</f>
        <v>124</v>
      </c>
      <c r="S25">
        <f>10^((Display!AI45+Display!C78)/20)</f>
        <v>1584893.1924611153</v>
      </c>
      <c r="U25">
        <f>10^((Display!AJ45+Display!C78)/20)</f>
        <v>1584893.1924611153</v>
      </c>
    </row>
    <row r="26" spans="2:21" x14ac:dyDescent="0.2">
      <c r="E26" s="3">
        <v>7</v>
      </c>
      <c r="F26" s="6">
        <v>126</v>
      </c>
      <c r="G26" s="6">
        <f t="shared" si="0"/>
        <v>142.90196080028517</v>
      </c>
      <c r="K26">
        <v>3</v>
      </c>
      <c r="L26" s="19">
        <f>Display!C79</f>
        <v>124</v>
      </c>
      <c r="M26" s="6">
        <f t="shared" ref="M26:M39" si="3">20*LOG10((10^(L26/20)+10^(M25/20)))</f>
        <v>133.54242509439325</v>
      </c>
      <c r="N26" s="1">
        <f t="shared" si="1"/>
        <v>130.54242509439325</v>
      </c>
      <c r="P26">
        <f>10^((Display!AH46+Display!C79)/20)</f>
        <v>1584893.1924611153</v>
      </c>
      <c r="Q26">
        <f t="shared" si="2"/>
        <v>124</v>
      </c>
      <c r="S26">
        <f>10^((Display!AI46+Display!C79)/20)</f>
        <v>1584893.1924611153</v>
      </c>
      <c r="U26">
        <f>10^((Display!AJ46+Display!C79)/20)</f>
        <v>1584893.1924611153</v>
      </c>
    </row>
    <row r="27" spans="2:21" x14ac:dyDescent="0.2">
      <c r="E27" s="3">
        <v>8</v>
      </c>
      <c r="F27" s="6">
        <v>126</v>
      </c>
      <c r="G27" s="6">
        <f t="shared" si="0"/>
        <v>144.0617997398389</v>
      </c>
      <c r="K27">
        <v>4</v>
      </c>
      <c r="L27" s="19">
        <f>Display!C80</f>
        <v>124</v>
      </c>
      <c r="M27" s="6">
        <f t="shared" si="3"/>
        <v>136.04119982655928</v>
      </c>
      <c r="N27" s="1">
        <f t="shared" si="1"/>
        <v>133.04119982655928</v>
      </c>
      <c r="P27">
        <f>10^((Display!AH47+Display!C80)/20)</f>
        <v>1584893.1924611153</v>
      </c>
      <c r="Q27">
        <f t="shared" si="2"/>
        <v>124</v>
      </c>
      <c r="S27">
        <f>10^((Display!AI47+Display!C80)/20)</f>
        <v>1584893.1924611153</v>
      </c>
      <c r="U27">
        <f>10^((Display!AJ47+Display!C80)/20)</f>
        <v>1584893.1924611153</v>
      </c>
    </row>
    <row r="28" spans="2:21" x14ac:dyDescent="0.2">
      <c r="E28" s="3">
        <v>9</v>
      </c>
      <c r="F28" s="6">
        <v>0</v>
      </c>
      <c r="G28" s="6">
        <f t="shared" si="0"/>
        <v>144.06180028399604</v>
      </c>
      <c r="K28">
        <v>5</v>
      </c>
      <c r="L28" s="19">
        <f>Display!C81</f>
        <v>124</v>
      </c>
      <c r="M28" s="6">
        <f t="shared" si="3"/>
        <v>137.9794000867204</v>
      </c>
      <c r="N28" s="1">
        <f t="shared" si="1"/>
        <v>134.9794000867204</v>
      </c>
      <c r="P28">
        <f>10^((Display!AH48+Display!C81)/20)</f>
        <v>1584893.1924611153</v>
      </c>
      <c r="Q28">
        <f t="shared" si="2"/>
        <v>124</v>
      </c>
      <c r="S28">
        <f>10^((Display!AI48+Display!C81)/20)</f>
        <v>1584893.1924611153</v>
      </c>
      <c r="U28">
        <f>10^((Display!AJ48+Display!C81)/20)</f>
        <v>1584893.1924611153</v>
      </c>
    </row>
    <row r="29" spans="2:21" x14ac:dyDescent="0.2">
      <c r="K29">
        <v>6</v>
      </c>
      <c r="L29" s="19">
        <f>Display!C82</f>
        <v>124</v>
      </c>
      <c r="M29" s="6">
        <f t="shared" si="3"/>
        <v>139.56302500767291</v>
      </c>
      <c r="N29" s="1">
        <f t="shared" si="1"/>
        <v>136.56302500767291</v>
      </c>
      <c r="P29">
        <f>10^((Display!AH49+Display!C82)/20)</f>
        <v>1584893.1924611153</v>
      </c>
      <c r="Q29">
        <f t="shared" si="2"/>
        <v>124</v>
      </c>
      <c r="S29">
        <f>10^((Display!AI49+Display!C82)/20)</f>
        <v>1584893.1924611153</v>
      </c>
      <c r="U29">
        <f>10^((Display!AJ49+Display!C82)/20)</f>
        <v>1584893.1924611153</v>
      </c>
    </row>
    <row r="30" spans="2:21" x14ac:dyDescent="0.2">
      <c r="K30">
        <v>7</v>
      </c>
      <c r="L30" s="19">
        <f>Display!C83</f>
        <v>124</v>
      </c>
      <c r="M30" s="6">
        <f t="shared" si="3"/>
        <v>140.90196080028517</v>
      </c>
      <c r="N30" s="1">
        <f t="shared" si="1"/>
        <v>137.90196080028517</v>
      </c>
      <c r="P30">
        <f>10^((Display!AH50+Display!C83)/20)</f>
        <v>1584893.1924611153</v>
      </c>
      <c r="Q30">
        <f t="shared" si="2"/>
        <v>124</v>
      </c>
      <c r="S30">
        <f>10^((Display!AI50+Display!C83)/20)</f>
        <v>1778279.4100389241</v>
      </c>
      <c r="U30">
        <f>10^((Display!AJ50+Display!C83)/20)</f>
        <v>1584893.1924611153</v>
      </c>
    </row>
    <row r="31" spans="2:21" x14ac:dyDescent="0.2">
      <c r="B31" t="s">
        <v>13</v>
      </c>
      <c r="F31" s="3" t="s">
        <v>11</v>
      </c>
      <c r="K31">
        <v>8</v>
      </c>
      <c r="L31" s="19">
        <f>Display!C84</f>
        <v>124</v>
      </c>
      <c r="M31" s="6">
        <f t="shared" si="3"/>
        <v>142.0617997398389</v>
      </c>
      <c r="N31" s="1">
        <f t="shared" si="1"/>
        <v>139.0617997398389</v>
      </c>
      <c r="P31">
        <f>10^((Display!AH51+Display!C84)/20)</f>
        <v>1584893.1924611153</v>
      </c>
      <c r="Q31">
        <f t="shared" si="2"/>
        <v>124</v>
      </c>
      <c r="S31">
        <f>10^((Display!AI51+Display!C84)/20)</f>
        <v>1778279.4100389241</v>
      </c>
      <c r="U31">
        <f>10^((Display!AJ51+Display!C84)/20)</f>
        <v>1584893.1924611153</v>
      </c>
    </row>
    <row r="32" spans="2:21" x14ac:dyDescent="0.2">
      <c r="E32" s="3">
        <v>1</v>
      </c>
      <c r="F32" s="3">
        <v>31.5</v>
      </c>
      <c r="G32" s="7">
        <f>10*LOG10(1/(F32*F32))</f>
        <v>-29.96621107579201</v>
      </c>
      <c r="H32" s="1" t="s">
        <v>15</v>
      </c>
      <c r="I32" s="1">
        <f>$G$28+G32</f>
        <v>114.09558920820402</v>
      </c>
      <c r="K32">
        <v>9</v>
      </c>
      <c r="L32" s="19">
        <f>Display!C85</f>
        <v>124</v>
      </c>
      <c r="M32" s="6">
        <f t="shared" si="3"/>
        <v>143.08485018878653</v>
      </c>
      <c r="N32" s="1">
        <f t="shared" si="1"/>
        <v>140.08485018878653</v>
      </c>
      <c r="P32">
        <f>10^((Display!AH52+Display!C85)/20)</f>
        <v>1584893.1924611153</v>
      </c>
      <c r="Q32">
        <f t="shared" si="2"/>
        <v>124</v>
      </c>
      <c r="S32">
        <f>10^((Display!AI52+Display!C85)/20)</f>
        <v>1778279.4100389241</v>
      </c>
      <c r="U32">
        <f>10^((Display!AJ52+Display!C85)/20)</f>
        <v>1584893.1924611153</v>
      </c>
    </row>
    <row r="33" spans="4:21" x14ac:dyDescent="0.2">
      <c r="E33" s="3">
        <v>2</v>
      </c>
      <c r="F33" s="3">
        <v>21.53</v>
      </c>
      <c r="G33" s="7">
        <f t="shared" ref="G33:G40" si="4">10*LOG10(1/(F33*F33))</f>
        <v>-26.660880596469742</v>
      </c>
      <c r="H33" s="1" t="s">
        <v>15</v>
      </c>
      <c r="I33" s="1">
        <f t="shared" ref="I33:I40" si="5">$G$28+G33</f>
        <v>117.4009196875263</v>
      </c>
      <c r="K33">
        <v>10</v>
      </c>
      <c r="L33" s="19">
        <f>Display!C86</f>
        <v>124</v>
      </c>
      <c r="M33" s="6">
        <f t="shared" si="3"/>
        <v>144.00000000000003</v>
      </c>
      <c r="N33" s="1">
        <f t="shared" si="1"/>
        <v>141.00000000000003</v>
      </c>
      <c r="P33">
        <f>10^((Display!AH53+Display!C86)/20)</f>
        <v>1584893.1924611153</v>
      </c>
      <c r="Q33">
        <f t="shared" si="2"/>
        <v>124</v>
      </c>
      <c r="S33">
        <f>10^((Display!AI53+Display!C86)/20)</f>
        <v>1778279.4100389241</v>
      </c>
      <c r="U33">
        <f>10^((Display!AJ53+Display!C86)/20)</f>
        <v>1584893.1924611153</v>
      </c>
    </row>
    <row r="34" spans="4:21" x14ac:dyDescent="0.2">
      <c r="E34" s="3">
        <v>3</v>
      </c>
      <c r="F34" s="3">
        <v>16.25</v>
      </c>
      <c r="G34" s="7">
        <f t="shared" si="4"/>
        <v>-24.217067306297864</v>
      </c>
      <c r="H34" s="1" t="s">
        <v>15</v>
      </c>
      <c r="I34" s="1">
        <f t="shared" si="5"/>
        <v>119.84473297769817</v>
      </c>
      <c r="K34">
        <v>11</v>
      </c>
      <c r="L34" s="19">
        <f>Display!C87</f>
        <v>124</v>
      </c>
      <c r="M34" s="6">
        <f t="shared" si="3"/>
        <v>144.82785370316452</v>
      </c>
      <c r="N34" s="1">
        <f t="shared" si="1"/>
        <v>141.82785370316452</v>
      </c>
      <c r="P34">
        <f>10^((Display!AH54+Display!C87)/20)</f>
        <v>1584893.1924611153</v>
      </c>
      <c r="Q34">
        <f t="shared" si="2"/>
        <v>124</v>
      </c>
      <c r="S34">
        <f>10^((Display!AI54+Display!C87)/20)</f>
        <v>1778279.4100389241</v>
      </c>
      <c r="U34">
        <f>10^((Display!AJ54+Display!C87)/20)</f>
        <v>1584893.1924611153</v>
      </c>
    </row>
    <row r="35" spans="4:21" x14ac:dyDescent="0.2">
      <c r="E35" s="3">
        <v>4</v>
      </c>
      <c r="F35" s="3">
        <v>26.24</v>
      </c>
      <c r="G35" s="7">
        <f t="shared" si="4"/>
        <v>-28.379276614072452</v>
      </c>
      <c r="H35" s="1" t="s">
        <v>14</v>
      </c>
      <c r="I35" s="1">
        <f t="shared" si="5"/>
        <v>115.68252366992358</v>
      </c>
      <c r="K35">
        <v>12</v>
      </c>
      <c r="L35" s="19">
        <f>Display!C88</f>
        <v>124</v>
      </c>
      <c r="M35" s="6">
        <f t="shared" si="3"/>
        <v>145.58362492095253</v>
      </c>
      <c r="N35" s="1">
        <f t="shared" si="1"/>
        <v>142.58362492095253</v>
      </c>
      <c r="P35">
        <f>10^((Display!AH55+Display!C88)/20)</f>
        <v>1584893.1924611153</v>
      </c>
      <c r="Q35">
        <f t="shared" si="2"/>
        <v>124</v>
      </c>
      <c r="S35">
        <f>10^((Display!AI55+Display!C88)/20)</f>
        <v>1778279.4100389241</v>
      </c>
      <c r="U35">
        <f>10^((Display!AJ55+Display!C88)/20)</f>
        <v>1584893.1924611153</v>
      </c>
    </row>
    <row r="36" spans="4:21" x14ac:dyDescent="0.2">
      <c r="E36" s="3">
        <v>5</v>
      </c>
      <c r="F36" s="3">
        <v>22.63</v>
      </c>
      <c r="G36" s="7">
        <f t="shared" si="4"/>
        <v>-27.093691079094569</v>
      </c>
      <c r="H36" s="1" t="s">
        <v>14</v>
      </c>
      <c r="I36" s="1">
        <f t="shared" si="5"/>
        <v>116.96810920490147</v>
      </c>
      <c r="K36">
        <v>13</v>
      </c>
      <c r="L36" s="19">
        <f>Display!C89</f>
        <v>124</v>
      </c>
      <c r="M36" s="6">
        <f t="shared" si="3"/>
        <v>146.27886704613678</v>
      </c>
      <c r="N36" s="1">
        <f t="shared" si="1"/>
        <v>143.27886704613678</v>
      </c>
      <c r="P36">
        <f>10^((Display!AH56+Display!C89)/20)</f>
        <v>1584893.1924611153</v>
      </c>
      <c r="Q36">
        <f t="shared" si="2"/>
        <v>124</v>
      </c>
      <c r="S36">
        <f>10^((Display!AI56+Display!C89)/20)</f>
        <v>1778279.4100389241</v>
      </c>
      <c r="U36">
        <f>10^((Display!AJ56+Display!C89)/20)</f>
        <v>1584893.1924611153</v>
      </c>
    </row>
    <row r="37" spans="4:21" x14ac:dyDescent="0.2">
      <c r="E37" s="3">
        <v>6</v>
      </c>
      <c r="F37" s="3">
        <v>18.59</v>
      </c>
      <c r="G37" s="7">
        <f t="shared" si="4"/>
        <v>-25.385587795437971</v>
      </c>
      <c r="H37" s="1" t="s">
        <v>14</v>
      </c>
      <c r="I37" s="1">
        <f t="shared" si="5"/>
        <v>118.67621248855806</v>
      </c>
      <c r="K37">
        <v>14</v>
      </c>
      <c r="L37" s="19">
        <f>Display!C90</f>
        <v>124</v>
      </c>
      <c r="M37" s="6">
        <f t="shared" si="3"/>
        <v>146.92256071356482</v>
      </c>
      <c r="N37" s="1">
        <f t="shared" si="1"/>
        <v>143.92256071356482</v>
      </c>
      <c r="P37">
        <f>10^((Display!AH57+Display!C90)/20)</f>
        <v>1584893.1924611153</v>
      </c>
      <c r="Q37">
        <f t="shared" si="2"/>
        <v>124</v>
      </c>
      <c r="S37">
        <f>10^((Display!AI57+Display!C90)/20)</f>
        <v>1584893.1924611153</v>
      </c>
      <c r="U37">
        <f>10^((Display!AJ57+Display!C90)/20)</f>
        <v>1584893.1924611153</v>
      </c>
    </row>
    <row r="38" spans="4:21" x14ac:dyDescent="0.2">
      <c r="E38" s="3">
        <v>7</v>
      </c>
      <c r="F38" s="3">
        <v>14.72</v>
      </c>
      <c r="G38" s="7">
        <f t="shared" si="4"/>
        <v>-23.358156200029605</v>
      </c>
      <c r="H38" s="1" t="s">
        <v>14</v>
      </c>
      <c r="I38" s="1">
        <f t="shared" si="5"/>
        <v>120.70364408396642</v>
      </c>
      <c r="K38">
        <v>15</v>
      </c>
      <c r="L38" s="19">
        <f>Display!C91</f>
        <v>124</v>
      </c>
      <c r="M38" s="6">
        <f t="shared" si="3"/>
        <v>147.52182518111371</v>
      </c>
      <c r="N38" s="1">
        <f t="shared" si="1"/>
        <v>144.52182518111371</v>
      </c>
      <c r="P38">
        <f>10^((Display!AH58+Display!C91)/20)</f>
        <v>1584893.1924611153</v>
      </c>
      <c r="Q38">
        <f t="shared" si="2"/>
        <v>124</v>
      </c>
      <c r="S38">
        <f>10^((Display!AI58+Display!C91)/20)</f>
        <v>1584893.1924611153</v>
      </c>
      <c r="U38">
        <f>10^((Display!AJ58+Display!C91)/20)</f>
        <v>1584893.1924611153</v>
      </c>
    </row>
    <row r="39" spans="4:21" x14ac:dyDescent="0.2">
      <c r="E39" s="3">
        <v>8</v>
      </c>
      <c r="F39" s="3">
        <v>11.67</v>
      </c>
      <c r="G39" s="7">
        <f t="shared" si="4"/>
        <v>-21.341417120907401</v>
      </c>
      <c r="H39" s="1" t="s">
        <v>14</v>
      </c>
      <c r="I39" s="1">
        <f t="shared" si="5"/>
        <v>122.72038316308863</v>
      </c>
      <c r="K39">
        <v>16</v>
      </c>
      <c r="L39" s="19">
        <f>Display!C92</f>
        <v>124</v>
      </c>
      <c r="M39" s="6">
        <f t="shared" si="3"/>
        <v>148.08239965311859</v>
      </c>
      <c r="N39" s="1">
        <f t="shared" si="1"/>
        <v>145.08239965311859</v>
      </c>
      <c r="P39">
        <f>10^((Display!AH59+Display!C92)/20)</f>
        <v>1584893.1924611153</v>
      </c>
      <c r="Q39">
        <f t="shared" si="2"/>
        <v>124</v>
      </c>
      <c r="S39">
        <f>10^((Display!AI59+Display!C92)/20)</f>
        <v>1584893.1924611153</v>
      </c>
      <c r="U39">
        <f>10^((Display!AJ59+Display!C92)/20)</f>
        <v>1584893.1924611153</v>
      </c>
    </row>
    <row r="40" spans="4:21" x14ac:dyDescent="0.2">
      <c r="E40" s="3">
        <v>9</v>
      </c>
      <c r="F40" s="3">
        <v>9.3800000000000008</v>
      </c>
      <c r="G40" s="7">
        <f t="shared" si="4"/>
        <v>-19.444056767581291</v>
      </c>
      <c r="H40" s="1" t="s">
        <v>14</v>
      </c>
      <c r="I40" s="1">
        <f t="shared" si="5"/>
        <v>124.61774351641475</v>
      </c>
      <c r="K40">
        <v>17</v>
      </c>
      <c r="L40" s="19">
        <f>Display!C93</f>
        <v>118</v>
      </c>
      <c r="M40" s="6">
        <f>20*LOG10((10^(L40/20)+10^(M39/20)))</f>
        <v>148.35030384241639</v>
      </c>
      <c r="N40" s="1">
        <f>M40-3</f>
        <v>145.35030384241639</v>
      </c>
      <c r="P40">
        <f>10^((Display!AH60+Display!C93)/20)</f>
        <v>794328.23472428333</v>
      </c>
      <c r="Q40">
        <f t="shared" si="2"/>
        <v>118.00000000000003</v>
      </c>
      <c r="S40">
        <f>10^((Display!AI60+Display!C93)/20)</f>
        <v>794328.23472428333</v>
      </c>
      <c r="U40">
        <f>10^((Display!AJ60+Display!C93)/20)</f>
        <v>794328.23472428333</v>
      </c>
    </row>
    <row r="41" spans="4:21" x14ac:dyDescent="0.2">
      <c r="K41">
        <v>18</v>
      </c>
      <c r="L41" s="19">
        <f>Display!C94</f>
        <v>118</v>
      </c>
      <c r="M41" s="6">
        <f>20*LOG10((10^(L41/20)+10^(M40/20)))</f>
        <v>148.61019154052482</v>
      </c>
      <c r="N41" s="1">
        <f>M41-3</f>
        <v>145.61019154052482</v>
      </c>
      <c r="P41">
        <f>10^((Display!AH61+Display!C94)/20)</f>
        <v>794328.23472428333</v>
      </c>
      <c r="Q41">
        <f t="shared" si="2"/>
        <v>118.00000000000003</v>
      </c>
      <c r="S41">
        <f>10^((Display!AI61+Display!C94)/20)</f>
        <v>794328.23472428333</v>
      </c>
      <c r="U41">
        <f>10^((Display!AJ61+Display!C94)/20)</f>
        <v>794328.23472428333</v>
      </c>
    </row>
    <row r="42" spans="4:21" x14ac:dyDescent="0.2">
      <c r="F42" s="3" t="s">
        <v>12</v>
      </c>
      <c r="K42">
        <v>19</v>
      </c>
      <c r="L42" s="19">
        <f>Display!C95</f>
        <v>118</v>
      </c>
      <c r="M42" s="6">
        <f t="shared" ref="M42:M46" si="6">20*LOG10((10^(L42/20)+10^(M41/20)))</f>
        <v>148.86252859618421</v>
      </c>
      <c r="N42" s="1">
        <f t="shared" ref="N42:N46" si="7">M42-3</f>
        <v>145.86252859618421</v>
      </c>
      <c r="P42">
        <f>10^((Display!AH62+Display!C95)/20)</f>
        <v>794328.23472428333</v>
      </c>
      <c r="Q42">
        <f t="shared" ref="Q42:Q46" si="8">20*LOG10(P42)</f>
        <v>118.00000000000003</v>
      </c>
      <c r="S42">
        <f>10^((Display!AI62+Display!C95)/20)</f>
        <v>794328.23472428333</v>
      </c>
      <c r="U42">
        <f>10^((Display!AJ62+Display!C95)/20)</f>
        <v>794328.23472428333</v>
      </c>
    </row>
    <row r="43" spans="4:21" x14ac:dyDescent="0.2">
      <c r="D43" t="s">
        <v>16</v>
      </c>
      <c r="E43" s="3">
        <v>1</v>
      </c>
      <c r="F43" s="3">
        <v>2</v>
      </c>
      <c r="G43" s="6">
        <f>I32+F43</f>
        <v>116.09558920820402</v>
      </c>
      <c r="K43">
        <v>20</v>
      </c>
      <c r="L43" s="19">
        <f>Display!C96</f>
        <v>118</v>
      </c>
      <c r="M43" s="6">
        <f t="shared" si="6"/>
        <v>149.10774139543747</v>
      </c>
      <c r="N43" s="1">
        <f t="shared" si="7"/>
        <v>146.10774139543747</v>
      </c>
      <c r="P43">
        <f>10^((Display!AH63+Display!C96)/20)</f>
        <v>794328.23472428333</v>
      </c>
      <c r="Q43">
        <f t="shared" si="8"/>
        <v>118.00000000000003</v>
      </c>
      <c r="S43">
        <f>10^((Display!AI63+Display!C96)/20)</f>
        <v>794328.23472428333</v>
      </c>
      <c r="U43">
        <f>10^((Display!AJ63+Display!C96)/20)</f>
        <v>794328.23472428333</v>
      </c>
    </row>
    <row r="44" spans="4:21" x14ac:dyDescent="0.2">
      <c r="E44" s="3">
        <v>2</v>
      </c>
      <c r="F44" s="3">
        <v>2</v>
      </c>
      <c r="G44" s="6">
        <f t="shared" ref="G44:G51" si="9">I33+F44</f>
        <v>119.4009196875263</v>
      </c>
      <c r="K44">
        <v>21</v>
      </c>
      <c r="L44" s="19">
        <f>Display!C97</f>
        <v>118</v>
      </c>
      <c r="M44" s="6">
        <f t="shared" si="6"/>
        <v>149.34622119675228</v>
      </c>
      <c r="N44" s="1">
        <f t="shared" si="7"/>
        <v>146.34622119675228</v>
      </c>
      <c r="P44">
        <f>10^((Display!AH64+Display!C97)/20)</f>
        <v>794328.23472428333</v>
      </c>
      <c r="Q44">
        <f t="shared" si="8"/>
        <v>118.00000000000003</v>
      </c>
      <c r="S44">
        <f>10^((Display!AI64+Display!C97)/20)</f>
        <v>794328.23472428333</v>
      </c>
      <c r="U44">
        <f>10^((Display!AJ64+Display!C97)/20)</f>
        <v>794328.23472428333</v>
      </c>
    </row>
    <row r="45" spans="4:21" x14ac:dyDescent="0.2">
      <c r="D45" t="s">
        <v>17</v>
      </c>
      <c r="E45" s="3">
        <v>3</v>
      </c>
      <c r="G45" s="6">
        <f t="shared" si="9"/>
        <v>119.84473297769817</v>
      </c>
      <c r="K45">
        <v>22</v>
      </c>
      <c r="L45" s="19">
        <f>Display!C98</f>
        <v>118</v>
      </c>
      <c r="M45" s="6">
        <f t="shared" si="6"/>
        <v>149.5783278867338</v>
      </c>
      <c r="N45" s="1">
        <f t="shared" si="7"/>
        <v>146.5783278867338</v>
      </c>
      <c r="P45">
        <f>10^((Display!AH65+Display!C98)/20)</f>
        <v>794328.23472428333</v>
      </c>
      <c r="Q45">
        <f t="shared" si="8"/>
        <v>118.00000000000003</v>
      </c>
      <c r="S45">
        <f>10^((Display!AI65+Display!C98)/20)</f>
        <v>794328.23472428333</v>
      </c>
      <c r="U45">
        <f>10^((Display!AJ65+Display!C98)/20)</f>
        <v>794328.23472428333</v>
      </c>
    </row>
    <row r="46" spans="4:21" x14ac:dyDescent="0.2">
      <c r="E46" s="3">
        <v>4</v>
      </c>
      <c r="G46" s="6">
        <f t="shared" si="9"/>
        <v>115.68252366992358</v>
      </c>
      <c r="K46">
        <v>23</v>
      </c>
      <c r="L46" s="19">
        <f>Display!C99</f>
        <v>116</v>
      </c>
      <c r="M46" s="6">
        <f t="shared" si="6"/>
        <v>149.75837614759155</v>
      </c>
      <c r="N46" s="1">
        <f t="shared" si="7"/>
        <v>146.75837614759155</v>
      </c>
      <c r="P46">
        <f>10^((Display!AH66+Display!C99)/20)</f>
        <v>630957.34448019415</v>
      </c>
      <c r="Q46">
        <f t="shared" si="8"/>
        <v>116.00000000000001</v>
      </c>
      <c r="S46">
        <f>10^((Display!AI66+Display!C99)/20)</f>
        <v>630957.34448019415</v>
      </c>
      <c r="U46">
        <f>10^((Display!AJ66+Display!C99)/20)</f>
        <v>630957.34448019415</v>
      </c>
    </row>
    <row r="47" spans="4:21" x14ac:dyDescent="0.2">
      <c r="D47" t="s">
        <v>18</v>
      </c>
      <c r="E47" s="3">
        <v>5</v>
      </c>
      <c r="G47" s="6">
        <f t="shared" si="9"/>
        <v>116.96810920490147</v>
      </c>
      <c r="K47">
        <v>24</v>
      </c>
      <c r="L47" s="19">
        <f>Display!C100</f>
        <v>116</v>
      </c>
      <c r="M47" s="6">
        <f t="shared" ref="M47:M53" si="10">20*LOG10((10^(L47/20)+10^(M46/20)))</f>
        <v>149.93476788719641</v>
      </c>
      <c r="N47" s="1">
        <f t="shared" ref="N47:N53" si="11">M47-3</f>
        <v>146.93476788719641</v>
      </c>
      <c r="P47">
        <f>10^((Display!AH67+Display!C100)/20)</f>
        <v>630957.34448019415</v>
      </c>
      <c r="Q47">
        <f t="shared" ref="Q47:Q53" si="12">20*LOG10(P47)</f>
        <v>116.00000000000001</v>
      </c>
      <c r="S47">
        <f>10^((Display!AI67+Display!C100)/20)</f>
        <v>630957.34448019415</v>
      </c>
      <c r="U47">
        <f>10^((Display!AJ67+Display!C100)/20)</f>
        <v>630957.34448019415</v>
      </c>
    </row>
    <row r="48" spans="4:21" x14ac:dyDescent="0.2">
      <c r="E48" s="3">
        <v>6</v>
      </c>
      <c r="G48" s="6">
        <f t="shared" si="9"/>
        <v>118.67621248855806</v>
      </c>
      <c r="K48">
        <v>25</v>
      </c>
      <c r="L48" s="19">
        <f>Display!C101</f>
        <v>116</v>
      </c>
      <c r="M48" s="6">
        <f t="shared" si="10"/>
        <v>150.10764867159082</v>
      </c>
      <c r="N48" s="1">
        <f t="shared" si="11"/>
        <v>147.10764867159082</v>
      </c>
      <c r="P48">
        <f>10^((Display!AH68+Display!C101)/20)</f>
        <v>630957.34448019415</v>
      </c>
      <c r="Q48">
        <f t="shared" si="12"/>
        <v>116.00000000000001</v>
      </c>
      <c r="S48">
        <f>10^((Display!AI68+Display!C101)/20)</f>
        <v>630957.34448019415</v>
      </c>
      <c r="U48">
        <f>10^((Display!AJ68+Display!C101)/20)</f>
        <v>446683.59215096442</v>
      </c>
    </row>
    <row r="49" spans="4:21" x14ac:dyDescent="0.2">
      <c r="D49" t="s">
        <v>19</v>
      </c>
      <c r="E49" s="3">
        <v>7</v>
      </c>
      <c r="F49" s="3">
        <v>-2</v>
      </c>
      <c r="G49" s="6">
        <f t="shared" si="9"/>
        <v>118.70364408396642</v>
      </c>
      <c r="K49">
        <v>26</v>
      </c>
      <c r="L49" s="19">
        <f>Display!C102</f>
        <v>116</v>
      </c>
      <c r="M49" s="6">
        <f t="shared" si="10"/>
        <v>150.27715554372139</v>
      </c>
      <c r="N49" s="1">
        <f t="shared" si="11"/>
        <v>147.27715554372139</v>
      </c>
      <c r="P49">
        <f>10^((Display!AH69+Display!C102)/20)</f>
        <v>630957.34448019415</v>
      </c>
      <c r="Q49">
        <f t="shared" si="12"/>
        <v>116.00000000000001</v>
      </c>
      <c r="S49">
        <f>10^((Display!AI69+Display!C102)/20)</f>
        <v>630957.34448019415</v>
      </c>
      <c r="U49">
        <f>10^((Display!AJ69+Display!C102)/20)</f>
        <v>446683.59215096442</v>
      </c>
    </row>
    <row r="50" spans="4:21" x14ac:dyDescent="0.2">
      <c r="E50" s="3">
        <v>8</v>
      </c>
      <c r="F50" s="3">
        <v>-2</v>
      </c>
      <c r="G50" s="6">
        <f t="shared" si="9"/>
        <v>120.72038316308863</v>
      </c>
      <c r="K50">
        <v>27</v>
      </c>
      <c r="L50" s="19">
        <f>Display!C103</f>
        <v>112</v>
      </c>
      <c r="M50" s="6">
        <f t="shared" si="10"/>
        <v>150.38242975980762</v>
      </c>
      <c r="N50" s="1">
        <f t="shared" si="11"/>
        <v>147.38242975980762</v>
      </c>
      <c r="P50">
        <f>10^((Display!AH70+Display!C103)/20)</f>
        <v>398107.17055349716</v>
      </c>
      <c r="Q50">
        <f t="shared" si="12"/>
        <v>112</v>
      </c>
      <c r="S50">
        <f>10^((Display!AI70+Display!C103)/20)</f>
        <v>398107.17055349716</v>
      </c>
      <c r="U50">
        <f>10^((Display!AJ70+Display!C103)/20)</f>
        <v>281838.29312644573</v>
      </c>
    </row>
    <row r="51" spans="4:21" x14ac:dyDescent="0.2">
      <c r="D51" t="s">
        <v>20</v>
      </c>
      <c r="E51" s="3">
        <v>9</v>
      </c>
      <c r="F51" s="3">
        <v>-4</v>
      </c>
      <c r="G51" s="6">
        <f t="shared" si="9"/>
        <v>120.61774351641475</v>
      </c>
      <c r="K51">
        <v>28</v>
      </c>
      <c r="L51" s="19">
        <f>Display!C104</f>
        <v>112</v>
      </c>
      <c r="M51" s="6">
        <f t="shared" si="10"/>
        <v>150.48644330174471</v>
      </c>
      <c r="N51" s="1">
        <f t="shared" si="11"/>
        <v>147.48644330174471</v>
      </c>
      <c r="P51">
        <f>10^((Display!AH71+Display!C104)/20)</f>
        <v>398107.17055349716</v>
      </c>
      <c r="Q51">
        <f t="shared" si="12"/>
        <v>112</v>
      </c>
      <c r="S51">
        <f>10^((Display!AI71+Display!C104)/20)</f>
        <v>398107.17055349716</v>
      </c>
      <c r="U51">
        <f>10^((Display!AJ71+Display!C104)/20)</f>
        <v>281838.29312644573</v>
      </c>
    </row>
    <row r="52" spans="4:21" x14ac:dyDescent="0.2">
      <c r="K52">
        <v>29</v>
      </c>
      <c r="L52" s="19">
        <f>Display!C105</f>
        <v>112</v>
      </c>
      <c r="M52" s="6">
        <f t="shared" si="10"/>
        <v>150.58922600610271</v>
      </c>
      <c r="N52" s="1">
        <f t="shared" si="11"/>
        <v>147.58922600610271</v>
      </c>
      <c r="P52">
        <f>10^((Display!AH72+Display!C105)/20)</f>
        <v>398107.17055349716</v>
      </c>
      <c r="Q52">
        <f t="shared" si="12"/>
        <v>112</v>
      </c>
      <c r="S52">
        <f>10^((Display!AI72+Display!C105)/20)</f>
        <v>398107.17055349716</v>
      </c>
      <c r="U52">
        <f>10^((Display!AJ72+Display!C105)/20)</f>
        <v>281838.29312644573</v>
      </c>
    </row>
    <row r="53" spans="4:21" x14ac:dyDescent="0.2">
      <c r="K53">
        <v>30</v>
      </c>
      <c r="L53" s="19">
        <f>Display!C106</f>
        <v>112</v>
      </c>
      <c r="M53" s="6">
        <f t="shared" si="10"/>
        <v>150.69080666260734</v>
      </c>
      <c r="N53" s="1">
        <f t="shared" si="11"/>
        <v>147.69080666260734</v>
      </c>
      <c r="P53">
        <f>10^((Display!AH73+Display!C106)/20)</f>
        <v>398107.17055349716</v>
      </c>
      <c r="Q53">
        <f t="shared" si="12"/>
        <v>112</v>
      </c>
      <c r="S53">
        <f>10^((Display!AI73+Display!C106)/20)</f>
        <v>398107.17055349716</v>
      </c>
      <c r="U53">
        <f>10^((Display!AJ73+Display!C106)/20)</f>
        <v>281838.29312644573</v>
      </c>
    </row>
    <row r="54" spans="4:21" x14ac:dyDescent="0.2">
      <c r="L54" s="19"/>
      <c r="M54" s="6"/>
      <c r="N54" s="1"/>
    </row>
  </sheetData>
  <customSheetViews>
    <customSheetView guid="{DD8F8E6C-479B-D54D-BE9B-033BF32F4E83}" state="hidden" topLeftCell="A12">
      <selection activeCell="P24" sqref="P24"/>
      <pageMargins left="0.7" right="0.7" top="0.75" bottom="0.75" header="0.3" footer="0.3"/>
      <pageSetup paperSize="9" orientation="portrait" horizontalDpi="4294967292" verticalDpi="4294967292"/>
    </customSheetView>
  </customSheetViews>
  <pageMargins left="0.75" right="0.75" top="1" bottom="1" header="0.5" footer="0.5"/>
  <pageSetup paperSize="9" orientation="portrait" horizontalDpi="4294967292" verticalDpi="429496729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44"/>
  <sheetViews>
    <sheetView workbookViewId="0">
      <selection activeCell="M29" sqref="M29"/>
    </sheetView>
  </sheetViews>
  <sheetFormatPr baseColWidth="10" defaultRowHeight="16" x14ac:dyDescent="0.2"/>
  <cols>
    <col min="1" max="1" width="10.83203125" customWidth="1"/>
    <col min="2" max="2" width="31" customWidth="1"/>
    <col min="3" max="3" width="7.6640625" customWidth="1"/>
    <col min="4" max="5" width="3.6640625" style="61" customWidth="1"/>
    <col min="6" max="6" width="8.1640625" style="61" customWidth="1"/>
    <col min="7" max="9" width="3.6640625" style="61" customWidth="1"/>
    <col min="10" max="10" width="4.1640625" style="61" customWidth="1"/>
    <col min="11" max="76" width="3.6640625" style="61" customWidth="1"/>
    <col min="77" max="77" width="4.1640625" customWidth="1"/>
  </cols>
  <sheetData>
    <row r="1" spans="1:76" ht="21" x14ac:dyDescent="0.25">
      <c r="A1" s="60" t="s">
        <v>153</v>
      </c>
    </row>
    <row r="3" spans="1:76" x14ac:dyDescent="0.2">
      <c r="B3" t="s">
        <v>152</v>
      </c>
    </row>
    <row r="5" spans="1:76" s="63" customFormat="1" ht="12" x14ac:dyDescent="0.15">
      <c r="A5" s="63" t="s">
        <v>158</v>
      </c>
      <c r="C5" s="63">
        <v>0</v>
      </c>
      <c r="D5" s="63">
        <v>5</v>
      </c>
      <c r="E5" s="63">
        <v>10</v>
      </c>
      <c r="F5" s="63">
        <v>15</v>
      </c>
      <c r="G5" s="63">
        <v>20</v>
      </c>
      <c r="H5" s="63">
        <v>25</v>
      </c>
      <c r="I5" s="63">
        <v>30</v>
      </c>
      <c r="J5" s="63">
        <v>35</v>
      </c>
      <c r="K5" s="63">
        <v>40</v>
      </c>
      <c r="L5" s="63">
        <v>45</v>
      </c>
      <c r="M5" s="63">
        <v>50</v>
      </c>
      <c r="N5" s="63">
        <v>55</v>
      </c>
      <c r="O5" s="63">
        <v>60</v>
      </c>
      <c r="P5" s="63">
        <v>65</v>
      </c>
      <c r="Q5" s="63">
        <v>70</v>
      </c>
      <c r="R5" s="63">
        <v>75</v>
      </c>
      <c r="S5" s="63">
        <v>80</v>
      </c>
      <c r="T5" s="63">
        <v>85</v>
      </c>
      <c r="U5" s="63">
        <v>90</v>
      </c>
      <c r="V5" s="63">
        <v>95</v>
      </c>
      <c r="W5" s="63">
        <v>100</v>
      </c>
      <c r="X5" s="63">
        <v>105</v>
      </c>
      <c r="Y5" s="63">
        <v>110</v>
      </c>
      <c r="Z5" s="63">
        <v>115</v>
      </c>
      <c r="AA5" s="63">
        <v>120</v>
      </c>
      <c r="AB5" s="63">
        <v>125</v>
      </c>
      <c r="AC5" s="63">
        <v>130</v>
      </c>
      <c r="AD5" s="63">
        <v>135</v>
      </c>
      <c r="AE5" s="63">
        <v>140</v>
      </c>
      <c r="AF5" s="63">
        <v>145</v>
      </c>
      <c r="AG5" s="63">
        <v>150</v>
      </c>
      <c r="AH5" s="63">
        <v>155</v>
      </c>
      <c r="AI5" s="63">
        <v>160</v>
      </c>
      <c r="AJ5" s="63">
        <v>165</v>
      </c>
      <c r="AK5" s="63">
        <v>170</v>
      </c>
      <c r="AL5" s="63">
        <v>175</v>
      </c>
      <c r="AM5" s="63">
        <v>180</v>
      </c>
      <c r="AN5" s="63">
        <v>360</v>
      </c>
      <c r="AO5" s="63">
        <v>355</v>
      </c>
      <c r="AP5" s="63">
        <v>350</v>
      </c>
      <c r="AQ5" s="63">
        <v>345</v>
      </c>
      <c r="AR5" s="63">
        <v>340</v>
      </c>
      <c r="AS5" s="63">
        <v>335</v>
      </c>
      <c r="AT5" s="63">
        <v>330</v>
      </c>
      <c r="AU5" s="63">
        <v>325</v>
      </c>
      <c r="AV5" s="63">
        <v>320</v>
      </c>
      <c r="AW5" s="63">
        <v>315</v>
      </c>
      <c r="AX5" s="63">
        <v>310</v>
      </c>
      <c r="AY5" s="63">
        <v>305</v>
      </c>
      <c r="AZ5" s="63">
        <v>300</v>
      </c>
      <c r="BA5" s="63">
        <v>295</v>
      </c>
      <c r="BB5" s="63">
        <v>290</v>
      </c>
      <c r="BC5" s="63">
        <v>285</v>
      </c>
      <c r="BD5" s="63">
        <v>280</v>
      </c>
      <c r="BE5" s="63">
        <v>275</v>
      </c>
      <c r="BF5" s="63">
        <v>270</v>
      </c>
      <c r="BG5" s="63">
        <v>265</v>
      </c>
      <c r="BH5" s="63">
        <v>260</v>
      </c>
      <c r="BI5" s="63">
        <v>255</v>
      </c>
      <c r="BJ5" s="63">
        <v>250</v>
      </c>
      <c r="BK5" s="63">
        <v>245</v>
      </c>
      <c r="BL5" s="63">
        <v>240</v>
      </c>
      <c r="BM5" s="63">
        <v>235</v>
      </c>
      <c r="BN5" s="63">
        <v>230</v>
      </c>
      <c r="BO5" s="63">
        <v>225</v>
      </c>
      <c r="BP5" s="63">
        <v>220</v>
      </c>
      <c r="BQ5" s="63">
        <v>215</v>
      </c>
      <c r="BR5" s="63">
        <v>210</v>
      </c>
      <c r="BS5" s="63">
        <v>205</v>
      </c>
      <c r="BT5" s="63">
        <v>200</v>
      </c>
      <c r="BU5" s="63">
        <v>195</v>
      </c>
      <c r="BV5" s="63">
        <v>190</v>
      </c>
      <c r="BW5" s="63">
        <v>185</v>
      </c>
      <c r="BX5" s="63">
        <v>180</v>
      </c>
    </row>
    <row r="6" spans="1:76" s="63" customFormat="1" ht="12" x14ac:dyDescent="0.15">
      <c r="A6" s="63">
        <v>1</v>
      </c>
      <c r="B6" s="63">
        <v>125</v>
      </c>
      <c r="C6" s="72">
        <v>1</v>
      </c>
      <c r="D6" s="72">
        <v>1</v>
      </c>
      <c r="E6" s="72">
        <v>1</v>
      </c>
      <c r="F6" s="72">
        <v>1</v>
      </c>
      <c r="G6" s="72">
        <v>1</v>
      </c>
      <c r="H6" s="72">
        <v>1</v>
      </c>
      <c r="I6" s="72">
        <v>1</v>
      </c>
      <c r="J6" s="72">
        <v>1</v>
      </c>
      <c r="K6" s="72">
        <v>1</v>
      </c>
      <c r="L6" s="72">
        <v>1</v>
      </c>
      <c r="M6" s="72">
        <v>1</v>
      </c>
      <c r="N6" s="72">
        <v>1</v>
      </c>
      <c r="O6" s="72">
        <v>1</v>
      </c>
      <c r="P6" s="72">
        <v>1</v>
      </c>
      <c r="Q6" s="72">
        <v>0.9</v>
      </c>
      <c r="R6" s="72">
        <v>0.8</v>
      </c>
      <c r="S6" s="72">
        <v>0.7</v>
      </c>
      <c r="T6" s="72">
        <v>0.6</v>
      </c>
      <c r="U6" s="72">
        <v>0.45</v>
      </c>
      <c r="V6" s="72">
        <v>0.3</v>
      </c>
      <c r="W6" s="72">
        <v>0.25</v>
      </c>
      <c r="X6" s="72">
        <v>0.2</v>
      </c>
      <c r="Y6" s="72">
        <v>0.15</v>
      </c>
      <c r="Z6" s="72">
        <v>0.1</v>
      </c>
      <c r="AA6" s="72">
        <v>0.1</v>
      </c>
      <c r="AB6" s="72">
        <v>0.1</v>
      </c>
      <c r="AC6" s="72">
        <v>0.1</v>
      </c>
      <c r="AD6" s="72">
        <v>0.1</v>
      </c>
      <c r="AE6" s="72">
        <v>0.1</v>
      </c>
      <c r="AF6" s="72">
        <v>0.1</v>
      </c>
      <c r="AG6" s="72">
        <v>0.1</v>
      </c>
      <c r="AH6" s="72">
        <v>0.1</v>
      </c>
      <c r="AI6" s="72">
        <v>0.1</v>
      </c>
      <c r="AJ6" s="72">
        <v>0.1</v>
      </c>
      <c r="AK6" s="72">
        <v>0.1</v>
      </c>
      <c r="AL6" s="72">
        <v>0.1</v>
      </c>
      <c r="AM6" s="72">
        <v>0.1</v>
      </c>
      <c r="AN6" s="72">
        <v>1</v>
      </c>
      <c r="AO6" s="72">
        <v>1</v>
      </c>
      <c r="AP6" s="72">
        <v>1</v>
      </c>
      <c r="AQ6" s="72">
        <v>1</v>
      </c>
      <c r="AR6" s="72">
        <v>1</v>
      </c>
      <c r="AS6" s="72">
        <v>1</v>
      </c>
      <c r="AT6" s="72">
        <v>1</v>
      </c>
      <c r="AU6" s="72">
        <v>1</v>
      </c>
      <c r="AV6" s="72">
        <v>1</v>
      </c>
      <c r="AW6" s="72">
        <v>1</v>
      </c>
      <c r="AX6" s="72">
        <v>1</v>
      </c>
      <c r="AY6" s="72">
        <v>1</v>
      </c>
      <c r="AZ6" s="72">
        <v>1</v>
      </c>
      <c r="BA6" s="72">
        <v>1</v>
      </c>
      <c r="BB6" s="72">
        <v>0.9</v>
      </c>
      <c r="BC6" s="72">
        <v>0.8</v>
      </c>
      <c r="BD6" s="72">
        <v>0.7</v>
      </c>
      <c r="BE6" s="72">
        <v>0.6</v>
      </c>
      <c r="BF6" s="72">
        <v>0.45</v>
      </c>
      <c r="BG6" s="72">
        <v>0.3</v>
      </c>
      <c r="BH6" s="72">
        <v>0.25</v>
      </c>
      <c r="BI6" s="72">
        <v>0.2</v>
      </c>
      <c r="BJ6" s="72">
        <v>0.15</v>
      </c>
      <c r="BK6" s="72">
        <v>0.1</v>
      </c>
      <c r="BL6" s="72">
        <v>0.1</v>
      </c>
      <c r="BM6" s="72">
        <v>0.1</v>
      </c>
      <c r="BN6" s="72">
        <v>0.1</v>
      </c>
      <c r="BO6" s="72">
        <v>0.1</v>
      </c>
      <c r="BP6" s="72">
        <v>0.1</v>
      </c>
      <c r="BQ6" s="72">
        <v>0.1</v>
      </c>
      <c r="BR6" s="72">
        <v>0.1</v>
      </c>
      <c r="BS6" s="72">
        <v>0.1</v>
      </c>
      <c r="BT6" s="72">
        <v>0.1</v>
      </c>
      <c r="BU6" s="72">
        <v>0.1</v>
      </c>
      <c r="BV6" s="72">
        <v>0.1</v>
      </c>
      <c r="BW6" s="72">
        <v>0.1</v>
      </c>
      <c r="BX6" s="72">
        <v>0.1</v>
      </c>
    </row>
    <row r="7" spans="1:76" s="63" customFormat="1" ht="12" x14ac:dyDescent="0.15">
      <c r="A7" s="63">
        <v>2</v>
      </c>
      <c r="B7" s="63">
        <v>250</v>
      </c>
      <c r="C7" s="72">
        <v>1</v>
      </c>
      <c r="D7" s="72">
        <v>1</v>
      </c>
      <c r="E7" s="72">
        <v>1</v>
      </c>
      <c r="F7" s="72">
        <v>1</v>
      </c>
      <c r="G7" s="72">
        <v>1</v>
      </c>
      <c r="H7" s="72">
        <v>1</v>
      </c>
      <c r="I7" s="72">
        <v>1</v>
      </c>
      <c r="J7" s="72">
        <v>1</v>
      </c>
      <c r="K7" s="72">
        <v>1</v>
      </c>
      <c r="L7" s="72">
        <v>1</v>
      </c>
      <c r="M7" s="72">
        <v>0.9</v>
      </c>
      <c r="N7" s="72">
        <v>0.8</v>
      </c>
      <c r="O7" s="72">
        <v>0.7</v>
      </c>
      <c r="P7" s="72">
        <v>0.6</v>
      </c>
      <c r="Q7" s="72">
        <v>0.45</v>
      </c>
      <c r="R7" s="72">
        <v>0.3</v>
      </c>
      <c r="S7" s="72">
        <v>0.25</v>
      </c>
      <c r="T7" s="72">
        <v>0.2</v>
      </c>
      <c r="U7" s="72">
        <v>0.15</v>
      </c>
      <c r="V7" s="72">
        <v>0.1</v>
      </c>
      <c r="W7" s="72">
        <v>0.1</v>
      </c>
      <c r="X7" s="72">
        <v>0.1</v>
      </c>
      <c r="Y7" s="72">
        <v>0.01</v>
      </c>
      <c r="Z7" s="72">
        <v>0.01</v>
      </c>
      <c r="AA7" s="72">
        <v>0.01</v>
      </c>
      <c r="AB7" s="72">
        <v>0.01</v>
      </c>
      <c r="AC7" s="72">
        <v>0.01</v>
      </c>
      <c r="AD7" s="72">
        <v>0.01</v>
      </c>
      <c r="AE7" s="72">
        <v>0.01</v>
      </c>
      <c r="AF7" s="72">
        <v>0.01</v>
      </c>
      <c r="AG7" s="72">
        <v>0.01</v>
      </c>
      <c r="AH7" s="72">
        <v>0.01</v>
      </c>
      <c r="AI7" s="72">
        <v>0.01</v>
      </c>
      <c r="AJ7" s="72">
        <v>0.01</v>
      </c>
      <c r="AK7" s="72">
        <v>0.01</v>
      </c>
      <c r="AL7" s="72">
        <v>0.01</v>
      </c>
      <c r="AM7" s="72">
        <v>0.01</v>
      </c>
      <c r="AN7" s="72">
        <v>1</v>
      </c>
      <c r="AO7" s="72">
        <v>1</v>
      </c>
      <c r="AP7" s="72">
        <v>1</v>
      </c>
      <c r="AQ7" s="72">
        <v>1</v>
      </c>
      <c r="AR7" s="72">
        <v>1</v>
      </c>
      <c r="AS7" s="72">
        <v>1</v>
      </c>
      <c r="AT7" s="72">
        <v>1</v>
      </c>
      <c r="AU7" s="72">
        <v>1</v>
      </c>
      <c r="AV7" s="72">
        <v>1</v>
      </c>
      <c r="AW7" s="72">
        <v>1</v>
      </c>
      <c r="AX7" s="72">
        <v>0.9</v>
      </c>
      <c r="AY7" s="72">
        <v>0.8</v>
      </c>
      <c r="AZ7" s="72">
        <v>0.7</v>
      </c>
      <c r="BA7" s="72">
        <v>0.6</v>
      </c>
      <c r="BB7" s="72">
        <v>0.45</v>
      </c>
      <c r="BC7" s="72">
        <v>0.3</v>
      </c>
      <c r="BD7" s="72">
        <v>0.25</v>
      </c>
      <c r="BE7" s="72">
        <v>0.2</v>
      </c>
      <c r="BF7" s="72">
        <v>0.15</v>
      </c>
      <c r="BG7" s="72">
        <v>0.1</v>
      </c>
      <c r="BH7" s="72">
        <v>0.1</v>
      </c>
      <c r="BI7" s="72">
        <v>0.1</v>
      </c>
      <c r="BJ7" s="72">
        <v>0.01</v>
      </c>
      <c r="BK7" s="72">
        <v>0.01</v>
      </c>
      <c r="BL7" s="72">
        <v>0.01</v>
      </c>
      <c r="BM7" s="72">
        <v>0.01</v>
      </c>
      <c r="BN7" s="72">
        <v>0.01</v>
      </c>
      <c r="BO7" s="72">
        <v>0.01</v>
      </c>
      <c r="BP7" s="72">
        <v>0.01</v>
      </c>
      <c r="BQ7" s="72">
        <v>0.01</v>
      </c>
      <c r="BR7" s="72">
        <v>0.01</v>
      </c>
      <c r="BS7" s="72">
        <v>0.01</v>
      </c>
      <c r="BT7" s="72">
        <v>0.01</v>
      </c>
      <c r="BU7" s="72">
        <v>0.01</v>
      </c>
      <c r="BV7" s="72">
        <v>0.01</v>
      </c>
      <c r="BW7" s="72">
        <v>0.01</v>
      </c>
      <c r="BX7" s="72">
        <v>0.01</v>
      </c>
    </row>
    <row r="8" spans="1:76" s="63" customFormat="1" ht="12" x14ac:dyDescent="0.15">
      <c r="A8" s="63">
        <v>3</v>
      </c>
      <c r="B8" s="63">
        <v>500</v>
      </c>
      <c r="C8" s="72">
        <v>1</v>
      </c>
      <c r="D8" s="72">
        <v>1</v>
      </c>
      <c r="E8" s="72">
        <v>1</v>
      </c>
      <c r="F8" s="72">
        <v>1</v>
      </c>
      <c r="G8" s="72">
        <v>1</v>
      </c>
      <c r="H8" s="72">
        <v>0.95</v>
      </c>
      <c r="I8" s="72">
        <v>0.9</v>
      </c>
      <c r="J8" s="72">
        <v>0.85</v>
      </c>
      <c r="K8" s="72">
        <v>0.79</v>
      </c>
      <c r="L8" s="72">
        <v>0.75</v>
      </c>
      <c r="M8" s="72">
        <v>0.68</v>
      </c>
      <c r="N8" s="72">
        <v>0.5</v>
      </c>
      <c r="O8" s="72">
        <v>0.4</v>
      </c>
      <c r="P8" s="72">
        <v>0.3</v>
      </c>
      <c r="Q8" s="72">
        <v>0.2</v>
      </c>
      <c r="R8" s="72">
        <v>0.15</v>
      </c>
      <c r="S8" s="72">
        <v>0.1</v>
      </c>
      <c r="T8" s="72">
        <v>0.1</v>
      </c>
      <c r="U8" s="72">
        <v>0.1</v>
      </c>
      <c r="V8" s="72">
        <v>0.1</v>
      </c>
      <c r="W8" s="72">
        <v>0.01</v>
      </c>
      <c r="X8" s="72">
        <v>0.01</v>
      </c>
      <c r="Y8" s="72">
        <v>0.01</v>
      </c>
      <c r="Z8" s="72">
        <v>0.01</v>
      </c>
      <c r="AA8" s="72">
        <v>0.01</v>
      </c>
      <c r="AB8" s="72">
        <v>0.01</v>
      </c>
      <c r="AC8" s="72">
        <v>0.01</v>
      </c>
      <c r="AD8" s="72">
        <v>0.01</v>
      </c>
      <c r="AE8" s="72">
        <v>0.01</v>
      </c>
      <c r="AF8" s="72">
        <v>0.01</v>
      </c>
      <c r="AG8" s="72">
        <v>0.01</v>
      </c>
      <c r="AH8" s="72">
        <v>0.01</v>
      </c>
      <c r="AI8" s="72">
        <v>0.01</v>
      </c>
      <c r="AJ8" s="72">
        <v>0.01</v>
      </c>
      <c r="AK8" s="72">
        <v>0.01</v>
      </c>
      <c r="AL8" s="72">
        <v>0.01</v>
      </c>
      <c r="AM8" s="72">
        <v>0.01</v>
      </c>
      <c r="AN8" s="72">
        <v>1</v>
      </c>
      <c r="AO8" s="72">
        <v>1</v>
      </c>
      <c r="AP8" s="72">
        <v>1</v>
      </c>
      <c r="AQ8" s="72">
        <v>1</v>
      </c>
      <c r="AR8" s="72">
        <v>1</v>
      </c>
      <c r="AS8" s="72">
        <v>0.95</v>
      </c>
      <c r="AT8" s="72">
        <v>0.9</v>
      </c>
      <c r="AU8" s="72">
        <v>0.85</v>
      </c>
      <c r="AV8" s="72">
        <v>0.79</v>
      </c>
      <c r="AW8" s="72">
        <v>0.75</v>
      </c>
      <c r="AX8" s="72">
        <v>0.68</v>
      </c>
      <c r="AY8" s="72">
        <v>0.5</v>
      </c>
      <c r="AZ8" s="72">
        <v>0.4</v>
      </c>
      <c r="BA8" s="72">
        <v>0.3</v>
      </c>
      <c r="BB8" s="72">
        <v>0.2</v>
      </c>
      <c r="BC8" s="72">
        <v>0.15</v>
      </c>
      <c r="BD8" s="72">
        <v>0.1</v>
      </c>
      <c r="BE8" s="72">
        <v>0.1</v>
      </c>
      <c r="BF8" s="72">
        <v>0.1</v>
      </c>
      <c r="BG8" s="72">
        <v>0.1</v>
      </c>
      <c r="BH8" s="72">
        <v>0.01</v>
      </c>
      <c r="BI8" s="72">
        <v>0.01</v>
      </c>
      <c r="BJ8" s="72">
        <v>0.01</v>
      </c>
      <c r="BK8" s="72">
        <v>0.01</v>
      </c>
      <c r="BL8" s="72">
        <v>0.01</v>
      </c>
      <c r="BM8" s="72">
        <v>0.01</v>
      </c>
      <c r="BN8" s="72">
        <v>0.01</v>
      </c>
      <c r="BO8" s="72">
        <v>0.01</v>
      </c>
      <c r="BP8" s="72">
        <v>0.01</v>
      </c>
      <c r="BQ8" s="72">
        <v>0.01</v>
      </c>
      <c r="BR8" s="72">
        <v>0.01</v>
      </c>
      <c r="BS8" s="72">
        <v>0.01</v>
      </c>
      <c r="BT8" s="72">
        <v>0.01</v>
      </c>
      <c r="BU8" s="72">
        <v>0.01</v>
      </c>
      <c r="BV8" s="72">
        <v>0.01</v>
      </c>
      <c r="BW8" s="72">
        <v>0.01</v>
      </c>
      <c r="BX8" s="72">
        <v>0.01</v>
      </c>
    </row>
    <row r="9" spans="1:76" s="63" customFormat="1" ht="12" x14ac:dyDescent="0.15">
      <c r="A9" s="63">
        <v>4</v>
      </c>
      <c r="B9" s="63">
        <v>1000</v>
      </c>
      <c r="C9" s="72">
        <v>1</v>
      </c>
      <c r="D9" s="72">
        <v>1</v>
      </c>
      <c r="E9" s="72">
        <v>1</v>
      </c>
      <c r="F9" s="72">
        <v>0.95</v>
      </c>
      <c r="G9" s="72">
        <v>0.9</v>
      </c>
      <c r="H9" s="72">
        <v>0.85</v>
      </c>
      <c r="I9" s="72">
        <v>0.8</v>
      </c>
      <c r="J9" s="72">
        <v>0.7</v>
      </c>
      <c r="K9" s="72">
        <v>0.6</v>
      </c>
      <c r="L9" s="72">
        <v>0.45</v>
      </c>
      <c r="M9" s="72">
        <v>0.3</v>
      </c>
      <c r="N9" s="72">
        <v>0.25</v>
      </c>
      <c r="O9" s="72">
        <v>0.2</v>
      </c>
      <c r="P9" s="72">
        <v>0.15</v>
      </c>
      <c r="Q9" s="72">
        <v>0.15</v>
      </c>
      <c r="R9" s="72">
        <v>0.1</v>
      </c>
      <c r="S9" s="72">
        <v>0.1</v>
      </c>
      <c r="T9" s="72">
        <v>0.1</v>
      </c>
      <c r="U9" s="72">
        <v>0.01</v>
      </c>
      <c r="V9" s="72">
        <v>0.01</v>
      </c>
      <c r="W9" s="72">
        <v>0.01</v>
      </c>
      <c r="X9" s="72">
        <v>0.01</v>
      </c>
      <c r="Y9" s="72">
        <v>0.01</v>
      </c>
      <c r="Z9" s="72">
        <v>0.01</v>
      </c>
      <c r="AA9" s="72">
        <v>0.01</v>
      </c>
      <c r="AB9" s="72">
        <v>0.01</v>
      </c>
      <c r="AC9" s="72">
        <v>0.01</v>
      </c>
      <c r="AD9" s="72">
        <v>0.01</v>
      </c>
      <c r="AE9" s="72">
        <v>0.01</v>
      </c>
      <c r="AF9" s="72">
        <v>0.01</v>
      </c>
      <c r="AG9" s="72">
        <v>0.01</v>
      </c>
      <c r="AH9" s="72">
        <v>0.01</v>
      </c>
      <c r="AI9" s="72">
        <v>0.01</v>
      </c>
      <c r="AJ9" s="72">
        <v>0.01</v>
      </c>
      <c r="AK9" s="72">
        <v>0.01</v>
      </c>
      <c r="AL9" s="72">
        <v>0.01</v>
      </c>
      <c r="AM9" s="72">
        <v>0.01</v>
      </c>
      <c r="AN9" s="72">
        <v>1</v>
      </c>
      <c r="AO9" s="72">
        <v>1</v>
      </c>
      <c r="AP9" s="72">
        <v>1</v>
      </c>
      <c r="AQ9" s="72">
        <v>0.95</v>
      </c>
      <c r="AR9" s="72">
        <v>0.9</v>
      </c>
      <c r="AS9" s="72">
        <v>0.85</v>
      </c>
      <c r="AT9" s="72">
        <v>0.8</v>
      </c>
      <c r="AU9" s="72">
        <v>0.7</v>
      </c>
      <c r="AV9" s="72">
        <v>0.6</v>
      </c>
      <c r="AW9" s="72">
        <v>0.45</v>
      </c>
      <c r="AX9" s="72">
        <v>0.3</v>
      </c>
      <c r="AY9" s="72">
        <v>0.25</v>
      </c>
      <c r="AZ9" s="72">
        <v>0.2</v>
      </c>
      <c r="BA9" s="72">
        <v>0.15</v>
      </c>
      <c r="BB9" s="72">
        <v>0.15</v>
      </c>
      <c r="BC9" s="72">
        <v>0.1</v>
      </c>
      <c r="BD9" s="72">
        <v>0.1</v>
      </c>
      <c r="BE9" s="72">
        <v>0.1</v>
      </c>
      <c r="BF9" s="72">
        <v>0.01</v>
      </c>
      <c r="BG9" s="72">
        <v>0.01</v>
      </c>
      <c r="BH9" s="72">
        <v>0.01</v>
      </c>
      <c r="BI9" s="72">
        <v>0.01</v>
      </c>
      <c r="BJ9" s="72">
        <v>0.01</v>
      </c>
      <c r="BK9" s="72">
        <v>0.01</v>
      </c>
      <c r="BL9" s="72">
        <v>0.01</v>
      </c>
      <c r="BM9" s="72">
        <v>0.01</v>
      </c>
      <c r="BN9" s="72">
        <v>0.01</v>
      </c>
      <c r="BO9" s="72">
        <v>0.01</v>
      </c>
      <c r="BP9" s="72">
        <v>0.01</v>
      </c>
      <c r="BQ9" s="72">
        <v>0.01</v>
      </c>
      <c r="BR9" s="72">
        <v>0.01</v>
      </c>
      <c r="BS9" s="72">
        <v>0.01</v>
      </c>
      <c r="BT9" s="72">
        <v>0.01</v>
      </c>
      <c r="BU9" s="72">
        <v>0.01</v>
      </c>
      <c r="BV9" s="72">
        <v>0.01</v>
      </c>
      <c r="BW9" s="72">
        <v>0.01</v>
      </c>
      <c r="BX9" s="72">
        <v>0.01</v>
      </c>
    </row>
    <row r="10" spans="1:76" s="63" customFormat="1" ht="12" x14ac:dyDescent="0.15">
      <c r="A10" s="63">
        <v>5</v>
      </c>
      <c r="B10" s="63">
        <v>2000</v>
      </c>
      <c r="C10" s="72">
        <v>1</v>
      </c>
      <c r="D10" s="72">
        <v>1</v>
      </c>
      <c r="E10" s="72">
        <v>1</v>
      </c>
      <c r="F10" s="72">
        <v>0.85</v>
      </c>
      <c r="G10" s="72">
        <v>0.8</v>
      </c>
      <c r="H10" s="72">
        <v>0.7</v>
      </c>
      <c r="I10" s="72">
        <v>0.6</v>
      </c>
      <c r="J10" s="72">
        <v>0.45</v>
      </c>
      <c r="K10" s="72">
        <v>0.3</v>
      </c>
      <c r="L10" s="72">
        <v>0.25</v>
      </c>
      <c r="M10" s="72">
        <v>0.2</v>
      </c>
      <c r="N10" s="72">
        <v>0.1</v>
      </c>
      <c r="O10" s="72">
        <v>0.1</v>
      </c>
      <c r="P10" s="72">
        <v>0.1</v>
      </c>
      <c r="Q10" s="72">
        <v>0.1</v>
      </c>
      <c r="R10" s="72">
        <v>0.1</v>
      </c>
      <c r="S10" s="72">
        <v>0.01</v>
      </c>
      <c r="T10" s="72">
        <v>0.01</v>
      </c>
      <c r="U10" s="72">
        <v>0.01</v>
      </c>
      <c r="V10" s="72">
        <v>0.01</v>
      </c>
      <c r="W10" s="72">
        <v>0.01</v>
      </c>
      <c r="X10" s="72">
        <v>0.01</v>
      </c>
      <c r="Y10" s="72">
        <v>0.01</v>
      </c>
      <c r="Z10" s="72">
        <v>0.01</v>
      </c>
      <c r="AA10" s="72">
        <v>0.01</v>
      </c>
      <c r="AB10" s="72">
        <v>0.01</v>
      </c>
      <c r="AC10" s="72">
        <v>0.01</v>
      </c>
      <c r="AD10" s="72">
        <v>0.01</v>
      </c>
      <c r="AE10" s="72">
        <v>0.01</v>
      </c>
      <c r="AF10" s="72">
        <v>0.01</v>
      </c>
      <c r="AG10" s="72">
        <v>0.01</v>
      </c>
      <c r="AH10" s="72">
        <v>0.01</v>
      </c>
      <c r="AI10" s="72">
        <v>0.01</v>
      </c>
      <c r="AJ10" s="72">
        <v>0.01</v>
      </c>
      <c r="AK10" s="72">
        <v>0.01</v>
      </c>
      <c r="AL10" s="72">
        <v>0.01</v>
      </c>
      <c r="AM10" s="72">
        <v>0.01</v>
      </c>
      <c r="AN10" s="72">
        <v>1</v>
      </c>
      <c r="AO10" s="72">
        <v>1</v>
      </c>
      <c r="AP10" s="72">
        <v>1</v>
      </c>
      <c r="AQ10" s="72">
        <v>0.85</v>
      </c>
      <c r="AR10" s="72">
        <v>0.8</v>
      </c>
      <c r="AS10" s="72">
        <v>0.7</v>
      </c>
      <c r="AT10" s="72">
        <v>0.6</v>
      </c>
      <c r="AU10" s="72">
        <v>0.45</v>
      </c>
      <c r="AV10" s="72">
        <v>0.3</v>
      </c>
      <c r="AW10" s="72">
        <v>0.25</v>
      </c>
      <c r="AX10" s="72">
        <v>0.2</v>
      </c>
      <c r="AY10" s="72">
        <v>0.1</v>
      </c>
      <c r="AZ10" s="72">
        <v>0.1</v>
      </c>
      <c r="BA10" s="72">
        <v>0.1</v>
      </c>
      <c r="BB10" s="72">
        <v>0.1</v>
      </c>
      <c r="BC10" s="72">
        <v>0.1</v>
      </c>
      <c r="BD10" s="72">
        <v>0.01</v>
      </c>
      <c r="BE10" s="72">
        <v>0.01</v>
      </c>
      <c r="BF10" s="72">
        <v>0.01</v>
      </c>
      <c r="BG10" s="72">
        <v>0.01</v>
      </c>
      <c r="BH10" s="72">
        <v>0.01</v>
      </c>
      <c r="BI10" s="72">
        <v>0.01</v>
      </c>
      <c r="BJ10" s="72">
        <v>0.01</v>
      </c>
      <c r="BK10" s="72">
        <v>0.01</v>
      </c>
      <c r="BL10" s="72">
        <v>0.01</v>
      </c>
      <c r="BM10" s="72">
        <v>0.01</v>
      </c>
      <c r="BN10" s="72">
        <v>0.01</v>
      </c>
      <c r="BO10" s="72">
        <v>0.01</v>
      </c>
      <c r="BP10" s="72">
        <v>0.01</v>
      </c>
      <c r="BQ10" s="72">
        <v>0.01</v>
      </c>
      <c r="BR10" s="72">
        <v>0.01</v>
      </c>
      <c r="BS10" s="72">
        <v>0.01</v>
      </c>
      <c r="BT10" s="72">
        <v>0.01</v>
      </c>
      <c r="BU10" s="72">
        <v>0.01</v>
      </c>
      <c r="BV10" s="72">
        <v>0.01</v>
      </c>
      <c r="BW10" s="72">
        <v>0.01</v>
      </c>
      <c r="BX10" s="72">
        <v>0.01</v>
      </c>
    </row>
    <row r="11" spans="1:76" s="63" customFormat="1" ht="12" x14ac:dyDescent="0.15">
      <c r="A11" s="63">
        <v>6</v>
      </c>
      <c r="B11" s="63">
        <v>4000</v>
      </c>
      <c r="C11" s="72">
        <v>1</v>
      </c>
      <c r="D11" s="72">
        <v>1</v>
      </c>
      <c r="E11" s="72">
        <v>0.9</v>
      </c>
      <c r="F11" s="72">
        <v>0.85</v>
      </c>
      <c r="G11" s="72">
        <v>0.8</v>
      </c>
      <c r="H11" s="72">
        <v>0.7</v>
      </c>
      <c r="I11" s="72">
        <v>0.6</v>
      </c>
      <c r="J11" s="72">
        <v>0.45</v>
      </c>
      <c r="K11" s="72">
        <v>0.3</v>
      </c>
      <c r="L11" s="72">
        <v>0.25</v>
      </c>
      <c r="M11" s="72">
        <v>0.2</v>
      </c>
      <c r="N11" s="72">
        <v>0.1</v>
      </c>
      <c r="O11" s="72">
        <v>0.1</v>
      </c>
      <c r="P11" s="72">
        <v>0.1</v>
      </c>
      <c r="Q11" s="72">
        <v>0.1</v>
      </c>
      <c r="R11" s="72">
        <v>0.1</v>
      </c>
      <c r="S11" s="72">
        <v>0.01</v>
      </c>
      <c r="T11" s="72">
        <v>0.01</v>
      </c>
      <c r="U11" s="72">
        <v>0.01</v>
      </c>
      <c r="V11" s="72">
        <v>0.01</v>
      </c>
      <c r="W11" s="72">
        <v>0.01</v>
      </c>
      <c r="X11" s="72">
        <v>0.01</v>
      </c>
      <c r="Y11" s="72">
        <v>0.01</v>
      </c>
      <c r="Z11" s="72">
        <v>0.01</v>
      </c>
      <c r="AA11" s="72">
        <v>0.01</v>
      </c>
      <c r="AB11" s="72">
        <v>0.01</v>
      </c>
      <c r="AC11" s="72">
        <v>0.01</v>
      </c>
      <c r="AD11" s="72">
        <v>0.01</v>
      </c>
      <c r="AE11" s="72">
        <v>0.01</v>
      </c>
      <c r="AF11" s="72">
        <v>0.01</v>
      </c>
      <c r="AG11" s="72">
        <v>0.01</v>
      </c>
      <c r="AH11" s="72">
        <v>0.01</v>
      </c>
      <c r="AI11" s="72">
        <v>0.01</v>
      </c>
      <c r="AJ11" s="72">
        <v>0.01</v>
      </c>
      <c r="AK11" s="72">
        <v>0.01</v>
      </c>
      <c r="AL11" s="72">
        <v>0.01</v>
      </c>
      <c r="AM11" s="72">
        <v>0.01</v>
      </c>
      <c r="AN11" s="72">
        <v>1</v>
      </c>
      <c r="AO11" s="72">
        <v>1</v>
      </c>
      <c r="AP11" s="72">
        <v>0.9</v>
      </c>
      <c r="AQ11" s="72">
        <v>0.85</v>
      </c>
      <c r="AR11" s="72">
        <v>0.8</v>
      </c>
      <c r="AS11" s="72">
        <v>0.7</v>
      </c>
      <c r="AT11" s="72">
        <v>0.6</v>
      </c>
      <c r="AU11" s="72">
        <v>0.45</v>
      </c>
      <c r="AV11" s="72">
        <v>0.3</v>
      </c>
      <c r="AW11" s="72">
        <v>0.25</v>
      </c>
      <c r="AX11" s="72">
        <v>0.2</v>
      </c>
      <c r="AY11" s="72">
        <v>0.1</v>
      </c>
      <c r="AZ11" s="72">
        <v>0.1</v>
      </c>
      <c r="BA11" s="72">
        <v>0.1</v>
      </c>
      <c r="BB11" s="72">
        <v>0.1</v>
      </c>
      <c r="BC11" s="72">
        <v>0.1</v>
      </c>
      <c r="BD11" s="72">
        <v>0.01</v>
      </c>
      <c r="BE11" s="72">
        <v>0.01</v>
      </c>
      <c r="BF11" s="72">
        <v>0.01</v>
      </c>
      <c r="BG11" s="72">
        <v>0.01</v>
      </c>
      <c r="BH11" s="72">
        <v>0.01</v>
      </c>
      <c r="BI11" s="72">
        <v>0.01</v>
      </c>
      <c r="BJ11" s="72">
        <v>0.01</v>
      </c>
      <c r="BK11" s="72">
        <v>0.01</v>
      </c>
      <c r="BL11" s="72">
        <v>0.01</v>
      </c>
      <c r="BM11" s="72">
        <v>0.01</v>
      </c>
      <c r="BN11" s="72">
        <v>0.01</v>
      </c>
      <c r="BO11" s="72">
        <v>0.01</v>
      </c>
      <c r="BP11" s="72">
        <v>0.01</v>
      </c>
      <c r="BQ11" s="72">
        <v>0.01</v>
      </c>
      <c r="BR11" s="72">
        <v>0.01</v>
      </c>
      <c r="BS11" s="72">
        <v>0.01</v>
      </c>
      <c r="BT11" s="72">
        <v>0.01</v>
      </c>
      <c r="BU11" s="72">
        <v>0.01</v>
      </c>
      <c r="BV11" s="72">
        <v>0.01</v>
      </c>
      <c r="BW11" s="72">
        <v>0.01</v>
      </c>
      <c r="BX11" s="72">
        <v>0.01</v>
      </c>
    </row>
    <row r="12" spans="1:76" s="63" customFormat="1" ht="12" x14ac:dyDescent="0.15">
      <c r="A12" s="63">
        <v>7</v>
      </c>
      <c r="B12" s="63">
        <v>8000</v>
      </c>
      <c r="C12" s="72">
        <v>1</v>
      </c>
      <c r="D12" s="72">
        <v>1</v>
      </c>
      <c r="E12" s="72">
        <v>0.9</v>
      </c>
      <c r="F12" s="72">
        <v>0.85</v>
      </c>
      <c r="G12" s="72">
        <v>0.6</v>
      </c>
      <c r="H12" s="72">
        <v>0.45</v>
      </c>
      <c r="I12" s="72">
        <v>0.3</v>
      </c>
      <c r="J12" s="72">
        <v>0.25</v>
      </c>
      <c r="K12" s="72">
        <v>0.2</v>
      </c>
      <c r="L12" s="72">
        <v>0.15</v>
      </c>
      <c r="M12" s="72">
        <v>0.1</v>
      </c>
      <c r="N12" s="72">
        <v>0.1</v>
      </c>
      <c r="O12" s="72">
        <v>0.1</v>
      </c>
      <c r="P12" s="72">
        <v>0.1</v>
      </c>
      <c r="Q12" s="72">
        <v>0.01</v>
      </c>
      <c r="R12" s="72">
        <v>0.01</v>
      </c>
      <c r="S12" s="72">
        <v>0.01</v>
      </c>
      <c r="T12" s="72">
        <v>0.01</v>
      </c>
      <c r="U12" s="72">
        <v>0.01</v>
      </c>
      <c r="V12" s="72">
        <v>0.01</v>
      </c>
      <c r="W12" s="72">
        <v>0.01</v>
      </c>
      <c r="X12" s="72">
        <v>0.01</v>
      </c>
      <c r="Y12" s="72">
        <v>0.01</v>
      </c>
      <c r="Z12" s="72">
        <v>0.01</v>
      </c>
      <c r="AA12" s="72">
        <v>0.01</v>
      </c>
      <c r="AB12" s="72">
        <v>0.01</v>
      </c>
      <c r="AC12" s="72">
        <v>0.01</v>
      </c>
      <c r="AD12" s="72">
        <v>0.01</v>
      </c>
      <c r="AE12" s="72">
        <v>0.01</v>
      </c>
      <c r="AF12" s="72">
        <v>0.01</v>
      </c>
      <c r="AG12" s="72">
        <v>0.01</v>
      </c>
      <c r="AH12" s="72">
        <v>0.01</v>
      </c>
      <c r="AI12" s="72">
        <v>0.01</v>
      </c>
      <c r="AJ12" s="72">
        <v>0.01</v>
      </c>
      <c r="AK12" s="72">
        <v>0.01</v>
      </c>
      <c r="AL12" s="72">
        <v>0.01</v>
      </c>
      <c r="AM12" s="72">
        <v>0.01</v>
      </c>
      <c r="AN12" s="72">
        <v>1</v>
      </c>
      <c r="AO12" s="72">
        <v>1</v>
      </c>
      <c r="AP12" s="72">
        <v>0.9</v>
      </c>
      <c r="AQ12" s="72">
        <v>0.85</v>
      </c>
      <c r="AR12" s="72">
        <v>0.6</v>
      </c>
      <c r="AS12" s="72">
        <v>0.45</v>
      </c>
      <c r="AT12" s="72">
        <v>0.3</v>
      </c>
      <c r="AU12" s="72">
        <v>0.25</v>
      </c>
      <c r="AV12" s="72">
        <v>0.2</v>
      </c>
      <c r="AW12" s="72">
        <v>0.15</v>
      </c>
      <c r="AX12" s="72">
        <v>0.1</v>
      </c>
      <c r="AY12" s="72">
        <v>0.1</v>
      </c>
      <c r="AZ12" s="72">
        <v>0.1</v>
      </c>
      <c r="BA12" s="72">
        <v>0.1</v>
      </c>
      <c r="BB12" s="72">
        <v>0.01</v>
      </c>
      <c r="BC12" s="72">
        <v>0.01</v>
      </c>
      <c r="BD12" s="72">
        <v>0.01</v>
      </c>
      <c r="BE12" s="72">
        <v>0.01</v>
      </c>
      <c r="BF12" s="72">
        <v>0.01</v>
      </c>
      <c r="BG12" s="72">
        <v>0.01</v>
      </c>
      <c r="BH12" s="72">
        <v>0.01</v>
      </c>
      <c r="BI12" s="72">
        <v>0.01</v>
      </c>
      <c r="BJ12" s="72">
        <v>0.01</v>
      </c>
      <c r="BK12" s="72">
        <v>0.01</v>
      </c>
      <c r="BL12" s="72">
        <v>0.01</v>
      </c>
      <c r="BM12" s="72">
        <v>0.01</v>
      </c>
      <c r="BN12" s="72">
        <v>0.01</v>
      </c>
      <c r="BO12" s="72">
        <v>0.01</v>
      </c>
      <c r="BP12" s="72">
        <v>0.01</v>
      </c>
      <c r="BQ12" s="72">
        <v>0.01</v>
      </c>
      <c r="BR12" s="72">
        <v>0.01</v>
      </c>
      <c r="BS12" s="72">
        <v>0.01</v>
      </c>
      <c r="BT12" s="72">
        <v>0.01</v>
      </c>
      <c r="BU12" s="72">
        <v>0.01</v>
      </c>
      <c r="BV12" s="72">
        <v>0.01</v>
      </c>
      <c r="BW12" s="72">
        <v>0.01</v>
      </c>
      <c r="BX12" s="72">
        <v>0.01</v>
      </c>
    </row>
    <row r="13" spans="1:76" s="63" customFormat="1" ht="12" x14ac:dyDescent="0.15">
      <c r="A13" s="63">
        <v>8</v>
      </c>
      <c r="B13" s="63">
        <v>16000</v>
      </c>
      <c r="C13" s="72">
        <v>1</v>
      </c>
      <c r="D13" s="72">
        <v>1</v>
      </c>
      <c r="E13" s="72">
        <v>0.9</v>
      </c>
      <c r="F13" s="72">
        <v>0.7</v>
      </c>
      <c r="G13" s="72">
        <v>0.5</v>
      </c>
      <c r="H13" s="72">
        <v>0.3</v>
      </c>
      <c r="I13" s="72">
        <v>0.2</v>
      </c>
      <c r="J13" s="72">
        <v>0.15</v>
      </c>
      <c r="K13" s="72">
        <v>0.1</v>
      </c>
      <c r="L13" s="72">
        <v>0.1</v>
      </c>
      <c r="M13" s="72">
        <v>0.1</v>
      </c>
      <c r="N13" s="72">
        <v>0.1</v>
      </c>
      <c r="O13" s="72">
        <v>0</v>
      </c>
      <c r="P13" s="72">
        <v>0</v>
      </c>
      <c r="Q13" s="72">
        <v>0.01</v>
      </c>
      <c r="R13" s="72">
        <v>0.01</v>
      </c>
      <c r="S13" s="72">
        <v>0.01</v>
      </c>
      <c r="T13" s="72">
        <v>0.01</v>
      </c>
      <c r="U13" s="72">
        <v>0.01</v>
      </c>
      <c r="V13" s="72">
        <v>0.01</v>
      </c>
      <c r="W13" s="72">
        <v>0.01</v>
      </c>
      <c r="X13" s="72">
        <v>0.01</v>
      </c>
      <c r="Y13" s="72">
        <v>0.01</v>
      </c>
      <c r="Z13" s="72">
        <v>0.01</v>
      </c>
      <c r="AA13" s="72">
        <v>0.01</v>
      </c>
      <c r="AB13" s="72">
        <v>0.01</v>
      </c>
      <c r="AC13" s="72">
        <v>0.01</v>
      </c>
      <c r="AD13" s="72">
        <v>0.01</v>
      </c>
      <c r="AE13" s="72">
        <v>0.01</v>
      </c>
      <c r="AF13" s="72">
        <v>0.01</v>
      </c>
      <c r="AG13" s="72">
        <v>0.01</v>
      </c>
      <c r="AH13" s="72">
        <v>0.01</v>
      </c>
      <c r="AI13" s="72">
        <v>0.01</v>
      </c>
      <c r="AJ13" s="72">
        <v>0.01</v>
      </c>
      <c r="AK13" s="72">
        <v>0.01</v>
      </c>
      <c r="AL13" s="72">
        <v>0.01</v>
      </c>
      <c r="AM13" s="72">
        <v>0.01</v>
      </c>
      <c r="AN13" s="72">
        <v>1</v>
      </c>
      <c r="AO13" s="72">
        <v>1</v>
      </c>
      <c r="AP13" s="72">
        <v>0.9</v>
      </c>
      <c r="AQ13" s="72">
        <v>0.7</v>
      </c>
      <c r="AR13" s="72">
        <v>0.5</v>
      </c>
      <c r="AS13" s="72">
        <v>0.3</v>
      </c>
      <c r="AT13" s="72">
        <v>0.2</v>
      </c>
      <c r="AU13" s="72">
        <v>0.15</v>
      </c>
      <c r="AV13" s="72">
        <v>0.1</v>
      </c>
      <c r="AW13" s="72">
        <v>0.1</v>
      </c>
      <c r="AX13" s="72">
        <v>0.1</v>
      </c>
      <c r="AY13" s="72">
        <v>0.1</v>
      </c>
      <c r="AZ13" s="72">
        <v>0.01</v>
      </c>
      <c r="BA13" s="72">
        <v>0.01</v>
      </c>
      <c r="BB13" s="72">
        <v>0.01</v>
      </c>
      <c r="BC13" s="72">
        <v>0.01</v>
      </c>
      <c r="BD13" s="72">
        <v>0.01</v>
      </c>
      <c r="BE13" s="72">
        <v>0.01</v>
      </c>
      <c r="BF13" s="72">
        <v>0.01</v>
      </c>
      <c r="BG13" s="72">
        <v>0.01</v>
      </c>
      <c r="BH13" s="72">
        <v>0.01</v>
      </c>
      <c r="BI13" s="72">
        <v>0.01</v>
      </c>
      <c r="BJ13" s="72">
        <v>0.01</v>
      </c>
      <c r="BK13" s="72">
        <v>0.01</v>
      </c>
      <c r="BL13" s="72">
        <v>0.01</v>
      </c>
      <c r="BM13" s="72">
        <v>0.01</v>
      </c>
      <c r="BN13" s="72">
        <v>0.01</v>
      </c>
      <c r="BO13" s="72">
        <v>0.01</v>
      </c>
      <c r="BP13" s="72">
        <v>0.01</v>
      </c>
      <c r="BQ13" s="72">
        <v>0.01</v>
      </c>
      <c r="BR13" s="72">
        <v>0.01</v>
      </c>
      <c r="BS13" s="72">
        <v>0.01</v>
      </c>
      <c r="BT13" s="72">
        <v>0.01</v>
      </c>
      <c r="BU13" s="72">
        <v>0.01</v>
      </c>
      <c r="BV13" s="72">
        <v>0.01</v>
      </c>
      <c r="BW13" s="72">
        <v>0.01</v>
      </c>
      <c r="BX13" s="72">
        <v>0.01</v>
      </c>
    </row>
    <row r="14" spans="1:76" s="63" customFormat="1" ht="12" x14ac:dyDescent="0.15"/>
    <row r="16" spans="1:76" x14ac:dyDescent="0.2">
      <c r="A16" t="s">
        <v>207</v>
      </c>
      <c r="C16" t="s">
        <v>208</v>
      </c>
      <c r="F16" s="61" t="s">
        <v>343</v>
      </c>
      <c r="J16" s="61" t="s">
        <v>344</v>
      </c>
    </row>
    <row r="17" spans="2:10" x14ac:dyDescent="0.2">
      <c r="B17" s="13" t="s">
        <v>209</v>
      </c>
      <c r="C17" s="32">
        <v>160</v>
      </c>
      <c r="F17" s="64">
        <v>160</v>
      </c>
      <c r="J17" s="61">
        <v>100</v>
      </c>
    </row>
    <row r="18" spans="2:10" x14ac:dyDescent="0.2">
      <c r="B18" s="13" t="s">
        <v>316</v>
      </c>
      <c r="C18" s="32">
        <v>158</v>
      </c>
      <c r="F18" s="64">
        <v>158</v>
      </c>
      <c r="J18" s="61">
        <v>98</v>
      </c>
    </row>
    <row r="19" spans="2:10" x14ac:dyDescent="0.2">
      <c r="B19" s="13" t="s">
        <v>210</v>
      </c>
      <c r="C19" s="32">
        <v>99.5</v>
      </c>
      <c r="F19" s="64">
        <v>99.5</v>
      </c>
      <c r="J19" s="61">
        <v>80</v>
      </c>
    </row>
    <row r="20" spans="2:10" x14ac:dyDescent="0.2">
      <c r="B20" s="13" t="s">
        <v>211</v>
      </c>
      <c r="C20" s="32">
        <v>454</v>
      </c>
      <c r="F20" s="64">
        <v>454</v>
      </c>
      <c r="J20" s="61">
        <v>454</v>
      </c>
    </row>
    <row r="21" spans="2:10" x14ac:dyDescent="0.2">
      <c r="B21" s="13" t="s">
        <v>212</v>
      </c>
      <c r="C21" s="32">
        <v>119.5</v>
      </c>
      <c r="F21" s="64">
        <v>119.5</v>
      </c>
      <c r="J21" s="61">
        <v>119.5</v>
      </c>
    </row>
    <row r="22" spans="2:10" x14ac:dyDescent="0.2">
      <c r="B22" s="13" t="s">
        <v>213</v>
      </c>
      <c r="C22">
        <f>SQRT(((C20-C21)^2)+(((C18-C19)/2)^2))</f>
        <v>335.77643231769559</v>
      </c>
      <c r="D22" s="61" t="s">
        <v>214</v>
      </c>
    </row>
    <row r="23" spans="2:10" x14ac:dyDescent="0.2">
      <c r="B23" s="13"/>
    </row>
    <row r="24" spans="2:10" x14ac:dyDescent="0.2">
      <c r="B24" s="13"/>
    </row>
    <row r="25" spans="2:10" x14ac:dyDescent="0.2">
      <c r="B25" s="13" t="s">
        <v>311</v>
      </c>
      <c r="C25" s="57">
        <v>16.899999999999999</v>
      </c>
      <c r="D25" s="61" t="s">
        <v>314</v>
      </c>
    </row>
    <row r="26" spans="2:10" x14ac:dyDescent="0.2">
      <c r="B26" s="13" t="s">
        <v>312</v>
      </c>
      <c r="C26" s="57">
        <v>1.3</v>
      </c>
      <c r="D26" s="61" t="s">
        <v>314</v>
      </c>
    </row>
    <row r="27" spans="2:10" x14ac:dyDescent="0.2">
      <c r="B27" s="13"/>
    </row>
    <row r="28" spans="2:10" x14ac:dyDescent="0.2">
      <c r="B28" s="13" t="s">
        <v>313</v>
      </c>
      <c r="C28">
        <f>C26+C25</f>
        <v>18.2</v>
      </c>
      <c r="D28" s="61" t="s">
        <v>314</v>
      </c>
    </row>
    <row r="29" spans="2:10" x14ac:dyDescent="0.2">
      <c r="B29" s="13"/>
    </row>
    <row r="30" spans="2:10" x14ac:dyDescent="0.2">
      <c r="B30" s="13"/>
    </row>
    <row r="31" spans="2:10" x14ac:dyDescent="0.2">
      <c r="B31" s="13" t="s">
        <v>315</v>
      </c>
      <c r="C31" s="57">
        <v>48</v>
      </c>
      <c r="D31" s="61" t="s">
        <v>208</v>
      </c>
    </row>
    <row r="32" spans="2:10" x14ac:dyDescent="0.2">
      <c r="B32" s="13"/>
    </row>
    <row r="33" spans="1:7" x14ac:dyDescent="0.2">
      <c r="B33" s="13"/>
    </row>
    <row r="34" spans="1:7" x14ac:dyDescent="0.2">
      <c r="A34" s="39" t="s">
        <v>279</v>
      </c>
      <c r="B34" s="30"/>
      <c r="C34" s="30"/>
      <c r="D34" s="30"/>
      <c r="E34" s="30"/>
      <c r="F34" s="30"/>
    </row>
    <row r="35" spans="1:7" x14ac:dyDescent="0.2">
      <c r="A35" s="39"/>
      <c r="C35" s="30"/>
      <c r="D35" s="30"/>
      <c r="E35" s="45"/>
      <c r="F35" s="30" t="s">
        <v>284</v>
      </c>
    </row>
    <row r="36" spans="1:7" x14ac:dyDescent="0.2">
      <c r="A36" s="39"/>
      <c r="C36" s="30"/>
      <c r="D36" s="30"/>
      <c r="E36" s="45" t="s">
        <v>280</v>
      </c>
      <c r="F36" s="58">
        <v>705</v>
      </c>
    </row>
    <row r="37" spans="1:7" x14ac:dyDescent="0.2">
      <c r="A37" s="39"/>
      <c r="C37" s="30"/>
      <c r="D37" s="30"/>
      <c r="E37" s="45" t="s">
        <v>282</v>
      </c>
      <c r="F37" s="58">
        <v>100</v>
      </c>
    </row>
    <row r="38" spans="1:7" x14ac:dyDescent="0.2">
      <c r="A38" s="39"/>
      <c r="C38" s="30"/>
      <c r="D38" s="30"/>
      <c r="E38" s="45" t="s">
        <v>286</v>
      </c>
      <c r="F38" s="58">
        <v>81.86</v>
      </c>
    </row>
    <row r="39" spans="1:7" x14ac:dyDescent="0.2">
      <c r="A39" s="39"/>
      <c r="C39" s="30"/>
      <c r="D39" s="30"/>
      <c r="E39" s="45" t="s">
        <v>287</v>
      </c>
      <c r="F39" s="58">
        <v>100.91</v>
      </c>
    </row>
    <row r="40" spans="1:7" x14ac:dyDescent="0.2">
      <c r="A40" s="39"/>
      <c r="C40" s="30"/>
      <c r="D40" s="30"/>
      <c r="E40" s="45" t="s">
        <v>281</v>
      </c>
      <c r="F40" s="58">
        <v>180</v>
      </c>
    </row>
    <row r="41" spans="1:7" x14ac:dyDescent="0.2">
      <c r="A41" s="39"/>
      <c r="C41" s="30"/>
      <c r="D41" s="30"/>
      <c r="E41" s="45" t="s">
        <v>283</v>
      </c>
      <c r="F41" s="58">
        <v>161</v>
      </c>
    </row>
    <row r="42" spans="1:7" x14ac:dyDescent="0.2">
      <c r="A42" s="39"/>
      <c r="B42" s="30"/>
      <c r="C42" s="30"/>
      <c r="D42" s="30"/>
      <c r="E42" s="45" t="s">
        <v>319</v>
      </c>
      <c r="F42" s="58">
        <v>343</v>
      </c>
    </row>
    <row r="43" spans="1:7" x14ac:dyDescent="0.2">
      <c r="A43" s="39"/>
      <c r="B43" s="30"/>
      <c r="C43" s="30"/>
      <c r="D43" s="30"/>
      <c r="E43" s="45" t="s">
        <v>320</v>
      </c>
      <c r="F43" s="58">
        <f>163</f>
        <v>163</v>
      </c>
      <c r="G43" s="62">
        <v>58.91</v>
      </c>
    </row>
    <row r="44" spans="1:7" x14ac:dyDescent="0.2">
      <c r="A44" s="30"/>
      <c r="B44" s="30"/>
      <c r="C44" s="30"/>
      <c r="D44" s="30"/>
      <c r="E44" s="33" t="s">
        <v>321</v>
      </c>
      <c r="F44" s="34">
        <v>23</v>
      </c>
    </row>
  </sheetData>
  <customSheetViews>
    <customSheetView guid="{DD8F8E6C-479B-D54D-BE9B-033BF32F4E83}" state="hidden">
      <selection activeCell="B46" sqref="B46"/>
      <pageMargins left="0.7" right="0.7" top="0.75" bottom="0.75" header="0.3" footer="0.3"/>
    </customSheetView>
  </customSheetViews>
  <pageMargins left="0.75" right="0.75" top="1" bottom="1" header="0.5" footer="0.5"/>
  <pageSetup paperSize="9" orientation="portrait" horizontalDpi="4294967292" verticalDpi="429496729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K326"/>
  <sheetViews>
    <sheetView defaultGridColor="0" colorId="22" zoomScale="75" zoomScaleNormal="75" zoomScalePageLayoutView="75" workbookViewId="0">
      <pane xSplit="3" ySplit="2" topLeftCell="LY75" activePane="bottomRight" state="frozen"/>
      <selection activeCell="M29" sqref="M29"/>
      <selection pane="topRight" activeCell="M29" sqref="M29"/>
      <selection pane="bottomLeft" activeCell="M29" sqref="M29"/>
      <selection pane="bottomRight" activeCell="ML126" sqref="ML126"/>
    </sheetView>
  </sheetViews>
  <sheetFormatPr baseColWidth="10" defaultRowHeight="16" x14ac:dyDescent="0.2"/>
  <cols>
    <col min="1" max="1" width="34.33203125" style="61" customWidth="1"/>
    <col min="2" max="2" width="10.83203125" style="61"/>
    <col min="3" max="3" width="21.1640625" style="61" customWidth="1"/>
    <col min="4" max="7" width="10" style="61" customWidth="1"/>
    <col min="8" max="8" width="10.1640625" style="61" customWidth="1"/>
    <col min="9" max="25" width="8.33203125" style="61" customWidth="1"/>
    <col min="26" max="26" width="11.1640625" style="61" customWidth="1"/>
    <col min="27" max="38" width="8.33203125" style="61" customWidth="1"/>
    <col min="39" max="39" width="13.6640625" style="61" bestFit="1" customWidth="1"/>
    <col min="40" max="42" width="8.33203125" style="61" customWidth="1"/>
    <col min="43" max="52" width="10" style="61" customWidth="1"/>
    <col min="53" max="71" width="8.33203125" style="61" customWidth="1"/>
    <col min="72" max="72" width="6.33203125" style="61" customWidth="1"/>
    <col min="73" max="73" width="11" style="61" customWidth="1"/>
    <col min="74" max="75" width="6.6640625" style="61" customWidth="1"/>
    <col min="76" max="76" width="10" style="61" customWidth="1"/>
    <col min="77" max="77" width="17.33203125" style="61" customWidth="1"/>
    <col min="78" max="78" width="16.1640625" style="61" customWidth="1"/>
    <col min="79" max="79" width="17" style="61" customWidth="1"/>
    <col min="80" max="146" width="10.6640625" style="61" customWidth="1"/>
    <col min="147" max="150" width="10.83203125" style="61"/>
    <col min="151" max="151" width="34.33203125" style="61" customWidth="1"/>
    <col min="152" max="153" width="10.83203125" style="61"/>
    <col min="154" max="154" width="12.5" style="61" customWidth="1"/>
    <col min="155" max="225" width="11.33203125" style="61" customWidth="1"/>
    <col min="226" max="229" width="6.6640625" style="61" customWidth="1"/>
    <col min="230" max="230" width="17.33203125" style="61" customWidth="1"/>
    <col min="231" max="287" width="10.6640625" style="61" customWidth="1"/>
    <col min="288" max="291" width="10.83203125" style="61"/>
    <col min="292" max="292" width="34.33203125" style="96" customWidth="1"/>
    <col min="293" max="293" width="10.83203125" style="96"/>
    <col min="294" max="294" width="18.6640625" style="96" customWidth="1"/>
    <col min="295" max="295" width="15" style="96" customWidth="1"/>
    <col min="296" max="365" width="11.33203125" style="96" customWidth="1"/>
    <col min="366" max="369" width="6.6640625" style="96" customWidth="1"/>
    <col min="370" max="370" width="17.33203125" style="96" customWidth="1"/>
    <col min="371" max="427" width="10.6640625" style="96" customWidth="1"/>
    <col min="428" max="16384" width="10.83203125" style="61"/>
  </cols>
  <sheetData>
    <row r="2" spans="1:427" ht="29" customHeight="1" x14ac:dyDescent="0.2">
      <c r="A2" s="92"/>
      <c r="B2" s="92"/>
      <c r="C2" s="92" t="s">
        <v>140</v>
      </c>
      <c r="D2" s="92">
        <v>1</v>
      </c>
      <c r="E2" s="92">
        <v>2</v>
      </c>
      <c r="F2" s="92">
        <v>3</v>
      </c>
      <c r="G2" s="92">
        <v>4</v>
      </c>
      <c r="H2" s="92">
        <v>5</v>
      </c>
      <c r="I2" s="92">
        <v>6</v>
      </c>
      <c r="J2" s="92">
        <v>7</v>
      </c>
      <c r="K2" s="92">
        <v>8</v>
      </c>
      <c r="L2" s="92">
        <v>9</v>
      </c>
      <c r="M2" s="92">
        <v>10</v>
      </c>
      <c r="N2" s="92">
        <v>11</v>
      </c>
      <c r="O2" s="92">
        <v>12</v>
      </c>
      <c r="P2" s="92">
        <v>13</v>
      </c>
      <c r="Q2" s="92">
        <v>14</v>
      </c>
      <c r="R2" s="92">
        <v>15</v>
      </c>
      <c r="S2" s="92">
        <v>16</v>
      </c>
      <c r="T2" s="92">
        <v>17</v>
      </c>
      <c r="U2" s="92">
        <v>18</v>
      </c>
      <c r="V2" s="92">
        <v>19</v>
      </c>
      <c r="W2" s="92">
        <v>20</v>
      </c>
      <c r="X2" s="92">
        <v>21</v>
      </c>
      <c r="Y2" s="92">
        <v>22</v>
      </c>
      <c r="Z2" s="92">
        <v>23</v>
      </c>
      <c r="AA2" s="92">
        <v>24</v>
      </c>
      <c r="AB2" s="92">
        <v>25</v>
      </c>
      <c r="AC2" s="92">
        <v>26</v>
      </c>
      <c r="AD2" s="92">
        <v>27</v>
      </c>
      <c r="AE2" s="92">
        <v>28</v>
      </c>
      <c r="AF2" s="92">
        <v>29</v>
      </c>
      <c r="AG2" s="92">
        <v>30</v>
      </c>
      <c r="AH2" s="92">
        <v>31</v>
      </c>
      <c r="AI2" s="92">
        <v>32</v>
      </c>
      <c r="AJ2" s="92">
        <v>33</v>
      </c>
      <c r="AK2" s="92">
        <v>34</v>
      </c>
      <c r="AL2" s="92">
        <v>35</v>
      </c>
      <c r="AM2" s="92">
        <v>36</v>
      </c>
      <c r="AN2" s="92">
        <v>37</v>
      </c>
      <c r="AO2" s="92">
        <v>38</v>
      </c>
      <c r="AP2" s="92">
        <v>39</v>
      </c>
      <c r="AQ2" s="92">
        <v>40</v>
      </c>
      <c r="AR2" s="92">
        <v>41</v>
      </c>
      <c r="AS2" s="92">
        <v>42</v>
      </c>
      <c r="AT2" s="92">
        <v>43</v>
      </c>
      <c r="AU2" s="92">
        <v>44</v>
      </c>
      <c r="AV2" s="92">
        <v>45</v>
      </c>
      <c r="AW2" s="92">
        <v>46</v>
      </c>
      <c r="AX2" s="92">
        <v>47</v>
      </c>
      <c r="AY2" s="92">
        <v>48</v>
      </c>
      <c r="AZ2" s="92">
        <v>49</v>
      </c>
      <c r="BA2" s="92">
        <v>50</v>
      </c>
      <c r="BB2" s="92">
        <v>51</v>
      </c>
      <c r="BC2" s="92">
        <v>52</v>
      </c>
      <c r="BD2" s="92">
        <v>53</v>
      </c>
      <c r="BE2" s="92">
        <v>54</v>
      </c>
      <c r="BF2" s="92"/>
      <c r="BG2" s="92"/>
      <c r="BH2" s="92"/>
      <c r="BI2" s="92"/>
      <c r="BJ2" s="92"/>
      <c r="BK2" s="92"/>
      <c r="BL2" s="92"/>
      <c r="BM2" s="92"/>
      <c r="BN2" s="92"/>
      <c r="BO2" s="92"/>
      <c r="BP2" s="92"/>
      <c r="BQ2" s="92"/>
      <c r="BR2" s="92"/>
      <c r="BS2" s="92"/>
      <c r="BT2" s="92"/>
      <c r="BU2" s="92"/>
      <c r="BV2" s="92" t="s">
        <v>154</v>
      </c>
      <c r="BW2" s="92" t="s">
        <v>155</v>
      </c>
      <c r="BX2" s="93" t="s">
        <v>148</v>
      </c>
      <c r="BY2" s="92" t="s">
        <v>156</v>
      </c>
      <c r="BZ2" s="92">
        <v>1</v>
      </c>
      <c r="CA2" s="92">
        <v>2</v>
      </c>
      <c r="CB2" s="92">
        <v>3</v>
      </c>
      <c r="CC2" s="92">
        <v>4</v>
      </c>
      <c r="CD2" s="92">
        <v>5</v>
      </c>
      <c r="CE2" s="92">
        <v>6</v>
      </c>
      <c r="CF2" s="92">
        <v>7</v>
      </c>
      <c r="CG2" s="92">
        <v>8</v>
      </c>
      <c r="CH2" s="92">
        <v>9</v>
      </c>
      <c r="CI2" s="92">
        <v>10</v>
      </c>
      <c r="CJ2" s="92">
        <v>11</v>
      </c>
      <c r="CK2" s="92">
        <v>12</v>
      </c>
      <c r="CL2" s="92">
        <v>13</v>
      </c>
      <c r="CM2" s="92">
        <v>14</v>
      </c>
      <c r="CN2" s="92">
        <v>15</v>
      </c>
      <c r="CO2" s="92">
        <v>16</v>
      </c>
      <c r="CP2" s="92">
        <v>17</v>
      </c>
      <c r="CQ2" s="92">
        <v>18</v>
      </c>
      <c r="CR2" s="92">
        <v>19</v>
      </c>
      <c r="CS2" s="92">
        <v>20</v>
      </c>
      <c r="CT2" s="92">
        <v>21</v>
      </c>
      <c r="CU2" s="92">
        <v>22</v>
      </c>
      <c r="CV2" s="92">
        <v>23</v>
      </c>
      <c r="CW2" s="92">
        <v>24</v>
      </c>
      <c r="CX2" s="92">
        <v>25</v>
      </c>
      <c r="CY2" s="92">
        <v>26</v>
      </c>
      <c r="CZ2" s="92">
        <v>27</v>
      </c>
      <c r="DA2" s="92">
        <v>28</v>
      </c>
      <c r="DB2" s="92">
        <v>29</v>
      </c>
      <c r="DC2" s="92">
        <v>30</v>
      </c>
      <c r="DD2" s="92">
        <v>31</v>
      </c>
      <c r="DE2" s="92">
        <v>32</v>
      </c>
      <c r="DF2" s="92">
        <v>33</v>
      </c>
      <c r="DG2" s="92">
        <v>34</v>
      </c>
      <c r="DH2" s="92">
        <v>35</v>
      </c>
      <c r="DI2" s="92">
        <v>36</v>
      </c>
      <c r="DJ2" s="92">
        <v>37</v>
      </c>
      <c r="DK2" s="92">
        <v>38</v>
      </c>
      <c r="DL2" s="92">
        <v>39</v>
      </c>
      <c r="DM2" s="92">
        <v>40</v>
      </c>
      <c r="DN2" s="92">
        <v>41</v>
      </c>
      <c r="DO2" s="92">
        <v>42</v>
      </c>
      <c r="DP2" s="92">
        <v>43</v>
      </c>
      <c r="DQ2" s="92">
        <v>44</v>
      </c>
      <c r="DR2" s="92">
        <v>45</v>
      </c>
      <c r="DS2" s="92">
        <v>46</v>
      </c>
      <c r="DT2" s="92">
        <v>47</v>
      </c>
      <c r="DU2" s="92">
        <v>48</v>
      </c>
      <c r="DV2" s="92">
        <v>49</v>
      </c>
      <c r="DW2" s="92">
        <v>50</v>
      </c>
      <c r="DX2" s="92">
        <v>51</v>
      </c>
      <c r="DY2" s="92">
        <v>52</v>
      </c>
      <c r="DZ2" s="92">
        <v>53</v>
      </c>
      <c r="EA2" s="92">
        <v>54</v>
      </c>
      <c r="EB2" s="92"/>
      <c r="EC2" s="92"/>
      <c r="ED2" s="92"/>
      <c r="EE2" s="92"/>
      <c r="EF2" s="92"/>
      <c r="EG2" s="92"/>
      <c r="EH2" s="92"/>
      <c r="EI2" s="92"/>
      <c r="EJ2" s="92"/>
      <c r="EK2" s="92"/>
      <c r="EL2" s="92"/>
      <c r="EM2" s="92"/>
      <c r="EN2" s="92"/>
      <c r="EO2" s="92"/>
      <c r="EP2" s="92"/>
      <c r="EU2" s="94"/>
      <c r="EV2" s="94"/>
      <c r="EW2" s="94"/>
      <c r="EX2" s="94" t="s">
        <v>140</v>
      </c>
      <c r="EY2" s="94">
        <v>1</v>
      </c>
      <c r="EZ2" s="94">
        <v>2</v>
      </c>
      <c r="FA2" s="94">
        <v>3</v>
      </c>
      <c r="FB2" s="94">
        <v>4</v>
      </c>
      <c r="FC2" s="94">
        <v>5</v>
      </c>
      <c r="FD2" s="94">
        <v>6</v>
      </c>
      <c r="FE2" s="94">
        <v>7</v>
      </c>
      <c r="FF2" s="94">
        <v>8</v>
      </c>
      <c r="FG2" s="94">
        <v>9</v>
      </c>
      <c r="FH2" s="94">
        <v>10</v>
      </c>
      <c r="FI2" s="94">
        <v>11</v>
      </c>
      <c r="FJ2" s="94">
        <v>12</v>
      </c>
      <c r="FK2" s="94">
        <v>13</v>
      </c>
      <c r="FL2" s="94">
        <v>14</v>
      </c>
      <c r="FM2" s="94">
        <v>15</v>
      </c>
      <c r="FN2" s="94">
        <v>16</v>
      </c>
      <c r="FO2" s="94">
        <v>17</v>
      </c>
      <c r="FP2" s="94">
        <v>18</v>
      </c>
      <c r="FQ2" s="94">
        <v>19</v>
      </c>
      <c r="FR2" s="94">
        <v>20</v>
      </c>
      <c r="FS2" s="94">
        <v>21</v>
      </c>
      <c r="FT2" s="94">
        <v>22</v>
      </c>
      <c r="FU2" s="94">
        <v>23</v>
      </c>
      <c r="FV2" s="94">
        <v>24</v>
      </c>
      <c r="FW2" s="94">
        <v>25</v>
      </c>
      <c r="FX2" s="94">
        <v>26</v>
      </c>
      <c r="FY2" s="94">
        <v>27</v>
      </c>
      <c r="FZ2" s="94">
        <v>28</v>
      </c>
      <c r="GA2" s="94">
        <v>29</v>
      </c>
      <c r="GB2" s="94">
        <v>30</v>
      </c>
      <c r="GC2" s="94">
        <v>31</v>
      </c>
      <c r="GD2" s="94">
        <v>32</v>
      </c>
      <c r="GE2" s="94">
        <v>33</v>
      </c>
      <c r="GF2" s="94">
        <v>34</v>
      </c>
      <c r="GG2" s="94">
        <v>35</v>
      </c>
      <c r="GH2" s="94">
        <v>36</v>
      </c>
      <c r="GI2" s="94">
        <v>37</v>
      </c>
      <c r="GJ2" s="94">
        <v>38</v>
      </c>
      <c r="GK2" s="94">
        <v>39</v>
      </c>
      <c r="GL2" s="94">
        <v>40</v>
      </c>
      <c r="GM2" s="94">
        <v>41</v>
      </c>
      <c r="GN2" s="94">
        <v>42</v>
      </c>
      <c r="GO2" s="94">
        <v>43</v>
      </c>
      <c r="GP2" s="94">
        <v>44</v>
      </c>
      <c r="GQ2" s="94">
        <v>45</v>
      </c>
      <c r="GR2" s="94">
        <v>46</v>
      </c>
      <c r="GS2" s="94">
        <v>47</v>
      </c>
      <c r="GT2" s="94">
        <v>48</v>
      </c>
      <c r="GU2" s="94">
        <v>49</v>
      </c>
      <c r="GV2" s="94">
        <v>50</v>
      </c>
      <c r="GW2" s="94">
        <v>51</v>
      </c>
      <c r="GX2" s="94">
        <v>52</v>
      </c>
      <c r="GY2" s="94">
        <v>53</v>
      </c>
      <c r="GZ2" s="94">
        <v>54</v>
      </c>
      <c r="HA2" s="94"/>
      <c r="HB2" s="94"/>
      <c r="HC2" s="94"/>
      <c r="HD2" s="94"/>
      <c r="HE2" s="94"/>
      <c r="HF2" s="94"/>
      <c r="HG2" s="94"/>
      <c r="HH2" s="94"/>
      <c r="HI2" s="94"/>
      <c r="HJ2" s="94"/>
      <c r="HK2" s="94"/>
      <c r="HL2" s="94"/>
      <c r="HM2" s="94"/>
      <c r="HN2" s="94"/>
      <c r="HO2" s="94"/>
      <c r="HP2" s="94"/>
      <c r="HQ2" s="94"/>
      <c r="HR2" s="94"/>
      <c r="HS2" s="94" t="s">
        <v>154</v>
      </c>
      <c r="HT2" s="94" t="s">
        <v>155</v>
      </c>
      <c r="HU2" s="95" t="s">
        <v>148</v>
      </c>
      <c r="HV2" s="94" t="s">
        <v>156</v>
      </c>
      <c r="HW2" s="94">
        <v>1</v>
      </c>
      <c r="HX2" s="94">
        <v>2</v>
      </c>
      <c r="HY2" s="94">
        <v>3</v>
      </c>
      <c r="HZ2" s="94">
        <v>4</v>
      </c>
      <c r="IA2" s="94">
        <v>5</v>
      </c>
      <c r="IB2" s="94">
        <v>6</v>
      </c>
      <c r="IC2" s="94">
        <v>7</v>
      </c>
      <c r="ID2" s="94">
        <v>8</v>
      </c>
      <c r="IE2" s="94">
        <v>9</v>
      </c>
      <c r="IF2" s="94">
        <v>10</v>
      </c>
      <c r="IG2" s="94">
        <v>11</v>
      </c>
      <c r="IH2" s="94">
        <v>12</v>
      </c>
      <c r="II2" s="94">
        <v>13</v>
      </c>
      <c r="IJ2" s="94">
        <v>14</v>
      </c>
      <c r="IK2" s="94">
        <v>15</v>
      </c>
      <c r="IL2" s="94">
        <v>16</v>
      </c>
      <c r="IM2" s="94">
        <v>17</v>
      </c>
      <c r="IN2" s="94">
        <v>18</v>
      </c>
      <c r="IO2" s="94">
        <v>19</v>
      </c>
      <c r="IP2" s="94">
        <v>20</v>
      </c>
      <c r="IQ2" s="94">
        <v>21</v>
      </c>
      <c r="IR2" s="94">
        <v>22</v>
      </c>
      <c r="IS2" s="94">
        <v>23</v>
      </c>
      <c r="IT2" s="94">
        <v>24</v>
      </c>
      <c r="IU2" s="94">
        <v>25</v>
      </c>
      <c r="IV2" s="94">
        <v>26</v>
      </c>
      <c r="IW2" s="94">
        <v>27</v>
      </c>
      <c r="IX2" s="94">
        <v>28</v>
      </c>
      <c r="IY2" s="94">
        <v>29</v>
      </c>
      <c r="IZ2" s="94">
        <v>30</v>
      </c>
      <c r="JA2" s="94">
        <v>31</v>
      </c>
      <c r="JB2" s="94">
        <v>32</v>
      </c>
      <c r="JC2" s="94">
        <v>33</v>
      </c>
      <c r="JD2" s="94">
        <v>34</v>
      </c>
      <c r="JE2" s="94">
        <v>35</v>
      </c>
      <c r="JF2" s="94">
        <v>36</v>
      </c>
      <c r="JG2" s="94">
        <v>37</v>
      </c>
      <c r="JH2" s="94">
        <v>38</v>
      </c>
      <c r="JI2" s="94">
        <v>39</v>
      </c>
      <c r="JJ2" s="94">
        <v>40</v>
      </c>
      <c r="JK2" s="94">
        <v>41</v>
      </c>
      <c r="JL2" s="94">
        <v>42</v>
      </c>
      <c r="JM2" s="94">
        <v>43</v>
      </c>
      <c r="JN2" s="94">
        <v>44</v>
      </c>
      <c r="JO2" s="94">
        <v>45</v>
      </c>
      <c r="JP2" s="94">
        <v>46</v>
      </c>
      <c r="JQ2" s="94">
        <v>47</v>
      </c>
      <c r="JR2" s="94">
        <v>48</v>
      </c>
      <c r="JS2" s="94">
        <v>49</v>
      </c>
      <c r="JT2" s="94">
        <v>50</v>
      </c>
      <c r="JU2" s="94">
        <v>51</v>
      </c>
      <c r="JV2" s="94">
        <v>52</v>
      </c>
      <c r="JW2" s="94">
        <v>53</v>
      </c>
      <c r="JX2" s="94">
        <v>54</v>
      </c>
      <c r="JY2" s="94"/>
      <c r="JZ2" s="94"/>
      <c r="KA2" s="94"/>
      <c r="KH2" s="96" t="s">
        <v>140</v>
      </c>
      <c r="KI2" s="96">
        <v>1</v>
      </c>
      <c r="KJ2" s="96">
        <v>2</v>
      </c>
      <c r="KK2" s="96">
        <v>3</v>
      </c>
      <c r="KL2" s="96">
        <v>4</v>
      </c>
      <c r="KM2" s="96">
        <v>5</v>
      </c>
      <c r="KN2" s="96">
        <v>6</v>
      </c>
      <c r="KO2" s="96">
        <v>7</v>
      </c>
      <c r="KP2" s="96">
        <v>8</v>
      </c>
      <c r="KQ2" s="96">
        <v>9</v>
      </c>
      <c r="KR2" s="96">
        <v>10</v>
      </c>
      <c r="KS2" s="96">
        <v>11</v>
      </c>
      <c r="KT2" s="96">
        <v>12</v>
      </c>
      <c r="KU2" s="96">
        <v>13</v>
      </c>
      <c r="KV2" s="96">
        <v>14</v>
      </c>
      <c r="KW2" s="96">
        <v>15</v>
      </c>
      <c r="KX2" s="96">
        <v>16</v>
      </c>
      <c r="KY2" s="96">
        <v>17</v>
      </c>
      <c r="KZ2" s="96">
        <v>18</v>
      </c>
      <c r="LA2" s="96">
        <v>19</v>
      </c>
      <c r="LB2" s="96">
        <v>20</v>
      </c>
      <c r="LC2" s="96">
        <v>21</v>
      </c>
      <c r="LD2" s="96">
        <v>22</v>
      </c>
      <c r="LE2" s="96">
        <v>23</v>
      </c>
      <c r="LF2" s="96">
        <v>24</v>
      </c>
      <c r="LG2" s="96">
        <v>25</v>
      </c>
      <c r="LH2" s="96">
        <v>26</v>
      </c>
      <c r="LI2" s="96">
        <v>27</v>
      </c>
      <c r="LJ2" s="96">
        <v>28</v>
      </c>
      <c r="LK2" s="96">
        <v>29</v>
      </c>
      <c r="LL2" s="96">
        <v>30</v>
      </c>
      <c r="LM2" s="96">
        <v>31</v>
      </c>
      <c r="LN2" s="96">
        <v>32</v>
      </c>
      <c r="LO2" s="96">
        <v>33</v>
      </c>
      <c r="LP2" s="96">
        <v>34</v>
      </c>
      <c r="LQ2" s="96">
        <v>35</v>
      </c>
      <c r="LR2" s="96">
        <v>36</v>
      </c>
      <c r="LS2" s="96">
        <v>37</v>
      </c>
      <c r="LT2" s="96">
        <v>38</v>
      </c>
      <c r="LU2" s="96">
        <v>39</v>
      </c>
      <c r="LV2" s="96">
        <v>40</v>
      </c>
      <c r="LW2" s="96">
        <v>41</v>
      </c>
      <c r="LX2" s="96">
        <v>42</v>
      </c>
      <c r="LY2" s="96">
        <v>43</v>
      </c>
      <c r="LZ2" s="96">
        <v>44</v>
      </c>
      <c r="MA2" s="96">
        <v>45</v>
      </c>
      <c r="MB2" s="96">
        <v>46</v>
      </c>
      <c r="MC2" s="96">
        <v>47</v>
      </c>
      <c r="MD2" s="96">
        <v>48</v>
      </c>
      <c r="ME2" s="96">
        <v>49</v>
      </c>
      <c r="MF2" s="96">
        <v>50</v>
      </c>
      <c r="MG2" s="96">
        <v>51</v>
      </c>
      <c r="MH2" s="96">
        <v>52</v>
      </c>
      <c r="MI2" s="96">
        <v>53</v>
      </c>
      <c r="MJ2" s="96">
        <v>54</v>
      </c>
      <c r="NC2" s="96" t="s">
        <v>154</v>
      </c>
      <c r="ND2" s="96" t="s">
        <v>155</v>
      </c>
      <c r="NE2" s="97" t="s">
        <v>148</v>
      </c>
      <c r="NF2" s="96" t="s">
        <v>156</v>
      </c>
      <c r="NG2" s="96">
        <v>1</v>
      </c>
      <c r="NH2" s="96">
        <v>2</v>
      </c>
      <c r="NI2" s="96">
        <v>3</v>
      </c>
      <c r="NJ2" s="96">
        <v>4</v>
      </c>
      <c r="NK2" s="96">
        <v>5</v>
      </c>
      <c r="NL2" s="96">
        <v>6</v>
      </c>
      <c r="NM2" s="96">
        <v>7</v>
      </c>
      <c r="NN2" s="96">
        <v>8</v>
      </c>
      <c r="NO2" s="96">
        <v>9</v>
      </c>
      <c r="NP2" s="96">
        <v>10</v>
      </c>
      <c r="NQ2" s="96">
        <v>11</v>
      </c>
      <c r="NR2" s="96">
        <v>12</v>
      </c>
      <c r="NS2" s="96">
        <v>13</v>
      </c>
      <c r="NT2" s="96">
        <v>14</v>
      </c>
      <c r="NU2" s="96">
        <v>15</v>
      </c>
      <c r="NV2" s="96">
        <v>16</v>
      </c>
      <c r="NW2" s="96">
        <v>17</v>
      </c>
      <c r="NX2" s="96">
        <v>18</v>
      </c>
      <c r="NY2" s="96">
        <v>19</v>
      </c>
      <c r="NZ2" s="96">
        <v>20</v>
      </c>
      <c r="OA2" s="96">
        <v>21</v>
      </c>
      <c r="OB2" s="96">
        <v>22</v>
      </c>
      <c r="OC2" s="96">
        <v>23</v>
      </c>
      <c r="OD2" s="96">
        <v>24</v>
      </c>
      <c r="OE2" s="96">
        <v>25</v>
      </c>
      <c r="OF2" s="96">
        <v>26</v>
      </c>
      <c r="OG2" s="96">
        <v>27</v>
      </c>
      <c r="OH2" s="96">
        <v>28</v>
      </c>
      <c r="OI2" s="96">
        <v>29</v>
      </c>
      <c r="OJ2" s="96">
        <v>30</v>
      </c>
      <c r="OK2" s="96">
        <v>31</v>
      </c>
      <c r="OL2" s="96">
        <v>32</v>
      </c>
      <c r="OM2" s="96">
        <v>33</v>
      </c>
      <c r="ON2" s="96">
        <v>34</v>
      </c>
      <c r="OO2" s="96">
        <v>35</v>
      </c>
      <c r="OP2" s="96">
        <v>36</v>
      </c>
      <c r="OQ2" s="96">
        <v>37</v>
      </c>
      <c r="OR2" s="96">
        <v>38</v>
      </c>
      <c r="OS2" s="96">
        <v>39</v>
      </c>
      <c r="OT2" s="96">
        <v>40</v>
      </c>
      <c r="OU2" s="96">
        <v>41</v>
      </c>
      <c r="OV2" s="96">
        <v>42</v>
      </c>
      <c r="OW2" s="96">
        <v>43</v>
      </c>
      <c r="OX2" s="96">
        <v>44</v>
      </c>
      <c r="OY2" s="96">
        <v>45</v>
      </c>
      <c r="OZ2" s="96">
        <v>46</v>
      </c>
      <c r="PA2" s="96">
        <v>47</v>
      </c>
      <c r="PB2" s="96">
        <v>48</v>
      </c>
      <c r="PC2" s="96">
        <v>49</v>
      </c>
      <c r="PD2" s="96">
        <v>50</v>
      </c>
      <c r="PE2" s="96">
        <v>51</v>
      </c>
      <c r="PF2" s="96">
        <v>52</v>
      </c>
      <c r="PG2" s="96">
        <v>53</v>
      </c>
      <c r="PH2" s="96">
        <v>54</v>
      </c>
    </row>
    <row r="3" spans="1:427" x14ac:dyDescent="0.2">
      <c r="A3" s="92"/>
      <c r="B3" s="92"/>
      <c r="C3" s="92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/>
      <c r="R3" s="92"/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  <c r="AD3" s="92"/>
      <c r="AE3" s="92"/>
      <c r="AF3" s="92"/>
      <c r="AG3" s="92"/>
      <c r="AH3" s="92"/>
      <c r="AI3" s="92"/>
      <c r="AJ3" s="92"/>
      <c r="AK3" s="92"/>
      <c r="AL3" s="92"/>
      <c r="AM3" s="92"/>
      <c r="AN3" s="92"/>
      <c r="AO3" s="92"/>
      <c r="AP3" s="92"/>
      <c r="AQ3" s="92"/>
      <c r="AR3" s="92"/>
      <c r="AS3" s="92"/>
      <c r="AT3" s="92"/>
      <c r="AU3" s="92"/>
      <c r="AV3" s="92"/>
      <c r="AW3" s="92"/>
      <c r="AX3" s="92"/>
      <c r="AY3" s="92"/>
      <c r="AZ3" s="92"/>
      <c r="BA3" s="92"/>
      <c r="BB3" s="92"/>
      <c r="BC3" s="92"/>
      <c r="BD3" s="92"/>
      <c r="BE3" s="92"/>
      <c r="BF3" s="92"/>
      <c r="BG3" s="92"/>
      <c r="BH3" s="92"/>
      <c r="BI3" s="92"/>
      <c r="BJ3" s="92"/>
      <c r="BK3" s="92"/>
      <c r="BL3" s="92"/>
      <c r="BM3" s="92"/>
      <c r="BN3" s="92"/>
      <c r="BO3" s="92"/>
      <c r="BP3" s="92"/>
      <c r="BQ3" s="92"/>
      <c r="BR3" s="92"/>
      <c r="BS3" s="92"/>
      <c r="BT3" s="92"/>
      <c r="BU3" s="92"/>
      <c r="BV3" s="92"/>
      <c r="BW3" s="92"/>
      <c r="BX3" s="92"/>
      <c r="BY3" s="92"/>
      <c r="BZ3" s="92"/>
      <c r="CA3" s="92"/>
      <c r="CB3" s="92"/>
      <c r="CC3" s="92"/>
      <c r="CD3" s="92"/>
      <c r="CE3" s="92"/>
      <c r="CF3" s="92"/>
      <c r="CG3" s="92"/>
      <c r="CH3" s="92"/>
      <c r="CI3" s="92"/>
      <c r="CJ3" s="92"/>
      <c r="CK3" s="92"/>
      <c r="CL3" s="92"/>
      <c r="CM3" s="92"/>
      <c r="CN3" s="92"/>
      <c r="CO3" s="92"/>
      <c r="CP3" s="92"/>
      <c r="CQ3" s="92"/>
      <c r="CR3" s="92"/>
      <c r="CS3" s="92"/>
      <c r="CT3" s="92"/>
      <c r="CU3" s="92"/>
      <c r="CV3" s="92"/>
      <c r="CW3" s="92"/>
      <c r="CX3" s="92"/>
      <c r="CY3" s="92"/>
      <c r="CZ3" s="92"/>
      <c r="DA3" s="92"/>
      <c r="DB3" s="92"/>
      <c r="DC3" s="92"/>
      <c r="DD3" s="92"/>
      <c r="DE3" s="92"/>
      <c r="DF3" s="92"/>
      <c r="DG3" s="92"/>
      <c r="DH3" s="92"/>
      <c r="DI3" s="92"/>
      <c r="DJ3" s="92"/>
      <c r="DK3" s="92"/>
      <c r="DL3" s="92"/>
      <c r="DM3" s="92"/>
      <c r="DN3" s="92"/>
      <c r="DO3" s="92"/>
      <c r="DP3" s="92"/>
      <c r="DQ3" s="92"/>
      <c r="DR3" s="92"/>
      <c r="DS3" s="92"/>
      <c r="DT3" s="92"/>
      <c r="DU3" s="92"/>
      <c r="DV3" s="92"/>
      <c r="DW3" s="92"/>
      <c r="DX3" s="92"/>
      <c r="DY3" s="92"/>
      <c r="DZ3" s="92"/>
      <c r="EA3" s="92"/>
      <c r="EB3" s="92"/>
      <c r="EC3" s="92"/>
      <c r="ED3" s="92"/>
      <c r="EE3" s="92"/>
      <c r="EF3" s="92"/>
      <c r="EG3" s="92"/>
      <c r="EH3" s="92"/>
      <c r="EI3" s="92"/>
      <c r="EJ3" s="92"/>
      <c r="EK3" s="92"/>
      <c r="EL3" s="92"/>
      <c r="EM3" s="92"/>
      <c r="EN3" s="92"/>
      <c r="EO3" s="92"/>
      <c r="EP3" s="92"/>
      <c r="EU3" s="94"/>
      <c r="EV3" s="94"/>
      <c r="EW3" s="94"/>
      <c r="EX3" s="94"/>
      <c r="EY3" s="94"/>
      <c r="EZ3" s="94"/>
      <c r="FA3" s="94"/>
      <c r="FB3" s="94"/>
      <c r="FC3" s="94"/>
      <c r="FD3" s="94"/>
      <c r="FE3" s="94"/>
      <c r="FF3" s="94"/>
      <c r="FG3" s="94"/>
      <c r="FH3" s="94"/>
      <c r="FI3" s="94"/>
      <c r="FJ3" s="94"/>
      <c r="FK3" s="94"/>
      <c r="FL3" s="94"/>
      <c r="FM3" s="94"/>
      <c r="FN3" s="94"/>
      <c r="FO3" s="94"/>
      <c r="FP3" s="94"/>
      <c r="FQ3" s="94"/>
      <c r="FR3" s="94"/>
      <c r="FS3" s="94"/>
      <c r="FT3" s="94"/>
      <c r="FU3" s="94"/>
      <c r="FV3" s="94"/>
      <c r="FW3" s="94"/>
      <c r="FX3" s="94"/>
      <c r="FY3" s="94"/>
      <c r="FZ3" s="94"/>
      <c r="GA3" s="94"/>
      <c r="GB3" s="94"/>
      <c r="GC3" s="94"/>
      <c r="GD3" s="94"/>
      <c r="GE3" s="94"/>
      <c r="GF3" s="94"/>
      <c r="GG3" s="94"/>
      <c r="GH3" s="94"/>
      <c r="GI3" s="94"/>
      <c r="GJ3" s="94"/>
      <c r="GK3" s="94"/>
      <c r="GL3" s="94"/>
      <c r="GM3" s="94"/>
      <c r="GN3" s="94"/>
      <c r="GO3" s="94"/>
      <c r="GP3" s="94"/>
      <c r="GQ3" s="94"/>
      <c r="GR3" s="94"/>
      <c r="GS3" s="94"/>
      <c r="GT3" s="94"/>
      <c r="GU3" s="94"/>
      <c r="GV3" s="94"/>
      <c r="GW3" s="94"/>
      <c r="GX3" s="94"/>
      <c r="GY3" s="94"/>
      <c r="GZ3" s="94"/>
      <c r="HA3" s="94"/>
      <c r="HB3" s="94"/>
      <c r="HC3" s="94"/>
      <c r="HD3" s="94"/>
      <c r="HE3" s="94"/>
      <c r="HF3" s="94"/>
      <c r="HG3" s="94"/>
      <c r="HH3" s="94"/>
      <c r="HI3" s="94"/>
      <c r="HJ3" s="94"/>
      <c r="HK3" s="94"/>
      <c r="HL3" s="94"/>
      <c r="HM3" s="94"/>
      <c r="HN3" s="94"/>
      <c r="HO3" s="94"/>
      <c r="HP3" s="94"/>
      <c r="HQ3" s="94"/>
      <c r="HR3" s="94"/>
      <c r="HS3" s="94"/>
      <c r="HT3" s="94"/>
      <c r="HU3" s="94"/>
      <c r="HV3" s="94"/>
      <c r="HW3" s="94"/>
      <c r="HX3" s="94"/>
      <c r="HY3" s="94"/>
      <c r="HZ3" s="94"/>
      <c r="IA3" s="94"/>
      <c r="IB3" s="94"/>
      <c r="IC3" s="94"/>
      <c r="ID3" s="94"/>
      <c r="IE3" s="94"/>
      <c r="IF3" s="94"/>
      <c r="IG3" s="94"/>
      <c r="IH3" s="94"/>
      <c r="II3" s="94"/>
      <c r="IJ3" s="94"/>
      <c r="IK3" s="94"/>
      <c r="IL3" s="94"/>
      <c r="IM3" s="94"/>
      <c r="IN3" s="94"/>
      <c r="IO3" s="94"/>
      <c r="IP3" s="94"/>
      <c r="IQ3" s="94"/>
      <c r="IR3" s="94"/>
      <c r="IS3" s="94"/>
      <c r="IT3" s="94"/>
      <c r="IU3" s="94"/>
      <c r="IV3" s="94"/>
      <c r="IW3" s="94"/>
      <c r="IX3" s="94"/>
      <c r="IY3" s="94"/>
      <c r="IZ3" s="94"/>
      <c r="JA3" s="94"/>
      <c r="JB3" s="94"/>
      <c r="JC3" s="94"/>
      <c r="JD3" s="94"/>
      <c r="JE3" s="94"/>
      <c r="JF3" s="94"/>
      <c r="JG3" s="94"/>
      <c r="JH3" s="94"/>
      <c r="JI3" s="94"/>
      <c r="JJ3" s="94"/>
      <c r="JK3" s="94"/>
      <c r="JL3" s="94"/>
      <c r="JM3" s="94"/>
      <c r="JN3" s="94"/>
      <c r="JO3" s="94"/>
      <c r="JP3" s="94"/>
      <c r="JQ3" s="94"/>
      <c r="JR3" s="94"/>
      <c r="JS3" s="94"/>
      <c r="JT3" s="94"/>
      <c r="JU3" s="94"/>
      <c r="JV3" s="94"/>
      <c r="JW3" s="94"/>
      <c r="JX3" s="94"/>
      <c r="JY3" s="94"/>
      <c r="JZ3" s="94"/>
      <c r="KA3" s="94"/>
    </row>
    <row r="4" spans="1:427" x14ac:dyDescent="0.2">
      <c r="A4" s="92" t="s">
        <v>143</v>
      </c>
      <c r="B4" s="92"/>
      <c r="C4" s="92"/>
      <c r="D4" s="98">
        <f>Display!C$109</f>
        <v>9</v>
      </c>
      <c r="E4" s="98">
        <f>Display!D$109</f>
        <v>12.444444444444445</v>
      </c>
      <c r="F4" s="98">
        <f>Display!E$109</f>
        <v>14.166666666666668</v>
      </c>
      <c r="G4" s="98">
        <f>Display!F$109</f>
        <v>15.888888888888889</v>
      </c>
      <c r="H4" s="98">
        <f>Display!G$109</f>
        <v>17.611111111111111</v>
      </c>
      <c r="I4" s="98">
        <f>Display!H$109</f>
        <v>19.333333333333336</v>
      </c>
      <c r="J4" s="98">
        <f>Display!I$109</f>
        <v>21.055555555555557</v>
      </c>
      <c r="K4" s="98">
        <f>Display!J$109</f>
        <v>22.777777777777779</v>
      </c>
      <c r="L4" s="98">
        <f>Display!K$109</f>
        <v>24.5</v>
      </c>
      <c r="M4" s="98">
        <f>Display!L$109</f>
        <v>26.222222222222221</v>
      </c>
      <c r="N4" s="98">
        <f>Display!M$109</f>
        <v>27.944444444444446</v>
      </c>
      <c r="O4" s="98">
        <f>Display!N$109</f>
        <v>29.666666666666668</v>
      </c>
      <c r="P4" s="98">
        <f>Display!O$109</f>
        <v>31.388888888888889</v>
      </c>
      <c r="Q4" s="98">
        <f>Display!P$109</f>
        <v>33.111111111111114</v>
      </c>
      <c r="R4" s="98">
        <f>Display!Q$109</f>
        <v>34.833333333333336</v>
      </c>
      <c r="S4" s="98">
        <f>Display!R$109</f>
        <v>36.555555555555557</v>
      </c>
      <c r="T4" s="98">
        <f>Display!S$109</f>
        <v>38.277777777777779</v>
      </c>
      <c r="U4" s="98">
        <f>Display!T$109</f>
        <v>40</v>
      </c>
      <c r="V4" s="98">
        <f>Display!C$112</f>
        <v>40</v>
      </c>
      <c r="W4" s="98">
        <f>Display!D$112</f>
        <v>42.777777777777779</v>
      </c>
      <c r="X4" s="98">
        <f>Display!E$112</f>
        <v>44.166666666666664</v>
      </c>
      <c r="Y4" s="98">
        <f>Display!F$112</f>
        <v>45.555555555555557</v>
      </c>
      <c r="Z4" s="98">
        <f>Display!G$112</f>
        <v>46.944444444444443</v>
      </c>
      <c r="AA4" s="98">
        <f>Display!H$112</f>
        <v>48.333333333333329</v>
      </c>
      <c r="AB4" s="98">
        <f>Display!I$112</f>
        <v>49.722222222222221</v>
      </c>
      <c r="AC4" s="98">
        <f>Display!J$112</f>
        <v>51.111111111111114</v>
      </c>
      <c r="AD4" s="98">
        <f>Display!K$112</f>
        <v>52.5</v>
      </c>
      <c r="AE4" s="98">
        <f>Display!L$112</f>
        <v>53.888888888888886</v>
      </c>
      <c r="AF4" s="98">
        <f>Display!M$112</f>
        <v>55.277777777777779</v>
      </c>
      <c r="AG4" s="98">
        <f>Display!N$112</f>
        <v>56.666666666666664</v>
      </c>
      <c r="AH4" s="98">
        <f>Display!O$112</f>
        <v>58.055555555555557</v>
      </c>
      <c r="AI4" s="98">
        <f>Display!P$112</f>
        <v>59.444444444444443</v>
      </c>
      <c r="AJ4" s="98">
        <f>Display!Q$112</f>
        <v>60.833333333333329</v>
      </c>
      <c r="AK4" s="98">
        <f>Display!R$112</f>
        <v>62.222222222222221</v>
      </c>
      <c r="AL4" s="98">
        <f>Display!S$112</f>
        <v>63.611111111111114</v>
      </c>
      <c r="AM4" s="98">
        <f>Display!T112</f>
        <v>65</v>
      </c>
      <c r="AN4" s="98">
        <f>Display!C115</f>
        <v>65</v>
      </c>
      <c r="AO4" s="98">
        <f>Display!D115</f>
        <v>67.222222222222229</v>
      </c>
      <c r="AP4" s="98">
        <f>Display!E115</f>
        <v>68.333333333333329</v>
      </c>
      <c r="AQ4" s="98">
        <f>Display!F115</f>
        <v>69.444444444444443</v>
      </c>
      <c r="AR4" s="98">
        <f>Display!G115</f>
        <v>70.555555555555557</v>
      </c>
      <c r="AS4" s="98">
        <f>Display!H115</f>
        <v>71.666666666666671</v>
      </c>
      <c r="AT4" s="98">
        <f>Display!I115</f>
        <v>72.777777777777771</v>
      </c>
      <c r="AU4" s="98">
        <f>Display!J115</f>
        <v>73.888888888888886</v>
      </c>
      <c r="AV4" s="98">
        <f>Display!K115</f>
        <v>75</v>
      </c>
      <c r="AW4" s="98">
        <f>Display!L115</f>
        <v>76.111111111111114</v>
      </c>
      <c r="AX4" s="98">
        <f>Display!M115</f>
        <v>77.222222222222229</v>
      </c>
      <c r="AY4" s="98">
        <f>Display!N115</f>
        <v>78.333333333333329</v>
      </c>
      <c r="AZ4" s="98">
        <f>Display!O115</f>
        <v>79.444444444444443</v>
      </c>
      <c r="BA4" s="98">
        <f>Display!P115</f>
        <v>80.555555555555557</v>
      </c>
      <c r="BB4" s="98">
        <f>Display!Q115</f>
        <v>81.666666666666671</v>
      </c>
      <c r="BC4" s="98">
        <f>Display!R115</f>
        <v>82.777777777777771</v>
      </c>
      <c r="BD4" s="98">
        <f>Display!S115</f>
        <v>83.888888888888886</v>
      </c>
      <c r="BE4" s="98">
        <f>Display!T115</f>
        <v>85</v>
      </c>
      <c r="BF4" s="98"/>
      <c r="BG4" s="98"/>
      <c r="BH4" s="98"/>
      <c r="BI4" s="98"/>
      <c r="BJ4" s="98"/>
      <c r="BK4" s="98"/>
      <c r="BL4" s="98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98"/>
      <c r="CG4" s="92"/>
      <c r="CH4" s="92"/>
      <c r="CI4" s="92"/>
      <c r="CJ4" s="92"/>
      <c r="CK4" s="92"/>
      <c r="CL4" s="92"/>
      <c r="CM4" s="92"/>
      <c r="CN4" s="92"/>
      <c r="CO4" s="92"/>
      <c r="CP4" s="92"/>
      <c r="CQ4" s="92"/>
      <c r="CR4" s="92"/>
      <c r="CS4" s="92"/>
      <c r="CT4" s="92"/>
      <c r="CU4" s="92"/>
      <c r="CV4" s="92"/>
      <c r="CW4" s="92"/>
      <c r="CX4" s="92"/>
      <c r="CY4" s="92"/>
      <c r="CZ4" s="92"/>
      <c r="DA4" s="92"/>
      <c r="DB4" s="92"/>
      <c r="DC4" s="92"/>
      <c r="DD4" s="92"/>
      <c r="DE4" s="92"/>
      <c r="DF4" s="92"/>
      <c r="DG4" s="92"/>
      <c r="DH4" s="92"/>
      <c r="DI4" s="92"/>
      <c r="DJ4" s="92"/>
      <c r="DK4" s="92"/>
      <c r="DL4" s="92"/>
      <c r="DM4" s="92"/>
      <c r="DN4" s="92"/>
      <c r="DO4" s="92"/>
      <c r="DP4" s="92"/>
      <c r="DQ4" s="92"/>
      <c r="DR4" s="92"/>
      <c r="DS4" s="92"/>
      <c r="DT4" s="92"/>
      <c r="DU4" s="92"/>
      <c r="DV4" s="92"/>
      <c r="DW4" s="92"/>
      <c r="DX4" s="92"/>
      <c r="DY4" s="92"/>
      <c r="DZ4" s="92"/>
      <c r="EA4" s="92"/>
      <c r="EB4" s="92"/>
      <c r="EC4" s="92"/>
      <c r="ED4" s="92"/>
      <c r="EE4" s="92"/>
      <c r="EF4" s="92"/>
      <c r="EG4" s="92"/>
      <c r="EH4" s="92"/>
      <c r="EI4" s="92"/>
      <c r="EJ4" s="92"/>
      <c r="EK4" s="92"/>
      <c r="EL4" s="92"/>
      <c r="EM4" s="92"/>
      <c r="EN4" s="92"/>
      <c r="EO4" s="92"/>
      <c r="EP4" s="92"/>
      <c r="EU4" s="94" t="s">
        <v>143</v>
      </c>
      <c r="EV4" s="94"/>
      <c r="EW4" s="94"/>
      <c r="EX4" s="94"/>
      <c r="EY4" s="99">
        <f t="shared" ref="EY4:GD4" si="0">D4</f>
        <v>9</v>
      </c>
      <c r="EZ4" s="99">
        <f t="shared" si="0"/>
        <v>12.444444444444445</v>
      </c>
      <c r="FA4" s="99">
        <f t="shared" si="0"/>
        <v>14.166666666666668</v>
      </c>
      <c r="FB4" s="99">
        <f t="shared" si="0"/>
        <v>15.888888888888889</v>
      </c>
      <c r="FC4" s="99">
        <f t="shared" si="0"/>
        <v>17.611111111111111</v>
      </c>
      <c r="FD4" s="99">
        <f t="shared" si="0"/>
        <v>19.333333333333336</v>
      </c>
      <c r="FE4" s="99">
        <f t="shared" si="0"/>
        <v>21.055555555555557</v>
      </c>
      <c r="FF4" s="99">
        <f t="shared" si="0"/>
        <v>22.777777777777779</v>
      </c>
      <c r="FG4" s="99">
        <f t="shared" si="0"/>
        <v>24.5</v>
      </c>
      <c r="FH4" s="99">
        <f t="shared" si="0"/>
        <v>26.222222222222221</v>
      </c>
      <c r="FI4" s="99">
        <f t="shared" si="0"/>
        <v>27.944444444444446</v>
      </c>
      <c r="FJ4" s="99">
        <f t="shared" si="0"/>
        <v>29.666666666666668</v>
      </c>
      <c r="FK4" s="99">
        <f t="shared" si="0"/>
        <v>31.388888888888889</v>
      </c>
      <c r="FL4" s="99">
        <f t="shared" si="0"/>
        <v>33.111111111111114</v>
      </c>
      <c r="FM4" s="99">
        <f t="shared" si="0"/>
        <v>34.833333333333336</v>
      </c>
      <c r="FN4" s="99">
        <f t="shared" si="0"/>
        <v>36.555555555555557</v>
      </c>
      <c r="FO4" s="99">
        <f t="shared" si="0"/>
        <v>38.277777777777779</v>
      </c>
      <c r="FP4" s="99">
        <f t="shared" si="0"/>
        <v>40</v>
      </c>
      <c r="FQ4" s="99">
        <f t="shared" si="0"/>
        <v>40</v>
      </c>
      <c r="FR4" s="99">
        <f t="shared" si="0"/>
        <v>42.777777777777779</v>
      </c>
      <c r="FS4" s="99">
        <f t="shared" si="0"/>
        <v>44.166666666666664</v>
      </c>
      <c r="FT4" s="99">
        <f t="shared" si="0"/>
        <v>45.555555555555557</v>
      </c>
      <c r="FU4" s="99">
        <f t="shared" si="0"/>
        <v>46.944444444444443</v>
      </c>
      <c r="FV4" s="99">
        <f t="shared" si="0"/>
        <v>48.333333333333329</v>
      </c>
      <c r="FW4" s="99">
        <f t="shared" si="0"/>
        <v>49.722222222222221</v>
      </c>
      <c r="FX4" s="99">
        <f t="shared" si="0"/>
        <v>51.111111111111114</v>
      </c>
      <c r="FY4" s="99">
        <f t="shared" si="0"/>
        <v>52.5</v>
      </c>
      <c r="FZ4" s="99">
        <f t="shared" si="0"/>
        <v>53.888888888888886</v>
      </c>
      <c r="GA4" s="99">
        <f t="shared" si="0"/>
        <v>55.277777777777779</v>
      </c>
      <c r="GB4" s="99">
        <f t="shared" si="0"/>
        <v>56.666666666666664</v>
      </c>
      <c r="GC4" s="99">
        <f t="shared" si="0"/>
        <v>58.055555555555557</v>
      </c>
      <c r="GD4" s="99">
        <f t="shared" si="0"/>
        <v>59.444444444444443</v>
      </c>
      <c r="GE4" s="99">
        <f t="shared" ref="GE4:GZ4" si="1">AJ4</f>
        <v>60.833333333333329</v>
      </c>
      <c r="GF4" s="99">
        <f t="shared" si="1"/>
        <v>62.222222222222221</v>
      </c>
      <c r="GG4" s="99">
        <f t="shared" si="1"/>
        <v>63.611111111111114</v>
      </c>
      <c r="GH4" s="99">
        <f t="shared" si="1"/>
        <v>65</v>
      </c>
      <c r="GI4" s="99">
        <f t="shared" si="1"/>
        <v>65</v>
      </c>
      <c r="GJ4" s="99">
        <f t="shared" si="1"/>
        <v>67.222222222222229</v>
      </c>
      <c r="GK4" s="99">
        <f t="shared" si="1"/>
        <v>68.333333333333329</v>
      </c>
      <c r="GL4" s="99">
        <f t="shared" si="1"/>
        <v>69.444444444444443</v>
      </c>
      <c r="GM4" s="99">
        <f t="shared" si="1"/>
        <v>70.555555555555557</v>
      </c>
      <c r="GN4" s="99">
        <f t="shared" si="1"/>
        <v>71.666666666666671</v>
      </c>
      <c r="GO4" s="99">
        <f t="shared" si="1"/>
        <v>72.777777777777771</v>
      </c>
      <c r="GP4" s="99">
        <f t="shared" si="1"/>
        <v>73.888888888888886</v>
      </c>
      <c r="GQ4" s="99">
        <f t="shared" si="1"/>
        <v>75</v>
      </c>
      <c r="GR4" s="99">
        <f t="shared" si="1"/>
        <v>76.111111111111114</v>
      </c>
      <c r="GS4" s="99">
        <f t="shared" si="1"/>
        <v>77.222222222222229</v>
      </c>
      <c r="GT4" s="99">
        <f t="shared" si="1"/>
        <v>78.333333333333329</v>
      </c>
      <c r="GU4" s="99">
        <f t="shared" si="1"/>
        <v>79.444444444444443</v>
      </c>
      <c r="GV4" s="99">
        <f t="shared" si="1"/>
        <v>80.555555555555557</v>
      </c>
      <c r="GW4" s="99">
        <f t="shared" si="1"/>
        <v>81.666666666666671</v>
      </c>
      <c r="GX4" s="99">
        <f t="shared" si="1"/>
        <v>82.777777777777771</v>
      </c>
      <c r="GY4" s="99">
        <f t="shared" si="1"/>
        <v>83.888888888888886</v>
      </c>
      <c r="GZ4" s="99">
        <f t="shared" si="1"/>
        <v>85</v>
      </c>
      <c r="HA4" s="99"/>
      <c r="HB4" s="99"/>
      <c r="HC4" s="99"/>
      <c r="HD4" s="99"/>
      <c r="HE4" s="99"/>
      <c r="HF4" s="99"/>
      <c r="HG4" s="99"/>
      <c r="HH4" s="99"/>
      <c r="HI4" s="99"/>
      <c r="HJ4" s="99"/>
      <c r="HK4" s="99"/>
      <c r="HL4" s="99"/>
      <c r="HM4" s="99"/>
      <c r="HN4" s="99"/>
      <c r="HO4" s="99"/>
      <c r="HP4" s="99"/>
      <c r="HQ4" s="99"/>
      <c r="HR4" s="99"/>
      <c r="HS4" s="99"/>
      <c r="HT4" s="99"/>
      <c r="HU4" s="99"/>
      <c r="HV4" s="99"/>
      <c r="HW4" s="99"/>
      <c r="HX4" s="99"/>
      <c r="HY4" s="99"/>
      <c r="HZ4" s="99"/>
      <c r="IA4" s="99"/>
      <c r="IB4" s="99"/>
      <c r="IC4" s="99"/>
      <c r="ID4" s="94"/>
      <c r="IE4" s="94"/>
      <c r="IF4" s="94"/>
      <c r="IG4" s="94"/>
      <c r="IH4" s="94"/>
      <c r="II4" s="94"/>
      <c r="IJ4" s="94"/>
      <c r="IK4" s="94"/>
      <c r="IL4" s="94"/>
      <c r="IM4" s="94"/>
      <c r="IN4" s="94"/>
      <c r="IO4" s="94"/>
      <c r="IP4" s="94"/>
      <c r="IQ4" s="94"/>
      <c r="IR4" s="94"/>
      <c r="IS4" s="94"/>
      <c r="IT4" s="94"/>
      <c r="IU4" s="94"/>
      <c r="IV4" s="94"/>
      <c r="IW4" s="94"/>
      <c r="IX4" s="94"/>
      <c r="IY4" s="94"/>
      <c r="IZ4" s="94"/>
      <c r="JA4" s="94"/>
      <c r="JB4" s="94"/>
      <c r="JC4" s="94"/>
      <c r="JD4" s="94"/>
      <c r="JE4" s="94"/>
      <c r="JF4" s="94"/>
      <c r="JG4" s="94"/>
      <c r="JH4" s="94"/>
      <c r="JI4" s="94"/>
      <c r="JJ4" s="94"/>
      <c r="JK4" s="94"/>
      <c r="JL4" s="94"/>
      <c r="JM4" s="94"/>
      <c r="JN4" s="94"/>
      <c r="JO4" s="94"/>
      <c r="JP4" s="94"/>
      <c r="JQ4" s="94"/>
      <c r="JR4" s="94"/>
      <c r="JS4" s="94"/>
      <c r="JT4" s="94"/>
      <c r="JU4" s="94"/>
      <c r="JV4" s="94"/>
      <c r="JW4" s="94"/>
      <c r="JX4" s="94"/>
      <c r="JY4" s="94"/>
      <c r="JZ4" s="94"/>
      <c r="KA4" s="94"/>
      <c r="KF4" s="96" t="s">
        <v>143</v>
      </c>
      <c r="KI4" s="100">
        <f t="shared" ref="KI4:KR5" si="2">D4</f>
        <v>9</v>
      </c>
      <c r="KJ4" s="100">
        <f t="shared" si="2"/>
        <v>12.444444444444445</v>
      </c>
      <c r="KK4" s="100">
        <f t="shared" si="2"/>
        <v>14.166666666666668</v>
      </c>
      <c r="KL4" s="100">
        <f t="shared" si="2"/>
        <v>15.888888888888889</v>
      </c>
      <c r="KM4" s="100">
        <f t="shared" si="2"/>
        <v>17.611111111111111</v>
      </c>
      <c r="KN4" s="100">
        <f t="shared" si="2"/>
        <v>19.333333333333336</v>
      </c>
      <c r="KO4" s="100">
        <f t="shared" si="2"/>
        <v>21.055555555555557</v>
      </c>
      <c r="KP4" s="100">
        <f t="shared" si="2"/>
        <v>22.777777777777779</v>
      </c>
      <c r="KQ4" s="100">
        <f t="shared" si="2"/>
        <v>24.5</v>
      </c>
      <c r="KR4" s="100">
        <f t="shared" si="2"/>
        <v>26.222222222222221</v>
      </c>
      <c r="KS4" s="100">
        <f t="shared" ref="KS4:LB5" si="3">N4</f>
        <v>27.944444444444446</v>
      </c>
      <c r="KT4" s="100">
        <f t="shared" si="3"/>
        <v>29.666666666666668</v>
      </c>
      <c r="KU4" s="100">
        <f t="shared" si="3"/>
        <v>31.388888888888889</v>
      </c>
      <c r="KV4" s="100">
        <f t="shared" si="3"/>
        <v>33.111111111111114</v>
      </c>
      <c r="KW4" s="100">
        <f t="shared" si="3"/>
        <v>34.833333333333336</v>
      </c>
      <c r="KX4" s="100">
        <f t="shared" si="3"/>
        <v>36.555555555555557</v>
      </c>
      <c r="KY4" s="100">
        <f t="shared" si="3"/>
        <v>38.277777777777779</v>
      </c>
      <c r="KZ4" s="100">
        <f t="shared" si="3"/>
        <v>40</v>
      </c>
      <c r="LA4" s="100">
        <f t="shared" si="3"/>
        <v>40</v>
      </c>
      <c r="LB4" s="100">
        <f t="shared" si="3"/>
        <v>42.777777777777779</v>
      </c>
      <c r="LC4" s="100">
        <f t="shared" ref="LC4:LL5" si="4">X4</f>
        <v>44.166666666666664</v>
      </c>
      <c r="LD4" s="100">
        <f t="shared" si="4"/>
        <v>45.555555555555557</v>
      </c>
      <c r="LE4" s="100">
        <f t="shared" si="4"/>
        <v>46.944444444444443</v>
      </c>
      <c r="LF4" s="100">
        <f t="shared" si="4"/>
        <v>48.333333333333329</v>
      </c>
      <c r="LG4" s="100">
        <f t="shared" si="4"/>
        <v>49.722222222222221</v>
      </c>
      <c r="LH4" s="100">
        <f t="shared" si="4"/>
        <v>51.111111111111114</v>
      </c>
      <c r="LI4" s="100">
        <f t="shared" si="4"/>
        <v>52.5</v>
      </c>
      <c r="LJ4" s="100">
        <f t="shared" si="4"/>
        <v>53.888888888888886</v>
      </c>
      <c r="LK4" s="100">
        <f t="shared" si="4"/>
        <v>55.277777777777779</v>
      </c>
      <c r="LL4" s="100">
        <f t="shared" si="4"/>
        <v>56.666666666666664</v>
      </c>
      <c r="LM4" s="100">
        <f t="shared" ref="LM4:LV5" si="5">AH4</f>
        <v>58.055555555555557</v>
      </c>
      <c r="LN4" s="100">
        <f t="shared" si="5"/>
        <v>59.444444444444443</v>
      </c>
      <c r="LO4" s="100">
        <f t="shared" si="5"/>
        <v>60.833333333333329</v>
      </c>
      <c r="LP4" s="100">
        <f t="shared" si="5"/>
        <v>62.222222222222221</v>
      </c>
      <c r="LQ4" s="100">
        <f t="shared" si="5"/>
        <v>63.611111111111114</v>
      </c>
      <c r="LR4" s="100">
        <f t="shared" si="5"/>
        <v>65</v>
      </c>
      <c r="LS4" s="100">
        <f t="shared" si="5"/>
        <v>65</v>
      </c>
      <c r="LT4" s="100">
        <f t="shared" si="5"/>
        <v>67.222222222222229</v>
      </c>
      <c r="LU4" s="100">
        <f t="shared" si="5"/>
        <v>68.333333333333329</v>
      </c>
      <c r="LV4" s="100">
        <f t="shared" si="5"/>
        <v>69.444444444444443</v>
      </c>
      <c r="LW4" s="100">
        <f t="shared" ref="LW4:MF5" si="6">AR4</f>
        <v>70.555555555555557</v>
      </c>
      <c r="LX4" s="100">
        <f t="shared" si="6"/>
        <v>71.666666666666671</v>
      </c>
      <c r="LY4" s="100">
        <f t="shared" si="6"/>
        <v>72.777777777777771</v>
      </c>
      <c r="LZ4" s="100">
        <f t="shared" si="6"/>
        <v>73.888888888888886</v>
      </c>
      <c r="MA4" s="100">
        <f t="shared" si="6"/>
        <v>75</v>
      </c>
      <c r="MB4" s="100">
        <f t="shared" si="6"/>
        <v>76.111111111111114</v>
      </c>
      <c r="MC4" s="100">
        <f t="shared" si="6"/>
        <v>77.222222222222229</v>
      </c>
      <c r="MD4" s="100">
        <f t="shared" si="6"/>
        <v>78.333333333333329</v>
      </c>
      <c r="ME4" s="100">
        <f t="shared" si="6"/>
        <v>79.444444444444443</v>
      </c>
      <c r="MF4" s="100">
        <f t="shared" si="6"/>
        <v>80.555555555555557</v>
      </c>
      <c r="MG4" s="100">
        <f t="shared" ref="MG4:MJ5" si="7">BB4</f>
        <v>81.666666666666671</v>
      </c>
      <c r="MH4" s="100">
        <f t="shared" si="7"/>
        <v>82.777777777777771</v>
      </c>
      <c r="MI4" s="100">
        <f t="shared" si="7"/>
        <v>83.888888888888886</v>
      </c>
      <c r="MJ4" s="100">
        <f t="shared" si="7"/>
        <v>85</v>
      </c>
      <c r="MK4" s="100"/>
      <c r="ML4" s="100"/>
      <c r="MM4" s="100"/>
      <c r="MN4" s="100"/>
      <c r="MO4" s="100"/>
      <c r="MP4" s="100"/>
      <c r="MQ4" s="100"/>
      <c r="MR4" s="100"/>
      <c r="MS4" s="100"/>
      <c r="MT4" s="100"/>
      <c r="MU4" s="100"/>
      <c r="MV4" s="100"/>
      <c r="MW4" s="100"/>
      <c r="MX4" s="100"/>
      <c r="MY4" s="100"/>
      <c r="MZ4" s="100"/>
      <c r="NA4" s="100"/>
      <c r="NB4" s="100"/>
      <c r="NC4" s="100"/>
      <c r="ND4" s="100"/>
      <c r="NE4" s="100"/>
      <c r="NF4" s="100"/>
      <c r="NG4" s="100"/>
      <c r="NH4" s="100"/>
      <c r="NI4" s="100"/>
      <c r="NJ4" s="100"/>
      <c r="NK4" s="100"/>
      <c r="NL4" s="100"/>
      <c r="NM4" s="100"/>
    </row>
    <row r="5" spans="1:427" x14ac:dyDescent="0.2">
      <c r="A5" s="92" t="s">
        <v>21</v>
      </c>
      <c r="B5" s="92"/>
      <c r="C5" s="92"/>
      <c r="D5" s="98">
        <f>Display!C110</f>
        <v>0</v>
      </c>
      <c r="E5" s="98">
        <f>Display!D110</f>
        <v>0</v>
      </c>
      <c r="F5" s="98">
        <f>Display!E110</f>
        <v>0</v>
      </c>
      <c r="G5" s="98">
        <f>Display!F110</f>
        <v>0</v>
      </c>
      <c r="H5" s="98">
        <f>Display!G110</f>
        <v>0</v>
      </c>
      <c r="I5" s="98">
        <f>Display!H110</f>
        <v>0</v>
      </c>
      <c r="J5" s="98">
        <f>Display!I110</f>
        <v>0</v>
      </c>
      <c r="K5" s="98">
        <f>Display!J110</f>
        <v>0</v>
      </c>
      <c r="L5" s="98">
        <f>Display!K110</f>
        <v>0</v>
      </c>
      <c r="M5" s="98">
        <f>Display!L110</f>
        <v>0</v>
      </c>
      <c r="N5" s="98">
        <f>Display!M110</f>
        <v>0</v>
      </c>
      <c r="O5" s="98">
        <f>Display!N110</f>
        <v>0</v>
      </c>
      <c r="P5" s="98">
        <f>Display!O110</f>
        <v>0</v>
      </c>
      <c r="Q5" s="98">
        <f>Display!P110</f>
        <v>0</v>
      </c>
      <c r="R5" s="98">
        <f>Display!Q110</f>
        <v>0</v>
      </c>
      <c r="S5" s="98">
        <f>Display!R110</f>
        <v>0</v>
      </c>
      <c r="T5" s="98">
        <f>Display!S110</f>
        <v>0</v>
      </c>
      <c r="U5" s="98">
        <f>Display!T110</f>
        <v>0</v>
      </c>
      <c r="V5" s="98">
        <f>Display!C113</f>
        <v>0</v>
      </c>
      <c r="W5" s="98">
        <f>Display!D113</f>
        <v>5.5555555555555552E-2</v>
      </c>
      <c r="X5" s="98">
        <f>Display!E113</f>
        <v>8.3333333333333329E-2</v>
      </c>
      <c r="Y5" s="98">
        <f>Display!F113</f>
        <v>0.1111111111111111</v>
      </c>
      <c r="Z5" s="98">
        <f>Display!G113</f>
        <v>0.1388888888888889</v>
      </c>
      <c r="AA5" s="98">
        <f>Display!H113</f>
        <v>0.16666666666666666</v>
      </c>
      <c r="AB5" s="98">
        <f>Display!I113</f>
        <v>0.19444444444444442</v>
      </c>
      <c r="AC5" s="98">
        <f>Display!J113</f>
        <v>0.22222222222222221</v>
      </c>
      <c r="AD5" s="98">
        <f>Display!K113</f>
        <v>0.25</v>
      </c>
      <c r="AE5" s="98">
        <f>Display!L113</f>
        <v>0.27777777777777779</v>
      </c>
      <c r="AF5" s="98">
        <f>Display!M113</f>
        <v>0.30555555555555552</v>
      </c>
      <c r="AG5" s="98">
        <f>Display!N113</f>
        <v>0.33333333333333331</v>
      </c>
      <c r="AH5" s="98">
        <f>Display!O113</f>
        <v>0.3611111111111111</v>
      </c>
      <c r="AI5" s="98">
        <f>Display!P113</f>
        <v>0.38888888888888884</v>
      </c>
      <c r="AJ5" s="98">
        <f>Display!Q113</f>
        <v>0.41666666666666663</v>
      </c>
      <c r="AK5" s="98">
        <f>Display!R113</f>
        <v>0.44444444444444442</v>
      </c>
      <c r="AL5" s="98">
        <f>Display!S113</f>
        <v>0.47222222222222221</v>
      </c>
      <c r="AM5" s="98">
        <f>Display!T113</f>
        <v>0.5</v>
      </c>
      <c r="AN5" s="98">
        <f>Display!C116</f>
        <v>1.5</v>
      </c>
      <c r="AO5" s="98">
        <f>Display!D116</f>
        <v>2.4444444444444446</v>
      </c>
      <c r="AP5" s="98">
        <f>Display!E116</f>
        <v>2.9166666666666665</v>
      </c>
      <c r="AQ5" s="98">
        <f>Display!F116</f>
        <v>3.3888888888888888</v>
      </c>
      <c r="AR5" s="98">
        <f>Display!G116</f>
        <v>3.8611111111111112</v>
      </c>
      <c r="AS5" s="98">
        <f>Display!H116</f>
        <v>4.333333333333333</v>
      </c>
      <c r="AT5" s="98">
        <f>Display!I116</f>
        <v>4.8055555555555554</v>
      </c>
      <c r="AU5" s="98">
        <f>Display!J116</f>
        <v>5.2777777777777777</v>
      </c>
      <c r="AV5" s="98">
        <f>Display!K116</f>
        <v>5.75</v>
      </c>
      <c r="AW5" s="98">
        <f>Display!L116</f>
        <v>6.2222222222222223</v>
      </c>
      <c r="AX5" s="98">
        <f>Display!M116</f>
        <v>6.6944444444444446</v>
      </c>
      <c r="AY5" s="98">
        <f>Display!N116</f>
        <v>7.1666666666666661</v>
      </c>
      <c r="AZ5" s="98">
        <f>Display!O116</f>
        <v>7.6388888888888884</v>
      </c>
      <c r="BA5" s="98">
        <f>Display!P116</f>
        <v>8.1111111111111107</v>
      </c>
      <c r="BB5" s="98">
        <f>Display!Q116</f>
        <v>8.5833333333333321</v>
      </c>
      <c r="BC5" s="98">
        <f>Display!R116</f>
        <v>9.0555555555555554</v>
      </c>
      <c r="BD5" s="98">
        <f>Display!S116</f>
        <v>9.5277777777777768</v>
      </c>
      <c r="BE5" s="98">
        <f>Display!T116</f>
        <v>10</v>
      </c>
      <c r="BF5" s="98"/>
      <c r="BG5" s="98"/>
      <c r="BH5" s="98"/>
      <c r="BI5" s="98"/>
      <c r="BJ5" s="98"/>
      <c r="BK5" s="98"/>
      <c r="BL5" s="98"/>
      <c r="BM5" s="98"/>
      <c r="BN5" s="98"/>
      <c r="BO5" s="98"/>
      <c r="BP5" s="98" t="s">
        <v>392</v>
      </c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98"/>
      <c r="CG5" s="92"/>
      <c r="CH5" s="92"/>
      <c r="CI5" s="92"/>
      <c r="CJ5" s="92"/>
      <c r="CK5" s="92"/>
      <c r="CL5" s="92"/>
      <c r="CM5" s="92"/>
      <c r="CN5" s="92"/>
      <c r="CO5" s="92"/>
      <c r="CP5" s="92"/>
      <c r="CQ5" s="92"/>
      <c r="CR5" s="92"/>
      <c r="CS5" s="92"/>
      <c r="CT5" s="92"/>
      <c r="CU5" s="92"/>
      <c r="CV5" s="92"/>
      <c r="CW5" s="92"/>
      <c r="CX5" s="92"/>
      <c r="CY5" s="92"/>
      <c r="CZ5" s="92"/>
      <c r="DA5" s="92"/>
      <c r="DB5" s="92"/>
      <c r="DC5" s="92"/>
      <c r="DD5" s="92"/>
      <c r="DE5" s="92"/>
      <c r="DF5" s="92"/>
      <c r="DG5" s="92"/>
      <c r="DH5" s="92"/>
      <c r="DI5" s="92"/>
      <c r="DJ5" s="92"/>
      <c r="DK5" s="92"/>
      <c r="DL5" s="92"/>
      <c r="DM5" s="92"/>
      <c r="DN5" s="92"/>
      <c r="DO5" s="92"/>
      <c r="DP5" s="92"/>
      <c r="DQ5" s="92"/>
      <c r="DR5" s="92"/>
      <c r="DS5" s="92"/>
      <c r="DT5" s="92"/>
      <c r="DU5" s="92"/>
      <c r="DV5" s="92"/>
      <c r="DW5" s="92"/>
      <c r="DX5" s="92"/>
      <c r="DY5" s="92"/>
      <c r="DZ5" s="92"/>
      <c r="EA5" s="92"/>
      <c r="EB5" s="92"/>
      <c r="EC5" s="92"/>
      <c r="ED5" s="92"/>
      <c r="EE5" s="92"/>
      <c r="EF5" s="92"/>
      <c r="EG5" s="92"/>
      <c r="EH5" s="92"/>
      <c r="EI5" s="92"/>
      <c r="EJ5" s="92"/>
      <c r="EK5" s="92"/>
      <c r="EL5" s="92"/>
      <c r="EM5" s="92"/>
      <c r="EN5" s="92"/>
      <c r="EO5" s="92"/>
      <c r="EP5" s="92"/>
      <c r="EU5" s="94" t="s">
        <v>21</v>
      </c>
      <c r="EV5" s="94"/>
      <c r="EW5" s="94"/>
      <c r="EX5" s="94"/>
      <c r="EY5" s="99">
        <f>D5</f>
        <v>0</v>
      </c>
      <c r="EZ5" s="99">
        <f t="shared" ref="EZ5:FP5" si="8">E5</f>
        <v>0</v>
      </c>
      <c r="FA5" s="99">
        <f t="shared" si="8"/>
        <v>0</v>
      </c>
      <c r="FB5" s="99">
        <f t="shared" si="8"/>
        <v>0</v>
      </c>
      <c r="FC5" s="99">
        <f t="shared" si="8"/>
        <v>0</v>
      </c>
      <c r="FD5" s="99">
        <f t="shared" si="8"/>
        <v>0</v>
      </c>
      <c r="FE5" s="99">
        <f t="shared" si="8"/>
        <v>0</v>
      </c>
      <c r="FF5" s="99">
        <f t="shared" si="8"/>
        <v>0</v>
      </c>
      <c r="FG5" s="99">
        <f t="shared" si="8"/>
        <v>0</v>
      </c>
      <c r="FH5" s="99">
        <f t="shared" si="8"/>
        <v>0</v>
      </c>
      <c r="FI5" s="99">
        <f t="shared" si="8"/>
        <v>0</v>
      </c>
      <c r="FJ5" s="99">
        <f t="shared" si="8"/>
        <v>0</v>
      </c>
      <c r="FK5" s="99">
        <f t="shared" si="8"/>
        <v>0</v>
      </c>
      <c r="FL5" s="99">
        <f t="shared" si="8"/>
        <v>0</v>
      </c>
      <c r="FM5" s="99">
        <f t="shared" si="8"/>
        <v>0</v>
      </c>
      <c r="FN5" s="99">
        <f t="shared" si="8"/>
        <v>0</v>
      </c>
      <c r="FO5" s="99">
        <f t="shared" si="8"/>
        <v>0</v>
      </c>
      <c r="FP5" s="99">
        <f t="shared" si="8"/>
        <v>0</v>
      </c>
      <c r="FQ5" s="99">
        <f t="shared" ref="FQ5:GZ5" si="9">V5</f>
        <v>0</v>
      </c>
      <c r="FR5" s="99">
        <f t="shared" si="9"/>
        <v>5.5555555555555552E-2</v>
      </c>
      <c r="FS5" s="99">
        <f t="shared" si="9"/>
        <v>8.3333333333333329E-2</v>
      </c>
      <c r="FT5" s="99">
        <f t="shared" si="9"/>
        <v>0.1111111111111111</v>
      </c>
      <c r="FU5" s="99">
        <f t="shared" si="9"/>
        <v>0.1388888888888889</v>
      </c>
      <c r="FV5" s="99">
        <f t="shared" si="9"/>
        <v>0.16666666666666666</v>
      </c>
      <c r="FW5" s="99">
        <f t="shared" si="9"/>
        <v>0.19444444444444442</v>
      </c>
      <c r="FX5" s="99">
        <f t="shared" si="9"/>
        <v>0.22222222222222221</v>
      </c>
      <c r="FY5" s="99">
        <f t="shared" si="9"/>
        <v>0.25</v>
      </c>
      <c r="FZ5" s="99">
        <f t="shared" si="9"/>
        <v>0.27777777777777779</v>
      </c>
      <c r="GA5" s="99">
        <f t="shared" si="9"/>
        <v>0.30555555555555552</v>
      </c>
      <c r="GB5" s="99">
        <f t="shared" si="9"/>
        <v>0.33333333333333331</v>
      </c>
      <c r="GC5" s="99">
        <f t="shared" si="9"/>
        <v>0.3611111111111111</v>
      </c>
      <c r="GD5" s="99">
        <f t="shared" si="9"/>
        <v>0.38888888888888884</v>
      </c>
      <c r="GE5" s="99">
        <f t="shared" si="9"/>
        <v>0.41666666666666663</v>
      </c>
      <c r="GF5" s="99">
        <f t="shared" si="9"/>
        <v>0.44444444444444442</v>
      </c>
      <c r="GG5" s="99">
        <f t="shared" si="9"/>
        <v>0.47222222222222221</v>
      </c>
      <c r="GH5" s="99">
        <f t="shared" si="9"/>
        <v>0.5</v>
      </c>
      <c r="GI5" s="99">
        <f t="shared" si="9"/>
        <v>1.5</v>
      </c>
      <c r="GJ5" s="99">
        <f t="shared" si="9"/>
        <v>2.4444444444444446</v>
      </c>
      <c r="GK5" s="99">
        <f t="shared" si="9"/>
        <v>2.9166666666666665</v>
      </c>
      <c r="GL5" s="99">
        <f t="shared" si="9"/>
        <v>3.3888888888888888</v>
      </c>
      <c r="GM5" s="99">
        <f t="shared" si="9"/>
        <v>3.8611111111111112</v>
      </c>
      <c r="GN5" s="99">
        <f t="shared" si="9"/>
        <v>4.333333333333333</v>
      </c>
      <c r="GO5" s="99">
        <f t="shared" si="9"/>
        <v>4.8055555555555554</v>
      </c>
      <c r="GP5" s="99">
        <f t="shared" si="9"/>
        <v>5.2777777777777777</v>
      </c>
      <c r="GQ5" s="99">
        <f t="shared" si="9"/>
        <v>5.75</v>
      </c>
      <c r="GR5" s="99">
        <f t="shared" si="9"/>
        <v>6.2222222222222223</v>
      </c>
      <c r="GS5" s="99">
        <f t="shared" si="9"/>
        <v>6.6944444444444446</v>
      </c>
      <c r="GT5" s="99">
        <f t="shared" si="9"/>
        <v>7.1666666666666661</v>
      </c>
      <c r="GU5" s="99">
        <f t="shared" si="9"/>
        <v>7.6388888888888884</v>
      </c>
      <c r="GV5" s="99">
        <f t="shared" si="9"/>
        <v>8.1111111111111107</v>
      </c>
      <c r="GW5" s="99">
        <f t="shared" si="9"/>
        <v>8.5833333333333321</v>
      </c>
      <c r="GX5" s="99">
        <f t="shared" si="9"/>
        <v>9.0555555555555554</v>
      </c>
      <c r="GY5" s="99">
        <f t="shared" si="9"/>
        <v>9.5277777777777768</v>
      </c>
      <c r="GZ5" s="99">
        <f t="shared" si="9"/>
        <v>10</v>
      </c>
      <c r="HA5" s="99"/>
      <c r="HB5" s="99"/>
      <c r="HC5" s="99"/>
      <c r="HD5" s="99"/>
      <c r="HE5" s="99"/>
      <c r="HF5" s="99"/>
      <c r="HG5" s="99"/>
      <c r="HH5" s="99"/>
      <c r="HI5" s="99"/>
      <c r="HJ5" s="99"/>
      <c r="HK5" s="99"/>
      <c r="HL5" s="99"/>
      <c r="HM5" s="99"/>
      <c r="HN5" s="99"/>
      <c r="HO5" s="99"/>
      <c r="HP5" s="99"/>
      <c r="HQ5" s="99"/>
      <c r="HR5" s="99"/>
      <c r="HS5" s="99"/>
      <c r="HT5" s="99"/>
      <c r="HU5" s="99"/>
      <c r="HV5" s="99"/>
      <c r="HW5" s="99"/>
      <c r="HX5" s="99"/>
      <c r="HY5" s="99"/>
      <c r="HZ5" s="99"/>
      <c r="IA5" s="99"/>
      <c r="IB5" s="99"/>
      <c r="IC5" s="99"/>
      <c r="ID5" s="94"/>
      <c r="IE5" s="94"/>
      <c r="IF5" s="94"/>
      <c r="IG5" s="94"/>
      <c r="IH5" s="94"/>
      <c r="II5" s="94"/>
      <c r="IJ5" s="94"/>
      <c r="IK5" s="94"/>
      <c r="IL5" s="94"/>
      <c r="IM5" s="94"/>
      <c r="IN5" s="94"/>
      <c r="IO5" s="94"/>
      <c r="IP5" s="94"/>
      <c r="IQ5" s="94"/>
      <c r="IR5" s="94"/>
      <c r="IS5" s="94"/>
      <c r="IT5" s="94"/>
      <c r="IU5" s="94"/>
      <c r="IV5" s="94"/>
      <c r="IW5" s="94"/>
      <c r="IX5" s="94"/>
      <c r="IY5" s="94"/>
      <c r="IZ5" s="94"/>
      <c r="JA5" s="94"/>
      <c r="JB5" s="94"/>
      <c r="JC5" s="94"/>
      <c r="JD5" s="94"/>
      <c r="JE5" s="94"/>
      <c r="JF5" s="94"/>
      <c r="JG5" s="94"/>
      <c r="JH5" s="94"/>
      <c r="JI5" s="94"/>
      <c r="JJ5" s="94"/>
      <c r="JK5" s="94"/>
      <c r="JL5" s="94"/>
      <c r="JM5" s="94"/>
      <c r="JN5" s="94"/>
      <c r="JO5" s="94"/>
      <c r="JP5" s="94"/>
      <c r="JQ5" s="94"/>
      <c r="JR5" s="94"/>
      <c r="JS5" s="94"/>
      <c r="JT5" s="94"/>
      <c r="JU5" s="94"/>
      <c r="JV5" s="94"/>
      <c r="JW5" s="94"/>
      <c r="JX5" s="94"/>
      <c r="JY5" s="94"/>
      <c r="JZ5" s="94"/>
      <c r="KA5" s="94"/>
      <c r="KF5" s="96" t="s">
        <v>21</v>
      </c>
      <c r="KI5" s="100">
        <f t="shared" si="2"/>
        <v>0</v>
      </c>
      <c r="KJ5" s="100">
        <f t="shared" si="2"/>
        <v>0</v>
      </c>
      <c r="KK5" s="100">
        <f t="shared" si="2"/>
        <v>0</v>
      </c>
      <c r="KL5" s="100">
        <f t="shared" si="2"/>
        <v>0</v>
      </c>
      <c r="KM5" s="100">
        <f t="shared" si="2"/>
        <v>0</v>
      </c>
      <c r="KN5" s="100">
        <f t="shared" si="2"/>
        <v>0</v>
      </c>
      <c r="KO5" s="100">
        <f t="shared" si="2"/>
        <v>0</v>
      </c>
      <c r="KP5" s="100">
        <f t="shared" si="2"/>
        <v>0</v>
      </c>
      <c r="KQ5" s="100">
        <f t="shared" si="2"/>
        <v>0</v>
      </c>
      <c r="KR5" s="100">
        <f t="shared" si="2"/>
        <v>0</v>
      </c>
      <c r="KS5" s="100">
        <f t="shared" si="3"/>
        <v>0</v>
      </c>
      <c r="KT5" s="100">
        <f t="shared" si="3"/>
        <v>0</v>
      </c>
      <c r="KU5" s="100">
        <f t="shared" si="3"/>
        <v>0</v>
      </c>
      <c r="KV5" s="100">
        <f t="shared" si="3"/>
        <v>0</v>
      </c>
      <c r="KW5" s="100">
        <f t="shared" si="3"/>
        <v>0</v>
      </c>
      <c r="KX5" s="100">
        <f t="shared" si="3"/>
        <v>0</v>
      </c>
      <c r="KY5" s="100">
        <f t="shared" si="3"/>
        <v>0</v>
      </c>
      <c r="KZ5" s="100">
        <f t="shared" si="3"/>
        <v>0</v>
      </c>
      <c r="LA5" s="100">
        <f t="shared" si="3"/>
        <v>0</v>
      </c>
      <c r="LB5" s="100">
        <f t="shared" si="3"/>
        <v>5.5555555555555552E-2</v>
      </c>
      <c r="LC5" s="100">
        <f t="shared" si="4"/>
        <v>8.3333333333333329E-2</v>
      </c>
      <c r="LD5" s="100">
        <f t="shared" si="4"/>
        <v>0.1111111111111111</v>
      </c>
      <c r="LE5" s="100">
        <f t="shared" si="4"/>
        <v>0.1388888888888889</v>
      </c>
      <c r="LF5" s="100">
        <f t="shared" si="4"/>
        <v>0.16666666666666666</v>
      </c>
      <c r="LG5" s="100">
        <f t="shared" si="4"/>
        <v>0.19444444444444442</v>
      </c>
      <c r="LH5" s="100">
        <f t="shared" si="4"/>
        <v>0.22222222222222221</v>
      </c>
      <c r="LI5" s="100">
        <f t="shared" si="4"/>
        <v>0.25</v>
      </c>
      <c r="LJ5" s="100">
        <f t="shared" si="4"/>
        <v>0.27777777777777779</v>
      </c>
      <c r="LK5" s="100">
        <f t="shared" si="4"/>
        <v>0.30555555555555552</v>
      </c>
      <c r="LL5" s="100">
        <f t="shared" si="4"/>
        <v>0.33333333333333331</v>
      </c>
      <c r="LM5" s="100">
        <f t="shared" si="5"/>
        <v>0.3611111111111111</v>
      </c>
      <c r="LN5" s="100">
        <f t="shared" si="5"/>
        <v>0.38888888888888884</v>
      </c>
      <c r="LO5" s="100">
        <f t="shared" si="5"/>
        <v>0.41666666666666663</v>
      </c>
      <c r="LP5" s="100">
        <f t="shared" si="5"/>
        <v>0.44444444444444442</v>
      </c>
      <c r="LQ5" s="100">
        <f t="shared" si="5"/>
        <v>0.47222222222222221</v>
      </c>
      <c r="LR5" s="100">
        <f t="shared" si="5"/>
        <v>0.5</v>
      </c>
      <c r="LS5" s="100">
        <f t="shared" si="5"/>
        <v>1.5</v>
      </c>
      <c r="LT5" s="100">
        <f t="shared" si="5"/>
        <v>2.4444444444444446</v>
      </c>
      <c r="LU5" s="100">
        <f t="shared" si="5"/>
        <v>2.9166666666666665</v>
      </c>
      <c r="LV5" s="100">
        <f t="shared" si="5"/>
        <v>3.3888888888888888</v>
      </c>
      <c r="LW5" s="100">
        <f t="shared" si="6"/>
        <v>3.8611111111111112</v>
      </c>
      <c r="LX5" s="100">
        <f t="shared" si="6"/>
        <v>4.333333333333333</v>
      </c>
      <c r="LY5" s="100">
        <f t="shared" si="6"/>
        <v>4.8055555555555554</v>
      </c>
      <c r="LZ5" s="100">
        <f t="shared" si="6"/>
        <v>5.2777777777777777</v>
      </c>
      <c r="MA5" s="100">
        <f t="shared" si="6"/>
        <v>5.75</v>
      </c>
      <c r="MB5" s="100">
        <f t="shared" si="6"/>
        <v>6.2222222222222223</v>
      </c>
      <c r="MC5" s="100">
        <f t="shared" si="6"/>
        <v>6.6944444444444446</v>
      </c>
      <c r="MD5" s="100">
        <f t="shared" si="6"/>
        <v>7.1666666666666661</v>
      </c>
      <c r="ME5" s="100">
        <f t="shared" si="6"/>
        <v>7.6388888888888884</v>
      </c>
      <c r="MF5" s="100">
        <f t="shared" si="6"/>
        <v>8.1111111111111107</v>
      </c>
      <c r="MG5" s="100">
        <f t="shared" si="7"/>
        <v>8.5833333333333321</v>
      </c>
      <c r="MH5" s="100">
        <f t="shared" si="7"/>
        <v>9.0555555555555554</v>
      </c>
      <c r="MI5" s="100">
        <f t="shared" si="7"/>
        <v>9.5277777777777768</v>
      </c>
      <c r="MJ5" s="100">
        <f t="shared" si="7"/>
        <v>10</v>
      </c>
      <c r="MK5" s="100"/>
      <c r="ML5" s="100"/>
      <c r="MM5" s="100"/>
      <c r="MN5" s="100"/>
      <c r="MO5" s="100"/>
      <c r="MP5" s="100"/>
      <c r="MQ5" s="100"/>
      <c r="MR5" s="100"/>
      <c r="MS5" s="100"/>
      <c r="MT5" s="100"/>
      <c r="MU5" s="100"/>
      <c r="MV5" s="100"/>
      <c r="MW5" s="100"/>
      <c r="MX5" s="100"/>
      <c r="MY5" s="100"/>
      <c r="MZ5" s="100"/>
      <c r="NA5" s="100"/>
      <c r="NB5" s="100"/>
      <c r="NC5" s="100"/>
      <c r="ND5" s="100"/>
      <c r="NE5" s="100"/>
      <c r="NF5" s="100"/>
      <c r="NG5" s="100"/>
      <c r="NH5" s="100"/>
      <c r="NI5" s="100"/>
      <c r="NJ5" s="100"/>
      <c r="NK5" s="100"/>
      <c r="NL5" s="100"/>
      <c r="NM5" s="100"/>
    </row>
    <row r="6" spans="1:427" ht="32" x14ac:dyDescent="0.2">
      <c r="A6" s="92" t="s">
        <v>23</v>
      </c>
      <c r="B6" s="92"/>
      <c r="C6" s="92">
        <f>Display!O82</f>
        <v>1.6</v>
      </c>
      <c r="D6" s="98">
        <f>D5+$C$6</f>
        <v>1.6</v>
      </c>
      <c r="E6" s="98">
        <f t="shared" ref="E6:U6" si="10">E5+$C$6</f>
        <v>1.6</v>
      </c>
      <c r="F6" s="98">
        <f t="shared" si="10"/>
        <v>1.6</v>
      </c>
      <c r="G6" s="98">
        <f t="shared" si="10"/>
        <v>1.6</v>
      </c>
      <c r="H6" s="98">
        <f t="shared" si="10"/>
        <v>1.6</v>
      </c>
      <c r="I6" s="98">
        <f t="shared" si="10"/>
        <v>1.6</v>
      </c>
      <c r="J6" s="98">
        <f t="shared" si="10"/>
        <v>1.6</v>
      </c>
      <c r="K6" s="98">
        <f t="shared" si="10"/>
        <v>1.6</v>
      </c>
      <c r="L6" s="98">
        <f t="shared" si="10"/>
        <v>1.6</v>
      </c>
      <c r="M6" s="98">
        <f t="shared" si="10"/>
        <v>1.6</v>
      </c>
      <c r="N6" s="98">
        <f t="shared" si="10"/>
        <v>1.6</v>
      </c>
      <c r="O6" s="98">
        <f t="shared" si="10"/>
        <v>1.6</v>
      </c>
      <c r="P6" s="98">
        <f t="shared" si="10"/>
        <v>1.6</v>
      </c>
      <c r="Q6" s="98">
        <f t="shared" si="10"/>
        <v>1.6</v>
      </c>
      <c r="R6" s="98">
        <f t="shared" si="10"/>
        <v>1.6</v>
      </c>
      <c r="S6" s="98">
        <f t="shared" si="10"/>
        <v>1.6</v>
      </c>
      <c r="T6" s="98">
        <f t="shared" si="10"/>
        <v>1.6</v>
      </c>
      <c r="U6" s="98">
        <f t="shared" si="10"/>
        <v>1.6</v>
      </c>
      <c r="V6" s="98">
        <f t="shared" ref="V6:AM6" si="11">V5+$C$6</f>
        <v>1.6</v>
      </c>
      <c r="W6" s="98">
        <f t="shared" si="11"/>
        <v>1.6555555555555557</v>
      </c>
      <c r="X6" s="98">
        <f t="shared" si="11"/>
        <v>1.6833333333333333</v>
      </c>
      <c r="Y6" s="98">
        <f t="shared" si="11"/>
        <v>1.7111111111111112</v>
      </c>
      <c r="Z6" s="98">
        <f t="shared" si="11"/>
        <v>1.7388888888888889</v>
      </c>
      <c r="AA6" s="98">
        <f t="shared" si="11"/>
        <v>1.7666666666666668</v>
      </c>
      <c r="AB6" s="98">
        <f t="shared" si="11"/>
        <v>1.7944444444444445</v>
      </c>
      <c r="AC6" s="98">
        <f t="shared" si="11"/>
        <v>1.8222222222222224</v>
      </c>
      <c r="AD6" s="98">
        <f t="shared" si="11"/>
        <v>1.85</v>
      </c>
      <c r="AE6" s="98">
        <f t="shared" si="11"/>
        <v>1.8777777777777778</v>
      </c>
      <c r="AF6" s="98">
        <f t="shared" si="11"/>
        <v>1.9055555555555557</v>
      </c>
      <c r="AG6" s="98">
        <f t="shared" si="11"/>
        <v>1.9333333333333333</v>
      </c>
      <c r="AH6" s="98">
        <f t="shared" si="11"/>
        <v>1.9611111111111112</v>
      </c>
      <c r="AI6" s="98">
        <f t="shared" si="11"/>
        <v>1.9888888888888889</v>
      </c>
      <c r="AJ6" s="98">
        <f t="shared" si="11"/>
        <v>2.0166666666666666</v>
      </c>
      <c r="AK6" s="98">
        <f t="shared" si="11"/>
        <v>2.0444444444444443</v>
      </c>
      <c r="AL6" s="98">
        <f t="shared" si="11"/>
        <v>2.0722222222222224</v>
      </c>
      <c r="AM6" s="98">
        <f t="shared" si="11"/>
        <v>2.1</v>
      </c>
      <c r="AN6" s="98">
        <f t="shared" ref="AN6:BE6" si="12">AN5+$C$6</f>
        <v>3.1</v>
      </c>
      <c r="AO6" s="98">
        <f t="shared" si="12"/>
        <v>4.0444444444444443</v>
      </c>
      <c r="AP6" s="98">
        <f t="shared" si="12"/>
        <v>4.5166666666666666</v>
      </c>
      <c r="AQ6" s="98">
        <f t="shared" si="12"/>
        <v>4.9888888888888889</v>
      </c>
      <c r="AR6" s="98">
        <f t="shared" si="12"/>
        <v>5.4611111111111112</v>
      </c>
      <c r="AS6" s="98">
        <f t="shared" si="12"/>
        <v>5.9333333333333336</v>
      </c>
      <c r="AT6" s="98">
        <f t="shared" si="12"/>
        <v>6.405555555555555</v>
      </c>
      <c r="AU6" s="98">
        <f t="shared" si="12"/>
        <v>6.8777777777777782</v>
      </c>
      <c r="AV6" s="98">
        <f t="shared" si="12"/>
        <v>7.35</v>
      </c>
      <c r="AW6" s="98">
        <f t="shared" si="12"/>
        <v>7.8222222222222229</v>
      </c>
      <c r="AX6" s="98">
        <f t="shared" si="12"/>
        <v>8.2944444444444443</v>
      </c>
      <c r="AY6" s="98">
        <f t="shared" si="12"/>
        <v>8.7666666666666657</v>
      </c>
      <c r="AZ6" s="98">
        <f t="shared" si="12"/>
        <v>9.2388888888888889</v>
      </c>
      <c r="BA6" s="98">
        <f t="shared" si="12"/>
        <v>9.7111111111111104</v>
      </c>
      <c r="BB6" s="98">
        <f t="shared" si="12"/>
        <v>10.183333333333332</v>
      </c>
      <c r="BC6" s="98">
        <f t="shared" si="12"/>
        <v>10.655555555555555</v>
      </c>
      <c r="BD6" s="98">
        <f t="shared" si="12"/>
        <v>11.127777777777776</v>
      </c>
      <c r="BE6" s="98">
        <f t="shared" si="12"/>
        <v>11.6</v>
      </c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3" t="s">
        <v>147</v>
      </c>
      <c r="BZ6" s="98"/>
      <c r="CA6" s="98"/>
      <c r="CB6" s="98"/>
      <c r="CC6" s="98"/>
      <c r="CD6" s="98"/>
      <c r="CE6" s="98"/>
      <c r="CF6" s="98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U6" s="94" t="s">
        <v>23</v>
      </c>
      <c r="EV6" s="94"/>
      <c r="EW6" s="94"/>
      <c r="EX6" s="94">
        <v>1.6</v>
      </c>
      <c r="EY6" s="99">
        <f>EY5+$C$6</f>
        <v>1.6</v>
      </c>
      <c r="EZ6" s="99">
        <f t="shared" ref="EZ6:FP6" si="13">EZ5+$C$6</f>
        <v>1.6</v>
      </c>
      <c r="FA6" s="99">
        <f t="shared" si="13"/>
        <v>1.6</v>
      </c>
      <c r="FB6" s="99">
        <f t="shared" si="13"/>
        <v>1.6</v>
      </c>
      <c r="FC6" s="99">
        <f t="shared" si="13"/>
        <v>1.6</v>
      </c>
      <c r="FD6" s="99">
        <f t="shared" si="13"/>
        <v>1.6</v>
      </c>
      <c r="FE6" s="99">
        <f t="shared" si="13"/>
        <v>1.6</v>
      </c>
      <c r="FF6" s="99">
        <f t="shared" si="13"/>
        <v>1.6</v>
      </c>
      <c r="FG6" s="99">
        <f t="shared" si="13"/>
        <v>1.6</v>
      </c>
      <c r="FH6" s="99">
        <f t="shared" si="13"/>
        <v>1.6</v>
      </c>
      <c r="FI6" s="99">
        <f t="shared" si="13"/>
        <v>1.6</v>
      </c>
      <c r="FJ6" s="99">
        <f t="shared" si="13"/>
        <v>1.6</v>
      </c>
      <c r="FK6" s="99">
        <f t="shared" si="13"/>
        <v>1.6</v>
      </c>
      <c r="FL6" s="99">
        <f t="shared" si="13"/>
        <v>1.6</v>
      </c>
      <c r="FM6" s="99">
        <f t="shared" si="13"/>
        <v>1.6</v>
      </c>
      <c r="FN6" s="99">
        <f t="shared" si="13"/>
        <v>1.6</v>
      </c>
      <c r="FO6" s="99">
        <f t="shared" si="13"/>
        <v>1.6</v>
      </c>
      <c r="FP6" s="99">
        <f t="shared" si="13"/>
        <v>1.6</v>
      </c>
      <c r="FQ6" s="99">
        <f t="shared" ref="FQ6:FZ6" si="14">FQ5+$C$6</f>
        <v>1.6</v>
      </c>
      <c r="FR6" s="99">
        <f t="shared" si="14"/>
        <v>1.6555555555555557</v>
      </c>
      <c r="FS6" s="99">
        <f t="shared" si="14"/>
        <v>1.6833333333333333</v>
      </c>
      <c r="FT6" s="99">
        <f t="shared" si="14"/>
        <v>1.7111111111111112</v>
      </c>
      <c r="FU6" s="99">
        <f t="shared" si="14"/>
        <v>1.7388888888888889</v>
      </c>
      <c r="FV6" s="99">
        <f t="shared" si="14"/>
        <v>1.7666666666666668</v>
      </c>
      <c r="FW6" s="99">
        <f t="shared" si="14"/>
        <v>1.7944444444444445</v>
      </c>
      <c r="FX6" s="99">
        <f t="shared" si="14"/>
        <v>1.8222222222222224</v>
      </c>
      <c r="FY6" s="99">
        <f t="shared" si="14"/>
        <v>1.85</v>
      </c>
      <c r="FZ6" s="99">
        <f t="shared" si="14"/>
        <v>1.8777777777777778</v>
      </c>
      <c r="GA6" s="99">
        <f t="shared" ref="GA6:GZ6" si="15">GA5+$C$6</f>
        <v>1.9055555555555557</v>
      </c>
      <c r="GB6" s="99">
        <f t="shared" si="15"/>
        <v>1.9333333333333333</v>
      </c>
      <c r="GC6" s="99">
        <f t="shared" si="15"/>
        <v>1.9611111111111112</v>
      </c>
      <c r="GD6" s="99">
        <f t="shared" si="15"/>
        <v>1.9888888888888889</v>
      </c>
      <c r="GE6" s="99">
        <f t="shared" si="15"/>
        <v>2.0166666666666666</v>
      </c>
      <c r="GF6" s="99">
        <f t="shared" si="15"/>
        <v>2.0444444444444443</v>
      </c>
      <c r="GG6" s="99">
        <f t="shared" si="15"/>
        <v>2.0722222222222224</v>
      </c>
      <c r="GH6" s="99">
        <f t="shared" si="15"/>
        <v>2.1</v>
      </c>
      <c r="GI6" s="99">
        <f t="shared" si="15"/>
        <v>3.1</v>
      </c>
      <c r="GJ6" s="99">
        <f t="shared" si="15"/>
        <v>4.0444444444444443</v>
      </c>
      <c r="GK6" s="99">
        <f t="shared" si="15"/>
        <v>4.5166666666666666</v>
      </c>
      <c r="GL6" s="99">
        <f t="shared" si="15"/>
        <v>4.9888888888888889</v>
      </c>
      <c r="GM6" s="99">
        <f t="shared" si="15"/>
        <v>5.4611111111111112</v>
      </c>
      <c r="GN6" s="99">
        <f t="shared" si="15"/>
        <v>5.9333333333333336</v>
      </c>
      <c r="GO6" s="99">
        <f t="shared" si="15"/>
        <v>6.405555555555555</v>
      </c>
      <c r="GP6" s="99">
        <f t="shared" si="15"/>
        <v>6.8777777777777782</v>
      </c>
      <c r="GQ6" s="99">
        <f t="shared" si="15"/>
        <v>7.35</v>
      </c>
      <c r="GR6" s="99">
        <f t="shared" si="15"/>
        <v>7.8222222222222229</v>
      </c>
      <c r="GS6" s="99">
        <f t="shared" si="15"/>
        <v>8.2944444444444443</v>
      </c>
      <c r="GT6" s="99">
        <f t="shared" si="15"/>
        <v>8.7666666666666657</v>
      </c>
      <c r="GU6" s="99">
        <f t="shared" si="15"/>
        <v>9.2388888888888889</v>
      </c>
      <c r="GV6" s="99">
        <f t="shared" si="15"/>
        <v>9.7111111111111104</v>
      </c>
      <c r="GW6" s="99">
        <f t="shared" si="15"/>
        <v>10.183333333333332</v>
      </c>
      <c r="GX6" s="99">
        <f t="shared" si="15"/>
        <v>10.655555555555555</v>
      </c>
      <c r="GY6" s="99">
        <f t="shared" si="15"/>
        <v>11.127777777777776</v>
      </c>
      <c r="GZ6" s="99">
        <f t="shared" si="15"/>
        <v>11.6</v>
      </c>
      <c r="HA6" s="99"/>
      <c r="HB6" s="99"/>
      <c r="HC6" s="99"/>
      <c r="HD6" s="99"/>
      <c r="HE6" s="99"/>
      <c r="HF6" s="99"/>
      <c r="HG6" s="99"/>
      <c r="HH6" s="99"/>
      <c r="HI6" s="99"/>
      <c r="HJ6" s="99"/>
      <c r="HK6" s="99"/>
      <c r="HL6" s="99"/>
      <c r="HM6" s="99"/>
      <c r="HN6" s="99"/>
      <c r="HO6" s="99"/>
      <c r="HP6" s="99"/>
      <c r="HQ6" s="99"/>
      <c r="HR6" s="99"/>
      <c r="HS6" s="99"/>
      <c r="HT6" s="99"/>
      <c r="HU6" s="99"/>
      <c r="HV6" s="95" t="s">
        <v>147</v>
      </c>
      <c r="HW6" s="99"/>
      <c r="HX6" s="99"/>
      <c r="HY6" s="99"/>
      <c r="HZ6" s="99"/>
      <c r="IA6" s="99"/>
      <c r="IB6" s="99"/>
      <c r="IC6" s="99"/>
      <c r="ID6" s="94"/>
      <c r="IE6" s="94"/>
      <c r="IF6" s="94"/>
      <c r="IG6" s="94"/>
      <c r="IH6" s="94"/>
      <c r="II6" s="94"/>
      <c r="IJ6" s="94"/>
      <c r="IK6" s="94"/>
      <c r="IL6" s="94"/>
      <c r="IM6" s="94"/>
      <c r="IN6" s="94"/>
      <c r="IO6" s="94"/>
      <c r="IP6" s="94"/>
      <c r="IQ6" s="94"/>
      <c r="IR6" s="94"/>
      <c r="IS6" s="94"/>
      <c r="IT6" s="94"/>
      <c r="IU6" s="94"/>
      <c r="IV6" s="94"/>
      <c r="IW6" s="94"/>
      <c r="IX6" s="94"/>
      <c r="IY6" s="94"/>
      <c r="IZ6" s="94"/>
      <c r="JA6" s="94"/>
      <c r="JB6" s="94"/>
      <c r="JC6" s="94"/>
      <c r="JD6" s="94"/>
      <c r="JE6" s="94"/>
      <c r="JF6" s="94"/>
      <c r="JG6" s="94"/>
      <c r="JH6" s="94"/>
      <c r="JI6" s="94"/>
      <c r="JJ6" s="94"/>
      <c r="JK6" s="94"/>
      <c r="JL6" s="94"/>
      <c r="JM6" s="94"/>
      <c r="JN6" s="94"/>
      <c r="JO6" s="94"/>
      <c r="JP6" s="94"/>
      <c r="JQ6" s="94"/>
      <c r="JR6" s="94"/>
      <c r="JS6" s="94"/>
      <c r="JT6" s="94"/>
      <c r="JU6" s="94"/>
      <c r="JV6" s="94"/>
      <c r="JW6" s="94"/>
      <c r="JX6" s="94"/>
      <c r="JY6" s="94"/>
      <c r="JZ6" s="94"/>
      <c r="KA6" s="94"/>
      <c r="KF6" s="96" t="s">
        <v>23</v>
      </c>
      <c r="KH6" s="96">
        <v>1.6</v>
      </c>
      <c r="KI6" s="100">
        <f>KI5+$C$6</f>
        <v>1.6</v>
      </c>
      <c r="KJ6" s="100">
        <f t="shared" ref="KJ6:MJ6" si="16">KJ5+$C$6</f>
        <v>1.6</v>
      </c>
      <c r="KK6" s="100">
        <f t="shared" si="16"/>
        <v>1.6</v>
      </c>
      <c r="KL6" s="100">
        <f t="shared" si="16"/>
        <v>1.6</v>
      </c>
      <c r="KM6" s="100">
        <f t="shared" si="16"/>
        <v>1.6</v>
      </c>
      <c r="KN6" s="100">
        <f t="shared" si="16"/>
        <v>1.6</v>
      </c>
      <c r="KO6" s="100">
        <f t="shared" si="16"/>
        <v>1.6</v>
      </c>
      <c r="KP6" s="100">
        <f t="shared" si="16"/>
        <v>1.6</v>
      </c>
      <c r="KQ6" s="100">
        <f t="shared" si="16"/>
        <v>1.6</v>
      </c>
      <c r="KR6" s="100">
        <f t="shared" si="16"/>
        <v>1.6</v>
      </c>
      <c r="KS6" s="100">
        <f t="shared" si="16"/>
        <v>1.6</v>
      </c>
      <c r="KT6" s="100">
        <f t="shared" si="16"/>
        <v>1.6</v>
      </c>
      <c r="KU6" s="100">
        <f t="shared" si="16"/>
        <v>1.6</v>
      </c>
      <c r="KV6" s="100">
        <f t="shared" si="16"/>
        <v>1.6</v>
      </c>
      <c r="KW6" s="100">
        <f t="shared" si="16"/>
        <v>1.6</v>
      </c>
      <c r="KX6" s="100">
        <f t="shared" si="16"/>
        <v>1.6</v>
      </c>
      <c r="KY6" s="100">
        <f t="shared" si="16"/>
        <v>1.6</v>
      </c>
      <c r="KZ6" s="100">
        <f t="shared" si="16"/>
        <v>1.6</v>
      </c>
      <c r="LA6" s="100">
        <f t="shared" si="16"/>
        <v>1.6</v>
      </c>
      <c r="LB6" s="100">
        <f t="shared" si="16"/>
        <v>1.6555555555555557</v>
      </c>
      <c r="LC6" s="100">
        <f t="shared" si="16"/>
        <v>1.6833333333333333</v>
      </c>
      <c r="LD6" s="100">
        <f t="shared" si="16"/>
        <v>1.7111111111111112</v>
      </c>
      <c r="LE6" s="100">
        <f t="shared" si="16"/>
        <v>1.7388888888888889</v>
      </c>
      <c r="LF6" s="100">
        <f t="shared" si="16"/>
        <v>1.7666666666666668</v>
      </c>
      <c r="LG6" s="100">
        <f t="shared" si="16"/>
        <v>1.7944444444444445</v>
      </c>
      <c r="LH6" s="100">
        <f t="shared" si="16"/>
        <v>1.8222222222222224</v>
      </c>
      <c r="LI6" s="100">
        <f t="shared" si="16"/>
        <v>1.85</v>
      </c>
      <c r="LJ6" s="100">
        <f t="shared" si="16"/>
        <v>1.8777777777777778</v>
      </c>
      <c r="LK6" s="100">
        <f t="shared" si="16"/>
        <v>1.9055555555555557</v>
      </c>
      <c r="LL6" s="100">
        <f t="shared" si="16"/>
        <v>1.9333333333333333</v>
      </c>
      <c r="LM6" s="100">
        <f t="shared" si="16"/>
        <v>1.9611111111111112</v>
      </c>
      <c r="LN6" s="100">
        <f t="shared" si="16"/>
        <v>1.9888888888888889</v>
      </c>
      <c r="LO6" s="100">
        <f t="shared" si="16"/>
        <v>2.0166666666666666</v>
      </c>
      <c r="LP6" s="100">
        <f t="shared" si="16"/>
        <v>2.0444444444444443</v>
      </c>
      <c r="LQ6" s="100">
        <f t="shared" si="16"/>
        <v>2.0722222222222224</v>
      </c>
      <c r="LR6" s="100">
        <f t="shared" si="16"/>
        <v>2.1</v>
      </c>
      <c r="LS6" s="100">
        <f t="shared" si="16"/>
        <v>3.1</v>
      </c>
      <c r="LT6" s="100">
        <f t="shared" si="16"/>
        <v>4.0444444444444443</v>
      </c>
      <c r="LU6" s="100">
        <f t="shared" si="16"/>
        <v>4.5166666666666666</v>
      </c>
      <c r="LV6" s="100">
        <f t="shared" si="16"/>
        <v>4.9888888888888889</v>
      </c>
      <c r="LW6" s="100">
        <f t="shared" si="16"/>
        <v>5.4611111111111112</v>
      </c>
      <c r="LX6" s="100">
        <f t="shared" si="16"/>
        <v>5.9333333333333336</v>
      </c>
      <c r="LY6" s="100">
        <f t="shared" si="16"/>
        <v>6.405555555555555</v>
      </c>
      <c r="LZ6" s="100">
        <f t="shared" si="16"/>
        <v>6.8777777777777782</v>
      </c>
      <c r="MA6" s="100">
        <f t="shared" si="16"/>
        <v>7.35</v>
      </c>
      <c r="MB6" s="100">
        <f t="shared" si="16"/>
        <v>7.8222222222222229</v>
      </c>
      <c r="MC6" s="100">
        <f t="shared" si="16"/>
        <v>8.2944444444444443</v>
      </c>
      <c r="MD6" s="100">
        <f t="shared" si="16"/>
        <v>8.7666666666666657</v>
      </c>
      <c r="ME6" s="100">
        <f t="shared" si="16"/>
        <v>9.2388888888888889</v>
      </c>
      <c r="MF6" s="100">
        <f t="shared" si="16"/>
        <v>9.7111111111111104</v>
      </c>
      <c r="MG6" s="100">
        <f t="shared" si="16"/>
        <v>10.183333333333332</v>
      </c>
      <c r="MH6" s="100">
        <f t="shared" si="16"/>
        <v>10.655555555555555</v>
      </c>
      <c r="MI6" s="100">
        <f t="shared" si="16"/>
        <v>11.127777777777776</v>
      </c>
      <c r="MJ6" s="100">
        <f t="shared" si="16"/>
        <v>11.6</v>
      </c>
      <c r="MK6" s="100"/>
      <c r="ML6" s="100"/>
      <c r="MM6" s="100"/>
      <c r="MN6" s="100"/>
      <c r="MO6" s="100"/>
      <c r="MP6" s="100"/>
      <c r="MQ6" s="100"/>
      <c r="MR6" s="100"/>
      <c r="MS6" s="100"/>
      <c r="MT6" s="100"/>
      <c r="MU6" s="100"/>
      <c r="MV6" s="100"/>
      <c r="MW6" s="100"/>
      <c r="MX6" s="100"/>
      <c r="MY6" s="100"/>
      <c r="MZ6" s="100"/>
      <c r="NA6" s="100"/>
      <c r="NB6" s="100"/>
      <c r="NC6" s="100"/>
      <c r="ND6" s="100"/>
      <c r="NE6" s="100"/>
      <c r="NF6" s="97" t="s">
        <v>147</v>
      </c>
      <c r="NG6" s="100"/>
      <c r="NH6" s="100"/>
      <c r="NI6" s="100"/>
      <c r="NJ6" s="100"/>
      <c r="NK6" s="100"/>
      <c r="NL6" s="100"/>
      <c r="NM6" s="100"/>
    </row>
    <row r="7" spans="1:427" x14ac:dyDescent="0.2">
      <c r="A7" s="92" t="s">
        <v>30</v>
      </c>
      <c r="B7" s="92"/>
      <c r="C7" s="92">
        <v>1</v>
      </c>
      <c r="D7" s="98">
        <f>SQRT(('Box Position Calc'!$D5-D$6)^2+(D$4-'Box Position Calc'!$C5)^2)</f>
        <v>10.873012462054847</v>
      </c>
      <c r="E7" s="98">
        <f>SQRT(('Box Position Calc'!$D5-E$6)^2+(E$4-'Box Position Calc'!$C5)^2)</f>
        <v>13.353232558189287</v>
      </c>
      <c r="F7" s="98">
        <f>SQRT(('Box Position Calc'!$D5-F$6)^2+(F$4-'Box Position Calc'!$C5)^2)</f>
        <v>14.739409003680501</v>
      </c>
      <c r="G7" s="98">
        <f>SQRT(('Box Position Calc'!$D5-G$6)^2+(G$4-'Box Position Calc'!$C5)^2)</f>
        <v>16.1902326903569</v>
      </c>
      <c r="H7" s="98">
        <f>SQRT(('Box Position Calc'!$D5-H$6)^2+(H$4-'Box Position Calc'!$C5)^2)</f>
        <v>17.689804694327655</v>
      </c>
      <c r="I7" s="98">
        <f>SQRT(('Box Position Calc'!$D5-I$6)^2+(I$4-'Box Position Calc'!$C5)^2)</f>
        <v>19.226722145088708</v>
      </c>
      <c r="J7" s="98">
        <f>SQRT(('Box Position Calc'!$D5-J$6)^2+(J$4-'Box Position Calc'!$C5)^2)</f>
        <v>20.792705392297179</v>
      </c>
      <c r="K7" s="98">
        <f>SQRT(('Box Position Calc'!$D5-K$6)^2+(K$4-'Box Position Calc'!$C5)^2)</f>
        <v>22.381654303976642</v>
      </c>
      <c r="L7" s="98">
        <f>SQRT(('Box Position Calc'!$D5-L$6)^2+(L$4-'Box Position Calc'!$C5)^2)</f>
        <v>23.989005815164578</v>
      </c>
      <c r="M7" s="98">
        <f>SQRT(('Box Position Calc'!$D5-M$6)^2+(M$4-'Box Position Calc'!$C5)^2)</f>
        <v>25.611295347614028</v>
      </c>
      <c r="N7" s="98">
        <f>SQRT(('Box Position Calc'!$D5-N$6)^2+(N$4-'Box Position Calc'!$C5)^2)</f>
        <v>27.245854685270277</v>
      </c>
      <c r="O7" s="98">
        <f>SQRT(('Box Position Calc'!$D5-O$6)^2+(O$4-'Box Position Calc'!$C5)^2)</f>
        <v>28.89060131676813</v>
      </c>
      <c r="P7" s="98">
        <f>SQRT(('Box Position Calc'!$D5-P$6)^2+(P$4-'Box Position Calc'!$C5)^2)</f>
        <v>30.543889570967494</v>
      </c>
      <c r="Q7" s="98">
        <f>SQRT(('Box Position Calc'!$D5-Q$6)^2+(Q$4-'Box Position Calc'!$C5)^2)</f>
        <v>32.204403962313933</v>
      </c>
      <c r="R7" s="98">
        <f>SQRT(('Box Position Calc'!$D5-R$6)^2+(R$4-'Box Position Calc'!$C5)^2)</f>
        <v>33.871081733209792</v>
      </c>
      <c r="S7" s="98">
        <f>SQRT(('Box Position Calc'!$D5-S$6)^2+(S$4-'Box Position Calc'!$C5)^2)</f>
        <v>35.5430558583964</v>
      </c>
      <c r="T7" s="98">
        <f>SQRT(('Box Position Calc'!$D5-T$6)^2+(T$4-'Box Position Calc'!$C5)^2)</f>
        <v>37.219612578502577</v>
      </c>
      <c r="U7" s="98">
        <f>SQRT(('Box Position Calc'!$D5-U$6)^2+(U$4-'Box Position Calc'!$C5)^2)</f>
        <v>38.900159382706903</v>
      </c>
      <c r="V7" s="98">
        <f>SQRT(('Box Position Calc'!$D5-V$6)^2+(V$4-'Box Position Calc'!$C5)^2)</f>
        <v>38.900159382706903</v>
      </c>
      <c r="W7" s="98">
        <f>SQRT(('Box Position Calc'!$D5-W$6)^2+(W$4-'Box Position Calc'!$C5)^2)</f>
        <v>41.606828796113938</v>
      </c>
      <c r="X7" s="98">
        <f>SQRT(('Box Position Calc'!$D5-X$6)^2+(X$4-'Box Position Calc'!$C5)^2)</f>
        <v>42.9635945371841</v>
      </c>
      <c r="Y7" s="98">
        <f>SQRT(('Box Position Calc'!$D5-Y$6)^2+(Y$4-'Box Position Calc'!$C5)^2)</f>
        <v>44.322367677541891</v>
      </c>
      <c r="Z7" s="98">
        <f>SQRT(('Box Position Calc'!$D5-Z$6)^2+(Z$4-'Box Position Calc'!$C5)^2)</f>
        <v>45.682969096065754</v>
      </c>
      <c r="AA7" s="98">
        <f>SQRT(('Box Position Calc'!$D5-AA$6)^2+(AA$4-'Box Position Calc'!$C5)^2)</f>
        <v>47.045240165421852</v>
      </c>
      <c r="AB7" s="98">
        <f>SQRT(('Box Position Calc'!$D5-AB$6)^2+(AB$4-'Box Position Calc'!$C5)^2)</f>
        <v>48.409039929682351</v>
      </c>
      <c r="AC7" s="98">
        <f>SQRT(('Box Position Calc'!$D5-AC$6)^2+(AC$4-'Box Position Calc'!$C5)^2)</f>
        <v>49.774242731619466</v>
      </c>
      <c r="AD7" s="98">
        <f>SQRT(('Box Position Calc'!$D5-AD$6)^2+(AD$4-'Box Position Calc'!$C5)^2)</f>
        <v>51.140736209014435</v>
      </c>
      <c r="AE7" s="98">
        <f>SQRT(('Box Position Calc'!$D5-AE$6)^2+(AE$4-'Box Position Calc'!$C5)^2)</f>
        <v>52.508419595290256</v>
      </c>
      <c r="AF7" s="98">
        <f>SQRT(('Box Position Calc'!$D5-AF$6)^2+(AF$4-'Box Position Calc'!$C5)^2)</f>
        <v>53.87720227230956</v>
      </c>
      <c r="AG7" s="98">
        <f>SQRT(('Box Position Calc'!$D5-AG$6)^2+(AG$4-'Box Position Calc'!$C5)^2)</f>
        <v>55.247002533068603</v>
      </c>
      <c r="AH7" s="98">
        <f>SQRT(('Box Position Calc'!$D5-AH$6)^2+(AH$4-'Box Position Calc'!$C5)^2)</f>
        <v>56.617746519864731</v>
      </c>
      <c r="AI7" s="98">
        <f>SQRT(('Box Position Calc'!$D5-AI$6)^2+(AI$4-'Box Position Calc'!$C5)^2)</f>
        <v>57.989367309772007</v>
      </c>
      <c r="AJ7" s="98">
        <f>SQRT(('Box Position Calc'!$D5-AJ$6)^2+(AJ$4-'Box Position Calc'!$C5)^2)</f>
        <v>59.361804124275807</v>
      </c>
      <c r="AK7" s="98">
        <f>SQRT(('Box Position Calc'!$D5-AK$6)^2+(AK$4-'Box Position Calc'!$C5)^2)</f>
        <v>60.735001643956167</v>
      </c>
      <c r="AL7" s="98">
        <f>SQRT(('Box Position Calc'!$D5-AL$6)^2+(AL$4-'Box Position Calc'!$C5)^2)</f>
        <v>62.108909412378686</v>
      </c>
      <c r="AM7" s="98">
        <f>SQRT(('Box Position Calc'!$D5-AM$6)^2+(AM$4-'Box Position Calc'!$C5)^2)</f>
        <v>63.483481316008501</v>
      </c>
      <c r="AN7" s="98">
        <f>SQRT(('Box Position Calc'!$D5-AN$6)^2+(AN$4-'Box Position Calc'!$C5)^2)</f>
        <v>63.368070824351278</v>
      </c>
      <c r="AO7" s="98">
        <f>SQRT(('Box Position Calc'!$D5-AO$6)^2+(AO$4-'Box Position Calc'!$C5)^2)</f>
        <v>65.486337694906709</v>
      </c>
      <c r="AP7" s="98">
        <f>SQRT(('Box Position Calc'!$D5-AP$6)^2+(AP$4-'Box Position Calc'!$C5)^2)</f>
        <v>66.553039917213567</v>
      </c>
      <c r="AQ7" s="98">
        <f>SQRT(('Box Position Calc'!$D5-AQ$6)^2+(AQ$4-'Box Position Calc'!$C5)^2)</f>
        <v>67.624470003171751</v>
      </c>
      <c r="AR7" s="98">
        <f>SQRT(('Box Position Calc'!$D5-AR$6)^2+(AR$4-'Box Position Calc'!$C5)^2)</f>
        <v>68.700406750282937</v>
      </c>
      <c r="AS7" s="98">
        <f>SQRT(('Box Position Calc'!$D5-AS$6)^2+(AS$4-'Box Position Calc'!$C5)^2)</f>
        <v>69.78064169635843</v>
      </c>
      <c r="AT7" s="98">
        <f>SQRT(('Box Position Calc'!$D5-AT$6)^2+(AT$4-'Box Position Calc'!$C5)^2)</f>
        <v>70.864978282037029</v>
      </c>
      <c r="AU7" s="98">
        <f>SQRT(('Box Position Calc'!$D5-AU$6)^2+(AU$4-'Box Position Calc'!$C5)^2)</f>
        <v>71.953231072192963</v>
      </c>
      <c r="AV7" s="98">
        <f>SQRT(('Box Position Calc'!$D5-AV$6)^2+(AV$4-'Box Position Calc'!$C5)^2)</f>
        <v>73.045225032167579</v>
      </c>
      <c r="AW7" s="98">
        <f>SQRT(('Box Position Calc'!$D5-AW$6)^2+(AW$4-'Box Position Calc'!$C5)^2)</f>
        <v>74.140794854981124</v>
      </c>
      <c r="AX7" s="98">
        <f>SQRT(('Box Position Calc'!$D5-AX$6)^2+(AX$4-'Box Position Calc'!$C5)^2)</f>
        <v>75.239784335905568</v>
      </c>
      <c r="AY7" s="98">
        <f>SQRT(('Box Position Calc'!$D5-AY$6)^2+(AY$4-'Box Position Calc'!$C5)^2)</f>
        <v>76.342045791002718</v>
      </c>
      <c r="AZ7" s="98">
        <f>SQRT(('Box Position Calc'!$D5-AZ$6)^2+(AZ$4-'Box Position Calc'!$C5)^2)</f>
        <v>77.447439516450899</v>
      </c>
      <c r="BA7" s="98">
        <f>SQRT(('Box Position Calc'!$D5-BA$6)^2+(BA$4-'Box Position Calc'!$C5)^2)</f>
        <v>78.555833285694817</v>
      </c>
      <c r="BB7" s="98">
        <f>SQRT(('Box Position Calc'!$D5-BB$6)^2+(BB$4-'Box Position Calc'!$C5)^2)</f>
        <v>79.667101881656407</v>
      </c>
      <c r="BC7" s="98">
        <f>SQRT(('Box Position Calc'!$D5-BC$6)^2+(BC$4-'Box Position Calc'!$C5)^2)</f>
        <v>80.781126661438421</v>
      </c>
      <c r="BD7" s="98">
        <f>SQRT(('Box Position Calc'!$D5-BD$6)^2+(BD$4-'Box Position Calc'!$C5)^2)</f>
        <v>81.897795151135071</v>
      </c>
      <c r="BE7" s="98">
        <f>SQRT(('Box Position Calc'!$D5-BE$6)^2+(BE$4-'Box Position Calc'!$C5)^2)</f>
        <v>83.017000668537761</v>
      </c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>
        <v>0</v>
      </c>
      <c r="BQ7" s="98">
        <v>90</v>
      </c>
      <c r="BR7" s="98">
        <v>180</v>
      </c>
      <c r="BS7" s="98">
        <v>270</v>
      </c>
      <c r="BT7" s="98"/>
      <c r="BU7" s="98"/>
      <c r="BV7" s="98">
        <f>'Box Position Calc'!$D43</f>
        <v>2</v>
      </c>
      <c r="BW7" s="98">
        <f>'Box Position Calc'!$F43</f>
        <v>9.92</v>
      </c>
      <c r="BX7" s="98">
        <f>Display!D44</f>
        <v>0</v>
      </c>
      <c r="BY7" s="101"/>
      <c r="BZ7" s="98">
        <f t="shared" ref="BZ7:BZ28" si="17">IF($BV7=D$4,90,
      IF(AND(($BV7-D$4)&gt;0,($BW7-D$6)&gt;0),
            270-DEGREES(ATAN(($BW7-D$6)/($BV7-D$4)))-180+90+N("4"),
            IF(AND(($BV7-D$4)&lt;0,($BW7-D$6)&gt;=0),
                   180-DEGREES(ATAN(($BW7-D$6)/($BV7-D$4)))-180+N("3"),
                   IF(AND(($BV7-D$4)&gt;0,($BW7-D$6)&lt;0),
                          DEGREES(ATAN(($BW7-D$6)/($BV7-D$4)))-180+N("1"),
                          IF(AND(($BV7-D$4)&lt;0,($BW7-D$6)&lt;0),
                                90-DEGREES(ATAN(($BW7-D$6)/($BV7-D$4)))+90-180+N("2"),
                                180-DEGREES(ATAN(($BW7-D$6)/($BV7-D$4)))-180
                           )
                   )
            )
      )
)</f>
        <v>49.924549700118973</v>
      </c>
      <c r="CA7" s="98">
        <f t="shared" ref="CA7:CA28" si="18">IF($BV7=E$4,90,
      IF(AND(($BV7-E$4)&gt;0,($BW7-E$6)&gt;0),
            270-DEGREES(ATAN(($BW7-E$6)/($BV7-E$4)))-180+90+N("4"),
            IF(AND(($BV7-E$4)&lt;0,($BW7-E$6)&gt;=0),
                   180-DEGREES(ATAN(($BW7-E$6)/($BV7-E$4)))-180+N("3"),
                   IF(AND(($BV7-E$4)&gt;0,($BW7-E$6)&lt;0),
                          DEGREES(ATAN(($BW7-E$6)/($BV7-E$4)))-180+N("1"),
                          IF(AND(($BV7-E$4)&lt;0,($BW7-E$6)&lt;0),
                                90-DEGREES(ATAN(($BW7-E$6)/($BV7-E$4)))+90-180+N("2"),
                                180-DEGREES(ATAN(($BW7-E$6)/($BV7-E$4)))-180
                           )
                   )
            )
      )
)</f>
        <v>38.540677997416338</v>
      </c>
      <c r="CB7" s="98">
        <f t="shared" ref="CB7:CB28" si="19">IF($BV7=F$4,90,
      IF(AND(($BV7-F$4)&gt;0,($BW7-F$6)&gt;0),
            270-DEGREES(ATAN(($BW7-F$6)/($BV7-F$4)))-180+90+N("4"),
            IF(AND(($BV7-F$4)&lt;0,($BW7-F$6)&gt;=0),
                   180-DEGREES(ATAN(($BW7-F$6)/($BV7-F$4)))-180+N("3"),
                   IF(AND(($BV7-F$4)&gt;0,($BW7-F$6)&lt;0),
                          DEGREES(ATAN(($BW7-F$6)/($BV7-F$4)))-180+N("1"),
                          IF(AND(($BV7-F$4)&lt;0,($BW7-F$6)&lt;0),
                                90-DEGREES(ATAN(($BW7-F$6)/($BV7-F$4)))+90-180+N("2"),
                                180-DEGREES(ATAN(($BW7-F$6)/($BV7-F$4)))-180
                           )
                   )
            )
      )
)</f>
        <v>34.365710936983163</v>
      </c>
      <c r="CC7" s="98">
        <f t="shared" ref="CC7:CC28" si="20">IF($BV7=G$4,90,
      IF(AND(($BV7-G$4)&gt;0,($BW7-G$6)&gt;0),
            270-DEGREES(ATAN(($BW7-G$6)/($BV7-G$4)))-180+90+N("4"),
            IF(AND(($BV7-G$4)&lt;0,($BW7-G$6)&gt;=0),
                   180-DEGREES(ATAN(($BW7-G$6)/($BV7-G$4)))-180+N("3"),
                   IF(AND(($BV7-G$4)&gt;0,($BW7-G$6)&lt;0),
                          DEGREES(ATAN(($BW7-G$6)/($BV7-G$4)))-180+N("1"),
                          IF(AND(($BV7-G$4)&lt;0,($BW7-G$6)&lt;0),
                                90-DEGREES(ATAN(($BW7-G$6)/($BV7-G$4)))+90-180+N("2"),
                                180-DEGREES(ATAN(($BW7-G$6)/($BV7-G$4)))-180
                           )
                   )
            )
      )
)</f>
        <v>30.923295322628036</v>
      </c>
      <c r="CD7" s="98">
        <f t="shared" ref="CD7:CD28" si="21">IF($BV7=H$4,90,
      IF(AND(($BV7-H$4)&gt;0,($BW7-H$6)&gt;0),
            270-DEGREES(ATAN(($BW7-H$6)/($BV7-H$4)))-180+90+N("4"),
            IF(AND(($BV7-H$4)&lt;0,($BW7-H$6)&gt;=0),
                   180-DEGREES(ATAN(($BW7-H$6)/($BV7-H$4)))-180+N("3"),
                   IF(AND(($BV7-H$4)&gt;0,($BW7-H$6)&lt;0),
                          DEGREES(ATAN(($BW7-H$6)/($BV7-H$4)))-180+N("1"),
                          IF(AND(($BV7-H$4)&lt;0,($BW7-H$6)&lt;0),
                                90-DEGREES(ATAN(($BW7-H$6)/($BV7-H$4)))+90-180+N("2"),
                                180-DEGREES(ATAN(($BW7-H$6)/($BV7-H$4)))-180
                           )
                   )
            )
      )
)</f>
        <v>28.055551430641287</v>
      </c>
      <c r="CE7" s="98">
        <f t="shared" ref="CE7:CE28" si="22">IF($BV7=I$4,90,
      IF(AND(($BV7-I$4)&gt;0,($BW7-I$6)&gt;0),
            270-DEGREES(ATAN(($BW7-I$6)/($BV7-I$4)))-180+90+N("4"),
            IF(AND(($BV7-I$4)&lt;0,($BW7-I$6)&gt;=0),
                   180-DEGREES(ATAN(($BW7-I$6)/($BV7-I$4)))-180+N("3"),
                   IF(AND(($BV7-I$4)&gt;0,($BW7-I$6)&lt;0),
                          DEGREES(ATAN(($BW7-I$6)/($BV7-I$4)))-180+N("1"),
                          IF(AND(($BV7-I$4)&lt;0,($BW7-I$6)&lt;0),
                                90-DEGREES(ATAN(($BW7-I$6)/($BV7-I$4)))+90-180+N("2"),
                                180-DEGREES(ATAN(($BW7-I$6)/($BV7-I$4)))-180
                           )
                   )
            )
      )
)</f>
        <v>25.641005824305296</v>
      </c>
      <c r="CF7" s="98">
        <f t="shared" ref="CF7:CF28" si="23">IF($BV7=J$4,90,
      IF(AND(($BV7-J$4)&gt;0,($BW7-J$6)&gt;0),
            270-DEGREES(ATAN(($BW7-J$6)/($BV7-J$4)))-180+90+N("4"),
            IF(AND(($BV7-J$4)&lt;0,($BW7-J$6)&gt;=0),
                   180-DEGREES(ATAN(($BW7-J$6)/($BV7-J$4)))-180+N("3"),
                   IF(AND(($BV7-J$4)&gt;0,($BW7-J$6)&lt;0),
                          DEGREES(ATAN(($BW7-J$6)/($BV7-J$4)))-180+N("1"),
                          IF(AND(($BV7-J$4)&lt;0,($BW7-J$6)&lt;0),
                                90-DEGREES(ATAN(($BW7-J$6)/($BV7-J$4)))+90-180+N("2"),
                                180-DEGREES(ATAN(($BW7-J$6)/($BV7-J$4)))-180
                           )
                   )
            )
      )
)</f>
        <v>23.586951484365414</v>
      </c>
      <c r="CG7" s="98">
        <f t="shared" ref="CG7:CG28" si="24">IF($BV7=K$4,90,
      IF(AND(($BV7-K$4)&gt;0,($BW7-K$6)&gt;0),
            270-DEGREES(ATAN(($BW7-K$6)/($BV7-K$4)))-180+90+N("4"),
            IF(AND(($BV7-K$4)&lt;0,($BW7-K$6)&gt;=0),
                   180-DEGREES(ATAN(($BW7-K$6)/($BV7-K$4)))-180+N("3"),
                   IF(AND(($BV7-K$4)&gt;0,($BW7-K$6)&lt;0),
                          DEGREES(ATAN(($BW7-K$6)/($BV7-K$4)))-180+N("1"),
                          IF(AND(($BV7-K$4)&lt;0,($BW7-K$6)&lt;0),
                                90-DEGREES(ATAN(($BW7-K$6)/($BV7-K$4)))+90-180+N("2"),
                                180-DEGREES(ATAN(($BW7-K$6)/($BV7-K$4)))-180
                           )
                   )
            )
      )
)</f>
        <v>21.822537026790684</v>
      </c>
      <c r="CH7" s="98">
        <f t="shared" ref="CH7:CH28" si="25">IF($BV7=L$4,90,
      IF(AND(($BV7-L$4)&gt;0,($BW7-L$6)&gt;0),
            270-DEGREES(ATAN(($BW7-L$6)/($BV7-L$4)))-180+90+N("4"),
            IF(AND(($BV7-L$4)&lt;0,($BW7-L$6)&gt;=0),
                   180-DEGREES(ATAN(($BW7-L$6)/($BV7-L$4)))-180+N("3"),
                   IF(AND(($BV7-L$4)&gt;0,($BW7-L$6)&lt;0),
                          DEGREES(ATAN(($BW7-L$6)/($BV7-L$4)))-180+N("1"),
                          IF(AND(($BV7-L$4)&lt;0,($BW7-L$6)&lt;0),
                                90-DEGREES(ATAN(($BW7-L$6)/($BV7-L$4)))+90-180+N("2"),
                                180-DEGREES(ATAN(($BW7-L$6)/($BV7-L$4)))-180
                           )
                   )
            )
      )
)</f>
        <v>20.293273678139968</v>
      </c>
      <c r="CI7" s="98">
        <f t="shared" ref="CI7:CI28" si="26">IF($BV7=M$4,90,
      IF(AND(($BV7-M$4)&gt;0,($BW7-M$6)&gt;0),
            270-DEGREES(ATAN(($BW7-M$6)/($BV7-M$4)))-180+90+N("4"),
            IF(AND(($BV7-M$4)&lt;0,($BW7-M$6)&gt;=0),
                   180-DEGREES(ATAN(($BW7-M$6)/($BV7-M$4)))-180+N("3"),
                   IF(AND(($BV7-M$4)&gt;0,($BW7-M$6)&lt;0),
                          DEGREES(ATAN(($BW7-M$6)/($BV7-M$4)))-180+N("1"),
                          IF(AND(($BV7-M$4)&lt;0,($BW7-M$6)&lt;0),
                                90-DEGREES(ATAN(($BW7-M$6)/($BV7-M$4)))+90-180+N("2"),
                                180-DEGREES(ATAN(($BW7-M$6)/($BV7-M$4)))-180
                           )
                   )
            )
      )
)</f>
        <v>18.956891326740077</v>
      </c>
      <c r="CJ7" s="98">
        <f t="shared" ref="CJ7:CJ28" si="27">IF($BV7=N$4,90,
      IF(AND(($BV7-N$4)&gt;0,($BW7-N$6)&gt;0),
            270-DEGREES(ATAN(($BW7-N$6)/($BV7-N$4)))-180+90+N("4"),
            IF(AND(($BV7-N$4)&lt;0,($BW7-N$6)&gt;=0),
                   180-DEGREES(ATAN(($BW7-N$6)/($BV7-N$4)))-180+N("3"),
                   IF(AND(($BV7-N$4)&gt;0,($BW7-N$6)&lt;0),
                          DEGREES(ATAN(($BW7-N$6)/($BV7-N$4)))-180+N("1"),
                          IF(AND(($BV7-N$4)&lt;0,($BW7-N$6)&lt;0),
                                90-DEGREES(ATAN(($BW7-N$6)/($BV7-N$4)))+90-180+N("2"),
                                180-DEGREES(ATAN(($BW7-N$6)/($BV7-N$4)))-180
                           )
                   )
            )
      )
)</f>
        <v>17.780278191402942</v>
      </c>
      <c r="CK7" s="98">
        <f t="shared" ref="CK7:CK28" si="28">IF($BV7=O$4,90,
      IF(AND(($BV7-O$4)&gt;0,($BW7-O$6)&gt;0),
            270-DEGREES(ATAN(($BW7-O$6)/($BV7-O$4)))-180+90+N("4"),
            IF(AND(($BV7-O$4)&lt;0,($BW7-O$6)&gt;=0),
                   180-DEGREES(ATAN(($BW7-O$6)/($BV7-O$4)))-180+N("3"),
                   IF(AND(($BV7-O$4)&gt;0,($BW7-O$6)&lt;0),
                          DEGREES(ATAN(($BW7-O$6)/($BV7-O$4)))-180+N("1"),
                          IF(AND(($BV7-O$4)&lt;0,($BW7-O$6)&lt;0),
                                90-DEGREES(ATAN(($BW7-O$6)/($BV7-O$4)))+90-180+N("2"),
                                180-DEGREES(ATAN(($BW7-O$6)/($BV7-O$4)))-180
                           )
                   )
            )
      )
)</f>
        <v>16.737235418095025</v>
      </c>
      <c r="CL7" s="98">
        <f t="shared" ref="CL7:CL28" si="29">IF($BV7=P$4,90,
      IF(AND(($BV7-P$4)&gt;0,($BW7-P$6)&gt;0),
            270-DEGREES(ATAN(($BW7-P$6)/($BV7-P$4)))-180+90+N("4"),
            IF(AND(($BV7-P$4)&lt;0,($BW7-P$6)&gt;=0),
                   180-DEGREES(ATAN(($BW7-P$6)/($BV7-P$4)))-180+N("3"),
                   IF(AND(($BV7-P$4)&gt;0,($BW7-P$6)&lt;0),
                          DEGREES(ATAN(($BW7-P$6)/($BV7-P$4)))-180+N("1"),
                          IF(AND(($BV7-P$4)&lt;0,($BW7-P$6)&lt;0),
                                90-DEGREES(ATAN(($BW7-P$6)/($BV7-P$4)))+90-180+N("2"),
                                180-DEGREES(ATAN(($BW7-P$6)/($BV7-P$4)))-180
                           )
                   )
            )
      )
)</f>
        <v>15.806827682811502</v>
      </c>
      <c r="CM7" s="98">
        <f t="shared" ref="CM7:CM28" si="30">IF($BV7=Q$4,90,
      IF(AND(($BV7-Q$4)&gt;0,($BW7-Q$6)&gt;0),
            270-DEGREES(ATAN(($BW7-Q$6)/($BV7-Q$4)))-180+90+N("4"),
            IF(AND(($BV7-Q$4)&lt;0,($BW7-Q$6)&gt;=0),
                   180-DEGREES(ATAN(($BW7-Q$6)/($BV7-Q$4)))-180+N("3"),
                   IF(AND(($BV7-Q$4)&gt;0,($BW7-Q$6)&lt;0),
                          DEGREES(ATAN(($BW7-Q$6)/($BV7-Q$4)))-180+N("1"),
                          IF(AND(($BV7-Q$4)&lt;0,($BW7-Q$6)&lt;0),
                                90-DEGREES(ATAN(($BW7-Q$6)/($BV7-Q$4)))+90-180+N("2"),
                                180-DEGREES(ATAN(($BW7-Q$6)/($BV7-Q$4)))-180
                           )
                   )
            )
      )
)</f>
        <v>14.972165183153749</v>
      </c>
      <c r="CN7" s="98">
        <f t="shared" ref="CN7:CN28" si="31">IF($BV7=R$4,90,
      IF(AND(($BV7-R$4)&gt;0,($BW7-R$6)&gt;0),
            270-DEGREES(ATAN(($BW7-R$6)/($BV7-R$4)))-180+90+N("4"),
            IF(AND(($BV7-R$4)&lt;0,($BW7-R$6)&gt;=0),
                   180-DEGREES(ATAN(($BW7-R$6)/($BV7-R$4)))-180+N("3"),
                   IF(AND(($BV7-R$4)&gt;0,($BW7-R$6)&lt;0),
                          DEGREES(ATAN(($BW7-R$6)/($BV7-R$4)))-180+N("1"),
                          IF(AND(($BV7-R$4)&lt;0,($BW7-R$6)&lt;0),
                                90-DEGREES(ATAN(($BW7-R$6)/($BV7-R$4)))+90-180+N("2"),
                                180-DEGREES(ATAN(($BW7-R$6)/($BV7-R$4)))-180
                           )
                   )
            )
      )
)</f>
        <v>14.219497436678921</v>
      </c>
      <c r="CO7" s="98">
        <f t="shared" ref="CO7:CO28" si="32">IF($BV7=S$4,90,
      IF(AND(($BV7-S$4)&gt;0,($BW7-S$6)&gt;0),
            270-DEGREES(ATAN(($BW7-S$6)/($BV7-S$4)))-180+90+N("4"),
            IF(AND(($BV7-S$4)&lt;0,($BW7-S$6)&gt;=0),
                   180-DEGREES(ATAN(($BW7-S$6)/($BV7-S$4)))-180+N("3"),
                   IF(AND(($BV7-S$4)&gt;0,($BW7-S$6)&lt;0),
                          DEGREES(ATAN(($BW7-S$6)/($BV7-S$4)))-180+N("1"),
                          IF(AND(($BV7-S$4)&lt;0,($BW7-S$6)&lt;0),
                                90-DEGREES(ATAN(($BW7-S$6)/($BV7-S$4)))+90-180+N("2"),
                                180-DEGREES(ATAN(($BW7-S$6)/($BV7-S$4)))-180
                           )
                   )
            )
      )
)</f>
        <v>13.537533245788296</v>
      </c>
      <c r="CP7" s="98">
        <f t="shared" ref="CP7:CP28" si="33">IF($BV7=T$4,90,
      IF(AND(($BV7-T$4)&gt;0,($BW7-T$6)&gt;0),
            270-DEGREES(ATAN(($BW7-T$6)/($BV7-T$4)))-180+90+N("4"),
            IF(AND(($BV7-T$4)&lt;0,($BW7-T$6)&gt;=0),
                   180-DEGREES(ATAN(($BW7-T$6)/($BV7-T$4)))-180+N("3"),
                   IF(AND(($BV7-T$4)&gt;0,($BW7-T$6)&lt;0),
                          DEGREES(ATAN(($BW7-T$6)/($BV7-T$4)))-180+N("1"),
                          IF(AND(($BV7-T$4)&lt;0,($BW7-T$6)&lt;0),
                                90-DEGREES(ATAN(($BW7-T$6)/($BV7-T$4)))+90-180+N("2"),
                                180-DEGREES(ATAN(($BW7-T$6)/($BV7-T$4)))-180
                           )
                   )
            )
      )
)</f>
        <v>12.91692573478926</v>
      </c>
      <c r="CQ7" s="98">
        <f t="shared" ref="CQ7:CQ28" si="34">IF($BV7=U$4,90,
      IF(AND(($BV7-U$4)&gt;0,($BW7-U$6)&gt;0),
            270-DEGREES(ATAN(($BW7-U$6)/($BV7-U$4)))-180+90+N("4"),
            IF(AND(($BV7-U$4)&lt;0,($BW7-U$6)&gt;=0),
                   180-DEGREES(ATAN(($BW7-U$6)/($BV7-U$4)))-180+N("3"),
                   IF(AND(($BV7-U$4)&gt;0,($BW7-U$6)&lt;0),
                          DEGREES(ATAN(($BW7-U$6)/($BV7-U$4)))-180+N("1"),
                          IF(AND(($BV7-U$4)&lt;0,($BW7-U$6)&lt;0),
                                90-DEGREES(ATAN(($BW7-U$6)/($BV7-U$4)))+90-180+N("2"),
                                180-DEGREES(ATAN(($BW7-U$6)/($BV7-U$4)))-180
                           )
                   )
            )
      )
)</f>
        <v>12.349878798699535</v>
      </c>
      <c r="CR7" s="98">
        <f t="shared" ref="CR7:CR28" si="35">IF($BV7=V$4,90,
      IF(AND(($BV7-V$4)&gt;0,($BW7-V$6)&gt;0),
            270-DEGREES(ATAN(($BW7-V$6)/($BV7-V$4)))-180+90+N("4"),
            IF(AND(($BV7-V$4)&lt;0,($BW7-V$6)&gt;=0),
                   180-DEGREES(ATAN(($BW7-V$6)/($BV7-V$4)))-180+N("3"),
                   IF(AND(($BV7-V$4)&gt;0,($BW7-V$6)&lt;0),
                          DEGREES(ATAN(($BW7-V$6)/($BV7-V$4)))-180+N("1"),
                          IF(AND(($BV7-V$4)&lt;0,($BW7-V$6)&lt;0),
                                90-DEGREES(ATAN(($BW7-V$6)/($BV7-V$4)))+90-180+N("2"),
                                180-DEGREES(ATAN(($BW7-V$6)/($BV7-V$4)))-180
                           )
                   )
            )
      )
)</f>
        <v>12.349878798699535</v>
      </c>
      <c r="CS7" s="98">
        <f t="shared" ref="CS7:CS28" si="36">IF($BV7=W$4,90,
      IF(AND(($BV7-W$4)&gt;0,($BW7-W$6)&gt;0),
            270-DEGREES(ATAN(($BW7-W$6)/($BV7-W$4)))-180+90+N("4"),
            IF(AND(($BV7-W$4)&lt;0,($BW7-W$6)&gt;=0),
                   180-DEGREES(ATAN(($BW7-W$6)/($BV7-W$4)))-180+N("3"),
                   IF(AND(($BV7-W$4)&gt;0,($BW7-W$6)&lt;0),
                          DEGREES(ATAN(($BW7-W$6)/($BV7-W$4)))-180+N("1"),
                          IF(AND(($BV7-W$4)&lt;0,($BW7-W$6)&lt;0),
                                90-DEGREES(ATAN(($BW7-W$6)/($BV7-W$4)))+90-180+N("2"),
                                180-DEGREES(ATAN(($BW7-W$6)/($BV7-W$4)))-180
                           )
                   )
            )
      )
)</f>
        <v>11.456969053066018</v>
      </c>
      <c r="CT7" s="98">
        <f t="shared" ref="CT7:CT28" si="37">IF($BV7=X$4,90,
      IF(AND(($BV7-X$4)&gt;0,($BW7-X$6)&gt;0),
            270-DEGREES(ATAN(($BW7-X$6)/($BV7-X$4)))-180+90+N("4"),
            IF(AND(($BV7-X$4)&lt;0,($BW7-X$6)&gt;=0),
                   180-DEGREES(ATAN(($BW7-X$6)/($BV7-X$4)))-180+N("3"),
                   IF(AND(($BV7-X$4)&gt;0,($BW7-X$6)&lt;0),
                          DEGREES(ATAN(($BW7-X$6)/($BV7-X$4)))-180+N("1"),
                          IF(AND(($BV7-X$4)&lt;0,($BW7-X$6)&lt;0),
                                90-DEGREES(ATAN(($BW7-X$6)/($BV7-X$4)))+90-180+N("2"),
                                180-DEGREES(ATAN(($BW7-X$6)/($BV7-X$4)))-180
                           )
                   )
            )
      )
)</f>
        <v>11.052752250937743</v>
      </c>
      <c r="CU7" s="98">
        <f t="shared" ref="CU7:CU28" si="38">IF($BV7=Y$4,90,
      IF(AND(($BV7-Y$4)&gt;0,($BW7-Y$6)&gt;0),
            270-DEGREES(ATAN(($BW7-Y$6)/($BV7-Y$4)))-180+90+N("4"),
            IF(AND(($BV7-Y$4)&lt;0,($BW7-Y$6)&gt;=0),
                   180-DEGREES(ATAN(($BW7-Y$6)/($BV7-Y$4)))-180+N("3"),
                   IF(AND(($BV7-Y$4)&gt;0,($BW7-Y$6)&lt;0),
                          DEGREES(ATAN(($BW7-Y$6)/($BV7-Y$4)))-180+N("1"),
                          IF(AND(($BV7-Y$4)&lt;0,($BW7-Y$6)&lt;0),
                                90-DEGREES(ATAN(($BW7-Y$6)/($BV7-Y$4)))+90-180+N("2"),
                                180-DEGREES(ATAN(($BW7-Y$6)/($BV7-Y$4)))-180
                           )
                   )
            )
      )
)</f>
        <v>10.673301341788971</v>
      </c>
      <c r="CV7" s="98">
        <f t="shared" ref="CV7:CV28" si="39">IF($BV7=Z$4,90,
      IF(AND(($BV7-Z$4)&gt;0,($BW7-Z$6)&gt;0),
            270-DEGREES(ATAN(($BW7-Z$6)/($BV7-Z$4)))-180+90+N("4"),
            IF(AND(($BV7-Z$4)&lt;0,($BW7-Z$6)&gt;=0),
                   180-DEGREES(ATAN(($BW7-Z$6)/($BV7-Z$4)))-180+N("3"),
                   IF(AND(($BV7-Z$4)&gt;0,($BW7-Z$6)&lt;0),
                          DEGREES(ATAN(($BW7-Z$6)/($BV7-Z$4)))-180+N("1"),
                          IF(AND(($BV7-Z$4)&lt;0,($BW7-Z$6)&lt;0),
                                90-DEGREES(ATAN(($BW7-Z$6)/($BV7-Z$4)))+90-180+N("2"),
                                180-DEGREES(ATAN(($BW7-Z$6)/($BV7-Z$4)))-180
                           )
                   )
            )
      )
)</f>
        <v>10.316438345266022</v>
      </c>
      <c r="CW7" s="98">
        <f t="shared" ref="CW7:CW28" si="40">IF($BV7=AA$4,90,
      IF(AND(($BV7-AA$4)&gt;0,($BW7-AA$6)&gt;0),
            270-DEGREES(ATAN(($BW7-AA$6)/($BV7-AA$4)))-180+90+N("4"),
            IF(AND(($BV7-AA$4)&lt;0,($BW7-AA$6)&gt;=0),
                   180-DEGREES(ATAN(($BW7-AA$6)/($BV7-AA$4)))-180+N("3"),
                   IF(AND(($BV7-AA$4)&gt;0,($BW7-AA$6)&lt;0),
                          DEGREES(ATAN(($BW7-AA$6)/($BV7-AA$4)))-180+N("1"),
                          IF(AND(($BV7-AA$4)&lt;0,($BW7-AA$6)&lt;0),
                                90-DEGREES(ATAN(($BW7-AA$6)/($BV7-AA$4)))+90-180+N("2"),
                                180-DEGREES(ATAN(($BW7-AA$6)/($BV7-AA$4)))-180
                           )
                   )
            )
      )
)</f>
        <v>9.9802300191663846</v>
      </c>
      <c r="CX7" s="98">
        <f t="shared" ref="CX7:CX28" si="41">IF($BV7=AB$4,90,
      IF(AND(($BV7-AB$4)&gt;0,($BW7-AB$6)&gt;0),
            270-DEGREES(ATAN(($BW7-AB$6)/($BV7-AB$4)))-180+90+N("4"),
            IF(AND(($BV7-AB$4)&lt;0,($BW7-AB$6)&gt;=0),
                   180-DEGREES(ATAN(($BW7-AB$6)/($BV7-AB$4)))-180+N("3"),
                   IF(AND(($BV7-AB$4)&gt;0,($BW7-AB$6)&lt;0),
                          DEGREES(ATAN(($BW7-AB$6)/($BV7-AB$4)))-180+N("1"),
                          IF(AND(($BV7-AB$4)&lt;0,($BW7-AB$6)&lt;0),
                                90-DEGREES(ATAN(($BW7-AB$6)/($BV7-AB$4)))+90-180+N("2"),
                                180-DEGREES(ATAN(($BW7-AB$6)/($BV7-AB$4)))-180
                           )
                   )
            )
      )
)</f>
        <v>9.6629548791176205</v>
      </c>
      <c r="CY7" s="98">
        <f t="shared" ref="CY7:CY28" si="42">IF($BV7=AC$4,90,
      IF(AND(($BV7-AC$4)&gt;0,($BW7-AC$6)&gt;0),
            270-DEGREES(ATAN(($BW7-AC$6)/($BV7-AC$4)))-180+90+N("4"),
            IF(AND(($BV7-AC$4)&lt;0,($BW7-AC$6)&gt;=0),
                   180-DEGREES(ATAN(($BW7-AC$6)/($BV7-AC$4)))-180+N("3"),
                   IF(AND(($BV7-AC$4)&gt;0,($BW7-AC$6)&lt;0),
                          DEGREES(ATAN(($BW7-AC$6)/($BV7-AC$4)))-180+N("1"),
                          IF(AND(($BV7-AC$4)&lt;0,($BW7-AC$6)&lt;0),
                                90-DEGREES(ATAN(($BW7-AC$6)/($BV7-AC$4)))+90-180+N("2"),
                                180-DEGREES(ATAN(($BW7-AC$6)/($BV7-AC$4)))-180
                           )
                   )
            )
      )
)</f>
        <v>9.3630753388703454</v>
      </c>
      <c r="CZ7" s="98">
        <f t="shared" ref="CZ7:CZ28" si="43">IF($BV7=AD$4,90,
      IF(AND(($BV7-AD$4)&gt;0,($BW7-AD$6)&gt;0),
            270-DEGREES(ATAN(($BW7-AD$6)/($BV7-AD$4)))-180+90+N("4"),
            IF(AND(($BV7-AD$4)&lt;0,($BW7-AD$6)&gt;=0),
                   180-DEGREES(ATAN(($BW7-AD$6)/($BV7-AD$4)))-180+N("3"),
                   IF(AND(($BV7-AD$4)&gt;0,($BW7-AD$6)&lt;0),
                          DEGREES(ATAN(($BW7-AD$6)/($BV7-AD$4)))-180+N("1"),
                          IF(AND(($BV7-AD$4)&lt;0,($BW7-AD$6)&lt;0),
                                90-DEGREES(ATAN(($BW7-AD$6)/($BV7-AD$4)))+90-180+N("2"),
                                180-DEGREES(ATAN(($BW7-AD$6)/($BV7-AD$4)))-180
                           )
                   )
            )
      )
)</f>
        <v>9.079214080262318</v>
      </c>
      <c r="DA7" s="98">
        <f t="shared" ref="DA7:DB22" si="44">IF($BV7=AE$4,90,
      IF(AND(($BV7-AE$4)&gt;0,($BW7-AE$6)&gt;0),
            270-DEGREES(ATAN(($BW7-AE$6)/($BV7-AE$4)))-180+90+N("4"),
            IF(AND(($BV7-AE$4)&lt;0,($BW7-AE$6)&gt;=0),
                   180-DEGREES(ATAN(($BW7-AE$6)/($BV7-AE$4)))-180+N("3"),
                   IF(AND(($BV7-AE$4)&gt;0,($BW7-AE$6)&lt;0),
                          DEGREES(ATAN(($BW7-AE$6)/($BV7-AE$4)))-180+N("1"),
                          IF(AND(($BV7-AE$4)&lt;0,($BW7-AE$6)&lt;0),
                                90-DEGREES(ATAN(($BW7-AE$6)/($BV7-AE$4)))+90-180+N("2"),
                                180-DEGREES(ATAN(($BW7-AE$6)/($BV7-AE$4)))-180
                           )
                   )
            )
      )
)</f>
        <v>8.8101339320839429</v>
      </c>
      <c r="DB7" s="98">
        <f t="shared" si="44"/>
        <v>8.5547206721387852</v>
      </c>
      <c r="DC7" s="98">
        <f>IF($BV7=AG$4,90,
      IF(AND(($BV7-AG$4)&gt;0,($BW7-AG$6)&gt;0),
            270-DEGREES(ATAN(($BW7-AG$6)/($BV7-AG$4)))-180+90+N("4"),
            IF(AND(($BV7-AG$4)&lt;0,($BW7-AG$6)&gt;=0),
                   180-DEGREES(ATAN(($BW7-AG$6)/($BV7-AG$4)))-180+N("3"),
                   IF(AND(($BV7-AG$4)&gt;0,($BW7-AG$6)&lt;0),
                          DEGREES(ATAN(($BW7-AG$6)/($BV7-AG$4)))-180+N("1"),
                          IF(AND(($BV7-AG$4)&lt;0,($BW7-AG$6)&lt;0),
                                90-DEGREES(ATAN(($BW7-AG$6)/($BV7-AG$4)))+90-180+N("2"),
                                180-DEGREES(ATAN(($BW7-AG$6)/($BV7-AG$4)))-180
                           )
                   )
            )
      )
)</f>
        <v>8.311968274470388</v>
      </c>
      <c r="DD7" s="98">
        <f t="shared" ref="DD7:EA17" si="45">IF($BV7=AH$4,90,
      IF(AND(($BV7-AH$4)&gt;0,($BW7-AH$6)&gt;0),
            270-DEGREES(ATAN(($BW7-AH$6)/($BV7-AH$4)))-180+90+N("4"),
            IF(AND(($BV7-AH$4)&lt;0,($BW7-AH$6)&gt;=0),
                   180-DEGREES(ATAN(($BW7-AH$6)/($BV7-AH$4)))-180+N("3"),
                   IF(AND(($BV7-AH$4)&gt;0,($BW7-AH$6)&lt;0),
                          DEGREES(ATAN(($BW7-AH$6)/($BV7-AH$4)))-180+N("1"),
                          IF(AND(($BV7-AH$4)&lt;0,($BW7-AH$6)&lt;0),
                                90-DEGREES(ATAN(($BW7-AH$6)/($BV7-AH$4)))+90-180+N("2"),
                                180-DEGREES(ATAN(($BW7-AH$6)/($BV7-AH$4)))-180
                           )
                   )
            )
      )
)</f>
        <v>8.0809662099445063</v>
      </c>
      <c r="DE7" s="98">
        <f t="shared" si="45"/>
        <v>7.8608884777113417</v>
      </c>
      <c r="DF7" s="98">
        <f t="shared" si="45"/>
        <v>7.6509841010701791</v>
      </c>
      <c r="DG7" s="98">
        <f t="shared" si="45"/>
        <v>7.4505688666691299</v>
      </c>
      <c r="DH7" s="98">
        <f t="shared" si="45"/>
        <v>7.2590181229525115</v>
      </c>
      <c r="DI7" s="98">
        <f t="shared" si="45"/>
        <v>7.0757604839975556</v>
      </c>
      <c r="DJ7" s="98">
        <f t="shared" si="45"/>
        <v>6.1784355920441669</v>
      </c>
      <c r="DK7" s="98">
        <f t="shared" si="45"/>
        <v>5.1476056976059965</v>
      </c>
      <c r="DL7" s="98">
        <f t="shared" si="45"/>
        <v>4.6568769758603992</v>
      </c>
      <c r="DM7" s="98">
        <f t="shared" si="45"/>
        <v>4.1816643444800548</v>
      </c>
      <c r="DN7" s="98">
        <f t="shared" si="45"/>
        <v>3.721305746806479</v>
      </c>
      <c r="DO7" s="98">
        <f t="shared" si="45"/>
        <v>3.2751721911182585</v>
      </c>
      <c r="DP7" s="98">
        <f t="shared" si="45"/>
        <v>2.8426660526559147</v>
      </c>
      <c r="DQ7" s="98">
        <f t="shared" si="45"/>
        <v>2.423219442938489</v>
      </c>
      <c r="DR7" s="98">
        <f t="shared" si="45"/>
        <v>2.0162926484495927</v>
      </c>
      <c r="DS7" s="98">
        <f t="shared" si="45"/>
        <v>1.6213726395806418</v>
      </c>
      <c r="DT7" s="98">
        <f t="shared" si="45"/>
        <v>1.2379716497759432</v>
      </c>
      <c r="DU7" s="98">
        <f t="shared" si="45"/>
        <v>0.86562582408708977</v>
      </c>
      <c r="DV7" s="98">
        <f t="shared" si="45"/>
        <v>0.50389393577495412</v>
      </c>
      <c r="DW7" s="98">
        <f t="shared" si="45"/>
        <v>0.15235616916723416</v>
      </c>
      <c r="DX7" s="98">
        <f t="shared" si="45"/>
        <v>-0.18938703333560625</v>
      </c>
      <c r="DY7" s="98">
        <f t="shared" si="45"/>
        <v>-0.52171606243837232</v>
      </c>
      <c r="DZ7" s="98">
        <f t="shared" si="45"/>
        <v>-0.84499317379385275</v>
      </c>
      <c r="EA7" s="98">
        <f t="shared" si="45"/>
        <v>-1.1595634630799623</v>
      </c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U7" s="94" t="s">
        <v>30</v>
      </c>
      <c r="EV7" s="94"/>
      <c r="EW7" s="94"/>
      <c r="EX7" s="94">
        <v>1</v>
      </c>
      <c r="EY7" s="99">
        <f>SQRT(('Box Position Calc'!$D5-EY$6)^2+(EY$4-'Box Position Calc'!$C5)^2)</f>
        <v>10.873012462054847</v>
      </c>
      <c r="EZ7" s="99">
        <f>SQRT(('Box Position Calc'!$D5-EZ$6)^2+(EZ$4-'Box Position Calc'!$C5)^2)</f>
        <v>13.353232558189287</v>
      </c>
      <c r="FA7" s="99">
        <f>SQRT(('Box Position Calc'!$D5-FA$6)^2+(FA$4-'Box Position Calc'!$C5)^2)</f>
        <v>14.739409003680501</v>
      </c>
      <c r="FB7" s="99">
        <f>SQRT(('Box Position Calc'!$D5-FB$6)^2+(FB$4-'Box Position Calc'!$C5)^2)</f>
        <v>16.1902326903569</v>
      </c>
      <c r="FC7" s="99">
        <f>SQRT(('Box Position Calc'!$D5-FC$6)^2+(FC$4-'Box Position Calc'!$C5)^2)</f>
        <v>17.689804694327655</v>
      </c>
      <c r="FD7" s="99">
        <f>SQRT(('Box Position Calc'!$D5-FD$6)^2+(FD$4-'Box Position Calc'!$C5)^2)</f>
        <v>19.226722145088708</v>
      </c>
      <c r="FE7" s="99">
        <f>SQRT(('Box Position Calc'!$D5-FE$6)^2+(FE$4-'Box Position Calc'!$C5)^2)</f>
        <v>20.792705392297179</v>
      </c>
      <c r="FF7" s="99">
        <f>SQRT(('Box Position Calc'!$D5-FF$6)^2+(FF$4-'Box Position Calc'!$C5)^2)</f>
        <v>22.381654303976642</v>
      </c>
      <c r="FG7" s="99">
        <f>SQRT(('Box Position Calc'!$D5-FG$6)^2+(FG$4-'Box Position Calc'!$C5)^2)</f>
        <v>23.989005815164578</v>
      </c>
      <c r="FH7" s="99">
        <f>SQRT(('Box Position Calc'!$D5-FH$6)^2+(FH$4-'Box Position Calc'!$C5)^2)</f>
        <v>25.611295347614028</v>
      </c>
      <c r="FI7" s="99">
        <f>SQRT(('Box Position Calc'!$D5-FI$6)^2+(FI$4-'Box Position Calc'!$C5)^2)</f>
        <v>27.245854685270277</v>
      </c>
      <c r="FJ7" s="99">
        <f>SQRT(('Box Position Calc'!$D5-FJ$6)^2+(FJ$4-'Box Position Calc'!$C5)^2)</f>
        <v>28.89060131676813</v>
      </c>
      <c r="FK7" s="99">
        <f>SQRT(('Box Position Calc'!$D5-FK$6)^2+(FK$4-'Box Position Calc'!$C5)^2)</f>
        <v>30.543889570967494</v>
      </c>
      <c r="FL7" s="99">
        <f>SQRT(('Box Position Calc'!$D5-FL$6)^2+(FL$4-'Box Position Calc'!$C5)^2)</f>
        <v>32.204403962313933</v>
      </c>
      <c r="FM7" s="99">
        <f>SQRT(('Box Position Calc'!$D5-FM$6)^2+(FM$4-'Box Position Calc'!$C5)^2)</f>
        <v>33.871081733209792</v>
      </c>
      <c r="FN7" s="99">
        <f>SQRT(('Box Position Calc'!$D5-FN$6)^2+(FN$4-'Box Position Calc'!$C5)^2)</f>
        <v>35.5430558583964</v>
      </c>
      <c r="FO7" s="99">
        <f>SQRT(('Box Position Calc'!$D5-FO$6)^2+(FO$4-'Box Position Calc'!$C5)^2)</f>
        <v>37.219612578502577</v>
      </c>
      <c r="FP7" s="99">
        <f>SQRT(('Box Position Calc'!$D5-FP$6)^2+(FP$4-'Box Position Calc'!$C5)^2)</f>
        <v>38.900159382706903</v>
      </c>
      <c r="FQ7" s="99">
        <f>SQRT(('Box Position Calc'!$D5-FQ$6)^2+(FQ$4-'Box Position Calc'!$C5)^2)</f>
        <v>38.900159382706903</v>
      </c>
      <c r="FR7" s="99">
        <f>SQRT(('Box Position Calc'!$D5-FR$6)^2+(FR$4-'Box Position Calc'!$C5)^2)</f>
        <v>41.606828796113938</v>
      </c>
      <c r="FS7" s="99">
        <f>SQRT(('Box Position Calc'!$D5-FS$6)^2+(FS$4-'Box Position Calc'!$C5)^2)</f>
        <v>42.9635945371841</v>
      </c>
      <c r="FT7" s="99">
        <f>SQRT(('Box Position Calc'!$D5-FT$6)^2+(FT$4-'Box Position Calc'!$C5)^2)</f>
        <v>44.322367677541891</v>
      </c>
      <c r="FU7" s="99">
        <f>SQRT(('Box Position Calc'!$D5-FU$6)^2+(FU$4-'Box Position Calc'!$C5)^2)</f>
        <v>45.682969096065754</v>
      </c>
      <c r="FV7" s="99">
        <f>SQRT(('Box Position Calc'!$D5-FV$6)^2+(FV$4-'Box Position Calc'!$C5)^2)</f>
        <v>47.045240165421852</v>
      </c>
      <c r="FW7" s="99">
        <f>SQRT(('Box Position Calc'!$D5-FW$6)^2+(FW$4-'Box Position Calc'!$C5)^2)</f>
        <v>48.409039929682351</v>
      </c>
      <c r="FX7" s="99">
        <f>SQRT(('Box Position Calc'!$D5-FX$6)^2+(FX$4-'Box Position Calc'!$C5)^2)</f>
        <v>49.774242731619466</v>
      </c>
      <c r="FY7" s="99">
        <f>SQRT(('Box Position Calc'!$D5-FY$6)^2+(FY$4-'Box Position Calc'!$C5)^2)</f>
        <v>51.140736209014435</v>
      </c>
      <c r="FZ7" s="99">
        <f>SQRT(('Box Position Calc'!$D5-FZ$6)^2+(FZ$4-'Box Position Calc'!$C5)^2)</f>
        <v>52.508419595290256</v>
      </c>
      <c r="GA7" s="99">
        <f>SQRT(('Box Position Calc'!$D5-GA$6)^2+(GA$4-'Box Position Calc'!$C5)^2)</f>
        <v>53.87720227230956</v>
      </c>
      <c r="GB7" s="99">
        <f>SQRT(('Box Position Calc'!$D5-GB$6)^2+(GB$4-'Box Position Calc'!$C5)^2)</f>
        <v>55.247002533068603</v>
      </c>
      <c r="GC7" s="99">
        <f>SQRT(('Box Position Calc'!$D5-GC$6)^2+(GC$4-'Box Position Calc'!$C5)^2)</f>
        <v>56.617746519864731</v>
      </c>
      <c r="GD7" s="99">
        <f>SQRT(('Box Position Calc'!$D5-GD$6)^2+(GD$4-'Box Position Calc'!$C5)^2)</f>
        <v>57.989367309772007</v>
      </c>
      <c r="GE7" s="99">
        <f>SQRT(('Box Position Calc'!$D5-GE$6)^2+(GE$4-'Box Position Calc'!$C5)^2)</f>
        <v>59.361804124275807</v>
      </c>
      <c r="GF7" s="99">
        <f>SQRT(('Box Position Calc'!$D5-GF$6)^2+(GF$4-'Box Position Calc'!$C5)^2)</f>
        <v>60.735001643956167</v>
      </c>
      <c r="GG7" s="99">
        <f>SQRT(('Box Position Calc'!$D5-GG$6)^2+(GG$4-'Box Position Calc'!$C5)^2)</f>
        <v>62.108909412378686</v>
      </c>
      <c r="GH7" s="99">
        <f>SQRT(('Box Position Calc'!$D5-GH$6)^2+(GH$4-'Box Position Calc'!$C5)^2)</f>
        <v>63.483481316008501</v>
      </c>
      <c r="GI7" s="99">
        <f>SQRT(('Box Position Calc'!$D5-GI$6)^2+(GI$4-'Box Position Calc'!$C5)^2)</f>
        <v>63.368070824351278</v>
      </c>
      <c r="GJ7" s="99">
        <f>SQRT(('Box Position Calc'!$D5-GJ$6)^2+(GJ$4-'Box Position Calc'!$C5)^2)</f>
        <v>65.486337694906709</v>
      </c>
      <c r="GK7" s="99">
        <f>SQRT(('Box Position Calc'!$D5-GK$6)^2+(GK$4-'Box Position Calc'!$C5)^2)</f>
        <v>66.553039917213567</v>
      </c>
      <c r="GL7" s="99">
        <f>SQRT(('Box Position Calc'!$D5-GL$6)^2+(GL$4-'Box Position Calc'!$C5)^2)</f>
        <v>67.624470003171751</v>
      </c>
      <c r="GM7" s="99">
        <f>SQRT(('Box Position Calc'!$D5-GM$6)^2+(GM$4-'Box Position Calc'!$C5)^2)</f>
        <v>68.700406750282937</v>
      </c>
      <c r="GN7" s="99">
        <f>SQRT(('Box Position Calc'!$D5-GN$6)^2+(GN$4-'Box Position Calc'!$C5)^2)</f>
        <v>69.78064169635843</v>
      </c>
      <c r="GO7" s="99">
        <f>SQRT(('Box Position Calc'!$D5-GO$6)^2+(GO$4-'Box Position Calc'!$C5)^2)</f>
        <v>70.864978282037029</v>
      </c>
      <c r="GP7" s="99">
        <f>SQRT(('Box Position Calc'!$D5-GP$6)^2+(GP$4-'Box Position Calc'!$C5)^2)</f>
        <v>71.953231072192963</v>
      </c>
      <c r="GQ7" s="99">
        <f>SQRT(('Box Position Calc'!$D5-GQ$6)^2+(GQ$4-'Box Position Calc'!$C5)^2)</f>
        <v>73.045225032167579</v>
      </c>
      <c r="GR7" s="99">
        <f>SQRT(('Box Position Calc'!$D5-GR$6)^2+(GR$4-'Box Position Calc'!$C5)^2)</f>
        <v>74.140794854981124</v>
      </c>
      <c r="GS7" s="99">
        <f>SQRT(('Box Position Calc'!$D5-GS$6)^2+(GS$4-'Box Position Calc'!$C5)^2)</f>
        <v>75.239784335905568</v>
      </c>
      <c r="GT7" s="99">
        <f>SQRT(('Box Position Calc'!$D5-GT$6)^2+(GT$4-'Box Position Calc'!$C5)^2)</f>
        <v>76.342045791002718</v>
      </c>
      <c r="GU7" s="99">
        <f>SQRT(('Box Position Calc'!$D5-GU$6)^2+(GU$4-'Box Position Calc'!$C5)^2)</f>
        <v>77.447439516450899</v>
      </c>
      <c r="GV7" s="99">
        <f>SQRT(('Box Position Calc'!$D5-GV$6)^2+(GV$4-'Box Position Calc'!$C5)^2)</f>
        <v>78.555833285694817</v>
      </c>
      <c r="GW7" s="99">
        <f>SQRT(('Box Position Calc'!$D5-GW$6)^2+(GW$4-'Box Position Calc'!$C5)^2)</f>
        <v>79.667101881656407</v>
      </c>
      <c r="GX7" s="99">
        <f>SQRT(('Box Position Calc'!$D5-GX$6)^2+(GX$4-'Box Position Calc'!$C5)^2)</f>
        <v>80.781126661438421</v>
      </c>
      <c r="GY7" s="99">
        <f>SQRT(('Box Position Calc'!$D5-GY$6)^2+(GY$4-'Box Position Calc'!$C5)^2)</f>
        <v>81.897795151135071</v>
      </c>
      <c r="GZ7" s="99">
        <f>SQRT(('Box Position Calc'!$D5-GZ$6)^2+(GZ$4-'Box Position Calc'!$C5)^2)</f>
        <v>83.017000668537761</v>
      </c>
      <c r="HA7" s="99"/>
      <c r="HB7" s="99"/>
      <c r="HC7" s="99"/>
      <c r="HD7" s="99"/>
      <c r="HE7" s="99"/>
      <c r="HF7" s="99"/>
      <c r="HG7" s="99"/>
      <c r="HH7" s="99"/>
      <c r="HI7" s="99"/>
      <c r="HJ7" s="99"/>
      <c r="HK7" s="99"/>
      <c r="HL7" s="99"/>
      <c r="HM7" s="99"/>
      <c r="HN7" s="99"/>
      <c r="HO7" s="99"/>
      <c r="HP7" s="99"/>
      <c r="HQ7" s="99"/>
      <c r="HR7" s="99"/>
      <c r="HS7" s="115">
        <f>'Box Position Calc'!$D43</f>
        <v>2</v>
      </c>
      <c r="HT7" s="115">
        <f>'Box Position Calc'!$F43</f>
        <v>9.92</v>
      </c>
      <c r="HU7" s="115">
        <f>Display!FB44</f>
        <v>0</v>
      </c>
      <c r="HV7" s="116"/>
      <c r="HW7" s="115">
        <f>IF($BV7=EY$4,90,
      IF(AND(($BV7-EY$4)&gt;0,($BW7-EY$6)&gt;0),
            270-DEGREES(ATAN(($BW7-EY$6)/($BV7-EY$4)))-180+90+N("4"),
            IF(AND(($BV7-EY$4)&lt;0,($BW7-EY$6)&gt;=0),
                   180-DEGREES(ATAN(($BW7-EY$6)/($BV7-EY$4)))-180+N("3"),
                   IF(AND(($BV7-EY$4)&gt;0,($BW7-EY$6)&lt;0),
                          DEGREES(ATAN(($BW7-EY$6)/($BV7-EY$4)))-180+N("1"),
                          IF(AND(($BV7-EY$4)&lt;0,($BW7-EY$6)&lt;0),
                                90-DEGREES(ATAN(($BW7-EY$6)/($BV7-EY$4)))+90-180+N("2"),
                                180-DEGREES(ATAN(($BW7-EY$6)/($BV7-EY$4)))-180
                           )
                   )
            )
      )
)</f>
        <v>49.924549700118973</v>
      </c>
      <c r="HX7" s="115">
        <f t="shared" ref="HX7:JX11" si="46">IF($BV7=EZ$4,90,
      IF(AND(($BV7-EZ$4)&gt;0,($BW7-EZ$6)&gt;0),
            270-DEGREES(ATAN(($BW7-EZ$6)/($BV7-EZ$4)))-180+90+N("4"),
            IF(AND(($BV7-EZ$4)&lt;0,($BW7-EZ$6)&gt;=0),
                   180-DEGREES(ATAN(($BW7-EZ$6)/($BV7-EZ$4)))-180+N("3"),
                   IF(AND(($BV7-EZ$4)&gt;0,($BW7-EZ$6)&lt;0),
                          DEGREES(ATAN(($BW7-EZ$6)/($BV7-EZ$4)))-180+N("1"),
                          IF(AND(($BV7-EZ$4)&lt;0,($BW7-EZ$6)&lt;0),
                                90-DEGREES(ATAN(($BW7-EZ$6)/($BV7-EZ$4)))+90-180+N("2"),
                                180-DEGREES(ATAN(($BW7-EZ$6)/($BV7-EZ$4)))-180
                           )
                   )
            )
      )
)</f>
        <v>38.540677997416338</v>
      </c>
      <c r="HY7" s="115">
        <f t="shared" si="46"/>
        <v>34.365710936983163</v>
      </c>
      <c r="HZ7" s="115">
        <f t="shared" si="46"/>
        <v>30.923295322628036</v>
      </c>
      <c r="IA7" s="115">
        <f t="shared" si="46"/>
        <v>28.055551430641287</v>
      </c>
      <c r="IB7" s="115">
        <f t="shared" si="46"/>
        <v>25.641005824305296</v>
      </c>
      <c r="IC7" s="115">
        <f t="shared" si="46"/>
        <v>23.586951484365414</v>
      </c>
      <c r="ID7" s="115">
        <f t="shared" si="46"/>
        <v>21.822537026790684</v>
      </c>
      <c r="IE7" s="115">
        <f t="shared" si="46"/>
        <v>20.293273678139968</v>
      </c>
      <c r="IF7" s="115">
        <f t="shared" si="46"/>
        <v>18.956891326740077</v>
      </c>
      <c r="IG7" s="115">
        <f t="shared" si="46"/>
        <v>17.780278191402942</v>
      </c>
      <c r="IH7" s="115">
        <f t="shared" si="46"/>
        <v>16.737235418095025</v>
      </c>
      <c r="II7" s="115">
        <f t="shared" si="46"/>
        <v>15.806827682811502</v>
      </c>
      <c r="IJ7" s="115">
        <f t="shared" si="46"/>
        <v>14.972165183153749</v>
      </c>
      <c r="IK7" s="115">
        <f t="shared" si="46"/>
        <v>14.219497436678921</v>
      </c>
      <c r="IL7" s="115">
        <f t="shared" si="46"/>
        <v>13.537533245788296</v>
      </c>
      <c r="IM7" s="115">
        <f t="shared" si="46"/>
        <v>12.91692573478926</v>
      </c>
      <c r="IN7" s="115">
        <f t="shared" si="46"/>
        <v>12.349878798699535</v>
      </c>
      <c r="IO7" s="115">
        <f t="shared" si="46"/>
        <v>12.349878798699535</v>
      </c>
      <c r="IP7" s="115">
        <f t="shared" si="46"/>
        <v>11.456969053066018</v>
      </c>
      <c r="IQ7" s="115">
        <f t="shared" si="46"/>
        <v>11.052752250937743</v>
      </c>
      <c r="IR7" s="115">
        <f t="shared" si="46"/>
        <v>10.673301341788971</v>
      </c>
      <c r="IS7" s="115">
        <f t="shared" si="46"/>
        <v>10.316438345266022</v>
      </c>
      <c r="IT7" s="115">
        <f t="shared" si="46"/>
        <v>9.9802300191663846</v>
      </c>
      <c r="IU7" s="115">
        <f t="shared" si="46"/>
        <v>9.6629548791176205</v>
      </c>
      <c r="IV7" s="115">
        <f t="shared" si="46"/>
        <v>9.3630753388703454</v>
      </c>
      <c r="IW7" s="115">
        <f t="shared" si="46"/>
        <v>9.079214080262318</v>
      </c>
      <c r="IX7" s="115">
        <f t="shared" si="46"/>
        <v>8.8101339320839429</v>
      </c>
      <c r="IY7" s="115">
        <f t="shared" si="46"/>
        <v>8.5547206721387852</v>
      </c>
      <c r="IZ7" s="115">
        <f t="shared" si="46"/>
        <v>8.311968274470388</v>
      </c>
      <c r="JA7" s="115">
        <f t="shared" si="46"/>
        <v>8.0809662099445063</v>
      </c>
      <c r="JB7" s="115">
        <f t="shared" si="46"/>
        <v>7.8608884777113417</v>
      </c>
      <c r="JC7" s="115">
        <f t="shared" si="46"/>
        <v>7.6509841010701791</v>
      </c>
      <c r="JD7" s="115">
        <f t="shared" si="46"/>
        <v>7.4505688666691299</v>
      </c>
      <c r="JE7" s="115">
        <f t="shared" si="46"/>
        <v>7.2590181229525115</v>
      </c>
      <c r="JF7" s="115">
        <f t="shared" si="46"/>
        <v>7.0757604839975556</v>
      </c>
      <c r="JG7" s="115">
        <f t="shared" si="46"/>
        <v>6.1784355920441669</v>
      </c>
      <c r="JH7" s="115">
        <f t="shared" si="46"/>
        <v>5.1476056976059965</v>
      </c>
      <c r="JI7" s="115">
        <f t="shared" si="46"/>
        <v>4.6568769758603992</v>
      </c>
      <c r="JJ7" s="115">
        <f t="shared" si="46"/>
        <v>4.1816643444800548</v>
      </c>
      <c r="JK7" s="115">
        <f t="shared" si="46"/>
        <v>3.721305746806479</v>
      </c>
      <c r="JL7" s="115">
        <f t="shared" si="46"/>
        <v>3.2751721911182585</v>
      </c>
      <c r="JM7" s="115">
        <f t="shared" si="46"/>
        <v>2.8426660526559147</v>
      </c>
      <c r="JN7" s="115">
        <f t="shared" si="46"/>
        <v>2.423219442938489</v>
      </c>
      <c r="JO7" s="115">
        <f t="shared" si="46"/>
        <v>2.0162926484495927</v>
      </c>
      <c r="JP7" s="115">
        <f t="shared" si="46"/>
        <v>1.6213726395806418</v>
      </c>
      <c r="JQ7" s="115">
        <f t="shared" si="46"/>
        <v>1.2379716497759432</v>
      </c>
      <c r="JR7" s="115">
        <f t="shared" si="46"/>
        <v>0.86562582408708977</v>
      </c>
      <c r="JS7" s="115">
        <f t="shared" si="46"/>
        <v>0.50389393577495412</v>
      </c>
      <c r="JT7" s="115">
        <f t="shared" si="46"/>
        <v>0.15235616916723416</v>
      </c>
      <c r="JU7" s="115">
        <f t="shared" si="46"/>
        <v>-0.18938703333560625</v>
      </c>
      <c r="JV7" s="115">
        <f t="shared" si="46"/>
        <v>-0.52171606243837232</v>
      </c>
      <c r="JW7" s="115">
        <f t="shared" si="46"/>
        <v>-0.84499317379385275</v>
      </c>
      <c r="JX7" s="115">
        <f t="shared" si="46"/>
        <v>-1.1595634630799623</v>
      </c>
      <c r="JY7" s="99"/>
      <c r="JZ7" s="99"/>
      <c r="KA7" s="99"/>
      <c r="KF7" s="96" t="s">
        <v>30</v>
      </c>
      <c r="KH7" s="96">
        <v>1</v>
      </c>
      <c r="KI7" s="100">
        <f>SQRT(('Box Position Calc'!$D5-KI$6)^2+(KI$4-'Box Position Calc'!$C5)^2)</f>
        <v>10.873012462054847</v>
      </c>
      <c r="KJ7" s="100">
        <f>SQRT(('Box Position Calc'!$D5-KJ$6)^2+(KJ$4-'Box Position Calc'!$C5)^2)</f>
        <v>13.353232558189287</v>
      </c>
      <c r="KK7" s="100">
        <f>SQRT(('Box Position Calc'!$D5-KK$6)^2+(KK$4-'Box Position Calc'!$C5)^2)</f>
        <v>14.739409003680501</v>
      </c>
      <c r="KL7" s="100">
        <f>SQRT(('Box Position Calc'!$D5-KL$6)^2+(KL$4-'Box Position Calc'!$C5)^2)</f>
        <v>16.1902326903569</v>
      </c>
      <c r="KM7" s="100">
        <f>SQRT(('Box Position Calc'!$D5-KM$6)^2+(KM$4-'Box Position Calc'!$C5)^2)</f>
        <v>17.689804694327655</v>
      </c>
      <c r="KN7" s="100">
        <f>SQRT(('Box Position Calc'!$D5-KN$6)^2+(KN$4-'Box Position Calc'!$C5)^2)</f>
        <v>19.226722145088708</v>
      </c>
      <c r="KO7" s="100">
        <f>SQRT(('Box Position Calc'!$D5-KO$6)^2+(KO$4-'Box Position Calc'!$C5)^2)</f>
        <v>20.792705392297179</v>
      </c>
      <c r="KP7" s="100">
        <f>SQRT(('Box Position Calc'!$D5-KP$6)^2+(KP$4-'Box Position Calc'!$C5)^2)</f>
        <v>22.381654303976642</v>
      </c>
      <c r="KQ7" s="100">
        <f>SQRT(('Box Position Calc'!$D5-KQ$6)^2+(KQ$4-'Box Position Calc'!$C5)^2)</f>
        <v>23.989005815164578</v>
      </c>
      <c r="KR7" s="100">
        <f>SQRT(('Box Position Calc'!$D5-KR$6)^2+(KR$4-'Box Position Calc'!$C5)^2)</f>
        <v>25.611295347614028</v>
      </c>
      <c r="KS7" s="100">
        <f>SQRT(('Box Position Calc'!$D5-KS$6)^2+(KS$4-'Box Position Calc'!$C5)^2)</f>
        <v>27.245854685270277</v>
      </c>
      <c r="KT7" s="100">
        <f>SQRT(('Box Position Calc'!$D5-KT$6)^2+(KT$4-'Box Position Calc'!$C5)^2)</f>
        <v>28.89060131676813</v>
      </c>
      <c r="KU7" s="100">
        <f>SQRT(('Box Position Calc'!$D5-KU$6)^2+(KU$4-'Box Position Calc'!$C5)^2)</f>
        <v>30.543889570967494</v>
      </c>
      <c r="KV7" s="100">
        <f>SQRT(('Box Position Calc'!$D5-KV$6)^2+(KV$4-'Box Position Calc'!$C5)^2)</f>
        <v>32.204403962313933</v>
      </c>
      <c r="KW7" s="100">
        <f>SQRT(('Box Position Calc'!$D5-KW$6)^2+(KW$4-'Box Position Calc'!$C5)^2)</f>
        <v>33.871081733209792</v>
      </c>
      <c r="KX7" s="100">
        <f>SQRT(('Box Position Calc'!$D5-KX$6)^2+(KX$4-'Box Position Calc'!$C5)^2)</f>
        <v>35.5430558583964</v>
      </c>
      <c r="KY7" s="100">
        <f>SQRT(('Box Position Calc'!$D5-KY$6)^2+(KY$4-'Box Position Calc'!$C5)^2)</f>
        <v>37.219612578502577</v>
      </c>
      <c r="KZ7" s="100">
        <f>SQRT(('Box Position Calc'!$D5-KZ$6)^2+(KZ$4-'Box Position Calc'!$C5)^2)</f>
        <v>38.900159382706903</v>
      </c>
      <c r="LA7" s="100">
        <f>SQRT(('Box Position Calc'!$D5-LA$6)^2+(LA$4-'Box Position Calc'!$C5)^2)</f>
        <v>38.900159382706903</v>
      </c>
      <c r="LB7" s="100">
        <f>SQRT(('Box Position Calc'!$D5-LB$6)^2+(LB$4-'Box Position Calc'!$C5)^2)</f>
        <v>41.606828796113938</v>
      </c>
      <c r="LC7" s="100">
        <f>SQRT(('Box Position Calc'!$D5-LC$6)^2+(LC$4-'Box Position Calc'!$C5)^2)</f>
        <v>42.9635945371841</v>
      </c>
      <c r="LD7" s="100">
        <f>SQRT(('Box Position Calc'!$D5-LD$6)^2+(LD$4-'Box Position Calc'!$C5)^2)</f>
        <v>44.322367677541891</v>
      </c>
      <c r="LE7" s="100">
        <f>SQRT(('Box Position Calc'!$D5-LE$6)^2+(LE$4-'Box Position Calc'!$C5)^2)</f>
        <v>45.682969096065754</v>
      </c>
      <c r="LF7" s="100">
        <f>SQRT(('Box Position Calc'!$D5-LF$6)^2+(LF$4-'Box Position Calc'!$C5)^2)</f>
        <v>47.045240165421852</v>
      </c>
      <c r="LG7" s="100">
        <f>SQRT(('Box Position Calc'!$D5-LG$6)^2+(LG$4-'Box Position Calc'!$C5)^2)</f>
        <v>48.409039929682351</v>
      </c>
      <c r="LH7" s="100">
        <f>SQRT(('Box Position Calc'!$D5-LH$6)^2+(LH$4-'Box Position Calc'!$C5)^2)</f>
        <v>49.774242731619466</v>
      </c>
      <c r="LI7" s="100">
        <f>SQRT(('Box Position Calc'!$D5-LI$6)^2+(LI$4-'Box Position Calc'!$C5)^2)</f>
        <v>51.140736209014435</v>
      </c>
      <c r="LJ7" s="100">
        <f>SQRT(('Box Position Calc'!$D5-LJ$6)^2+(LJ$4-'Box Position Calc'!$C5)^2)</f>
        <v>52.508419595290256</v>
      </c>
      <c r="LK7" s="100">
        <f>SQRT(('Box Position Calc'!$D5-LK$6)^2+(LK$4-'Box Position Calc'!$C5)^2)</f>
        <v>53.87720227230956</v>
      </c>
      <c r="LL7" s="100">
        <f>SQRT(('Box Position Calc'!$D5-LL$6)^2+(LL$4-'Box Position Calc'!$C5)^2)</f>
        <v>55.247002533068603</v>
      </c>
      <c r="LM7" s="100">
        <f>SQRT(('Box Position Calc'!$D5-LM$6)^2+(LM$4-'Box Position Calc'!$C5)^2)</f>
        <v>56.617746519864731</v>
      </c>
      <c r="LN7" s="100">
        <f>SQRT(('Box Position Calc'!$D5-LN$6)^2+(LN$4-'Box Position Calc'!$C5)^2)</f>
        <v>57.989367309772007</v>
      </c>
      <c r="LO7" s="100">
        <f>SQRT(('Box Position Calc'!$D5-LO$6)^2+(LO$4-'Box Position Calc'!$C5)^2)</f>
        <v>59.361804124275807</v>
      </c>
      <c r="LP7" s="100">
        <f>SQRT(('Box Position Calc'!$D5-LP$6)^2+(LP$4-'Box Position Calc'!$C5)^2)</f>
        <v>60.735001643956167</v>
      </c>
      <c r="LQ7" s="100">
        <f>SQRT(('Box Position Calc'!$D5-LQ$6)^2+(LQ$4-'Box Position Calc'!$C5)^2)</f>
        <v>62.108909412378686</v>
      </c>
      <c r="LR7" s="100">
        <f>SQRT(('Box Position Calc'!$D5-LR$6)^2+(LR$4-'Box Position Calc'!$C5)^2)</f>
        <v>63.483481316008501</v>
      </c>
      <c r="LS7" s="100">
        <f>SQRT(('Box Position Calc'!$D5-LS$6)^2+(LS$4-'Box Position Calc'!$C5)^2)</f>
        <v>63.368070824351278</v>
      </c>
      <c r="LT7" s="100">
        <f>SQRT(('Box Position Calc'!$D5-LT$6)^2+(LT$4-'Box Position Calc'!$C5)^2)</f>
        <v>65.486337694906709</v>
      </c>
      <c r="LU7" s="100">
        <f>SQRT(('Box Position Calc'!$D5-LU$6)^2+(LU$4-'Box Position Calc'!$C5)^2)</f>
        <v>66.553039917213567</v>
      </c>
      <c r="LV7" s="100">
        <f>SQRT(('Box Position Calc'!$D5-LV$6)^2+(LV$4-'Box Position Calc'!$C5)^2)</f>
        <v>67.624470003171751</v>
      </c>
      <c r="LW7" s="100">
        <f>SQRT(('Box Position Calc'!$D5-LW$6)^2+(LW$4-'Box Position Calc'!$C5)^2)</f>
        <v>68.700406750282937</v>
      </c>
      <c r="LX7" s="100">
        <f>SQRT(('Box Position Calc'!$D5-LX$6)^2+(LX$4-'Box Position Calc'!$C5)^2)</f>
        <v>69.78064169635843</v>
      </c>
      <c r="LY7" s="100">
        <f>SQRT(('Box Position Calc'!$D5-LY$6)^2+(LY$4-'Box Position Calc'!$C5)^2)</f>
        <v>70.864978282037029</v>
      </c>
      <c r="LZ7" s="100">
        <f>SQRT(('Box Position Calc'!$D5-LZ$6)^2+(LZ$4-'Box Position Calc'!$C5)^2)</f>
        <v>71.953231072192963</v>
      </c>
      <c r="MA7" s="100">
        <f>SQRT(('Box Position Calc'!$D5-MA$6)^2+(MA$4-'Box Position Calc'!$C5)^2)</f>
        <v>73.045225032167579</v>
      </c>
      <c r="MB7" s="100">
        <f>SQRT(('Box Position Calc'!$D5-MB$6)^2+(MB$4-'Box Position Calc'!$C5)^2)</f>
        <v>74.140794854981124</v>
      </c>
      <c r="MC7" s="100">
        <f>SQRT(('Box Position Calc'!$D5-MC$6)^2+(MC$4-'Box Position Calc'!$C5)^2)</f>
        <v>75.239784335905568</v>
      </c>
      <c r="MD7" s="100">
        <f>SQRT(('Box Position Calc'!$D5-MD$6)^2+(MD$4-'Box Position Calc'!$C5)^2)</f>
        <v>76.342045791002718</v>
      </c>
      <c r="ME7" s="100">
        <f>SQRT(('Box Position Calc'!$D5-ME$6)^2+(ME$4-'Box Position Calc'!$C5)^2)</f>
        <v>77.447439516450899</v>
      </c>
      <c r="MF7" s="100">
        <f>SQRT(('Box Position Calc'!$D5-MF$6)^2+(MF$4-'Box Position Calc'!$C5)^2)</f>
        <v>78.555833285694817</v>
      </c>
      <c r="MG7" s="100">
        <f>SQRT(('Box Position Calc'!$D5-MG$6)^2+(MG$4-'Box Position Calc'!$C5)^2)</f>
        <v>79.667101881656407</v>
      </c>
      <c r="MH7" s="100">
        <f>SQRT(('Box Position Calc'!$D5-MH$6)^2+(MH$4-'Box Position Calc'!$C5)^2)</f>
        <v>80.781126661438421</v>
      </c>
      <c r="MI7" s="100">
        <f>SQRT(('Box Position Calc'!$D5-MI$6)^2+(MI$4-'Box Position Calc'!$C5)^2)</f>
        <v>81.897795151135071</v>
      </c>
      <c r="MJ7" s="100">
        <f>SQRT(('Box Position Calc'!$D5-MJ$6)^2+(MJ$4-'Box Position Calc'!$C5)^2)</f>
        <v>83.017000668537761</v>
      </c>
      <c r="MK7" s="100"/>
      <c r="ML7" s="100"/>
      <c r="MM7" s="100"/>
      <c r="MN7" s="100"/>
      <c r="MO7" s="100"/>
      <c r="MP7" s="100"/>
      <c r="MQ7" s="100"/>
      <c r="MR7" s="100"/>
      <c r="MS7" s="100"/>
      <c r="MT7" s="100"/>
      <c r="MU7" s="100"/>
      <c r="MV7" s="100"/>
      <c r="MW7" s="100"/>
      <c r="MX7" s="100"/>
      <c r="MY7" s="100"/>
      <c r="MZ7" s="100"/>
      <c r="NA7" s="100"/>
      <c r="NB7" s="100"/>
      <c r="NC7" s="100">
        <f>Display!C7</f>
        <v>2</v>
      </c>
      <c r="ND7" s="100">
        <f>Display!D7</f>
        <v>9.92</v>
      </c>
      <c r="NE7" s="100">
        <f>Display!D44</f>
        <v>0</v>
      </c>
      <c r="NF7" s="100"/>
      <c r="NG7" s="100">
        <f>IF($BV7=KI$4,90,
      IF(AND(($BV7-KI$4)&gt;0,($BW7-KI$6)&gt;0),
            270-DEGREES(ATAN(($BW7-KI$6)/($BV7-KI$4)))-180+90+N("4"),
            IF(AND(($BV7-KI$4)&lt;0,($BW7-KI$6)&gt;=0),
                   180-DEGREES(ATAN(($BW7-KI$6)/($BV7-KI$4)))-180+N("3"),
                   IF(AND(($BV7-KI$4)&gt;0,($BW7-KI$6)&lt;0),
                          DEGREES(ATAN(($BW7-KI$6)/($BV7-KI$4)))-180+N("1"),
                          IF(AND(($BV7-KI$4)&lt;0,($BW7-KI$6)&lt;0),
                                90-DEGREES(ATAN(($BW7-KI$6)/($BV7-KI$4)))+90-180+N("2"),
                                180-DEGREES(ATAN(($BW7-KI$6)/($BV7-KI$4)))-180
                           )
                   )
            )
      )
)</f>
        <v>49.924549700118973</v>
      </c>
      <c r="NH7" s="100">
        <f t="shared" ref="NH7:NW22" si="47">IF($BV7=KJ$4,90,
      IF(AND(($BV7-KJ$4)&gt;0,($BW7-KJ$6)&gt;0),
            270-DEGREES(ATAN(($BW7-KJ$6)/($BV7-KJ$4)))-180+90+N("4"),
            IF(AND(($BV7-KJ$4)&lt;0,($BW7-KJ$6)&gt;=0),
                   180-DEGREES(ATAN(($BW7-KJ$6)/($BV7-KJ$4)))-180+N("3"),
                   IF(AND(($BV7-KJ$4)&gt;0,($BW7-KJ$6)&lt;0),
                          DEGREES(ATAN(($BW7-KJ$6)/($BV7-KJ$4)))-180+N("1"),
                          IF(AND(($BV7-KJ$4)&lt;0,($BW7-KJ$6)&lt;0),
                                90-DEGREES(ATAN(($BW7-KJ$6)/($BV7-KJ$4)))+90-180+N("2"),
                                180-DEGREES(ATAN(($BW7-KJ$6)/($BV7-KJ$4)))-180
                           )
                   )
            )
      )
)</f>
        <v>38.540677997416338</v>
      </c>
      <c r="NI7" s="100">
        <f t="shared" si="47"/>
        <v>34.365710936983163</v>
      </c>
      <c r="NJ7" s="100">
        <f t="shared" si="47"/>
        <v>30.923295322628036</v>
      </c>
      <c r="NK7" s="100">
        <f t="shared" si="47"/>
        <v>28.055551430641287</v>
      </c>
      <c r="NL7" s="100">
        <f t="shared" si="47"/>
        <v>25.641005824305296</v>
      </c>
      <c r="NM7" s="100">
        <f t="shared" si="47"/>
        <v>23.586951484365414</v>
      </c>
      <c r="NN7" s="100">
        <f t="shared" si="47"/>
        <v>21.822537026790684</v>
      </c>
      <c r="NO7" s="100">
        <f t="shared" si="47"/>
        <v>20.293273678139968</v>
      </c>
      <c r="NP7" s="100">
        <f t="shared" si="47"/>
        <v>18.956891326740077</v>
      </c>
      <c r="NQ7" s="100">
        <f t="shared" si="47"/>
        <v>17.780278191402942</v>
      </c>
      <c r="NR7" s="100">
        <f t="shared" si="47"/>
        <v>16.737235418095025</v>
      </c>
      <c r="NS7" s="100">
        <f t="shared" si="47"/>
        <v>15.806827682811502</v>
      </c>
      <c r="NT7" s="100">
        <f t="shared" si="47"/>
        <v>14.972165183153749</v>
      </c>
      <c r="NU7" s="100">
        <f t="shared" si="47"/>
        <v>14.219497436678921</v>
      </c>
      <c r="NV7" s="100">
        <f t="shared" si="47"/>
        <v>13.537533245788296</v>
      </c>
      <c r="NW7" s="100">
        <f t="shared" si="47"/>
        <v>12.91692573478926</v>
      </c>
      <c r="NX7" s="100">
        <f t="shared" ref="NX7:OM22" si="48">IF($BV7=KZ$4,90,
      IF(AND(($BV7-KZ$4)&gt;0,($BW7-KZ$6)&gt;0),
            270-DEGREES(ATAN(($BW7-KZ$6)/($BV7-KZ$4)))-180+90+N("4"),
            IF(AND(($BV7-KZ$4)&lt;0,($BW7-KZ$6)&gt;=0),
                   180-DEGREES(ATAN(($BW7-KZ$6)/($BV7-KZ$4)))-180+N("3"),
                   IF(AND(($BV7-KZ$4)&gt;0,($BW7-KZ$6)&lt;0),
                          DEGREES(ATAN(($BW7-KZ$6)/($BV7-KZ$4)))-180+N("1"),
                          IF(AND(($BV7-KZ$4)&lt;0,($BW7-KZ$6)&lt;0),
                                90-DEGREES(ATAN(($BW7-KZ$6)/($BV7-KZ$4)))+90-180+N("2"),
                                180-DEGREES(ATAN(($BW7-KZ$6)/($BV7-KZ$4)))-180
                           )
                   )
            )
      )
)</f>
        <v>12.349878798699535</v>
      </c>
      <c r="NY7" s="100">
        <f t="shared" si="48"/>
        <v>12.349878798699535</v>
      </c>
      <c r="NZ7" s="100">
        <f t="shared" si="48"/>
        <v>11.456969053066018</v>
      </c>
      <c r="OA7" s="100">
        <f t="shared" si="48"/>
        <v>11.052752250937743</v>
      </c>
      <c r="OB7" s="100">
        <f t="shared" si="48"/>
        <v>10.673301341788971</v>
      </c>
      <c r="OC7" s="100">
        <f t="shared" si="48"/>
        <v>10.316438345266022</v>
      </c>
      <c r="OD7" s="100">
        <f t="shared" si="48"/>
        <v>9.9802300191663846</v>
      </c>
      <c r="OE7" s="100">
        <f t="shared" si="48"/>
        <v>9.6629548791176205</v>
      </c>
      <c r="OF7" s="100">
        <f t="shared" si="48"/>
        <v>9.3630753388703454</v>
      </c>
      <c r="OG7" s="100">
        <f t="shared" si="48"/>
        <v>9.079214080262318</v>
      </c>
      <c r="OH7" s="100">
        <f t="shared" si="48"/>
        <v>8.8101339320839429</v>
      </c>
      <c r="OI7" s="100">
        <f t="shared" si="48"/>
        <v>8.5547206721387852</v>
      </c>
      <c r="OJ7" s="100">
        <f t="shared" si="48"/>
        <v>8.311968274470388</v>
      </c>
      <c r="OK7" s="100">
        <f t="shared" si="48"/>
        <v>8.0809662099445063</v>
      </c>
      <c r="OL7" s="100">
        <f t="shared" si="48"/>
        <v>7.8608884777113417</v>
      </c>
      <c r="OM7" s="100">
        <f t="shared" si="48"/>
        <v>7.6509841010701791</v>
      </c>
      <c r="ON7" s="100">
        <f t="shared" ref="ON7:PC22" si="49">IF($BV7=LP$4,90,
      IF(AND(($BV7-LP$4)&gt;0,($BW7-LP$6)&gt;0),
            270-DEGREES(ATAN(($BW7-LP$6)/($BV7-LP$4)))-180+90+N("4"),
            IF(AND(($BV7-LP$4)&lt;0,($BW7-LP$6)&gt;=0),
                   180-DEGREES(ATAN(($BW7-LP$6)/($BV7-LP$4)))-180+N("3"),
                   IF(AND(($BV7-LP$4)&gt;0,($BW7-LP$6)&lt;0),
                          DEGREES(ATAN(($BW7-LP$6)/($BV7-LP$4)))-180+N("1"),
                          IF(AND(($BV7-LP$4)&lt;0,($BW7-LP$6)&lt;0),
                                90-DEGREES(ATAN(($BW7-LP$6)/($BV7-LP$4)))+90-180+N("2"),
                                180-DEGREES(ATAN(($BW7-LP$6)/($BV7-LP$4)))-180
                           )
                   )
            )
      )
)</f>
        <v>7.4505688666691299</v>
      </c>
      <c r="OO7" s="100">
        <f t="shared" si="49"/>
        <v>7.2590181229525115</v>
      </c>
      <c r="OP7" s="100">
        <f t="shared" si="49"/>
        <v>7.0757604839975556</v>
      </c>
      <c r="OQ7" s="100">
        <f t="shared" si="49"/>
        <v>6.1784355920441669</v>
      </c>
      <c r="OR7" s="100">
        <f t="shared" si="49"/>
        <v>5.1476056976059965</v>
      </c>
      <c r="OS7" s="100">
        <f t="shared" si="49"/>
        <v>4.6568769758603992</v>
      </c>
      <c r="OT7" s="100">
        <f t="shared" si="49"/>
        <v>4.1816643444800548</v>
      </c>
      <c r="OU7" s="100">
        <f t="shared" si="49"/>
        <v>3.721305746806479</v>
      </c>
      <c r="OV7" s="100">
        <f t="shared" si="49"/>
        <v>3.2751721911182585</v>
      </c>
      <c r="OW7" s="100">
        <f t="shared" si="49"/>
        <v>2.8426660526559147</v>
      </c>
      <c r="OX7" s="100">
        <f t="shared" si="49"/>
        <v>2.423219442938489</v>
      </c>
      <c r="OY7" s="100">
        <f t="shared" si="49"/>
        <v>2.0162926484495927</v>
      </c>
      <c r="OZ7" s="100">
        <f t="shared" si="49"/>
        <v>1.6213726395806418</v>
      </c>
      <c r="PA7" s="100">
        <f t="shared" si="49"/>
        <v>1.2379716497759432</v>
      </c>
      <c r="PB7" s="100">
        <f t="shared" si="49"/>
        <v>0.86562582408708977</v>
      </c>
      <c r="PC7" s="100">
        <f t="shared" si="49"/>
        <v>0.50389393577495412</v>
      </c>
      <c r="PD7" s="100">
        <f t="shared" ref="PD7:PH22" si="50">IF($BV7=MF$4,90,
      IF(AND(($BV7-MF$4)&gt;0,($BW7-MF$6)&gt;0),
            270-DEGREES(ATAN(($BW7-MF$6)/($BV7-MF$4)))-180+90+N("4"),
            IF(AND(($BV7-MF$4)&lt;0,($BW7-MF$6)&gt;=0),
                   180-DEGREES(ATAN(($BW7-MF$6)/($BV7-MF$4)))-180+N("3"),
                   IF(AND(($BV7-MF$4)&gt;0,($BW7-MF$6)&lt;0),
                          DEGREES(ATAN(($BW7-MF$6)/($BV7-MF$4)))-180+N("1"),
                          IF(AND(($BV7-MF$4)&lt;0,($BW7-MF$6)&lt;0),
                                90-DEGREES(ATAN(($BW7-MF$6)/($BV7-MF$4)))+90-180+N("2"),
                                180-DEGREES(ATAN(($BW7-MF$6)/($BV7-MF$4)))-180
                           )
                   )
            )
      )
)</f>
        <v>0.15235616916723416</v>
      </c>
      <c r="PE7" s="100">
        <f t="shared" si="50"/>
        <v>-0.18938703333560625</v>
      </c>
      <c r="PF7" s="100">
        <f t="shared" si="50"/>
        <v>-0.52171606243837232</v>
      </c>
      <c r="PG7" s="100">
        <f t="shared" si="50"/>
        <v>-0.84499317379385275</v>
      </c>
      <c r="PH7" s="100">
        <f t="shared" si="50"/>
        <v>-1.1595634630799623</v>
      </c>
      <c r="PI7" s="100"/>
      <c r="PJ7" s="100"/>
      <c r="PK7" s="100"/>
    </row>
    <row r="8" spans="1:427" x14ac:dyDescent="0.2">
      <c r="A8" s="92" t="s">
        <v>47</v>
      </c>
      <c r="B8" s="92"/>
      <c r="C8" s="92">
        <v>2</v>
      </c>
      <c r="D8" s="98">
        <f>SQRT(('Box Position Calc'!$D6-D$6)^2+(D$4-'Box Position Calc'!$C6)^2)</f>
        <v>10.751074364918141</v>
      </c>
      <c r="E8" s="98">
        <f>SQRT(('Box Position Calc'!$D6-E$6)^2+(E$4-'Box Position Calc'!$C6)^2)</f>
        <v>13.254132176535981</v>
      </c>
      <c r="F8" s="98">
        <f>SQRT(('Box Position Calc'!$D6-F$6)^2+(F$4-'Box Position Calc'!$C6)^2)</f>
        <v>14.649688658049284</v>
      </c>
      <c r="G8" s="98">
        <f>SQRT(('Box Position Calc'!$D6-G$6)^2+(G$4-'Box Position Calc'!$C6)^2)</f>
        <v>16.108595052576785</v>
      </c>
      <c r="H8" s="98">
        <f>SQRT(('Box Position Calc'!$D6-H$6)^2+(H$4-'Box Position Calc'!$C6)^2)</f>
        <v>17.615118226212868</v>
      </c>
      <c r="I8" s="98">
        <f>SQRT(('Box Position Calc'!$D6-I$6)^2+(I$4-'Box Position Calc'!$C6)^2)</f>
        <v>19.158028198237012</v>
      </c>
      <c r="J8" s="98">
        <f>SQRT(('Box Position Calc'!$D6-J$6)^2+(J$4-'Box Position Calc'!$C6)^2)</f>
        <v>20.7292015652042</v>
      </c>
      <c r="K8" s="98">
        <f>SQRT(('Box Position Calc'!$D6-K$6)^2+(K$4-'Box Position Calc'!$C6)^2)</f>
        <v>22.32267119729886</v>
      </c>
      <c r="L8" s="98">
        <f>SQRT(('Box Position Calc'!$D6-L$6)^2+(L$4-'Box Position Calc'!$C6)^2)</f>
        <v>23.933984206562851</v>
      </c>
      <c r="M8" s="98">
        <f>SQRT(('Box Position Calc'!$D6-M$6)^2+(M$4-'Box Position Calc'!$C6)^2)</f>
        <v>25.559766223162448</v>
      </c>
      <c r="N8" s="98">
        <f>SQRT(('Box Position Calc'!$D6-N$6)^2+(N$4-'Box Position Calc'!$C6)^2)</f>
        <v>27.197422626617843</v>
      </c>
      <c r="O8" s="98">
        <f>SQRT(('Box Position Calc'!$D6-O$6)^2+(O$4-'Box Position Calc'!$C6)^2)</f>
        <v>28.844931000861216</v>
      </c>
      <c r="P8" s="98">
        <f>SQRT(('Box Position Calc'!$D6-P$6)^2+(P$4-'Box Position Calc'!$C6)^2)</f>
        <v>30.500694912140229</v>
      </c>
      <c r="Q8" s="98">
        <f>SQRT(('Box Position Calc'!$D6-Q$6)^2+(Q$4-'Box Position Calc'!$C6)^2)</f>
        <v>32.163439408245843</v>
      </c>
      <c r="R8" s="98">
        <f>SQRT(('Box Position Calc'!$D6-R$6)^2+(R$4-'Box Position Calc'!$C6)^2)</f>
        <v>33.83213528256497</v>
      </c>
      <c r="S8" s="98">
        <f>SQRT(('Box Position Calc'!$D6-S$6)^2+(S$4-'Box Position Calc'!$C6)^2)</f>
        <v>35.505943442656005</v>
      </c>
      <c r="T8" s="98">
        <f>SQRT(('Box Position Calc'!$D6-T$6)^2+(T$4-'Box Position Calc'!$C6)^2)</f>
        <v>37.184173521725974</v>
      </c>
      <c r="U8" s="98">
        <f>SQRT(('Box Position Calc'!$D6-U$6)^2+(U$4-'Box Position Calc'!$C6)^2)</f>
        <v>38.866252713633195</v>
      </c>
      <c r="V8" s="98">
        <f>SQRT(('Box Position Calc'!$D6-V$6)^2+(V$4-'Box Position Calc'!$C6)^2)</f>
        <v>38.866252713633195</v>
      </c>
      <c r="W8" s="98">
        <f>SQRT(('Box Position Calc'!$D6-W$6)^2+(W$4-'Box Position Calc'!$C6)^2)</f>
        <v>41.575343417065284</v>
      </c>
      <c r="X8" s="98">
        <f>SQRT(('Box Position Calc'!$D6-X$6)^2+(X$4-'Box Position Calc'!$C6)^2)</f>
        <v>42.93320768615154</v>
      </c>
      <c r="Y8" s="98">
        <f>SQRT(('Box Position Calc'!$D6-Y$6)^2+(Y$4-'Box Position Calc'!$C6)^2)</f>
        <v>44.29301335536752</v>
      </c>
      <c r="Z8" s="98">
        <f>SQRT(('Box Position Calc'!$D6-Z$6)^2+(Z$4-'Box Position Calc'!$C6)^2)</f>
        <v>45.654586953301234</v>
      </c>
      <c r="AA8" s="98">
        <f>SQRT(('Box Position Calc'!$D6-AA$6)^2+(AA$4-'Box Position Calc'!$C6)^2)</f>
        <v>47.017774889455957</v>
      </c>
      <c r="AB8" s="98">
        <f>SQRT(('Box Position Calc'!$D6-AB$6)^2+(AB$4-'Box Position Calc'!$C6)^2)</f>
        <v>48.382440710817825</v>
      </c>
      <c r="AC8" s="98">
        <f>SQRT(('Box Position Calc'!$D6-AC$6)^2+(AC$4-'Box Position Calc'!$C6)^2)</f>
        <v>49.748462796525523</v>
      </c>
      <c r="AD8" s="98">
        <f>SQRT(('Box Position Calc'!$D6-AD$6)^2+(AD$4-'Box Position Calc'!$C6)^2)</f>
        <v>51.11573241185144</v>
      </c>
      <c r="AE8" s="98">
        <f>SQRT(('Box Position Calc'!$D6-AE$6)^2+(AE$4-'Box Position Calc'!$C6)^2)</f>
        <v>52.48415205834948</v>
      </c>
      <c r="AF8" s="98">
        <f>SQRT(('Box Position Calc'!$D6-AF$6)^2+(AF$4-'Box Position Calc'!$C6)^2)</f>
        <v>53.853634069291331</v>
      </c>
      <c r="AG8" s="98">
        <f>SQRT(('Box Position Calc'!$D6-AG$6)^2+(AG$4-'Box Position Calc'!$C6)^2)</f>
        <v>55.224099409185079</v>
      </c>
      <c r="AH8" s="98">
        <f>SQRT(('Box Position Calc'!$D6-AH$6)^2+(AH$4-'Box Position Calc'!$C6)^2)</f>
        <v>56.595476643837976</v>
      </c>
      <c r="AI8" s="98">
        <f>SQRT(('Box Position Calc'!$D6-AI$6)^2+(AI$4-'Box Position Calc'!$C6)^2)</f>
        <v>57.967701053535826</v>
      </c>
      <c r="AJ8" s="98">
        <f>SQRT(('Box Position Calc'!$D6-AJ$6)^2+(AJ$4-'Box Position Calc'!$C6)^2)</f>
        <v>59.340713866806674</v>
      </c>
      <c r="AK8" s="98">
        <f>SQRT(('Box Position Calc'!$D6-AK$6)^2+(AK$4-'Box Position Calc'!$C6)^2)</f>
        <v>60.714461596176406</v>
      </c>
      <c r="AL8" s="98">
        <f>SQRT(('Box Position Calc'!$D6-AL$6)^2+(AL$4-'Box Position Calc'!$C6)^2)</f>
        <v>62.088895460510273</v>
      </c>
      <c r="AM8" s="98">
        <f>SQRT(('Box Position Calc'!$D6-AM$6)^2+(AM$4-'Box Position Calc'!$C6)^2)</f>
        <v>63.463970881122776</v>
      </c>
      <c r="AN8" s="98">
        <f>SQRT(('Box Position Calc'!$D6-AN$6)^2+(AN$4-'Box Position Calc'!$C6)^2)</f>
        <v>63.351050504312866</v>
      </c>
      <c r="AO8" s="98">
        <f>SQRT(('Box Position Calc'!$D6-AO$6)^2+(AO$4-'Box Position Calc'!$C6)^2)</f>
        <v>65.472176127829911</v>
      </c>
      <c r="AP8" s="98">
        <f>SQRT(('Box Position Calc'!$D6-AP$6)^2+(AP$4-'Box Position Calc'!$C6)^2)</f>
        <v>66.540240873891904</v>
      </c>
      <c r="AQ8" s="98">
        <f>SQRT(('Box Position Calc'!$D6-AQ$6)^2+(AQ$4-'Box Position Calc'!$C6)^2)</f>
        <v>67.612991263915546</v>
      </c>
      <c r="AR8" s="98">
        <f>SQRT(('Box Position Calc'!$D6-AR$6)^2+(AR$4-'Box Position Calc'!$C6)^2)</f>
        <v>68.690207767991765</v>
      </c>
      <c r="AS8" s="98">
        <f>SQRT(('Box Position Calc'!$D6-AS$6)^2+(AS$4-'Box Position Calc'!$C6)^2)</f>
        <v>69.771683527217704</v>
      </c>
      <c r="AT8" s="98">
        <f>SQRT(('Box Position Calc'!$D6-AT$6)^2+(AT$4-'Box Position Calc'!$C6)^2)</f>
        <v>70.857223518081469</v>
      </c>
      <c r="AU8" s="98">
        <f>SQRT(('Box Position Calc'!$D6-AU$6)^2+(AU$4-'Box Position Calc'!$C6)^2)</f>
        <v>71.946643775907177</v>
      </c>
      <c r="AV8" s="98">
        <f>SQRT(('Box Position Calc'!$D6-AV$6)^2+(AV$4-'Box Position Calc'!$C6)^2)</f>
        <v>73.039770673243495</v>
      </c>
      <c r="AW8" s="98">
        <f>SQRT(('Box Position Calc'!$D6-AW$6)^2+(AW$4-'Box Position Calc'!$C6)^2)</f>
        <v>74.136440249309956</v>
      </c>
      <c r="AX8" s="98">
        <f>SQRT(('Box Position Calc'!$D6-AX$6)^2+(AX$4-'Box Position Calc'!$C6)^2)</f>
        <v>75.236497586848117</v>
      </c>
      <c r="AY8" s="98">
        <f>SQRT(('Box Position Calc'!$D6-AY$6)^2+(AY$4-'Box Position Calc'!$C6)^2)</f>
        <v>76.339796232953674</v>
      </c>
      <c r="AZ8" s="98">
        <f>SQRT(('Box Position Calc'!$D6-AZ$6)^2+(AZ$4-'Box Position Calc'!$C6)^2)</f>
        <v>77.446197660690643</v>
      </c>
      <c r="BA8" s="98">
        <f>SQRT(('Box Position Calc'!$D6-BA$6)^2+(BA$4-'Box Position Calc'!$C6)^2)</f>
        <v>78.555570768503955</v>
      </c>
      <c r="BB8" s="98">
        <f>SQRT(('Box Position Calc'!$D6-BB$6)^2+(BB$4-'Box Position Calc'!$C6)^2)</f>
        <v>79.667791414654445</v>
      </c>
      <c r="BC8" s="98">
        <f>SQRT(('Box Position Calc'!$D6-BC$6)^2+(BC$4-'Box Position Calc'!$C6)^2)</f>
        <v>80.782741984096674</v>
      </c>
      <c r="BD8" s="98">
        <f>SQRT(('Box Position Calc'!$D6-BD$6)^2+(BD$4-'Box Position Calc'!$C6)^2)</f>
        <v>81.900310985405739</v>
      </c>
      <c r="BE8" s="98">
        <f>SQRT(('Box Position Calc'!$D6-BE$6)^2+(BE$4-'Box Position Calc'!$C6)^2)</f>
        <v>83.02039267553485</v>
      </c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>
        <f>'Box Position Calc'!$D44</f>
        <v>2</v>
      </c>
      <c r="BW8" s="98">
        <f>'Box Position Calc'!$F44</f>
        <v>9.76</v>
      </c>
      <c r="BX8" s="98">
        <f>Display!D45</f>
        <v>0</v>
      </c>
      <c r="BY8" s="101"/>
      <c r="BZ8" s="98">
        <f t="shared" si="17"/>
        <v>49.375583572750656</v>
      </c>
      <c r="CA8" s="98">
        <f t="shared" si="18"/>
        <v>37.999678698153019</v>
      </c>
      <c r="CB8" s="98">
        <f t="shared" si="19"/>
        <v>33.849161797052915</v>
      </c>
      <c r="CC8" s="98">
        <f t="shared" si="20"/>
        <v>30.43508762888959</v>
      </c>
      <c r="CD8" s="98">
        <f t="shared" si="21"/>
        <v>27.596276774902179</v>
      </c>
      <c r="CE8" s="98">
        <f t="shared" si="22"/>
        <v>25.209613166751382</v>
      </c>
      <c r="CF8" s="98">
        <f t="shared" si="23"/>
        <v>23.181653655570045</v>
      </c>
      <c r="CG8" s="98">
        <f t="shared" si="24"/>
        <v>21.441289907295356</v>
      </c>
      <c r="CH8" s="98">
        <f t="shared" si="25"/>
        <v>19.934020408817531</v>
      </c>
      <c r="CI8" s="98">
        <f t="shared" si="26"/>
        <v>18.61767971177926</v>
      </c>
      <c r="CJ8" s="98">
        <f t="shared" si="27"/>
        <v>17.459310679171239</v>
      </c>
      <c r="CK8" s="98">
        <f t="shared" si="28"/>
        <v>16.432883944023558</v>
      </c>
      <c r="CL8" s="98">
        <f t="shared" si="29"/>
        <v>15.517630837638791</v>
      </c>
      <c r="CM8" s="98">
        <f t="shared" si="30"/>
        <v>14.696817099033439</v>
      </c>
      <c r="CN8" s="98">
        <f t="shared" si="31"/>
        <v>13.956833386585998</v>
      </c>
      <c r="CO8" s="98">
        <f t="shared" si="32"/>
        <v>13.286514553387178</v>
      </c>
      <c r="CP8" s="98">
        <f t="shared" si="33"/>
        <v>12.676625285288509</v>
      </c>
      <c r="CQ8" s="98">
        <f t="shared" si="34"/>
        <v>12.119467733694393</v>
      </c>
      <c r="CR8" s="98">
        <f t="shared" si="35"/>
        <v>12.119467733694393</v>
      </c>
      <c r="CS8" s="98">
        <f t="shared" si="36"/>
        <v>11.24086309602842</v>
      </c>
      <c r="CT8" s="98">
        <f t="shared" si="37"/>
        <v>10.843187175741065</v>
      </c>
      <c r="CU8" s="98">
        <f t="shared" si="38"/>
        <v>10.469911665412411</v>
      </c>
      <c r="CV8" s="98">
        <f t="shared" si="39"/>
        <v>10.1188866542131</v>
      </c>
      <c r="CW8" s="98">
        <f t="shared" si="40"/>
        <v>9.7882043835414549</v>
      </c>
      <c r="CX8" s="98">
        <f t="shared" si="41"/>
        <v>9.4761665228282936</v>
      </c>
      <c r="CY8" s="98">
        <f t="shared" si="42"/>
        <v>9.1812565432242934</v>
      </c>
      <c r="CZ8" s="98">
        <f t="shared" si="43"/>
        <v>8.9021162986809372</v>
      </c>
      <c r="DA8" s="98">
        <f t="shared" si="44"/>
        <v>8.6375260948122445</v>
      </c>
      <c r="DB8" s="98">
        <f t="shared" si="44"/>
        <v>8.3863876613544051</v>
      </c>
      <c r="DC8" s="98">
        <f t="shared" ref="DC8:DC28" si="51">IF($BV8=AG$4,90,
      IF(AND(($BV8-AG$4)&gt;0,($BW8-AG$6)&gt;0),
            270-DEGREES(ATAN(($BW8-AG$6)/($BV8-AG$4)))-180+90+N("4"),
            IF(AND(($BV8-AG$4)&lt;0,($BW8-AG$6)&gt;=0),
                   180-DEGREES(ATAN(($BW8-AG$6)/($BV8-AG$4)))-180+N("3"),
                   IF(AND(($BV8-AG$4)&gt;0,($BW8-AG$6)&lt;0),
                          DEGREES(ATAN(($BW8-AG$6)/($BV8-AG$4)))-180+N("1"),
                          IF(AND(($BV8-AG$4)&lt;0,($BW8-AG$6)&lt;0),
                                90-DEGREES(ATAN(($BW8-AG$6)/($BV8-AG$4)))+90-180+N("2"),
                                180-DEGREES(ATAN(($BW8-AG$6)/($BV8-AG$4)))-180
                           )
                   )
            )
      )
)</f>
        <v>8.1477095518677913</v>
      </c>
      <c r="DD8" s="98">
        <f t="shared" si="45"/>
        <v>7.9205945805647389</v>
      </c>
      <c r="DE8" s="98">
        <f t="shared" si="45"/>
        <v>7.7042289754249111</v>
      </c>
      <c r="DF8" s="98">
        <f t="shared" si="45"/>
        <v>7.4978729826546839</v>
      </c>
      <c r="DG8" s="98">
        <f t="shared" si="45"/>
        <v>7.300852702839336</v>
      </c>
      <c r="DH8" s="98">
        <f t="shared" si="45"/>
        <v>7.1125529759836184</v>
      </c>
      <c r="DI8" s="98">
        <f t="shared" si="45"/>
        <v>6.9324111627400953</v>
      </c>
      <c r="DJ8" s="98">
        <f t="shared" si="45"/>
        <v>6.0345692125709434</v>
      </c>
      <c r="DK8" s="98">
        <f t="shared" si="45"/>
        <v>5.008151639620678</v>
      </c>
      <c r="DL8" s="98">
        <f t="shared" si="45"/>
        <v>4.5195605197720852</v>
      </c>
      <c r="DM8" s="98">
        <f t="shared" si="45"/>
        <v>4.0464399094887824</v>
      </c>
      <c r="DN8" s="98">
        <f t="shared" si="45"/>
        <v>3.5881280431027847</v>
      </c>
      <c r="DO8" s="98">
        <f t="shared" si="45"/>
        <v>3.1439963478498498</v>
      </c>
      <c r="DP8" s="98">
        <f t="shared" si="45"/>
        <v>2.7134477247621192</v>
      </c>
      <c r="DQ8" s="98">
        <f t="shared" si="45"/>
        <v>2.2959148995804242</v>
      </c>
      <c r="DR8" s="98">
        <f t="shared" si="45"/>
        <v>1.890858845439169</v>
      </c>
      <c r="DS8" s="98">
        <f t="shared" si="45"/>
        <v>1.4977672779226623</v>
      </c>
      <c r="DT8" s="98">
        <f t="shared" si="45"/>
        <v>1.1161532221815094</v>
      </c>
      <c r="DU8" s="98">
        <f t="shared" si="45"/>
        <v>0.74555365108892602</v>
      </c>
      <c r="DV8" s="98">
        <f t="shared" si="45"/>
        <v>0.38552819287471607</v>
      </c>
      <c r="DW8" s="98">
        <f t="shared" si="45"/>
        <v>3.5657906267317685E-2</v>
      </c>
      <c r="DX8" s="98">
        <f t="shared" si="45"/>
        <v>-0.30445587911992789</v>
      </c>
      <c r="DY8" s="98">
        <f t="shared" si="45"/>
        <v>-0.63519265962821692</v>
      </c>
      <c r="DZ8" s="98">
        <f t="shared" si="45"/>
        <v>-0.95691379422066802</v>
      </c>
      <c r="EA8" s="98">
        <f t="shared" si="45"/>
        <v>-1.2699634836538394</v>
      </c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U8" s="94" t="s">
        <v>47</v>
      </c>
      <c r="EV8" s="94"/>
      <c r="EW8" s="94"/>
      <c r="EX8" s="94">
        <v>2</v>
      </c>
      <c r="EY8" s="99">
        <f>SQRT(('Box Position Calc'!$D6-EY$6)^2+(EY$4-'Box Position Calc'!$C6)^2)</f>
        <v>10.751074364918141</v>
      </c>
      <c r="EZ8" s="99">
        <f>SQRT(('Box Position Calc'!$D6-EZ$6)^2+(EZ$4-'Box Position Calc'!$C6)^2)</f>
        <v>13.254132176535981</v>
      </c>
      <c r="FA8" s="99">
        <f>SQRT(('Box Position Calc'!$D6-FA$6)^2+(FA$4-'Box Position Calc'!$C6)^2)</f>
        <v>14.649688658049284</v>
      </c>
      <c r="FB8" s="99">
        <f>SQRT(('Box Position Calc'!$D6-FB$6)^2+(FB$4-'Box Position Calc'!$C6)^2)</f>
        <v>16.108595052576785</v>
      </c>
      <c r="FC8" s="99">
        <f>SQRT(('Box Position Calc'!$D6-FC$6)^2+(FC$4-'Box Position Calc'!$C6)^2)</f>
        <v>17.615118226212868</v>
      </c>
      <c r="FD8" s="99">
        <f>SQRT(('Box Position Calc'!$D6-FD$6)^2+(FD$4-'Box Position Calc'!$C6)^2)</f>
        <v>19.158028198237012</v>
      </c>
      <c r="FE8" s="99">
        <f>SQRT(('Box Position Calc'!$D6-FE$6)^2+(FE$4-'Box Position Calc'!$C6)^2)</f>
        <v>20.7292015652042</v>
      </c>
      <c r="FF8" s="99">
        <f>SQRT(('Box Position Calc'!$D6-FF$6)^2+(FF$4-'Box Position Calc'!$C6)^2)</f>
        <v>22.32267119729886</v>
      </c>
      <c r="FG8" s="99">
        <f>SQRT(('Box Position Calc'!$D6-FG$6)^2+(FG$4-'Box Position Calc'!$C6)^2)</f>
        <v>23.933984206562851</v>
      </c>
      <c r="FH8" s="99">
        <f>SQRT(('Box Position Calc'!$D6-FH$6)^2+(FH$4-'Box Position Calc'!$C6)^2)</f>
        <v>25.559766223162448</v>
      </c>
      <c r="FI8" s="99">
        <f>SQRT(('Box Position Calc'!$D6-FI$6)^2+(FI$4-'Box Position Calc'!$C6)^2)</f>
        <v>27.197422626617843</v>
      </c>
      <c r="FJ8" s="99">
        <f>SQRT(('Box Position Calc'!$D6-FJ$6)^2+(FJ$4-'Box Position Calc'!$C6)^2)</f>
        <v>28.844931000861216</v>
      </c>
      <c r="FK8" s="99">
        <f>SQRT(('Box Position Calc'!$D6-FK$6)^2+(FK$4-'Box Position Calc'!$C6)^2)</f>
        <v>30.500694912140229</v>
      </c>
      <c r="FL8" s="99">
        <f>SQRT(('Box Position Calc'!$D6-FL$6)^2+(FL$4-'Box Position Calc'!$C6)^2)</f>
        <v>32.163439408245843</v>
      </c>
      <c r="FM8" s="99">
        <f>SQRT(('Box Position Calc'!$D6-FM$6)^2+(FM$4-'Box Position Calc'!$C6)^2)</f>
        <v>33.83213528256497</v>
      </c>
      <c r="FN8" s="99">
        <f>SQRT(('Box Position Calc'!$D6-FN$6)^2+(FN$4-'Box Position Calc'!$C6)^2)</f>
        <v>35.505943442656005</v>
      </c>
      <c r="FO8" s="99">
        <f>SQRT(('Box Position Calc'!$D6-FO$6)^2+(FO$4-'Box Position Calc'!$C6)^2)</f>
        <v>37.184173521725974</v>
      </c>
      <c r="FP8" s="99">
        <f>SQRT(('Box Position Calc'!$D6-FP$6)^2+(FP$4-'Box Position Calc'!$C6)^2)</f>
        <v>38.866252713633195</v>
      </c>
      <c r="FQ8" s="99">
        <f>SQRT(('Box Position Calc'!$D6-FQ$6)^2+(FQ$4-'Box Position Calc'!$C6)^2)</f>
        <v>38.866252713633195</v>
      </c>
      <c r="FR8" s="99">
        <f>SQRT(('Box Position Calc'!$D6-FR$6)^2+(FR$4-'Box Position Calc'!$C6)^2)</f>
        <v>41.575343417065284</v>
      </c>
      <c r="FS8" s="99">
        <f>SQRT(('Box Position Calc'!$D6-FS$6)^2+(FS$4-'Box Position Calc'!$C6)^2)</f>
        <v>42.93320768615154</v>
      </c>
      <c r="FT8" s="99">
        <f>SQRT(('Box Position Calc'!$D6-FT$6)^2+(FT$4-'Box Position Calc'!$C6)^2)</f>
        <v>44.29301335536752</v>
      </c>
      <c r="FU8" s="99">
        <f>SQRT(('Box Position Calc'!$D6-FU$6)^2+(FU$4-'Box Position Calc'!$C6)^2)</f>
        <v>45.654586953301234</v>
      </c>
      <c r="FV8" s="99">
        <f>SQRT(('Box Position Calc'!$D6-FV$6)^2+(FV$4-'Box Position Calc'!$C6)^2)</f>
        <v>47.017774889455957</v>
      </c>
      <c r="FW8" s="99">
        <f>SQRT(('Box Position Calc'!$D6-FW$6)^2+(FW$4-'Box Position Calc'!$C6)^2)</f>
        <v>48.382440710817825</v>
      </c>
      <c r="FX8" s="99">
        <f>SQRT(('Box Position Calc'!$D6-FX$6)^2+(FX$4-'Box Position Calc'!$C6)^2)</f>
        <v>49.748462796525523</v>
      </c>
      <c r="FY8" s="99">
        <f>SQRT(('Box Position Calc'!$D6-FY$6)^2+(FY$4-'Box Position Calc'!$C6)^2)</f>
        <v>51.11573241185144</v>
      </c>
      <c r="FZ8" s="99">
        <f>SQRT(('Box Position Calc'!$D6-FZ$6)^2+(FZ$4-'Box Position Calc'!$C6)^2)</f>
        <v>52.48415205834948</v>
      </c>
      <c r="GA8" s="99">
        <f>SQRT(('Box Position Calc'!$D6-GA$6)^2+(GA$4-'Box Position Calc'!$C6)^2)</f>
        <v>53.853634069291331</v>
      </c>
      <c r="GB8" s="99">
        <f>SQRT(('Box Position Calc'!$D6-GB$6)^2+(GB$4-'Box Position Calc'!$C6)^2)</f>
        <v>55.224099409185079</v>
      </c>
      <c r="GC8" s="99">
        <f>SQRT(('Box Position Calc'!$D6-GC$6)^2+(GC$4-'Box Position Calc'!$C6)^2)</f>
        <v>56.595476643837976</v>
      </c>
      <c r="GD8" s="99">
        <f>SQRT(('Box Position Calc'!$D6-GD$6)^2+(GD$4-'Box Position Calc'!$C6)^2)</f>
        <v>57.967701053535826</v>
      </c>
      <c r="GE8" s="99">
        <f>SQRT(('Box Position Calc'!$D6-GE$6)^2+(GE$4-'Box Position Calc'!$C6)^2)</f>
        <v>59.340713866806674</v>
      </c>
      <c r="GF8" s="99">
        <f>SQRT(('Box Position Calc'!$D6-GF$6)^2+(GF$4-'Box Position Calc'!$C6)^2)</f>
        <v>60.714461596176406</v>
      </c>
      <c r="GG8" s="99">
        <f>SQRT(('Box Position Calc'!$D6-GG$6)^2+(GG$4-'Box Position Calc'!$C6)^2)</f>
        <v>62.088895460510273</v>
      </c>
      <c r="GH8" s="99">
        <f>SQRT(('Box Position Calc'!$D6-GH$6)^2+(GH$4-'Box Position Calc'!$C6)^2)</f>
        <v>63.463970881122776</v>
      </c>
      <c r="GI8" s="99">
        <f>SQRT(('Box Position Calc'!$D6-GI$6)^2+(GI$4-'Box Position Calc'!$C6)^2)</f>
        <v>63.351050504312866</v>
      </c>
      <c r="GJ8" s="99">
        <f>SQRT(('Box Position Calc'!$D6-GJ$6)^2+(GJ$4-'Box Position Calc'!$C6)^2)</f>
        <v>65.472176127829911</v>
      </c>
      <c r="GK8" s="99">
        <f>SQRT(('Box Position Calc'!$D6-GK$6)^2+(GK$4-'Box Position Calc'!$C6)^2)</f>
        <v>66.540240873891904</v>
      </c>
      <c r="GL8" s="99">
        <f>SQRT(('Box Position Calc'!$D6-GL$6)^2+(GL$4-'Box Position Calc'!$C6)^2)</f>
        <v>67.612991263915546</v>
      </c>
      <c r="GM8" s="99">
        <f>SQRT(('Box Position Calc'!$D6-GM$6)^2+(GM$4-'Box Position Calc'!$C6)^2)</f>
        <v>68.690207767991765</v>
      </c>
      <c r="GN8" s="99">
        <f>SQRT(('Box Position Calc'!$D6-GN$6)^2+(GN$4-'Box Position Calc'!$C6)^2)</f>
        <v>69.771683527217704</v>
      </c>
      <c r="GO8" s="99">
        <f>SQRT(('Box Position Calc'!$D6-GO$6)^2+(GO$4-'Box Position Calc'!$C6)^2)</f>
        <v>70.857223518081469</v>
      </c>
      <c r="GP8" s="99">
        <f>SQRT(('Box Position Calc'!$D6-GP$6)^2+(GP$4-'Box Position Calc'!$C6)^2)</f>
        <v>71.946643775907177</v>
      </c>
      <c r="GQ8" s="99">
        <f>SQRT(('Box Position Calc'!$D6-GQ$6)^2+(GQ$4-'Box Position Calc'!$C6)^2)</f>
        <v>73.039770673243495</v>
      </c>
      <c r="GR8" s="99">
        <f>SQRT(('Box Position Calc'!$D6-GR$6)^2+(GR$4-'Box Position Calc'!$C6)^2)</f>
        <v>74.136440249309956</v>
      </c>
      <c r="GS8" s="99">
        <f>SQRT(('Box Position Calc'!$D6-GS$6)^2+(GS$4-'Box Position Calc'!$C6)^2)</f>
        <v>75.236497586848117</v>
      </c>
      <c r="GT8" s="99">
        <f>SQRT(('Box Position Calc'!$D6-GT$6)^2+(GT$4-'Box Position Calc'!$C6)^2)</f>
        <v>76.339796232953674</v>
      </c>
      <c r="GU8" s="99">
        <f>SQRT(('Box Position Calc'!$D6-GU$6)^2+(GU$4-'Box Position Calc'!$C6)^2)</f>
        <v>77.446197660690643</v>
      </c>
      <c r="GV8" s="99">
        <f>SQRT(('Box Position Calc'!$D6-GV$6)^2+(GV$4-'Box Position Calc'!$C6)^2)</f>
        <v>78.555570768503955</v>
      </c>
      <c r="GW8" s="99">
        <f>SQRT(('Box Position Calc'!$D6-GW$6)^2+(GW$4-'Box Position Calc'!$C6)^2)</f>
        <v>79.667791414654445</v>
      </c>
      <c r="GX8" s="99">
        <f>SQRT(('Box Position Calc'!$D6-GX$6)^2+(GX$4-'Box Position Calc'!$C6)^2)</f>
        <v>80.782741984096674</v>
      </c>
      <c r="GY8" s="99">
        <f>SQRT(('Box Position Calc'!$D6-GY$6)^2+(GY$4-'Box Position Calc'!$C6)^2)</f>
        <v>81.900310985405739</v>
      </c>
      <c r="GZ8" s="99">
        <f>SQRT(('Box Position Calc'!$D6-GZ$6)^2+(GZ$4-'Box Position Calc'!$C6)^2)</f>
        <v>83.02039267553485</v>
      </c>
      <c r="HA8" s="99"/>
      <c r="HB8" s="99"/>
      <c r="HC8" s="99"/>
      <c r="HD8" s="99"/>
      <c r="HE8" s="99"/>
      <c r="HF8" s="99"/>
      <c r="HG8" s="99"/>
      <c r="HH8" s="99"/>
      <c r="HI8" s="99"/>
      <c r="HJ8" s="99"/>
      <c r="HK8" s="99"/>
      <c r="HL8" s="99"/>
      <c r="HM8" s="99"/>
      <c r="HN8" s="99"/>
      <c r="HO8" s="99"/>
      <c r="HP8" s="99"/>
      <c r="HQ8" s="99"/>
      <c r="HR8" s="99"/>
      <c r="HS8" s="115">
        <f>'Box Position Calc'!$D44</f>
        <v>2</v>
      </c>
      <c r="HT8" s="115">
        <f>'Box Position Calc'!$F44</f>
        <v>9.76</v>
      </c>
      <c r="HU8" s="115">
        <f>Display!FB45</f>
        <v>0</v>
      </c>
      <c r="HV8" s="116"/>
      <c r="HW8" s="115">
        <f t="shared" ref="HW8:HW28" si="52">IF($BV8=EY$4,90,
      IF(AND(($BV8-EY$4)&gt;0,($BW8-EY$6)&gt;0),
            270-DEGREES(ATAN(($BW8-EY$6)/($BV8-EY$4)))-180+90+N("4"),
            IF(AND(($BV8-EY$4)&lt;0,($BW8-EY$6)&gt;=0),
                   180-DEGREES(ATAN(($BW8-EY$6)/($BV8-EY$4)))-180+N("3"),
                   IF(AND(($BV8-EY$4)&gt;0,($BW8-EY$6)&lt;0),
                          DEGREES(ATAN(($BW8-EY$6)/($BV8-EY$4)))-180+N("1"),
                          IF(AND(($BV8-EY$4)&lt;0,($BW8-EY$6)&lt;0),
                                90-DEGREES(ATAN(($BW8-EY$6)/($BV8-EY$4)))+90-180+N("2"),
                                180-DEGREES(ATAN(($BW8-EY$6)/($BV8-EY$4)))-180
                           )
                   )
            )
      )
)</f>
        <v>49.375583572750656</v>
      </c>
      <c r="HX8" s="115">
        <f t="shared" si="46"/>
        <v>37.999678698153019</v>
      </c>
      <c r="HY8" s="115">
        <f t="shared" si="46"/>
        <v>33.849161797052915</v>
      </c>
      <c r="HZ8" s="115">
        <f t="shared" si="46"/>
        <v>30.43508762888959</v>
      </c>
      <c r="IA8" s="115">
        <f t="shared" si="46"/>
        <v>27.596276774902179</v>
      </c>
      <c r="IB8" s="115">
        <f t="shared" si="46"/>
        <v>25.209613166751382</v>
      </c>
      <c r="IC8" s="115">
        <f t="shared" si="46"/>
        <v>23.181653655570045</v>
      </c>
      <c r="ID8" s="115">
        <f t="shared" si="46"/>
        <v>21.441289907295356</v>
      </c>
      <c r="IE8" s="115">
        <f t="shared" si="46"/>
        <v>19.934020408817531</v>
      </c>
      <c r="IF8" s="115">
        <f t="shared" si="46"/>
        <v>18.61767971177926</v>
      </c>
      <c r="IG8" s="115">
        <f t="shared" si="46"/>
        <v>17.459310679171239</v>
      </c>
      <c r="IH8" s="115">
        <f t="shared" si="46"/>
        <v>16.432883944023558</v>
      </c>
      <c r="II8" s="115">
        <f t="shared" si="46"/>
        <v>15.517630837638791</v>
      </c>
      <c r="IJ8" s="115">
        <f t="shared" si="46"/>
        <v>14.696817099033439</v>
      </c>
      <c r="IK8" s="115">
        <f t="shared" si="46"/>
        <v>13.956833386585998</v>
      </c>
      <c r="IL8" s="115">
        <f t="shared" si="46"/>
        <v>13.286514553387178</v>
      </c>
      <c r="IM8" s="115">
        <f t="shared" si="46"/>
        <v>12.676625285288509</v>
      </c>
      <c r="IN8" s="115">
        <f t="shared" si="46"/>
        <v>12.119467733694393</v>
      </c>
      <c r="IO8" s="115">
        <f t="shared" si="46"/>
        <v>12.119467733694393</v>
      </c>
      <c r="IP8" s="115">
        <f t="shared" si="46"/>
        <v>11.24086309602842</v>
      </c>
      <c r="IQ8" s="115">
        <f t="shared" si="46"/>
        <v>10.843187175741065</v>
      </c>
      <c r="IR8" s="115">
        <f t="shared" si="46"/>
        <v>10.469911665412411</v>
      </c>
      <c r="IS8" s="115">
        <f t="shared" si="46"/>
        <v>10.1188866542131</v>
      </c>
      <c r="IT8" s="115">
        <f t="shared" si="46"/>
        <v>9.7882043835414549</v>
      </c>
      <c r="IU8" s="115">
        <f t="shared" si="46"/>
        <v>9.4761665228282936</v>
      </c>
      <c r="IV8" s="115">
        <f t="shared" si="46"/>
        <v>9.1812565432242934</v>
      </c>
      <c r="IW8" s="115">
        <f t="shared" si="46"/>
        <v>8.9021162986809372</v>
      </c>
      <c r="IX8" s="115">
        <f t="shared" si="46"/>
        <v>8.6375260948122445</v>
      </c>
      <c r="IY8" s="115">
        <f t="shared" si="46"/>
        <v>8.3863876613544051</v>
      </c>
      <c r="IZ8" s="115">
        <f t="shared" si="46"/>
        <v>8.1477095518677913</v>
      </c>
      <c r="JA8" s="115">
        <f t="shared" si="46"/>
        <v>7.9205945805647389</v>
      </c>
      <c r="JB8" s="115">
        <f t="shared" si="46"/>
        <v>7.7042289754249111</v>
      </c>
      <c r="JC8" s="115">
        <f t="shared" si="46"/>
        <v>7.4978729826546839</v>
      </c>
      <c r="JD8" s="115">
        <f t="shared" si="46"/>
        <v>7.300852702839336</v>
      </c>
      <c r="JE8" s="115">
        <f t="shared" si="46"/>
        <v>7.1125529759836184</v>
      </c>
      <c r="JF8" s="115">
        <f t="shared" si="46"/>
        <v>6.9324111627400953</v>
      </c>
      <c r="JG8" s="115">
        <f t="shared" si="46"/>
        <v>6.0345692125709434</v>
      </c>
      <c r="JH8" s="115">
        <f t="shared" si="46"/>
        <v>5.008151639620678</v>
      </c>
      <c r="JI8" s="115">
        <f t="shared" si="46"/>
        <v>4.5195605197720852</v>
      </c>
      <c r="JJ8" s="115">
        <f t="shared" si="46"/>
        <v>4.0464399094887824</v>
      </c>
      <c r="JK8" s="115">
        <f t="shared" si="46"/>
        <v>3.5881280431027847</v>
      </c>
      <c r="JL8" s="115">
        <f t="shared" si="46"/>
        <v>3.1439963478498498</v>
      </c>
      <c r="JM8" s="115">
        <f t="shared" si="46"/>
        <v>2.7134477247621192</v>
      </c>
      <c r="JN8" s="115">
        <f t="shared" si="46"/>
        <v>2.2959148995804242</v>
      </c>
      <c r="JO8" s="115">
        <f t="shared" si="46"/>
        <v>1.890858845439169</v>
      </c>
      <c r="JP8" s="115">
        <f t="shared" si="46"/>
        <v>1.4977672779226623</v>
      </c>
      <c r="JQ8" s="115">
        <f t="shared" si="46"/>
        <v>1.1161532221815094</v>
      </c>
      <c r="JR8" s="115">
        <f t="shared" si="46"/>
        <v>0.74555365108892602</v>
      </c>
      <c r="JS8" s="115">
        <f t="shared" si="46"/>
        <v>0.38552819287471607</v>
      </c>
      <c r="JT8" s="115">
        <f t="shared" si="46"/>
        <v>3.5657906267317685E-2</v>
      </c>
      <c r="JU8" s="115">
        <f t="shared" si="46"/>
        <v>-0.30445587911992789</v>
      </c>
      <c r="JV8" s="115">
        <f t="shared" si="46"/>
        <v>-0.63519265962821692</v>
      </c>
      <c r="JW8" s="115">
        <f t="shared" si="46"/>
        <v>-0.95691379422066802</v>
      </c>
      <c r="JX8" s="115">
        <f t="shared" si="46"/>
        <v>-1.2699634836538394</v>
      </c>
      <c r="JY8" s="99"/>
      <c r="JZ8" s="99"/>
      <c r="KA8" s="99"/>
      <c r="KF8" s="96" t="s">
        <v>47</v>
      </c>
      <c r="KH8" s="96">
        <v>2</v>
      </c>
      <c r="KI8" s="100">
        <f>SQRT(('Box Position Calc'!$D6-KI$6)^2+(KI$4-'Box Position Calc'!$C6)^2)</f>
        <v>10.751074364918141</v>
      </c>
      <c r="KJ8" s="100">
        <f>SQRT(('Box Position Calc'!$D6-KJ$6)^2+(KJ$4-'Box Position Calc'!$C6)^2)</f>
        <v>13.254132176535981</v>
      </c>
      <c r="KK8" s="100">
        <f>SQRT(('Box Position Calc'!$D6-KK$6)^2+(KK$4-'Box Position Calc'!$C6)^2)</f>
        <v>14.649688658049284</v>
      </c>
      <c r="KL8" s="100">
        <f>SQRT(('Box Position Calc'!$D6-KL$6)^2+(KL$4-'Box Position Calc'!$C6)^2)</f>
        <v>16.108595052576785</v>
      </c>
      <c r="KM8" s="100">
        <f>SQRT(('Box Position Calc'!$D6-KM$6)^2+(KM$4-'Box Position Calc'!$C6)^2)</f>
        <v>17.615118226212868</v>
      </c>
      <c r="KN8" s="100">
        <f>SQRT(('Box Position Calc'!$D6-KN$6)^2+(KN$4-'Box Position Calc'!$C6)^2)</f>
        <v>19.158028198237012</v>
      </c>
      <c r="KO8" s="100">
        <f>SQRT(('Box Position Calc'!$D6-KO$6)^2+(KO$4-'Box Position Calc'!$C6)^2)</f>
        <v>20.7292015652042</v>
      </c>
      <c r="KP8" s="100">
        <f>SQRT(('Box Position Calc'!$D6-KP$6)^2+(KP$4-'Box Position Calc'!$C6)^2)</f>
        <v>22.32267119729886</v>
      </c>
      <c r="KQ8" s="100">
        <f>SQRT(('Box Position Calc'!$D6-KQ$6)^2+(KQ$4-'Box Position Calc'!$C6)^2)</f>
        <v>23.933984206562851</v>
      </c>
      <c r="KR8" s="100">
        <f>SQRT(('Box Position Calc'!$D6-KR$6)^2+(KR$4-'Box Position Calc'!$C6)^2)</f>
        <v>25.559766223162448</v>
      </c>
      <c r="KS8" s="100">
        <f>SQRT(('Box Position Calc'!$D6-KS$6)^2+(KS$4-'Box Position Calc'!$C6)^2)</f>
        <v>27.197422626617843</v>
      </c>
      <c r="KT8" s="100">
        <f>SQRT(('Box Position Calc'!$D6-KT$6)^2+(KT$4-'Box Position Calc'!$C6)^2)</f>
        <v>28.844931000861216</v>
      </c>
      <c r="KU8" s="100">
        <f>SQRT(('Box Position Calc'!$D6-KU$6)^2+(KU$4-'Box Position Calc'!$C6)^2)</f>
        <v>30.500694912140229</v>
      </c>
      <c r="KV8" s="100">
        <f>SQRT(('Box Position Calc'!$D6-KV$6)^2+(KV$4-'Box Position Calc'!$C6)^2)</f>
        <v>32.163439408245843</v>
      </c>
      <c r="KW8" s="100">
        <f>SQRT(('Box Position Calc'!$D6-KW$6)^2+(KW$4-'Box Position Calc'!$C6)^2)</f>
        <v>33.83213528256497</v>
      </c>
      <c r="KX8" s="100">
        <f>SQRT(('Box Position Calc'!$D6-KX$6)^2+(KX$4-'Box Position Calc'!$C6)^2)</f>
        <v>35.505943442656005</v>
      </c>
      <c r="KY8" s="100">
        <f>SQRT(('Box Position Calc'!$D6-KY$6)^2+(KY$4-'Box Position Calc'!$C6)^2)</f>
        <v>37.184173521725974</v>
      </c>
      <c r="KZ8" s="100">
        <f>SQRT(('Box Position Calc'!$D6-KZ$6)^2+(KZ$4-'Box Position Calc'!$C6)^2)</f>
        <v>38.866252713633195</v>
      </c>
      <c r="LA8" s="100">
        <f>SQRT(('Box Position Calc'!$D6-LA$6)^2+(LA$4-'Box Position Calc'!$C6)^2)</f>
        <v>38.866252713633195</v>
      </c>
      <c r="LB8" s="100">
        <f>SQRT(('Box Position Calc'!$D6-LB$6)^2+(LB$4-'Box Position Calc'!$C6)^2)</f>
        <v>41.575343417065284</v>
      </c>
      <c r="LC8" s="100">
        <f>SQRT(('Box Position Calc'!$D6-LC$6)^2+(LC$4-'Box Position Calc'!$C6)^2)</f>
        <v>42.93320768615154</v>
      </c>
      <c r="LD8" s="100">
        <f>SQRT(('Box Position Calc'!$D6-LD$6)^2+(LD$4-'Box Position Calc'!$C6)^2)</f>
        <v>44.29301335536752</v>
      </c>
      <c r="LE8" s="100">
        <f>SQRT(('Box Position Calc'!$D6-LE$6)^2+(LE$4-'Box Position Calc'!$C6)^2)</f>
        <v>45.654586953301234</v>
      </c>
      <c r="LF8" s="100">
        <f>SQRT(('Box Position Calc'!$D6-LF$6)^2+(LF$4-'Box Position Calc'!$C6)^2)</f>
        <v>47.017774889455957</v>
      </c>
      <c r="LG8" s="100">
        <f>SQRT(('Box Position Calc'!$D6-LG$6)^2+(LG$4-'Box Position Calc'!$C6)^2)</f>
        <v>48.382440710817825</v>
      </c>
      <c r="LH8" s="100">
        <f>SQRT(('Box Position Calc'!$D6-LH$6)^2+(LH$4-'Box Position Calc'!$C6)^2)</f>
        <v>49.748462796525523</v>
      </c>
      <c r="LI8" s="100">
        <f>SQRT(('Box Position Calc'!$D6-LI$6)^2+(LI$4-'Box Position Calc'!$C6)^2)</f>
        <v>51.11573241185144</v>
      </c>
      <c r="LJ8" s="100">
        <f>SQRT(('Box Position Calc'!$D6-LJ$6)^2+(LJ$4-'Box Position Calc'!$C6)^2)</f>
        <v>52.48415205834948</v>
      </c>
      <c r="LK8" s="100">
        <f>SQRT(('Box Position Calc'!$D6-LK$6)^2+(LK$4-'Box Position Calc'!$C6)^2)</f>
        <v>53.853634069291331</v>
      </c>
      <c r="LL8" s="100">
        <f>SQRT(('Box Position Calc'!$D6-LL$6)^2+(LL$4-'Box Position Calc'!$C6)^2)</f>
        <v>55.224099409185079</v>
      </c>
      <c r="LM8" s="100">
        <f>SQRT(('Box Position Calc'!$D6-LM$6)^2+(LM$4-'Box Position Calc'!$C6)^2)</f>
        <v>56.595476643837976</v>
      </c>
      <c r="LN8" s="100">
        <f>SQRT(('Box Position Calc'!$D6-LN$6)^2+(LN$4-'Box Position Calc'!$C6)^2)</f>
        <v>57.967701053535826</v>
      </c>
      <c r="LO8" s="100">
        <f>SQRT(('Box Position Calc'!$D6-LO$6)^2+(LO$4-'Box Position Calc'!$C6)^2)</f>
        <v>59.340713866806674</v>
      </c>
      <c r="LP8" s="100">
        <f>SQRT(('Box Position Calc'!$D6-LP$6)^2+(LP$4-'Box Position Calc'!$C6)^2)</f>
        <v>60.714461596176406</v>
      </c>
      <c r="LQ8" s="100">
        <f>SQRT(('Box Position Calc'!$D6-LQ$6)^2+(LQ$4-'Box Position Calc'!$C6)^2)</f>
        <v>62.088895460510273</v>
      </c>
      <c r="LR8" s="100">
        <f>SQRT(('Box Position Calc'!$D6-LR$6)^2+(LR$4-'Box Position Calc'!$C6)^2)</f>
        <v>63.463970881122776</v>
      </c>
      <c r="LS8" s="100">
        <f>SQRT(('Box Position Calc'!$D6-LS$6)^2+(LS$4-'Box Position Calc'!$C6)^2)</f>
        <v>63.351050504312866</v>
      </c>
      <c r="LT8" s="100">
        <f>SQRT(('Box Position Calc'!$D6-LT$6)^2+(LT$4-'Box Position Calc'!$C6)^2)</f>
        <v>65.472176127829911</v>
      </c>
      <c r="LU8" s="100">
        <f>SQRT(('Box Position Calc'!$D6-LU$6)^2+(LU$4-'Box Position Calc'!$C6)^2)</f>
        <v>66.540240873891904</v>
      </c>
      <c r="LV8" s="100">
        <f>SQRT(('Box Position Calc'!$D6-LV$6)^2+(LV$4-'Box Position Calc'!$C6)^2)</f>
        <v>67.612991263915546</v>
      </c>
      <c r="LW8" s="100">
        <f>SQRT(('Box Position Calc'!$D6-LW$6)^2+(LW$4-'Box Position Calc'!$C6)^2)</f>
        <v>68.690207767991765</v>
      </c>
      <c r="LX8" s="100">
        <f>SQRT(('Box Position Calc'!$D6-LX$6)^2+(LX$4-'Box Position Calc'!$C6)^2)</f>
        <v>69.771683527217704</v>
      </c>
      <c r="LY8" s="100">
        <f>SQRT(('Box Position Calc'!$D6-LY$6)^2+(LY$4-'Box Position Calc'!$C6)^2)</f>
        <v>70.857223518081469</v>
      </c>
      <c r="LZ8" s="100">
        <f>SQRT(('Box Position Calc'!$D6-LZ$6)^2+(LZ$4-'Box Position Calc'!$C6)^2)</f>
        <v>71.946643775907177</v>
      </c>
      <c r="MA8" s="100">
        <f>SQRT(('Box Position Calc'!$D6-MA$6)^2+(MA$4-'Box Position Calc'!$C6)^2)</f>
        <v>73.039770673243495</v>
      </c>
      <c r="MB8" s="100">
        <f>SQRT(('Box Position Calc'!$D6-MB$6)^2+(MB$4-'Box Position Calc'!$C6)^2)</f>
        <v>74.136440249309956</v>
      </c>
      <c r="MC8" s="100">
        <f>SQRT(('Box Position Calc'!$D6-MC$6)^2+(MC$4-'Box Position Calc'!$C6)^2)</f>
        <v>75.236497586848117</v>
      </c>
      <c r="MD8" s="100">
        <f>SQRT(('Box Position Calc'!$D6-MD$6)^2+(MD$4-'Box Position Calc'!$C6)^2)</f>
        <v>76.339796232953674</v>
      </c>
      <c r="ME8" s="100">
        <f>SQRT(('Box Position Calc'!$D6-ME$6)^2+(ME$4-'Box Position Calc'!$C6)^2)</f>
        <v>77.446197660690643</v>
      </c>
      <c r="MF8" s="100">
        <f>SQRT(('Box Position Calc'!$D6-MF$6)^2+(MF$4-'Box Position Calc'!$C6)^2)</f>
        <v>78.555570768503955</v>
      </c>
      <c r="MG8" s="100">
        <f>SQRT(('Box Position Calc'!$D6-MG$6)^2+(MG$4-'Box Position Calc'!$C6)^2)</f>
        <v>79.667791414654445</v>
      </c>
      <c r="MH8" s="100">
        <f>SQRT(('Box Position Calc'!$D6-MH$6)^2+(MH$4-'Box Position Calc'!$C6)^2)</f>
        <v>80.782741984096674</v>
      </c>
      <c r="MI8" s="100">
        <f>SQRT(('Box Position Calc'!$D6-MI$6)^2+(MI$4-'Box Position Calc'!$C6)^2)</f>
        <v>81.900310985405739</v>
      </c>
      <c r="MJ8" s="100">
        <f>SQRT(('Box Position Calc'!$D6-MJ$6)^2+(MJ$4-'Box Position Calc'!$C6)^2)</f>
        <v>83.02039267553485</v>
      </c>
      <c r="MK8" s="100"/>
      <c r="ML8" s="100"/>
      <c r="MM8" s="100"/>
      <c r="MN8" s="100"/>
      <c r="MO8" s="100"/>
      <c r="MP8" s="100"/>
      <c r="MQ8" s="100"/>
      <c r="MR8" s="100"/>
      <c r="MS8" s="100"/>
      <c r="MT8" s="100"/>
      <c r="MU8" s="100"/>
      <c r="MV8" s="100"/>
      <c r="MW8" s="100"/>
      <c r="MX8" s="100"/>
      <c r="MY8" s="100"/>
      <c r="MZ8" s="100"/>
      <c r="NA8" s="100"/>
      <c r="NB8" s="100"/>
      <c r="NC8" s="100">
        <f>Display!C8</f>
        <v>2</v>
      </c>
      <c r="ND8" s="100">
        <f>Display!D8</f>
        <v>9.76</v>
      </c>
      <c r="NE8" s="100">
        <f>Display!D45</f>
        <v>0</v>
      </c>
      <c r="NF8" s="100"/>
      <c r="NG8" s="100">
        <f t="shared" ref="NG8:NG28" si="53">IF($BV8=KI$4,90,
      IF(AND(($BV8-KI$4)&gt;0,($BW8-KI$6)&gt;0),
            270-DEGREES(ATAN(($BW8-KI$6)/($BV8-KI$4)))-180+90+N("4"),
            IF(AND(($BV8-KI$4)&lt;0,($BW8-KI$6)&gt;=0),
                   180-DEGREES(ATAN(($BW8-KI$6)/($BV8-KI$4)))-180+N("3"),
                   IF(AND(($BV8-KI$4)&gt;0,($BW8-KI$6)&lt;0),
                          DEGREES(ATAN(($BW8-KI$6)/($BV8-KI$4)))-180+N("1"),
                          IF(AND(($BV8-KI$4)&lt;0,($BW8-KI$6)&lt;0),
                                90-DEGREES(ATAN(($BW8-KI$6)/($BV8-KI$4)))+90-180+N("2"),
                                180-DEGREES(ATAN(($BW8-KI$6)/($BV8-KI$4)))-180
                           )
                   )
            )
      )
)</f>
        <v>49.375583572750656</v>
      </c>
      <c r="NH8" s="100">
        <f t="shared" si="47"/>
        <v>37.999678698153019</v>
      </c>
      <c r="NI8" s="100">
        <f t="shared" si="47"/>
        <v>33.849161797052915</v>
      </c>
      <c r="NJ8" s="100">
        <f t="shared" si="47"/>
        <v>30.43508762888959</v>
      </c>
      <c r="NK8" s="100">
        <f t="shared" si="47"/>
        <v>27.596276774902179</v>
      </c>
      <c r="NL8" s="100">
        <f t="shared" si="47"/>
        <v>25.209613166751382</v>
      </c>
      <c r="NM8" s="100">
        <f t="shared" si="47"/>
        <v>23.181653655570045</v>
      </c>
      <c r="NN8" s="100">
        <f t="shared" si="47"/>
        <v>21.441289907295356</v>
      </c>
      <c r="NO8" s="100">
        <f t="shared" si="47"/>
        <v>19.934020408817531</v>
      </c>
      <c r="NP8" s="100">
        <f t="shared" si="47"/>
        <v>18.61767971177926</v>
      </c>
      <c r="NQ8" s="100">
        <f t="shared" si="47"/>
        <v>17.459310679171239</v>
      </c>
      <c r="NR8" s="100">
        <f t="shared" si="47"/>
        <v>16.432883944023558</v>
      </c>
      <c r="NS8" s="100">
        <f t="shared" si="47"/>
        <v>15.517630837638791</v>
      </c>
      <c r="NT8" s="100">
        <f t="shared" si="47"/>
        <v>14.696817099033439</v>
      </c>
      <c r="NU8" s="100">
        <f t="shared" si="47"/>
        <v>13.956833386585998</v>
      </c>
      <c r="NV8" s="100">
        <f t="shared" si="47"/>
        <v>13.286514553387178</v>
      </c>
      <c r="NW8" s="100">
        <f t="shared" si="47"/>
        <v>12.676625285288509</v>
      </c>
      <c r="NX8" s="100">
        <f t="shared" si="48"/>
        <v>12.119467733694393</v>
      </c>
      <c r="NY8" s="100">
        <f t="shared" si="48"/>
        <v>12.119467733694393</v>
      </c>
      <c r="NZ8" s="100">
        <f t="shared" si="48"/>
        <v>11.24086309602842</v>
      </c>
      <c r="OA8" s="100">
        <f t="shared" si="48"/>
        <v>10.843187175741065</v>
      </c>
      <c r="OB8" s="100">
        <f t="shared" si="48"/>
        <v>10.469911665412411</v>
      </c>
      <c r="OC8" s="100">
        <f t="shared" si="48"/>
        <v>10.1188866542131</v>
      </c>
      <c r="OD8" s="100">
        <f t="shared" si="48"/>
        <v>9.7882043835414549</v>
      </c>
      <c r="OE8" s="100">
        <f t="shared" si="48"/>
        <v>9.4761665228282936</v>
      </c>
      <c r="OF8" s="100">
        <f t="shared" si="48"/>
        <v>9.1812565432242934</v>
      </c>
      <c r="OG8" s="100">
        <f t="shared" si="48"/>
        <v>8.9021162986809372</v>
      </c>
      <c r="OH8" s="100">
        <f t="shared" si="48"/>
        <v>8.6375260948122445</v>
      </c>
      <c r="OI8" s="100">
        <f t="shared" si="48"/>
        <v>8.3863876613544051</v>
      </c>
      <c r="OJ8" s="100">
        <f t="shared" si="48"/>
        <v>8.1477095518677913</v>
      </c>
      <c r="OK8" s="100">
        <f t="shared" si="48"/>
        <v>7.9205945805647389</v>
      </c>
      <c r="OL8" s="100">
        <f t="shared" si="48"/>
        <v>7.7042289754249111</v>
      </c>
      <c r="OM8" s="100">
        <f t="shared" si="48"/>
        <v>7.4978729826546839</v>
      </c>
      <c r="ON8" s="100">
        <f t="shared" si="49"/>
        <v>7.300852702839336</v>
      </c>
      <c r="OO8" s="100">
        <f t="shared" si="49"/>
        <v>7.1125529759836184</v>
      </c>
      <c r="OP8" s="100">
        <f t="shared" si="49"/>
        <v>6.9324111627400953</v>
      </c>
      <c r="OQ8" s="100">
        <f t="shared" si="49"/>
        <v>6.0345692125709434</v>
      </c>
      <c r="OR8" s="100">
        <f t="shared" si="49"/>
        <v>5.008151639620678</v>
      </c>
      <c r="OS8" s="100">
        <f t="shared" si="49"/>
        <v>4.5195605197720852</v>
      </c>
      <c r="OT8" s="100">
        <f t="shared" si="49"/>
        <v>4.0464399094887824</v>
      </c>
      <c r="OU8" s="100">
        <f t="shared" si="49"/>
        <v>3.5881280431027847</v>
      </c>
      <c r="OV8" s="100">
        <f t="shared" si="49"/>
        <v>3.1439963478498498</v>
      </c>
      <c r="OW8" s="100">
        <f t="shared" si="49"/>
        <v>2.7134477247621192</v>
      </c>
      <c r="OX8" s="100">
        <f t="shared" si="49"/>
        <v>2.2959148995804242</v>
      </c>
      <c r="OY8" s="100">
        <f t="shared" si="49"/>
        <v>1.890858845439169</v>
      </c>
      <c r="OZ8" s="100">
        <f t="shared" si="49"/>
        <v>1.4977672779226623</v>
      </c>
      <c r="PA8" s="100">
        <f t="shared" si="49"/>
        <v>1.1161532221815094</v>
      </c>
      <c r="PB8" s="100">
        <f t="shared" si="49"/>
        <v>0.74555365108892602</v>
      </c>
      <c r="PC8" s="100">
        <f t="shared" si="49"/>
        <v>0.38552819287471607</v>
      </c>
      <c r="PD8" s="100">
        <f t="shared" si="50"/>
        <v>3.5657906267317685E-2</v>
      </c>
      <c r="PE8" s="100">
        <f t="shared" si="50"/>
        <v>-0.30445587911992789</v>
      </c>
      <c r="PF8" s="100">
        <f t="shared" si="50"/>
        <v>-0.63519265962821692</v>
      </c>
      <c r="PG8" s="100">
        <f t="shared" si="50"/>
        <v>-0.95691379422066802</v>
      </c>
      <c r="PH8" s="100">
        <f t="shared" si="50"/>
        <v>-1.2699634836538394</v>
      </c>
      <c r="PI8" s="100"/>
      <c r="PJ8" s="100"/>
      <c r="PK8" s="100"/>
    </row>
    <row r="9" spans="1:427" x14ac:dyDescent="0.2">
      <c r="A9" s="92"/>
      <c r="B9" s="92"/>
      <c r="C9" s="92">
        <v>3</v>
      </c>
      <c r="D9" s="98">
        <f>SQRT(('Box Position Calc'!$D7-D$6)^2+(D$4-'Box Position Calc'!$C7)^2)</f>
        <v>10.63014581273465</v>
      </c>
      <c r="E9" s="98">
        <f>SQRT(('Box Position Calc'!$D7-E$6)^2+(E$4-'Box Position Calc'!$C7)^2)</f>
        <v>13.156231213880609</v>
      </c>
      <c r="F9" s="98">
        <f>SQRT(('Box Position Calc'!$D7-F$6)^2+(F$4-'Box Position Calc'!$C7)^2)</f>
        <v>14.561173640121794</v>
      </c>
      <c r="G9" s="98">
        <f>SQRT(('Box Position Calc'!$D7-G$6)^2+(G$4-'Box Position Calc'!$C7)^2)</f>
        <v>16.028138836680363</v>
      </c>
      <c r="H9" s="98">
        <f>SQRT(('Box Position Calc'!$D7-H$6)^2+(H$4-'Box Position Calc'!$C7)^2)</f>
        <v>17.541573194085437</v>
      </c>
      <c r="I9" s="98">
        <f>SQRT(('Box Position Calc'!$D7-I$6)^2+(I$4-'Box Position Calc'!$C7)^2)</f>
        <v>19.090428084368472</v>
      </c>
      <c r="J9" s="98">
        <f>SQRT(('Box Position Calc'!$D7-J$6)^2+(J$4-'Box Position Calc'!$C7)^2)</f>
        <v>20.66674133797741</v>
      </c>
      <c r="K9" s="98">
        <f>SQRT(('Box Position Calc'!$D7-K$6)^2+(K$4-'Box Position Calc'!$C7)^2)</f>
        <v>22.264681659137104</v>
      </c>
      <c r="L9" s="98">
        <f>SQRT(('Box Position Calc'!$D7-L$6)^2+(L$4-'Box Position Calc'!$C7)^2)</f>
        <v>23.879907872519105</v>
      </c>
      <c r="M9" s="98">
        <f>SQRT(('Box Position Calc'!$D7-M$6)^2+(M$4-'Box Position Calc'!$C7)^2)</f>
        <v>25.509136586382457</v>
      </c>
      <c r="N9" s="98">
        <f>SQRT(('Box Position Calc'!$D7-N$6)^2+(N$4-'Box Position Calc'!$C7)^2)</f>
        <v>27.149847099585372</v>
      </c>
      <c r="O9" s="98">
        <f>SQRT(('Box Position Calc'!$D7-O$6)^2+(O$4-'Box Position Calc'!$C7)^2)</f>
        <v>28.800077160390465</v>
      </c>
      <c r="P9" s="98">
        <f>SQRT(('Box Position Calc'!$D7-P$6)^2+(P$4-'Box Position Calc'!$C7)^2)</f>
        <v>30.458279500383092</v>
      </c>
      <c r="Q9" s="98">
        <f>SQRT(('Box Position Calc'!$D7-Q$6)^2+(Q$4-'Box Position Calc'!$C7)^2)</f>
        <v>32.123219554831387</v>
      </c>
      <c r="R9" s="98">
        <f>SQRT(('Box Position Calc'!$D7-R$6)^2+(R$4-'Box Position Calc'!$C7)^2)</f>
        <v>33.793901487957527</v>
      </c>
      <c r="S9" s="98">
        <f>SQRT(('Box Position Calc'!$D7-S$6)^2+(S$4-'Box Position Calc'!$C7)^2)</f>
        <v>35.469513948644497</v>
      </c>
      <c r="T9" s="98">
        <f>SQRT(('Box Position Calc'!$D7-T$6)^2+(T$4-'Box Position Calc'!$C7)^2)</f>
        <v>37.149389772832436</v>
      </c>
      <c r="U9" s="98">
        <f>SQRT(('Box Position Calc'!$D7-U$6)^2+(U$4-'Box Position Calc'!$C7)^2)</f>
        <v>38.832975677895199</v>
      </c>
      <c r="V9" s="98">
        <f>SQRT(('Box Position Calc'!$D7-V$6)^2+(V$4-'Box Position Calc'!$C7)^2)</f>
        <v>38.832975677895199</v>
      </c>
      <c r="W9" s="98">
        <f>SQRT(('Box Position Calc'!$D7-W$6)^2+(W$4-'Box Position Calc'!$C7)^2)</f>
        <v>41.544450387803799</v>
      </c>
      <c r="X9" s="98">
        <f>SQRT(('Box Position Calc'!$D7-X$6)^2+(X$4-'Box Position Calc'!$C7)^2)</f>
        <v>42.90339600648052</v>
      </c>
      <c r="Y9" s="98">
        <f>SQRT(('Box Position Calc'!$D7-Y$6)^2+(Y$4-'Box Position Calc'!$C7)^2)</f>
        <v>44.264217915313054</v>
      </c>
      <c r="Z9" s="98">
        <f>SQRT(('Box Position Calc'!$D7-Z$6)^2+(Z$4-'Box Position Calc'!$C7)^2)</f>
        <v>45.626748233037468</v>
      </c>
      <c r="AA9" s="98">
        <f>SQRT(('Box Position Calc'!$D7-AA$6)^2+(AA$4-'Box Position Calc'!$C7)^2)</f>
        <v>46.990838350564559</v>
      </c>
      <c r="AB9" s="98">
        <f>SQRT(('Box Position Calc'!$D7-AB$6)^2+(AB$4-'Box Position Calc'!$C7)^2)</f>
        <v>48.356356266348527</v>
      </c>
      <c r="AC9" s="98">
        <f>SQRT(('Box Position Calc'!$D7-AC$6)^2+(AC$4-'Box Position Calc'!$C7)^2)</f>
        <v>49.723184348233325</v>
      </c>
      <c r="AD9" s="98">
        <f>SQRT(('Box Position Calc'!$D7-AD$6)^2+(AD$4-'Box Position Calc'!$C7)^2)</f>
        <v>51.091217444879895</v>
      </c>
      <c r="AE9" s="98">
        <f>SQRT(('Box Position Calc'!$D7-AE$6)^2+(AE$4-'Box Position Calc'!$C7)^2)</f>
        <v>52.460361285191695</v>
      </c>
      <c r="AF9" s="98">
        <f>SQRT(('Box Position Calc'!$D7-AF$6)^2+(AF$4-'Box Position Calc'!$C7)^2)</f>
        <v>53.830531116151114</v>
      </c>
      <c r="AG9" s="98">
        <f>SQRT(('Box Position Calc'!$D7-AG$6)^2+(AG$4-'Box Position Calc'!$C7)^2)</f>
        <v>55.20165053893065</v>
      </c>
      <c r="AH9" s="98">
        <f>SQRT(('Box Position Calc'!$D7-AH$6)^2+(AH$4-'Box Position Calc'!$C7)^2)</f>
        <v>56.573650510628759</v>
      </c>
      <c r="AI9" s="98">
        <f>SQRT(('Box Position Calc'!$D7-AI$6)^2+(AI$4-'Box Position Calc'!$C7)^2)</f>
        <v>57.946468484943438</v>
      </c>
      <c r="AJ9" s="98">
        <f>SQRT(('Box Position Calc'!$D7-AJ$6)^2+(AJ$4-'Box Position Calc'!$C7)^2)</f>
        <v>59.320047669869204</v>
      </c>
      <c r="AK9" s="98">
        <f>SQRT(('Box Position Calc'!$D7-AK$6)^2+(AK$4-'Box Position Calc'!$C7)^2)</f>
        <v>60.69433638434316</v>
      </c>
      <c r="AL9" s="98">
        <f>SQRT(('Box Position Calc'!$D7-AL$6)^2+(AL$4-'Box Position Calc'!$C7)^2)</f>
        <v>62.069287498869237</v>
      </c>
      <c r="AM9" s="98">
        <f>SQRT(('Box Position Calc'!$D7-AM$6)^2+(AM$4-'Box Position Calc'!$C7)^2)</f>
        <v>63.444857947669803</v>
      </c>
      <c r="AN9" s="98">
        <f>SQRT(('Box Position Calc'!$D7-AN$6)^2+(AN$4-'Box Position Calc'!$C7)^2)</f>
        <v>63.334429815069782</v>
      </c>
      <c r="AO9" s="98">
        <f>SQRT(('Box Position Calc'!$D7-AO$6)^2+(AO$4-'Box Position Calc'!$C7)^2)</f>
        <v>65.458402586190587</v>
      </c>
      <c r="AP9" s="98">
        <f>SQRT(('Box Position Calc'!$D7-AP$6)^2+(AP$4-'Box Position Calc'!$C7)^2)</f>
        <v>66.527824170709863</v>
      </c>
      <c r="AQ9" s="98">
        <f>SQRT(('Box Position Calc'!$D7-AQ$6)^2+(AQ$4-'Box Position Calc'!$C7)^2)</f>
        <v>67.601889264271051</v>
      </c>
      <c r="AR9" s="98">
        <f>SQRT(('Box Position Calc'!$D7-AR$6)^2+(AR$4-'Box Position Calc'!$C7)^2)</f>
        <v>68.680380013257306</v>
      </c>
      <c r="AS9" s="98">
        <f>SQRT(('Box Position Calc'!$D7-AS$6)^2+(AS$4-'Box Position Calc'!$C7)^2)</f>
        <v>69.763091164948321</v>
      </c>
      <c r="AT9" s="98">
        <f>SQRT(('Box Position Calc'!$D7-AT$6)^2+(AT$4-'Box Position Calc'!$C7)^2)</f>
        <v>70.849829233874203</v>
      </c>
      <c r="AU9" s="98">
        <f>SQRT(('Box Position Calc'!$D7-AU$6)^2+(AU$4-'Box Position Calc'!$C7)^2)</f>
        <v>71.940411727388465</v>
      </c>
      <c r="AV9" s="98">
        <f>SQRT(('Box Position Calc'!$D7-AV$6)^2+(AV$4-'Box Position Calc'!$C7)^2)</f>
        <v>73.034666426293754</v>
      </c>
      <c r="AW9" s="98">
        <f>SQRT(('Box Position Calc'!$D7-AW$6)^2+(AW$4-'Box Position Calc'!$C7)^2)</f>
        <v>74.132430716594044</v>
      </c>
      <c r="AX9" s="98">
        <f>SQRT(('Box Position Calc'!$D7-AX$6)^2+(AX$4-'Box Position Calc'!$C7)^2)</f>
        <v>75.233550968687013</v>
      </c>
      <c r="AY9" s="98">
        <f>SQRT(('Box Position Calc'!$D7-AY$6)^2+(AY$4-'Box Position Calc'!$C7)^2)</f>
        <v>76.337881960545786</v>
      </c>
      <c r="AZ9" s="98">
        <f>SQRT(('Box Position Calc'!$D7-AZ$6)^2+(AZ$4-'Box Position Calc'!$C7)^2)</f>
        <v>77.445286341669686</v>
      </c>
      <c r="BA9" s="98">
        <f>SQRT(('Box Position Calc'!$D7-BA$6)^2+(BA$4-'Box Position Calc'!$C7)^2)</f>
        <v>78.555634134802759</v>
      </c>
      <c r="BB9" s="98">
        <f>SQRT(('Box Position Calc'!$D7-BB$6)^2+(BB$4-'Box Position Calc'!$C7)^2)</f>
        <v>79.668802272630884</v>
      </c>
      <c r="BC9" s="98">
        <f>SQRT(('Box Position Calc'!$D7-BC$6)^2+(BC$4-'Box Position Calc'!$C7)^2)</f>
        <v>80.784674166867262</v>
      </c>
      <c r="BD9" s="98">
        <f>SQRT(('Box Position Calc'!$D7-BD$6)^2+(BD$4-'Box Position Calc'!$C7)^2)</f>
        <v>81.903139307324849</v>
      </c>
      <c r="BE9" s="98">
        <f>SQRT(('Box Position Calc'!$D7-BE$6)^2+(BE$4-'Box Position Calc'!$C7)^2)</f>
        <v>83.024092888751269</v>
      </c>
      <c r="BF9" s="98"/>
      <c r="BG9" s="98"/>
      <c r="BH9" s="98"/>
      <c r="BI9" s="98"/>
      <c r="BJ9" s="98"/>
      <c r="BK9" s="98"/>
      <c r="BL9" s="98"/>
      <c r="BM9" s="98"/>
      <c r="BN9" s="98"/>
      <c r="BO9" s="98"/>
      <c r="BP9" s="98"/>
      <c r="BQ9" s="98"/>
      <c r="BR9" s="98"/>
      <c r="BS9" s="98"/>
      <c r="BT9" s="98"/>
      <c r="BU9" s="98"/>
      <c r="BV9" s="98">
        <f>'Box Position Calc'!$D45</f>
        <v>2</v>
      </c>
      <c r="BW9" s="98">
        <f>'Box Position Calc'!$F45</f>
        <v>9.6</v>
      </c>
      <c r="BX9" s="98">
        <f>Display!D46</f>
        <v>0</v>
      </c>
      <c r="BY9" s="101"/>
      <c r="BZ9" s="98">
        <f t="shared" si="17"/>
        <v>48.814074834290352</v>
      </c>
      <c r="CA9" s="98">
        <f t="shared" si="18"/>
        <v>37.450578231736728</v>
      </c>
      <c r="CB9" s="98">
        <f t="shared" si="19"/>
        <v>33.326289687115207</v>
      </c>
      <c r="CC9" s="98">
        <f t="shared" si="20"/>
        <v>29.941942530272968</v>
      </c>
      <c r="CD9" s="98">
        <f t="shared" si="21"/>
        <v>27.133121027816401</v>
      </c>
      <c r="CE9" s="98">
        <f t="shared" si="22"/>
        <v>24.775140568831915</v>
      </c>
      <c r="CF9" s="98">
        <f t="shared" si="23"/>
        <v>22.773885489712768</v>
      </c>
      <c r="CG9" s="98">
        <f t="shared" si="24"/>
        <v>21.058039788252813</v>
      </c>
      <c r="CH9" s="98">
        <f t="shared" si="25"/>
        <v>19.573125830410191</v>
      </c>
      <c r="CI9" s="98">
        <f t="shared" si="26"/>
        <v>18.277109609220133</v>
      </c>
      <c r="CJ9" s="98">
        <f t="shared" si="27"/>
        <v>17.137208146183013</v>
      </c>
      <c r="CK9" s="98">
        <f t="shared" si="28"/>
        <v>16.127575825959809</v>
      </c>
      <c r="CL9" s="98">
        <f t="shared" si="29"/>
        <v>15.227621130614551</v>
      </c>
      <c r="CM9" s="98">
        <f t="shared" si="30"/>
        <v>14.420773127510984</v>
      </c>
      <c r="CN9" s="98">
        <f t="shared" si="31"/>
        <v>13.693569446648524</v>
      </c>
      <c r="CO9" s="98">
        <f t="shared" si="32"/>
        <v>13.034975399596959</v>
      </c>
      <c r="CP9" s="98">
        <f t="shared" si="33"/>
        <v>12.435870597613388</v>
      </c>
      <c r="CQ9" s="98">
        <f t="shared" si="34"/>
        <v>11.888658039627984</v>
      </c>
      <c r="CR9" s="98">
        <f t="shared" si="35"/>
        <v>11.888658039627984</v>
      </c>
      <c r="CS9" s="98">
        <f t="shared" si="36"/>
        <v>11.024432657391742</v>
      </c>
      <c r="CT9" s="98">
        <f t="shared" si="37"/>
        <v>10.633328054684057</v>
      </c>
      <c r="CU9" s="98">
        <f t="shared" si="38"/>
        <v>10.266254795540675</v>
      </c>
      <c r="CV9" s="98">
        <f t="shared" si="39"/>
        <v>9.9210915408018536</v>
      </c>
      <c r="CW9" s="98">
        <f t="shared" si="40"/>
        <v>9.5959564368741042</v>
      </c>
      <c r="CX9" s="98">
        <f t="shared" si="41"/>
        <v>9.2891746621693869</v>
      </c>
      <c r="CY9" s="98">
        <f t="shared" si="42"/>
        <v>8.9992510458392871</v>
      </c>
      <c r="CZ9" s="98">
        <f t="shared" si="43"/>
        <v>8.7248468693744883</v>
      </c>
      <c r="DA9" s="98">
        <f t="shared" si="44"/>
        <v>8.4647601330843827</v>
      </c>
      <c r="DB9" s="98">
        <f t="shared" si="44"/>
        <v>8.2179087051613067</v>
      </c>
      <c r="DC9" s="98">
        <f t="shared" si="51"/>
        <v>7.9833158789333254</v>
      </c>
      <c r="DD9" s="98">
        <f t="shared" si="45"/>
        <v>7.7600979501063136</v>
      </c>
      <c r="DE9" s="98">
        <f t="shared" si="45"/>
        <v>7.5474534949694885</v>
      </c>
      <c r="DF9" s="98">
        <f t="shared" si="45"/>
        <v>7.3446540862969698</v>
      </c>
      <c r="DG9" s="98">
        <f t="shared" si="45"/>
        <v>7.1510362288174463</v>
      </c>
      <c r="DH9" s="98">
        <f t="shared" si="45"/>
        <v>6.9659943328224756</v>
      </c>
      <c r="DI9" s="98">
        <f t="shared" si="45"/>
        <v>6.7889745744387824</v>
      </c>
      <c r="DJ9" s="98">
        <f t="shared" si="45"/>
        <v>5.8906264162040998</v>
      </c>
      <c r="DK9" s="98">
        <f t="shared" si="45"/>
        <v>4.8686380679317551</v>
      </c>
      <c r="DL9" s="98">
        <f t="shared" si="45"/>
        <v>4.382192017135992</v>
      </c>
      <c r="DM9" s="98">
        <f t="shared" si="45"/>
        <v>3.9111703060360128</v>
      </c>
      <c r="DN9" s="98">
        <f t="shared" si="45"/>
        <v>3.4549115056061908</v>
      </c>
      <c r="DO9" s="98">
        <f t="shared" si="45"/>
        <v>3.0127875041833363</v>
      </c>
      <c r="DP9" s="98">
        <f t="shared" si="45"/>
        <v>2.5842017674722229</v>
      </c>
      <c r="DQ9" s="98">
        <f t="shared" si="45"/>
        <v>2.1685876712878951</v>
      </c>
      <c r="DR9" s="98">
        <f t="shared" si="45"/>
        <v>1.7654069084620687</v>
      </c>
      <c r="DS9" s="98">
        <f t="shared" si="45"/>
        <v>1.3741479702232198</v>
      </c>
      <c r="DT9" s="98">
        <f t="shared" si="45"/>
        <v>0.99432470148195762</v>
      </c>
      <c r="DU9" s="98">
        <f t="shared" si="45"/>
        <v>0.62547492877487798</v>
      </c>
      <c r="DV9" s="98">
        <f t="shared" si="45"/>
        <v>0.26715915910284593</v>
      </c>
      <c r="DW9" s="98">
        <f t="shared" si="45"/>
        <v>-8.1040652481476627E-2</v>
      </c>
      <c r="DX9" s="98">
        <f t="shared" si="45"/>
        <v>-0.41952226895807598</v>
      </c>
      <c r="DY9" s="98">
        <f t="shared" si="45"/>
        <v>-0.74866427370244537</v>
      </c>
      <c r="DZ9" s="98">
        <f t="shared" si="45"/>
        <v>-1.0688271118499983</v>
      </c>
      <c r="EA9" s="98">
        <f t="shared" si="45"/>
        <v>-1.3803540734444368</v>
      </c>
      <c r="EB9" s="98"/>
      <c r="EC9" s="98"/>
      <c r="ED9" s="98"/>
      <c r="EE9" s="98"/>
      <c r="EF9" s="98"/>
      <c r="EG9" s="98"/>
      <c r="EH9" s="98"/>
      <c r="EI9" s="98"/>
      <c r="EJ9" s="98"/>
      <c r="EK9" s="98"/>
      <c r="EL9" s="98"/>
      <c r="EM9" s="98"/>
      <c r="EN9" s="98"/>
      <c r="EO9" s="98"/>
      <c r="EP9" s="98"/>
      <c r="EU9" s="94"/>
      <c r="EV9" s="94"/>
      <c r="EW9" s="94"/>
      <c r="EX9" s="94">
        <v>3</v>
      </c>
      <c r="EY9" s="99">
        <f>SQRT(('Box Position Calc'!$D7-EY$6)^2+(EY$4-'Box Position Calc'!$C7)^2)</f>
        <v>10.63014581273465</v>
      </c>
      <c r="EZ9" s="99">
        <f>SQRT(('Box Position Calc'!$D7-EZ$6)^2+(EZ$4-'Box Position Calc'!$C7)^2)</f>
        <v>13.156231213880609</v>
      </c>
      <c r="FA9" s="99">
        <f>SQRT(('Box Position Calc'!$D7-FA$6)^2+(FA$4-'Box Position Calc'!$C7)^2)</f>
        <v>14.561173640121794</v>
      </c>
      <c r="FB9" s="99">
        <f>SQRT(('Box Position Calc'!$D7-FB$6)^2+(FB$4-'Box Position Calc'!$C7)^2)</f>
        <v>16.028138836680363</v>
      </c>
      <c r="FC9" s="99">
        <f>SQRT(('Box Position Calc'!$D7-FC$6)^2+(FC$4-'Box Position Calc'!$C7)^2)</f>
        <v>17.541573194085437</v>
      </c>
      <c r="FD9" s="99">
        <f>SQRT(('Box Position Calc'!$D7-FD$6)^2+(FD$4-'Box Position Calc'!$C7)^2)</f>
        <v>19.090428084368472</v>
      </c>
      <c r="FE9" s="99">
        <f>SQRT(('Box Position Calc'!$D7-FE$6)^2+(FE$4-'Box Position Calc'!$C7)^2)</f>
        <v>20.66674133797741</v>
      </c>
      <c r="FF9" s="99">
        <f>SQRT(('Box Position Calc'!$D7-FF$6)^2+(FF$4-'Box Position Calc'!$C7)^2)</f>
        <v>22.264681659137104</v>
      </c>
      <c r="FG9" s="99">
        <f>SQRT(('Box Position Calc'!$D7-FG$6)^2+(FG$4-'Box Position Calc'!$C7)^2)</f>
        <v>23.879907872519105</v>
      </c>
      <c r="FH9" s="99">
        <f>SQRT(('Box Position Calc'!$D7-FH$6)^2+(FH$4-'Box Position Calc'!$C7)^2)</f>
        <v>25.509136586382457</v>
      </c>
      <c r="FI9" s="99">
        <f>SQRT(('Box Position Calc'!$D7-FI$6)^2+(FI$4-'Box Position Calc'!$C7)^2)</f>
        <v>27.149847099585372</v>
      </c>
      <c r="FJ9" s="99">
        <f>SQRT(('Box Position Calc'!$D7-FJ$6)^2+(FJ$4-'Box Position Calc'!$C7)^2)</f>
        <v>28.800077160390465</v>
      </c>
      <c r="FK9" s="99">
        <f>SQRT(('Box Position Calc'!$D7-FK$6)^2+(FK$4-'Box Position Calc'!$C7)^2)</f>
        <v>30.458279500383092</v>
      </c>
      <c r="FL9" s="99">
        <f>SQRT(('Box Position Calc'!$D7-FL$6)^2+(FL$4-'Box Position Calc'!$C7)^2)</f>
        <v>32.123219554831387</v>
      </c>
      <c r="FM9" s="99">
        <f>SQRT(('Box Position Calc'!$D7-FM$6)^2+(FM$4-'Box Position Calc'!$C7)^2)</f>
        <v>33.793901487957527</v>
      </c>
      <c r="FN9" s="99">
        <f>SQRT(('Box Position Calc'!$D7-FN$6)^2+(FN$4-'Box Position Calc'!$C7)^2)</f>
        <v>35.469513948644497</v>
      </c>
      <c r="FO9" s="99">
        <f>SQRT(('Box Position Calc'!$D7-FO$6)^2+(FO$4-'Box Position Calc'!$C7)^2)</f>
        <v>37.149389772832436</v>
      </c>
      <c r="FP9" s="99">
        <f>SQRT(('Box Position Calc'!$D7-FP$6)^2+(FP$4-'Box Position Calc'!$C7)^2)</f>
        <v>38.832975677895199</v>
      </c>
      <c r="FQ9" s="99">
        <f>SQRT(('Box Position Calc'!$D7-FQ$6)^2+(FQ$4-'Box Position Calc'!$C7)^2)</f>
        <v>38.832975677895199</v>
      </c>
      <c r="FR9" s="99">
        <f>SQRT(('Box Position Calc'!$D7-FR$6)^2+(FR$4-'Box Position Calc'!$C7)^2)</f>
        <v>41.544450387803799</v>
      </c>
      <c r="FS9" s="99">
        <f>SQRT(('Box Position Calc'!$D7-FS$6)^2+(FS$4-'Box Position Calc'!$C7)^2)</f>
        <v>42.90339600648052</v>
      </c>
      <c r="FT9" s="99">
        <f>SQRT(('Box Position Calc'!$D7-FT$6)^2+(FT$4-'Box Position Calc'!$C7)^2)</f>
        <v>44.264217915313054</v>
      </c>
      <c r="FU9" s="99">
        <f>SQRT(('Box Position Calc'!$D7-FU$6)^2+(FU$4-'Box Position Calc'!$C7)^2)</f>
        <v>45.626748233037468</v>
      </c>
      <c r="FV9" s="99">
        <f>SQRT(('Box Position Calc'!$D7-FV$6)^2+(FV$4-'Box Position Calc'!$C7)^2)</f>
        <v>46.990838350564559</v>
      </c>
      <c r="FW9" s="99">
        <f>SQRT(('Box Position Calc'!$D7-FW$6)^2+(FW$4-'Box Position Calc'!$C7)^2)</f>
        <v>48.356356266348527</v>
      </c>
      <c r="FX9" s="99">
        <f>SQRT(('Box Position Calc'!$D7-FX$6)^2+(FX$4-'Box Position Calc'!$C7)^2)</f>
        <v>49.723184348233325</v>
      </c>
      <c r="FY9" s="99">
        <f>SQRT(('Box Position Calc'!$D7-FY$6)^2+(FY$4-'Box Position Calc'!$C7)^2)</f>
        <v>51.091217444879895</v>
      </c>
      <c r="FZ9" s="99">
        <f>SQRT(('Box Position Calc'!$D7-FZ$6)^2+(FZ$4-'Box Position Calc'!$C7)^2)</f>
        <v>52.460361285191695</v>
      </c>
      <c r="GA9" s="99">
        <f>SQRT(('Box Position Calc'!$D7-GA$6)^2+(GA$4-'Box Position Calc'!$C7)^2)</f>
        <v>53.830531116151114</v>
      </c>
      <c r="GB9" s="99">
        <f>SQRT(('Box Position Calc'!$D7-GB$6)^2+(GB$4-'Box Position Calc'!$C7)^2)</f>
        <v>55.20165053893065</v>
      </c>
      <c r="GC9" s="99">
        <f>SQRT(('Box Position Calc'!$D7-GC$6)^2+(GC$4-'Box Position Calc'!$C7)^2)</f>
        <v>56.573650510628759</v>
      </c>
      <c r="GD9" s="99">
        <f>SQRT(('Box Position Calc'!$D7-GD$6)^2+(GD$4-'Box Position Calc'!$C7)^2)</f>
        <v>57.946468484943438</v>
      </c>
      <c r="GE9" s="99">
        <f>SQRT(('Box Position Calc'!$D7-GE$6)^2+(GE$4-'Box Position Calc'!$C7)^2)</f>
        <v>59.320047669869204</v>
      </c>
      <c r="GF9" s="99">
        <f>SQRT(('Box Position Calc'!$D7-GF$6)^2+(GF$4-'Box Position Calc'!$C7)^2)</f>
        <v>60.69433638434316</v>
      </c>
      <c r="GG9" s="99">
        <f>SQRT(('Box Position Calc'!$D7-GG$6)^2+(GG$4-'Box Position Calc'!$C7)^2)</f>
        <v>62.069287498869237</v>
      </c>
      <c r="GH9" s="99">
        <f>SQRT(('Box Position Calc'!$D7-GH$6)^2+(GH$4-'Box Position Calc'!$C7)^2)</f>
        <v>63.444857947669803</v>
      </c>
      <c r="GI9" s="99">
        <f>SQRT(('Box Position Calc'!$D7-GI$6)^2+(GI$4-'Box Position Calc'!$C7)^2)</f>
        <v>63.334429815069782</v>
      </c>
      <c r="GJ9" s="99">
        <f>SQRT(('Box Position Calc'!$D7-GJ$6)^2+(GJ$4-'Box Position Calc'!$C7)^2)</f>
        <v>65.458402586190587</v>
      </c>
      <c r="GK9" s="99">
        <f>SQRT(('Box Position Calc'!$D7-GK$6)^2+(GK$4-'Box Position Calc'!$C7)^2)</f>
        <v>66.527824170709863</v>
      </c>
      <c r="GL9" s="99">
        <f>SQRT(('Box Position Calc'!$D7-GL$6)^2+(GL$4-'Box Position Calc'!$C7)^2)</f>
        <v>67.601889264271051</v>
      </c>
      <c r="GM9" s="99">
        <f>SQRT(('Box Position Calc'!$D7-GM$6)^2+(GM$4-'Box Position Calc'!$C7)^2)</f>
        <v>68.680380013257306</v>
      </c>
      <c r="GN9" s="99">
        <f>SQRT(('Box Position Calc'!$D7-GN$6)^2+(GN$4-'Box Position Calc'!$C7)^2)</f>
        <v>69.763091164948321</v>
      </c>
      <c r="GO9" s="99">
        <f>SQRT(('Box Position Calc'!$D7-GO$6)^2+(GO$4-'Box Position Calc'!$C7)^2)</f>
        <v>70.849829233874203</v>
      </c>
      <c r="GP9" s="99">
        <f>SQRT(('Box Position Calc'!$D7-GP$6)^2+(GP$4-'Box Position Calc'!$C7)^2)</f>
        <v>71.940411727388465</v>
      </c>
      <c r="GQ9" s="99">
        <f>SQRT(('Box Position Calc'!$D7-GQ$6)^2+(GQ$4-'Box Position Calc'!$C7)^2)</f>
        <v>73.034666426293754</v>
      </c>
      <c r="GR9" s="99">
        <f>SQRT(('Box Position Calc'!$D7-GR$6)^2+(GR$4-'Box Position Calc'!$C7)^2)</f>
        <v>74.132430716594044</v>
      </c>
      <c r="GS9" s="99">
        <f>SQRT(('Box Position Calc'!$D7-GS$6)^2+(GS$4-'Box Position Calc'!$C7)^2)</f>
        <v>75.233550968687013</v>
      </c>
      <c r="GT9" s="99">
        <f>SQRT(('Box Position Calc'!$D7-GT$6)^2+(GT$4-'Box Position Calc'!$C7)^2)</f>
        <v>76.337881960545786</v>
      </c>
      <c r="GU9" s="99">
        <f>SQRT(('Box Position Calc'!$D7-GU$6)^2+(GU$4-'Box Position Calc'!$C7)^2)</f>
        <v>77.445286341669686</v>
      </c>
      <c r="GV9" s="99">
        <f>SQRT(('Box Position Calc'!$D7-GV$6)^2+(GV$4-'Box Position Calc'!$C7)^2)</f>
        <v>78.555634134802759</v>
      </c>
      <c r="GW9" s="99">
        <f>SQRT(('Box Position Calc'!$D7-GW$6)^2+(GW$4-'Box Position Calc'!$C7)^2)</f>
        <v>79.668802272630884</v>
      </c>
      <c r="GX9" s="99">
        <f>SQRT(('Box Position Calc'!$D7-GX$6)^2+(GX$4-'Box Position Calc'!$C7)^2)</f>
        <v>80.784674166867262</v>
      </c>
      <c r="GY9" s="99">
        <f>SQRT(('Box Position Calc'!$D7-GY$6)^2+(GY$4-'Box Position Calc'!$C7)^2)</f>
        <v>81.903139307324849</v>
      </c>
      <c r="GZ9" s="99">
        <f>SQRT(('Box Position Calc'!$D7-GZ$6)^2+(GZ$4-'Box Position Calc'!$C7)^2)</f>
        <v>83.024092888751269</v>
      </c>
      <c r="HA9" s="99"/>
      <c r="HB9" s="99"/>
      <c r="HC9" s="99"/>
      <c r="HD9" s="99"/>
      <c r="HE9" s="99"/>
      <c r="HF9" s="99"/>
      <c r="HG9" s="99"/>
      <c r="HH9" s="99"/>
      <c r="HI9" s="99"/>
      <c r="HJ9" s="99"/>
      <c r="HK9" s="99"/>
      <c r="HL9" s="99"/>
      <c r="HM9" s="99"/>
      <c r="HN9" s="99"/>
      <c r="HO9" s="99"/>
      <c r="HP9" s="99"/>
      <c r="HQ9" s="99"/>
      <c r="HR9" s="99"/>
      <c r="HS9" s="115">
        <f>'Box Position Calc'!$D45</f>
        <v>2</v>
      </c>
      <c r="HT9" s="115">
        <f>'Box Position Calc'!$F45</f>
        <v>9.6</v>
      </c>
      <c r="HU9" s="115">
        <f>Display!FB46</f>
        <v>0</v>
      </c>
      <c r="HV9" s="116"/>
      <c r="HW9" s="115">
        <f t="shared" si="52"/>
        <v>48.814074834290352</v>
      </c>
      <c r="HX9" s="115">
        <f t="shared" si="46"/>
        <v>37.450578231736728</v>
      </c>
      <c r="HY9" s="115">
        <f t="shared" si="46"/>
        <v>33.326289687115207</v>
      </c>
      <c r="HZ9" s="115">
        <f t="shared" si="46"/>
        <v>29.941942530272968</v>
      </c>
      <c r="IA9" s="115">
        <f t="shared" si="46"/>
        <v>27.133121027816401</v>
      </c>
      <c r="IB9" s="115">
        <f t="shared" si="46"/>
        <v>24.775140568831915</v>
      </c>
      <c r="IC9" s="115">
        <f t="shared" si="46"/>
        <v>22.773885489712768</v>
      </c>
      <c r="ID9" s="115">
        <f t="shared" si="46"/>
        <v>21.058039788252813</v>
      </c>
      <c r="IE9" s="115">
        <f t="shared" si="46"/>
        <v>19.573125830410191</v>
      </c>
      <c r="IF9" s="115">
        <f t="shared" si="46"/>
        <v>18.277109609220133</v>
      </c>
      <c r="IG9" s="115">
        <f t="shared" si="46"/>
        <v>17.137208146183013</v>
      </c>
      <c r="IH9" s="115">
        <f t="shared" si="46"/>
        <v>16.127575825959809</v>
      </c>
      <c r="II9" s="115">
        <f t="shared" si="46"/>
        <v>15.227621130614551</v>
      </c>
      <c r="IJ9" s="115">
        <f t="shared" si="46"/>
        <v>14.420773127510984</v>
      </c>
      <c r="IK9" s="115">
        <f t="shared" si="46"/>
        <v>13.693569446648524</v>
      </c>
      <c r="IL9" s="115">
        <f t="shared" si="46"/>
        <v>13.034975399596959</v>
      </c>
      <c r="IM9" s="115">
        <f t="shared" si="46"/>
        <v>12.435870597613388</v>
      </c>
      <c r="IN9" s="115">
        <f t="shared" si="46"/>
        <v>11.888658039627984</v>
      </c>
      <c r="IO9" s="115">
        <f t="shared" si="46"/>
        <v>11.888658039627984</v>
      </c>
      <c r="IP9" s="115">
        <f t="shared" si="46"/>
        <v>11.024432657391742</v>
      </c>
      <c r="IQ9" s="115">
        <f t="shared" si="46"/>
        <v>10.633328054684057</v>
      </c>
      <c r="IR9" s="115">
        <f t="shared" si="46"/>
        <v>10.266254795540675</v>
      </c>
      <c r="IS9" s="115">
        <f t="shared" si="46"/>
        <v>9.9210915408018536</v>
      </c>
      <c r="IT9" s="115">
        <f t="shared" si="46"/>
        <v>9.5959564368741042</v>
      </c>
      <c r="IU9" s="115">
        <f t="shared" si="46"/>
        <v>9.2891746621693869</v>
      </c>
      <c r="IV9" s="115">
        <f t="shared" si="46"/>
        <v>8.9992510458392871</v>
      </c>
      <c r="IW9" s="115">
        <f t="shared" si="46"/>
        <v>8.7248468693744883</v>
      </c>
      <c r="IX9" s="115">
        <f t="shared" si="46"/>
        <v>8.4647601330843827</v>
      </c>
      <c r="IY9" s="115">
        <f t="shared" si="46"/>
        <v>8.2179087051613067</v>
      </c>
      <c r="IZ9" s="115">
        <f t="shared" si="46"/>
        <v>7.9833158789333254</v>
      </c>
      <c r="JA9" s="115">
        <f t="shared" si="46"/>
        <v>7.7600979501063136</v>
      </c>
      <c r="JB9" s="115">
        <f t="shared" si="46"/>
        <v>7.5474534949694885</v>
      </c>
      <c r="JC9" s="115">
        <f t="shared" si="46"/>
        <v>7.3446540862969698</v>
      </c>
      <c r="JD9" s="115">
        <f t="shared" si="46"/>
        <v>7.1510362288174463</v>
      </c>
      <c r="JE9" s="115">
        <f t="shared" si="46"/>
        <v>6.9659943328224756</v>
      </c>
      <c r="JF9" s="115">
        <f t="shared" si="46"/>
        <v>6.7889745744387824</v>
      </c>
      <c r="JG9" s="115">
        <f t="shared" si="46"/>
        <v>5.8906264162040998</v>
      </c>
      <c r="JH9" s="115">
        <f t="shared" si="46"/>
        <v>4.8686380679317551</v>
      </c>
      <c r="JI9" s="115">
        <f t="shared" si="46"/>
        <v>4.382192017135992</v>
      </c>
      <c r="JJ9" s="115">
        <f t="shared" si="46"/>
        <v>3.9111703060360128</v>
      </c>
      <c r="JK9" s="115">
        <f t="shared" si="46"/>
        <v>3.4549115056061908</v>
      </c>
      <c r="JL9" s="115">
        <f t="shared" si="46"/>
        <v>3.0127875041833363</v>
      </c>
      <c r="JM9" s="115">
        <f t="shared" si="46"/>
        <v>2.5842017674722229</v>
      </c>
      <c r="JN9" s="115">
        <f t="shared" si="46"/>
        <v>2.1685876712878951</v>
      </c>
      <c r="JO9" s="115">
        <f t="shared" si="46"/>
        <v>1.7654069084620687</v>
      </c>
      <c r="JP9" s="115">
        <f t="shared" si="46"/>
        <v>1.3741479702232198</v>
      </c>
      <c r="JQ9" s="115">
        <f t="shared" si="46"/>
        <v>0.99432470148195762</v>
      </c>
      <c r="JR9" s="115">
        <f t="shared" si="46"/>
        <v>0.62547492877487798</v>
      </c>
      <c r="JS9" s="115">
        <f t="shared" si="46"/>
        <v>0.26715915910284593</v>
      </c>
      <c r="JT9" s="115">
        <f t="shared" si="46"/>
        <v>-8.1040652481476627E-2</v>
      </c>
      <c r="JU9" s="115">
        <f t="shared" si="46"/>
        <v>-0.41952226895807598</v>
      </c>
      <c r="JV9" s="115">
        <f t="shared" si="46"/>
        <v>-0.74866427370244537</v>
      </c>
      <c r="JW9" s="115">
        <f t="shared" si="46"/>
        <v>-1.0688271118499983</v>
      </c>
      <c r="JX9" s="115">
        <f t="shared" si="46"/>
        <v>-1.3803540734444368</v>
      </c>
      <c r="JY9" s="99"/>
      <c r="JZ9" s="99"/>
      <c r="KA9" s="99"/>
      <c r="KH9" s="96">
        <v>3</v>
      </c>
      <c r="KI9" s="100">
        <f>SQRT(('Box Position Calc'!$D7-KI$6)^2+(KI$4-'Box Position Calc'!$C7)^2)</f>
        <v>10.63014581273465</v>
      </c>
      <c r="KJ9" s="100">
        <f>SQRT(('Box Position Calc'!$D7-KJ$6)^2+(KJ$4-'Box Position Calc'!$C7)^2)</f>
        <v>13.156231213880609</v>
      </c>
      <c r="KK9" s="100">
        <f>SQRT(('Box Position Calc'!$D7-KK$6)^2+(KK$4-'Box Position Calc'!$C7)^2)</f>
        <v>14.561173640121794</v>
      </c>
      <c r="KL9" s="100">
        <f>SQRT(('Box Position Calc'!$D7-KL$6)^2+(KL$4-'Box Position Calc'!$C7)^2)</f>
        <v>16.028138836680363</v>
      </c>
      <c r="KM9" s="100">
        <f>SQRT(('Box Position Calc'!$D7-KM$6)^2+(KM$4-'Box Position Calc'!$C7)^2)</f>
        <v>17.541573194085437</v>
      </c>
      <c r="KN9" s="100">
        <f>SQRT(('Box Position Calc'!$D7-KN$6)^2+(KN$4-'Box Position Calc'!$C7)^2)</f>
        <v>19.090428084368472</v>
      </c>
      <c r="KO9" s="100">
        <f>SQRT(('Box Position Calc'!$D7-KO$6)^2+(KO$4-'Box Position Calc'!$C7)^2)</f>
        <v>20.66674133797741</v>
      </c>
      <c r="KP9" s="100">
        <f>SQRT(('Box Position Calc'!$D7-KP$6)^2+(KP$4-'Box Position Calc'!$C7)^2)</f>
        <v>22.264681659137104</v>
      </c>
      <c r="KQ9" s="100">
        <f>SQRT(('Box Position Calc'!$D7-KQ$6)^2+(KQ$4-'Box Position Calc'!$C7)^2)</f>
        <v>23.879907872519105</v>
      </c>
      <c r="KR9" s="100">
        <f>SQRT(('Box Position Calc'!$D7-KR$6)^2+(KR$4-'Box Position Calc'!$C7)^2)</f>
        <v>25.509136586382457</v>
      </c>
      <c r="KS9" s="100">
        <f>SQRT(('Box Position Calc'!$D7-KS$6)^2+(KS$4-'Box Position Calc'!$C7)^2)</f>
        <v>27.149847099585372</v>
      </c>
      <c r="KT9" s="100">
        <f>SQRT(('Box Position Calc'!$D7-KT$6)^2+(KT$4-'Box Position Calc'!$C7)^2)</f>
        <v>28.800077160390465</v>
      </c>
      <c r="KU9" s="100">
        <f>SQRT(('Box Position Calc'!$D7-KU$6)^2+(KU$4-'Box Position Calc'!$C7)^2)</f>
        <v>30.458279500383092</v>
      </c>
      <c r="KV9" s="100">
        <f>SQRT(('Box Position Calc'!$D7-KV$6)^2+(KV$4-'Box Position Calc'!$C7)^2)</f>
        <v>32.123219554831387</v>
      </c>
      <c r="KW9" s="100">
        <f>SQRT(('Box Position Calc'!$D7-KW$6)^2+(KW$4-'Box Position Calc'!$C7)^2)</f>
        <v>33.793901487957527</v>
      </c>
      <c r="KX9" s="100">
        <f>SQRT(('Box Position Calc'!$D7-KX$6)^2+(KX$4-'Box Position Calc'!$C7)^2)</f>
        <v>35.469513948644497</v>
      </c>
      <c r="KY9" s="100">
        <f>SQRT(('Box Position Calc'!$D7-KY$6)^2+(KY$4-'Box Position Calc'!$C7)^2)</f>
        <v>37.149389772832436</v>
      </c>
      <c r="KZ9" s="100">
        <f>SQRT(('Box Position Calc'!$D7-KZ$6)^2+(KZ$4-'Box Position Calc'!$C7)^2)</f>
        <v>38.832975677895199</v>
      </c>
      <c r="LA9" s="100">
        <f>SQRT(('Box Position Calc'!$D7-LA$6)^2+(LA$4-'Box Position Calc'!$C7)^2)</f>
        <v>38.832975677895199</v>
      </c>
      <c r="LB9" s="100">
        <f>SQRT(('Box Position Calc'!$D7-LB$6)^2+(LB$4-'Box Position Calc'!$C7)^2)</f>
        <v>41.544450387803799</v>
      </c>
      <c r="LC9" s="100">
        <f>SQRT(('Box Position Calc'!$D7-LC$6)^2+(LC$4-'Box Position Calc'!$C7)^2)</f>
        <v>42.90339600648052</v>
      </c>
      <c r="LD9" s="100">
        <f>SQRT(('Box Position Calc'!$D7-LD$6)^2+(LD$4-'Box Position Calc'!$C7)^2)</f>
        <v>44.264217915313054</v>
      </c>
      <c r="LE9" s="100">
        <f>SQRT(('Box Position Calc'!$D7-LE$6)^2+(LE$4-'Box Position Calc'!$C7)^2)</f>
        <v>45.626748233037468</v>
      </c>
      <c r="LF9" s="100">
        <f>SQRT(('Box Position Calc'!$D7-LF$6)^2+(LF$4-'Box Position Calc'!$C7)^2)</f>
        <v>46.990838350564559</v>
      </c>
      <c r="LG9" s="100">
        <f>SQRT(('Box Position Calc'!$D7-LG$6)^2+(LG$4-'Box Position Calc'!$C7)^2)</f>
        <v>48.356356266348527</v>
      </c>
      <c r="LH9" s="100">
        <f>SQRT(('Box Position Calc'!$D7-LH$6)^2+(LH$4-'Box Position Calc'!$C7)^2)</f>
        <v>49.723184348233325</v>
      </c>
      <c r="LI9" s="100">
        <f>SQRT(('Box Position Calc'!$D7-LI$6)^2+(LI$4-'Box Position Calc'!$C7)^2)</f>
        <v>51.091217444879895</v>
      </c>
      <c r="LJ9" s="100">
        <f>SQRT(('Box Position Calc'!$D7-LJ$6)^2+(LJ$4-'Box Position Calc'!$C7)^2)</f>
        <v>52.460361285191695</v>
      </c>
      <c r="LK9" s="100">
        <f>SQRT(('Box Position Calc'!$D7-LK$6)^2+(LK$4-'Box Position Calc'!$C7)^2)</f>
        <v>53.830531116151114</v>
      </c>
      <c r="LL9" s="100">
        <f>SQRT(('Box Position Calc'!$D7-LL$6)^2+(LL$4-'Box Position Calc'!$C7)^2)</f>
        <v>55.20165053893065</v>
      </c>
      <c r="LM9" s="100">
        <f>SQRT(('Box Position Calc'!$D7-LM$6)^2+(LM$4-'Box Position Calc'!$C7)^2)</f>
        <v>56.573650510628759</v>
      </c>
      <c r="LN9" s="100">
        <f>SQRT(('Box Position Calc'!$D7-LN$6)^2+(LN$4-'Box Position Calc'!$C7)^2)</f>
        <v>57.946468484943438</v>
      </c>
      <c r="LO9" s="100">
        <f>SQRT(('Box Position Calc'!$D7-LO$6)^2+(LO$4-'Box Position Calc'!$C7)^2)</f>
        <v>59.320047669869204</v>
      </c>
      <c r="LP9" s="100">
        <f>SQRT(('Box Position Calc'!$D7-LP$6)^2+(LP$4-'Box Position Calc'!$C7)^2)</f>
        <v>60.69433638434316</v>
      </c>
      <c r="LQ9" s="100">
        <f>SQRT(('Box Position Calc'!$D7-LQ$6)^2+(LQ$4-'Box Position Calc'!$C7)^2)</f>
        <v>62.069287498869237</v>
      </c>
      <c r="LR9" s="100">
        <f>SQRT(('Box Position Calc'!$D7-LR$6)^2+(LR$4-'Box Position Calc'!$C7)^2)</f>
        <v>63.444857947669803</v>
      </c>
      <c r="LS9" s="100">
        <f>SQRT(('Box Position Calc'!$D7-LS$6)^2+(LS$4-'Box Position Calc'!$C7)^2)</f>
        <v>63.334429815069782</v>
      </c>
      <c r="LT9" s="100">
        <f>SQRT(('Box Position Calc'!$D7-LT$6)^2+(LT$4-'Box Position Calc'!$C7)^2)</f>
        <v>65.458402586190587</v>
      </c>
      <c r="LU9" s="100">
        <f>SQRT(('Box Position Calc'!$D7-LU$6)^2+(LU$4-'Box Position Calc'!$C7)^2)</f>
        <v>66.527824170709863</v>
      </c>
      <c r="LV9" s="100">
        <f>SQRT(('Box Position Calc'!$D7-LV$6)^2+(LV$4-'Box Position Calc'!$C7)^2)</f>
        <v>67.601889264271051</v>
      </c>
      <c r="LW9" s="100">
        <f>SQRT(('Box Position Calc'!$D7-LW$6)^2+(LW$4-'Box Position Calc'!$C7)^2)</f>
        <v>68.680380013257306</v>
      </c>
      <c r="LX9" s="100">
        <f>SQRT(('Box Position Calc'!$D7-LX$6)^2+(LX$4-'Box Position Calc'!$C7)^2)</f>
        <v>69.763091164948321</v>
      </c>
      <c r="LY9" s="100">
        <f>SQRT(('Box Position Calc'!$D7-LY$6)^2+(LY$4-'Box Position Calc'!$C7)^2)</f>
        <v>70.849829233874203</v>
      </c>
      <c r="LZ9" s="100">
        <f>SQRT(('Box Position Calc'!$D7-LZ$6)^2+(LZ$4-'Box Position Calc'!$C7)^2)</f>
        <v>71.940411727388465</v>
      </c>
      <c r="MA9" s="100">
        <f>SQRT(('Box Position Calc'!$D7-MA$6)^2+(MA$4-'Box Position Calc'!$C7)^2)</f>
        <v>73.034666426293754</v>
      </c>
      <c r="MB9" s="100">
        <f>SQRT(('Box Position Calc'!$D7-MB$6)^2+(MB$4-'Box Position Calc'!$C7)^2)</f>
        <v>74.132430716594044</v>
      </c>
      <c r="MC9" s="100">
        <f>SQRT(('Box Position Calc'!$D7-MC$6)^2+(MC$4-'Box Position Calc'!$C7)^2)</f>
        <v>75.233550968687013</v>
      </c>
      <c r="MD9" s="100">
        <f>SQRT(('Box Position Calc'!$D7-MD$6)^2+(MD$4-'Box Position Calc'!$C7)^2)</f>
        <v>76.337881960545786</v>
      </c>
      <c r="ME9" s="100">
        <f>SQRT(('Box Position Calc'!$D7-ME$6)^2+(ME$4-'Box Position Calc'!$C7)^2)</f>
        <v>77.445286341669686</v>
      </c>
      <c r="MF9" s="100">
        <f>SQRT(('Box Position Calc'!$D7-MF$6)^2+(MF$4-'Box Position Calc'!$C7)^2)</f>
        <v>78.555634134802759</v>
      </c>
      <c r="MG9" s="100">
        <f>SQRT(('Box Position Calc'!$D7-MG$6)^2+(MG$4-'Box Position Calc'!$C7)^2)</f>
        <v>79.668802272630884</v>
      </c>
      <c r="MH9" s="100">
        <f>SQRT(('Box Position Calc'!$D7-MH$6)^2+(MH$4-'Box Position Calc'!$C7)^2)</f>
        <v>80.784674166867262</v>
      </c>
      <c r="MI9" s="100">
        <f>SQRT(('Box Position Calc'!$D7-MI$6)^2+(MI$4-'Box Position Calc'!$C7)^2)</f>
        <v>81.903139307324849</v>
      </c>
      <c r="MJ9" s="100">
        <f>SQRT(('Box Position Calc'!$D7-MJ$6)^2+(MJ$4-'Box Position Calc'!$C7)^2)</f>
        <v>83.024092888751269</v>
      </c>
      <c r="MK9" s="100"/>
      <c r="ML9" s="100"/>
      <c r="MM9" s="100"/>
      <c r="MN9" s="100"/>
      <c r="MO9" s="100"/>
      <c r="MP9" s="100"/>
      <c r="MQ9" s="100"/>
      <c r="MR9" s="100"/>
      <c r="MS9" s="100"/>
      <c r="MT9" s="100"/>
      <c r="MU9" s="100"/>
      <c r="MV9" s="100"/>
      <c r="MW9" s="100"/>
      <c r="MX9" s="100"/>
      <c r="MY9" s="100"/>
      <c r="MZ9" s="100"/>
      <c r="NA9" s="100"/>
      <c r="NB9" s="100"/>
      <c r="NC9" s="100">
        <f>Display!C9</f>
        <v>2</v>
      </c>
      <c r="ND9" s="100">
        <f>Display!D9</f>
        <v>9.6</v>
      </c>
      <c r="NE9" s="100">
        <f>Display!D46</f>
        <v>0</v>
      </c>
      <c r="NF9" s="100"/>
      <c r="NG9" s="100">
        <f t="shared" si="53"/>
        <v>48.814074834290352</v>
      </c>
      <c r="NH9" s="100">
        <f t="shared" si="47"/>
        <v>37.450578231736728</v>
      </c>
      <c r="NI9" s="100">
        <f t="shared" si="47"/>
        <v>33.326289687115207</v>
      </c>
      <c r="NJ9" s="100">
        <f t="shared" si="47"/>
        <v>29.941942530272968</v>
      </c>
      <c r="NK9" s="100">
        <f t="shared" si="47"/>
        <v>27.133121027816401</v>
      </c>
      <c r="NL9" s="100">
        <f t="shared" si="47"/>
        <v>24.775140568831915</v>
      </c>
      <c r="NM9" s="100">
        <f t="shared" si="47"/>
        <v>22.773885489712768</v>
      </c>
      <c r="NN9" s="100">
        <f t="shared" si="47"/>
        <v>21.058039788252813</v>
      </c>
      <c r="NO9" s="100">
        <f t="shared" si="47"/>
        <v>19.573125830410191</v>
      </c>
      <c r="NP9" s="100">
        <f t="shared" si="47"/>
        <v>18.277109609220133</v>
      </c>
      <c r="NQ9" s="100">
        <f t="shared" si="47"/>
        <v>17.137208146183013</v>
      </c>
      <c r="NR9" s="100">
        <f t="shared" si="47"/>
        <v>16.127575825959809</v>
      </c>
      <c r="NS9" s="100">
        <f t="shared" si="47"/>
        <v>15.227621130614551</v>
      </c>
      <c r="NT9" s="100">
        <f t="shared" si="47"/>
        <v>14.420773127510984</v>
      </c>
      <c r="NU9" s="100">
        <f t="shared" si="47"/>
        <v>13.693569446648524</v>
      </c>
      <c r="NV9" s="100">
        <f t="shared" si="47"/>
        <v>13.034975399596959</v>
      </c>
      <c r="NW9" s="100">
        <f t="shared" si="47"/>
        <v>12.435870597613388</v>
      </c>
      <c r="NX9" s="100">
        <f t="shared" si="48"/>
        <v>11.888658039627984</v>
      </c>
      <c r="NY9" s="100">
        <f t="shared" si="48"/>
        <v>11.888658039627984</v>
      </c>
      <c r="NZ9" s="100">
        <f t="shared" si="48"/>
        <v>11.024432657391742</v>
      </c>
      <c r="OA9" s="100">
        <f t="shared" si="48"/>
        <v>10.633328054684057</v>
      </c>
      <c r="OB9" s="100">
        <f t="shared" si="48"/>
        <v>10.266254795540675</v>
      </c>
      <c r="OC9" s="100">
        <f t="shared" si="48"/>
        <v>9.9210915408018536</v>
      </c>
      <c r="OD9" s="100">
        <f t="shared" si="48"/>
        <v>9.5959564368741042</v>
      </c>
      <c r="OE9" s="100">
        <f t="shared" si="48"/>
        <v>9.2891746621693869</v>
      </c>
      <c r="OF9" s="100">
        <f t="shared" si="48"/>
        <v>8.9992510458392871</v>
      </c>
      <c r="OG9" s="100">
        <f t="shared" si="48"/>
        <v>8.7248468693744883</v>
      </c>
      <c r="OH9" s="100">
        <f t="shared" si="48"/>
        <v>8.4647601330843827</v>
      </c>
      <c r="OI9" s="100">
        <f t="shared" si="48"/>
        <v>8.2179087051613067</v>
      </c>
      <c r="OJ9" s="100">
        <f t="shared" si="48"/>
        <v>7.9833158789333254</v>
      </c>
      <c r="OK9" s="100">
        <f t="shared" si="48"/>
        <v>7.7600979501063136</v>
      </c>
      <c r="OL9" s="100">
        <f t="shared" si="48"/>
        <v>7.5474534949694885</v>
      </c>
      <c r="OM9" s="100">
        <f t="shared" si="48"/>
        <v>7.3446540862969698</v>
      </c>
      <c r="ON9" s="100">
        <f t="shared" si="49"/>
        <v>7.1510362288174463</v>
      </c>
      <c r="OO9" s="100">
        <f t="shared" si="49"/>
        <v>6.9659943328224756</v>
      </c>
      <c r="OP9" s="100">
        <f t="shared" si="49"/>
        <v>6.7889745744387824</v>
      </c>
      <c r="OQ9" s="100">
        <f t="shared" si="49"/>
        <v>5.8906264162040998</v>
      </c>
      <c r="OR9" s="100">
        <f t="shared" si="49"/>
        <v>4.8686380679317551</v>
      </c>
      <c r="OS9" s="100">
        <f t="shared" si="49"/>
        <v>4.382192017135992</v>
      </c>
      <c r="OT9" s="100">
        <f t="shared" si="49"/>
        <v>3.9111703060360128</v>
      </c>
      <c r="OU9" s="100">
        <f t="shared" si="49"/>
        <v>3.4549115056061908</v>
      </c>
      <c r="OV9" s="100">
        <f t="shared" si="49"/>
        <v>3.0127875041833363</v>
      </c>
      <c r="OW9" s="100">
        <f t="shared" si="49"/>
        <v>2.5842017674722229</v>
      </c>
      <c r="OX9" s="100">
        <f t="shared" si="49"/>
        <v>2.1685876712878951</v>
      </c>
      <c r="OY9" s="100">
        <f t="shared" si="49"/>
        <v>1.7654069084620687</v>
      </c>
      <c r="OZ9" s="100">
        <f t="shared" si="49"/>
        <v>1.3741479702232198</v>
      </c>
      <c r="PA9" s="100">
        <f t="shared" si="49"/>
        <v>0.99432470148195762</v>
      </c>
      <c r="PB9" s="100">
        <f t="shared" si="49"/>
        <v>0.62547492877487798</v>
      </c>
      <c r="PC9" s="100">
        <f t="shared" si="49"/>
        <v>0.26715915910284593</v>
      </c>
      <c r="PD9" s="100">
        <f t="shared" si="50"/>
        <v>-8.1040652481476627E-2</v>
      </c>
      <c r="PE9" s="100">
        <f t="shared" si="50"/>
        <v>-0.41952226895807598</v>
      </c>
      <c r="PF9" s="100">
        <f t="shared" si="50"/>
        <v>-0.74866427370244537</v>
      </c>
      <c r="PG9" s="100">
        <f t="shared" si="50"/>
        <v>-1.0688271118499983</v>
      </c>
      <c r="PH9" s="100">
        <f t="shared" si="50"/>
        <v>-1.3803540734444368</v>
      </c>
      <c r="PI9" s="100"/>
      <c r="PJ9" s="100"/>
      <c r="PK9" s="100"/>
    </row>
    <row r="10" spans="1:427" x14ac:dyDescent="0.2">
      <c r="A10" s="92"/>
      <c r="B10" s="92"/>
      <c r="C10" s="92">
        <v>4</v>
      </c>
      <c r="D10" s="98">
        <f>SQRT(('Box Position Calc'!$D8-D$6)^2+(D$4-'Box Position Calc'!$C8)^2)</f>
        <v>10.510261652309136</v>
      </c>
      <c r="E10" s="98">
        <f>SQRT(('Box Position Calc'!$D8-E$6)^2+(E$4-'Box Position Calc'!$C8)^2)</f>
        <v>13.059556644583553</v>
      </c>
      <c r="F10" s="98">
        <f>SQRT(('Box Position Calc'!$D8-F$6)^2+(F$4-'Box Position Calc'!$C8)^2)</f>
        <v>14.473886063451577</v>
      </c>
      <c r="G10" s="98">
        <f>SQRT(('Box Position Calc'!$D8-G$6)^2+(G$4-'Box Position Calc'!$C8)^2)</f>
        <v>15.948881922188189</v>
      </c>
      <c r="H10" s="98">
        <f>SQRT(('Box Position Calc'!$D8-H$6)^2+(H$4-'Box Position Calc'!$C8)^2)</f>
        <v>17.469184014242245</v>
      </c>
      <c r="I10" s="98">
        <f>SQRT(('Box Position Calc'!$D8-I$6)^2+(I$4-'Box Position Calc'!$C8)^2)</f>
        <v>19.023933464045875</v>
      </c>
      <c r="J10" s="98">
        <f>SQRT(('Box Position Calc'!$D8-J$6)^2+(J$4-'Box Position Calc'!$C8)^2)</f>
        <v>20.605334200902064</v>
      </c>
      <c r="K10" s="98">
        <f>SQRT(('Box Position Calc'!$D8-K$6)^2+(K$4-'Box Position Calc'!$C8)^2)</f>
        <v>22.207693472819642</v>
      </c>
      <c r="L10" s="98">
        <f>SQRT(('Box Position Calc'!$D8-L$6)^2+(L$4-'Box Position Calc'!$C8)^2)</f>
        <v>23.826783249108555</v>
      </c>
      <c r="M10" s="98">
        <f>SQRT(('Box Position Calc'!$D8-M$6)^2+(M$4-'Box Position Calc'!$C8)^2)</f>
        <v>25.459411803549507</v>
      </c>
      <c r="N10" s="98">
        <f>SQRT(('Box Position Calc'!$D8-N$6)^2+(N$4-'Box Position Calc'!$C8)^2)</f>
        <v>27.103132614715669</v>
      </c>
      <c r="O10" s="98">
        <f>SQRT(('Box Position Calc'!$D8-O$6)^2+(O$4-'Box Position Calc'!$C8)^2)</f>
        <v>28.756043615985224</v>
      </c>
      <c r="P10" s="98">
        <f>SQRT(('Box Position Calc'!$D8-P$6)^2+(P$4-'Box Position Calc'!$C8)^2)</f>
        <v>30.416646595630112</v>
      </c>
      <c r="Q10" s="98">
        <f>SQRT(('Box Position Calc'!$D8-Q$6)^2+(Q$4-'Box Position Calc'!$C8)^2)</f>
        <v>32.083747202717788</v>
      </c>
      <c r="R10" s="98">
        <f>SQRT(('Box Position Calc'!$D8-R$6)^2+(R$4-'Box Position Calc'!$C8)^2)</f>
        <v>33.756382770933527</v>
      </c>
      <c r="S10" s="98">
        <f>SQRT(('Box Position Calc'!$D8-S$6)^2+(S$4-'Box Position Calc'!$C8)^2)</f>
        <v>35.433769482699503</v>
      </c>
      <c r="T10" s="98">
        <f>SQRT(('Box Position Calc'!$D8-T$6)^2+(T$4-'Box Position Calc'!$C8)^2)</f>
        <v>37.115263174249854</v>
      </c>
      <c r="U10" s="98">
        <f>SQRT(('Box Position Calc'!$D8-U$6)^2+(U$4-'Box Position Calc'!$C8)^2)</f>
        <v>38.800329895504753</v>
      </c>
      <c r="V10" s="98">
        <f>SQRT(('Box Position Calc'!$D8-V$6)^2+(V$4-'Box Position Calc'!$C8)^2)</f>
        <v>38.800329895504753</v>
      </c>
      <c r="W10" s="98">
        <f>SQRT(('Box Position Calc'!$D8-W$6)^2+(W$4-'Box Position Calc'!$C8)^2)</f>
        <v>41.514151030732513</v>
      </c>
      <c r="X10" s="98">
        <f>SQRT(('Box Position Calc'!$D8-X$6)^2+(X$4-'Box Position Calc'!$C8)^2)</f>
        <v>42.874160697972329</v>
      </c>
      <c r="Y10" s="98">
        <f>SQRT(('Box Position Calc'!$D8-Y$6)^2+(Y$4-'Box Position Calc'!$C8)^2)</f>
        <v>44.235982448792484</v>
      </c>
      <c r="Z10" s="98">
        <f>SQRT(('Box Position Calc'!$D8-Z$6)^2+(Z$4-'Box Position Calc'!$C8)^2)</f>
        <v>45.599453930561843</v>
      </c>
      <c r="AA10" s="98">
        <f>SQRT(('Box Position Calc'!$D8-AA$6)^2+(AA$4-'Box Position Calc'!$C8)^2)</f>
        <v>46.964431458522121</v>
      </c>
      <c r="AB10" s="98">
        <f>SQRT(('Box Position Calc'!$D8-AB$6)^2+(AB$4-'Box Position Calc'!$C8)^2)</f>
        <v>48.330787429755858</v>
      </c>
      <c r="AC10" s="98">
        <f>SQRT(('Box Position Calc'!$D8-AC$6)^2+(AC$4-'Box Position Calc'!$C8)^2)</f>
        <v>49.698408151967065</v>
      </c>
      <c r="AD10" s="98">
        <f>SQRT(('Box Position Calc'!$D8-AD$6)^2+(AD$4-'Box Position Calc'!$C8)^2)</f>
        <v>51.067192012093244</v>
      </c>
      <c r="AE10" s="98">
        <f>SQRT(('Box Position Calc'!$D8-AE$6)^2+(AE$4-'Box Position Calc'!$C8)^2)</f>
        <v>52.437047924742366</v>
      </c>
      <c r="AF10" s="98">
        <f>SQRT(('Box Position Calc'!$D8-AF$6)^2+(AF$4-'Box Position Calc'!$C8)^2)</f>
        <v>53.807894012167871</v>
      </c>
      <c r="AG10" s="98">
        <f>SQRT(('Box Position Calc'!$D8-AG$6)^2+(AG$4-'Box Position Calc'!$C8)^2)</f>
        <v>55.179656476720552</v>
      </c>
      <c r="AH10" s="98">
        <f>SQRT(('Box Position Calc'!$D8-AH$6)^2+(AH$4-'Box Position Calc'!$C8)^2)</f>
        <v>56.55226863401964</v>
      </c>
      <c r="AI10" s="98">
        <f>SQRT(('Box Position Calc'!$D8-AI$6)^2+(AI$4-'Box Position Calc'!$C8)^2)</f>
        <v>57.925670080897532</v>
      </c>
      <c r="AJ10" s="98">
        <f>SQRT(('Box Position Calc'!$D8-AJ$6)^2+(AJ$4-'Box Position Calc'!$C8)^2)</f>
        <v>59.299805976823293</v>
      </c>
      <c r="AK10" s="98">
        <f>SQRT(('Box Position Calc'!$D8-AK$6)^2+(AK$4-'Box Position Calc'!$C8)^2)</f>
        <v>60.674626421248156</v>
      </c>
      <c r="AL10" s="98">
        <f>SQRT(('Box Position Calc'!$D8-AL$6)^2+(AL$4-'Box Position Calc'!$C8)^2)</f>
        <v>62.050085912336939</v>
      </c>
      <c r="AM10" s="98">
        <f>SQRT(('Box Position Calc'!$D8-AM$6)^2+(AM$4-'Box Position Calc'!$C8)^2)</f>
        <v>63.426142875000686</v>
      </c>
      <c r="AN10" s="98">
        <f>SQRT(('Box Position Calc'!$D8-AN$6)^2+(AN$4-'Box Position Calc'!$C8)^2)</f>
        <v>63.318209071324816</v>
      </c>
      <c r="AO10" s="98">
        <f>SQRT(('Box Position Calc'!$D8-AO$6)^2+(AO$4-'Box Position Calc'!$C8)^2)</f>
        <v>65.44501731497995</v>
      </c>
      <c r="AP10" s="98">
        <f>SQRT(('Box Position Calc'!$D8-AP$6)^2+(AP$4-'Box Position Calc'!$C8)^2)</f>
        <v>66.515790021785222</v>
      </c>
      <c r="AQ10" s="98">
        <f>SQRT(('Box Position Calc'!$D8-AQ$6)^2+(AQ$4-'Box Position Calc'!$C8)^2)</f>
        <v>67.591164189879208</v>
      </c>
      <c r="AR10" s="98">
        <f>SQRT(('Box Position Calc'!$D8-AR$6)^2+(AR$4-'Box Position Calc'!$C8)^2)</f>
        <v>68.67092364546285</v>
      </c>
      <c r="AS10" s="98">
        <f>SQRT(('Box Position Calc'!$D8-AS$6)^2+(AS$4-'Box Position Calc'!$C8)^2)</f>
        <v>69.754864744729858</v>
      </c>
      <c r="AT10" s="98">
        <f>SQRT(('Box Position Calc'!$D8-AT$6)^2+(AT$4-'Box Position Calc'!$C8)^2)</f>
        <v>70.842795542291483</v>
      </c>
      <c r="AU10" s="98">
        <f>SQRT(('Box Position Calc'!$D8-AU$6)^2+(AU$4-'Box Position Calc'!$C8)^2)</f>
        <v>71.934535018967495</v>
      </c>
      <c r="AV10" s="98">
        <f>SQRT(('Box Position Calc'!$D8-AV$6)^2+(AV$4-'Box Position Calc'!$C8)^2)</f>
        <v>73.029912364729014</v>
      </c>
      <c r="AW10" s="98">
        <f>SQRT(('Box Position Calc'!$D8-AW$6)^2+(AW$4-'Box Position Calc'!$C8)^2)</f>
        <v>74.128766312827082</v>
      </c>
      <c r="AX10" s="98">
        <f>SQRT(('Box Position Calc'!$D8-AX$6)^2+(AX$4-'Box Position Calc'!$C8)^2)</f>
        <v>75.230944521388594</v>
      </c>
      <c r="AY10" s="98">
        <f>SQRT(('Box Position Calc'!$D8-AY$6)^2+(AY$4-'Box Position Calc'!$C8)^2)</f>
        <v>76.33630299900274</v>
      </c>
      <c r="AZ10" s="98">
        <f>SQRT(('Box Position Calc'!$D8-AZ$6)^2+(AZ$4-'Box Position Calc'!$C8)^2)</f>
        <v>77.444705571056659</v>
      </c>
      <c r="BA10" s="98">
        <f>SQRT(('Box Position Calc'!$D8-BA$6)^2+(BA$4-'Box Position Calc'!$C8)^2)</f>
        <v>78.556023383802611</v>
      </c>
      <c r="BB10" s="98">
        <f>SQRT(('Box Position Calc'!$D8-BB$6)^2+(BB$4-'Box Position Calc'!$C8)^2)</f>
        <v>79.670134443354769</v>
      </c>
      <c r="BC10" s="98">
        <f>SQRT(('Box Position Calc'!$D8-BC$6)^2+(BC$4-'Box Position Calc'!$C8)^2)</f>
        <v>80.786923187015176</v>
      </c>
      <c r="BD10" s="98">
        <f>SQRT(('Box Position Calc'!$D8-BD$6)^2+(BD$4-'Box Position Calc'!$C8)^2)</f>
        <v>81.906280084520688</v>
      </c>
      <c r="BE10" s="98">
        <f>SQRT(('Box Position Calc'!$D8-BE$6)^2+(BE$4-'Box Position Calc'!$C8)^2)</f>
        <v>83.028101266980684</v>
      </c>
      <c r="BF10" s="98"/>
      <c r="BG10" s="98"/>
      <c r="BH10" s="98"/>
      <c r="BI10" s="98"/>
      <c r="BJ10" s="98"/>
      <c r="BK10" s="98"/>
      <c r="BL10" s="98"/>
      <c r="BM10" s="98"/>
      <c r="BN10" s="98"/>
      <c r="BO10" s="98"/>
      <c r="BP10" s="98"/>
      <c r="BQ10" s="98"/>
      <c r="BR10" s="98"/>
      <c r="BS10" s="98"/>
      <c r="BT10" s="98"/>
      <c r="BU10" s="98"/>
      <c r="BV10" s="98">
        <f>'Box Position Calc'!$D46</f>
        <v>2</v>
      </c>
      <c r="BW10" s="98">
        <f>'Box Position Calc'!$F46</f>
        <v>9.44</v>
      </c>
      <c r="BX10" s="98">
        <f>Display!D47</f>
        <v>0</v>
      </c>
      <c r="BY10" s="101"/>
      <c r="BZ10" s="98">
        <f t="shared" si="17"/>
        <v>48.239700296102114</v>
      </c>
      <c r="CA10" s="98">
        <f t="shared" si="18"/>
        <v>36.893296411020117</v>
      </c>
      <c r="CB10" s="98">
        <f t="shared" si="19"/>
        <v>32.79706649276747</v>
      </c>
      <c r="CC10" s="98">
        <f t="shared" si="20"/>
        <v>29.443858921101423</v>
      </c>
      <c r="CD10" s="98">
        <f t="shared" si="21"/>
        <v>26.666096081134867</v>
      </c>
      <c r="CE10" s="98">
        <f t="shared" si="22"/>
        <v>24.33760542781684</v>
      </c>
      <c r="CF10" s="98">
        <f t="shared" si="23"/>
        <v>22.363666015473484</v>
      </c>
      <c r="CG10" s="98">
        <f t="shared" si="24"/>
        <v>20.672805406910925</v>
      </c>
      <c r="CH10" s="98">
        <f t="shared" si="25"/>
        <v>19.210607501156687</v>
      </c>
      <c r="CI10" s="98">
        <f t="shared" si="26"/>
        <v>17.935197051456043</v>
      </c>
      <c r="CJ10" s="98">
        <f t="shared" si="27"/>
        <v>16.813985027846741</v>
      </c>
      <c r="CK10" s="98">
        <f t="shared" si="28"/>
        <v>15.821323965474164</v>
      </c>
      <c r="CL10" s="98">
        <f t="shared" si="29"/>
        <v>14.936810051992779</v>
      </c>
      <c r="CM10" s="98">
        <f t="shared" si="30"/>
        <v>14.144043490326737</v>
      </c>
      <c r="CN10" s="98">
        <f t="shared" si="31"/>
        <v>13.4297147133897</v>
      </c>
      <c r="CO10" s="98">
        <f t="shared" si="32"/>
        <v>12.782923890105621</v>
      </c>
      <c r="CP10" s="98">
        <f t="shared" si="33"/>
        <v>12.194668908201464</v>
      </c>
      <c r="CQ10" s="98">
        <f t="shared" si="34"/>
        <v>11.657456191473131</v>
      </c>
      <c r="CR10" s="98">
        <f t="shared" si="35"/>
        <v>11.657456191473131</v>
      </c>
      <c r="CS10" s="98">
        <f t="shared" si="36"/>
        <v>10.807683196016569</v>
      </c>
      <c r="CT10" s="98">
        <f t="shared" si="37"/>
        <v>10.42317991095311</v>
      </c>
      <c r="CU10" s="98">
        <f t="shared" si="38"/>
        <v>10.06233536147829</v>
      </c>
      <c r="CV10" s="98">
        <f t="shared" si="39"/>
        <v>9.723057277906463</v>
      </c>
      <c r="CW10" s="98">
        <f t="shared" si="40"/>
        <v>9.4034901291343829</v>
      </c>
      <c r="CX10" s="98">
        <f t="shared" si="41"/>
        <v>9.1019829542082675</v>
      </c>
      <c r="CY10" s="98">
        <f t="shared" si="42"/>
        <v>8.8170622377305108</v>
      </c>
      <c r="CZ10" s="98">
        <f t="shared" si="43"/>
        <v>8.547408941348607</v>
      </c>
      <c r="DA10" s="98">
        <f t="shared" si="44"/>
        <v>8.2918389754413226</v>
      </c>
      <c r="DB10" s="98">
        <f t="shared" si="44"/>
        <v>8.0492865309615809</v>
      </c>
      <c r="DC10" s="98">
        <f t="shared" si="51"/>
        <v>7.8187897992851561</v>
      </c>
      <c r="DD10" s="98">
        <f t="shared" si="45"/>
        <v>7.5994786940077006</v>
      </c>
      <c r="DE10" s="98">
        <f t="shared" si="45"/>
        <v>7.3905642576532387</v>
      </c>
      <c r="DF10" s="98">
        <f t="shared" si="45"/>
        <v>7.1913294918410884</v>
      </c>
      <c r="DG10" s="98">
        <f t="shared" si="45"/>
        <v>7.0011213944196413</v>
      </c>
      <c r="DH10" s="98">
        <f t="shared" si="45"/>
        <v>6.8193440235974663</v>
      </c>
      <c r="DI10" s="98">
        <f t="shared" si="45"/>
        <v>6.6454524388971947</v>
      </c>
      <c r="DJ10" s="98">
        <f t="shared" si="45"/>
        <v>5.746608960466375</v>
      </c>
      <c r="DK10" s="98">
        <f t="shared" si="45"/>
        <v>4.7290665998493182</v>
      </c>
      <c r="DL10" s="98">
        <f t="shared" si="45"/>
        <v>4.2447730184690897</v>
      </c>
      <c r="DM10" s="98">
        <f t="shared" si="45"/>
        <v>3.7758570201704345</v>
      </c>
      <c r="DN10" s="98">
        <f t="shared" si="45"/>
        <v>3.321657558263837</v>
      </c>
      <c r="DO10" s="98">
        <f t="shared" si="45"/>
        <v>2.881547024345366</v>
      </c>
      <c r="DP10" s="98">
        <f t="shared" si="45"/>
        <v>2.4549294876651118</v>
      </c>
      <c r="DQ10" s="98">
        <f t="shared" si="45"/>
        <v>2.0412390099382662</v>
      </c>
      <c r="DR10" s="98">
        <f t="shared" si="45"/>
        <v>1.6399380366998457</v>
      </c>
      <c r="DS10" s="98">
        <f t="shared" si="45"/>
        <v>1.2505158652220416</v>
      </c>
      <c r="DT10" s="98">
        <f t="shared" si="45"/>
        <v>0.87248718816942983</v>
      </c>
      <c r="DU10" s="98">
        <f t="shared" si="45"/>
        <v>0.5053907115171512</v>
      </c>
      <c r="DV10" s="98">
        <f t="shared" si="45"/>
        <v>0.14878784476888995</v>
      </c>
      <c r="DW10" s="98">
        <f t="shared" si="45"/>
        <v>-0.19773853884862547</v>
      </c>
      <c r="DX10" s="98">
        <f t="shared" si="45"/>
        <v>-0.53458527479014606</v>
      </c>
      <c r="DY10" s="98">
        <f t="shared" si="45"/>
        <v>-0.86213001493922548</v>
      </c>
      <c r="DZ10" s="98">
        <f t="shared" si="45"/>
        <v>-1.1807322735414232</v>
      </c>
      <c r="EA10" s="98">
        <f t="shared" si="45"/>
        <v>-1.4907344142109764</v>
      </c>
      <c r="EB10" s="98"/>
      <c r="EC10" s="98"/>
      <c r="ED10" s="98"/>
      <c r="EE10" s="98"/>
      <c r="EF10" s="98"/>
      <c r="EG10" s="98"/>
      <c r="EH10" s="98"/>
      <c r="EI10" s="98"/>
      <c r="EJ10" s="98"/>
      <c r="EK10" s="98"/>
      <c r="EL10" s="98"/>
      <c r="EM10" s="98"/>
      <c r="EN10" s="98"/>
      <c r="EO10" s="98"/>
      <c r="EP10" s="98"/>
      <c r="EU10" s="94"/>
      <c r="EV10" s="94"/>
      <c r="EW10" s="94"/>
      <c r="EX10" s="94">
        <v>4</v>
      </c>
      <c r="EY10" s="99">
        <f>SQRT(('Box Position Calc'!$D8-EY$6)^2+(EY$4-'Box Position Calc'!$C8)^2)</f>
        <v>10.510261652309136</v>
      </c>
      <c r="EZ10" s="99">
        <f>SQRT(('Box Position Calc'!$D8-EZ$6)^2+(EZ$4-'Box Position Calc'!$C8)^2)</f>
        <v>13.059556644583553</v>
      </c>
      <c r="FA10" s="99">
        <f>SQRT(('Box Position Calc'!$D8-FA$6)^2+(FA$4-'Box Position Calc'!$C8)^2)</f>
        <v>14.473886063451577</v>
      </c>
      <c r="FB10" s="99">
        <f>SQRT(('Box Position Calc'!$D8-FB$6)^2+(FB$4-'Box Position Calc'!$C8)^2)</f>
        <v>15.948881922188189</v>
      </c>
      <c r="FC10" s="99">
        <f>SQRT(('Box Position Calc'!$D8-FC$6)^2+(FC$4-'Box Position Calc'!$C8)^2)</f>
        <v>17.469184014242245</v>
      </c>
      <c r="FD10" s="99">
        <f>SQRT(('Box Position Calc'!$D8-FD$6)^2+(FD$4-'Box Position Calc'!$C8)^2)</f>
        <v>19.023933464045875</v>
      </c>
      <c r="FE10" s="99">
        <f>SQRT(('Box Position Calc'!$D8-FE$6)^2+(FE$4-'Box Position Calc'!$C8)^2)</f>
        <v>20.605334200902064</v>
      </c>
      <c r="FF10" s="99">
        <f>SQRT(('Box Position Calc'!$D8-FF$6)^2+(FF$4-'Box Position Calc'!$C8)^2)</f>
        <v>22.207693472819642</v>
      </c>
      <c r="FG10" s="99">
        <f>SQRT(('Box Position Calc'!$D8-FG$6)^2+(FG$4-'Box Position Calc'!$C8)^2)</f>
        <v>23.826783249108555</v>
      </c>
      <c r="FH10" s="99">
        <f>SQRT(('Box Position Calc'!$D8-FH$6)^2+(FH$4-'Box Position Calc'!$C8)^2)</f>
        <v>25.459411803549507</v>
      </c>
      <c r="FI10" s="99">
        <f>SQRT(('Box Position Calc'!$D8-FI$6)^2+(FI$4-'Box Position Calc'!$C8)^2)</f>
        <v>27.103132614715669</v>
      </c>
      <c r="FJ10" s="99">
        <f>SQRT(('Box Position Calc'!$D8-FJ$6)^2+(FJ$4-'Box Position Calc'!$C8)^2)</f>
        <v>28.756043615985224</v>
      </c>
      <c r="FK10" s="99">
        <f>SQRT(('Box Position Calc'!$D8-FK$6)^2+(FK$4-'Box Position Calc'!$C8)^2)</f>
        <v>30.416646595630112</v>
      </c>
      <c r="FL10" s="99">
        <f>SQRT(('Box Position Calc'!$D8-FL$6)^2+(FL$4-'Box Position Calc'!$C8)^2)</f>
        <v>32.083747202717788</v>
      </c>
      <c r="FM10" s="99">
        <f>SQRT(('Box Position Calc'!$D8-FM$6)^2+(FM$4-'Box Position Calc'!$C8)^2)</f>
        <v>33.756382770933527</v>
      </c>
      <c r="FN10" s="99">
        <f>SQRT(('Box Position Calc'!$D8-FN$6)^2+(FN$4-'Box Position Calc'!$C8)^2)</f>
        <v>35.433769482699503</v>
      </c>
      <c r="FO10" s="99">
        <f>SQRT(('Box Position Calc'!$D8-FO$6)^2+(FO$4-'Box Position Calc'!$C8)^2)</f>
        <v>37.115263174249854</v>
      </c>
      <c r="FP10" s="99">
        <f>SQRT(('Box Position Calc'!$D8-FP$6)^2+(FP$4-'Box Position Calc'!$C8)^2)</f>
        <v>38.800329895504753</v>
      </c>
      <c r="FQ10" s="99">
        <f>SQRT(('Box Position Calc'!$D8-FQ$6)^2+(FQ$4-'Box Position Calc'!$C8)^2)</f>
        <v>38.800329895504753</v>
      </c>
      <c r="FR10" s="99">
        <f>SQRT(('Box Position Calc'!$D8-FR$6)^2+(FR$4-'Box Position Calc'!$C8)^2)</f>
        <v>41.514151030732513</v>
      </c>
      <c r="FS10" s="99">
        <f>SQRT(('Box Position Calc'!$D8-FS$6)^2+(FS$4-'Box Position Calc'!$C8)^2)</f>
        <v>42.874160697972329</v>
      </c>
      <c r="FT10" s="99">
        <f>SQRT(('Box Position Calc'!$D8-FT$6)^2+(FT$4-'Box Position Calc'!$C8)^2)</f>
        <v>44.235982448792484</v>
      </c>
      <c r="FU10" s="99">
        <f>SQRT(('Box Position Calc'!$D8-FU$6)^2+(FU$4-'Box Position Calc'!$C8)^2)</f>
        <v>45.599453930561843</v>
      </c>
      <c r="FV10" s="99">
        <f>SQRT(('Box Position Calc'!$D8-FV$6)^2+(FV$4-'Box Position Calc'!$C8)^2)</f>
        <v>46.964431458522121</v>
      </c>
      <c r="FW10" s="99">
        <f>SQRT(('Box Position Calc'!$D8-FW$6)^2+(FW$4-'Box Position Calc'!$C8)^2)</f>
        <v>48.330787429755858</v>
      </c>
      <c r="FX10" s="99">
        <f>SQRT(('Box Position Calc'!$D8-FX$6)^2+(FX$4-'Box Position Calc'!$C8)^2)</f>
        <v>49.698408151967065</v>
      </c>
      <c r="FY10" s="99">
        <f>SQRT(('Box Position Calc'!$D8-FY$6)^2+(FY$4-'Box Position Calc'!$C8)^2)</f>
        <v>51.067192012093244</v>
      </c>
      <c r="FZ10" s="99">
        <f>SQRT(('Box Position Calc'!$D8-FZ$6)^2+(FZ$4-'Box Position Calc'!$C8)^2)</f>
        <v>52.437047924742366</v>
      </c>
      <c r="GA10" s="99">
        <f>SQRT(('Box Position Calc'!$D8-GA$6)^2+(GA$4-'Box Position Calc'!$C8)^2)</f>
        <v>53.807894012167871</v>
      </c>
      <c r="GB10" s="99">
        <f>SQRT(('Box Position Calc'!$D8-GB$6)^2+(GB$4-'Box Position Calc'!$C8)^2)</f>
        <v>55.179656476720552</v>
      </c>
      <c r="GC10" s="99">
        <f>SQRT(('Box Position Calc'!$D8-GC$6)^2+(GC$4-'Box Position Calc'!$C8)^2)</f>
        <v>56.55226863401964</v>
      </c>
      <c r="GD10" s="99">
        <f>SQRT(('Box Position Calc'!$D8-GD$6)^2+(GD$4-'Box Position Calc'!$C8)^2)</f>
        <v>57.925670080897532</v>
      </c>
      <c r="GE10" s="99">
        <f>SQRT(('Box Position Calc'!$D8-GE$6)^2+(GE$4-'Box Position Calc'!$C8)^2)</f>
        <v>59.299805976823293</v>
      </c>
      <c r="GF10" s="99">
        <f>SQRT(('Box Position Calc'!$D8-GF$6)^2+(GF$4-'Box Position Calc'!$C8)^2)</f>
        <v>60.674626421248156</v>
      </c>
      <c r="GG10" s="99">
        <f>SQRT(('Box Position Calc'!$D8-GG$6)^2+(GG$4-'Box Position Calc'!$C8)^2)</f>
        <v>62.050085912336939</v>
      </c>
      <c r="GH10" s="99">
        <f>SQRT(('Box Position Calc'!$D8-GH$6)^2+(GH$4-'Box Position Calc'!$C8)^2)</f>
        <v>63.426142875000686</v>
      </c>
      <c r="GI10" s="99">
        <f>SQRT(('Box Position Calc'!$D8-GI$6)^2+(GI$4-'Box Position Calc'!$C8)^2)</f>
        <v>63.318209071324816</v>
      </c>
      <c r="GJ10" s="99">
        <f>SQRT(('Box Position Calc'!$D8-GJ$6)^2+(GJ$4-'Box Position Calc'!$C8)^2)</f>
        <v>65.44501731497995</v>
      </c>
      <c r="GK10" s="99">
        <f>SQRT(('Box Position Calc'!$D8-GK$6)^2+(GK$4-'Box Position Calc'!$C8)^2)</f>
        <v>66.515790021785222</v>
      </c>
      <c r="GL10" s="99">
        <f>SQRT(('Box Position Calc'!$D8-GL$6)^2+(GL$4-'Box Position Calc'!$C8)^2)</f>
        <v>67.591164189879208</v>
      </c>
      <c r="GM10" s="99">
        <f>SQRT(('Box Position Calc'!$D8-GM$6)^2+(GM$4-'Box Position Calc'!$C8)^2)</f>
        <v>68.67092364546285</v>
      </c>
      <c r="GN10" s="99">
        <f>SQRT(('Box Position Calc'!$D8-GN$6)^2+(GN$4-'Box Position Calc'!$C8)^2)</f>
        <v>69.754864744729858</v>
      </c>
      <c r="GO10" s="99">
        <f>SQRT(('Box Position Calc'!$D8-GO$6)^2+(GO$4-'Box Position Calc'!$C8)^2)</f>
        <v>70.842795542291483</v>
      </c>
      <c r="GP10" s="99">
        <f>SQRT(('Box Position Calc'!$D8-GP$6)^2+(GP$4-'Box Position Calc'!$C8)^2)</f>
        <v>71.934535018967495</v>
      </c>
      <c r="GQ10" s="99">
        <f>SQRT(('Box Position Calc'!$D8-GQ$6)^2+(GQ$4-'Box Position Calc'!$C8)^2)</f>
        <v>73.029912364729014</v>
      </c>
      <c r="GR10" s="99">
        <f>SQRT(('Box Position Calc'!$D8-GR$6)^2+(GR$4-'Box Position Calc'!$C8)^2)</f>
        <v>74.128766312827082</v>
      </c>
      <c r="GS10" s="99">
        <f>SQRT(('Box Position Calc'!$D8-GS$6)^2+(GS$4-'Box Position Calc'!$C8)^2)</f>
        <v>75.230944521388594</v>
      </c>
      <c r="GT10" s="99">
        <f>SQRT(('Box Position Calc'!$D8-GT$6)^2+(GT$4-'Box Position Calc'!$C8)^2)</f>
        <v>76.33630299900274</v>
      </c>
      <c r="GU10" s="99">
        <f>SQRT(('Box Position Calc'!$D8-GU$6)^2+(GU$4-'Box Position Calc'!$C8)^2)</f>
        <v>77.444705571056659</v>
      </c>
      <c r="GV10" s="99">
        <f>SQRT(('Box Position Calc'!$D8-GV$6)^2+(GV$4-'Box Position Calc'!$C8)^2)</f>
        <v>78.556023383802611</v>
      </c>
      <c r="GW10" s="99">
        <f>SQRT(('Box Position Calc'!$D8-GW$6)^2+(GW$4-'Box Position Calc'!$C8)^2)</f>
        <v>79.670134443354769</v>
      </c>
      <c r="GX10" s="99">
        <f>SQRT(('Box Position Calc'!$D8-GX$6)^2+(GX$4-'Box Position Calc'!$C8)^2)</f>
        <v>80.786923187015176</v>
      </c>
      <c r="GY10" s="99">
        <f>SQRT(('Box Position Calc'!$D8-GY$6)^2+(GY$4-'Box Position Calc'!$C8)^2)</f>
        <v>81.906280084520688</v>
      </c>
      <c r="GZ10" s="99">
        <f>SQRT(('Box Position Calc'!$D8-GZ$6)^2+(GZ$4-'Box Position Calc'!$C8)^2)</f>
        <v>83.028101266980684</v>
      </c>
      <c r="HA10" s="99"/>
      <c r="HB10" s="99"/>
      <c r="HC10" s="99"/>
      <c r="HD10" s="99"/>
      <c r="HE10" s="99"/>
      <c r="HF10" s="99"/>
      <c r="HG10" s="99"/>
      <c r="HH10" s="99"/>
      <c r="HI10" s="99"/>
      <c r="HJ10" s="99"/>
      <c r="HK10" s="99"/>
      <c r="HL10" s="99"/>
      <c r="HM10" s="99"/>
      <c r="HN10" s="99"/>
      <c r="HO10" s="99"/>
      <c r="HP10" s="99"/>
      <c r="HQ10" s="99"/>
      <c r="HR10" s="99"/>
      <c r="HS10" s="115">
        <f>'Box Position Calc'!$D46</f>
        <v>2</v>
      </c>
      <c r="HT10" s="115">
        <f>'Box Position Calc'!$F46</f>
        <v>9.44</v>
      </c>
      <c r="HU10" s="115">
        <f>Display!FB47</f>
        <v>0</v>
      </c>
      <c r="HV10" s="116"/>
      <c r="HW10" s="115">
        <f t="shared" si="52"/>
        <v>48.239700296102114</v>
      </c>
      <c r="HX10" s="115">
        <f t="shared" si="46"/>
        <v>36.893296411020117</v>
      </c>
      <c r="HY10" s="115">
        <f t="shared" si="46"/>
        <v>32.79706649276747</v>
      </c>
      <c r="HZ10" s="115">
        <f t="shared" si="46"/>
        <v>29.443858921101423</v>
      </c>
      <c r="IA10" s="115">
        <f t="shared" si="46"/>
        <v>26.666096081134867</v>
      </c>
      <c r="IB10" s="115">
        <f t="shared" si="46"/>
        <v>24.33760542781684</v>
      </c>
      <c r="IC10" s="115">
        <f t="shared" si="46"/>
        <v>22.363666015473484</v>
      </c>
      <c r="ID10" s="115">
        <f t="shared" si="46"/>
        <v>20.672805406910925</v>
      </c>
      <c r="IE10" s="115">
        <f t="shared" si="46"/>
        <v>19.210607501156687</v>
      </c>
      <c r="IF10" s="115">
        <f t="shared" si="46"/>
        <v>17.935197051456043</v>
      </c>
      <c r="IG10" s="115">
        <f t="shared" si="46"/>
        <v>16.813985027846741</v>
      </c>
      <c r="IH10" s="115">
        <f t="shared" si="46"/>
        <v>15.821323965474164</v>
      </c>
      <c r="II10" s="115">
        <f t="shared" si="46"/>
        <v>14.936810051992779</v>
      </c>
      <c r="IJ10" s="115">
        <f t="shared" si="46"/>
        <v>14.144043490326737</v>
      </c>
      <c r="IK10" s="115">
        <f t="shared" si="46"/>
        <v>13.4297147133897</v>
      </c>
      <c r="IL10" s="115">
        <f t="shared" si="46"/>
        <v>12.782923890105621</v>
      </c>
      <c r="IM10" s="115">
        <f t="shared" si="46"/>
        <v>12.194668908201464</v>
      </c>
      <c r="IN10" s="115">
        <f t="shared" si="46"/>
        <v>11.657456191473131</v>
      </c>
      <c r="IO10" s="115">
        <f t="shared" si="46"/>
        <v>11.657456191473131</v>
      </c>
      <c r="IP10" s="115">
        <f t="shared" si="46"/>
        <v>10.807683196016569</v>
      </c>
      <c r="IQ10" s="115">
        <f t="shared" si="46"/>
        <v>10.42317991095311</v>
      </c>
      <c r="IR10" s="115">
        <f t="shared" si="46"/>
        <v>10.06233536147829</v>
      </c>
      <c r="IS10" s="115">
        <f t="shared" si="46"/>
        <v>9.723057277906463</v>
      </c>
      <c r="IT10" s="115">
        <f t="shared" si="46"/>
        <v>9.4034901291343829</v>
      </c>
      <c r="IU10" s="115">
        <f t="shared" si="46"/>
        <v>9.1019829542082675</v>
      </c>
      <c r="IV10" s="115">
        <f t="shared" si="46"/>
        <v>8.8170622377305108</v>
      </c>
      <c r="IW10" s="115">
        <f t="shared" si="46"/>
        <v>8.547408941348607</v>
      </c>
      <c r="IX10" s="115">
        <f t="shared" si="46"/>
        <v>8.2918389754413226</v>
      </c>
      <c r="IY10" s="115">
        <f t="shared" si="46"/>
        <v>8.0492865309615809</v>
      </c>
      <c r="IZ10" s="115">
        <f t="shared" si="46"/>
        <v>7.8187897992851561</v>
      </c>
      <c r="JA10" s="115">
        <f t="shared" si="46"/>
        <v>7.5994786940077006</v>
      </c>
      <c r="JB10" s="115">
        <f t="shared" si="46"/>
        <v>7.3905642576532387</v>
      </c>
      <c r="JC10" s="115">
        <f t="shared" si="46"/>
        <v>7.1913294918410884</v>
      </c>
      <c r="JD10" s="115">
        <f t="shared" si="46"/>
        <v>7.0011213944196413</v>
      </c>
      <c r="JE10" s="115">
        <f t="shared" si="46"/>
        <v>6.8193440235974663</v>
      </c>
      <c r="JF10" s="115">
        <f t="shared" si="46"/>
        <v>6.6454524388971947</v>
      </c>
      <c r="JG10" s="115">
        <f t="shared" si="46"/>
        <v>5.746608960466375</v>
      </c>
      <c r="JH10" s="115">
        <f t="shared" si="46"/>
        <v>4.7290665998493182</v>
      </c>
      <c r="JI10" s="115">
        <f t="shared" si="46"/>
        <v>4.2447730184690897</v>
      </c>
      <c r="JJ10" s="115">
        <f t="shared" si="46"/>
        <v>3.7758570201704345</v>
      </c>
      <c r="JK10" s="115">
        <f t="shared" si="46"/>
        <v>3.321657558263837</v>
      </c>
      <c r="JL10" s="115">
        <f t="shared" si="46"/>
        <v>2.881547024345366</v>
      </c>
      <c r="JM10" s="115">
        <f t="shared" si="46"/>
        <v>2.4549294876651118</v>
      </c>
      <c r="JN10" s="115">
        <f t="shared" si="46"/>
        <v>2.0412390099382662</v>
      </c>
      <c r="JO10" s="115">
        <f t="shared" si="46"/>
        <v>1.6399380366998457</v>
      </c>
      <c r="JP10" s="115">
        <f t="shared" si="46"/>
        <v>1.2505158652220416</v>
      </c>
      <c r="JQ10" s="115">
        <f t="shared" si="46"/>
        <v>0.87248718816942983</v>
      </c>
      <c r="JR10" s="115">
        <f t="shared" si="46"/>
        <v>0.5053907115171512</v>
      </c>
      <c r="JS10" s="115">
        <f t="shared" si="46"/>
        <v>0.14878784476888995</v>
      </c>
      <c r="JT10" s="115">
        <f t="shared" si="46"/>
        <v>-0.19773853884862547</v>
      </c>
      <c r="JU10" s="115">
        <f t="shared" si="46"/>
        <v>-0.53458527479014606</v>
      </c>
      <c r="JV10" s="115">
        <f t="shared" si="46"/>
        <v>-0.86213001493922548</v>
      </c>
      <c r="JW10" s="115">
        <f t="shared" si="46"/>
        <v>-1.1807322735414232</v>
      </c>
      <c r="JX10" s="115">
        <f t="shared" si="46"/>
        <v>-1.4907344142109764</v>
      </c>
      <c r="JY10" s="99"/>
      <c r="JZ10" s="99"/>
      <c r="KA10" s="99"/>
      <c r="KH10" s="96">
        <v>4</v>
      </c>
      <c r="KI10" s="100">
        <f>SQRT(('Box Position Calc'!$D8-KI$6)^2+(KI$4-'Box Position Calc'!$C8)^2)</f>
        <v>10.510261652309136</v>
      </c>
      <c r="KJ10" s="100">
        <f>SQRT(('Box Position Calc'!$D8-KJ$6)^2+(KJ$4-'Box Position Calc'!$C8)^2)</f>
        <v>13.059556644583553</v>
      </c>
      <c r="KK10" s="100">
        <f>SQRT(('Box Position Calc'!$D8-KK$6)^2+(KK$4-'Box Position Calc'!$C8)^2)</f>
        <v>14.473886063451577</v>
      </c>
      <c r="KL10" s="100">
        <f>SQRT(('Box Position Calc'!$D8-KL$6)^2+(KL$4-'Box Position Calc'!$C8)^2)</f>
        <v>15.948881922188189</v>
      </c>
      <c r="KM10" s="100">
        <f>SQRT(('Box Position Calc'!$D8-KM$6)^2+(KM$4-'Box Position Calc'!$C8)^2)</f>
        <v>17.469184014242245</v>
      </c>
      <c r="KN10" s="100">
        <f>SQRT(('Box Position Calc'!$D8-KN$6)^2+(KN$4-'Box Position Calc'!$C8)^2)</f>
        <v>19.023933464045875</v>
      </c>
      <c r="KO10" s="100">
        <f>SQRT(('Box Position Calc'!$D8-KO$6)^2+(KO$4-'Box Position Calc'!$C8)^2)</f>
        <v>20.605334200902064</v>
      </c>
      <c r="KP10" s="100">
        <f>SQRT(('Box Position Calc'!$D8-KP$6)^2+(KP$4-'Box Position Calc'!$C8)^2)</f>
        <v>22.207693472819642</v>
      </c>
      <c r="KQ10" s="100">
        <f>SQRT(('Box Position Calc'!$D8-KQ$6)^2+(KQ$4-'Box Position Calc'!$C8)^2)</f>
        <v>23.826783249108555</v>
      </c>
      <c r="KR10" s="100">
        <f>SQRT(('Box Position Calc'!$D8-KR$6)^2+(KR$4-'Box Position Calc'!$C8)^2)</f>
        <v>25.459411803549507</v>
      </c>
      <c r="KS10" s="100">
        <f>SQRT(('Box Position Calc'!$D8-KS$6)^2+(KS$4-'Box Position Calc'!$C8)^2)</f>
        <v>27.103132614715669</v>
      </c>
      <c r="KT10" s="100">
        <f>SQRT(('Box Position Calc'!$D8-KT$6)^2+(KT$4-'Box Position Calc'!$C8)^2)</f>
        <v>28.756043615985224</v>
      </c>
      <c r="KU10" s="100">
        <f>SQRT(('Box Position Calc'!$D8-KU$6)^2+(KU$4-'Box Position Calc'!$C8)^2)</f>
        <v>30.416646595630112</v>
      </c>
      <c r="KV10" s="100">
        <f>SQRT(('Box Position Calc'!$D8-KV$6)^2+(KV$4-'Box Position Calc'!$C8)^2)</f>
        <v>32.083747202717788</v>
      </c>
      <c r="KW10" s="100">
        <f>SQRT(('Box Position Calc'!$D8-KW$6)^2+(KW$4-'Box Position Calc'!$C8)^2)</f>
        <v>33.756382770933527</v>
      </c>
      <c r="KX10" s="100">
        <f>SQRT(('Box Position Calc'!$D8-KX$6)^2+(KX$4-'Box Position Calc'!$C8)^2)</f>
        <v>35.433769482699503</v>
      </c>
      <c r="KY10" s="100">
        <f>SQRT(('Box Position Calc'!$D8-KY$6)^2+(KY$4-'Box Position Calc'!$C8)^2)</f>
        <v>37.115263174249854</v>
      </c>
      <c r="KZ10" s="100">
        <f>SQRT(('Box Position Calc'!$D8-KZ$6)^2+(KZ$4-'Box Position Calc'!$C8)^2)</f>
        <v>38.800329895504753</v>
      </c>
      <c r="LA10" s="100">
        <f>SQRT(('Box Position Calc'!$D8-LA$6)^2+(LA$4-'Box Position Calc'!$C8)^2)</f>
        <v>38.800329895504753</v>
      </c>
      <c r="LB10" s="100">
        <f>SQRT(('Box Position Calc'!$D8-LB$6)^2+(LB$4-'Box Position Calc'!$C8)^2)</f>
        <v>41.514151030732513</v>
      </c>
      <c r="LC10" s="100">
        <f>SQRT(('Box Position Calc'!$D8-LC$6)^2+(LC$4-'Box Position Calc'!$C8)^2)</f>
        <v>42.874160697972329</v>
      </c>
      <c r="LD10" s="100">
        <f>SQRT(('Box Position Calc'!$D8-LD$6)^2+(LD$4-'Box Position Calc'!$C8)^2)</f>
        <v>44.235982448792484</v>
      </c>
      <c r="LE10" s="100">
        <f>SQRT(('Box Position Calc'!$D8-LE$6)^2+(LE$4-'Box Position Calc'!$C8)^2)</f>
        <v>45.599453930561843</v>
      </c>
      <c r="LF10" s="100">
        <f>SQRT(('Box Position Calc'!$D8-LF$6)^2+(LF$4-'Box Position Calc'!$C8)^2)</f>
        <v>46.964431458522121</v>
      </c>
      <c r="LG10" s="100">
        <f>SQRT(('Box Position Calc'!$D8-LG$6)^2+(LG$4-'Box Position Calc'!$C8)^2)</f>
        <v>48.330787429755858</v>
      </c>
      <c r="LH10" s="100">
        <f>SQRT(('Box Position Calc'!$D8-LH$6)^2+(LH$4-'Box Position Calc'!$C8)^2)</f>
        <v>49.698408151967065</v>
      </c>
      <c r="LI10" s="100">
        <f>SQRT(('Box Position Calc'!$D8-LI$6)^2+(LI$4-'Box Position Calc'!$C8)^2)</f>
        <v>51.067192012093244</v>
      </c>
      <c r="LJ10" s="100">
        <f>SQRT(('Box Position Calc'!$D8-LJ$6)^2+(LJ$4-'Box Position Calc'!$C8)^2)</f>
        <v>52.437047924742366</v>
      </c>
      <c r="LK10" s="100">
        <f>SQRT(('Box Position Calc'!$D8-LK$6)^2+(LK$4-'Box Position Calc'!$C8)^2)</f>
        <v>53.807894012167871</v>
      </c>
      <c r="LL10" s="100">
        <f>SQRT(('Box Position Calc'!$D8-LL$6)^2+(LL$4-'Box Position Calc'!$C8)^2)</f>
        <v>55.179656476720552</v>
      </c>
      <c r="LM10" s="100">
        <f>SQRT(('Box Position Calc'!$D8-LM$6)^2+(LM$4-'Box Position Calc'!$C8)^2)</f>
        <v>56.55226863401964</v>
      </c>
      <c r="LN10" s="100">
        <f>SQRT(('Box Position Calc'!$D8-LN$6)^2+(LN$4-'Box Position Calc'!$C8)^2)</f>
        <v>57.925670080897532</v>
      </c>
      <c r="LO10" s="100">
        <f>SQRT(('Box Position Calc'!$D8-LO$6)^2+(LO$4-'Box Position Calc'!$C8)^2)</f>
        <v>59.299805976823293</v>
      </c>
      <c r="LP10" s="100">
        <f>SQRT(('Box Position Calc'!$D8-LP$6)^2+(LP$4-'Box Position Calc'!$C8)^2)</f>
        <v>60.674626421248156</v>
      </c>
      <c r="LQ10" s="100">
        <f>SQRT(('Box Position Calc'!$D8-LQ$6)^2+(LQ$4-'Box Position Calc'!$C8)^2)</f>
        <v>62.050085912336939</v>
      </c>
      <c r="LR10" s="100">
        <f>SQRT(('Box Position Calc'!$D8-LR$6)^2+(LR$4-'Box Position Calc'!$C8)^2)</f>
        <v>63.426142875000686</v>
      </c>
      <c r="LS10" s="100">
        <f>SQRT(('Box Position Calc'!$D8-LS$6)^2+(LS$4-'Box Position Calc'!$C8)^2)</f>
        <v>63.318209071324816</v>
      </c>
      <c r="LT10" s="100">
        <f>SQRT(('Box Position Calc'!$D8-LT$6)^2+(LT$4-'Box Position Calc'!$C8)^2)</f>
        <v>65.44501731497995</v>
      </c>
      <c r="LU10" s="100">
        <f>SQRT(('Box Position Calc'!$D8-LU$6)^2+(LU$4-'Box Position Calc'!$C8)^2)</f>
        <v>66.515790021785222</v>
      </c>
      <c r="LV10" s="100">
        <f>SQRT(('Box Position Calc'!$D8-LV$6)^2+(LV$4-'Box Position Calc'!$C8)^2)</f>
        <v>67.591164189879208</v>
      </c>
      <c r="LW10" s="100">
        <f>SQRT(('Box Position Calc'!$D8-LW$6)^2+(LW$4-'Box Position Calc'!$C8)^2)</f>
        <v>68.67092364546285</v>
      </c>
      <c r="LX10" s="100">
        <f>SQRT(('Box Position Calc'!$D8-LX$6)^2+(LX$4-'Box Position Calc'!$C8)^2)</f>
        <v>69.754864744729858</v>
      </c>
      <c r="LY10" s="100">
        <f>SQRT(('Box Position Calc'!$D8-LY$6)^2+(LY$4-'Box Position Calc'!$C8)^2)</f>
        <v>70.842795542291483</v>
      </c>
      <c r="LZ10" s="100">
        <f>SQRT(('Box Position Calc'!$D8-LZ$6)^2+(LZ$4-'Box Position Calc'!$C8)^2)</f>
        <v>71.934535018967495</v>
      </c>
      <c r="MA10" s="100">
        <f>SQRT(('Box Position Calc'!$D8-MA$6)^2+(MA$4-'Box Position Calc'!$C8)^2)</f>
        <v>73.029912364729014</v>
      </c>
      <c r="MB10" s="100">
        <f>SQRT(('Box Position Calc'!$D8-MB$6)^2+(MB$4-'Box Position Calc'!$C8)^2)</f>
        <v>74.128766312827082</v>
      </c>
      <c r="MC10" s="100">
        <f>SQRT(('Box Position Calc'!$D8-MC$6)^2+(MC$4-'Box Position Calc'!$C8)^2)</f>
        <v>75.230944521388594</v>
      </c>
      <c r="MD10" s="100">
        <f>SQRT(('Box Position Calc'!$D8-MD$6)^2+(MD$4-'Box Position Calc'!$C8)^2)</f>
        <v>76.33630299900274</v>
      </c>
      <c r="ME10" s="100">
        <f>SQRT(('Box Position Calc'!$D8-ME$6)^2+(ME$4-'Box Position Calc'!$C8)^2)</f>
        <v>77.444705571056659</v>
      </c>
      <c r="MF10" s="100">
        <f>SQRT(('Box Position Calc'!$D8-MF$6)^2+(MF$4-'Box Position Calc'!$C8)^2)</f>
        <v>78.556023383802611</v>
      </c>
      <c r="MG10" s="100">
        <f>SQRT(('Box Position Calc'!$D8-MG$6)^2+(MG$4-'Box Position Calc'!$C8)^2)</f>
        <v>79.670134443354769</v>
      </c>
      <c r="MH10" s="100">
        <f>SQRT(('Box Position Calc'!$D8-MH$6)^2+(MH$4-'Box Position Calc'!$C8)^2)</f>
        <v>80.786923187015176</v>
      </c>
      <c r="MI10" s="100">
        <f>SQRT(('Box Position Calc'!$D8-MI$6)^2+(MI$4-'Box Position Calc'!$C8)^2)</f>
        <v>81.906280084520688</v>
      </c>
      <c r="MJ10" s="100">
        <f>SQRT(('Box Position Calc'!$D8-MJ$6)^2+(MJ$4-'Box Position Calc'!$C8)^2)</f>
        <v>83.028101266980684</v>
      </c>
      <c r="MK10" s="100"/>
      <c r="ML10" s="100"/>
      <c r="MM10" s="100"/>
      <c r="MN10" s="100"/>
      <c r="MO10" s="100"/>
      <c r="MP10" s="100"/>
      <c r="MQ10" s="100"/>
      <c r="MR10" s="100"/>
      <c r="MS10" s="100"/>
      <c r="MT10" s="100"/>
      <c r="MU10" s="100"/>
      <c r="MV10" s="100"/>
      <c r="MW10" s="100"/>
      <c r="MX10" s="100"/>
      <c r="MY10" s="100"/>
      <c r="MZ10" s="100"/>
      <c r="NA10" s="100"/>
      <c r="NB10" s="100"/>
      <c r="NC10" s="100">
        <f>Display!C10</f>
        <v>2</v>
      </c>
      <c r="ND10" s="100">
        <f>Display!D10</f>
        <v>9.44</v>
      </c>
      <c r="NE10" s="100">
        <f>Display!D47</f>
        <v>0</v>
      </c>
      <c r="NF10" s="100"/>
      <c r="NG10" s="100">
        <f t="shared" si="53"/>
        <v>48.239700296102114</v>
      </c>
      <c r="NH10" s="100">
        <f t="shared" si="47"/>
        <v>36.893296411020117</v>
      </c>
      <c r="NI10" s="100">
        <f t="shared" si="47"/>
        <v>32.79706649276747</v>
      </c>
      <c r="NJ10" s="100">
        <f t="shared" si="47"/>
        <v>29.443858921101423</v>
      </c>
      <c r="NK10" s="100">
        <f t="shared" si="47"/>
        <v>26.666096081134867</v>
      </c>
      <c r="NL10" s="100">
        <f t="shared" si="47"/>
        <v>24.33760542781684</v>
      </c>
      <c r="NM10" s="100">
        <f t="shared" si="47"/>
        <v>22.363666015473484</v>
      </c>
      <c r="NN10" s="100">
        <f t="shared" si="47"/>
        <v>20.672805406910925</v>
      </c>
      <c r="NO10" s="100">
        <f t="shared" si="47"/>
        <v>19.210607501156687</v>
      </c>
      <c r="NP10" s="100">
        <f t="shared" si="47"/>
        <v>17.935197051456043</v>
      </c>
      <c r="NQ10" s="100">
        <f t="shared" si="47"/>
        <v>16.813985027846741</v>
      </c>
      <c r="NR10" s="100">
        <f t="shared" si="47"/>
        <v>15.821323965474164</v>
      </c>
      <c r="NS10" s="100">
        <f t="shared" si="47"/>
        <v>14.936810051992779</v>
      </c>
      <c r="NT10" s="100">
        <f t="shared" si="47"/>
        <v>14.144043490326737</v>
      </c>
      <c r="NU10" s="100">
        <f t="shared" si="47"/>
        <v>13.4297147133897</v>
      </c>
      <c r="NV10" s="100">
        <f t="shared" si="47"/>
        <v>12.782923890105621</v>
      </c>
      <c r="NW10" s="100">
        <f t="shared" si="47"/>
        <v>12.194668908201464</v>
      </c>
      <c r="NX10" s="100">
        <f t="shared" si="48"/>
        <v>11.657456191473131</v>
      </c>
      <c r="NY10" s="100">
        <f t="shared" si="48"/>
        <v>11.657456191473131</v>
      </c>
      <c r="NZ10" s="100">
        <f t="shared" si="48"/>
        <v>10.807683196016569</v>
      </c>
      <c r="OA10" s="100">
        <f t="shared" si="48"/>
        <v>10.42317991095311</v>
      </c>
      <c r="OB10" s="100">
        <f t="shared" si="48"/>
        <v>10.06233536147829</v>
      </c>
      <c r="OC10" s="100">
        <f t="shared" si="48"/>
        <v>9.723057277906463</v>
      </c>
      <c r="OD10" s="100">
        <f t="shared" si="48"/>
        <v>9.4034901291343829</v>
      </c>
      <c r="OE10" s="100">
        <f t="shared" si="48"/>
        <v>9.1019829542082675</v>
      </c>
      <c r="OF10" s="100">
        <f t="shared" si="48"/>
        <v>8.8170622377305108</v>
      </c>
      <c r="OG10" s="100">
        <f t="shared" si="48"/>
        <v>8.547408941348607</v>
      </c>
      <c r="OH10" s="100">
        <f t="shared" si="48"/>
        <v>8.2918389754413226</v>
      </c>
      <c r="OI10" s="100">
        <f t="shared" si="48"/>
        <v>8.0492865309615809</v>
      </c>
      <c r="OJ10" s="100">
        <f t="shared" si="48"/>
        <v>7.8187897992851561</v>
      </c>
      <c r="OK10" s="100">
        <f t="shared" si="48"/>
        <v>7.5994786940077006</v>
      </c>
      <c r="OL10" s="100">
        <f t="shared" si="48"/>
        <v>7.3905642576532387</v>
      </c>
      <c r="OM10" s="100">
        <f t="shared" si="48"/>
        <v>7.1913294918410884</v>
      </c>
      <c r="ON10" s="100">
        <f t="shared" si="49"/>
        <v>7.0011213944196413</v>
      </c>
      <c r="OO10" s="100">
        <f t="shared" si="49"/>
        <v>6.8193440235974663</v>
      </c>
      <c r="OP10" s="100">
        <f t="shared" si="49"/>
        <v>6.6454524388971947</v>
      </c>
      <c r="OQ10" s="100">
        <f t="shared" si="49"/>
        <v>5.746608960466375</v>
      </c>
      <c r="OR10" s="100">
        <f t="shared" si="49"/>
        <v>4.7290665998493182</v>
      </c>
      <c r="OS10" s="100">
        <f t="shared" si="49"/>
        <v>4.2447730184690897</v>
      </c>
      <c r="OT10" s="100">
        <f t="shared" si="49"/>
        <v>3.7758570201704345</v>
      </c>
      <c r="OU10" s="100">
        <f t="shared" si="49"/>
        <v>3.321657558263837</v>
      </c>
      <c r="OV10" s="100">
        <f t="shared" si="49"/>
        <v>2.881547024345366</v>
      </c>
      <c r="OW10" s="100">
        <f t="shared" si="49"/>
        <v>2.4549294876651118</v>
      </c>
      <c r="OX10" s="100">
        <f t="shared" si="49"/>
        <v>2.0412390099382662</v>
      </c>
      <c r="OY10" s="100">
        <f t="shared" si="49"/>
        <v>1.6399380366998457</v>
      </c>
      <c r="OZ10" s="100">
        <f t="shared" si="49"/>
        <v>1.2505158652220416</v>
      </c>
      <c r="PA10" s="100">
        <f t="shared" si="49"/>
        <v>0.87248718816942983</v>
      </c>
      <c r="PB10" s="100">
        <f t="shared" si="49"/>
        <v>0.5053907115171512</v>
      </c>
      <c r="PC10" s="100">
        <f t="shared" si="49"/>
        <v>0.14878784476888995</v>
      </c>
      <c r="PD10" s="100">
        <f t="shared" si="50"/>
        <v>-0.19773853884862547</v>
      </c>
      <c r="PE10" s="100">
        <f t="shared" si="50"/>
        <v>-0.53458527479014606</v>
      </c>
      <c r="PF10" s="100">
        <f t="shared" si="50"/>
        <v>-0.86213001493922548</v>
      </c>
      <c r="PG10" s="100">
        <f t="shared" si="50"/>
        <v>-1.1807322735414232</v>
      </c>
      <c r="PH10" s="100">
        <f t="shared" si="50"/>
        <v>-1.4907344142109764</v>
      </c>
      <c r="PI10" s="100"/>
      <c r="PJ10" s="100"/>
      <c r="PK10" s="100"/>
    </row>
    <row r="11" spans="1:427" x14ac:dyDescent="0.2">
      <c r="A11" s="92"/>
      <c r="B11" s="92"/>
      <c r="C11" s="92">
        <v>5</v>
      </c>
      <c r="D11" s="98">
        <f>SQRT(('Box Position Calc'!$D9-D$6)^2+(D$4-'Box Position Calc'!$C9)^2)</f>
        <v>10.39145803051718</v>
      </c>
      <c r="E11" s="98">
        <f>SQRT(('Box Position Calc'!$D9-E$6)^2+(E$4-'Box Position Calc'!$C9)^2)</f>
        <v>12.964135904605691</v>
      </c>
      <c r="F11" s="98">
        <f>SQRT(('Box Position Calc'!$D9-F$6)^2+(F$4-'Box Position Calc'!$C9)^2)</f>
        <v>14.387848267818848</v>
      </c>
      <c r="G11" s="98">
        <f>SQRT(('Box Position Calc'!$D9-G$6)^2+(G$4-'Box Position Calc'!$C9)^2)</f>
        <v>15.870842276574399</v>
      </c>
      <c r="H11" s="98">
        <f>SQRT(('Box Position Calc'!$D9-H$6)^2+(H$4-'Box Position Calc'!$C9)^2)</f>
        <v>17.397965114445334</v>
      </c>
      <c r="I11" s="98">
        <f>SQRT(('Box Position Calc'!$D9-I$6)^2+(I$4-'Box Position Calc'!$C9)^2)</f>
        <v>18.958555969388716</v>
      </c>
      <c r="J11" s="98">
        <f>SQRT(('Box Position Calc'!$D9-J$6)^2+(J$4-'Box Position Calc'!$C9)^2)</f>
        <v>20.544989596757265</v>
      </c>
      <c r="K11" s="98">
        <f>SQRT(('Box Position Calc'!$D9-K$6)^2+(K$4-'Box Position Calc'!$C9)^2)</f>
        <v>22.15171436667411</v>
      </c>
      <c r="L11" s="98">
        <f>SQRT(('Box Position Calc'!$D9-L$6)^2+(L$4-'Box Position Calc'!$C9)^2)</f>
        <v>23.774616716153385</v>
      </c>
      <c r="M11" s="98">
        <f>SQRT(('Box Position Calc'!$D9-M$6)^2+(M$4-'Box Position Calc'!$C9)^2)</f>
        <v>25.41059718666045</v>
      </c>
      <c r="N11" s="98">
        <f>SQRT(('Box Position Calc'!$D9-N$6)^2+(N$4-'Box Position Calc'!$C9)^2)</f>
        <v>27.057283631785072</v>
      </c>
      <c r="O11" s="98">
        <f>SQRT(('Box Position Calc'!$D9-O$6)^2+(O$4-'Box Position Calc'!$C9)^2)</f>
        <v>28.712834141624619</v>
      </c>
      <c r="P11" s="98">
        <f>SQRT(('Box Position Calc'!$D9-P$6)^2+(P$4-'Box Position Calc'!$C9)^2)</f>
        <v>30.375799415380936</v>
      </c>
      <c r="Q11" s="98">
        <f>SQRT(('Box Position Calc'!$D9-Q$6)^2+(Q$4-'Box Position Calc'!$C9)^2)</f>
        <v>32.0450251141718</v>
      </c>
      <c r="R11" s="98">
        <f>SQRT(('Box Position Calc'!$D9-R$6)^2+(R$4-'Box Position Calc'!$C9)^2)</f>
        <v>33.719581518426025</v>
      </c>
      <c r="S11" s="98">
        <f>SQRT(('Box Position Calc'!$D9-S$6)^2+(S$4-'Box Position Calc'!$C9)^2)</f>
        <v>35.398712119978128</v>
      </c>
      <c r="T11" s="98">
        <f>SQRT(('Box Position Calc'!$D9-T$6)^2+(T$4-'Box Position Calc'!$C9)^2)</f>
        <v>37.081795540316371</v>
      </c>
      <c r="U11" s="98">
        <f>SQRT(('Box Position Calc'!$D9-U$6)^2+(U$4-'Box Position Calc'!$C9)^2)</f>
        <v>38.768316961147541</v>
      </c>
      <c r="V11" s="98">
        <f>SQRT(('Box Position Calc'!$D9-V$6)^2+(V$4-'Box Position Calc'!$C9)^2)</f>
        <v>38.768316961147541</v>
      </c>
      <c r="W11" s="98">
        <f>SQRT(('Box Position Calc'!$D9-W$6)^2+(W$4-'Box Position Calc'!$C9)^2)</f>
        <v>41.48444664666804</v>
      </c>
      <c r="X11" s="98">
        <f>SQRT(('Box Position Calc'!$D9-X$6)^2+(X$4-'Box Position Calc'!$C9)^2)</f>
        <v>42.845502940474653</v>
      </c>
      <c r="Y11" s="98">
        <f>SQRT(('Box Position Calc'!$D9-Y$6)^2+(Y$4-'Box Position Calc'!$C9)^2)</f>
        <v>44.208308028756676</v>
      </c>
      <c r="Z11" s="98">
        <f>SQRT(('Box Position Calc'!$D9-Z$6)^2+(Z$4-'Box Position Calc'!$C9)^2)</f>
        <v>45.572705024058827</v>
      </c>
      <c r="AA11" s="98">
        <f>SQRT(('Box Position Calc'!$D9-AA$6)^2+(AA$4-'Box Position Calc'!$C9)^2)</f>
        <v>46.938555107241584</v>
      </c>
      <c r="AB11" s="98">
        <f>SQRT(('Box Position Calc'!$D9-AB$6)^2+(AB$4-'Box Position Calc'!$C9)^2)</f>
        <v>48.305735019793133</v>
      </c>
      <c r="AC11" s="98">
        <f>SQRT(('Box Position Calc'!$D9-AC$6)^2+(AC$4-'Box Position Calc'!$C9)^2)</f>
        <v>49.674134959258403</v>
      </c>
      <c r="AD11" s="98">
        <f>SQRT(('Box Position Calc'!$D9-AD$6)^2+(AD$4-'Box Position Calc'!$C9)^2)</f>
        <v>51.043656804739214</v>
      </c>
      <c r="AE11" s="98">
        <f>SQRT(('Box Position Calc'!$D9-AE$6)^2+(AE$4-'Box Position Calc'!$C9)^2)</f>
        <v>52.414212614047891</v>
      </c>
      <c r="AF11" s="98">
        <f>SQRT(('Box Position Calc'!$D9-AF$6)^2+(AF$4-'Box Position Calc'!$C9)^2)</f>
        <v>53.785723345535374</v>
      </c>
      <c r="AG11" s="98">
        <f>SQRT(('Box Position Calc'!$D9-AG$6)^2+(AG$4-'Box Position Calc'!$C9)^2)</f>
        <v>55.15811776661306</v>
      </c>
      <c r="AH11" s="98">
        <f>SQRT(('Box Position Calc'!$D9-AH$6)^2+(AH$4-'Box Position Calc'!$C9)^2)</f>
        <v>56.531331518104871</v>
      </c>
      <c r="AI11" s="98">
        <f>SQRT(('Box Position Calc'!$D9-AI$6)^2+(AI$4-'Box Position Calc'!$C9)^2)</f>
        <v>57.905306309227235</v>
      </c>
      <c r="AJ11" s="98">
        <f>SQRT(('Box Position Calc'!$D9-AJ$6)^2+(AJ$4-'Box Position Calc'!$C9)^2)</f>
        <v>59.279989222521131</v>
      </c>
      <c r="AK11" s="98">
        <f>SQRT(('Box Position Calc'!$D9-AK$6)^2+(AK$4-'Box Position Calc'!$C9)^2)</f>
        <v>60.655332111696879</v>
      </c>
      <c r="AL11" s="98">
        <f>SQRT(('Box Position Calc'!$D9-AL$6)^2+(AL$4-'Box Position Calc'!$C9)^2)</f>
        <v>62.031291078289726</v>
      </c>
      <c r="AM11" s="98">
        <f>SQRT(('Box Position Calc'!$D9-AM$6)^2+(AM$4-'Box Position Calc'!$C9)^2)</f>
        <v>63.407826015406016</v>
      </c>
      <c r="AN11" s="98">
        <f>SQRT(('Box Position Calc'!$D9-AN$6)^2+(AN$4-'Box Position Calc'!$C9)^2)</f>
        <v>63.302388580526724</v>
      </c>
      <c r="AO11" s="98">
        <f>SQRT(('Box Position Calc'!$D9-AO$6)^2+(AO$4-'Box Position Calc'!$C9)^2)</f>
        <v>65.432020552480637</v>
      </c>
      <c r="AP11" s="98">
        <f>SQRT(('Box Position Calc'!$D9-AP$6)^2+(AP$4-'Box Position Calc'!$C9)^2)</f>
        <v>66.504138634791403</v>
      </c>
      <c r="AQ11" s="98">
        <f>SQRT(('Box Position Calc'!$D9-AQ$6)^2+(AQ$4-'Box Position Calc'!$C9)^2)</f>
        <v>67.580816220194137</v>
      </c>
      <c r="AR11" s="98">
        <f>SQRT(('Box Position Calc'!$D9-AR$6)^2+(AR$4-'Box Position Calc'!$C9)^2)</f>
        <v>68.661838818054846</v>
      </c>
      <c r="AS11" s="98">
        <f>SQRT(('Box Position Calc'!$D9-AS$6)^2+(AS$4-'Box Position Calc'!$C9)^2)</f>
        <v>69.747004396047174</v>
      </c>
      <c r="AT11" s="98">
        <f>SQRT(('Box Position Calc'!$D9-AT$6)^2+(AT$4-'Box Position Calc'!$C9)^2)</f>
        <v>70.836122550748712</v>
      </c>
      <c r="AU11" s="98">
        <f>SQRT(('Box Position Calc'!$D9-AU$6)^2+(AU$4-'Box Position Calc'!$C9)^2)</f>
        <v>71.929013737739723</v>
      </c>
      <c r="AV11" s="98">
        <f>SQRT(('Box Position Calc'!$D9-AV$6)^2+(AV$4-'Box Position Calc'!$C9)^2)</f>
        <v>73.025508556941944</v>
      </c>
      <c r="AW11" s="98">
        <f>SQRT(('Box Position Calc'!$D9-AW$6)^2+(AW$4-'Box Position Calc'!$C9)^2)</f>
        <v>74.125447089193599</v>
      </c>
      <c r="AX11" s="98">
        <f>SQRT(('Box Position Calc'!$D9-AX$6)^2+(AX$4-'Box Position Calc'!$C9)^2)</f>
        <v>75.228678280310561</v>
      </c>
      <c r="AY11" s="98">
        <f>SQRT(('Box Position Calc'!$D9-AY$6)^2+(AY$4-'Box Position Calc'!$C9)^2)</f>
        <v>76.335059369131883</v>
      </c>
      <c r="AZ11" s="98">
        <f>SQRT(('Box Position Calc'!$D9-AZ$6)^2+(AZ$4-'Box Position Calc'!$C9)^2)</f>
        <v>77.444455356288088</v>
      </c>
      <c r="BA11" s="98">
        <f>SQRT(('Box Position Calc'!$D9-BA$6)^2+(BA$4-'Box Position Calc'!$C9)^2)</f>
        <v>78.556738510659287</v>
      </c>
      <c r="BB11" s="98">
        <f>SQRT(('Box Position Calc'!$D9-BB$6)^2+(BB$4-'Box Position Calc'!$C9)^2)</f>
        <v>79.671787910708332</v>
      </c>
      <c r="BC11" s="98">
        <f>SQRT(('Box Position Calc'!$D9-BC$6)^2+(BC$4-'Box Position Calc'!$C9)^2)</f>
        <v>80.789489018079991</v>
      </c>
      <c r="BD11" s="98">
        <f>SQRT(('Box Position Calc'!$D9-BD$6)^2+(BD$4-'Box Position Calc'!$C9)^2)</f>
        <v>81.909733281050549</v>
      </c>
      <c r="BE11" s="98">
        <f>SQRT(('Box Position Calc'!$D9-BE$6)^2+(BE$4-'Box Position Calc'!$C9)^2)</f>
        <v>83.032417765593223</v>
      </c>
      <c r="BF11" s="98"/>
      <c r="BG11" s="98"/>
      <c r="BH11" s="98"/>
      <c r="BI11" s="98"/>
      <c r="BJ11" s="98"/>
      <c r="BK11" s="98"/>
      <c r="BL11" s="98"/>
      <c r="BM11" s="98"/>
      <c r="BN11" s="98"/>
      <c r="BO11" s="98"/>
      <c r="BP11" s="98"/>
      <c r="BQ11" s="98"/>
      <c r="BR11" s="98"/>
      <c r="BS11" s="98"/>
      <c r="BT11" s="98"/>
      <c r="BU11" s="98"/>
      <c r="BV11" s="98">
        <f>'Box Position Calc'!$D47</f>
        <v>2</v>
      </c>
      <c r="BW11" s="98">
        <f>'Box Position Calc'!$F47</f>
        <v>9.2799999999999994</v>
      </c>
      <c r="BX11" s="98">
        <f>Display!D48</f>
        <v>0</v>
      </c>
      <c r="BY11" s="101"/>
      <c r="BZ11" s="98">
        <f t="shared" si="17"/>
        <v>47.652132139037263</v>
      </c>
      <c r="CA11" s="98">
        <f t="shared" si="18"/>
        <v>36.327756833996887</v>
      </c>
      <c r="CB11" s="98">
        <f t="shared" si="19"/>
        <v>32.261467747223122</v>
      </c>
      <c r="CC11" s="98">
        <f t="shared" si="20"/>
        <v>28.940838658908973</v>
      </c>
      <c r="CD11" s="98">
        <f t="shared" si="21"/>
        <v>26.195216082489424</v>
      </c>
      <c r="CE11" s="98">
        <f t="shared" si="22"/>
        <v>23.897026815672433</v>
      </c>
      <c r="CF11" s="98">
        <f t="shared" si="23"/>
        <v>21.951015496133664</v>
      </c>
      <c r="CG11" s="98">
        <f t="shared" si="24"/>
        <v>20.285606412576811</v>
      </c>
      <c r="CH11" s="98">
        <f t="shared" si="25"/>
        <v>18.846483657614897</v>
      </c>
      <c r="CI11" s="98">
        <f t="shared" si="26"/>
        <v>17.5919585799316</v>
      </c>
      <c r="CJ11" s="98">
        <f t="shared" si="27"/>
        <v>16.489656145453409</v>
      </c>
      <c r="CK11" s="98">
        <f t="shared" si="28"/>
        <v>15.514141559703688</v>
      </c>
      <c r="CL11" s="98">
        <f t="shared" si="29"/>
        <v>14.645209320760614</v>
      </c>
      <c r="CM11" s="98">
        <f t="shared" si="30"/>
        <v>13.866638588011824</v>
      </c>
      <c r="CN11" s="98">
        <f t="shared" si="31"/>
        <v>13.165278424431307</v>
      </c>
      <c r="CO11" s="98">
        <f t="shared" si="32"/>
        <v>12.530368242972344</v>
      </c>
      <c r="CP11" s="98">
        <f t="shared" si="33"/>
        <v>11.953027543757173</v>
      </c>
      <c r="CQ11" s="98">
        <f t="shared" si="34"/>
        <v>11.425868737304768</v>
      </c>
      <c r="CR11" s="98">
        <f t="shared" si="35"/>
        <v>11.425868737304768</v>
      </c>
      <c r="CS11" s="98">
        <f t="shared" si="36"/>
        <v>10.5906202233908</v>
      </c>
      <c r="CT11" s="98">
        <f t="shared" si="37"/>
        <v>10.212747812683489</v>
      </c>
      <c r="CU11" s="98">
        <f t="shared" si="38"/>
        <v>9.8581580310800234</v>
      </c>
      <c r="CV11" s="98">
        <f t="shared" si="39"/>
        <v>9.5247881715945084</v>
      </c>
      <c r="CW11" s="98">
        <f t="shared" si="40"/>
        <v>9.2108094389815278</v>
      </c>
      <c r="CX11" s="98">
        <f t="shared" si="41"/>
        <v>8.9145950808980956</v>
      </c>
      <c r="CY11" s="98">
        <f t="shared" si="42"/>
        <v>8.6346935315744417</v>
      </c>
      <c r="CZ11" s="98">
        <f t="shared" si="43"/>
        <v>8.3698056825257936</v>
      </c>
      <c r="DA11" s="98">
        <f t="shared" si="44"/>
        <v>8.1187655669964158</v>
      </c>
      <c r="DB11" s="98">
        <f t="shared" si="44"/>
        <v>7.8805238807196361</v>
      </c>
      <c r="DC11" s="98">
        <f t="shared" si="51"/>
        <v>7.6541338693744194</v>
      </c>
      <c r="DD11" s="98">
        <f t="shared" si="45"/>
        <v>7.4387391990478875</v>
      </c>
      <c r="DE11" s="98">
        <f t="shared" si="45"/>
        <v>7.2335634948322252</v>
      </c>
      <c r="DF11" s="98">
        <f t="shared" si="45"/>
        <v>7.0379012880568439</v>
      </c>
      <c r="DG11" s="98">
        <f t="shared" si="45"/>
        <v>6.8511101574100906</v>
      </c>
      <c r="DH11" s="98">
        <f t="shared" si="45"/>
        <v>6.6726038855310321</v>
      </c>
      <c r="DI11" s="98">
        <f t="shared" si="45"/>
        <v>6.501846482265023</v>
      </c>
      <c r="DJ11" s="98">
        <f t="shared" si="45"/>
        <v>5.602518608477709</v>
      </c>
      <c r="DK11" s="98">
        <f t="shared" si="45"/>
        <v>4.5894388567744215</v>
      </c>
      <c r="DL11" s="98">
        <f t="shared" si="45"/>
        <v>4.1073050777522724</v>
      </c>
      <c r="DM11" s="98">
        <f t="shared" si="45"/>
        <v>3.6405015408496695</v>
      </c>
      <c r="DN11" s="98">
        <f t="shared" si="45"/>
        <v>3.188367627441437</v>
      </c>
      <c r="DO11" s="98">
        <f t="shared" si="45"/>
        <v>2.7502762745484119</v>
      </c>
      <c r="DP11" s="98">
        <f t="shared" si="45"/>
        <v>2.3256321938239353</v>
      </c>
      <c r="DQ11" s="98">
        <f t="shared" si="45"/>
        <v>1.9138701686773913</v>
      </c>
      <c r="DR11" s="98">
        <f t="shared" si="45"/>
        <v>1.5144534303074124</v>
      </c>
      <c r="DS11" s="98">
        <f t="shared" si="45"/>
        <v>1.1268721123734906</v>
      </c>
      <c r="DT11" s="98">
        <f t="shared" si="45"/>
        <v>0.75064178322375597</v>
      </c>
      <c r="DU11" s="98">
        <f t="shared" si="45"/>
        <v>0.38530205397759687</v>
      </c>
      <c r="DV11" s="98">
        <f t="shared" si="45"/>
        <v>3.0415260299179181E-2</v>
      </c>
      <c r="DW11" s="98">
        <f t="shared" si="45"/>
        <v>-0.31443478463717156</v>
      </c>
      <c r="DX11" s="98">
        <f t="shared" si="45"/>
        <v>-0.64964396872011321</v>
      </c>
      <c r="DY11" s="98">
        <f t="shared" si="45"/>
        <v>-0.97558899389321141</v>
      </c>
      <c r="DZ11" s="98">
        <f t="shared" si="45"/>
        <v>-1.2926284265277275</v>
      </c>
      <c r="EA11" s="98">
        <f t="shared" si="45"/>
        <v>-1.6011036881688483</v>
      </c>
      <c r="EB11" s="98"/>
      <c r="EC11" s="98"/>
      <c r="ED11" s="98"/>
      <c r="EE11" s="98"/>
      <c r="EF11" s="98"/>
      <c r="EG11" s="98"/>
      <c r="EH11" s="98"/>
      <c r="EI11" s="98"/>
      <c r="EJ11" s="98"/>
      <c r="EK11" s="98"/>
      <c r="EL11" s="98"/>
      <c r="EM11" s="98"/>
      <c r="EN11" s="98"/>
      <c r="EO11" s="98"/>
      <c r="EP11" s="98"/>
      <c r="EU11" s="94"/>
      <c r="EV11" s="94"/>
      <c r="EW11" s="94"/>
      <c r="EX11" s="94">
        <v>5</v>
      </c>
      <c r="EY11" s="99">
        <f>SQRT(('Box Position Calc'!$D9-EY$6)^2+(EY$4-'Box Position Calc'!$C9)^2)</f>
        <v>10.39145803051718</v>
      </c>
      <c r="EZ11" s="99">
        <f>SQRT(('Box Position Calc'!$D9-EZ$6)^2+(EZ$4-'Box Position Calc'!$C9)^2)</f>
        <v>12.964135904605691</v>
      </c>
      <c r="FA11" s="99">
        <f>SQRT(('Box Position Calc'!$D9-FA$6)^2+(FA$4-'Box Position Calc'!$C9)^2)</f>
        <v>14.387848267818848</v>
      </c>
      <c r="FB11" s="99">
        <f>SQRT(('Box Position Calc'!$D9-FB$6)^2+(FB$4-'Box Position Calc'!$C9)^2)</f>
        <v>15.870842276574399</v>
      </c>
      <c r="FC11" s="99">
        <f>SQRT(('Box Position Calc'!$D9-FC$6)^2+(FC$4-'Box Position Calc'!$C9)^2)</f>
        <v>17.397965114445334</v>
      </c>
      <c r="FD11" s="99">
        <f>SQRT(('Box Position Calc'!$D9-FD$6)^2+(FD$4-'Box Position Calc'!$C9)^2)</f>
        <v>18.958555969388716</v>
      </c>
      <c r="FE11" s="99">
        <f>SQRT(('Box Position Calc'!$D9-FE$6)^2+(FE$4-'Box Position Calc'!$C9)^2)</f>
        <v>20.544989596757265</v>
      </c>
      <c r="FF11" s="99">
        <f>SQRT(('Box Position Calc'!$D9-FF$6)^2+(FF$4-'Box Position Calc'!$C9)^2)</f>
        <v>22.15171436667411</v>
      </c>
      <c r="FG11" s="99">
        <f>SQRT(('Box Position Calc'!$D9-FG$6)^2+(FG$4-'Box Position Calc'!$C9)^2)</f>
        <v>23.774616716153385</v>
      </c>
      <c r="FH11" s="99">
        <f>SQRT(('Box Position Calc'!$D9-FH$6)^2+(FH$4-'Box Position Calc'!$C9)^2)</f>
        <v>25.41059718666045</v>
      </c>
      <c r="FI11" s="99">
        <f>SQRT(('Box Position Calc'!$D9-FI$6)^2+(FI$4-'Box Position Calc'!$C9)^2)</f>
        <v>27.057283631785072</v>
      </c>
      <c r="FJ11" s="99">
        <f>SQRT(('Box Position Calc'!$D9-FJ$6)^2+(FJ$4-'Box Position Calc'!$C9)^2)</f>
        <v>28.712834141624619</v>
      </c>
      <c r="FK11" s="99">
        <f>SQRT(('Box Position Calc'!$D9-FK$6)^2+(FK$4-'Box Position Calc'!$C9)^2)</f>
        <v>30.375799415380936</v>
      </c>
      <c r="FL11" s="99">
        <f>SQRT(('Box Position Calc'!$D9-FL$6)^2+(FL$4-'Box Position Calc'!$C9)^2)</f>
        <v>32.0450251141718</v>
      </c>
      <c r="FM11" s="99">
        <f>SQRT(('Box Position Calc'!$D9-FM$6)^2+(FM$4-'Box Position Calc'!$C9)^2)</f>
        <v>33.719581518426025</v>
      </c>
      <c r="FN11" s="99">
        <f>SQRT(('Box Position Calc'!$D9-FN$6)^2+(FN$4-'Box Position Calc'!$C9)^2)</f>
        <v>35.398712119978128</v>
      </c>
      <c r="FO11" s="99">
        <f>SQRT(('Box Position Calc'!$D9-FO$6)^2+(FO$4-'Box Position Calc'!$C9)^2)</f>
        <v>37.081795540316371</v>
      </c>
      <c r="FP11" s="99">
        <f>SQRT(('Box Position Calc'!$D9-FP$6)^2+(FP$4-'Box Position Calc'!$C9)^2)</f>
        <v>38.768316961147541</v>
      </c>
      <c r="FQ11" s="99">
        <f>SQRT(('Box Position Calc'!$D9-FQ$6)^2+(FQ$4-'Box Position Calc'!$C9)^2)</f>
        <v>38.768316961147541</v>
      </c>
      <c r="FR11" s="99">
        <f>SQRT(('Box Position Calc'!$D9-FR$6)^2+(FR$4-'Box Position Calc'!$C9)^2)</f>
        <v>41.48444664666804</v>
      </c>
      <c r="FS11" s="99">
        <f>SQRT(('Box Position Calc'!$D9-FS$6)^2+(FS$4-'Box Position Calc'!$C9)^2)</f>
        <v>42.845502940474653</v>
      </c>
      <c r="FT11" s="99">
        <f>SQRT(('Box Position Calc'!$D9-FT$6)^2+(FT$4-'Box Position Calc'!$C9)^2)</f>
        <v>44.208308028756676</v>
      </c>
      <c r="FU11" s="99">
        <f>SQRT(('Box Position Calc'!$D9-FU$6)^2+(FU$4-'Box Position Calc'!$C9)^2)</f>
        <v>45.572705024058827</v>
      </c>
      <c r="FV11" s="99">
        <f>SQRT(('Box Position Calc'!$D9-FV$6)^2+(FV$4-'Box Position Calc'!$C9)^2)</f>
        <v>46.938555107241584</v>
      </c>
      <c r="FW11" s="99">
        <f>SQRT(('Box Position Calc'!$D9-FW$6)^2+(FW$4-'Box Position Calc'!$C9)^2)</f>
        <v>48.305735019793133</v>
      </c>
      <c r="FX11" s="99">
        <f>SQRT(('Box Position Calc'!$D9-FX$6)^2+(FX$4-'Box Position Calc'!$C9)^2)</f>
        <v>49.674134959258403</v>
      </c>
      <c r="FY11" s="99">
        <f>SQRT(('Box Position Calc'!$D9-FY$6)^2+(FY$4-'Box Position Calc'!$C9)^2)</f>
        <v>51.043656804739214</v>
      </c>
      <c r="FZ11" s="99">
        <f>SQRT(('Box Position Calc'!$D9-FZ$6)^2+(FZ$4-'Box Position Calc'!$C9)^2)</f>
        <v>52.414212614047891</v>
      </c>
      <c r="GA11" s="99">
        <f>SQRT(('Box Position Calc'!$D9-GA$6)^2+(GA$4-'Box Position Calc'!$C9)^2)</f>
        <v>53.785723345535374</v>
      </c>
      <c r="GB11" s="99">
        <f>SQRT(('Box Position Calc'!$D9-GB$6)^2+(GB$4-'Box Position Calc'!$C9)^2)</f>
        <v>55.15811776661306</v>
      </c>
      <c r="GC11" s="99">
        <f>SQRT(('Box Position Calc'!$D9-GC$6)^2+(GC$4-'Box Position Calc'!$C9)^2)</f>
        <v>56.531331518104871</v>
      </c>
      <c r="GD11" s="99">
        <f>SQRT(('Box Position Calc'!$D9-GD$6)^2+(GD$4-'Box Position Calc'!$C9)^2)</f>
        <v>57.905306309227235</v>
      </c>
      <c r="GE11" s="99">
        <f>SQRT(('Box Position Calc'!$D9-GE$6)^2+(GE$4-'Box Position Calc'!$C9)^2)</f>
        <v>59.279989222521131</v>
      </c>
      <c r="GF11" s="99">
        <f>SQRT(('Box Position Calc'!$D9-GF$6)^2+(GF$4-'Box Position Calc'!$C9)^2)</f>
        <v>60.655332111696879</v>
      </c>
      <c r="GG11" s="99">
        <f>SQRT(('Box Position Calc'!$D9-GG$6)^2+(GG$4-'Box Position Calc'!$C9)^2)</f>
        <v>62.031291078289726</v>
      </c>
      <c r="GH11" s="99">
        <f>SQRT(('Box Position Calc'!$D9-GH$6)^2+(GH$4-'Box Position Calc'!$C9)^2)</f>
        <v>63.407826015406016</v>
      </c>
      <c r="GI11" s="99">
        <f>SQRT(('Box Position Calc'!$D9-GI$6)^2+(GI$4-'Box Position Calc'!$C9)^2)</f>
        <v>63.302388580526724</v>
      </c>
      <c r="GJ11" s="99">
        <f>SQRT(('Box Position Calc'!$D9-GJ$6)^2+(GJ$4-'Box Position Calc'!$C9)^2)</f>
        <v>65.432020552480637</v>
      </c>
      <c r="GK11" s="99">
        <f>SQRT(('Box Position Calc'!$D9-GK$6)^2+(GK$4-'Box Position Calc'!$C9)^2)</f>
        <v>66.504138634791403</v>
      </c>
      <c r="GL11" s="99">
        <f>SQRT(('Box Position Calc'!$D9-GL$6)^2+(GL$4-'Box Position Calc'!$C9)^2)</f>
        <v>67.580816220194137</v>
      </c>
      <c r="GM11" s="99">
        <f>SQRT(('Box Position Calc'!$D9-GM$6)^2+(GM$4-'Box Position Calc'!$C9)^2)</f>
        <v>68.661838818054846</v>
      </c>
      <c r="GN11" s="99">
        <f>SQRT(('Box Position Calc'!$D9-GN$6)^2+(GN$4-'Box Position Calc'!$C9)^2)</f>
        <v>69.747004396047174</v>
      </c>
      <c r="GO11" s="99">
        <f>SQRT(('Box Position Calc'!$D9-GO$6)^2+(GO$4-'Box Position Calc'!$C9)^2)</f>
        <v>70.836122550748712</v>
      </c>
      <c r="GP11" s="99">
        <f>SQRT(('Box Position Calc'!$D9-GP$6)^2+(GP$4-'Box Position Calc'!$C9)^2)</f>
        <v>71.929013737739723</v>
      </c>
      <c r="GQ11" s="99">
        <f>SQRT(('Box Position Calc'!$D9-GQ$6)^2+(GQ$4-'Box Position Calc'!$C9)^2)</f>
        <v>73.025508556941944</v>
      </c>
      <c r="GR11" s="99">
        <f>SQRT(('Box Position Calc'!$D9-GR$6)^2+(GR$4-'Box Position Calc'!$C9)^2)</f>
        <v>74.125447089193599</v>
      </c>
      <c r="GS11" s="99">
        <f>SQRT(('Box Position Calc'!$D9-GS$6)^2+(GS$4-'Box Position Calc'!$C9)^2)</f>
        <v>75.228678280310561</v>
      </c>
      <c r="GT11" s="99">
        <f>SQRT(('Box Position Calc'!$D9-GT$6)^2+(GT$4-'Box Position Calc'!$C9)^2)</f>
        <v>76.335059369131883</v>
      </c>
      <c r="GU11" s="99">
        <f>SQRT(('Box Position Calc'!$D9-GU$6)^2+(GU$4-'Box Position Calc'!$C9)^2)</f>
        <v>77.444455356288088</v>
      </c>
      <c r="GV11" s="99">
        <f>SQRT(('Box Position Calc'!$D9-GV$6)^2+(GV$4-'Box Position Calc'!$C9)^2)</f>
        <v>78.556738510659287</v>
      </c>
      <c r="GW11" s="99">
        <f>SQRT(('Box Position Calc'!$D9-GW$6)^2+(GW$4-'Box Position Calc'!$C9)^2)</f>
        <v>79.671787910708332</v>
      </c>
      <c r="GX11" s="99">
        <f>SQRT(('Box Position Calc'!$D9-GX$6)^2+(GX$4-'Box Position Calc'!$C9)^2)</f>
        <v>80.789489018079991</v>
      </c>
      <c r="GY11" s="99">
        <f>SQRT(('Box Position Calc'!$D9-GY$6)^2+(GY$4-'Box Position Calc'!$C9)^2)</f>
        <v>81.909733281050549</v>
      </c>
      <c r="GZ11" s="99">
        <f>SQRT(('Box Position Calc'!$D9-GZ$6)^2+(GZ$4-'Box Position Calc'!$C9)^2)</f>
        <v>83.032417765593223</v>
      </c>
      <c r="HA11" s="99"/>
      <c r="HB11" s="99"/>
      <c r="HC11" s="99"/>
      <c r="HD11" s="99"/>
      <c r="HE11" s="99"/>
      <c r="HF11" s="99"/>
      <c r="HG11" s="99"/>
      <c r="HH11" s="99"/>
      <c r="HI11" s="99"/>
      <c r="HJ11" s="99"/>
      <c r="HK11" s="99"/>
      <c r="HL11" s="99"/>
      <c r="HM11" s="99"/>
      <c r="HN11" s="99"/>
      <c r="HO11" s="99"/>
      <c r="HP11" s="99"/>
      <c r="HQ11" s="99"/>
      <c r="HR11" s="99"/>
      <c r="HS11" s="115">
        <f>'Box Position Calc'!$D47</f>
        <v>2</v>
      </c>
      <c r="HT11" s="115">
        <f>'Box Position Calc'!$F47</f>
        <v>9.2799999999999994</v>
      </c>
      <c r="HU11" s="115">
        <f>Display!FB48</f>
        <v>0</v>
      </c>
      <c r="HV11" s="116"/>
      <c r="HW11" s="115">
        <f t="shared" si="52"/>
        <v>47.652132139037263</v>
      </c>
      <c r="HX11" s="115">
        <f t="shared" si="46"/>
        <v>36.327756833996887</v>
      </c>
      <c r="HY11" s="115">
        <f t="shared" si="46"/>
        <v>32.261467747223122</v>
      </c>
      <c r="HZ11" s="115">
        <f t="shared" si="46"/>
        <v>28.940838658908973</v>
      </c>
      <c r="IA11" s="115">
        <f t="shared" si="46"/>
        <v>26.195216082489424</v>
      </c>
      <c r="IB11" s="115">
        <f t="shared" si="46"/>
        <v>23.897026815672433</v>
      </c>
      <c r="IC11" s="115">
        <f t="shared" si="46"/>
        <v>21.951015496133664</v>
      </c>
      <c r="ID11" s="115">
        <f t="shared" si="46"/>
        <v>20.285606412576811</v>
      </c>
      <c r="IE11" s="115">
        <f t="shared" si="46"/>
        <v>18.846483657614897</v>
      </c>
      <c r="IF11" s="115">
        <f t="shared" si="46"/>
        <v>17.5919585799316</v>
      </c>
      <c r="IG11" s="115">
        <f t="shared" si="46"/>
        <v>16.489656145453409</v>
      </c>
      <c r="IH11" s="115">
        <f t="shared" si="46"/>
        <v>15.514141559703688</v>
      </c>
      <c r="II11" s="115">
        <f t="shared" si="46"/>
        <v>14.645209320760614</v>
      </c>
      <c r="IJ11" s="115">
        <f t="shared" si="46"/>
        <v>13.866638588011824</v>
      </c>
      <c r="IK11" s="115">
        <f t="shared" si="46"/>
        <v>13.165278424431307</v>
      </c>
      <c r="IL11" s="115">
        <f t="shared" si="46"/>
        <v>12.530368242972344</v>
      </c>
      <c r="IM11" s="115">
        <f t="shared" si="46"/>
        <v>11.953027543757173</v>
      </c>
      <c r="IN11" s="115">
        <f t="shared" si="46"/>
        <v>11.425868737304768</v>
      </c>
      <c r="IO11" s="115">
        <f t="shared" si="46"/>
        <v>11.425868737304768</v>
      </c>
      <c r="IP11" s="115">
        <f t="shared" si="46"/>
        <v>10.5906202233908</v>
      </c>
      <c r="IQ11" s="115">
        <f t="shared" si="46"/>
        <v>10.212747812683489</v>
      </c>
      <c r="IR11" s="115">
        <f t="shared" si="46"/>
        <v>9.8581580310800234</v>
      </c>
      <c r="IS11" s="115">
        <f t="shared" si="46"/>
        <v>9.5247881715945084</v>
      </c>
      <c r="IT11" s="115">
        <f t="shared" si="46"/>
        <v>9.2108094389815278</v>
      </c>
      <c r="IU11" s="115">
        <f t="shared" si="46"/>
        <v>8.9145950808980956</v>
      </c>
      <c r="IV11" s="115">
        <f t="shared" si="46"/>
        <v>8.6346935315744417</v>
      </c>
      <c r="IW11" s="115">
        <f t="shared" si="46"/>
        <v>8.3698056825257936</v>
      </c>
      <c r="IX11" s="115">
        <f t="shared" si="46"/>
        <v>8.1187655669964158</v>
      </c>
      <c r="IY11" s="115">
        <f t="shared" si="46"/>
        <v>7.8805238807196361</v>
      </c>
      <c r="IZ11" s="115">
        <f t="shared" si="46"/>
        <v>7.6541338693744194</v>
      </c>
      <c r="JA11" s="115">
        <f t="shared" si="46"/>
        <v>7.4387391990478875</v>
      </c>
      <c r="JB11" s="115">
        <f t="shared" si="46"/>
        <v>7.2335634948322252</v>
      </c>
      <c r="JC11" s="115">
        <f t="shared" si="46"/>
        <v>7.0379012880568439</v>
      </c>
      <c r="JD11" s="115">
        <f t="shared" si="46"/>
        <v>6.8511101574100906</v>
      </c>
      <c r="JE11" s="115">
        <f t="shared" si="46"/>
        <v>6.6726038855310321</v>
      </c>
      <c r="JF11" s="115">
        <f t="shared" si="46"/>
        <v>6.501846482265023</v>
      </c>
      <c r="JG11" s="115">
        <f t="shared" si="46"/>
        <v>5.602518608477709</v>
      </c>
      <c r="JH11" s="115">
        <f t="shared" si="46"/>
        <v>4.5894388567744215</v>
      </c>
      <c r="JI11" s="115">
        <f t="shared" si="46"/>
        <v>4.1073050777522724</v>
      </c>
      <c r="JJ11" s="115">
        <f t="shared" si="46"/>
        <v>3.6405015408496695</v>
      </c>
      <c r="JK11" s="115">
        <f t="shared" si="46"/>
        <v>3.188367627441437</v>
      </c>
      <c r="JL11" s="115">
        <f t="shared" si="46"/>
        <v>2.7502762745484119</v>
      </c>
      <c r="JM11" s="115">
        <f t="shared" si="46"/>
        <v>2.3256321938239353</v>
      </c>
      <c r="JN11" s="115">
        <f t="shared" si="46"/>
        <v>1.9138701686773913</v>
      </c>
      <c r="JO11" s="115">
        <f t="shared" ref="JO11:JO28" si="54">IF($BV11=GQ$4,90,
      IF(AND(($BV11-GQ$4)&gt;0,($BW11-GQ$6)&gt;0),
            270-DEGREES(ATAN(($BW11-GQ$6)/($BV11-GQ$4)))-180+90+N("4"),
            IF(AND(($BV11-GQ$4)&lt;0,($BW11-GQ$6)&gt;=0),
                   180-DEGREES(ATAN(($BW11-GQ$6)/($BV11-GQ$4)))-180+N("3"),
                   IF(AND(($BV11-GQ$4)&gt;0,($BW11-GQ$6)&lt;0),
                          DEGREES(ATAN(($BW11-GQ$6)/($BV11-GQ$4)))-180+N("1"),
                          IF(AND(($BV11-GQ$4)&lt;0,($BW11-GQ$6)&lt;0),
                                90-DEGREES(ATAN(($BW11-GQ$6)/($BV11-GQ$4)))+90-180+N("2"),
                                180-DEGREES(ATAN(($BW11-GQ$6)/($BV11-GQ$4)))-180
                           )
                   )
            )
      )
)</f>
        <v>1.5144534303074124</v>
      </c>
      <c r="JP11" s="115">
        <f t="shared" ref="JP11:JP28" si="55">IF($BV11=GR$4,90,
      IF(AND(($BV11-GR$4)&gt;0,($BW11-GR$6)&gt;0),
            270-DEGREES(ATAN(($BW11-GR$6)/($BV11-GR$4)))-180+90+N("4"),
            IF(AND(($BV11-GR$4)&lt;0,($BW11-GR$6)&gt;=0),
                   180-DEGREES(ATAN(($BW11-GR$6)/($BV11-GR$4)))-180+N("3"),
                   IF(AND(($BV11-GR$4)&gt;0,($BW11-GR$6)&lt;0),
                          DEGREES(ATAN(($BW11-GR$6)/($BV11-GR$4)))-180+N("1"),
                          IF(AND(($BV11-GR$4)&lt;0,($BW11-GR$6)&lt;0),
                                90-DEGREES(ATAN(($BW11-GR$6)/($BV11-GR$4)))+90-180+N("2"),
                                180-DEGREES(ATAN(($BW11-GR$6)/($BV11-GR$4)))-180
                           )
                   )
            )
      )
)</f>
        <v>1.1268721123734906</v>
      </c>
      <c r="JQ11" s="115">
        <f t="shared" ref="JQ11:JQ28" si="56">IF($BV11=GS$4,90,
      IF(AND(($BV11-GS$4)&gt;0,($BW11-GS$6)&gt;0),
            270-DEGREES(ATAN(($BW11-GS$6)/($BV11-GS$4)))-180+90+N("4"),
            IF(AND(($BV11-GS$4)&lt;0,($BW11-GS$6)&gt;=0),
                   180-DEGREES(ATAN(($BW11-GS$6)/($BV11-GS$4)))-180+N("3"),
                   IF(AND(($BV11-GS$4)&gt;0,($BW11-GS$6)&lt;0),
                          DEGREES(ATAN(($BW11-GS$6)/($BV11-GS$4)))-180+N("1"),
                          IF(AND(($BV11-GS$4)&lt;0,($BW11-GS$6)&lt;0),
                                90-DEGREES(ATAN(($BW11-GS$6)/($BV11-GS$4)))+90-180+N("2"),
                                180-DEGREES(ATAN(($BW11-GS$6)/($BV11-GS$4)))-180
                           )
                   )
            )
      )
)</f>
        <v>0.75064178322375597</v>
      </c>
      <c r="JR11" s="115">
        <f t="shared" ref="JR11:JR28" si="57">IF($BV11=GT$4,90,
      IF(AND(($BV11-GT$4)&gt;0,($BW11-GT$6)&gt;0),
            270-DEGREES(ATAN(($BW11-GT$6)/($BV11-GT$4)))-180+90+N("4"),
            IF(AND(($BV11-GT$4)&lt;0,($BW11-GT$6)&gt;=0),
                   180-DEGREES(ATAN(($BW11-GT$6)/($BV11-GT$4)))-180+N("3"),
                   IF(AND(($BV11-GT$4)&gt;0,($BW11-GT$6)&lt;0),
                          DEGREES(ATAN(($BW11-GT$6)/($BV11-GT$4)))-180+N("1"),
                          IF(AND(($BV11-GT$4)&lt;0,($BW11-GT$6)&lt;0),
                                90-DEGREES(ATAN(($BW11-GT$6)/($BV11-GT$4)))+90-180+N("2"),
                                180-DEGREES(ATAN(($BW11-GT$6)/($BV11-GT$4)))-180
                           )
                   )
            )
      )
)</f>
        <v>0.38530205397759687</v>
      </c>
      <c r="JS11" s="115">
        <f t="shared" ref="JS11:JS28" si="58">IF($BV11=GU$4,90,
      IF(AND(($BV11-GU$4)&gt;0,($BW11-GU$6)&gt;0),
            270-DEGREES(ATAN(($BW11-GU$6)/($BV11-GU$4)))-180+90+N("4"),
            IF(AND(($BV11-GU$4)&lt;0,($BW11-GU$6)&gt;=0),
                   180-DEGREES(ATAN(($BW11-GU$6)/($BV11-GU$4)))-180+N("3"),
                   IF(AND(($BV11-GU$4)&gt;0,($BW11-GU$6)&lt;0),
                          DEGREES(ATAN(($BW11-GU$6)/($BV11-GU$4)))-180+N("1"),
                          IF(AND(($BV11-GU$4)&lt;0,($BW11-GU$6)&lt;0),
                                90-DEGREES(ATAN(($BW11-GU$6)/($BV11-GU$4)))+90-180+N("2"),
                                180-DEGREES(ATAN(($BW11-GU$6)/($BV11-GU$4)))-180
                           )
                   )
            )
      )
)</f>
        <v>3.0415260299179181E-2</v>
      </c>
      <c r="JT11" s="115">
        <f t="shared" ref="JT11:JT28" si="59">IF($BV11=GV$4,90,
      IF(AND(($BV11-GV$4)&gt;0,($BW11-GV$6)&gt;0),
            270-DEGREES(ATAN(($BW11-GV$6)/($BV11-GV$4)))-180+90+N("4"),
            IF(AND(($BV11-GV$4)&lt;0,($BW11-GV$6)&gt;=0),
                   180-DEGREES(ATAN(($BW11-GV$6)/($BV11-GV$4)))-180+N("3"),
                   IF(AND(($BV11-GV$4)&gt;0,($BW11-GV$6)&lt;0),
                          DEGREES(ATAN(($BW11-GV$6)/($BV11-GV$4)))-180+N("1"),
                          IF(AND(($BV11-GV$4)&lt;0,($BW11-GV$6)&lt;0),
                                90-DEGREES(ATAN(($BW11-GV$6)/($BV11-GV$4)))+90-180+N("2"),
                                180-DEGREES(ATAN(($BW11-GV$6)/($BV11-GV$4)))-180
                           )
                   )
            )
      )
)</f>
        <v>-0.31443478463717156</v>
      </c>
      <c r="JU11" s="115">
        <f t="shared" ref="JU11:JU28" si="60">IF($BV11=GW$4,90,
      IF(AND(($BV11-GW$4)&gt;0,($BW11-GW$6)&gt;0),
            270-DEGREES(ATAN(($BW11-GW$6)/($BV11-GW$4)))-180+90+N("4"),
            IF(AND(($BV11-GW$4)&lt;0,($BW11-GW$6)&gt;=0),
                   180-DEGREES(ATAN(($BW11-GW$6)/($BV11-GW$4)))-180+N("3"),
                   IF(AND(($BV11-GW$4)&gt;0,($BW11-GW$6)&lt;0),
                          DEGREES(ATAN(($BW11-GW$6)/($BV11-GW$4)))-180+N("1"),
                          IF(AND(($BV11-GW$4)&lt;0,($BW11-GW$6)&lt;0),
                                90-DEGREES(ATAN(($BW11-GW$6)/($BV11-GW$4)))+90-180+N("2"),
                                180-DEGREES(ATAN(($BW11-GW$6)/($BV11-GW$4)))-180
                           )
                   )
            )
      )
)</f>
        <v>-0.64964396872011321</v>
      </c>
      <c r="JV11" s="115">
        <f t="shared" ref="JV11:JV28" si="61">IF($BV11=GX$4,90,
      IF(AND(($BV11-GX$4)&gt;0,($BW11-GX$6)&gt;0),
            270-DEGREES(ATAN(($BW11-GX$6)/($BV11-GX$4)))-180+90+N("4"),
            IF(AND(($BV11-GX$4)&lt;0,($BW11-GX$6)&gt;=0),
                   180-DEGREES(ATAN(($BW11-GX$6)/($BV11-GX$4)))-180+N("3"),
                   IF(AND(($BV11-GX$4)&gt;0,($BW11-GX$6)&lt;0),
                          DEGREES(ATAN(($BW11-GX$6)/($BV11-GX$4)))-180+N("1"),
                          IF(AND(($BV11-GX$4)&lt;0,($BW11-GX$6)&lt;0),
                                90-DEGREES(ATAN(($BW11-GX$6)/($BV11-GX$4)))+90-180+N("2"),
                                180-DEGREES(ATAN(($BW11-GX$6)/($BV11-GX$4)))-180
                           )
                   )
            )
      )
)</f>
        <v>-0.97558899389321141</v>
      </c>
      <c r="JW11" s="115">
        <f t="shared" ref="JW11:JW28" si="62">IF($BV11=GY$4,90,
      IF(AND(($BV11-GY$4)&gt;0,($BW11-GY$6)&gt;0),
            270-DEGREES(ATAN(($BW11-GY$6)/($BV11-GY$4)))-180+90+N("4"),
            IF(AND(($BV11-GY$4)&lt;0,($BW11-GY$6)&gt;=0),
                   180-DEGREES(ATAN(($BW11-GY$6)/($BV11-GY$4)))-180+N("3"),
                   IF(AND(($BV11-GY$4)&gt;0,($BW11-GY$6)&lt;0),
                          DEGREES(ATAN(($BW11-GY$6)/($BV11-GY$4)))-180+N("1"),
                          IF(AND(($BV11-GY$4)&lt;0,($BW11-GY$6)&lt;0),
                                90-DEGREES(ATAN(($BW11-GY$6)/($BV11-GY$4)))+90-180+N("2"),
                                180-DEGREES(ATAN(($BW11-GY$6)/($BV11-GY$4)))-180
                           )
                   )
            )
      )
)</f>
        <v>-1.2926284265277275</v>
      </c>
      <c r="JX11" s="115">
        <f t="shared" ref="JX11:JX28" si="63">IF($BV11=GZ$4,90,
      IF(AND(($BV11-GZ$4)&gt;0,($BW11-GZ$6)&gt;0),
            270-DEGREES(ATAN(($BW11-GZ$6)/($BV11-GZ$4)))-180+90+N("4"),
            IF(AND(($BV11-GZ$4)&lt;0,($BW11-GZ$6)&gt;=0),
                   180-DEGREES(ATAN(($BW11-GZ$6)/($BV11-GZ$4)))-180+N("3"),
                   IF(AND(($BV11-GZ$4)&gt;0,($BW11-GZ$6)&lt;0),
                          DEGREES(ATAN(($BW11-GZ$6)/($BV11-GZ$4)))-180+N("1"),
                          IF(AND(($BV11-GZ$4)&lt;0,($BW11-GZ$6)&lt;0),
                                90-DEGREES(ATAN(($BW11-GZ$6)/($BV11-GZ$4)))+90-180+N("2"),
                                180-DEGREES(ATAN(($BW11-GZ$6)/($BV11-GZ$4)))-180
                           )
                   )
            )
      )
)</f>
        <v>-1.6011036881688483</v>
      </c>
      <c r="JY11" s="99"/>
      <c r="JZ11" s="99"/>
      <c r="KA11" s="99"/>
      <c r="KH11" s="96">
        <v>5</v>
      </c>
      <c r="KI11" s="100">
        <f>SQRT(('Box Position Calc'!$D9-KI$6)^2+(KI$4-'Box Position Calc'!$C9)^2)</f>
        <v>10.39145803051718</v>
      </c>
      <c r="KJ11" s="100">
        <f>SQRT(('Box Position Calc'!$D9-KJ$6)^2+(KJ$4-'Box Position Calc'!$C9)^2)</f>
        <v>12.964135904605691</v>
      </c>
      <c r="KK11" s="100">
        <f>SQRT(('Box Position Calc'!$D9-KK$6)^2+(KK$4-'Box Position Calc'!$C9)^2)</f>
        <v>14.387848267818848</v>
      </c>
      <c r="KL11" s="100">
        <f>SQRT(('Box Position Calc'!$D9-KL$6)^2+(KL$4-'Box Position Calc'!$C9)^2)</f>
        <v>15.870842276574399</v>
      </c>
      <c r="KM11" s="100">
        <f>SQRT(('Box Position Calc'!$D9-KM$6)^2+(KM$4-'Box Position Calc'!$C9)^2)</f>
        <v>17.397965114445334</v>
      </c>
      <c r="KN11" s="100">
        <f>SQRT(('Box Position Calc'!$D9-KN$6)^2+(KN$4-'Box Position Calc'!$C9)^2)</f>
        <v>18.958555969388716</v>
      </c>
      <c r="KO11" s="100">
        <f>SQRT(('Box Position Calc'!$D9-KO$6)^2+(KO$4-'Box Position Calc'!$C9)^2)</f>
        <v>20.544989596757265</v>
      </c>
      <c r="KP11" s="100">
        <f>SQRT(('Box Position Calc'!$D9-KP$6)^2+(KP$4-'Box Position Calc'!$C9)^2)</f>
        <v>22.15171436667411</v>
      </c>
      <c r="KQ11" s="100">
        <f>SQRT(('Box Position Calc'!$D9-KQ$6)^2+(KQ$4-'Box Position Calc'!$C9)^2)</f>
        <v>23.774616716153385</v>
      </c>
      <c r="KR11" s="100">
        <f>SQRT(('Box Position Calc'!$D9-KR$6)^2+(KR$4-'Box Position Calc'!$C9)^2)</f>
        <v>25.41059718666045</v>
      </c>
      <c r="KS11" s="100">
        <f>SQRT(('Box Position Calc'!$D9-KS$6)^2+(KS$4-'Box Position Calc'!$C9)^2)</f>
        <v>27.057283631785072</v>
      </c>
      <c r="KT11" s="100">
        <f>SQRT(('Box Position Calc'!$D9-KT$6)^2+(KT$4-'Box Position Calc'!$C9)^2)</f>
        <v>28.712834141624619</v>
      </c>
      <c r="KU11" s="100">
        <f>SQRT(('Box Position Calc'!$D9-KU$6)^2+(KU$4-'Box Position Calc'!$C9)^2)</f>
        <v>30.375799415380936</v>
      </c>
      <c r="KV11" s="100">
        <f>SQRT(('Box Position Calc'!$D9-KV$6)^2+(KV$4-'Box Position Calc'!$C9)^2)</f>
        <v>32.0450251141718</v>
      </c>
      <c r="KW11" s="100">
        <f>SQRT(('Box Position Calc'!$D9-KW$6)^2+(KW$4-'Box Position Calc'!$C9)^2)</f>
        <v>33.719581518426025</v>
      </c>
      <c r="KX11" s="100">
        <f>SQRT(('Box Position Calc'!$D9-KX$6)^2+(KX$4-'Box Position Calc'!$C9)^2)</f>
        <v>35.398712119978128</v>
      </c>
      <c r="KY11" s="100">
        <f>SQRT(('Box Position Calc'!$D9-KY$6)^2+(KY$4-'Box Position Calc'!$C9)^2)</f>
        <v>37.081795540316371</v>
      </c>
      <c r="KZ11" s="100">
        <f>SQRT(('Box Position Calc'!$D9-KZ$6)^2+(KZ$4-'Box Position Calc'!$C9)^2)</f>
        <v>38.768316961147541</v>
      </c>
      <c r="LA11" s="100">
        <f>SQRT(('Box Position Calc'!$D9-LA$6)^2+(LA$4-'Box Position Calc'!$C9)^2)</f>
        <v>38.768316961147541</v>
      </c>
      <c r="LB11" s="100">
        <f>SQRT(('Box Position Calc'!$D9-LB$6)^2+(LB$4-'Box Position Calc'!$C9)^2)</f>
        <v>41.48444664666804</v>
      </c>
      <c r="LC11" s="100">
        <f>SQRT(('Box Position Calc'!$D9-LC$6)^2+(LC$4-'Box Position Calc'!$C9)^2)</f>
        <v>42.845502940474653</v>
      </c>
      <c r="LD11" s="100">
        <f>SQRT(('Box Position Calc'!$D9-LD$6)^2+(LD$4-'Box Position Calc'!$C9)^2)</f>
        <v>44.208308028756676</v>
      </c>
      <c r="LE11" s="100">
        <f>SQRT(('Box Position Calc'!$D9-LE$6)^2+(LE$4-'Box Position Calc'!$C9)^2)</f>
        <v>45.572705024058827</v>
      </c>
      <c r="LF11" s="100">
        <f>SQRT(('Box Position Calc'!$D9-LF$6)^2+(LF$4-'Box Position Calc'!$C9)^2)</f>
        <v>46.938555107241584</v>
      </c>
      <c r="LG11" s="100">
        <f>SQRT(('Box Position Calc'!$D9-LG$6)^2+(LG$4-'Box Position Calc'!$C9)^2)</f>
        <v>48.305735019793133</v>
      </c>
      <c r="LH11" s="100">
        <f>SQRT(('Box Position Calc'!$D9-LH$6)^2+(LH$4-'Box Position Calc'!$C9)^2)</f>
        <v>49.674134959258403</v>
      </c>
      <c r="LI11" s="100">
        <f>SQRT(('Box Position Calc'!$D9-LI$6)^2+(LI$4-'Box Position Calc'!$C9)^2)</f>
        <v>51.043656804739214</v>
      </c>
      <c r="LJ11" s="100">
        <f>SQRT(('Box Position Calc'!$D9-LJ$6)^2+(LJ$4-'Box Position Calc'!$C9)^2)</f>
        <v>52.414212614047891</v>
      </c>
      <c r="LK11" s="100">
        <f>SQRT(('Box Position Calc'!$D9-LK$6)^2+(LK$4-'Box Position Calc'!$C9)^2)</f>
        <v>53.785723345535374</v>
      </c>
      <c r="LL11" s="100">
        <f>SQRT(('Box Position Calc'!$D9-LL$6)^2+(LL$4-'Box Position Calc'!$C9)^2)</f>
        <v>55.15811776661306</v>
      </c>
      <c r="LM11" s="100">
        <f>SQRT(('Box Position Calc'!$D9-LM$6)^2+(LM$4-'Box Position Calc'!$C9)^2)</f>
        <v>56.531331518104871</v>
      </c>
      <c r="LN11" s="100">
        <f>SQRT(('Box Position Calc'!$D9-LN$6)^2+(LN$4-'Box Position Calc'!$C9)^2)</f>
        <v>57.905306309227235</v>
      </c>
      <c r="LO11" s="100">
        <f>SQRT(('Box Position Calc'!$D9-LO$6)^2+(LO$4-'Box Position Calc'!$C9)^2)</f>
        <v>59.279989222521131</v>
      </c>
      <c r="LP11" s="100">
        <f>SQRT(('Box Position Calc'!$D9-LP$6)^2+(LP$4-'Box Position Calc'!$C9)^2)</f>
        <v>60.655332111696879</v>
      </c>
      <c r="LQ11" s="100">
        <f>SQRT(('Box Position Calc'!$D9-LQ$6)^2+(LQ$4-'Box Position Calc'!$C9)^2)</f>
        <v>62.031291078289726</v>
      </c>
      <c r="LR11" s="100">
        <f>SQRT(('Box Position Calc'!$D9-LR$6)^2+(LR$4-'Box Position Calc'!$C9)^2)</f>
        <v>63.407826015406016</v>
      </c>
      <c r="LS11" s="100">
        <f>SQRT(('Box Position Calc'!$D9-LS$6)^2+(LS$4-'Box Position Calc'!$C9)^2)</f>
        <v>63.302388580526724</v>
      </c>
      <c r="LT11" s="100">
        <f>SQRT(('Box Position Calc'!$D9-LT$6)^2+(LT$4-'Box Position Calc'!$C9)^2)</f>
        <v>65.432020552480637</v>
      </c>
      <c r="LU11" s="100">
        <f>SQRT(('Box Position Calc'!$D9-LU$6)^2+(LU$4-'Box Position Calc'!$C9)^2)</f>
        <v>66.504138634791403</v>
      </c>
      <c r="LV11" s="100">
        <f>SQRT(('Box Position Calc'!$D9-LV$6)^2+(LV$4-'Box Position Calc'!$C9)^2)</f>
        <v>67.580816220194137</v>
      </c>
      <c r="LW11" s="100">
        <f>SQRT(('Box Position Calc'!$D9-LW$6)^2+(LW$4-'Box Position Calc'!$C9)^2)</f>
        <v>68.661838818054846</v>
      </c>
      <c r="LX11" s="100">
        <f>SQRT(('Box Position Calc'!$D9-LX$6)^2+(LX$4-'Box Position Calc'!$C9)^2)</f>
        <v>69.747004396047174</v>
      </c>
      <c r="LY11" s="100">
        <f>SQRT(('Box Position Calc'!$D9-LY$6)^2+(LY$4-'Box Position Calc'!$C9)^2)</f>
        <v>70.836122550748712</v>
      </c>
      <c r="LZ11" s="100">
        <f>SQRT(('Box Position Calc'!$D9-LZ$6)^2+(LZ$4-'Box Position Calc'!$C9)^2)</f>
        <v>71.929013737739723</v>
      </c>
      <c r="MA11" s="100">
        <f>SQRT(('Box Position Calc'!$D9-MA$6)^2+(MA$4-'Box Position Calc'!$C9)^2)</f>
        <v>73.025508556941944</v>
      </c>
      <c r="MB11" s="100">
        <f>SQRT(('Box Position Calc'!$D9-MB$6)^2+(MB$4-'Box Position Calc'!$C9)^2)</f>
        <v>74.125447089193599</v>
      </c>
      <c r="MC11" s="100">
        <f>SQRT(('Box Position Calc'!$D9-MC$6)^2+(MC$4-'Box Position Calc'!$C9)^2)</f>
        <v>75.228678280310561</v>
      </c>
      <c r="MD11" s="100">
        <f>SQRT(('Box Position Calc'!$D9-MD$6)^2+(MD$4-'Box Position Calc'!$C9)^2)</f>
        <v>76.335059369131883</v>
      </c>
      <c r="ME11" s="100">
        <f>SQRT(('Box Position Calc'!$D9-ME$6)^2+(ME$4-'Box Position Calc'!$C9)^2)</f>
        <v>77.444455356288088</v>
      </c>
      <c r="MF11" s="100">
        <f>SQRT(('Box Position Calc'!$D9-MF$6)^2+(MF$4-'Box Position Calc'!$C9)^2)</f>
        <v>78.556738510659287</v>
      </c>
      <c r="MG11" s="100">
        <f>SQRT(('Box Position Calc'!$D9-MG$6)^2+(MG$4-'Box Position Calc'!$C9)^2)</f>
        <v>79.671787910708332</v>
      </c>
      <c r="MH11" s="100">
        <f>SQRT(('Box Position Calc'!$D9-MH$6)^2+(MH$4-'Box Position Calc'!$C9)^2)</f>
        <v>80.789489018079991</v>
      </c>
      <c r="MI11" s="100">
        <f>SQRT(('Box Position Calc'!$D9-MI$6)^2+(MI$4-'Box Position Calc'!$C9)^2)</f>
        <v>81.909733281050549</v>
      </c>
      <c r="MJ11" s="100">
        <f>SQRT(('Box Position Calc'!$D9-MJ$6)^2+(MJ$4-'Box Position Calc'!$C9)^2)</f>
        <v>83.032417765593223</v>
      </c>
      <c r="MK11" s="100"/>
      <c r="ML11" s="100"/>
      <c r="MM11" s="100"/>
      <c r="MN11" s="100"/>
      <c r="MO11" s="100"/>
      <c r="MP11" s="100"/>
      <c r="MQ11" s="100"/>
      <c r="MR11" s="100"/>
      <c r="MS11" s="100"/>
      <c r="MT11" s="100"/>
      <c r="MU11" s="100"/>
      <c r="MV11" s="100"/>
      <c r="MW11" s="100"/>
      <c r="MX11" s="100"/>
      <c r="MY11" s="100"/>
      <c r="MZ11" s="100"/>
      <c r="NA11" s="100"/>
      <c r="NB11" s="100"/>
      <c r="NC11" s="100">
        <f>Display!C11</f>
        <v>2</v>
      </c>
      <c r="ND11" s="100">
        <f>Display!D11</f>
        <v>9.2799999999999994</v>
      </c>
      <c r="NE11" s="100">
        <f>Display!D48</f>
        <v>0</v>
      </c>
      <c r="NF11" s="100"/>
      <c r="NG11" s="100">
        <f t="shared" si="53"/>
        <v>47.652132139037263</v>
      </c>
      <c r="NH11" s="100">
        <f t="shared" si="47"/>
        <v>36.327756833996887</v>
      </c>
      <c r="NI11" s="100">
        <f t="shared" si="47"/>
        <v>32.261467747223122</v>
      </c>
      <c r="NJ11" s="100">
        <f t="shared" si="47"/>
        <v>28.940838658908973</v>
      </c>
      <c r="NK11" s="100">
        <f t="shared" si="47"/>
        <v>26.195216082489424</v>
      </c>
      <c r="NL11" s="100">
        <f t="shared" si="47"/>
        <v>23.897026815672433</v>
      </c>
      <c r="NM11" s="100">
        <f t="shared" si="47"/>
        <v>21.951015496133664</v>
      </c>
      <c r="NN11" s="100">
        <f t="shared" si="47"/>
        <v>20.285606412576811</v>
      </c>
      <c r="NO11" s="100">
        <f t="shared" si="47"/>
        <v>18.846483657614897</v>
      </c>
      <c r="NP11" s="100">
        <f t="shared" si="47"/>
        <v>17.5919585799316</v>
      </c>
      <c r="NQ11" s="100">
        <f t="shared" si="47"/>
        <v>16.489656145453409</v>
      </c>
      <c r="NR11" s="100">
        <f t="shared" si="47"/>
        <v>15.514141559703688</v>
      </c>
      <c r="NS11" s="100">
        <f t="shared" si="47"/>
        <v>14.645209320760614</v>
      </c>
      <c r="NT11" s="100">
        <f t="shared" si="47"/>
        <v>13.866638588011824</v>
      </c>
      <c r="NU11" s="100">
        <f t="shared" si="47"/>
        <v>13.165278424431307</v>
      </c>
      <c r="NV11" s="100">
        <f t="shared" si="47"/>
        <v>12.530368242972344</v>
      </c>
      <c r="NW11" s="100">
        <f t="shared" si="47"/>
        <v>11.953027543757173</v>
      </c>
      <c r="NX11" s="100">
        <f t="shared" si="48"/>
        <v>11.425868737304768</v>
      </c>
      <c r="NY11" s="100">
        <f t="shared" si="48"/>
        <v>11.425868737304768</v>
      </c>
      <c r="NZ11" s="100">
        <f t="shared" si="48"/>
        <v>10.5906202233908</v>
      </c>
      <c r="OA11" s="100">
        <f t="shared" si="48"/>
        <v>10.212747812683489</v>
      </c>
      <c r="OB11" s="100">
        <f t="shared" si="48"/>
        <v>9.8581580310800234</v>
      </c>
      <c r="OC11" s="100">
        <f t="shared" si="48"/>
        <v>9.5247881715945084</v>
      </c>
      <c r="OD11" s="100">
        <f t="shared" si="48"/>
        <v>9.2108094389815278</v>
      </c>
      <c r="OE11" s="100">
        <f t="shared" si="48"/>
        <v>8.9145950808980956</v>
      </c>
      <c r="OF11" s="100">
        <f t="shared" si="48"/>
        <v>8.6346935315744417</v>
      </c>
      <c r="OG11" s="100">
        <f t="shared" si="48"/>
        <v>8.3698056825257936</v>
      </c>
      <c r="OH11" s="100">
        <f t="shared" si="48"/>
        <v>8.1187655669964158</v>
      </c>
      <c r="OI11" s="100">
        <f t="shared" si="48"/>
        <v>7.8805238807196361</v>
      </c>
      <c r="OJ11" s="100">
        <f t="shared" si="48"/>
        <v>7.6541338693744194</v>
      </c>
      <c r="OK11" s="100">
        <f t="shared" si="48"/>
        <v>7.4387391990478875</v>
      </c>
      <c r="OL11" s="100">
        <f t="shared" si="48"/>
        <v>7.2335634948322252</v>
      </c>
      <c r="OM11" s="100">
        <f t="shared" si="48"/>
        <v>7.0379012880568439</v>
      </c>
      <c r="ON11" s="100">
        <f t="shared" si="49"/>
        <v>6.8511101574100906</v>
      </c>
      <c r="OO11" s="100">
        <f t="shared" si="49"/>
        <v>6.6726038855310321</v>
      </c>
      <c r="OP11" s="100">
        <f t="shared" si="49"/>
        <v>6.501846482265023</v>
      </c>
      <c r="OQ11" s="100">
        <f t="shared" si="49"/>
        <v>5.602518608477709</v>
      </c>
      <c r="OR11" s="100">
        <f t="shared" si="49"/>
        <v>4.5894388567744215</v>
      </c>
      <c r="OS11" s="100">
        <f t="shared" si="49"/>
        <v>4.1073050777522724</v>
      </c>
      <c r="OT11" s="100">
        <f t="shared" si="49"/>
        <v>3.6405015408496695</v>
      </c>
      <c r="OU11" s="100">
        <f t="shared" si="49"/>
        <v>3.188367627441437</v>
      </c>
      <c r="OV11" s="100">
        <f t="shared" si="49"/>
        <v>2.7502762745484119</v>
      </c>
      <c r="OW11" s="100">
        <f t="shared" si="49"/>
        <v>2.3256321938239353</v>
      </c>
      <c r="OX11" s="100">
        <f t="shared" si="49"/>
        <v>1.9138701686773913</v>
      </c>
      <c r="OY11" s="100">
        <f t="shared" si="49"/>
        <v>1.5144534303074124</v>
      </c>
      <c r="OZ11" s="100">
        <f t="shared" si="49"/>
        <v>1.1268721123734906</v>
      </c>
      <c r="PA11" s="100">
        <f t="shared" si="49"/>
        <v>0.75064178322375597</v>
      </c>
      <c r="PB11" s="100">
        <f t="shared" si="49"/>
        <v>0.38530205397759687</v>
      </c>
      <c r="PC11" s="100">
        <f t="shared" si="49"/>
        <v>3.0415260299179181E-2</v>
      </c>
      <c r="PD11" s="100">
        <f t="shared" si="50"/>
        <v>-0.31443478463717156</v>
      </c>
      <c r="PE11" s="100">
        <f t="shared" si="50"/>
        <v>-0.64964396872011321</v>
      </c>
      <c r="PF11" s="100">
        <f t="shared" si="50"/>
        <v>-0.97558899389321141</v>
      </c>
      <c r="PG11" s="100">
        <f t="shared" si="50"/>
        <v>-1.2926284265277275</v>
      </c>
      <c r="PH11" s="100">
        <f t="shared" si="50"/>
        <v>-1.6011036881688483</v>
      </c>
      <c r="PI11" s="100"/>
      <c r="PJ11" s="100"/>
      <c r="PK11" s="100"/>
    </row>
    <row r="12" spans="1:427" x14ac:dyDescent="0.2">
      <c r="A12" s="92"/>
      <c r="B12" s="92"/>
      <c r="C12" s="92">
        <v>6</v>
      </c>
      <c r="D12" s="98">
        <f>SQRT(('Box Position Calc'!$D10-D$6)^2+(D$4-'Box Position Calc'!$C10)^2)</f>
        <v>10.273772432753219</v>
      </c>
      <c r="E12" s="98">
        <f>SQRT(('Box Position Calc'!$D10-E$6)^2+(E$4-'Box Position Calc'!$C10)^2)</f>
        <v>12.869996882403912</v>
      </c>
      <c r="F12" s="98">
        <f>SQRT(('Box Position Calc'!$D10-F$6)^2+(F$4-'Box Position Calc'!$C10)^2)</f>
        <v>14.303082806786017</v>
      </c>
      <c r="G12" s="98">
        <f>SQRT(('Box Position Calc'!$D10-G$6)^2+(G$4-'Box Position Calc'!$C10)^2)</f>
        <v>15.794037943727412</v>
      </c>
      <c r="H12" s="98">
        <f>SQRT(('Box Position Calc'!$D10-H$6)^2+(H$4-'Box Position Calc'!$C10)^2)</f>
        <v>17.3279309244773</v>
      </c>
      <c r="I12" s="98">
        <f>SQRT(('Box Position Calc'!$D10-I$6)^2+(I$4-'Box Position Calc'!$C10)^2)</f>
        <v>18.894307196731098</v>
      </c>
      <c r="J12" s="98">
        <f>SQRT(('Box Position Calc'!$D10-J$6)^2+(J$4-'Box Position Calc'!$C10)^2)</f>
        <v>20.485716915228139</v>
      </c>
      <c r="K12" s="98">
        <f>SQRT(('Box Position Calc'!$D10-K$6)^2+(K$4-'Box Position Calc'!$C10)^2)</f>
        <v>22.096752009802621</v>
      </c>
      <c r="L12" s="98">
        <f>SQRT(('Box Position Calc'!$D10-L$6)^2+(L$4-'Box Position Calc'!$C10)^2)</f>
        <v>23.723414594025034</v>
      </c>
      <c r="M12" s="98">
        <f>SQRT(('Box Position Calc'!$D10-M$6)^2+(M$4-'Box Position Calc'!$C10)^2)</f>
        <v>25.3626979910008</v>
      </c>
      <c r="N12" s="98">
        <f>SQRT(('Box Position Calc'!$D10-N$6)^2+(N$4-'Box Position Calc'!$C10)^2)</f>
        <v>27.012304557939228</v>
      </c>
      <c r="O12" s="98">
        <f>SQRT(('Box Position Calc'!$D10-O$6)^2+(O$4-'Box Position Calc'!$C10)^2)</f>
        <v>28.670452463197098</v>
      </c>
      <c r="P12" s="98">
        <f>SQRT(('Box Position Calc'!$D10-P$6)^2+(P$4-'Box Position Calc'!$C10)^2)</f>
        <v>30.335741133578008</v>
      </c>
      <c r="Q12" s="98">
        <f>SQRT(('Box Position Calc'!$D10-Q$6)^2+(Q$4-'Box Position Calc'!$C10)^2)</f>
        <v>32.00705601219677</v>
      </c>
      <c r="R12" s="98">
        <f>SQRT(('Box Position Calc'!$D10-R$6)^2+(R$4-'Box Position Calc'!$C10)^2)</f>
        <v>33.683500082054685</v>
      </c>
      <c r="S12" s="98">
        <f>SQRT(('Box Position Calc'!$D10-S$6)^2+(S$4-'Box Position Calc'!$C10)^2)</f>
        <v>35.364343903896852</v>
      </c>
      <c r="T12" s="98">
        <f>SQRT(('Box Position Calc'!$D10-T$6)^2+(T$4-'Box Position Calc'!$C10)^2)</f>
        <v>37.048988656828776</v>
      </c>
      <c r="U12" s="98">
        <f>SQRT(('Box Position Calc'!$D10-U$6)^2+(U$4-'Box Position Calc'!$C10)^2)</f>
        <v>38.736938443816129</v>
      </c>
      <c r="V12" s="98">
        <f>SQRT(('Box Position Calc'!$D10-V$6)^2+(V$4-'Box Position Calc'!$C10)^2)</f>
        <v>38.736938443816129</v>
      </c>
      <c r="W12" s="98">
        <f>SQRT(('Box Position Calc'!$D10-W$6)^2+(W$4-'Box Position Calc'!$C10)^2)</f>
        <v>41.455338514575232</v>
      </c>
      <c r="X12" s="98">
        <f>SQRT(('Box Position Calc'!$D10-X$6)^2+(X$4-'Box Position Calc'!$C10)^2)</f>
        <v>42.817423893654421</v>
      </c>
      <c r="Y12" s="98">
        <f>SQRT(('Box Position Calc'!$D10-Y$6)^2+(Y$4-'Box Position Calc'!$C10)^2)</f>
        <v>44.181195709498262</v>
      </c>
      <c r="Z12" s="98">
        <f>SQRT(('Box Position Calc'!$D10-Z$6)^2+(Z$4-'Box Position Calc'!$C10)^2)</f>
        <v>45.546502474441667</v>
      </c>
      <c r="AA12" s="98">
        <f>SQRT(('Box Position Calc'!$D10-AA$6)^2+(AA$4-'Box Position Calc'!$C10)^2)</f>
        <v>46.91321017462873</v>
      </c>
      <c r="AB12" s="98">
        <f>SQRT(('Box Position Calc'!$D10-AB$6)^2+(AB$4-'Box Position Calc'!$C10)^2)</f>
        <v>48.281199840359093</v>
      </c>
      <c r="AC12" s="98">
        <f>SQRT(('Box Position Calc'!$D10-AC$6)^2+(AC$4-'Box Position Calc'!$C10)^2)</f>
        <v>49.650365507836177</v>
      </c>
      <c r="AD12" s="98">
        <f>SQRT(('Box Position Calc'!$D10-AD$6)^2+(AD$4-'Box Position Calc'!$C10)^2)</f>
        <v>51.020612501223461</v>
      </c>
      <c r="AE12" s="98">
        <f>SQRT(('Box Position Calc'!$D10-AE$6)^2+(AE$4-'Box Position Calc'!$C10)^2)</f>
        <v>52.391855978190975</v>
      </c>
      <c r="AF12" s="98">
        <f>SQRT(('Box Position Calc'!$D10-AF$6)^2+(AF$4-'Box Position Calc'!$C10)^2)</f>
        <v>53.764019693287878</v>
      </c>
      <c r="AG12" s="98">
        <f>SQRT(('Box Position Calc'!$D10-AG$6)^2+(AG$4-'Box Position Calc'!$C10)^2)</f>
        <v>55.137034942243872</v>
      </c>
      <c r="AH12" s="98">
        <f>SQRT(('Box Position Calc'!$D10-AH$6)^2+(AH$4-'Box Position Calc'!$C10)^2)</f>
        <v>56.510839657232417</v>
      </c>
      <c r="AI12" s="98">
        <f>SQRT(('Box Position Calc'!$D10-AI$6)^2+(AI$4-'Box Position Calc'!$C10)^2)</f>
        <v>57.885377628636725</v>
      </c>
      <c r="AJ12" s="98">
        <f>SQRT(('Box Position Calc'!$D10-AJ$6)^2+(AJ$4-'Box Position Calc'!$C10)^2)</f>
        <v>59.260597833261478</v>
      </c>
      <c r="AK12" s="98">
        <f>SQRT(('Box Position Calc'!$D10-AK$6)^2+(AK$4-'Box Position Calc'!$C10)^2)</f>
        <v>60.636453852467902</v>
      </c>
      <c r="AL12" s="98">
        <f>SQRT(('Box Position Calc'!$D10-AL$6)^2+(AL$4-'Box Position Calc'!$C10)^2)</f>
        <v>62.01290336656249</v>
      </c>
      <c r="AM12" s="98">
        <f>SQRT(('Box Position Calc'!$D10-AM$6)^2+(AM$4-'Box Position Calc'!$C10)^2)</f>
        <v>63.389907714083321</v>
      </c>
      <c r="AN12" s="98">
        <f>SQRT(('Box Position Calc'!$D10-AN$6)^2+(AN$4-'Box Position Calc'!$C10)^2)</f>
        <v>63.286968642841472</v>
      </c>
      <c r="AO12" s="98">
        <f>SQRT(('Box Position Calc'!$D10-AO$6)^2+(AO$4-'Box Position Calc'!$C10)^2)</f>
        <v>65.419412530245722</v>
      </c>
      <c r="AP12" s="98">
        <f>SQRT(('Box Position Calc'!$D10-AP$6)^2+(AP$4-'Box Position Calc'!$C10)^2)</f>
        <v>66.492870210939813</v>
      </c>
      <c r="AQ12" s="98">
        <f>SQRT(('Box Position Calc'!$D10-AQ$6)^2+(AQ$4-'Box Position Calc'!$C10)^2)</f>
        <v>67.570845528468098</v>
      </c>
      <c r="AR12" s="98">
        <f>SQRT(('Box Position Calc'!$D10-AR$6)^2+(AR$4-'Box Position Calc'!$C10)^2)</f>
        <v>68.653125678530458</v>
      </c>
      <c r="AS12" s="98">
        <f>SQRT(('Box Position Calc'!$D10-AS$6)^2+(AS$4-'Box Position Calc'!$C10)^2)</f>
        <v>69.739510242680154</v>
      </c>
      <c r="AT12" s="98">
        <f>SQRT(('Box Position Calc'!$D10-AT$6)^2+(AT$4-'Box Position Calc'!$C10)^2)</f>
        <v>70.82981036119233</v>
      </c>
      <c r="AU12" s="98">
        <f>SQRT(('Box Position Calc'!$D10-AU$6)^2+(AU$4-'Box Position Calc'!$C10)^2)</f>
        <v>71.923847965558949</v>
      </c>
      <c r="AV12" s="98">
        <f>SQRT(('Box Position Calc'!$D10-AV$6)^2+(AV$4-'Box Position Calc'!$C10)^2)</f>
        <v>73.021455066302252</v>
      </c>
      <c r="AW12" s="98">
        <f>SQRT(('Box Position Calc'!$D10-AW$6)^2+(AW$4-'Box Position Calc'!$C10)^2)</f>
        <v>74.122473092065334</v>
      </c>
      <c r="AX12" s="98">
        <f>SQRT(('Box Position Calc'!$D10-AX$6)^2+(AX$4-'Box Position Calc'!$C10)^2)</f>
        <v>75.226752276199534</v>
      </c>
      <c r="AY12" s="98">
        <f>SQRT(('Box Position Calc'!$D10-AY$6)^2+(AY$4-'Box Position Calc'!$C10)^2)</f>
        <v>76.33415108732278</v>
      </c>
      <c r="AZ12" s="98">
        <f>SQRT(('Box Position Calc'!$D10-AZ$6)^2+(AZ$4-'Box Position Calc'!$C10)^2)</f>
        <v>77.444535700567954</v>
      </c>
      <c r="BA12" s="98">
        <f>SQRT(('Box Position Calc'!$D10-BA$6)^2+(BA$4-'Box Position Calc'!$C10)^2)</f>
        <v>78.557779506473167</v>
      </c>
      <c r="BB12" s="98">
        <f>SQRT(('Box Position Calc'!$D10-BB$6)^2+(BB$4-'Box Position Calc'!$C10)^2)</f>
        <v>79.673762654688005</v>
      </c>
      <c r="BC12" s="98">
        <f>SQRT(('Box Position Calc'!$D10-BC$6)^2+(BC$4-'Box Position Calc'!$C10)^2)</f>
        <v>80.792371629877564</v>
      </c>
      <c r="BD12" s="98">
        <f>SQRT(('Box Position Calc'!$D10-BD$6)^2+(BD$4-'Box Position Calc'!$C10)^2)</f>
        <v>81.913498857402786</v>
      </c>
      <c r="BE12" s="98">
        <f>SQRT(('Box Position Calc'!$D10-BE$6)^2+(BE$4-'Box Position Calc'!$C10)^2)</f>
        <v>83.037042336537979</v>
      </c>
      <c r="BF12" s="98"/>
      <c r="BG12" s="98"/>
      <c r="BH12" s="98"/>
      <c r="BI12" s="98"/>
      <c r="BJ12" s="98"/>
      <c r="BK12" s="98"/>
      <c r="BL12" s="98"/>
      <c r="BM12" s="98"/>
      <c r="BN12" s="98"/>
      <c r="BO12" s="98"/>
      <c r="BP12" s="98"/>
      <c r="BQ12" s="98"/>
      <c r="BR12" s="98"/>
      <c r="BS12" s="98"/>
      <c r="BT12" s="98"/>
      <c r="BU12" s="98"/>
      <c r="BV12" s="98">
        <f>'Box Position Calc'!$D48</f>
        <v>2</v>
      </c>
      <c r="BW12" s="98">
        <f>'Box Position Calc'!$F48</f>
        <v>9.1199999999999992</v>
      </c>
      <c r="BX12" s="98">
        <f>Display!D49</f>
        <v>0</v>
      </c>
      <c r="BY12" s="101"/>
      <c r="BZ12" s="98">
        <f t="shared" si="17"/>
        <v>47.051038417090894</v>
      </c>
      <c r="CA12" s="98">
        <f t="shared" si="18"/>
        <v>35.753887254436734</v>
      </c>
      <c r="CB12" s="98">
        <f t="shared" si="19"/>
        <v>31.71947284750982</v>
      </c>
      <c r="CC12" s="98">
        <f t="shared" si="20"/>
        <v>28.432886681997161</v>
      </c>
      <c r="CD12" s="98">
        <f t="shared" si="21"/>
        <v>25.720497496831285</v>
      </c>
      <c r="CE12" s="98">
        <f t="shared" si="22"/>
        <v>23.453425510098384</v>
      </c>
      <c r="CF12" s="98">
        <f t="shared" si="23"/>
        <v>21.535955444522642</v>
      </c>
      <c r="CG12" s="98">
        <f t="shared" si="24"/>
        <v>19.896463373173759</v>
      </c>
      <c r="CH12" s="98">
        <f t="shared" si="25"/>
        <v>18.480773216920824</v>
      </c>
      <c r="CI12" s="98">
        <f t="shared" si="26"/>
        <v>17.247411245265113</v>
      </c>
      <c r="CJ12" s="98">
        <f t="shared" si="27"/>
        <v>16.164236705299203</v>
      </c>
      <c r="CK12" s="98">
        <f t="shared" si="28"/>
        <v>15.206042100067236</v>
      </c>
      <c r="CL12" s="98">
        <f t="shared" si="29"/>
        <v>14.352830883247833</v>
      </c>
      <c r="CM12" s="98">
        <f t="shared" si="30"/>
        <v>13.588568998540438</v>
      </c>
      <c r="CN12" s="98">
        <f t="shared" si="31"/>
        <v>12.900269957254579</v>
      </c>
      <c r="CO12" s="98">
        <f t="shared" si="32"/>
        <v>12.277316787520817</v>
      </c>
      <c r="CP12" s="98">
        <f t="shared" si="33"/>
        <v>11.710953920279536</v>
      </c>
      <c r="CQ12" s="98">
        <f t="shared" si="34"/>
        <v>11.193902297453803</v>
      </c>
      <c r="CR12" s="98">
        <f t="shared" si="35"/>
        <v>11.193902297453803</v>
      </c>
      <c r="CS12" s="98">
        <f t="shared" si="36"/>
        <v>10.37324930295307</v>
      </c>
      <c r="CT12" s="98">
        <f t="shared" si="37"/>
        <v>10.002036872356427</v>
      </c>
      <c r="CU12" s="98">
        <f t="shared" si="38"/>
        <v>9.6537275102139404</v>
      </c>
      <c r="CV12" s="98">
        <f t="shared" si="39"/>
        <v>9.3262885606490329</v>
      </c>
      <c r="CW12" s="98">
        <f t="shared" si="40"/>
        <v>9.0179183733382899</v>
      </c>
      <c r="CX12" s="98">
        <f t="shared" si="41"/>
        <v>8.7270147486985081</v>
      </c>
      <c r="CY12" s="98">
        <f t="shared" si="42"/>
        <v>8.4521483613704049</v>
      </c>
      <c r="CZ12" s="98">
        <f t="shared" si="43"/>
        <v>8.1920402794430061</v>
      </c>
      <c r="DA12" s="98">
        <f t="shared" si="44"/>
        <v>7.9455428691648819</v>
      </c>
      <c r="DB12" s="98">
        <f t="shared" si="44"/>
        <v>7.7116235107199032</v>
      </c>
      <c r="DC12" s="98">
        <f t="shared" si="51"/>
        <v>7.4893506582679663</v>
      </c>
      <c r="DD12" s="98">
        <f t="shared" si="45"/>
        <v>7.2778818631510944</v>
      </c>
      <c r="DE12" s="98">
        <f t="shared" si="45"/>
        <v>7.0764534477351617</v>
      </c>
      <c r="DF12" s="98">
        <f t="shared" si="45"/>
        <v>6.884371572481399</v>
      </c>
      <c r="DG12" s="98">
        <f t="shared" si="45"/>
        <v>6.7010044833581901</v>
      </c>
      <c r="DH12" s="98">
        <f t="shared" si="45"/>
        <v>6.5257757628107242</v>
      </c>
      <c r="DI12" s="98">
        <f t="shared" si="45"/>
        <v>6.3581584369212294</v>
      </c>
      <c r="DJ12" s="98">
        <f t="shared" si="45"/>
        <v>5.4583571288314943</v>
      </c>
      <c r="DK12" s="98">
        <f t="shared" si="45"/>
        <v>4.4497564640894325</v>
      </c>
      <c r="DL12" s="98">
        <f t="shared" si="45"/>
        <v>3.9697897523273298</v>
      </c>
      <c r="DM12" s="98">
        <f t="shared" si="45"/>
        <v>3.5051053598438386</v>
      </c>
      <c r="DN12" s="98">
        <f t="shared" si="45"/>
        <v>3.0550431418330959</v>
      </c>
      <c r="DO12" s="98">
        <f t="shared" si="45"/>
        <v>2.6189766229063025</v>
      </c>
      <c r="DP12" s="98">
        <f t="shared" si="45"/>
        <v>2.1963111959572927</v>
      </c>
      <c r="DQ12" s="98">
        <f t="shared" si="45"/>
        <v>1.7864824018460297</v>
      </c>
      <c r="DR12" s="98">
        <f t="shared" si="45"/>
        <v>1.3889542903445147</v>
      </c>
      <c r="DS12" s="98">
        <f t="shared" si="45"/>
        <v>1.0032178617823604</v>
      </c>
      <c r="DT12" s="98">
        <f t="shared" si="45"/>
        <v>0.62878958805296747</v>
      </c>
      <c r="DU12" s="98">
        <f t="shared" si="45"/>
        <v>0.26521001105211894</v>
      </c>
      <c r="DV12" s="98">
        <f t="shared" si="45"/>
        <v>-8.7957583814898044E-2</v>
      </c>
      <c r="DW12" s="98">
        <f t="shared" si="45"/>
        <v>-0.43112842173172794</v>
      </c>
      <c r="DX12" s="98">
        <f t="shared" si="45"/>
        <v>-0.76469742306045418</v>
      </c>
      <c r="DY12" s="98">
        <f t="shared" si="45"/>
        <v>-1.089040321437011</v>
      </c>
      <c r="DZ12" s="98">
        <f t="shared" si="45"/>
        <v>-1.4045147184538678</v>
      </c>
      <c r="EA12" s="98">
        <f t="shared" si="45"/>
        <v>-1.7114610780259909</v>
      </c>
      <c r="EB12" s="98"/>
      <c r="EC12" s="98"/>
      <c r="ED12" s="98"/>
      <c r="EE12" s="98"/>
      <c r="EF12" s="98"/>
      <c r="EG12" s="98"/>
      <c r="EH12" s="98"/>
      <c r="EI12" s="98"/>
      <c r="EJ12" s="98"/>
      <c r="EK12" s="98"/>
      <c r="EL12" s="98"/>
      <c r="EM12" s="98"/>
      <c r="EN12" s="98"/>
      <c r="EO12" s="98"/>
      <c r="EP12" s="98"/>
      <c r="EU12" s="94"/>
      <c r="EV12" s="94"/>
      <c r="EW12" s="94"/>
      <c r="EX12" s="94">
        <v>6</v>
      </c>
      <c r="EY12" s="99">
        <f>SQRT(('Box Position Calc'!$D10-EY$6)^2+(EY$4-'Box Position Calc'!$C10)^2)</f>
        <v>10.273772432753219</v>
      </c>
      <c r="EZ12" s="99">
        <f>SQRT(('Box Position Calc'!$D10-EZ$6)^2+(EZ$4-'Box Position Calc'!$C10)^2)</f>
        <v>12.869996882403912</v>
      </c>
      <c r="FA12" s="99">
        <f>SQRT(('Box Position Calc'!$D10-FA$6)^2+(FA$4-'Box Position Calc'!$C10)^2)</f>
        <v>14.303082806786017</v>
      </c>
      <c r="FB12" s="99">
        <f>SQRT(('Box Position Calc'!$D10-FB$6)^2+(FB$4-'Box Position Calc'!$C10)^2)</f>
        <v>15.794037943727412</v>
      </c>
      <c r="FC12" s="99">
        <f>SQRT(('Box Position Calc'!$D10-FC$6)^2+(FC$4-'Box Position Calc'!$C10)^2)</f>
        <v>17.3279309244773</v>
      </c>
      <c r="FD12" s="99">
        <f>SQRT(('Box Position Calc'!$D10-FD$6)^2+(FD$4-'Box Position Calc'!$C10)^2)</f>
        <v>18.894307196731098</v>
      </c>
      <c r="FE12" s="99">
        <f>SQRT(('Box Position Calc'!$D10-FE$6)^2+(FE$4-'Box Position Calc'!$C10)^2)</f>
        <v>20.485716915228139</v>
      </c>
      <c r="FF12" s="99">
        <f>SQRT(('Box Position Calc'!$D10-FF$6)^2+(FF$4-'Box Position Calc'!$C10)^2)</f>
        <v>22.096752009802621</v>
      </c>
      <c r="FG12" s="99">
        <f>SQRT(('Box Position Calc'!$D10-FG$6)^2+(FG$4-'Box Position Calc'!$C10)^2)</f>
        <v>23.723414594025034</v>
      </c>
      <c r="FH12" s="99">
        <f>SQRT(('Box Position Calc'!$D10-FH$6)^2+(FH$4-'Box Position Calc'!$C10)^2)</f>
        <v>25.3626979910008</v>
      </c>
      <c r="FI12" s="99">
        <f>SQRT(('Box Position Calc'!$D10-FI$6)^2+(FI$4-'Box Position Calc'!$C10)^2)</f>
        <v>27.012304557939228</v>
      </c>
      <c r="FJ12" s="99">
        <f>SQRT(('Box Position Calc'!$D10-FJ$6)^2+(FJ$4-'Box Position Calc'!$C10)^2)</f>
        <v>28.670452463197098</v>
      </c>
      <c r="FK12" s="99">
        <f>SQRT(('Box Position Calc'!$D10-FK$6)^2+(FK$4-'Box Position Calc'!$C10)^2)</f>
        <v>30.335741133578008</v>
      </c>
      <c r="FL12" s="99">
        <f>SQRT(('Box Position Calc'!$D10-FL$6)^2+(FL$4-'Box Position Calc'!$C10)^2)</f>
        <v>32.00705601219677</v>
      </c>
      <c r="FM12" s="99">
        <f>SQRT(('Box Position Calc'!$D10-FM$6)^2+(FM$4-'Box Position Calc'!$C10)^2)</f>
        <v>33.683500082054685</v>
      </c>
      <c r="FN12" s="99">
        <f>SQRT(('Box Position Calc'!$D10-FN$6)^2+(FN$4-'Box Position Calc'!$C10)^2)</f>
        <v>35.364343903896852</v>
      </c>
      <c r="FO12" s="99">
        <f>SQRT(('Box Position Calc'!$D10-FO$6)^2+(FO$4-'Box Position Calc'!$C10)^2)</f>
        <v>37.048988656828776</v>
      </c>
      <c r="FP12" s="99">
        <f>SQRT(('Box Position Calc'!$D10-FP$6)^2+(FP$4-'Box Position Calc'!$C10)^2)</f>
        <v>38.736938443816129</v>
      </c>
      <c r="FQ12" s="99">
        <f>SQRT(('Box Position Calc'!$D10-FQ$6)^2+(FQ$4-'Box Position Calc'!$C10)^2)</f>
        <v>38.736938443816129</v>
      </c>
      <c r="FR12" s="99">
        <f>SQRT(('Box Position Calc'!$D10-FR$6)^2+(FR$4-'Box Position Calc'!$C10)^2)</f>
        <v>41.455338514575232</v>
      </c>
      <c r="FS12" s="99">
        <f>SQRT(('Box Position Calc'!$D10-FS$6)^2+(FS$4-'Box Position Calc'!$C10)^2)</f>
        <v>42.817423893654421</v>
      </c>
      <c r="FT12" s="99">
        <f>SQRT(('Box Position Calc'!$D10-FT$6)^2+(FT$4-'Box Position Calc'!$C10)^2)</f>
        <v>44.181195709498262</v>
      </c>
      <c r="FU12" s="99">
        <f>SQRT(('Box Position Calc'!$D10-FU$6)^2+(FU$4-'Box Position Calc'!$C10)^2)</f>
        <v>45.546502474441667</v>
      </c>
      <c r="FV12" s="99">
        <f>SQRT(('Box Position Calc'!$D10-FV$6)^2+(FV$4-'Box Position Calc'!$C10)^2)</f>
        <v>46.91321017462873</v>
      </c>
      <c r="FW12" s="99">
        <f>SQRT(('Box Position Calc'!$D10-FW$6)^2+(FW$4-'Box Position Calc'!$C10)^2)</f>
        <v>48.281199840359093</v>
      </c>
      <c r="FX12" s="99">
        <f>SQRT(('Box Position Calc'!$D10-FX$6)^2+(FX$4-'Box Position Calc'!$C10)^2)</f>
        <v>49.650365507836177</v>
      </c>
      <c r="FY12" s="99">
        <f>SQRT(('Box Position Calc'!$D10-FY$6)^2+(FY$4-'Box Position Calc'!$C10)^2)</f>
        <v>51.020612501223461</v>
      </c>
      <c r="FZ12" s="99">
        <f>SQRT(('Box Position Calc'!$D10-FZ$6)^2+(FZ$4-'Box Position Calc'!$C10)^2)</f>
        <v>52.391855978190975</v>
      </c>
      <c r="GA12" s="99">
        <f>SQRT(('Box Position Calc'!$D10-GA$6)^2+(GA$4-'Box Position Calc'!$C10)^2)</f>
        <v>53.764019693287878</v>
      </c>
      <c r="GB12" s="99">
        <f>SQRT(('Box Position Calc'!$D10-GB$6)^2+(GB$4-'Box Position Calc'!$C10)^2)</f>
        <v>55.137034942243872</v>
      </c>
      <c r="GC12" s="99">
        <f>SQRT(('Box Position Calc'!$D10-GC$6)^2+(GC$4-'Box Position Calc'!$C10)^2)</f>
        <v>56.510839657232417</v>
      </c>
      <c r="GD12" s="99">
        <f>SQRT(('Box Position Calc'!$D10-GD$6)^2+(GD$4-'Box Position Calc'!$C10)^2)</f>
        <v>57.885377628636725</v>
      </c>
      <c r="GE12" s="99">
        <f>SQRT(('Box Position Calc'!$D10-GE$6)^2+(GE$4-'Box Position Calc'!$C10)^2)</f>
        <v>59.260597833261478</v>
      </c>
      <c r="GF12" s="99">
        <f>SQRT(('Box Position Calc'!$D10-GF$6)^2+(GF$4-'Box Position Calc'!$C10)^2)</f>
        <v>60.636453852467902</v>
      </c>
      <c r="GG12" s="99">
        <f>SQRT(('Box Position Calc'!$D10-GG$6)^2+(GG$4-'Box Position Calc'!$C10)^2)</f>
        <v>62.01290336656249</v>
      </c>
      <c r="GH12" s="99">
        <f>SQRT(('Box Position Calc'!$D10-GH$6)^2+(GH$4-'Box Position Calc'!$C10)^2)</f>
        <v>63.389907714083321</v>
      </c>
      <c r="GI12" s="99">
        <f>SQRT(('Box Position Calc'!$D10-GI$6)^2+(GI$4-'Box Position Calc'!$C10)^2)</f>
        <v>63.286968642841472</v>
      </c>
      <c r="GJ12" s="99">
        <f>SQRT(('Box Position Calc'!$D10-GJ$6)^2+(GJ$4-'Box Position Calc'!$C10)^2)</f>
        <v>65.419412530245722</v>
      </c>
      <c r="GK12" s="99">
        <f>SQRT(('Box Position Calc'!$D10-GK$6)^2+(GK$4-'Box Position Calc'!$C10)^2)</f>
        <v>66.492870210939813</v>
      </c>
      <c r="GL12" s="99">
        <f>SQRT(('Box Position Calc'!$D10-GL$6)^2+(GL$4-'Box Position Calc'!$C10)^2)</f>
        <v>67.570845528468098</v>
      </c>
      <c r="GM12" s="99">
        <f>SQRT(('Box Position Calc'!$D10-GM$6)^2+(GM$4-'Box Position Calc'!$C10)^2)</f>
        <v>68.653125678530458</v>
      </c>
      <c r="GN12" s="99">
        <f>SQRT(('Box Position Calc'!$D10-GN$6)^2+(GN$4-'Box Position Calc'!$C10)^2)</f>
        <v>69.739510242680154</v>
      </c>
      <c r="GO12" s="99">
        <f>SQRT(('Box Position Calc'!$D10-GO$6)^2+(GO$4-'Box Position Calc'!$C10)^2)</f>
        <v>70.82981036119233</v>
      </c>
      <c r="GP12" s="99">
        <f>SQRT(('Box Position Calc'!$D10-GP$6)^2+(GP$4-'Box Position Calc'!$C10)^2)</f>
        <v>71.923847965558949</v>
      </c>
      <c r="GQ12" s="99">
        <f>SQRT(('Box Position Calc'!$D10-GQ$6)^2+(GQ$4-'Box Position Calc'!$C10)^2)</f>
        <v>73.021455066302252</v>
      </c>
      <c r="GR12" s="99">
        <f>SQRT(('Box Position Calc'!$D10-GR$6)^2+(GR$4-'Box Position Calc'!$C10)^2)</f>
        <v>74.122473092065334</v>
      </c>
      <c r="GS12" s="99">
        <f>SQRT(('Box Position Calc'!$D10-GS$6)^2+(GS$4-'Box Position Calc'!$C10)^2)</f>
        <v>75.226752276199534</v>
      </c>
      <c r="GT12" s="99">
        <f>SQRT(('Box Position Calc'!$D10-GT$6)^2+(GT$4-'Box Position Calc'!$C10)^2)</f>
        <v>76.33415108732278</v>
      </c>
      <c r="GU12" s="99">
        <f>SQRT(('Box Position Calc'!$D10-GU$6)^2+(GU$4-'Box Position Calc'!$C10)^2)</f>
        <v>77.444535700567954</v>
      </c>
      <c r="GV12" s="99">
        <f>SQRT(('Box Position Calc'!$D10-GV$6)^2+(GV$4-'Box Position Calc'!$C10)^2)</f>
        <v>78.557779506473167</v>
      </c>
      <c r="GW12" s="99">
        <f>SQRT(('Box Position Calc'!$D10-GW$6)^2+(GW$4-'Box Position Calc'!$C10)^2)</f>
        <v>79.673762654688005</v>
      </c>
      <c r="GX12" s="99">
        <f>SQRT(('Box Position Calc'!$D10-GX$6)^2+(GX$4-'Box Position Calc'!$C10)^2)</f>
        <v>80.792371629877564</v>
      </c>
      <c r="GY12" s="99">
        <f>SQRT(('Box Position Calc'!$D10-GY$6)^2+(GY$4-'Box Position Calc'!$C10)^2)</f>
        <v>81.913498857402786</v>
      </c>
      <c r="GZ12" s="99">
        <f>SQRT(('Box Position Calc'!$D10-GZ$6)^2+(GZ$4-'Box Position Calc'!$C10)^2)</f>
        <v>83.037042336537979</v>
      </c>
      <c r="HA12" s="99"/>
      <c r="HB12" s="99"/>
      <c r="HC12" s="99"/>
      <c r="HD12" s="99"/>
      <c r="HE12" s="99"/>
      <c r="HF12" s="99"/>
      <c r="HG12" s="99"/>
      <c r="HH12" s="99"/>
      <c r="HI12" s="99"/>
      <c r="HJ12" s="99"/>
      <c r="HK12" s="99"/>
      <c r="HL12" s="99"/>
      <c r="HM12" s="99"/>
      <c r="HN12" s="99"/>
      <c r="HO12" s="99"/>
      <c r="HP12" s="99"/>
      <c r="HQ12" s="99"/>
      <c r="HR12" s="99"/>
      <c r="HS12" s="115">
        <f>'Box Position Calc'!$D48</f>
        <v>2</v>
      </c>
      <c r="HT12" s="115">
        <f>'Box Position Calc'!$F48</f>
        <v>9.1199999999999992</v>
      </c>
      <c r="HU12" s="115">
        <f>Display!FB49</f>
        <v>0</v>
      </c>
      <c r="HV12" s="116"/>
      <c r="HW12" s="115">
        <f t="shared" si="52"/>
        <v>47.051038417090894</v>
      </c>
      <c r="HX12" s="115">
        <f t="shared" ref="HX12:HX28" si="64">IF($BV12=EZ$4,90,
      IF(AND(($BV12-EZ$4)&gt;0,($BW12-EZ$6)&gt;0),
            270-DEGREES(ATAN(($BW12-EZ$6)/($BV12-EZ$4)))-180+90+N("4"),
            IF(AND(($BV12-EZ$4)&lt;0,($BW12-EZ$6)&gt;=0),
                   180-DEGREES(ATAN(($BW12-EZ$6)/($BV12-EZ$4)))-180+N("3"),
                   IF(AND(($BV12-EZ$4)&gt;0,($BW12-EZ$6)&lt;0),
                          DEGREES(ATAN(($BW12-EZ$6)/($BV12-EZ$4)))-180+N("1"),
                          IF(AND(($BV12-EZ$4)&lt;0,($BW12-EZ$6)&lt;0),
                                90-DEGREES(ATAN(($BW12-EZ$6)/($BV12-EZ$4)))+90-180+N("2"),
                                180-DEGREES(ATAN(($BW12-EZ$6)/($BV12-EZ$4)))-180
                           )
                   )
            )
      )
)</f>
        <v>35.753887254436734</v>
      </c>
      <c r="HY12" s="115">
        <f t="shared" ref="HY12:HY28" si="65">IF($BV12=FA$4,90,
      IF(AND(($BV12-FA$4)&gt;0,($BW12-FA$6)&gt;0),
            270-DEGREES(ATAN(($BW12-FA$6)/($BV12-FA$4)))-180+90+N("4"),
            IF(AND(($BV12-FA$4)&lt;0,($BW12-FA$6)&gt;=0),
                   180-DEGREES(ATAN(($BW12-FA$6)/($BV12-FA$4)))-180+N("3"),
                   IF(AND(($BV12-FA$4)&gt;0,($BW12-FA$6)&lt;0),
                          DEGREES(ATAN(($BW12-FA$6)/($BV12-FA$4)))-180+N("1"),
                          IF(AND(($BV12-FA$4)&lt;0,($BW12-FA$6)&lt;0),
                                90-DEGREES(ATAN(($BW12-FA$6)/($BV12-FA$4)))+90-180+N("2"),
                                180-DEGREES(ATAN(($BW12-FA$6)/($BV12-FA$4)))-180
                           )
                   )
            )
      )
)</f>
        <v>31.71947284750982</v>
      </c>
      <c r="HZ12" s="115">
        <f t="shared" ref="HZ12:HZ28" si="66">IF($BV12=FB$4,90,
      IF(AND(($BV12-FB$4)&gt;0,($BW12-FB$6)&gt;0),
            270-DEGREES(ATAN(($BW12-FB$6)/($BV12-FB$4)))-180+90+N("4"),
            IF(AND(($BV12-FB$4)&lt;0,($BW12-FB$6)&gt;=0),
                   180-DEGREES(ATAN(($BW12-FB$6)/($BV12-FB$4)))-180+N("3"),
                   IF(AND(($BV12-FB$4)&gt;0,($BW12-FB$6)&lt;0),
                          DEGREES(ATAN(($BW12-FB$6)/($BV12-FB$4)))-180+N("1"),
                          IF(AND(($BV12-FB$4)&lt;0,($BW12-FB$6)&lt;0),
                                90-DEGREES(ATAN(($BW12-FB$6)/($BV12-FB$4)))+90-180+N("2"),
                                180-DEGREES(ATAN(($BW12-FB$6)/($BV12-FB$4)))-180
                           )
                   )
            )
      )
)</f>
        <v>28.432886681997161</v>
      </c>
      <c r="IA12" s="115">
        <f t="shared" ref="IA12:IA28" si="67">IF($BV12=FC$4,90,
      IF(AND(($BV12-FC$4)&gt;0,($BW12-FC$6)&gt;0),
            270-DEGREES(ATAN(($BW12-FC$6)/($BV12-FC$4)))-180+90+N("4"),
            IF(AND(($BV12-FC$4)&lt;0,($BW12-FC$6)&gt;=0),
                   180-DEGREES(ATAN(($BW12-FC$6)/($BV12-FC$4)))-180+N("3"),
                   IF(AND(($BV12-FC$4)&gt;0,($BW12-FC$6)&lt;0),
                          DEGREES(ATAN(($BW12-FC$6)/($BV12-FC$4)))-180+N("1"),
                          IF(AND(($BV12-FC$4)&lt;0,($BW12-FC$6)&lt;0),
                                90-DEGREES(ATAN(($BW12-FC$6)/($BV12-FC$4)))+90-180+N("2"),
                                180-DEGREES(ATAN(($BW12-FC$6)/($BV12-FC$4)))-180
                           )
                   )
            )
      )
)</f>
        <v>25.720497496831285</v>
      </c>
      <c r="IB12" s="115">
        <f t="shared" ref="IB12:IB28" si="68">IF($BV12=FD$4,90,
      IF(AND(($BV12-FD$4)&gt;0,($BW12-FD$6)&gt;0),
            270-DEGREES(ATAN(($BW12-FD$6)/($BV12-FD$4)))-180+90+N("4"),
            IF(AND(($BV12-FD$4)&lt;0,($BW12-FD$6)&gt;=0),
                   180-DEGREES(ATAN(($BW12-FD$6)/($BV12-FD$4)))-180+N("3"),
                   IF(AND(($BV12-FD$4)&gt;0,($BW12-FD$6)&lt;0),
                          DEGREES(ATAN(($BW12-FD$6)/($BV12-FD$4)))-180+N("1"),
                          IF(AND(($BV12-FD$4)&lt;0,($BW12-FD$6)&lt;0),
                                90-DEGREES(ATAN(($BW12-FD$6)/($BV12-FD$4)))+90-180+N("2"),
                                180-DEGREES(ATAN(($BW12-FD$6)/($BV12-FD$4)))-180
                           )
                   )
            )
      )
)</f>
        <v>23.453425510098384</v>
      </c>
      <c r="IC12" s="115">
        <f t="shared" ref="IC12:IC28" si="69">IF($BV12=FE$4,90,
      IF(AND(($BV12-FE$4)&gt;0,($BW12-FE$6)&gt;0),
            270-DEGREES(ATAN(($BW12-FE$6)/($BV12-FE$4)))-180+90+N("4"),
            IF(AND(($BV12-FE$4)&lt;0,($BW12-FE$6)&gt;=0),
                   180-DEGREES(ATAN(($BW12-FE$6)/($BV12-FE$4)))-180+N("3"),
                   IF(AND(($BV12-FE$4)&gt;0,($BW12-FE$6)&lt;0),
                          DEGREES(ATAN(($BW12-FE$6)/($BV12-FE$4)))-180+N("1"),
                          IF(AND(($BV12-FE$4)&lt;0,($BW12-FE$6)&lt;0),
                                90-DEGREES(ATAN(($BW12-FE$6)/($BV12-FE$4)))+90-180+N("2"),
                                180-DEGREES(ATAN(($BW12-FE$6)/($BV12-FE$4)))-180
                           )
                   )
            )
      )
)</f>
        <v>21.535955444522642</v>
      </c>
      <c r="ID12" s="115">
        <f t="shared" ref="ID12:ID28" si="70">IF($BV12=FF$4,90,
      IF(AND(($BV12-FF$4)&gt;0,($BW12-FF$6)&gt;0),
            270-DEGREES(ATAN(($BW12-FF$6)/($BV12-FF$4)))-180+90+N("4"),
            IF(AND(($BV12-FF$4)&lt;0,($BW12-FF$6)&gt;=0),
                   180-DEGREES(ATAN(($BW12-FF$6)/($BV12-FF$4)))-180+N("3"),
                   IF(AND(($BV12-FF$4)&gt;0,($BW12-FF$6)&lt;0),
                          DEGREES(ATAN(($BW12-FF$6)/($BV12-FF$4)))-180+N("1"),
                          IF(AND(($BV12-FF$4)&lt;0,($BW12-FF$6)&lt;0),
                                90-DEGREES(ATAN(($BW12-FF$6)/($BV12-FF$4)))+90-180+N("2"),
                                180-DEGREES(ATAN(($BW12-FF$6)/($BV12-FF$4)))-180
                           )
                   )
            )
      )
)</f>
        <v>19.896463373173759</v>
      </c>
      <c r="IE12" s="115">
        <f t="shared" ref="IE12:IE28" si="71">IF($BV12=FG$4,90,
      IF(AND(($BV12-FG$4)&gt;0,($BW12-FG$6)&gt;0),
            270-DEGREES(ATAN(($BW12-FG$6)/($BV12-FG$4)))-180+90+N("4"),
            IF(AND(($BV12-FG$4)&lt;0,($BW12-FG$6)&gt;=0),
                   180-DEGREES(ATAN(($BW12-FG$6)/($BV12-FG$4)))-180+N("3"),
                   IF(AND(($BV12-FG$4)&gt;0,($BW12-FG$6)&lt;0),
                          DEGREES(ATAN(($BW12-FG$6)/($BV12-FG$4)))-180+N("1"),
                          IF(AND(($BV12-FG$4)&lt;0,($BW12-FG$6)&lt;0),
                                90-DEGREES(ATAN(($BW12-FG$6)/($BV12-FG$4)))+90-180+N("2"),
                                180-DEGREES(ATAN(($BW12-FG$6)/($BV12-FG$4)))-180
                           )
                   )
            )
      )
)</f>
        <v>18.480773216920824</v>
      </c>
      <c r="IF12" s="115">
        <f t="shared" ref="IF12:IF28" si="72">IF($BV12=FH$4,90,
      IF(AND(($BV12-FH$4)&gt;0,($BW12-FH$6)&gt;0),
            270-DEGREES(ATAN(($BW12-FH$6)/($BV12-FH$4)))-180+90+N("4"),
            IF(AND(($BV12-FH$4)&lt;0,($BW12-FH$6)&gt;=0),
                   180-DEGREES(ATAN(($BW12-FH$6)/($BV12-FH$4)))-180+N("3"),
                   IF(AND(($BV12-FH$4)&gt;0,($BW12-FH$6)&lt;0),
                          DEGREES(ATAN(($BW12-FH$6)/($BV12-FH$4)))-180+N("1"),
                          IF(AND(($BV12-FH$4)&lt;0,($BW12-FH$6)&lt;0),
                                90-DEGREES(ATAN(($BW12-FH$6)/($BV12-FH$4)))+90-180+N("2"),
                                180-DEGREES(ATAN(($BW12-FH$6)/($BV12-FH$4)))-180
                           )
                   )
            )
      )
)</f>
        <v>17.247411245265113</v>
      </c>
      <c r="IG12" s="115">
        <f t="shared" ref="IG12:IG28" si="73">IF($BV12=FI$4,90,
      IF(AND(($BV12-FI$4)&gt;0,($BW12-FI$6)&gt;0),
            270-DEGREES(ATAN(($BW12-FI$6)/($BV12-FI$4)))-180+90+N("4"),
            IF(AND(($BV12-FI$4)&lt;0,($BW12-FI$6)&gt;=0),
                   180-DEGREES(ATAN(($BW12-FI$6)/($BV12-FI$4)))-180+N("3"),
                   IF(AND(($BV12-FI$4)&gt;0,($BW12-FI$6)&lt;0),
                          DEGREES(ATAN(($BW12-FI$6)/($BV12-FI$4)))-180+N("1"),
                          IF(AND(($BV12-FI$4)&lt;0,($BW12-FI$6)&lt;0),
                                90-DEGREES(ATAN(($BW12-FI$6)/($BV12-FI$4)))+90-180+N("2"),
                                180-DEGREES(ATAN(($BW12-FI$6)/($BV12-FI$4)))-180
                           )
                   )
            )
      )
)</f>
        <v>16.164236705299203</v>
      </c>
      <c r="IH12" s="115">
        <f t="shared" ref="IH12:IH28" si="74">IF($BV12=FJ$4,90,
      IF(AND(($BV12-FJ$4)&gt;0,($BW12-FJ$6)&gt;0),
            270-DEGREES(ATAN(($BW12-FJ$6)/($BV12-FJ$4)))-180+90+N("4"),
            IF(AND(($BV12-FJ$4)&lt;0,($BW12-FJ$6)&gt;=0),
                   180-DEGREES(ATAN(($BW12-FJ$6)/($BV12-FJ$4)))-180+N("3"),
                   IF(AND(($BV12-FJ$4)&gt;0,($BW12-FJ$6)&lt;0),
                          DEGREES(ATAN(($BW12-FJ$6)/($BV12-FJ$4)))-180+N("1"),
                          IF(AND(($BV12-FJ$4)&lt;0,($BW12-FJ$6)&lt;0),
                                90-DEGREES(ATAN(($BW12-FJ$6)/($BV12-FJ$4)))+90-180+N("2"),
                                180-DEGREES(ATAN(($BW12-FJ$6)/($BV12-FJ$4)))-180
                           )
                   )
            )
      )
)</f>
        <v>15.206042100067236</v>
      </c>
      <c r="II12" s="115">
        <f t="shared" ref="II12:II28" si="75">IF($BV12=FK$4,90,
      IF(AND(($BV12-FK$4)&gt;0,($BW12-FK$6)&gt;0),
            270-DEGREES(ATAN(($BW12-FK$6)/($BV12-FK$4)))-180+90+N("4"),
            IF(AND(($BV12-FK$4)&lt;0,($BW12-FK$6)&gt;=0),
                   180-DEGREES(ATAN(($BW12-FK$6)/($BV12-FK$4)))-180+N("3"),
                   IF(AND(($BV12-FK$4)&gt;0,($BW12-FK$6)&lt;0),
                          DEGREES(ATAN(($BW12-FK$6)/($BV12-FK$4)))-180+N("1"),
                          IF(AND(($BV12-FK$4)&lt;0,($BW12-FK$6)&lt;0),
                                90-DEGREES(ATAN(($BW12-FK$6)/($BV12-FK$4)))+90-180+N("2"),
                                180-DEGREES(ATAN(($BW12-FK$6)/($BV12-FK$4)))-180
                           )
                   )
            )
      )
)</f>
        <v>14.352830883247833</v>
      </c>
      <c r="IJ12" s="115">
        <f t="shared" ref="IJ12:IJ28" si="76">IF($BV12=FL$4,90,
      IF(AND(($BV12-FL$4)&gt;0,($BW12-FL$6)&gt;0),
            270-DEGREES(ATAN(($BW12-FL$6)/($BV12-FL$4)))-180+90+N("4"),
            IF(AND(($BV12-FL$4)&lt;0,($BW12-FL$6)&gt;=0),
                   180-DEGREES(ATAN(($BW12-FL$6)/($BV12-FL$4)))-180+N("3"),
                   IF(AND(($BV12-FL$4)&gt;0,($BW12-FL$6)&lt;0),
                          DEGREES(ATAN(($BW12-FL$6)/($BV12-FL$4)))-180+N("1"),
                          IF(AND(($BV12-FL$4)&lt;0,($BW12-FL$6)&lt;0),
                                90-DEGREES(ATAN(($BW12-FL$6)/($BV12-FL$4)))+90-180+N("2"),
                                180-DEGREES(ATAN(($BW12-FL$6)/($BV12-FL$4)))-180
                           )
                   )
            )
      )
)</f>
        <v>13.588568998540438</v>
      </c>
      <c r="IK12" s="115">
        <f t="shared" ref="IK12:IK28" si="77">IF($BV12=FM$4,90,
      IF(AND(($BV12-FM$4)&gt;0,($BW12-FM$6)&gt;0),
            270-DEGREES(ATAN(($BW12-FM$6)/($BV12-FM$4)))-180+90+N("4"),
            IF(AND(($BV12-FM$4)&lt;0,($BW12-FM$6)&gt;=0),
                   180-DEGREES(ATAN(($BW12-FM$6)/($BV12-FM$4)))-180+N("3"),
                   IF(AND(($BV12-FM$4)&gt;0,($BW12-FM$6)&lt;0),
                          DEGREES(ATAN(($BW12-FM$6)/($BV12-FM$4)))-180+N("1"),
                          IF(AND(($BV12-FM$4)&lt;0,($BW12-FM$6)&lt;0),
                                90-DEGREES(ATAN(($BW12-FM$6)/($BV12-FM$4)))+90-180+N("2"),
                                180-DEGREES(ATAN(($BW12-FM$6)/($BV12-FM$4)))-180
                           )
                   )
            )
      )
)</f>
        <v>12.900269957254579</v>
      </c>
      <c r="IL12" s="115">
        <f t="shared" ref="IL12:IL28" si="78">IF($BV12=FN$4,90,
      IF(AND(($BV12-FN$4)&gt;0,($BW12-FN$6)&gt;0),
            270-DEGREES(ATAN(($BW12-FN$6)/($BV12-FN$4)))-180+90+N("4"),
            IF(AND(($BV12-FN$4)&lt;0,($BW12-FN$6)&gt;=0),
                   180-DEGREES(ATAN(($BW12-FN$6)/($BV12-FN$4)))-180+N("3"),
                   IF(AND(($BV12-FN$4)&gt;0,($BW12-FN$6)&lt;0),
                          DEGREES(ATAN(($BW12-FN$6)/($BV12-FN$4)))-180+N("1"),
                          IF(AND(($BV12-FN$4)&lt;0,($BW12-FN$6)&lt;0),
                                90-DEGREES(ATAN(($BW12-FN$6)/($BV12-FN$4)))+90-180+N("2"),
                                180-DEGREES(ATAN(($BW12-FN$6)/($BV12-FN$4)))-180
                           )
                   )
            )
      )
)</f>
        <v>12.277316787520817</v>
      </c>
      <c r="IM12" s="115">
        <f t="shared" ref="IM12:IM28" si="79">IF($BV12=FO$4,90,
      IF(AND(($BV12-FO$4)&gt;0,($BW12-FO$6)&gt;0),
            270-DEGREES(ATAN(($BW12-FO$6)/($BV12-FO$4)))-180+90+N("4"),
            IF(AND(($BV12-FO$4)&lt;0,($BW12-FO$6)&gt;=0),
                   180-DEGREES(ATAN(($BW12-FO$6)/($BV12-FO$4)))-180+N("3"),
                   IF(AND(($BV12-FO$4)&gt;0,($BW12-FO$6)&lt;0),
                          DEGREES(ATAN(($BW12-FO$6)/($BV12-FO$4)))-180+N("1"),
                          IF(AND(($BV12-FO$4)&lt;0,($BW12-FO$6)&lt;0),
                                90-DEGREES(ATAN(($BW12-FO$6)/($BV12-FO$4)))+90-180+N("2"),
                                180-DEGREES(ATAN(($BW12-FO$6)/($BV12-FO$4)))-180
                           )
                   )
            )
      )
)</f>
        <v>11.710953920279536</v>
      </c>
      <c r="IN12" s="115">
        <f t="shared" ref="IN12:IN28" si="80">IF($BV12=FP$4,90,
      IF(AND(($BV12-FP$4)&gt;0,($BW12-FP$6)&gt;0),
            270-DEGREES(ATAN(($BW12-FP$6)/($BV12-FP$4)))-180+90+N("4"),
            IF(AND(($BV12-FP$4)&lt;0,($BW12-FP$6)&gt;=0),
                   180-DEGREES(ATAN(($BW12-FP$6)/($BV12-FP$4)))-180+N("3"),
                   IF(AND(($BV12-FP$4)&gt;0,($BW12-FP$6)&lt;0),
                          DEGREES(ATAN(($BW12-FP$6)/($BV12-FP$4)))-180+N("1"),
                          IF(AND(($BV12-FP$4)&lt;0,($BW12-FP$6)&lt;0),
                                90-DEGREES(ATAN(($BW12-FP$6)/($BV12-FP$4)))+90-180+N("2"),
                                180-DEGREES(ATAN(($BW12-FP$6)/($BV12-FP$4)))-180
                           )
                   )
            )
      )
)</f>
        <v>11.193902297453803</v>
      </c>
      <c r="IO12" s="115">
        <f t="shared" ref="IO12:IO28" si="81">IF($BV12=FQ$4,90,
      IF(AND(($BV12-FQ$4)&gt;0,($BW12-FQ$6)&gt;0),
            270-DEGREES(ATAN(($BW12-FQ$6)/($BV12-FQ$4)))-180+90+N("4"),
            IF(AND(($BV12-FQ$4)&lt;0,($BW12-FQ$6)&gt;=0),
                   180-DEGREES(ATAN(($BW12-FQ$6)/($BV12-FQ$4)))-180+N("3"),
                   IF(AND(($BV12-FQ$4)&gt;0,($BW12-FQ$6)&lt;0),
                          DEGREES(ATAN(($BW12-FQ$6)/($BV12-FQ$4)))-180+N("1"),
                          IF(AND(($BV12-FQ$4)&lt;0,($BW12-FQ$6)&lt;0),
                                90-DEGREES(ATAN(($BW12-FQ$6)/($BV12-FQ$4)))+90-180+N("2"),
                                180-DEGREES(ATAN(($BW12-FQ$6)/($BV12-FQ$4)))-180
                           )
                   )
            )
      )
)</f>
        <v>11.193902297453803</v>
      </c>
      <c r="IP12" s="115">
        <f t="shared" ref="IP12:IP28" si="82">IF($BV12=FR$4,90,
      IF(AND(($BV12-FR$4)&gt;0,($BW12-FR$6)&gt;0),
            270-DEGREES(ATAN(($BW12-FR$6)/($BV12-FR$4)))-180+90+N("4"),
            IF(AND(($BV12-FR$4)&lt;0,($BW12-FR$6)&gt;=0),
                   180-DEGREES(ATAN(($BW12-FR$6)/($BV12-FR$4)))-180+N("3"),
                   IF(AND(($BV12-FR$4)&gt;0,($BW12-FR$6)&lt;0),
                          DEGREES(ATAN(($BW12-FR$6)/($BV12-FR$4)))-180+N("1"),
                          IF(AND(($BV12-FR$4)&lt;0,($BW12-FR$6)&lt;0),
                                90-DEGREES(ATAN(($BW12-FR$6)/($BV12-FR$4)))+90-180+N("2"),
                                180-DEGREES(ATAN(($BW12-FR$6)/($BV12-FR$4)))-180
                           )
                   )
            )
      )
)</f>
        <v>10.37324930295307</v>
      </c>
      <c r="IQ12" s="115">
        <f t="shared" ref="IQ12:IQ28" si="83">IF($BV12=FS$4,90,
      IF(AND(($BV12-FS$4)&gt;0,($BW12-FS$6)&gt;0),
            270-DEGREES(ATAN(($BW12-FS$6)/($BV12-FS$4)))-180+90+N("4"),
            IF(AND(($BV12-FS$4)&lt;0,($BW12-FS$6)&gt;=0),
                   180-DEGREES(ATAN(($BW12-FS$6)/($BV12-FS$4)))-180+N("3"),
                   IF(AND(($BV12-FS$4)&gt;0,($BW12-FS$6)&lt;0),
                          DEGREES(ATAN(($BW12-FS$6)/($BV12-FS$4)))-180+N("1"),
                          IF(AND(($BV12-FS$4)&lt;0,($BW12-FS$6)&lt;0),
                                90-DEGREES(ATAN(($BW12-FS$6)/($BV12-FS$4)))+90-180+N("2"),
                                180-DEGREES(ATAN(($BW12-FS$6)/($BV12-FS$4)))-180
                           )
                   )
            )
      )
)</f>
        <v>10.002036872356427</v>
      </c>
      <c r="IR12" s="115">
        <f t="shared" ref="IR12:IR28" si="84">IF($BV12=FT$4,90,
      IF(AND(($BV12-FT$4)&gt;0,($BW12-FT$6)&gt;0),
            270-DEGREES(ATAN(($BW12-FT$6)/($BV12-FT$4)))-180+90+N("4"),
            IF(AND(($BV12-FT$4)&lt;0,($BW12-FT$6)&gt;=0),
                   180-DEGREES(ATAN(($BW12-FT$6)/($BV12-FT$4)))-180+N("3"),
                   IF(AND(($BV12-FT$4)&gt;0,($BW12-FT$6)&lt;0),
                          DEGREES(ATAN(($BW12-FT$6)/($BV12-FT$4)))-180+N("1"),
                          IF(AND(($BV12-FT$4)&lt;0,($BW12-FT$6)&lt;0),
                                90-DEGREES(ATAN(($BW12-FT$6)/($BV12-FT$4)))+90-180+N("2"),
                                180-DEGREES(ATAN(($BW12-FT$6)/($BV12-FT$4)))-180
                           )
                   )
            )
      )
)</f>
        <v>9.6537275102139404</v>
      </c>
      <c r="IS12" s="115">
        <f t="shared" ref="IS12:IS28" si="85">IF($BV12=FU$4,90,
      IF(AND(($BV12-FU$4)&gt;0,($BW12-FU$6)&gt;0),
            270-DEGREES(ATAN(($BW12-FU$6)/($BV12-FU$4)))-180+90+N("4"),
            IF(AND(($BV12-FU$4)&lt;0,($BW12-FU$6)&gt;=0),
                   180-DEGREES(ATAN(($BW12-FU$6)/($BV12-FU$4)))-180+N("3"),
                   IF(AND(($BV12-FU$4)&gt;0,($BW12-FU$6)&lt;0),
                          DEGREES(ATAN(($BW12-FU$6)/($BV12-FU$4)))-180+N("1"),
                          IF(AND(($BV12-FU$4)&lt;0,($BW12-FU$6)&lt;0),
                                90-DEGREES(ATAN(($BW12-FU$6)/($BV12-FU$4)))+90-180+N("2"),
                                180-DEGREES(ATAN(($BW12-FU$6)/($BV12-FU$4)))-180
                           )
                   )
            )
      )
)</f>
        <v>9.3262885606490329</v>
      </c>
      <c r="IT12" s="115">
        <f t="shared" ref="IT12:IT28" si="86">IF($BV12=FV$4,90,
      IF(AND(($BV12-FV$4)&gt;0,($BW12-FV$6)&gt;0),
            270-DEGREES(ATAN(($BW12-FV$6)/($BV12-FV$4)))-180+90+N("4"),
            IF(AND(($BV12-FV$4)&lt;0,($BW12-FV$6)&gt;=0),
                   180-DEGREES(ATAN(($BW12-FV$6)/($BV12-FV$4)))-180+N("3"),
                   IF(AND(($BV12-FV$4)&gt;0,($BW12-FV$6)&lt;0),
                          DEGREES(ATAN(($BW12-FV$6)/($BV12-FV$4)))-180+N("1"),
                          IF(AND(($BV12-FV$4)&lt;0,($BW12-FV$6)&lt;0),
                                90-DEGREES(ATAN(($BW12-FV$6)/($BV12-FV$4)))+90-180+N("2"),
                                180-DEGREES(ATAN(($BW12-FV$6)/($BV12-FV$4)))-180
                           )
                   )
            )
      )
)</f>
        <v>9.0179183733382899</v>
      </c>
      <c r="IU12" s="115">
        <f t="shared" ref="IU12:IU28" si="87">IF($BV12=FW$4,90,
      IF(AND(($BV12-FW$4)&gt;0,($BW12-FW$6)&gt;0),
            270-DEGREES(ATAN(($BW12-FW$6)/($BV12-FW$4)))-180+90+N("4"),
            IF(AND(($BV12-FW$4)&lt;0,($BW12-FW$6)&gt;=0),
                   180-DEGREES(ATAN(($BW12-FW$6)/($BV12-FW$4)))-180+N("3"),
                   IF(AND(($BV12-FW$4)&gt;0,($BW12-FW$6)&lt;0),
                          DEGREES(ATAN(($BW12-FW$6)/($BV12-FW$4)))-180+N("1"),
                          IF(AND(($BV12-FW$4)&lt;0,($BW12-FW$6)&lt;0),
                                90-DEGREES(ATAN(($BW12-FW$6)/($BV12-FW$4)))+90-180+N("2"),
                                180-DEGREES(ATAN(($BW12-FW$6)/($BV12-FW$4)))-180
                           )
                   )
            )
      )
)</f>
        <v>8.7270147486985081</v>
      </c>
      <c r="IV12" s="115">
        <f t="shared" ref="IV12:IV28" si="88">IF($BV12=FX$4,90,
      IF(AND(($BV12-FX$4)&gt;0,($BW12-FX$6)&gt;0),
            270-DEGREES(ATAN(($BW12-FX$6)/($BV12-FX$4)))-180+90+N("4"),
            IF(AND(($BV12-FX$4)&lt;0,($BW12-FX$6)&gt;=0),
                   180-DEGREES(ATAN(($BW12-FX$6)/($BV12-FX$4)))-180+N("3"),
                   IF(AND(($BV12-FX$4)&gt;0,($BW12-FX$6)&lt;0),
                          DEGREES(ATAN(($BW12-FX$6)/($BV12-FX$4)))-180+N("1"),
                          IF(AND(($BV12-FX$4)&lt;0,($BW12-FX$6)&lt;0),
                                90-DEGREES(ATAN(($BW12-FX$6)/($BV12-FX$4)))+90-180+N("2"),
                                180-DEGREES(ATAN(($BW12-FX$6)/($BV12-FX$4)))-180
                           )
                   )
            )
      )
)</f>
        <v>8.4521483613704049</v>
      </c>
      <c r="IW12" s="115">
        <f t="shared" ref="IW12:IW28" si="89">IF($BV12=FY$4,90,
      IF(AND(($BV12-FY$4)&gt;0,($BW12-FY$6)&gt;0),
            270-DEGREES(ATAN(($BW12-FY$6)/($BV12-FY$4)))-180+90+N("4"),
            IF(AND(($BV12-FY$4)&lt;0,($BW12-FY$6)&gt;=0),
                   180-DEGREES(ATAN(($BW12-FY$6)/($BV12-FY$4)))-180+N("3"),
                   IF(AND(($BV12-FY$4)&gt;0,($BW12-FY$6)&lt;0),
                          DEGREES(ATAN(($BW12-FY$6)/($BV12-FY$4)))-180+N("1"),
                          IF(AND(($BV12-FY$4)&lt;0,($BW12-FY$6)&lt;0),
                                90-DEGREES(ATAN(($BW12-FY$6)/($BV12-FY$4)))+90-180+N("2"),
                                180-DEGREES(ATAN(($BW12-FY$6)/($BV12-FY$4)))-180
                           )
                   )
            )
      )
)</f>
        <v>8.1920402794430061</v>
      </c>
      <c r="IX12" s="115">
        <f t="shared" ref="IX12:IX28" si="90">IF($BV12=FZ$4,90,
      IF(AND(($BV12-FZ$4)&gt;0,($BW12-FZ$6)&gt;0),
            270-DEGREES(ATAN(($BW12-FZ$6)/($BV12-FZ$4)))-180+90+N("4"),
            IF(AND(($BV12-FZ$4)&lt;0,($BW12-FZ$6)&gt;=0),
                   180-DEGREES(ATAN(($BW12-FZ$6)/($BV12-FZ$4)))-180+N("3"),
                   IF(AND(($BV12-FZ$4)&gt;0,($BW12-FZ$6)&lt;0),
                          DEGREES(ATAN(($BW12-FZ$6)/($BV12-FZ$4)))-180+N("1"),
                          IF(AND(($BV12-FZ$4)&lt;0,($BW12-FZ$6)&lt;0),
                                90-DEGREES(ATAN(($BW12-FZ$6)/($BV12-FZ$4)))+90-180+N("2"),
                                180-DEGREES(ATAN(($BW12-FZ$6)/($BV12-FZ$4)))-180
                           )
                   )
            )
      )
)</f>
        <v>7.9455428691648819</v>
      </c>
      <c r="IY12" s="115">
        <f t="shared" ref="IY12:IY28" si="91">IF($BV12=GA$4,90,
      IF(AND(($BV12-GA$4)&gt;0,($BW12-GA$6)&gt;0),
            270-DEGREES(ATAN(($BW12-GA$6)/($BV12-GA$4)))-180+90+N("4"),
            IF(AND(($BV12-GA$4)&lt;0,($BW12-GA$6)&gt;=0),
                   180-DEGREES(ATAN(($BW12-GA$6)/($BV12-GA$4)))-180+N("3"),
                   IF(AND(($BV12-GA$4)&gt;0,($BW12-GA$6)&lt;0),
                          DEGREES(ATAN(($BW12-GA$6)/($BV12-GA$4)))-180+N("1"),
                          IF(AND(($BV12-GA$4)&lt;0,($BW12-GA$6)&lt;0),
                                90-DEGREES(ATAN(($BW12-GA$6)/($BV12-GA$4)))+90-180+N("2"),
                                180-DEGREES(ATAN(($BW12-GA$6)/($BV12-GA$4)))-180
                           )
                   )
            )
      )
)</f>
        <v>7.7116235107199032</v>
      </c>
      <c r="IZ12" s="115">
        <f t="shared" ref="IZ12:IZ28" si="92">IF($BV12=GB$4,90,
      IF(AND(($BV12-GB$4)&gt;0,($BW12-GB$6)&gt;0),
            270-DEGREES(ATAN(($BW12-GB$6)/($BV12-GB$4)))-180+90+N("4"),
            IF(AND(($BV12-GB$4)&lt;0,($BW12-GB$6)&gt;=0),
                   180-DEGREES(ATAN(($BW12-GB$6)/($BV12-GB$4)))-180+N("3"),
                   IF(AND(($BV12-GB$4)&gt;0,($BW12-GB$6)&lt;0),
                          DEGREES(ATAN(($BW12-GB$6)/($BV12-GB$4)))-180+N("1"),
                          IF(AND(($BV12-GB$4)&lt;0,($BW12-GB$6)&lt;0),
                                90-DEGREES(ATAN(($BW12-GB$6)/($BV12-GB$4)))+90-180+N("2"),
                                180-DEGREES(ATAN(($BW12-GB$6)/($BV12-GB$4)))-180
                           )
                   )
            )
      )
)</f>
        <v>7.4893506582679663</v>
      </c>
      <c r="JA12" s="115">
        <f t="shared" ref="JA12:JA28" si="93">IF($BV12=GC$4,90,
      IF(AND(($BV12-GC$4)&gt;0,($BW12-GC$6)&gt;0),
            270-DEGREES(ATAN(($BW12-GC$6)/($BV12-GC$4)))-180+90+N("4"),
            IF(AND(($BV12-GC$4)&lt;0,($BW12-GC$6)&gt;=0),
                   180-DEGREES(ATAN(($BW12-GC$6)/($BV12-GC$4)))-180+N("3"),
                   IF(AND(($BV12-GC$4)&gt;0,($BW12-GC$6)&lt;0),
                          DEGREES(ATAN(($BW12-GC$6)/($BV12-GC$4)))-180+N("1"),
                          IF(AND(($BV12-GC$4)&lt;0,($BW12-GC$6)&lt;0),
                                90-DEGREES(ATAN(($BW12-GC$6)/($BV12-GC$4)))+90-180+N("2"),
                                180-DEGREES(ATAN(($BW12-GC$6)/($BV12-GC$4)))-180
                           )
                   )
            )
      )
)</f>
        <v>7.2778818631510944</v>
      </c>
      <c r="JB12" s="115">
        <f t="shared" ref="JB12:JB28" si="94">IF($BV12=GD$4,90,
      IF(AND(($BV12-GD$4)&gt;0,($BW12-GD$6)&gt;0),
            270-DEGREES(ATAN(($BW12-GD$6)/($BV12-GD$4)))-180+90+N("4"),
            IF(AND(($BV12-GD$4)&lt;0,($BW12-GD$6)&gt;=0),
                   180-DEGREES(ATAN(($BW12-GD$6)/($BV12-GD$4)))-180+N("3"),
                   IF(AND(($BV12-GD$4)&gt;0,($BW12-GD$6)&lt;0),
                          DEGREES(ATAN(($BW12-GD$6)/($BV12-GD$4)))-180+N("1"),
                          IF(AND(($BV12-GD$4)&lt;0,($BW12-GD$6)&lt;0),
                                90-DEGREES(ATAN(($BW12-GD$6)/($BV12-GD$4)))+90-180+N("2"),
                                180-DEGREES(ATAN(($BW12-GD$6)/($BV12-GD$4)))-180
                           )
                   )
            )
      )
)</f>
        <v>7.0764534477351617</v>
      </c>
      <c r="JC12" s="115">
        <f t="shared" ref="JC12:JC28" si="95">IF($BV12=GE$4,90,
      IF(AND(($BV12-GE$4)&gt;0,($BW12-GE$6)&gt;0),
            270-DEGREES(ATAN(($BW12-GE$6)/($BV12-GE$4)))-180+90+N("4"),
            IF(AND(($BV12-GE$4)&lt;0,($BW12-GE$6)&gt;=0),
                   180-DEGREES(ATAN(($BW12-GE$6)/($BV12-GE$4)))-180+N("3"),
                   IF(AND(($BV12-GE$4)&gt;0,($BW12-GE$6)&lt;0),
                          DEGREES(ATAN(($BW12-GE$6)/($BV12-GE$4)))-180+N("1"),
                          IF(AND(($BV12-GE$4)&lt;0,($BW12-GE$6)&lt;0),
                                90-DEGREES(ATAN(($BW12-GE$6)/($BV12-GE$4)))+90-180+N("2"),
                                180-DEGREES(ATAN(($BW12-GE$6)/($BV12-GE$4)))-180
                           )
                   )
            )
      )
)</f>
        <v>6.884371572481399</v>
      </c>
      <c r="JD12" s="115">
        <f t="shared" ref="JD12:JD28" si="96">IF($BV12=GF$4,90,
      IF(AND(($BV12-GF$4)&gt;0,($BW12-GF$6)&gt;0),
            270-DEGREES(ATAN(($BW12-GF$6)/($BV12-GF$4)))-180+90+N("4"),
            IF(AND(($BV12-GF$4)&lt;0,($BW12-GF$6)&gt;=0),
                   180-DEGREES(ATAN(($BW12-GF$6)/($BV12-GF$4)))-180+N("3"),
                   IF(AND(($BV12-GF$4)&gt;0,($BW12-GF$6)&lt;0),
                          DEGREES(ATAN(($BW12-GF$6)/($BV12-GF$4)))-180+N("1"),
                          IF(AND(($BV12-GF$4)&lt;0,($BW12-GF$6)&lt;0),
                                90-DEGREES(ATAN(($BW12-GF$6)/($BV12-GF$4)))+90-180+N("2"),
                                180-DEGREES(ATAN(($BW12-GF$6)/($BV12-GF$4)))-180
                           )
                   )
            )
      )
)</f>
        <v>6.7010044833581901</v>
      </c>
      <c r="JE12" s="115">
        <f t="shared" ref="JE12:JE28" si="97">IF($BV12=GG$4,90,
      IF(AND(($BV12-GG$4)&gt;0,($BW12-GG$6)&gt;0),
            270-DEGREES(ATAN(($BW12-GG$6)/($BV12-GG$4)))-180+90+N("4"),
            IF(AND(($BV12-GG$4)&lt;0,($BW12-GG$6)&gt;=0),
                   180-DEGREES(ATAN(($BW12-GG$6)/($BV12-GG$4)))-180+N("3"),
                   IF(AND(($BV12-GG$4)&gt;0,($BW12-GG$6)&lt;0),
                          DEGREES(ATAN(($BW12-GG$6)/($BV12-GG$4)))-180+N("1"),
                          IF(AND(($BV12-GG$4)&lt;0,($BW12-GG$6)&lt;0),
                                90-DEGREES(ATAN(($BW12-GG$6)/($BV12-GG$4)))+90-180+N("2"),
                                180-DEGREES(ATAN(($BW12-GG$6)/($BV12-GG$4)))-180
                           )
                   )
            )
      )
)</f>
        <v>6.5257757628107242</v>
      </c>
      <c r="JF12" s="115">
        <f t="shared" ref="JF12:JF28" si="98">IF($BV12=GH$4,90,
      IF(AND(($BV12-GH$4)&gt;0,($BW12-GH$6)&gt;0),
            270-DEGREES(ATAN(($BW12-GH$6)/($BV12-GH$4)))-180+90+N("4"),
            IF(AND(($BV12-GH$4)&lt;0,($BW12-GH$6)&gt;=0),
                   180-DEGREES(ATAN(($BW12-GH$6)/($BV12-GH$4)))-180+N("3"),
                   IF(AND(($BV12-GH$4)&gt;0,($BW12-GH$6)&lt;0),
                          DEGREES(ATAN(($BW12-GH$6)/($BV12-GH$4)))-180+N("1"),
                          IF(AND(($BV12-GH$4)&lt;0,($BW12-GH$6)&lt;0),
                                90-DEGREES(ATAN(($BW12-GH$6)/($BV12-GH$4)))+90-180+N("2"),
                                180-DEGREES(ATAN(($BW12-GH$6)/($BV12-GH$4)))-180
                           )
                   )
            )
      )
)</f>
        <v>6.3581584369212294</v>
      </c>
      <c r="JG12" s="115">
        <f t="shared" ref="JG12:JG28" si="99">IF($BV12=GI$4,90,
      IF(AND(($BV12-GI$4)&gt;0,($BW12-GI$6)&gt;0),
            270-DEGREES(ATAN(($BW12-GI$6)/($BV12-GI$4)))-180+90+N("4"),
            IF(AND(($BV12-GI$4)&lt;0,($BW12-GI$6)&gt;=0),
                   180-DEGREES(ATAN(($BW12-GI$6)/($BV12-GI$4)))-180+N("3"),
                   IF(AND(($BV12-GI$4)&gt;0,($BW12-GI$6)&lt;0),
                          DEGREES(ATAN(($BW12-GI$6)/($BV12-GI$4)))-180+N("1"),
                          IF(AND(($BV12-GI$4)&lt;0,($BW12-GI$6)&lt;0),
                                90-DEGREES(ATAN(($BW12-GI$6)/($BV12-GI$4)))+90-180+N("2"),
                                180-DEGREES(ATAN(($BW12-GI$6)/($BV12-GI$4)))-180
                           )
                   )
            )
      )
)</f>
        <v>5.4583571288314943</v>
      </c>
      <c r="JH12" s="115">
        <f t="shared" ref="JH12:JH28" si="100">IF($BV12=GJ$4,90,
      IF(AND(($BV12-GJ$4)&gt;0,($BW12-GJ$6)&gt;0),
            270-DEGREES(ATAN(($BW12-GJ$6)/($BV12-GJ$4)))-180+90+N("4"),
            IF(AND(($BV12-GJ$4)&lt;0,($BW12-GJ$6)&gt;=0),
                   180-DEGREES(ATAN(($BW12-GJ$6)/($BV12-GJ$4)))-180+N("3"),
                   IF(AND(($BV12-GJ$4)&gt;0,($BW12-GJ$6)&lt;0),
                          DEGREES(ATAN(($BW12-GJ$6)/($BV12-GJ$4)))-180+N("1"),
                          IF(AND(($BV12-GJ$4)&lt;0,($BW12-GJ$6)&lt;0),
                                90-DEGREES(ATAN(($BW12-GJ$6)/($BV12-GJ$4)))+90-180+N("2"),
                                180-DEGREES(ATAN(($BW12-GJ$6)/($BV12-GJ$4)))-180
                           )
                   )
            )
      )
)</f>
        <v>4.4497564640894325</v>
      </c>
      <c r="JI12" s="115">
        <f t="shared" ref="JI12:JI28" si="101">IF($BV12=GK$4,90,
      IF(AND(($BV12-GK$4)&gt;0,($BW12-GK$6)&gt;0),
            270-DEGREES(ATAN(($BW12-GK$6)/($BV12-GK$4)))-180+90+N("4"),
            IF(AND(($BV12-GK$4)&lt;0,($BW12-GK$6)&gt;=0),
                   180-DEGREES(ATAN(($BW12-GK$6)/($BV12-GK$4)))-180+N("3"),
                   IF(AND(($BV12-GK$4)&gt;0,($BW12-GK$6)&lt;0),
                          DEGREES(ATAN(($BW12-GK$6)/($BV12-GK$4)))-180+N("1"),
                          IF(AND(($BV12-GK$4)&lt;0,($BW12-GK$6)&lt;0),
                                90-DEGREES(ATAN(($BW12-GK$6)/($BV12-GK$4)))+90-180+N("2"),
                                180-DEGREES(ATAN(($BW12-GK$6)/($BV12-GK$4)))-180
                           )
                   )
            )
      )
)</f>
        <v>3.9697897523273298</v>
      </c>
      <c r="JJ12" s="115">
        <f t="shared" ref="JJ12:JJ28" si="102">IF($BV12=GL$4,90,
      IF(AND(($BV12-GL$4)&gt;0,($BW12-GL$6)&gt;0),
            270-DEGREES(ATAN(($BW12-GL$6)/($BV12-GL$4)))-180+90+N("4"),
            IF(AND(($BV12-GL$4)&lt;0,($BW12-GL$6)&gt;=0),
                   180-DEGREES(ATAN(($BW12-GL$6)/($BV12-GL$4)))-180+N("3"),
                   IF(AND(($BV12-GL$4)&gt;0,($BW12-GL$6)&lt;0),
                          DEGREES(ATAN(($BW12-GL$6)/($BV12-GL$4)))-180+N("1"),
                          IF(AND(($BV12-GL$4)&lt;0,($BW12-GL$6)&lt;0),
                                90-DEGREES(ATAN(($BW12-GL$6)/($BV12-GL$4)))+90-180+N("2"),
                                180-DEGREES(ATAN(($BW12-GL$6)/($BV12-GL$4)))-180
                           )
                   )
            )
      )
)</f>
        <v>3.5051053598438386</v>
      </c>
      <c r="JK12" s="115">
        <f t="shared" ref="JK12:JK28" si="103">IF($BV12=GM$4,90,
      IF(AND(($BV12-GM$4)&gt;0,($BW12-GM$6)&gt;0),
            270-DEGREES(ATAN(($BW12-GM$6)/($BV12-GM$4)))-180+90+N("4"),
            IF(AND(($BV12-GM$4)&lt;0,($BW12-GM$6)&gt;=0),
                   180-DEGREES(ATAN(($BW12-GM$6)/($BV12-GM$4)))-180+N("3"),
                   IF(AND(($BV12-GM$4)&gt;0,($BW12-GM$6)&lt;0),
                          DEGREES(ATAN(($BW12-GM$6)/($BV12-GM$4)))-180+N("1"),
                          IF(AND(($BV12-GM$4)&lt;0,($BW12-GM$6)&lt;0),
                                90-DEGREES(ATAN(($BW12-GM$6)/($BV12-GM$4)))+90-180+N("2"),
                                180-DEGREES(ATAN(($BW12-GM$6)/($BV12-GM$4)))-180
                           )
                   )
            )
      )
)</f>
        <v>3.0550431418330959</v>
      </c>
      <c r="JL12" s="115">
        <f t="shared" ref="JL12:JL28" si="104">IF($BV12=GN$4,90,
      IF(AND(($BV12-GN$4)&gt;0,($BW12-GN$6)&gt;0),
            270-DEGREES(ATAN(($BW12-GN$6)/($BV12-GN$4)))-180+90+N("4"),
            IF(AND(($BV12-GN$4)&lt;0,($BW12-GN$6)&gt;=0),
                   180-DEGREES(ATAN(($BW12-GN$6)/($BV12-GN$4)))-180+N("3"),
                   IF(AND(($BV12-GN$4)&gt;0,($BW12-GN$6)&lt;0),
                          DEGREES(ATAN(($BW12-GN$6)/($BV12-GN$4)))-180+N("1"),
                          IF(AND(($BV12-GN$4)&lt;0,($BW12-GN$6)&lt;0),
                                90-DEGREES(ATAN(($BW12-GN$6)/($BV12-GN$4)))+90-180+N("2"),
                                180-DEGREES(ATAN(($BW12-GN$6)/($BV12-GN$4)))-180
                           )
                   )
            )
      )
)</f>
        <v>2.6189766229063025</v>
      </c>
      <c r="JM12" s="115">
        <f t="shared" ref="JM12:JM28" si="105">IF($BV12=GO$4,90,
      IF(AND(($BV12-GO$4)&gt;0,($BW12-GO$6)&gt;0),
            270-DEGREES(ATAN(($BW12-GO$6)/($BV12-GO$4)))-180+90+N("4"),
            IF(AND(($BV12-GO$4)&lt;0,($BW12-GO$6)&gt;=0),
                   180-DEGREES(ATAN(($BW12-GO$6)/($BV12-GO$4)))-180+N("3"),
                   IF(AND(($BV12-GO$4)&gt;0,($BW12-GO$6)&lt;0),
                          DEGREES(ATAN(($BW12-GO$6)/($BV12-GO$4)))-180+N("1"),
                          IF(AND(($BV12-GO$4)&lt;0,($BW12-GO$6)&lt;0),
                                90-DEGREES(ATAN(($BW12-GO$6)/($BV12-GO$4)))+90-180+N("2"),
                                180-DEGREES(ATAN(($BW12-GO$6)/($BV12-GO$4)))-180
                           )
                   )
            )
      )
)</f>
        <v>2.1963111959572927</v>
      </c>
      <c r="JN12" s="115">
        <f t="shared" ref="JN12:JN28" si="106">IF($BV12=GP$4,90,
      IF(AND(($BV12-GP$4)&gt;0,($BW12-GP$6)&gt;0),
            270-DEGREES(ATAN(($BW12-GP$6)/($BV12-GP$4)))-180+90+N("4"),
            IF(AND(($BV12-GP$4)&lt;0,($BW12-GP$6)&gt;=0),
                   180-DEGREES(ATAN(($BW12-GP$6)/($BV12-GP$4)))-180+N("3"),
                   IF(AND(($BV12-GP$4)&gt;0,($BW12-GP$6)&lt;0),
                          DEGREES(ATAN(($BW12-GP$6)/($BV12-GP$4)))-180+N("1"),
                          IF(AND(($BV12-GP$4)&lt;0,($BW12-GP$6)&lt;0),
                                90-DEGREES(ATAN(($BW12-GP$6)/($BV12-GP$4)))+90-180+N("2"),
                                180-DEGREES(ATAN(($BW12-GP$6)/($BV12-GP$4)))-180
                           )
                   )
            )
      )
)</f>
        <v>1.7864824018460297</v>
      </c>
      <c r="JO12" s="115">
        <f t="shared" si="54"/>
        <v>1.3889542903445147</v>
      </c>
      <c r="JP12" s="115">
        <f t="shared" si="55"/>
        <v>1.0032178617823604</v>
      </c>
      <c r="JQ12" s="115">
        <f t="shared" si="56"/>
        <v>0.62878958805296747</v>
      </c>
      <c r="JR12" s="115">
        <f t="shared" si="57"/>
        <v>0.26521001105211894</v>
      </c>
      <c r="JS12" s="115">
        <f t="shared" si="58"/>
        <v>-8.7957583814898044E-2</v>
      </c>
      <c r="JT12" s="115">
        <f t="shared" si="59"/>
        <v>-0.43112842173172794</v>
      </c>
      <c r="JU12" s="115">
        <f t="shared" si="60"/>
        <v>-0.76469742306045418</v>
      </c>
      <c r="JV12" s="115">
        <f t="shared" si="61"/>
        <v>-1.089040321437011</v>
      </c>
      <c r="JW12" s="115">
        <f t="shared" si="62"/>
        <v>-1.4045147184538678</v>
      </c>
      <c r="JX12" s="115">
        <f t="shared" si="63"/>
        <v>-1.7114610780259909</v>
      </c>
      <c r="JY12" s="99"/>
      <c r="JZ12" s="99"/>
      <c r="KA12" s="99"/>
      <c r="KH12" s="96">
        <v>6</v>
      </c>
      <c r="KI12" s="100">
        <f>SQRT(('Box Position Calc'!$D10-KI$6)^2+(KI$4-'Box Position Calc'!$C10)^2)</f>
        <v>10.273772432753219</v>
      </c>
      <c r="KJ12" s="100">
        <f>SQRT(('Box Position Calc'!$D10-KJ$6)^2+(KJ$4-'Box Position Calc'!$C10)^2)</f>
        <v>12.869996882403912</v>
      </c>
      <c r="KK12" s="100">
        <f>SQRT(('Box Position Calc'!$D10-KK$6)^2+(KK$4-'Box Position Calc'!$C10)^2)</f>
        <v>14.303082806786017</v>
      </c>
      <c r="KL12" s="100">
        <f>SQRT(('Box Position Calc'!$D10-KL$6)^2+(KL$4-'Box Position Calc'!$C10)^2)</f>
        <v>15.794037943727412</v>
      </c>
      <c r="KM12" s="100">
        <f>SQRT(('Box Position Calc'!$D10-KM$6)^2+(KM$4-'Box Position Calc'!$C10)^2)</f>
        <v>17.3279309244773</v>
      </c>
      <c r="KN12" s="100">
        <f>SQRT(('Box Position Calc'!$D10-KN$6)^2+(KN$4-'Box Position Calc'!$C10)^2)</f>
        <v>18.894307196731098</v>
      </c>
      <c r="KO12" s="100">
        <f>SQRT(('Box Position Calc'!$D10-KO$6)^2+(KO$4-'Box Position Calc'!$C10)^2)</f>
        <v>20.485716915228139</v>
      </c>
      <c r="KP12" s="100">
        <f>SQRT(('Box Position Calc'!$D10-KP$6)^2+(KP$4-'Box Position Calc'!$C10)^2)</f>
        <v>22.096752009802621</v>
      </c>
      <c r="KQ12" s="100">
        <f>SQRT(('Box Position Calc'!$D10-KQ$6)^2+(KQ$4-'Box Position Calc'!$C10)^2)</f>
        <v>23.723414594025034</v>
      </c>
      <c r="KR12" s="100">
        <f>SQRT(('Box Position Calc'!$D10-KR$6)^2+(KR$4-'Box Position Calc'!$C10)^2)</f>
        <v>25.3626979910008</v>
      </c>
      <c r="KS12" s="100">
        <f>SQRT(('Box Position Calc'!$D10-KS$6)^2+(KS$4-'Box Position Calc'!$C10)^2)</f>
        <v>27.012304557939228</v>
      </c>
      <c r="KT12" s="100">
        <f>SQRT(('Box Position Calc'!$D10-KT$6)^2+(KT$4-'Box Position Calc'!$C10)^2)</f>
        <v>28.670452463197098</v>
      </c>
      <c r="KU12" s="100">
        <f>SQRT(('Box Position Calc'!$D10-KU$6)^2+(KU$4-'Box Position Calc'!$C10)^2)</f>
        <v>30.335741133578008</v>
      </c>
      <c r="KV12" s="100">
        <f>SQRT(('Box Position Calc'!$D10-KV$6)^2+(KV$4-'Box Position Calc'!$C10)^2)</f>
        <v>32.00705601219677</v>
      </c>
      <c r="KW12" s="100">
        <f>SQRT(('Box Position Calc'!$D10-KW$6)^2+(KW$4-'Box Position Calc'!$C10)^2)</f>
        <v>33.683500082054685</v>
      </c>
      <c r="KX12" s="100">
        <f>SQRT(('Box Position Calc'!$D10-KX$6)^2+(KX$4-'Box Position Calc'!$C10)^2)</f>
        <v>35.364343903896852</v>
      </c>
      <c r="KY12" s="100">
        <f>SQRT(('Box Position Calc'!$D10-KY$6)^2+(KY$4-'Box Position Calc'!$C10)^2)</f>
        <v>37.048988656828776</v>
      </c>
      <c r="KZ12" s="100">
        <f>SQRT(('Box Position Calc'!$D10-KZ$6)^2+(KZ$4-'Box Position Calc'!$C10)^2)</f>
        <v>38.736938443816129</v>
      </c>
      <c r="LA12" s="100">
        <f>SQRT(('Box Position Calc'!$D10-LA$6)^2+(LA$4-'Box Position Calc'!$C10)^2)</f>
        <v>38.736938443816129</v>
      </c>
      <c r="LB12" s="100">
        <f>SQRT(('Box Position Calc'!$D10-LB$6)^2+(LB$4-'Box Position Calc'!$C10)^2)</f>
        <v>41.455338514575232</v>
      </c>
      <c r="LC12" s="100">
        <f>SQRT(('Box Position Calc'!$D10-LC$6)^2+(LC$4-'Box Position Calc'!$C10)^2)</f>
        <v>42.817423893654421</v>
      </c>
      <c r="LD12" s="100">
        <f>SQRT(('Box Position Calc'!$D10-LD$6)^2+(LD$4-'Box Position Calc'!$C10)^2)</f>
        <v>44.181195709498262</v>
      </c>
      <c r="LE12" s="100">
        <f>SQRT(('Box Position Calc'!$D10-LE$6)^2+(LE$4-'Box Position Calc'!$C10)^2)</f>
        <v>45.546502474441667</v>
      </c>
      <c r="LF12" s="100">
        <f>SQRT(('Box Position Calc'!$D10-LF$6)^2+(LF$4-'Box Position Calc'!$C10)^2)</f>
        <v>46.91321017462873</v>
      </c>
      <c r="LG12" s="100">
        <f>SQRT(('Box Position Calc'!$D10-LG$6)^2+(LG$4-'Box Position Calc'!$C10)^2)</f>
        <v>48.281199840359093</v>
      </c>
      <c r="LH12" s="100">
        <f>SQRT(('Box Position Calc'!$D10-LH$6)^2+(LH$4-'Box Position Calc'!$C10)^2)</f>
        <v>49.650365507836177</v>
      </c>
      <c r="LI12" s="100">
        <f>SQRT(('Box Position Calc'!$D10-LI$6)^2+(LI$4-'Box Position Calc'!$C10)^2)</f>
        <v>51.020612501223461</v>
      </c>
      <c r="LJ12" s="100">
        <f>SQRT(('Box Position Calc'!$D10-LJ$6)^2+(LJ$4-'Box Position Calc'!$C10)^2)</f>
        <v>52.391855978190975</v>
      </c>
      <c r="LK12" s="100">
        <f>SQRT(('Box Position Calc'!$D10-LK$6)^2+(LK$4-'Box Position Calc'!$C10)^2)</f>
        <v>53.764019693287878</v>
      </c>
      <c r="LL12" s="100">
        <f>SQRT(('Box Position Calc'!$D10-LL$6)^2+(LL$4-'Box Position Calc'!$C10)^2)</f>
        <v>55.137034942243872</v>
      </c>
      <c r="LM12" s="100">
        <f>SQRT(('Box Position Calc'!$D10-LM$6)^2+(LM$4-'Box Position Calc'!$C10)^2)</f>
        <v>56.510839657232417</v>
      </c>
      <c r="LN12" s="100">
        <f>SQRT(('Box Position Calc'!$D10-LN$6)^2+(LN$4-'Box Position Calc'!$C10)^2)</f>
        <v>57.885377628636725</v>
      </c>
      <c r="LO12" s="100">
        <f>SQRT(('Box Position Calc'!$D10-LO$6)^2+(LO$4-'Box Position Calc'!$C10)^2)</f>
        <v>59.260597833261478</v>
      </c>
      <c r="LP12" s="100">
        <f>SQRT(('Box Position Calc'!$D10-LP$6)^2+(LP$4-'Box Position Calc'!$C10)^2)</f>
        <v>60.636453852467902</v>
      </c>
      <c r="LQ12" s="100">
        <f>SQRT(('Box Position Calc'!$D10-LQ$6)^2+(LQ$4-'Box Position Calc'!$C10)^2)</f>
        <v>62.01290336656249</v>
      </c>
      <c r="LR12" s="100">
        <f>SQRT(('Box Position Calc'!$D10-LR$6)^2+(LR$4-'Box Position Calc'!$C10)^2)</f>
        <v>63.389907714083321</v>
      </c>
      <c r="LS12" s="100">
        <f>SQRT(('Box Position Calc'!$D10-LS$6)^2+(LS$4-'Box Position Calc'!$C10)^2)</f>
        <v>63.286968642841472</v>
      </c>
      <c r="LT12" s="100">
        <f>SQRT(('Box Position Calc'!$D10-LT$6)^2+(LT$4-'Box Position Calc'!$C10)^2)</f>
        <v>65.419412530245722</v>
      </c>
      <c r="LU12" s="100">
        <f>SQRT(('Box Position Calc'!$D10-LU$6)^2+(LU$4-'Box Position Calc'!$C10)^2)</f>
        <v>66.492870210939813</v>
      </c>
      <c r="LV12" s="100">
        <f>SQRT(('Box Position Calc'!$D10-LV$6)^2+(LV$4-'Box Position Calc'!$C10)^2)</f>
        <v>67.570845528468098</v>
      </c>
      <c r="LW12" s="100">
        <f>SQRT(('Box Position Calc'!$D10-LW$6)^2+(LW$4-'Box Position Calc'!$C10)^2)</f>
        <v>68.653125678530458</v>
      </c>
      <c r="LX12" s="100">
        <f>SQRT(('Box Position Calc'!$D10-LX$6)^2+(LX$4-'Box Position Calc'!$C10)^2)</f>
        <v>69.739510242680154</v>
      </c>
      <c r="LY12" s="100">
        <f>SQRT(('Box Position Calc'!$D10-LY$6)^2+(LY$4-'Box Position Calc'!$C10)^2)</f>
        <v>70.82981036119233</v>
      </c>
      <c r="LZ12" s="100">
        <f>SQRT(('Box Position Calc'!$D10-LZ$6)^2+(LZ$4-'Box Position Calc'!$C10)^2)</f>
        <v>71.923847965558949</v>
      </c>
      <c r="MA12" s="100">
        <f>SQRT(('Box Position Calc'!$D10-MA$6)^2+(MA$4-'Box Position Calc'!$C10)^2)</f>
        <v>73.021455066302252</v>
      </c>
      <c r="MB12" s="100">
        <f>SQRT(('Box Position Calc'!$D10-MB$6)^2+(MB$4-'Box Position Calc'!$C10)^2)</f>
        <v>74.122473092065334</v>
      </c>
      <c r="MC12" s="100">
        <f>SQRT(('Box Position Calc'!$D10-MC$6)^2+(MC$4-'Box Position Calc'!$C10)^2)</f>
        <v>75.226752276199534</v>
      </c>
      <c r="MD12" s="100">
        <f>SQRT(('Box Position Calc'!$D10-MD$6)^2+(MD$4-'Box Position Calc'!$C10)^2)</f>
        <v>76.33415108732278</v>
      </c>
      <c r="ME12" s="100">
        <f>SQRT(('Box Position Calc'!$D10-ME$6)^2+(ME$4-'Box Position Calc'!$C10)^2)</f>
        <v>77.444535700567954</v>
      </c>
      <c r="MF12" s="100">
        <f>SQRT(('Box Position Calc'!$D10-MF$6)^2+(MF$4-'Box Position Calc'!$C10)^2)</f>
        <v>78.557779506473167</v>
      </c>
      <c r="MG12" s="100">
        <f>SQRT(('Box Position Calc'!$D10-MG$6)^2+(MG$4-'Box Position Calc'!$C10)^2)</f>
        <v>79.673762654688005</v>
      </c>
      <c r="MH12" s="100">
        <f>SQRT(('Box Position Calc'!$D10-MH$6)^2+(MH$4-'Box Position Calc'!$C10)^2)</f>
        <v>80.792371629877564</v>
      </c>
      <c r="MI12" s="100">
        <f>SQRT(('Box Position Calc'!$D10-MI$6)^2+(MI$4-'Box Position Calc'!$C10)^2)</f>
        <v>81.913498857402786</v>
      </c>
      <c r="MJ12" s="100">
        <f>SQRT(('Box Position Calc'!$D10-MJ$6)^2+(MJ$4-'Box Position Calc'!$C10)^2)</f>
        <v>83.037042336537979</v>
      </c>
      <c r="MK12" s="100"/>
      <c r="ML12" s="100"/>
      <c r="MM12" s="100"/>
      <c r="MN12" s="100"/>
      <c r="MO12" s="100"/>
      <c r="MP12" s="100"/>
      <c r="MQ12" s="100"/>
      <c r="MR12" s="100"/>
      <c r="MS12" s="100"/>
      <c r="MT12" s="100"/>
      <c r="MU12" s="100"/>
      <c r="MV12" s="100"/>
      <c r="MW12" s="100"/>
      <c r="MX12" s="100"/>
      <c r="MY12" s="100"/>
      <c r="MZ12" s="100"/>
      <c r="NA12" s="100"/>
      <c r="NB12" s="100"/>
      <c r="NC12" s="100">
        <f>Display!C12</f>
        <v>2</v>
      </c>
      <c r="ND12" s="100">
        <f>Display!D12</f>
        <v>9.1199999999999992</v>
      </c>
      <c r="NE12" s="100">
        <f>Display!D49</f>
        <v>0</v>
      </c>
      <c r="NF12" s="100"/>
      <c r="NG12" s="100">
        <f t="shared" si="53"/>
        <v>47.051038417090894</v>
      </c>
      <c r="NH12" s="100">
        <f t="shared" si="47"/>
        <v>35.753887254436734</v>
      </c>
      <c r="NI12" s="100">
        <f t="shared" si="47"/>
        <v>31.71947284750982</v>
      </c>
      <c r="NJ12" s="100">
        <f t="shared" si="47"/>
        <v>28.432886681997161</v>
      </c>
      <c r="NK12" s="100">
        <f t="shared" si="47"/>
        <v>25.720497496831285</v>
      </c>
      <c r="NL12" s="100">
        <f t="shared" si="47"/>
        <v>23.453425510098384</v>
      </c>
      <c r="NM12" s="100">
        <f t="shared" si="47"/>
        <v>21.535955444522642</v>
      </c>
      <c r="NN12" s="100">
        <f t="shared" si="47"/>
        <v>19.896463373173759</v>
      </c>
      <c r="NO12" s="100">
        <f t="shared" si="47"/>
        <v>18.480773216920824</v>
      </c>
      <c r="NP12" s="100">
        <f t="shared" si="47"/>
        <v>17.247411245265113</v>
      </c>
      <c r="NQ12" s="100">
        <f t="shared" si="47"/>
        <v>16.164236705299203</v>
      </c>
      <c r="NR12" s="100">
        <f t="shared" si="47"/>
        <v>15.206042100067236</v>
      </c>
      <c r="NS12" s="100">
        <f t="shared" si="47"/>
        <v>14.352830883247833</v>
      </c>
      <c r="NT12" s="100">
        <f t="shared" si="47"/>
        <v>13.588568998540438</v>
      </c>
      <c r="NU12" s="100">
        <f t="shared" si="47"/>
        <v>12.900269957254579</v>
      </c>
      <c r="NV12" s="100">
        <f t="shared" si="47"/>
        <v>12.277316787520817</v>
      </c>
      <c r="NW12" s="100">
        <f t="shared" si="47"/>
        <v>11.710953920279536</v>
      </c>
      <c r="NX12" s="100">
        <f t="shared" si="48"/>
        <v>11.193902297453803</v>
      </c>
      <c r="NY12" s="100">
        <f t="shared" si="48"/>
        <v>11.193902297453803</v>
      </c>
      <c r="NZ12" s="100">
        <f t="shared" si="48"/>
        <v>10.37324930295307</v>
      </c>
      <c r="OA12" s="100">
        <f t="shared" si="48"/>
        <v>10.002036872356427</v>
      </c>
      <c r="OB12" s="100">
        <f t="shared" si="48"/>
        <v>9.6537275102139404</v>
      </c>
      <c r="OC12" s="100">
        <f t="shared" si="48"/>
        <v>9.3262885606490329</v>
      </c>
      <c r="OD12" s="100">
        <f t="shared" si="48"/>
        <v>9.0179183733382899</v>
      </c>
      <c r="OE12" s="100">
        <f t="shared" si="48"/>
        <v>8.7270147486985081</v>
      </c>
      <c r="OF12" s="100">
        <f t="shared" si="48"/>
        <v>8.4521483613704049</v>
      </c>
      <c r="OG12" s="100">
        <f t="shared" si="48"/>
        <v>8.1920402794430061</v>
      </c>
      <c r="OH12" s="100">
        <f t="shared" si="48"/>
        <v>7.9455428691648819</v>
      </c>
      <c r="OI12" s="100">
        <f t="shared" si="48"/>
        <v>7.7116235107199032</v>
      </c>
      <c r="OJ12" s="100">
        <f t="shared" si="48"/>
        <v>7.4893506582679663</v>
      </c>
      <c r="OK12" s="100">
        <f t="shared" si="48"/>
        <v>7.2778818631510944</v>
      </c>
      <c r="OL12" s="100">
        <f t="shared" si="48"/>
        <v>7.0764534477351617</v>
      </c>
      <c r="OM12" s="100">
        <f t="shared" si="48"/>
        <v>6.884371572481399</v>
      </c>
      <c r="ON12" s="100">
        <f t="shared" si="49"/>
        <v>6.7010044833581901</v>
      </c>
      <c r="OO12" s="100">
        <f t="shared" si="49"/>
        <v>6.5257757628107242</v>
      </c>
      <c r="OP12" s="100">
        <f t="shared" si="49"/>
        <v>6.3581584369212294</v>
      </c>
      <c r="OQ12" s="100">
        <f t="shared" si="49"/>
        <v>5.4583571288314943</v>
      </c>
      <c r="OR12" s="100">
        <f t="shared" si="49"/>
        <v>4.4497564640894325</v>
      </c>
      <c r="OS12" s="100">
        <f t="shared" si="49"/>
        <v>3.9697897523273298</v>
      </c>
      <c r="OT12" s="100">
        <f t="shared" si="49"/>
        <v>3.5051053598438386</v>
      </c>
      <c r="OU12" s="100">
        <f t="shared" si="49"/>
        <v>3.0550431418330959</v>
      </c>
      <c r="OV12" s="100">
        <f t="shared" si="49"/>
        <v>2.6189766229063025</v>
      </c>
      <c r="OW12" s="100">
        <f t="shared" si="49"/>
        <v>2.1963111959572927</v>
      </c>
      <c r="OX12" s="100">
        <f t="shared" si="49"/>
        <v>1.7864824018460297</v>
      </c>
      <c r="OY12" s="100">
        <f t="shared" si="49"/>
        <v>1.3889542903445147</v>
      </c>
      <c r="OZ12" s="100">
        <f t="shared" si="49"/>
        <v>1.0032178617823604</v>
      </c>
      <c r="PA12" s="100">
        <f t="shared" si="49"/>
        <v>0.62878958805296747</v>
      </c>
      <c r="PB12" s="100">
        <f t="shared" si="49"/>
        <v>0.26521001105211894</v>
      </c>
      <c r="PC12" s="100">
        <f t="shared" si="49"/>
        <v>-8.7957583814898044E-2</v>
      </c>
      <c r="PD12" s="100">
        <f t="shared" si="50"/>
        <v>-0.43112842173172794</v>
      </c>
      <c r="PE12" s="100">
        <f t="shared" si="50"/>
        <v>-0.76469742306045418</v>
      </c>
      <c r="PF12" s="100">
        <f t="shared" si="50"/>
        <v>-1.089040321437011</v>
      </c>
      <c r="PG12" s="100">
        <f t="shared" si="50"/>
        <v>-1.4045147184538678</v>
      </c>
      <c r="PH12" s="100">
        <f t="shared" si="50"/>
        <v>-1.7114610780259909</v>
      </c>
      <c r="PI12" s="100"/>
      <c r="PJ12" s="100"/>
      <c r="PK12" s="100"/>
    </row>
    <row r="13" spans="1:427" x14ac:dyDescent="0.2">
      <c r="A13" s="92"/>
      <c r="B13" s="92"/>
      <c r="C13" s="92">
        <v>7</v>
      </c>
      <c r="D13" s="98">
        <f>SQRT(('Box Position Calc'!$D11-D$6)^2+(D$4-'Box Position Calc'!$C11)^2)</f>
        <v>10.158214803738675</v>
      </c>
      <c r="E13" s="98">
        <f>SQRT(('Box Position Calc'!$D11-E$6)^2+(E$4-'Box Position Calc'!$C11)^2)</f>
        <v>12.778316241472709</v>
      </c>
      <c r="F13" s="98">
        <f>SQRT(('Box Position Calc'!$D11-F$6)^2+(F$4-'Box Position Calc'!$C11)^2)</f>
        <v>14.220813376854652</v>
      </c>
      <c r="G13" s="98">
        <f>SQRT(('Box Position Calc'!$D11-G$6)^2+(G$4-'Box Position Calc'!$C11)^2)</f>
        <v>15.71972642882195</v>
      </c>
      <c r="H13" s="98">
        <f>SQRT(('Box Position Calc'!$D11-H$6)^2+(H$4-'Box Position Calc'!$C11)^2)</f>
        <v>17.260363949236712</v>
      </c>
      <c r="I13" s="98">
        <f>SQRT(('Box Position Calc'!$D11-I$6)^2+(I$4-'Box Position Calc'!$C11)^2)</f>
        <v>18.832488605828217</v>
      </c>
      <c r="J13" s="98">
        <f>SQRT(('Box Position Calc'!$D11-J$6)^2+(J$4-'Box Position Calc'!$C11)^2)</f>
        <v>20.428832303453397</v>
      </c>
      <c r="K13" s="98">
        <f>SQRT(('Box Position Calc'!$D11-K$6)^2+(K$4-'Box Position Calc'!$C11)^2)</f>
        <v>22.044134145890702</v>
      </c>
      <c r="L13" s="98">
        <f>SQRT(('Box Position Calc'!$D11-L$6)^2+(L$4-'Box Position Calc'!$C11)^2)</f>
        <v>23.674513933064389</v>
      </c>
      <c r="M13" s="98">
        <f>SQRT(('Box Position Calc'!$D11-M$6)^2+(M$4-'Box Position Calc'!$C11)^2)</f>
        <v>25.31705884294476</v>
      </c>
      <c r="N13" s="98">
        <f>SQRT(('Box Position Calc'!$D11-N$6)^2+(N$4-'Box Position Calc'!$C11)^2)</f>
        <v>26.969546264496692</v>
      </c>
      <c r="O13" s="98">
        <f>SQRT(('Box Position Calc'!$D11-O$6)^2+(O$4-'Box Position Calc'!$C11)^2)</f>
        <v>28.630254657162226</v>
      </c>
      <c r="P13" s="98">
        <f>SQRT(('Box Position Calc'!$D11-P$6)^2+(P$4-'Box Position Calc'!$C11)^2)</f>
        <v>30.297832208270663</v>
      </c>
      <c r="Q13" s="98">
        <f>SQRT(('Box Position Calc'!$D11-Q$6)^2+(Q$4-'Box Position Calc'!$C11)^2)</f>
        <v>31.971204076051304</v>
      </c>
      <c r="R13" s="98">
        <f>SQRT(('Box Position Calc'!$D11-R$6)^2+(R$4-'Box Position Calc'!$C11)^2)</f>
        <v>33.649505826831209</v>
      </c>
      <c r="S13" s="98">
        <f>SQRT(('Box Position Calc'!$D11-S$6)^2+(S$4-'Box Position Calc'!$C11)^2)</f>
        <v>35.332034946671385</v>
      </c>
      <c r="T13" s="98">
        <f>SQRT(('Box Position Calc'!$D11-T$6)^2+(T$4-'Box Position Calc'!$C11)^2)</f>
        <v>37.018215020731354</v>
      </c>
      <c r="U13" s="98">
        <f>SQRT(('Box Position Calc'!$D11-U$6)^2+(U$4-'Box Position Calc'!$C11)^2)</f>
        <v>38.707568923077879</v>
      </c>
      <c r="V13" s="98">
        <f>SQRT(('Box Position Calc'!$D11-V$6)^2+(V$4-'Box Position Calc'!$C11)^2)</f>
        <v>38.707568923077879</v>
      </c>
      <c r="W13" s="98">
        <f>SQRT(('Box Position Calc'!$D11-W$6)^2+(W$4-'Box Position Calc'!$C11)^2)</f>
        <v>41.428204358165097</v>
      </c>
      <c r="X13" s="98">
        <f>SQRT(('Box Position Calc'!$D11-X$6)^2+(X$4-'Box Position Calc'!$C11)^2)</f>
        <v>42.791302625618599</v>
      </c>
      <c r="Y13" s="98">
        <f>SQRT(('Box Position Calc'!$D11-Y$6)^2+(Y$4-'Box Position Calc'!$C11)^2)</f>
        <v>44.156025776261757</v>
      </c>
      <c r="Z13" s="98">
        <f>SQRT(('Box Position Calc'!$D11-Z$6)^2+(Z$4-'Box Position Calc'!$C11)^2)</f>
        <v>45.522227671893937</v>
      </c>
      <c r="AA13" s="98">
        <f>SQRT(('Box Position Calc'!$D11-AA$6)^2+(AA$4-'Box Position Calc'!$C11)^2)</f>
        <v>46.88977905653676</v>
      </c>
      <c r="AB13" s="98">
        <f>SQRT(('Box Position Calc'!$D11-AB$6)^2+(AB$4-'Box Position Calc'!$C11)^2)</f>
        <v>48.258565204854115</v>
      </c>
      <c r="AC13" s="98">
        <f>SQRT(('Box Position Calc'!$D11-AC$6)^2+(AC$4-'Box Position Calc'!$C11)^2)</f>
        <v>49.628483950174356</v>
      </c>
      <c r="AD13" s="98">
        <f>SQRT(('Box Position Calc'!$D11-AD$6)^2+(AD$4-'Box Position Calc'!$C11)^2)</f>
        <v>50.999444023003868</v>
      </c>
      <c r="AE13" s="98">
        <f>SQRT(('Box Position Calc'!$D11-AE$6)^2+(AE$4-'Box Position Calc'!$C11)^2)</f>
        <v>52.371363644834865</v>
      </c>
      <c r="AF13" s="98">
        <f>SQRT(('Box Position Calc'!$D11-AF$6)^2+(AF$4-'Box Position Calc'!$C11)^2)</f>
        <v>53.744169332912684</v>
      </c>
      <c r="AG13" s="98">
        <f>SQRT(('Box Position Calc'!$D11-AG$6)^2+(AG$4-'Box Position Calc'!$C11)^2)</f>
        <v>55.117794880159053</v>
      </c>
      <c r="AH13" s="98">
        <f>SQRT(('Box Position Calc'!$D11-AH$6)^2+(AH$4-'Box Position Calc'!$C11)^2)</f>
        <v>56.492180481187113</v>
      </c>
      <c r="AI13" s="98">
        <f>SQRT(('Box Position Calc'!$D11-AI$6)^2+(AI$4-'Box Position Calc'!$C11)^2)</f>
        <v>57.86727198069719</v>
      </c>
      <c r="AJ13" s="98">
        <f>SQRT(('Box Position Calc'!$D11-AJ$6)^2+(AJ$4-'Box Position Calc'!$C11)^2)</f>
        <v>59.243020224817883</v>
      </c>
      <c r="AK13" s="98">
        <f>SQRT(('Box Position Calc'!$D11-AK$6)^2+(AK$4-'Box Position Calc'!$C11)^2)</f>
        <v>60.619380499388271</v>
      </c>
      <c r="AL13" s="98">
        <f>SQRT(('Box Position Calc'!$D11-AL$6)^2+(AL$4-'Box Position Calc'!$C11)^2)</f>
        <v>61.996312041945558</v>
      </c>
      <c r="AM13" s="98">
        <f>SQRT(('Box Position Calc'!$D11-AM$6)^2+(AM$4-'Box Position Calc'!$C11)^2)</f>
        <v>63.373777616425755</v>
      </c>
      <c r="AN13" s="98">
        <f>SQRT(('Box Position Calc'!$D11-AN$6)^2+(AN$4-'Box Position Calc'!$C11)^2)</f>
        <v>63.273340871234318</v>
      </c>
      <c r="AO13" s="98">
        <f>SQRT(('Box Position Calc'!$D11-AO$6)^2+(AO$4-'Box Position Calc'!$C11)^2)</f>
        <v>65.408586632927765</v>
      </c>
      <c r="AP13" s="98">
        <f>SQRT(('Box Position Calc'!$D11-AP$6)^2+(AP$4-'Box Position Calc'!$C11)^2)</f>
        <v>66.483378830030162</v>
      </c>
      <c r="AQ13" s="98">
        <f>SQRT(('Box Position Calc'!$D11-AQ$6)^2+(AQ$4-'Box Position Calc'!$C11)^2)</f>
        <v>67.56264677655976</v>
      </c>
      <c r="AR13" s="98">
        <f>SQRT(('Box Position Calc'!$D11-AR$6)^2+(AR$4-'Box Position Calc'!$C11)^2)</f>
        <v>68.646179367156677</v>
      </c>
      <c r="AS13" s="98">
        <f>SQRT(('Box Position Calc'!$D11-AS$6)^2+(AS$4-'Box Position Calc'!$C11)^2)</f>
        <v>69.733777808306826</v>
      </c>
      <c r="AT13" s="98">
        <f>SQRT(('Box Position Calc'!$D11-AT$6)^2+(AT$4-'Box Position Calc'!$C11)^2)</f>
        <v>70.825254793650771</v>
      </c>
      <c r="AU13" s="98">
        <f>SQRT(('Box Position Calc'!$D11-AU$6)^2+(AU$4-'Box Position Calc'!$C11)^2)</f>
        <v>71.920433739025725</v>
      </c>
      <c r="AV13" s="98">
        <f>SQRT(('Box Position Calc'!$D11-AV$6)^2+(AV$4-'Box Position Calc'!$C11)^2)</f>
        <v>73.019148072888513</v>
      </c>
      <c r="AW13" s="98">
        <f>SQRT(('Box Position Calc'!$D11-AW$6)^2+(AW$4-'Box Position Calc'!$C11)^2)</f>
        <v>74.121240578042375</v>
      </c>
      <c r="AX13" s="98">
        <f>SQRT(('Box Position Calc'!$D11-AX$6)^2+(AX$4-'Box Position Calc'!$C11)^2)</f>
        <v>75.226562780858501</v>
      </c>
      <c r="AY13" s="98">
        <f>SQRT(('Box Position Calc'!$D11-AY$6)^2+(AY$4-'Box Position Calc'!$C11)^2)</f>
        <v>76.33497438444347</v>
      </c>
      <c r="AZ13" s="98">
        <f>SQRT(('Box Position Calc'!$D11-AZ$6)^2+(AZ$4-'Box Position Calc'!$C11)^2)</f>
        <v>77.446342742453822</v>
      </c>
      <c r="BA13" s="98">
        <f>SQRT(('Box Position Calc'!$D11-BA$6)^2+(BA$4-'Box Position Calc'!$C11)^2)</f>
        <v>78.56054237049544</v>
      </c>
      <c r="BB13" s="98">
        <f>SQRT(('Box Position Calc'!$D11-BB$6)^2+(BB$4-'Box Position Calc'!$C11)^2)</f>
        <v>79.677454492271394</v>
      </c>
      <c r="BC13" s="98">
        <f>SQRT(('Box Position Calc'!$D11-BC$6)^2+(BC$4-'Box Position Calc'!$C11)^2)</f>
        <v>80.796966617852277</v>
      </c>
      <c r="BD13" s="98">
        <f>SQRT(('Box Position Calc'!$D11-BD$6)^2+(BD$4-'Box Position Calc'!$C11)^2)</f>
        <v>81.918972151641924</v>
      </c>
      <c r="BE13" s="98">
        <f>SQRT(('Box Position Calc'!$D11-BE$6)^2+(BE$4-'Box Position Calc'!$C11)^2)</f>
        <v>83.043370027795859</v>
      </c>
      <c r="BF13" s="98"/>
      <c r="BG13" s="98"/>
      <c r="BH13" s="98"/>
      <c r="BI13" s="98"/>
      <c r="BJ13" s="98"/>
      <c r="BK13" s="98"/>
      <c r="BL13" s="98"/>
      <c r="BM13" s="98"/>
      <c r="BN13" s="98"/>
      <c r="BO13" s="98"/>
      <c r="BP13" s="98"/>
      <c r="BQ13" s="98"/>
      <c r="BR13" s="98"/>
      <c r="BS13" s="98"/>
      <c r="BT13" s="98"/>
      <c r="BU13" s="98"/>
      <c r="BV13" s="98">
        <f>'Box Position Calc'!$D49</f>
        <v>1.9986038074850174</v>
      </c>
      <c r="BW13" s="98">
        <f>'Box Position Calc'!$F49</f>
        <v>8.9600121843874874</v>
      </c>
      <c r="BX13" s="98">
        <f>Display!D50</f>
        <v>1</v>
      </c>
      <c r="BY13" s="101"/>
      <c r="BZ13" s="98">
        <f t="shared" si="17"/>
        <v>46.430424731724884</v>
      </c>
      <c r="CA13" s="98">
        <f t="shared" si="18"/>
        <v>35.168058528335138</v>
      </c>
      <c r="CB13" s="98">
        <f t="shared" si="19"/>
        <v>31.168195665430858</v>
      </c>
      <c r="CC13" s="98">
        <f t="shared" si="20"/>
        <v>27.917667554035802</v>
      </c>
      <c r="CD13" s="98">
        <f t="shared" si="21"/>
        <v>25.240019337285872</v>
      </c>
      <c r="CE13" s="98">
        <f t="shared" si="22"/>
        <v>23.005197946569126</v>
      </c>
      <c r="CF13" s="98">
        <f t="shared" si="23"/>
        <v>21.117129646495925</v>
      </c>
      <c r="CG13" s="98">
        <f t="shared" si="24"/>
        <v>19.504215958775774</v>
      </c>
      <c r="CH13" s="98">
        <f t="shared" si="25"/>
        <v>18.112473276177809</v>
      </c>
      <c r="CI13" s="98">
        <f t="shared" si="26"/>
        <v>16.900680357342225</v>
      </c>
      <c r="CJ13" s="98">
        <f t="shared" si="27"/>
        <v>15.836957693990172</v>
      </c>
      <c r="CK13" s="98">
        <f t="shared" si="28"/>
        <v>14.896344618502781</v>
      </c>
      <c r="CL13" s="98">
        <f t="shared" si="29"/>
        <v>14.059067843640264</v>
      </c>
      <c r="CM13" s="98">
        <f t="shared" si="30"/>
        <v>13.309290693527913</v>
      </c>
      <c r="CN13" s="98">
        <f t="shared" si="31"/>
        <v>12.634199068959703</v>
      </c>
      <c r="CO13" s="98">
        <f t="shared" si="32"/>
        <v>12.023325632469437</v>
      </c>
      <c r="CP13" s="98">
        <f t="shared" si="33"/>
        <v>11.468044358284288</v>
      </c>
      <c r="CQ13" s="98">
        <f t="shared" si="34"/>
        <v>10.96118829114215</v>
      </c>
      <c r="CR13" s="98">
        <f t="shared" si="35"/>
        <v>10.96118829114215</v>
      </c>
      <c r="CS13" s="98">
        <f t="shared" si="36"/>
        <v>10.155252167744209</v>
      </c>
      <c r="CT13" s="98">
        <f t="shared" si="37"/>
        <v>9.7907504135269789</v>
      </c>
      <c r="CU13" s="98">
        <f t="shared" si="38"/>
        <v>9.4487667159301338</v>
      </c>
      <c r="CV13" s="98">
        <f t="shared" si="39"/>
        <v>9.1272991926448128</v>
      </c>
      <c r="CW13" s="98">
        <f t="shared" si="40"/>
        <v>8.82457394848376</v>
      </c>
      <c r="CX13" s="98">
        <f t="shared" si="41"/>
        <v>8.539013854369216</v>
      </c>
      <c r="CY13" s="98">
        <f t="shared" si="42"/>
        <v>8.2692122665457077</v>
      </c>
      <c r="CZ13" s="98">
        <f t="shared" si="43"/>
        <v>8.0139108071938097</v>
      </c>
      <c r="DA13" s="98">
        <f t="shared" si="44"/>
        <v>7.7719804998781967</v>
      </c>
      <c r="DB13" s="98">
        <f t="shared" si="44"/>
        <v>7.5424056888934103</v>
      </c>
      <c r="DC13" s="98">
        <f t="shared" si="51"/>
        <v>7.3242702789104612</v>
      </c>
      <c r="DD13" s="98">
        <f t="shared" si="45"/>
        <v>7.1167459167165816</v>
      </c>
      <c r="DE13" s="98">
        <f t="shared" si="45"/>
        <v>6.9190818050968517</v>
      </c>
      <c r="DF13" s="98">
        <f t="shared" si="45"/>
        <v>6.7305958937329251</v>
      </c>
      <c r="DG13" s="98">
        <f t="shared" si="45"/>
        <v>6.5506672362342329</v>
      </c>
      <c r="DH13" s="98">
        <f t="shared" si="45"/>
        <v>6.3787293382769406</v>
      </c>
      <c r="DI13" s="98">
        <f t="shared" si="45"/>
        <v>6.2142643510173627</v>
      </c>
      <c r="DJ13" s="98">
        <f t="shared" si="45"/>
        <v>5.3140201876397555</v>
      </c>
      <c r="DK13" s="98">
        <f t="shared" si="45"/>
        <v>4.3099397802847363</v>
      </c>
      <c r="DL13" s="98">
        <f t="shared" si="45"/>
        <v>3.8321586606893163</v>
      </c>
      <c r="DM13" s="98">
        <f t="shared" si="45"/>
        <v>3.3696106919993838</v>
      </c>
      <c r="DN13" s="98">
        <f t="shared" si="45"/>
        <v>2.9216362905723656</v>
      </c>
      <c r="DO13" s="98">
        <f t="shared" si="45"/>
        <v>2.4876096495890465</v>
      </c>
      <c r="DP13" s="98">
        <f t="shared" si="45"/>
        <v>2.0669369182427317</v>
      </c>
      <c r="DQ13" s="98">
        <f t="shared" si="45"/>
        <v>1.6590544644047895</v>
      </c>
      <c r="DR13" s="98">
        <f t="shared" si="45"/>
        <v>1.2634272208812547</v>
      </c>
      <c r="DS13" s="98">
        <f t="shared" si="45"/>
        <v>0.87954711440636402</v>
      </c>
      <c r="DT13" s="98">
        <f t="shared" si="45"/>
        <v>0.50693157577734382</v>
      </c>
      <c r="DU13" s="98">
        <f t="shared" si="45"/>
        <v>0.1451221289757143</v>
      </c>
      <c r="DV13" s="98">
        <f t="shared" si="45"/>
        <v>-0.20631694328750427</v>
      </c>
      <c r="DW13" s="98">
        <f t="shared" si="45"/>
        <v>-0.54779986045156193</v>
      </c>
      <c r="DX13" s="98">
        <f t="shared" si="45"/>
        <v>-0.87972053444920562</v>
      </c>
      <c r="DY13" s="98">
        <f t="shared" si="45"/>
        <v>-1.2024536926629992</v>
      </c>
      <c r="DZ13" s="98">
        <f t="shared" si="45"/>
        <v>-1.5163559366926052</v>
      </c>
      <c r="EA13" s="98">
        <f t="shared" si="45"/>
        <v>-1.8217667401334268</v>
      </c>
      <c r="EB13" s="98"/>
      <c r="EC13" s="98"/>
      <c r="ED13" s="98"/>
      <c r="EE13" s="98"/>
      <c r="EF13" s="98"/>
      <c r="EG13" s="98"/>
      <c r="EH13" s="98"/>
      <c r="EI13" s="98"/>
      <c r="EJ13" s="98"/>
      <c r="EK13" s="98"/>
      <c r="EL13" s="98"/>
      <c r="EM13" s="98"/>
      <c r="EN13" s="98"/>
      <c r="EO13" s="98"/>
      <c r="EP13" s="98"/>
      <c r="EU13" s="94"/>
      <c r="EV13" s="94"/>
      <c r="EW13" s="94"/>
      <c r="EX13" s="94">
        <v>7</v>
      </c>
      <c r="EY13" s="99">
        <f>SQRT(('Box Position Calc'!$D11-EY$6)^2+(EY$4-'Box Position Calc'!$C11)^2)</f>
        <v>10.158214803738675</v>
      </c>
      <c r="EZ13" s="99">
        <f>SQRT(('Box Position Calc'!$D11-EZ$6)^2+(EZ$4-'Box Position Calc'!$C11)^2)</f>
        <v>12.778316241472709</v>
      </c>
      <c r="FA13" s="99">
        <f>SQRT(('Box Position Calc'!$D11-FA$6)^2+(FA$4-'Box Position Calc'!$C11)^2)</f>
        <v>14.220813376854652</v>
      </c>
      <c r="FB13" s="99">
        <f>SQRT(('Box Position Calc'!$D11-FB$6)^2+(FB$4-'Box Position Calc'!$C11)^2)</f>
        <v>15.71972642882195</v>
      </c>
      <c r="FC13" s="99">
        <f>SQRT(('Box Position Calc'!$D11-FC$6)^2+(FC$4-'Box Position Calc'!$C11)^2)</f>
        <v>17.260363949236712</v>
      </c>
      <c r="FD13" s="99">
        <f>SQRT(('Box Position Calc'!$D11-FD$6)^2+(FD$4-'Box Position Calc'!$C11)^2)</f>
        <v>18.832488605828217</v>
      </c>
      <c r="FE13" s="99">
        <f>SQRT(('Box Position Calc'!$D11-FE$6)^2+(FE$4-'Box Position Calc'!$C11)^2)</f>
        <v>20.428832303453397</v>
      </c>
      <c r="FF13" s="99">
        <f>SQRT(('Box Position Calc'!$D11-FF$6)^2+(FF$4-'Box Position Calc'!$C11)^2)</f>
        <v>22.044134145890702</v>
      </c>
      <c r="FG13" s="99">
        <f>SQRT(('Box Position Calc'!$D11-FG$6)^2+(FG$4-'Box Position Calc'!$C11)^2)</f>
        <v>23.674513933064389</v>
      </c>
      <c r="FH13" s="99">
        <f>SQRT(('Box Position Calc'!$D11-FH$6)^2+(FH$4-'Box Position Calc'!$C11)^2)</f>
        <v>25.31705884294476</v>
      </c>
      <c r="FI13" s="99">
        <f>SQRT(('Box Position Calc'!$D11-FI$6)^2+(FI$4-'Box Position Calc'!$C11)^2)</f>
        <v>26.969546264496692</v>
      </c>
      <c r="FJ13" s="99">
        <f>SQRT(('Box Position Calc'!$D11-FJ$6)^2+(FJ$4-'Box Position Calc'!$C11)^2)</f>
        <v>28.630254657162226</v>
      </c>
      <c r="FK13" s="99">
        <f>SQRT(('Box Position Calc'!$D11-FK$6)^2+(FK$4-'Box Position Calc'!$C11)^2)</f>
        <v>30.297832208270663</v>
      </c>
      <c r="FL13" s="99">
        <f>SQRT(('Box Position Calc'!$D11-FL$6)^2+(FL$4-'Box Position Calc'!$C11)^2)</f>
        <v>31.971204076051304</v>
      </c>
      <c r="FM13" s="99">
        <f>SQRT(('Box Position Calc'!$D11-FM$6)^2+(FM$4-'Box Position Calc'!$C11)^2)</f>
        <v>33.649505826831209</v>
      </c>
      <c r="FN13" s="99">
        <f>SQRT(('Box Position Calc'!$D11-FN$6)^2+(FN$4-'Box Position Calc'!$C11)^2)</f>
        <v>35.332034946671385</v>
      </c>
      <c r="FO13" s="99">
        <f>SQRT(('Box Position Calc'!$D11-FO$6)^2+(FO$4-'Box Position Calc'!$C11)^2)</f>
        <v>37.018215020731354</v>
      </c>
      <c r="FP13" s="99">
        <f>SQRT(('Box Position Calc'!$D11-FP$6)^2+(FP$4-'Box Position Calc'!$C11)^2)</f>
        <v>38.707568923077879</v>
      </c>
      <c r="FQ13" s="99">
        <f>SQRT(('Box Position Calc'!$D11-FQ$6)^2+(FQ$4-'Box Position Calc'!$C11)^2)</f>
        <v>38.707568923077879</v>
      </c>
      <c r="FR13" s="99">
        <f>SQRT(('Box Position Calc'!$D11-FR$6)^2+(FR$4-'Box Position Calc'!$C11)^2)</f>
        <v>41.428204358165097</v>
      </c>
      <c r="FS13" s="99">
        <f>SQRT(('Box Position Calc'!$D11-FS$6)^2+(FS$4-'Box Position Calc'!$C11)^2)</f>
        <v>42.791302625618599</v>
      </c>
      <c r="FT13" s="99">
        <f>SQRT(('Box Position Calc'!$D11-FT$6)^2+(FT$4-'Box Position Calc'!$C11)^2)</f>
        <v>44.156025776261757</v>
      </c>
      <c r="FU13" s="99">
        <f>SQRT(('Box Position Calc'!$D11-FU$6)^2+(FU$4-'Box Position Calc'!$C11)^2)</f>
        <v>45.522227671893937</v>
      </c>
      <c r="FV13" s="99">
        <f>SQRT(('Box Position Calc'!$D11-FV$6)^2+(FV$4-'Box Position Calc'!$C11)^2)</f>
        <v>46.88977905653676</v>
      </c>
      <c r="FW13" s="99">
        <f>SQRT(('Box Position Calc'!$D11-FW$6)^2+(FW$4-'Box Position Calc'!$C11)^2)</f>
        <v>48.258565204854115</v>
      </c>
      <c r="FX13" s="99">
        <f>SQRT(('Box Position Calc'!$D11-FX$6)^2+(FX$4-'Box Position Calc'!$C11)^2)</f>
        <v>49.628483950174356</v>
      </c>
      <c r="FY13" s="99">
        <f>SQRT(('Box Position Calc'!$D11-FY$6)^2+(FY$4-'Box Position Calc'!$C11)^2)</f>
        <v>50.999444023003868</v>
      </c>
      <c r="FZ13" s="99">
        <f>SQRT(('Box Position Calc'!$D11-FZ$6)^2+(FZ$4-'Box Position Calc'!$C11)^2)</f>
        <v>52.371363644834865</v>
      </c>
      <c r="GA13" s="99">
        <f>SQRT(('Box Position Calc'!$D11-GA$6)^2+(GA$4-'Box Position Calc'!$C11)^2)</f>
        <v>53.744169332912684</v>
      </c>
      <c r="GB13" s="99">
        <f>SQRT(('Box Position Calc'!$D11-GB$6)^2+(GB$4-'Box Position Calc'!$C11)^2)</f>
        <v>55.117794880159053</v>
      </c>
      <c r="GC13" s="99">
        <f>SQRT(('Box Position Calc'!$D11-GC$6)^2+(GC$4-'Box Position Calc'!$C11)^2)</f>
        <v>56.492180481187113</v>
      </c>
      <c r="GD13" s="99">
        <f>SQRT(('Box Position Calc'!$D11-GD$6)^2+(GD$4-'Box Position Calc'!$C11)^2)</f>
        <v>57.86727198069719</v>
      </c>
      <c r="GE13" s="99">
        <f>SQRT(('Box Position Calc'!$D11-GE$6)^2+(GE$4-'Box Position Calc'!$C11)^2)</f>
        <v>59.243020224817883</v>
      </c>
      <c r="GF13" s="99">
        <f>SQRT(('Box Position Calc'!$D11-GF$6)^2+(GF$4-'Box Position Calc'!$C11)^2)</f>
        <v>60.619380499388271</v>
      </c>
      <c r="GG13" s="99">
        <f>SQRT(('Box Position Calc'!$D11-GG$6)^2+(GG$4-'Box Position Calc'!$C11)^2)</f>
        <v>61.996312041945558</v>
      </c>
      <c r="GH13" s="99">
        <f>SQRT(('Box Position Calc'!$D11-GH$6)^2+(GH$4-'Box Position Calc'!$C11)^2)</f>
        <v>63.373777616425755</v>
      </c>
      <c r="GI13" s="99">
        <f>SQRT(('Box Position Calc'!$D11-GI$6)^2+(GI$4-'Box Position Calc'!$C11)^2)</f>
        <v>63.273340871234318</v>
      </c>
      <c r="GJ13" s="99">
        <f>SQRT(('Box Position Calc'!$D11-GJ$6)^2+(GJ$4-'Box Position Calc'!$C11)^2)</f>
        <v>65.408586632927765</v>
      </c>
      <c r="GK13" s="99">
        <f>SQRT(('Box Position Calc'!$D11-GK$6)^2+(GK$4-'Box Position Calc'!$C11)^2)</f>
        <v>66.483378830030162</v>
      </c>
      <c r="GL13" s="99">
        <f>SQRT(('Box Position Calc'!$D11-GL$6)^2+(GL$4-'Box Position Calc'!$C11)^2)</f>
        <v>67.56264677655976</v>
      </c>
      <c r="GM13" s="99">
        <f>SQRT(('Box Position Calc'!$D11-GM$6)^2+(GM$4-'Box Position Calc'!$C11)^2)</f>
        <v>68.646179367156677</v>
      </c>
      <c r="GN13" s="99">
        <f>SQRT(('Box Position Calc'!$D11-GN$6)^2+(GN$4-'Box Position Calc'!$C11)^2)</f>
        <v>69.733777808306826</v>
      </c>
      <c r="GO13" s="99">
        <f>SQRT(('Box Position Calc'!$D11-GO$6)^2+(GO$4-'Box Position Calc'!$C11)^2)</f>
        <v>70.825254793650771</v>
      </c>
      <c r="GP13" s="99">
        <f>SQRT(('Box Position Calc'!$D11-GP$6)^2+(GP$4-'Box Position Calc'!$C11)^2)</f>
        <v>71.920433739025725</v>
      </c>
      <c r="GQ13" s="99">
        <f>SQRT(('Box Position Calc'!$D11-GQ$6)^2+(GQ$4-'Box Position Calc'!$C11)^2)</f>
        <v>73.019148072888513</v>
      </c>
      <c r="GR13" s="99">
        <f>SQRT(('Box Position Calc'!$D11-GR$6)^2+(GR$4-'Box Position Calc'!$C11)^2)</f>
        <v>74.121240578042375</v>
      </c>
      <c r="GS13" s="99">
        <f>SQRT(('Box Position Calc'!$D11-GS$6)^2+(GS$4-'Box Position Calc'!$C11)^2)</f>
        <v>75.226562780858501</v>
      </c>
      <c r="GT13" s="99">
        <f>SQRT(('Box Position Calc'!$D11-GT$6)^2+(GT$4-'Box Position Calc'!$C11)^2)</f>
        <v>76.33497438444347</v>
      </c>
      <c r="GU13" s="99">
        <f>SQRT(('Box Position Calc'!$D11-GU$6)^2+(GU$4-'Box Position Calc'!$C11)^2)</f>
        <v>77.446342742453822</v>
      </c>
      <c r="GV13" s="99">
        <f>SQRT(('Box Position Calc'!$D11-GV$6)^2+(GV$4-'Box Position Calc'!$C11)^2)</f>
        <v>78.56054237049544</v>
      </c>
      <c r="GW13" s="99">
        <f>SQRT(('Box Position Calc'!$D11-GW$6)^2+(GW$4-'Box Position Calc'!$C11)^2)</f>
        <v>79.677454492271394</v>
      </c>
      <c r="GX13" s="99">
        <f>SQRT(('Box Position Calc'!$D11-GX$6)^2+(GX$4-'Box Position Calc'!$C11)^2)</f>
        <v>80.796966617852277</v>
      </c>
      <c r="GY13" s="99">
        <f>SQRT(('Box Position Calc'!$D11-GY$6)^2+(GY$4-'Box Position Calc'!$C11)^2)</f>
        <v>81.918972151641924</v>
      </c>
      <c r="GZ13" s="99">
        <f>SQRT(('Box Position Calc'!$D11-GZ$6)^2+(GZ$4-'Box Position Calc'!$C11)^2)</f>
        <v>83.043370027795859</v>
      </c>
      <c r="HA13" s="99"/>
      <c r="HB13" s="99"/>
      <c r="HC13" s="99"/>
      <c r="HD13" s="99"/>
      <c r="HE13" s="99"/>
      <c r="HF13" s="99"/>
      <c r="HG13" s="99"/>
      <c r="HH13" s="99"/>
      <c r="HI13" s="99"/>
      <c r="HJ13" s="99"/>
      <c r="HK13" s="99"/>
      <c r="HL13" s="99"/>
      <c r="HM13" s="99"/>
      <c r="HN13" s="99"/>
      <c r="HO13" s="99"/>
      <c r="HP13" s="99"/>
      <c r="HQ13" s="99"/>
      <c r="HR13" s="99"/>
      <c r="HS13" s="115">
        <f>'Box Position Calc'!$D49</f>
        <v>1.9986038074850174</v>
      </c>
      <c r="HT13" s="115">
        <f>'Box Position Calc'!$F49</f>
        <v>8.9600121843874874</v>
      </c>
      <c r="HU13" s="115">
        <f>Display!FB50</f>
        <v>0</v>
      </c>
      <c r="HV13" s="116"/>
      <c r="HW13" s="115">
        <f t="shared" si="52"/>
        <v>46.430424731724884</v>
      </c>
      <c r="HX13" s="115">
        <f t="shared" si="64"/>
        <v>35.168058528335138</v>
      </c>
      <c r="HY13" s="115">
        <f t="shared" si="65"/>
        <v>31.168195665430858</v>
      </c>
      <c r="HZ13" s="115">
        <f t="shared" si="66"/>
        <v>27.917667554035802</v>
      </c>
      <c r="IA13" s="115">
        <f t="shared" si="67"/>
        <v>25.240019337285872</v>
      </c>
      <c r="IB13" s="115">
        <f t="shared" si="68"/>
        <v>23.005197946569126</v>
      </c>
      <c r="IC13" s="115">
        <f t="shared" si="69"/>
        <v>21.117129646495925</v>
      </c>
      <c r="ID13" s="115">
        <f t="shared" si="70"/>
        <v>19.504215958775774</v>
      </c>
      <c r="IE13" s="115">
        <f t="shared" si="71"/>
        <v>18.112473276177809</v>
      </c>
      <c r="IF13" s="115">
        <f t="shared" si="72"/>
        <v>16.900680357342225</v>
      </c>
      <c r="IG13" s="115">
        <f t="shared" si="73"/>
        <v>15.836957693990172</v>
      </c>
      <c r="IH13" s="115">
        <f t="shared" si="74"/>
        <v>14.896344618502781</v>
      </c>
      <c r="II13" s="115">
        <f t="shared" si="75"/>
        <v>14.059067843640264</v>
      </c>
      <c r="IJ13" s="115">
        <f t="shared" si="76"/>
        <v>13.309290693527913</v>
      </c>
      <c r="IK13" s="115">
        <f t="shared" si="77"/>
        <v>12.634199068959703</v>
      </c>
      <c r="IL13" s="115">
        <f t="shared" si="78"/>
        <v>12.023325632469437</v>
      </c>
      <c r="IM13" s="115">
        <f t="shared" si="79"/>
        <v>11.468044358284288</v>
      </c>
      <c r="IN13" s="115">
        <f t="shared" si="80"/>
        <v>10.96118829114215</v>
      </c>
      <c r="IO13" s="115">
        <f t="shared" si="81"/>
        <v>10.96118829114215</v>
      </c>
      <c r="IP13" s="115">
        <f t="shared" si="82"/>
        <v>10.155252167744209</v>
      </c>
      <c r="IQ13" s="115">
        <f t="shared" si="83"/>
        <v>9.7907504135269789</v>
      </c>
      <c r="IR13" s="115">
        <f t="shared" si="84"/>
        <v>9.4487667159301338</v>
      </c>
      <c r="IS13" s="115">
        <f t="shared" si="85"/>
        <v>9.1272991926448128</v>
      </c>
      <c r="IT13" s="115">
        <f t="shared" si="86"/>
        <v>8.82457394848376</v>
      </c>
      <c r="IU13" s="115">
        <f t="shared" si="87"/>
        <v>8.539013854369216</v>
      </c>
      <c r="IV13" s="115">
        <f t="shared" si="88"/>
        <v>8.2692122665457077</v>
      </c>
      <c r="IW13" s="115">
        <f t="shared" si="89"/>
        <v>8.0139108071938097</v>
      </c>
      <c r="IX13" s="115">
        <f t="shared" si="90"/>
        <v>7.7719804998781967</v>
      </c>
      <c r="IY13" s="115">
        <f t="shared" si="91"/>
        <v>7.5424056888934103</v>
      </c>
      <c r="IZ13" s="115">
        <f t="shared" si="92"/>
        <v>7.3242702789104612</v>
      </c>
      <c r="JA13" s="115">
        <f t="shared" si="93"/>
        <v>7.1167459167165816</v>
      </c>
      <c r="JB13" s="115">
        <f t="shared" si="94"/>
        <v>6.9190818050968517</v>
      </c>
      <c r="JC13" s="115">
        <f t="shared" si="95"/>
        <v>6.7305958937329251</v>
      </c>
      <c r="JD13" s="115">
        <f t="shared" si="96"/>
        <v>6.5506672362342329</v>
      </c>
      <c r="JE13" s="115">
        <f t="shared" si="97"/>
        <v>6.3787293382769406</v>
      </c>
      <c r="JF13" s="115">
        <f t="shared" si="98"/>
        <v>6.2142643510173627</v>
      </c>
      <c r="JG13" s="115">
        <f t="shared" si="99"/>
        <v>5.3140201876397555</v>
      </c>
      <c r="JH13" s="115">
        <f t="shared" si="100"/>
        <v>4.3099397802847363</v>
      </c>
      <c r="JI13" s="115">
        <f t="shared" si="101"/>
        <v>3.8321586606893163</v>
      </c>
      <c r="JJ13" s="115">
        <f t="shared" si="102"/>
        <v>3.3696106919993838</v>
      </c>
      <c r="JK13" s="115">
        <f t="shared" si="103"/>
        <v>2.9216362905723656</v>
      </c>
      <c r="JL13" s="115">
        <f t="shared" si="104"/>
        <v>2.4876096495890465</v>
      </c>
      <c r="JM13" s="115">
        <f t="shared" si="105"/>
        <v>2.0669369182427317</v>
      </c>
      <c r="JN13" s="115">
        <f t="shared" si="106"/>
        <v>1.6590544644047895</v>
      </c>
      <c r="JO13" s="115">
        <f t="shared" si="54"/>
        <v>1.2634272208812547</v>
      </c>
      <c r="JP13" s="115">
        <f t="shared" si="55"/>
        <v>0.87954711440636402</v>
      </c>
      <c r="JQ13" s="115">
        <f t="shared" si="56"/>
        <v>0.50693157577734382</v>
      </c>
      <c r="JR13" s="115">
        <f t="shared" si="57"/>
        <v>0.1451221289757143</v>
      </c>
      <c r="JS13" s="115">
        <f t="shared" si="58"/>
        <v>-0.20631694328750427</v>
      </c>
      <c r="JT13" s="115">
        <f t="shared" si="59"/>
        <v>-0.54779986045156193</v>
      </c>
      <c r="JU13" s="115">
        <f t="shared" si="60"/>
        <v>-0.87972053444920562</v>
      </c>
      <c r="JV13" s="115">
        <f t="shared" si="61"/>
        <v>-1.2024536926629992</v>
      </c>
      <c r="JW13" s="115">
        <f t="shared" si="62"/>
        <v>-1.5163559366926052</v>
      </c>
      <c r="JX13" s="115">
        <f t="shared" si="63"/>
        <v>-1.8217667401334268</v>
      </c>
      <c r="JY13" s="99"/>
      <c r="JZ13" s="99"/>
      <c r="KA13" s="99"/>
      <c r="KH13" s="96">
        <v>7</v>
      </c>
      <c r="KI13" s="100">
        <f>SQRT(('Box Position Calc'!$D11-KI$6)^2+(KI$4-'Box Position Calc'!$C11)^2)</f>
        <v>10.158214803738675</v>
      </c>
      <c r="KJ13" s="100">
        <f>SQRT(('Box Position Calc'!$D11-KJ$6)^2+(KJ$4-'Box Position Calc'!$C11)^2)</f>
        <v>12.778316241472709</v>
      </c>
      <c r="KK13" s="100">
        <f>SQRT(('Box Position Calc'!$D11-KK$6)^2+(KK$4-'Box Position Calc'!$C11)^2)</f>
        <v>14.220813376854652</v>
      </c>
      <c r="KL13" s="100">
        <f>SQRT(('Box Position Calc'!$D11-KL$6)^2+(KL$4-'Box Position Calc'!$C11)^2)</f>
        <v>15.71972642882195</v>
      </c>
      <c r="KM13" s="100">
        <f>SQRT(('Box Position Calc'!$D11-KM$6)^2+(KM$4-'Box Position Calc'!$C11)^2)</f>
        <v>17.260363949236712</v>
      </c>
      <c r="KN13" s="100">
        <f>SQRT(('Box Position Calc'!$D11-KN$6)^2+(KN$4-'Box Position Calc'!$C11)^2)</f>
        <v>18.832488605828217</v>
      </c>
      <c r="KO13" s="100">
        <f>SQRT(('Box Position Calc'!$D11-KO$6)^2+(KO$4-'Box Position Calc'!$C11)^2)</f>
        <v>20.428832303453397</v>
      </c>
      <c r="KP13" s="100">
        <f>SQRT(('Box Position Calc'!$D11-KP$6)^2+(KP$4-'Box Position Calc'!$C11)^2)</f>
        <v>22.044134145890702</v>
      </c>
      <c r="KQ13" s="100">
        <f>SQRT(('Box Position Calc'!$D11-KQ$6)^2+(KQ$4-'Box Position Calc'!$C11)^2)</f>
        <v>23.674513933064389</v>
      </c>
      <c r="KR13" s="100">
        <f>SQRT(('Box Position Calc'!$D11-KR$6)^2+(KR$4-'Box Position Calc'!$C11)^2)</f>
        <v>25.31705884294476</v>
      </c>
      <c r="KS13" s="100">
        <f>SQRT(('Box Position Calc'!$D11-KS$6)^2+(KS$4-'Box Position Calc'!$C11)^2)</f>
        <v>26.969546264496692</v>
      </c>
      <c r="KT13" s="100">
        <f>SQRT(('Box Position Calc'!$D11-KT$6)^2+(KT$4-'Box Position Calc'!$C11)^2)</f>
        <v>28.630254657162226</v>
      </c>
      <c r="KU13" s="100">
        <f>SQRT(('Box Position Calc'!$D11-KU$6)^2+(KU$4-'Box Position Calc'!$C11)^2)</f>
        <v>30.297832208270663</v>
      </c>
      <c r="KV13" s="100">
        <f>SQRT(('Box Position Calc'!$D11-KV$6)^2+(KV$4-'Box Position Calc'!$C11)^2)</f>
        <v>31.971204076051304</v>
      </c>
      <c r="KW13" s="100">
        <f>SQRT(('Box Position Calc'!$D11-KW$6)^2+(KW$4-'Box Position Calc'!$C11)^2)</f>
        <v>33.649505826831209</v>
      </c>
      <c r="KX13" s="100">
        <f>SQRT(('Box Position Calc'!$D11-KX$6)^2+(KX$4-'Box Position Calc'!$C11)^2)</f>
        <v>35.332034946671385</v>
      </c>
      <c r="KY13" s="100">
        <f>SQRT(('Box Position Calc'!$D11-KY$6)^2+(KY$4-'Box Position Calc'!$C11)^2)</f>
        <v>37.018215020731354</v>
      </c>
      <c r="KZ13" s="100">
        <f>SQRT(('Box Position Calc'!$D11-KZ$6)^2+(KZ$4-'Box Position Calc'!$C11)^2)</f>
        <v>38.707568923077879</v>
      </c>
      <c r="LA13" s="100">
        <f>SQRT(('Box Position Calc'!$D11-LA$6)^2+(LA$4-'Box Position Calc'!$C11)^2)</f>
        <v>38.707568923077879</v>
      </c>
      <c r="LB13" s="100">
        <f>SQRT(('Box Position Calc'!$D11-LB$6)^2+(LB$4-'Box Position Calc'!$C11)^2)</f>
        <v>41.428204358165097</v>
      </c>
      <c r="LC13" s="100">
        <f>SQRT(('Box Position Calc'!$D11-LC$6)^2+(LC$4-'Box Position Calc'!$C11)^2)</f>
        <v>42.791302625618599</v>
      </c>
      <c r="LD13" s="100">
        <f>SQRT(('Box Position Calc'!$D11-LD$6)^2+(LD$4-'Box Position Calc'!$C11)^2)</f>
        <v>44.156025776261757</v>
      </c>
      <c r="LE13" s="100">
        <f>SQRT(('Box Position Calc'!$D11-LE$6)^2+(LE$4-'Box Position Calc'!$C11)^2)</f>
        <v>45.522227671893937</v>
      </c>
      <c r="LF13" s="100">
        <f>SQRT(('Box Position Calc'!$D11-LF$6)^2+(LF$4-'Box Position Calc'!$C11)^2)</f>
        <v>46.88977905653676</v>
      </c>
      <c r="LG13" s="100">
        <f>SQRT(('Box Position Calc'!$D11-LG$6)^2+(LG$4-'Box Position Calc'!$C11)^2)</f>
        <v>48.258565204854115</v>
      </c>
      <c r="LH13" s="100">
        <f>SQRT(('Box Position Calc'!$D11-LH$6)^2+(LH$4-'Box Position Calc'!$C11)^2)</f>
        <v>49.628483950174356</v>
      </c>
      <c r="LI13" s="100">
        <f>SQRT(('Box Position Calc'!$D11-LI$6)^2+(LI$4-'Box Position Calc'!$C11)^2)</f>
        <v>50.999444023003868</v>
      </c>
      <c r="LJ13" s="100">
        <f>SQRT(('Box Position Calc'!$D11-LJ$6)^2+(LJ$4-'Box Position Calc'!$C11)^2)</f>
        <v>52.371363644834865</v>
      </c>
      <c r="LK13" s="100">
        <f>SQRT(('Box Position Calc'!$D11-LK$6)^2+(LK$4-'Box Position Calc'!$C11)^2)</f>
        <v>53.744169332912684</v>
      </c>
      <c r="LL13" s="100">
        <f>SQRT(('Box Position Calc'!$D11-LL$6)^2+(LL$4-'Box Position Calc'!$C11)^2)</f>
        <v>55.117794880159053</v>
      </c>
      <c r="LM13" s="100">
        <f>SQRT(('Box Position Calc'!$D11-LM$6)^2+(LM$4-'Box Position Calc'!$C11)^2)</f>
        <v>56.492180481187113</v>
      </c>
      <c r="LN13" s="100">
        <f>SQRT(('Box Position Calc'!$D11-LN$6)^2+(LN$4-'Box Position Calc'!$C11)^2)</f>
        <v>57.86727198069719</v>
      </c>
      <c r="LO13" s="100">
        <f>SQRT(('Box Position Calc'!$D11-LO$6)^2+(LO$4-'Box Position Calc'!$C11)^2)</f>
        <v>59.243020224817883</v>
      </c>
      <c r="LP13" s="100">
        <f>SQRT(('Box Position Calc'!$D11-LP$6)^2+(LP$4-'Box Position Calc'!$C11)^2)</f>
        <v>60.619380499388271</v>
      </c>
      <c r="LQ13" s="100">
        <f>SQRT(('Box Position Calc'!$D11-LQ$6)^2+(LQ$4-'Box Position Calc'!$C11)^2)</f>
        <v>61.996312041945558</v>
      </c>
      <c r="LR13" s="100">
        <f>SQRT(('Box Position Calc'!$D11-LR$6)^2+(LR$4-'Box Position Calc'!$C11)^2)</f>
        <v>63.373777616425755</v>
      </c>
      <c r="LS13" s="100">
        <f>SQRT(('Box Position Calc'!$D11-LS$6)^2+(LS$4-'Box Position Calc'!$C11)^2)</f>
        <v>63.273340871234318</v>
      </c>
      <c r="LT13" s="100">
        <f>SQRT(('Box Position Calc'!$D11-LT$6)^2+(LT$4-'Box Position Calc'!$C11)^2)</f>
        <v>65.408586632927765</v>
      </c>
      <c r="LU13" s="100">
        <f>SQRT(('Box Position Calc'!$D11-LU$6)^2+(LU$4-'Box Position Calc'!$C11)^2)</f>
        <v>66.483378830030162</v>
      </c>
      <c r="LV13" s="100">
        <f>SQRT(('Box Position Calc'!$D11-LV$6)^2+(LV$4-'Box Position Calc'!$C11)^2)</f>
        <v>67.56264677655976</v>
      </c>
      <c r="LW13" s="100">
        <f>SQRT(('Box Position Calc'!$D11-LW$6)^2+(LW$4-'Box Position Calc'!$C11)^2)</f>
        <v>68.646179367156677</v>
      </c>
      <c r="LX13" s="100">
        <f>SQRT(('Box Position Calc'!$D11-LX$6)^2+(LX$4-'Box Position Calc'!$C11)^2)</f>
        <v>69.733777808306826</v>
      </c>
      <c r="LY13" s="100">
        <f>SQRT(('Box Position Calc'!$D11-LY$6)^2+(LY$4-'Box Position Calc'!$C11)^2)</f>
        <v>70.825254793650771</v>
      </c>
      <c r="LZ13" s="100">
        <f>SQRT(('Box Position Calc'!$D11-LZ$6)^2+(LZ$4-'Box Position Calc'!$C11)^2)</f>
        <v>71.920433739025725</v>
      </c>
      <c r="MA13" s="100">
        <f>SQRT(('Box Position Calc'!$D11-MA$6)^2+(MA$4-'Box Position Calc'!$C11)^2)</f>
        <v>73.019148072888513</v>
      </c>
      <c r="MB13" s="100">
        <f>SQRT(('Box Position Calc'!$D11-MB$6)^2+(MB$4-'Box Position Calc'!$C11)^2)</f>
        <v>74.121240578042375</v>
      </c>
      <c r="MC13" s="100">
        <f>SQRT(('Box Position Calc'!$D11-MC$6)^2+(MC$4-'Box Position Calc'!$C11)^2)</f>
        <v>75.226562780858501</v>
      </c>
      <c r="MD13" s="100">
        <f>SQRT(('Box Position Calc'!$D11-MD$6)^2+(MD$4-'Box Position Calc'!$C11)^2)</f>
        <v>76.33497438444347</v>
      </c>
      <c r="ME13" s="100">
        <f>SQRT(('Box Position Calc'!$D11-ME$6)^2+(ME$4-'Box Position Calc'!$C11)^2)</f>
        <v>77.446342742453822</v>
      </c>
      <c r="MF13" s="100">
        <f>SQRT(('Box Position Calc'!$D11-MF$6)^2+(MF$4-'Box Position Calc'!$C11)^2)</f>
        <v>78.56054237049544</v>
      </c>
      <c r="MG13" s="100">
        <f>SQRT(('Box Position Calc'!$D11-MG$6)^2+(MG$4-'Box Position Calc'!$C11)^2)</f>
        <v>79.677454492271394</v>
      </c>
      <c r="MH13" s="100">
        <f>SQRT(('Box Position Calc'!$D11-MH$6)^2+(MH$4-'Box Position Calc'!$C11)^2)</f>
        <v>80.796966617852277</v>
      </c>
      <c r="MI13" s="100">
        <f>SQRT(('Box Position Calc'!$D11-MI$6)^2+(MI$4-'Box Position Calc'!$C11)^2)</f>
        <v>81.918972151641924</v>
      </c>
      <c r="MJ13" s="100">
        <f>SQRT(('Box Position Calc'!$D11-MJ$6)^2+(MJ$4-'Box Position Calc'!$C11)^2)</f>
        <v>83.043370027795859</v>
      </c>
      <c r="MK13" s="100"/>
      <c r="ML13" s="100"/>
      <c r="MM13" s="100"/>
      <c r="MN13" s="100"/>
      <c r="MO13" s="100"/>
      <c r="MP13" s="100"/>
      <c r="MQ13" s="100"/>
      <c r="MR13" s="100"/>
      <c r="MS13" s="100"/>
      <c r="MT13" s="100"/>
      <c r="MU13" s="100"/>
      <c r="MV13" s="100"/>
      <c r="MW13" s="100"/>
      <c r="MX13" s="100"/>
      <c r="MY13" s="100"/>
      <c r="MZ13" s="100"/>
      <c r="NA13" s="100"/>
      <c r="NB13" s="100"/>
      <c r="NC13" s="100">
        <f>Display!C13</f>
        <v>1.9986038074850174</v>
      </c>
      <c r="ND13" s="100">
        <f>Display!D13</f>
        <v>8.9600121843874874</v>
      </c>
      <c r="NE13" s="100">
        <f>Display!D50</f>
        <v>1</v>
      </c>
      <c r="NF13" s="100"/>
      <c r="NG13" s="100">
        <f t="shared" si="53"/>
        <v>46.430424731724884</v>
      </c>
      <c r="NH13" s="100">
        <f t="shared" si="47"/>
        <v>35.168058528335138</v>
      </c>
      <c r="NI13" s="100">
        <f t="shared" si="47"/>
        <v>31.168195665430858</v>
      </c>
      <c r="NJ13" s="100">
        <f t="shared" si="47"/>
        <v>27.917667554035802</v>
      </c>
      <c r="NK13" s="100">
        <f t="shared" si="47"/>
        <v>25.240019337285872</v>
      </c>
      <c r="NL13" s="100">
        <f t="shared" si="47"/>
        <v>23.005197946569126</v>
      </c>
      <c r="NM13" s="100">
        <f t="shared" si="47"/>
        <v>21.117129646495925</v>
      </c>
      <c r="NN13" s="100">
        <f t="shared" si="47"/>
        <v>19.504215958775774</v>
      </c>
      <c r="NO13" s="100">
        <f t="shared" si="47"/>
        <v>18.112473276177809</v>
      </c>
      <c r="NP13" s="100">
        <f t="shared" si="47"/>
        <v>16.900680357342225</v>
      </c>
      <c r="NQ13" s="100">
        <f t="shared" si="47"/>
        <v>15.836957693990172</v>
      </c>
      <c r="NR13" s="100">
        <f t="shared" si="47"/>
        <v>14.896344618502781</v>
      </c>
      <c r="NS13" s="100">
        <f t="shared" si="47"/>
        <v>14.059067843640264</v>
      </c>
      <c r="NT13" s="100">
        <f t="shared" si="47"/>
        <v>13.309290693527913</v>
      </c>
      <c r="NU13" s="100">
        <f t="shared" si="47"/>
        <v>12.634199068959703</v>
      </c>
      <c r="NV13" s="100">
        <f t="shared" si="47"/>
        <v>12.023325632469437</v>
      </c>
      <c r="NW13" s="100">
        <f t="shared" si="47"/>
        <v>11.468044358284288</v>
      </c>
      <c r="NX13" s="100">
        <f t="shared" si="48"/>
        <v>10.96118829114215</v>
      </c>
      <c r="NY13" s="100">
        <f t="shared" si="48"/>
        <v>10.96118829114215</v>
      </c>
      <c r="NZ13" s="100">
        <f t="shared" si="48"/>
        <v>10.155252167744209</v>
      </c>
      <c r="OA13" s="100">
        <f t="shared" si="48"/>
        <v>9.7907504135269789</v>
      </c>
      <c r="OB13" s="100">
        <f t="shared" si="48"/>
        <v>9.4487667159301338</v>
      </c>
      <c r="OC13" s="100">
        <f t="shared" si="48"/>
        <v>9.1272991926448128</v>
      </c>
      <c r="OD13" s="100">
        <f t="shared" si="48"/>
        <v>8.82457394848376</v>
      </c>
      <c r="OE13" s="100">
        <f t="shared" si="48"/>
        <v>8.539013854369216</v>
      </c>
      <c r="OF13" s="100">
        <f t="shared" si="48"/>
        <v>8.2692122665457077</v>
      </c>
      <c r="OG13" s="100">
        <f t="shared" si="48"/>
        <v>8.0139108071938097</v>
      </c>
      <c r="OH13" s="100">
        <f t="shared" si="48"/>
        <v>7.7719804998781967</v>
      </c>
      <c r="OI13" s="100">
        <f t="shared" si="48"/>
        <v>7.5424056888934103</v>
      </c>
      <c r="OJ13" s="100">
        <f t="shared" si="48"/>
        <v>7.3242702789104612</v>
      </c>
      <c r="OK13" s="100">
        <f t="shared" si="48"/>
        <v>7.1167459167165816</v>
      </c>
      <c r="OL13" s="100">
        <f t="shared" si="48"/>
        <v>6.9190818050968517</v>
      </c>
      <c r="OM13" s="100">
        <f t="shared" si="48"/>
        <v>6.7305958937329251</v>
      </c>
      <c r="ON13" s="100">
        <f t="shared" si="49"/>
        <v>6.5506672362342329</v>
      </c>
      <c r="OO13" s="100">
        <f t="shared" si="49"/>
        <v>6.3787293382769406</v>
      </c>
      <c r="OP13" s="100">
        <f t="shared" si="49"/>
        <v>6.2142643510173627</v>
      </c>
      <c r="OQ13" s="100">
        <f t="shared" si="49"/>
        <v>5.3140201876397555</v>
      </c>
      <c r="OR13" s="100">
        <f t="shared" si="49"/>
        <v>4.3099397802847363</v>
      </c>
      <c r="OS13" s="100">
        <f t="shared" si="49"/>
        <v>3.8321586606893163</v>
      </c>
      <c r="OT13" s="100">
        <f t="shared" si="49"/>
        <v>3.3696106919993838</v>
      </c>
      <c r="OU13" s="100">
        <f t="shared" si="49"/>
        <v>2.9216362905723656</v>
      </c>
      <c r="OV13" s="100">
        <f t="shared" si="49"/>
        <v>2.4876096495890465</v>
      </c>
      <c r="OW13" s="100">
        <f t="shared" si="49"/>
        <v>2.0669369182427317</v>
      </c>
      <c r="OX13" s="100">
        <f t="shared" si="49"/>
        <v>1.6590544644047895</v>
      </c>
      <c r="OY13" s="100">
        <f t="shared" si="49"/>
        <v>1.2634272208812547</v>
      </c>
      <c r="OZ13" s="100">
        <f t="shared" si="49"/>
        <v>0.87954711440636402</v>
      </c>
      <c r="PA13" s="100">
        <f t="shared" si="49"/>
        <v>0.50693157577734382</v>
      </c>
      <c r="PB13" s="100">
        <f t="shared" si="49"/>
        <v>0.1451221289757143</v>
      </c>
      <c r="PC13" s="100">
        <f t="shared" si="49"/>
        <v>-0.20631694328750427</v>
      </c>
      <c r="PD13" s="100">
        <f t="shared" si="50"/>
        <v>-0.54779986045156193</v>
      </c>
      <c r="PE13" s="100">
        <f t="shared" si="50"/>
        <v>-0.87972053444920562</v>
      </c>
      <c r="PF13" s="100">
        <f t="shared" si="50"/>
        <v>-1.2024536926629992</v>
      </c>
      <c r="PG13" s="100">
        <f t="shared" si="50"/>
        <v>-1.5163559366926052</v>
      </c>
      <c r="PH13" s="100">
        <f t="shared" si="50"/>
        <v>-1.8217667401334268</v>
      </c>
      <c r="PI13" s="100"/>
      <c r="PJ13" s="100"/>
      <c r="PK13" s="100"/>
    </row>
    <row r="14" spans="1:427" x14ac:dyDescent="0.2">
      <c r="A14" s="92"/>
      <c r="B14" s="92"/>
      <c r="C14" s="92">
        <v>8</v>
      </c>
      <c r="D14" s="98">
        <f>SQRT(('Box Position Calc'!$D12-D$6)^2+(D$4-'Box Position Calc'!$C12)^2)</f>
        <v>10.045858086525534</v>
      </c>
      <c r="E14" s="98">
        <f>SQRT(('Box Position Calc'!$D12-E$6)^2+(E$4-'Box Position Calc'!$C12)^2)</f>
        <v>12.690317347423122</v>
      </c>
      <c r="F14" s="98">
        <f>SQRT(('Box Position Calc'!$D12-F$6)^2+(F$4-'Box Position Calc'!$C12)^2)</f>
        <v>14.14230346755101</v>
      </c>
      <c r="G14" s="98">
        <f>SQRT(('Box Position Calc'!$D12-G$6)^2+(G$4-'Box Position Calc'!$C12)^2)</f>
        <v>15.649199312544217</v>
      </c>
      <c r="H14" s="98">
        <f>SQRT(('Box Position Calc'!$D12-H$6)^2+(H$4-'Box Position Calc'!$C12)^2)</f>
        <v>17.196576102369786</v>
      </c>
      <c r="I14" s="98">
        <f>SQRT(('Box Position Calc'!$D12-I$6)^2+(I$4-'Box Position Calc'!$C12)^2)</f>
        <v>18.774427259729897</v>
      </c>
      <c r="J14" s="98">
        <f>SQRT(('Box Position Calc'!$D12-J$6)^2+(J$4-'Box Position Calc'!$C12)^2)</f>
        <v>20.375674393320445</v>
      </c>
      <c r="K14" s="98">
        <f>SQRT(('Box Position Calc'!$D12-K$6)^2+(K$4-'Box Position Calc'!$C12)^2)</f>
        <v>21.995208428195721</v>
      </c>
      <c r="L14" s="98">
        <f>SQRT(('Box Position Calc'!$D12-L$6)^2+(L$4-'Box Position Calc'!$C12)^2)</f>
        <v>23.629269548218407</v>
      </c>
      <c r="M14" s="98">
        <f>SQRT(('Box Position Calc'!$D12-M$6)^2+(M$4-'Box Position Calc'!$C12)^2)</f>
        <v>25.27504033093485</v>
      </c>
      <c r="N14" s="98">
        <f>SQRT(('Box Position Calc'!$D12-N$6)^2+(N$4-'Box Position Calc'!$C12)^2)</f>
        <v>26.93037405688672</v>
      </c>
      <c r="O14" s="98">
        <f>SQRT(('Box Position Calc'!$D12-O$6)^2+(O$4-'Box Position Calc'!$C12)^2)</f>
        <v>28.593609928141692</v>
      </c>
      <c r="P14" s="98">
        <f>SQRT(('Box Position Calc'!$D12-P$6)^2+(P$4-'Box Position Calc'!$C12)^2)</f>
        <v>30.263445100765399</v>
      </c>
      <c r="Q14" s="98">
        <f>SQRT(('Box Position Calc'!$D12-Q$6)^2+(Q$4-'Box Position Calc'!$C12)^2)</f>
        <v>31.938844512236059</v>
      </c>
      <c r="R14" s="98">
        <f>SQRT(('Box Position Calc'!$D12-R$6)^2+(R$4-'Box Position Calc'!$C12)^2)</f>
        <v>33.61897629244492</v>
      </c>
      <c r="S14" s="98">
        <f>SQRT(('Box Position Calc'!$D12-S$6)^2+(S$4-'Box Position Calc'!$C12)^2)</f>
        <v>35.303164785789221</v>
      </c>
      <c r="T14" s="98">
        <f>SQRT(('Box Position Calc'!$D12-T$6)^2+(T$4-'Box Position Calc'!$C12)^2)</f>
        <v>36.990855891674556</v>
      </c>
      <c r="U14" s="98">
        <f>SQRT(('Box Position Calc'!$D12-U$6)^2+(U$4-'Box Position Calc'!$C12)^2)</f>
        <v>38.681591152253709</v>
      </c>
      <c r="V14" s="98">
        <f>SQRT(('Box Position Calc'!$D12-V$6)^2+(V$4-'Box Position Calc'!$C12)^2)</f>
        <v>38.681591152253709</v>
      </c>
      <c r="W14" s="98">
        <f>SQRT(('Box Position Calc'!$D12-W$6)^2+(W$4-'Box Position Calc'!$C12)^2)</f>
        <v>41.404429195422679</v>
      </c>
      <c r="X14" s="98">
        <f>SQRT(('Box Position Calc'!$D12-X$6)^2+(X$4-'Box Position Calc'!$C12)^2)</f>
        <v>42.768525112691812</v>
      </c>
      <c r="Y14" s="98">
        <f>SQRT(('Box Position Calc'!$D12-Y$6)^2+(Y$4-'Box Position Calc'!$C12)^2)</f>
        <v>44.134185067047127</v>
      </c>
      <c r="Z14" s="98">
        <f>SQRT(('Box Position Calc'!$D12-Z$6)^2+(Z$4-'Box Position Calc'!$C12)^2)</f>
        <v>45.501268231237418</v>
      </c>
      <c r="AA14" s="98">
        <f>SQRT(('Box Position Calc'!$D12-AA$6)^2+(AA$4-'Box Position Calc'!$C12)^2)</f>
        <v>46.869650069857563</v>
      </c>
      <c r="AB14" s="98">
        <f>SQRT(('Box Position Calc'!$D12-AB$6)^2+(AB$4-'Box Position Calc'!$C12)^2)</f>
        <v>48.239220066166268</v>
      </c>
      <c r="AC14" s="98">
        <f>SQRT(('Box Position Calc'!$D12-AC$6)^2+(AC$4-'Box Position Calc'!$C12)^2)</f>
        <v>49.609879816568515</v>
      </c>
      <c r="AD14" s="98">
        <f>SQRT(('Box Position Calc'!$D12-AD$6)^2+(AD$4-'Box Position Calc'!$C12)^2)</f>
        <v>50.981541425676411</v>
      </c>
      <c r="AE14" s="98">
        <f>SQRT(('Box Position Calc'!$D12-AE$6)^2+(AE$4-'Box Position Calc'!$C12)^2)</f>
        <v>52.354126148401932</v>
      </c>
      <c r="AF14" s="98">
        <f>SQRT(('Box Position Calc'!$D12-AF$6)^2+(AF$4-'Box Position Calc'!$C12)^2)</f>
        <v>53.727563236097346</v>
      </c>
      <c r="AG14" s="98">
        <f>SQRT(('Box Position Calc'!$D12-AG$6)^2+(AG$4-'Box Position Calc'!$C12)^2)</f>
        <v>55.101788952048835</v>
      </c>
      <c r="AH14" s="98">
        <f>SQRT(('Box Position Calc'!$D12-AH$6)^2+(AH$4-'Box Position Calc'!$C12)^2)</f>
        <v>56.47674572817256</v>
      </c>
      <c r="AI14" s="98">
        <f>SQRT(('Box Position Calc'!$D12-AI$6)^2+(AI$4-'Box Position Calc'!$C12)^2)</f>
        <v>57.852381439958179</v>
      </c>
      <c r="AJ14" s="98">
        <f>SQRT(('Box Position Calc'!$D12-AJ$6)^2+(AJ$4-'Box Position Calc'!$C12)^2)</f>
        <v>59.228648780851088</v>
      </c>
      <c r="AK14" s="98">
        <f>SQRT(('Box Position Calc'!$D12-AK$6)^2+(AK$4-'Box Position Calc'!$C12)^2)</f>
        <v>60.60550472059154</v>
      </c>
      <c r="AL14" s="98">
        <f>SQRT(('Box Position Calc'!$D12-AL$6)^2+(AL$4-'Box Position Calc'!$C12)^2)</f>
        <v>61.982910034711246</v>
      </c>
      <c r="AM14" s="98">
        <f>SQRT(('Box Position Calc'!$D12-AM$6)^2+(AM$4-'Box Position Calc'!$C12)^2)</f>
        <v>63.360828894560775</v>
      </c>
      <c r="AN14" s="98">
        <f>SQRT(('Box Position Calc'!$D12-AN$6)^2+(AN$4-'Box Position Calc'!$C12)^2)</f>
        <v>63.262899807079506</v>
      </c>
      <c r="AO14" s="98">
        <f>SQRT(('Box Position Calc'!$D12-AO$6)^2+(AO$4-'Box Position Calc'!$C12)^2)</f>
        <v>65.400938475490179</v>
      </c>
      <c r="AP14" s="98">
        <f>SQRT(('Box Position Calc'!$D12-AP$6)^2+(AP$4-'Box Position Calc'!$C12)^2)</f>
        <v>66.477060475002745</v>
      </c>
      <c r="AQ14" s="98">
        <f>SQRT(('Box Position Calc'!$D12-AQ$6)^2+(AQ$4-'Box Position Calc'!$C12)^2)</f>
        <v>67.557616215910713</v>
      </c>
      <c r="AR14" s="98">
        <f>SQRT(('Box Position Calc'!$D12-AR$6)^2+(AR$4-'Box Position Calc'!$C12)^2)</f>
        <v>68.642396313154634</v>
      </c>
      <c r="AS14" s="98">
        <f>SQRT(('Box Position Calc'!$D12-AS$6)^2+(AS$4-'Box Position Calc'!$C12)^2)</f>
        <v>69.731203617210539</v>
      </c>
      <c r="AT14" s="98">
        <f>SQRT(('Box Position Calc'!$D12-AT$6)^2+(AT$4-'Box Position Calc'!$C12)^2)</f>
        <v>70.8238523920745</v>
      </c>
      <c r="AU14" s="98">
        <f>SQRT(('Box Position Calc'!$D12-AU$6)^2+(AU$4-'Box Position Calc'!$C12)^2)</f>
        <v>71.920167553062797</v>
      </c>
      <c r="AV14" s="98">
        <f>SQRT(('Box Position Calc'!$D12-AV$6)^2+(AV$4-'Box Position Calc'!$C12)^2)</f>
        <v>73.019983960034452</v>
      </c>
      <c r="AW14" s="98">
        <f>SQRT(('Box Position Calc'!$D12-AW$6)^2+(AW$4-'Box Position Calc'!$C12)^2)</f>
        <v>74.123145761924732</v>
      </c>
      <c r="AX14" s="98">
        <f>SQRT(('Box Position Calc'!$D12-AX$6)^2+(AX$4-'Box Position Calc'!$C12)^2)</f>
        <v>75.229505788754082</v>
      </c>
      <c r="AY14" s="98">
        <f>SQRT(('Box Position Calc'!$D12-AY$6)^2+(AY$4-'Box Position Calc'!$C12)^2)</f>
        <v>76.338924987542313</v>
      </c>
      <c r="AZ14" s="98">
        <f>SQRT(('Box Position Calc'!$D12-AZ$6)^2+(AZ$4-'Box Position Calc'!$C12)^2)</f>
        <v>77.451271898812848</v>
      </c>
      <c r="BA14" s="98">
        <f>SQRT(('Box Position Calc'!$D12-BA$6)^2+(BA$4-'Box Position Calc'!$C12)^2)</f>
        <v>78.5664221706121</v>
      </c>
      <c r="BB14" s="98">
        <f>SQRT(('Box Position Calc'!$D12-BB$6)^2+(BB$4-'Box Position Calc'!$C12)^2)</f>
        <v>79.68425810719863</v>
      </c>
      <c r="BC14" s="98">
        <f>SQRT(('Box Position Calc'!$D12-BC$6)^2+(BC$4-'Box Position Calc'!$C12)^2)</f>
        <v>80.804668249769094</v>
      </c>
      <c r="BD14" s="98">
        <f>SQRT(('Box Position Calc'!$D12-BD$6)^2+(BD$4-'Box Position Calc'!$C12)^2)</f>
        <v>81.92754698678965</v>
      </c>
      <c r="BE14" s="98">
        <f>SQRT(('Box Position Calc'!$D12-BE$6)^2+(BE$4-'Box Position Calc'!$C12)^2)</f>
        <v>83.052794191687482</v>
      </c>
      <c r="BF14" s="98"/>
      <c r="BG14" s="98"/>
      <c r="BH14" s="98"/>
      <c r="BI14" s="98"/>
      <c r="BJ14" s="98"/>
      <c r="BK14" s="98"/>
      <c r="BL14" s="98"/>
      <c r="BM14" s="98"/>
      <c r="BN14" s="98"/>
      <c r="BO14" s="98"/>
      <c r="BP14" s="98"/>
      <c r="BQ14" s="98"/>
      <c r="BR14" s="98"/>
      <c r="BS14" s="98"/>
      <c r="BT14" s="98"/>
      <c r="BU14" s="98"/>
      <c r="BV14" s="98">
        <f>'Box Position Calc'!$D50</f>
        <v>1.9944156552338346</v>
      </c>
      <c r="BW14" s="98">
        <f>'Box Position Calc'!$F50</f>
        <v>8.8000731026134495</v>
      </c>
      <c r="BX14" s="98">
        <f>Display!D51</f>
        <v>2</v>
      </c>
      <c r="BY14" s="101"/>
      <c r="BZ14" s="98">
        <f t="shared" si="17"/>
        <v>45.784383888022489</v>
      </c>
      <c r="CA14" s="98">
        <f t="shared" si="18"/>
        <v>34.566853901527708</v>
      </c>
      <c r="CB14" s="98">
        <f t="shared" si="19"/>
        <v>30.604965483887781</v>
      </c>
      <c r="CC14" s="98">
        <f t="shared" si="20"/>
        <v>27.393051232598793</v>
      </c>
      <c r="CD14" s="98">
        <f t="shared" si="21"/>
        <v>24.75205112558919</v>
      </c>
      <c r="CE14" s="98">
        <f t="shared" si="22"/>
        <v>22.550915128310663</v>
      </c>
      <c r="CF14" s="98">
        <f t="shared" si="23"/>
        <v>20.693341134362072</v>
      </c>
      <c r="CG14" s="98">
        <f t="shared" si="24"/>
        <v>19.10784903926637</v>
      </c>
      <c r="CH14" s="98">
        <f t="shared" si="25"/>
        <v>17.740713540216433</v>
      </c>
      <c r="CI14" s="98">
        <f t="shared" si="26"/>
        <v>16.551012663808166</v>
      </c>
      <c r="CJ14" s="98">
        <f t="shared" si="27"/>
        <v>15.507161669147223</v>
      </c>
      <c r="CK14" s="98">
        <f t="shared" si="28"/>
        <v>14.584471008556847</v>
      </c>
      <c r="CL14" s="98">
        <f t="shared" si="29"/>
        <v>13.763408469913372</v>
      </c>
      <c r="CM14" s="98">
        <f t="shared" si="30"/>
        <v>13.028347987960728</v>
      </c>
      <c r="CN14" s="98">
        <f t="shared" si="31"/>
        <v>12.366657798265379</v>
      </c>
      <c r="CO14" s="98">
        <f t="shared" si="32"/>
        <v>11.768027762167463</v>
      </c>
      <c r="CP14" s="98">
        <f t="shared" si="33"/>
        <v>11.223967215485857</v>
      </c>
      <c r="CQ14" s="98">
        <f t="shared" si="34"/>
        <v>10.727425828700802</v>
      </c>
      <c r="CR14" s="98">
        <f t="shared" si="35"/>
        <v>10.727425828700802</v>
      </c>
      <c r="CS14" s="98">
        <f t="shared" si="36"/>
        <v>9.9363721641311997</v>
      </c>
      <c r="CT14" s="98">
        <f t="shared" si="37"/>
        <v>9.5786506736551758</v>
      </c>
      <c r="CU14" s="98">
        <f t="shared" si="38"/>
        <v>9.2430549768875778</v>
      </c>
      <c r="CV14" s="98">
        <f t="shared" si="39"/>
        <v>8.9276149027772078</v>
      </c>
      <c r="CW14" s="98">
        <f t="shared" si="40"/>
        <v>8.6305851059275938</v>
      </c>
      <c r="CX14" s="98">
        <f t="shared" si="41"/>
        <v>8.3504142042514502</v>
      </c>
      <c r="CY14" s="98">
        <f t="shared" si="42"/>
        <v>8.0857188139713401</v>
      </c>
      <c r="CZ14" s="98">
        <f t="shared" si="43"/>
        <v>7.8352616078874462</v>
      </c>
      <c r="DA14" s="98">
        <f t="shared" si="44"/>
        <v>7.5979326948205141</v>
      </c>
      <c r="DB14" s="98">
        <f t="shared" si="44"/>
        <v>7.3727337533857735</v>
      </c>
      <c r="DC14" s="98">
        <f t="shared" si="51"/>
        <v>7.1587644601817431</v>
      </c>
      <c r="DD14" s="98">
        <f t="shared" si="45"/>
        <v>6.9552108374505508</v>
      </c>
      <c r="DE14" s="98">
        <f t="shared" si="45"/>
        <v>6.76133521313335</v>
      </c>
      <c r="DF14" s="98">
        <f t="shared" si="45"/>
        <v>6.5764675407101265</v>
      </c>
      <c r="DG14" s="98">
        <f t="shared" si="45"/>
        <v>6.399997870132097</v>
      </c>
      <c r="DH14" s="98">
        <f t="shared" si="45"/>
        <v>6.2313697967277903</v>
      </c>
      <c r="DI14" s="98">
        <f t="shared" si="45"/>
        <v>6.0700747439049394</v>
      </c>
      <c r="DJ14" s="98">
        <f t="shared" si="45"/>
        <v>5.1694380933765842</v>
      </c>
      <c r="DK14" s="98">
        <f t="shared" si="45"/>
        <v>4.1699423574833645</v>
      </c>
      <c r="DL14" s="98">
        <f t="shared" si="45"/>
        <v>3.6943759198140071</v>
      </c>
      <c r="DM14" s="98">
        <f t="shared" si="45"/>
        <v>3.2339915747895986</v>
      </c>
      <c r="DN14" s="98">
        <f t="shared" si="45"/>
        <v>2.7881304286296427</v>
      </c>
      <c r="DO14" s="98">
        <f t="shared" si="45"/>
        <v>2.3561674625792932</v>
      </c>
      <c r="DP14" s="98">
        <f t="shared" si="45"/>
        <v>1.9375096930644418</v>
      </c>
      <c r="DQ14" s="98">
        <f t="shared" si="45"/>
        <v>1.5315944179457972</v>
      </c>
      <c r="DR14" s="98">
        <f t="shared" si="45"/>
        <v>1.137887548657659</v>
      </c>
      <c r="DS14" s="98">
        <f t="shared" si="45"/>
        <v>0.75588202708536301</v>
      </c>
      <c r="DT14" s="98">
        <f t="shared" si="45"/>
        <v>0.38509632532981186</v>
      </c>
      <c r="DU14" s="98">
        <f t="shared" si="45"/>
        <v>2.5073025978912256E-2</v>
      </c>
      <c r="DV14" s="98">
        <f t="shared" si="45"/>
        <v>-0.32462251987391255</v>
      </c>
      <c r="DW14" s="98">
        <f t="shared" si="45"/>
        <v>-0.66440345988638683</v>
      </c>
      <c r="DX14" s="98">
        <f t="shared" si="45"/>
        <v>-0.99466263618950279</v>
      </c>
      <c r="DY14" s="98">
        <f t="shared" si="45"/>
        <v>-1.3157737128566396</v>
      </c>
      <c r="DZ14" s="98">
        <f t="shared" si="45"/>
        <v>-1.6280922384343057</v>
      </c>
      <c r="EA14" s="98">
        <f t="shared" si="45"/>
        <v>-1.9319566468351752</v>
      </c>
      <c r="EB14" s="98"/>
      <c r="EC14" s="98"/>
      <c r="ED14" s="98"/>
      <c r="EE14" s="98"/>
      <c r="EF14" s="98"/>
      <c r="EG14" s="98"/>
      <c r="EH14" s="98"/>
      <c r="EI14" s="98"/>
      <c r="EJ14" s="98"/>
      <c r="EK14" s="98"/>
      <c r="EL14" s="98"/>
      <c r="EM14" s="98"/>
      <c r="EN14" s="98"/>
      <c r="EO14" s="98"/>
      <c r="EP14" s="98"/>
      <c r="EU14" s="94"/>
      <c r="EV14" s="94"/>
      <c r="EW14" s="94"/>
      <c r="EX14" s="94">
        <v>8</v>
      </c>
      <c r="EY14" s="99">
        <f>SQRT(('Box Position Calc'!$D12-EY$6)^2+(EY$4-'Box Position Calc'!$C12)^2)</f>
        <v>10.045858086525534</v>
      </c>
      <c r="EZ14" s="99">
        <f>SQRT(('Box Position Calc'!$D12-EZ$6)^2+(EZ$4-'Box Position Calc'!$C12)^2)</f>
        <v>12.690317347423122</v>
      </c>
      <c r="FA14" s="99">
        <f>SQRT(('Box Position Calc'!$D12-FA$6)^2+(FA$4-'Box Position Calc'!$C12)^2)</f>
        <v>14.14230346755101</v>
      </c>
      <c r="FB14" s="99">
        <f>SQRT(('Box Position Calc'!$D12-FB$6)^2+(FB$4-'Box Position Calc'!$C12)^2)</f>
        <v>15.649199312544217</v>
      </c>
      <c r="FC14" s="99">
        <f>SQRT(('Box Position Calc'!$D12-FC$6)^2+(FC$4-'Box Position Calc'!$C12)^2)</f>
        <v>17.196576102369786</v>
      </c>
      <c r="FD14" s="99">
        <f>SQRT(('Box Position Calc'!$D12-FD$6)^2+(FD$4-'Box Position Calc'!$C12)^2)</f>
        <v>18.774427259729897</v>
      </c>
      <c r="FE14" s="99">
        <f>SQRT(('Box Position Calc'!$D12-FE$6)^2+(FE$4-'Box Position Calc'!$C12)^2)</f>
        <v>20.375674393320445</v>
      </c>
      <c r="FF14" s="99">
        <f>SQRT(('Box Position Calc'!$D12-FF$6)^2+(FF$4-'Box Position Calc'!$C12)^2)</f>
        <v>21.995208428195721</v>
      </c>
      <c r="FG14" s="99">
        <f>SQRT(('Box Position Calc'!$D12-FG$6)^2+(FG$4-'Box Position Calc'!$C12)^2)</f>
        <v>23.629269548218407</v>
      </c>
      <c r="FH14" s="99">
        <f>SQRT(('Box Position Calc'!$D12-FH$6)^2+(FH$4-'Box Position Calc'!$C12)^2)</f>
        <v>25.27504033093485</v>
      </c>
      <c r="FI14" s="99">
        <f>SQRT(('Box Position Calc'!$D12-FI$6)^2+(FI$4-'Box Position Calc'!$C12)^2)</f>
        <v>26.93037405688672</v>
      </c>
      <c r="FJ14" s="99">
        <f>SQRT(('Box Position Calc'!$D12-FJ$6)^2+(FJ$4-'Box Position Calc'!$C12)^2)</f>
        <v>28.593609928141692</v>
      </c>
      <c r="FK14" s="99">
        <f>SQRT(('Box Position Calc'!$D12-FK$6)^2+(FK$4-'Box Position Calc'!$C12)^2)</f>
        <v>30.263445100765399</v>
      </c>
      <c r="FL14" s="99">
        <f>SQRT(('Box Position Calc'!$D12-FL$6)^2+(FL$4-'Box Position Calc'!$C12)^2)</f>
        <v>31.938844512236059</v>
      </c>
      <c r="FM14" s="99">
        <f>SQRT(('Box Position Calc'!$D12-FM$6)^2+(FM$4-'Box Position Calc'!$C12)^2)</f>
        <v>33.61897629244492</v>
      </c>
      <c r="FN14" s="99">
        <f>SQRT(('Box Position Calc'!$D12-FN$6)^2+(FN$4-'Box Position Calc'!$C12)^2)</f>
        <v>35.303164785789221</v>
      </c>
      <c r="FO14" s="99">
        <f>SQRT(('Box Position Calc'!$D12-FO$6)^2+(FO$4-'Box Position Calc'!$C12)^2)</f>
        <v>36.990855891674556</v>
      </c>
      <c r="FP14" s="99">
        <f>SQRT(('Box Position Calc'!$D12-FP$6)^2+(FP$4-'Box Position Calc'!$C12)^2)</f>
        <v>38.681591152253709</v>
      </c>
      <c r="FQ14" s="99">
        <f>SQRT(('Box Position Calc'!$D12-FQ$6)^2+(FQ$4-'Box Position Calc'!$C12)^2)</f>
        <v>38.681591152253709</v>
      </c>
      <c r="FR14" s="99">
        <f>SQRT(('Box Position Calc'!$D12-FR$6)^2+(FR$4-'Box Position Calc'!$C12)^2)</f>
        <v>41.404429195422679</v>
      </c>
      <c r="FS14" s="99">
        <f>SQRT(('Box Position Calc'!$D12-FS$6)^2+(FS$4-'Box Position Calc'!$C12)^2)</f>
        <v>42.768525112691812</v>
      </c>
      <c r="FT14" s="99">
        <f>SQRT(('Box Position Calc'!$D12-FT$6)^2+(FT$4-'Box Position Calc'!$C12)^2)</f>
        <v>44.134185067047127</v>
      </c>
      <c r="FU14" s="99">
        <f>SQRT(('Box Position Calc'!$D12-FU$6)^2+(FU$4-'Box Position Calc'!$C12)^2)</f>
        <v>45.501268231237418</v>
      </c>
      <c r="FV14" s="99">
        <f>SQRT(('Box Position Calc'!$D12-FV$6)^2+(FV$4-'Box Position Calc'!$C12)^2)</f>
        <v>46.869650069857563</v>
      </c>
      <c r="FW14" s="99">
        <f>SQRT(('Box Position Calc'!$D12-FW$6)^2+(FW$4-'Box Position Calc'!$C12)^2)</f>
        <v>48.239220066166268</v>
      </c>
      <c r="FX14" s="99">
        <f>SQRT(('Box Position Calc'!$D12-FX$6)^2+(FX$4-'Box Position Calc'!$C12)^2)</f>
        <v>49.609879816568515</v>
      </c>
      <c r="FY14" s="99">
        <f>SQRT(('Box Position Calc'!$D12-FY$6)^2+(FY$4-'Box Position Calc'!$C12)^2)</f>
        <v>50.981541425676411</v>
      </c>
      <c r="FZ14" s="99">
        <f>SQRT(('Box Position Calc'!$D12-FZ$6)^2+(FZ$4-'Box Position Calc'!$C12)^2)</f>
        <v>52.354126148401932</v>
      </c>
      <c r="GA14" s="99">
        <f>SQRT(('Box Position Calc'!$D12-GA$6)^2+(GA$4-'Box Position Calc'!$C12)^2)</f>
        <v>53.727563236097346</v>
      </c>
      <c r="GB14" s="99">
        <f>SQRT(('Box Position Calc'!$D12-GB$6)^2+(GB$4-'Box Position Calc'!$C12)^2)</f>
        <v>55.101788952048835</v>
      </c>
      <c r="GC14" s="99">
        <f>SQRT(('Box Position Calc'!$D12-GC$6)^2+(GC$4-'Box Position Calc'!$C12)^2)</f>
        <v>56.47674572817256</v>
      </c>
      <c r="GD14" s="99">
        <f>SQRT(('Box Position Calc'!$D12-GD$6)^2+(GD$4-'Box Position Calc'!$C12)^2)</f>
        <v>57.852381439958179</v>
      </c>
      <c r="GE14" s="99">
        <f>SQRT(('Box Position Calc'!$D12-GE$6)^2+(GE$4-'Box Position Calc'!$C12)^2)</f>
        <v>59.228648780851088</v>
      </c>
      <c r="GF14" s="99">
        <f>SQRT(('Box Position Calc'!$D12-GF$6)^2+(GF$4-'Box Position Calc'!$C12)^2)</f>
        <v>60.60550472059154</v>
      </c>
      <c r="GG14" s="99">
        <f>SQRT(('Box Position Calc'!$D12-GG$6)^2+(GG$4-'Box Position Calc'!$C12)^2)</f>
        <v>61.982910034711246</v>
      </c>
      <c r="GH14" s="99">
        <f>SQRT(('Box Position Calc'!$D12-GH$6)^2+(GH$4-'Box Position Calc'!$C12)^2)</f>
        <v>63.360828894560775</v>
      </c>
      <c r="GI14" s="99">
        <f>SQRT(('Box Position Calc'!$D12-GI$6)^2+(GI$4-'Box Position Calc'!$C12)^2)</f>
        <v>63.262899807079506</v>
      </c>
      <c r="GJ14" s="99">
        <f>SQRT(('Box Position Calc'!$D12-GJ$6)^2+(GJ$4-'Box Position Calc'!$C12)^2)</f>
        <v>65.400938475490179</v>
      </c>
      <c r="GK14" s="99">
        <f>SQRT(('Box Position Calc'!$D12-GK$6)^2+(GK$4-'Box Position Calc'!$C12)^2)</f>
        <v>66.477060475002745</v>
      </c>
      <c r="GL14" s="99">
        <f>SQRT(('Box Position Calc'!$D12-GL$6)^2+(GL$4-'Box Position Calc'!$C12)^2)</f>
        <v>67.557616215910713</v>
      </c>
      <c r="GM14" s="99">
        <f>SQRT(('Box Position Calc'!$D12-GM$6)^2+(GM$4-'Box Position Calc'!$C12)^2)</f>
        <v>68.642396313154634</v>
      </c>
      <c r="GN14" s="99">
        <f>SQRT(('Box Position Calc'!$D12-GN$6)^2+(GN$4-'Box Position Calc'!$C12)^2)</f>
        <v>69.731203617210539</v>
      </c>
      <c r="GO14" s="99">
        <f>SQRT(('Box Position Calc'!$D12-GO$6)^2+(GO$4-'Box Position Calc'!$C12)^2)</f>
        <v>70.8238523920745</v>
      </c>
      <c r="GP14" s="99">
        <f>SQRT(('Box Position Calc'!$D12-GP$6)^2+(GP$4-'Box Position Calc'!$C12)^2)</f>
        <v>71.920167553062797</v>
      </c>
      <c r="GQ14" s="99">
        <f>SQRT(('Box Position Calc'!$D12-GQ$6)^2+(GQ$4-'Box Position Calc'!$C12)^2)</f>
        <v>73.019983960034452</v>
      </c>
      <c r="GR14" s="99">
        <f>SQRT(('Box Position Calc'!$D12-GR$6)^2+(GR$4-'Box Position Calc'!$C12)^2)</f>
        <v>74.123145761924732</v>
      </c>
      <c r="GS14" s="99">
        <f>SQRT(('Box Position Calc'!$D12-GS$6)^2+(GS$4-'Box Position Calc'!$C12)^2)</f>
        <v>75.229505788754082</v>
      </c>
      <c r="GT14" s="99">
        <f>SQRT(('Box Position Calc'!$D12-GT$6)^2+(GT$4-'Box Position Calc'!$C12)^2)</f>
        <v>76.338924987542313</v>
      </c>
      <c r="GU14" s="99">
        <f>SQRT(('Box Position Calc'!$D12-GU$6)^2+(GU$4-'Box Position Calc'!$C12)^2)</f>
        <v>77.451271898812848</v>
      </c>
      <c r="GV14" s="99">
        <f>SQRT(('Box Position Calc'!$D12-GV$6)^2+(GV$4-'Box Position Calc'!$C12)^2)</f>
        <v>78.5664221706121</v>
      </c>
      <c r="GW14" s="99">
        <f>SQRT(('Box Position Calc'!$D12-GW$6)^2+(GW$4-'Box Position Calc'!$C12)^2)</f>
        <v>79.68425810719863</v>
      </c>
      <c r="GX14" s="99">
        <f>SQRT(('Box Position Calc'!$D12-GX$6)^2+(GX$4-'Box Position Calc'!$C12)^2)</f>
        <v>80.804668249769094</v>
      </c>
      <c r="GY14" s="99">
        <f>SQRT(('Box Position Calc'!$D12-GY$6)^2+(GY$4-'Box Position Calc'!$C12)^2)</f>
        <v>81.92754698678965</v>
      </c>
      <c r="GZ14" s="99">
        <f>SQRT(('Box Position Calc'!$D12-GZ$6)^2+(GZ$4-'Box Position Calc'!$C12)^2)</f>
        <v>83.052794191687482</v>
      </c>
      <c r="HA14" s="99"/>
      <c r="HB14" s="99"/>
      <c r="HC14" s="99"/>
      <c r="HD14" s="99"/>
      <c r="HE14" s="99"/>
      <c r="HF14" s="99"/>
      <c r="HG14" s="99"/>
      <c r="HH14" s="99"/>
      <c r="HI14" s="99"/>
      <c r="HJ14" s="99"/>
      <c r="HK14" s="99"/>
      <c r="HL14" s="99"/>
      <c r="HM14" s="99"/>
      <c r="HN14" s="99"/>
      <c r="HO14" s="99"/>
      <c r="HP14" s="99"/>
      <c r="HQ14" s="99"/>
      <c r="HR14" s="99"/>
      <c r="HS14" s="115">
        <f>'Box Position Calc'!$D50</f>
        <v>1.9944156552338346</v>
      </c>
      <c r="HT14" s="115">
        <f>'Box Position Calc'!$F50</f>
        <v>8.8000731026134495</v>
      </c>
      <c r="HU14" s="115">
        <f>Display!FB51</f>
        <v>0</v>
      </c>
      <c r="HV14" s="116"/>
      <c r="HW14" s="115">
        <f t="shared" si="52"/>
        <v>45.784383888022489</v>
      </c>
      <c r="HX14" s="115">
        <f t="shared" si="64"/>
        <v>34.566853901527708</v>
      </c>
      <c r="HY14" s="115">
        <f t="shared" si="65"/>
        <v>30.604965483887781</v>
      </c>
      <c r="HZ14" s="115">
        <f t="shared" si="66"/>
        <v>27.393051232598793</v>
      </c>
      <c r="IA14" s="115">
        <f t="shared" si="67"/>
        <v>24.75205112558919</v>
      </c>
      <c r="IB14" s="115">
        <f t="shared" si="68"/>
        <v>22.550915128310663</v>
      </c>
      <c r="IC14" s="115">
        <f t="shared" si="69"/>
        <v>20.693341134362072</v>
      </c>
      <c r="ID14" s="115">
        <f t="shared" si="70"/>
        <v>19.10784903926637</v>
      </c>
      <c r="IE14" s="115">
        <f t="shared" si="71"/>
        <v>17.740713540216433</v>
      </c>
      <c r="IF14" s="115">
        <f t="shared" si="72"/>
        <v>16.551012663808166</v>
      </c>
      <c r="IG14" s="115">
        <f t="shared" si="73"/>
        <v>15.507161669147223</v>
      </c>
      <c r="IH14" s="115">
        <f t="shared" si="74"/>
        <v>14.584471008556847</v>
      </c>
      <c r="II14" s="115">
        <f t="shared" si="75"/>
        <v>13.763408469913372</v>
      </c>
      <c r="IJ14" s="115">
        <f t="shared" si="76"/>
        <v>13.028347987960728</v>
      </c>
      <c r="IK14" s="115">
        <f t="shared" si="77"/>
        <v>12.366657798265379</v>
      </c>
      <c r="IL14" s="115">
        <f t="shared" si="78"/>
        <v>11.768027762167463</v>
      </c>
      <c r="IM14" s="115">
        <f t="shared" si="79"/>
        <v>11.223967215485857</v>
      </c>
      <c r="IN14" s="115">
        <f t="shared" si="80"/>
        <v>10.727425828700802</v>
      </c>
      <c r="IO14" s="115">
        <f t="shared" si="81"/>
        <v>10.727425828700802</v>
      </c>
      <c r="IP14" s="115">
        <f t="shared" si="82"/>
        <v>9.9363721641311997</v>
      </c>
      <c r="IQ14" s="115">
        <f t="shared" si="83"/>
        <v>9.5786506736551758</v>
      </c>
      <c r="IR14" s="115">
        <f t="shared" si="84"/>
        <v>9.2430549768875778</v>
      </c>
      <c r="IS14" s="115">
        <f t="shared" si="85"/>
        <v>8.9276149027772078</v>
      </c>
      <c r="IT14" s="115">
        <f t="shared" si="86"/>
        <v>8.6305851059275938</v>
      </c>
      <c r="IU14" s="115">
        <f t="shared" si="87"/>
        <v>8.3504142042514502</v>
      </c>
      <c r="IV14" s="115">
        <f t="shared" si="88"/>
        <v>8.0857188139713401</v>
      </c>
      <c r="IW14" s="115">
        <f t="shared" si="89"/>
        <v>7.8352616078874462</v>
      </c>
      <c r="IX14" s="115">
        <f t="shared" si="90"/>
        <v>7.5979326948205141</v>
      </c>
      <c r="IY14" s="115">
        <f t="shared" si="91"/>
        <v>7.3727337533857735</v>
      </c>
      <c r="IZ14" s="115">
        <f t="shared" si="92"/>
        <v>7.1587644601817431</v>
      </c>
      <c r="JA14" s="115">
        <f t="shared" si="93"/>
        <v>6.9552108374505508</v>
      </c>
      <c r="JB14" s="115">
        <f t="shared" si="94"/>
        <v>6.76133521313335</v>
      </c>
      <c r="JC14" s="115">
        <f t="shared" si="95"/>
        <v>6.5764675407101265</v>
      </c>
      <c r="JD14" s="115">
        <f t="shared" si="96"/>
        <v>6.399997870132097</v>
      </c>
      <c r="JE14" s="115">
        <f t="shared" si="97"/>
        <v>6.2313697967277903</v>
      </c>
      <c r="JF14" s="115">
        <f t="shared" si="98"/>
        <v>6.0700747439049394</v>
      </c>
      <c r="JG14" s="115">
        <f t="shared" si="99"/>
        <v>5.1694380933765842</v>
      </c>
      <c r="JH14" s="115">
        <f t="shared" si="100"/>
        <v>4.1699423574833645</v>
      </c>
      <c r="JI14" s="115">
        <f t="shared" si="101"/>
        <v>3.6943759198140071</v>
      </c>
      <c r="JJ14" s="115">
        <f t="shared" si="102"/>
        <v>3.2339915747895986</v>
      </c>
      <c r="JK14" s="115">
        <f t="shared" si="103"/>
        <v>2.7881304286296427</v>
      </c>
      <c r="JL14" s="115">
        <f t="shared" si="104"/>
        <v>2.3561674625792932</v>
      </c>
      <c r="JM14" s="115">
        <f t="shared" si="105"/>
        <v>1.9375096930644418</v>
      </c>
      <c r="JN14" s="115">
        <f t="shared" si="106"/>
        <v>1.5315944179457972</v>
      </c>
      <c r="JO14" s="115">
        <f t="shared" si="54"/>
        <v>1.137887548657659</v>
      </c>
      <c r="JP14" s="115">
        <f t="shared" si="55"/>
        <v>0.75588202708536301</v>
      </c>
      <c r="JQ14" s="115">
        <f t="shared" si="56"/>
        <v>0.38509632532981186</v>
      </c>
      <c r="JR14" s="115">
        <f t="shared" si="57"/>
        <v>2.5073025978912256E-2</v>
      </c>
      <c r="JS14" s="115">
        <f t="shared" si="58"/>
        <v>-0.32462251987391255</v>
      </c>
      <c r="JT14" s="115">
        <f t="shared" si="59"/>
        <v>-0.66440345988638683</v>
      </c>
      <c r="JU14" s="115">
        <f t="shared" si="60"/>
        <v>-0.99466263618950279</v>
      </c>
      <c r="JV14" s="115">
        <f t="shared" si="61"/>
        <v>-1.3157737128566396</v>
      </c>
      <c r="JW14" s="115">
        <f t="shared" si="62"/>
        <v>-1.6280922384343057</v>
      </c>
      <c r="JX14" s="115">
        <f t="shared" si="63"/>
        <v>-1.9319566468351752</v>
      </c>
      <c r="JY14" s="99"/>
      <c r="JZ14" s="99"/>
      <c r="KA14" s="99"/>
      <c r="KH14" s="96">
        <v>8</v>
      </c>
      <c r="KI14" s="100">
        <f>SQRT(('Box Position Calc'!$D12-KI$6)^2+(KI$4-'Box Position Calc'!$C12)^2)</f>
        <v>10.045858086525534</v>
      </c>
      <c r="KJ14" s="100">
        <f>SQRT(('Box Position Calc'!$D12-KJ$6)^2+(KJ$4-'Box Position Calc'!$C12)^2)</f>
        <v>12.690317347423122</v>
      </c>
      <c r="KK14" s="100">
        <f>SQRT(('Box Position Calc'!$D12-KK$6)^2+(KK$4-'Box Position Calc'!$C12)^2)</f>
        <v>14.14230346755101</v>
      </c>
      <c r="KL14" s="100">
        <f>SQRT(('Box Position Calc'!$D12-KL$6)^2+(KL$4-'Box Position Calc'!$C12)^2)</f>
        <v>15.649199312544217</v>
      </c>
      <c r="KM14" s="100">
        <f>SQRT(('Box Position Calc'!$D12-KM$6)^2+(KM$4-'Box Position Calc'!$C12)^2)</f>
        <v>17.196576102369786</v>
      </c>
      <c r="KN14" s="100">
        <f>SQRT(('Box Position Calc'!$D12-KN$6)^2+(KN$4-'Box Position Calc'!$C12)^2)</f>
        <v>18.774427259729897</v>
      </c>
      <c r="KO14" s="100">
        <f>SQRT(('Box Position Calc'!$D12-KO$6)^2+(KO$4-'Box Position Calc'!$C12)^2)</f>
        <v>20.375674393320445</v>
      </c>
      <c r="KP14" s="100">
        <f>SQRT(('Box Position Calc'!$D12-KP$6)^2+(KP$4-'Box Position Calc'!$C12)^2)</f>
        <v>21.995208428195721</v>
      </c>
      <c r="KQ14" s="100">
        <f>SQRT(('Box Position Calc'!$D12-KQ$6)^2+(KQ$4-'Box Position Calc'!$C12)^2)</f>
        <v>23.629269548218407</v>
      </c>
      <c r="KR14" s="100">
        <f>SQRT(('Box Position Calc'!$D12-KR$6)^2+(KR$4-'Box Position Calc'!$C12)^2)</f>
        <v>25.27504033093485</v>
      </c>
      <c r="KS14" s="100">
        <f>SQRT(('Box Position Calc'!$D12-KS$6)^2+(KS$4-'Box Position Calc'!$C12)^2)</f>
        <v>26.93037405688672</v>
      </c>
      <c r="KT14" s="100">
        <f>SQRT(('Box Position Calc'!$D12-KT$6)^2+(KT$4-'Box Position Calc'!$C12)^2)</f>
        <v>28.593609928141692</v>
      </c>
      <c r="KU14" s="100">
        <f>SQRT(('Box Position Calc'!$D12-KU$6)^2+(KU$4-'Box Position Calc'!$C12)^2)</f>
        <v>30.263445100765399</v>
      </c>
      <c r="KV14" s="100">
        <f>SQRT(('Box Position Calc'!$D12-KV$6)^2+(KV$4-'Box Position Calc'!$C12)^2)</f>
        <v>31.938844512236059</v>
      </c>
      <c r="KW14" s="100">
        <f>SQRT(('Box Position Calc'!$D12-KW$6)^2+(KW$4-'Box Position Calc'!$C12)^2)</f>
        <v>33.61897629244492</v>
      </c>
      <c r="KX14" s="100">
        <f>SQRT(('Box Position Calc'!$D12-KX$6)^2+(KX$4-'Box Position Calc'!$C12)^2)</f>
        <v>35.303164785789221</v>
      </c>
      <c r="KY14" s="100">
        <f>SQRT(('Box Position Calc'!$D12-KY$6)^2+(KY$4-'Box Position Calc'!$C12)^2)</f>
        <v>36.990855891674556</v>
      </c>
      <c r="KZ14" s="100">
        <f>SQRT(('Box Position Calc'!$D12-KZ$6)^2+(KZ$4-'Box Position Calc'!$C12)^2)</f>
        <v>38.681591152253709</v>
      </c>
      <c r="LA14" s="100">
        <f>SQRT(('Box Position Calc'!$D12-LA$6)^2+(LA$4-'Box Position Calc'!$C12)^2)</f>
        <v>38.681591152253709</v>
      </c>
      <c r="LB14" s="100">
        <f>SQRT(('Box Position Calc'!$D12-LB$6)^2+(LB$4-'Box Position Calc'!$C12)^2)</f>
        <v>41.404429195422679</v>
      </c>
      <c r="LC14" s="100">
        <f>SQRT(('Box Position Calc'!$D12-LC$6)^2+(LC$4-'Box Position Calc'!$C12)^2)</f>
        <v>42.768525112691812</v>
      </c>
      <c r="LD14" s="100">
        <f>SQRT(('Box Position Calc'!$D12-LD$6)^2+(LD$4-'Box Position Calc'!$C12)^2)</f>
        <v>44.134185067047127</v>
      </c>
      <c r="LE14" s="100">
        <f>SQRT(('Box Position Calc'!$D12-LE$6)^2+(LE$4-'Box Position Calc'!$C12)^2)</f>
        <v>45.501268231237418</v>
      </c>
      <c r="LF14" s="100">
        <f>SQRT(('Box Position Calc'!$D12-LF$6)^2+(LF$4-'Box Position Calc'!$C12)^2)</f>
        <v>46.869650069857563</v>
      </c>
      <c r="LG14" s="100">
        <f>SQRT(('Box Position Calc'!$D12-LG$6)^2+(LG$4-'Box Position Calc'!$C12)^2)</f>
        <v>48.239220066166268</v>
      </c>
      <c r="LH14" s="100">
        <f>SQRT(('Box Position Calc'!$D12-LH$6)^2+(LH$4-'Box Position Calc'!$C12)^2)</f>
        <v>49.609879816568515</v>
      </c>
      <c r="LI14" s="100">
        <f>SQRT(('Box Position Calc'!$D12-LI$6)^2+(LI$4-'Box Position Calc'!$C12)^2)</f>
        <v>50.981541425676411</v>
      </c>
      <c r="LJ14" s="100">
        <f>SQRT(('Box Position Calc'!$D12-LJ$6)^2+(LJ$4-'Box Position Calc'!$C12)^2)</f>
        <v>52.354126148401932</v>
      </c>
      <c r="LK14" s="100">
        <f>SQRT(('Box Position Calc'!$D12-LK$6)^2+(LK$4-'Box Position Calc'!$C12)^2)</f>
        <v>53.727563236097346</v>
      </c>
      <c r="LL14" s="100">
        <f>SQRT(('Box Position Calc'!$D12-LL$6)^2+(LL$4-'Box Position Calc'!$C12)^2)</f>
        <v>55.101788952048835</v>
      </c>
      <c r="LM14" s="100">
        <f>SQRT(('Box Position Calc'!$D12-LM$6)^2+(LM$4-'Box Position Calc'!$C12)^2)</f>
        <v>56.47674572817256</v>
      </c>
      <c r="LN14" s="100">
        <f>SQRT(('Box Position Calc'!$D12-LN$6)^2+(LN$4-'Box Position Calc'!$C12)^2)</f>
        <v>57.852381439958179</v>
      </c>
      <c r="LO14" s="100">
        <f>SQRT(('Box Position Calc'!$D12-LO$6)^2+(LO$4-'Box Position Calc'!$C12)^2)</f>
        <v>59.228648780851088</v>
      </c>
      <c r="LP14" s="100">
        <f>SQRT(('Box Position Calc'!$D12-LP$6)^2+(LP$4-'Box Position Calc'!$C12)^2)</f>
        <v>60.60550472059154</v>
      </c>
      <c r="LQ14" s="100">
        <f>SQRT(('Box Position Calc'!$D12-LQ$6)^2+(LQ$4-'Box Position Calc'!$C12)^2)</f>
        <v>61.982910034711246</v>
      </c>
      <c r="LR14" s="100">
        <f>SQRT(('Box Position Calc'!$D12-LR$6)^2+(LR$4-'Box Position Calc'!$C12)^2)</f>
        <v>63.360828894560775</v>
      </c>
      <c r="LS14" s="100">
        <f>SQRT(('Box Position Calc'!$D12-LS$6)^2+(LS$4-'Box Position Calc'!$C12)^2)</f>
        <v>63.262899807079506</v>
      </c>
      <c r="LT14" s="100">
        <f>SQRT(('Box Position Calc'!$D12-LT$6)^2+(LT$4-'Box Position Calc'!$C12)^2)</f>
        <v>65.400938475490179</v>
      </c>
      <c r="LU14" s="100">
        <f>SQRT(('Box Position Calc'!$D12-LU$6)^2+(LU$4-'Box Position Calc'!$C12)^2)</f>
        <v>66.477060475002745</v>
      </c>
      <c r="LV14" s="100">
        <f>SQRT(('Box Position Calc'!$D12-LV$6)^2+(LV$4-'Box Position Calc'!$C12)^2)</f>
        <v>67.557616215910713</v>
      </c>
      <c r="LW14" s="100">
        <f>SQRT(('Box Position Calc'!$D12-LW$6)^2+(LW$4-'Box Position Calc'!$C12)^2)</f>
        <v>68.642396313154634</v>
      </c>
      <c r="LX14" s="100">
        <f>SQRT(('Box Position Calc'!$D12-LX$6)^2+(LX$4-'Box Position Calc'!$C12)^2)</f>
        <v>69.731203617210539</v>
      </c>
      <c r="LY14" s="100">
        <f>SQRT(('Box Position Calc'!$D12-LY$6)^2+(LY$4-'Box Position Calc'!$C12)^2)</f>
        <v>70.8238523920745</v>
      </c>
      <c r="LZ14" s="100">
        <f>SQRT(('Box Position Calc'!$D12-LZ$6)^2+(LZ$4-'Box Position Calc'!$C12)^2)</f>
        <v>71.920167553062797</v>
      </c>
      <c r="MA14" s="100">
        <f>SQRT(('Box Position Calc'!$D12-MA$6)^2+(MA$4-'Box Position Calc'!$C12)^2)</f>
        <v>73.019983960034452</v>
      </c>
      <c r="MB14" s="100">
        <f>SQRT(('Box Position Calc'!$D12-MB$6)^2+(MB$4-'Box Position Calc'!$C12)^2)</f>
        <v>74.123145761924732</v>
      </c>
      <c r="MC14" s="100">
        <f>SQRT(('Box Position Calc'!$D12-MC$6)^2+(MC$4-'Box Position Calc'!$C12)^2)</f>
        <v>75.229505788754082</v>
      </c>
      <c r="MD14" s="100">
        <f>SQRT(('Box Position Calc'!$D12-MD$6)^2+(MD$4-'Box Position Calc'!$C12)^2)</f>
        <v>76.338924987542313</v>
      </c>
      <c r="ME14" s="100">
        <f>SQRT(('Box Position Calc'!$D12-ME$6)^2+(ME$4-'Box Position Calc'!$C12)^2)</f>
        <v>77.451271898812848</v>
      </c>
      <c r="MF14" s="100">
        <f>SQRT(('Box Position Calc'!$D12-MF$6)^2+(MF$4-'Box Position Calc'!$C12)^2)</f>
        <v>78.5664221706121</v>
      </c>
      <c r="MG14" s="100">
        <f>SQRT(('Box Position Calc'!$D12-MG$6)^2+(MG$4-'Box Position Calc'!$C12)^2)</f>
        <v>79.68425810719863</v>
      </c>
      <c r="MH14" s="100">
        <f>SQRT(('Box Position Calc'!$D12-MH$6)^2+(MH$4-'Box Position Calc'!$C12)^2)</f>
        <v>80.804668249769094</v>
      </c>
      <c r="MI14" s="100">
        <f>SQRT(('Box Position Calc'!$D12-MI$6)^2+(MI$4-'Box Position Calc'!$C12)^2)</f>
        <v>81.92754698678965</v>
      </c>
      <c r="MJ14" s="100">
        <f>SQRT(('Box Position Calc'!$D12-MJ$6)^2+(MJ$4-'Box Position Calc'!$C12)^2)</f>
        <v>83.052794191687482</v>
      </c>
      <c r="MK14" s="100"/>
      <c r="ML14" s="100"/>
      <c r="MM14" s="100"/>
      <c r="MN14" s="100"/>
      <c r="MO14" s="100"/>
      <c r="MP14" s="100"/>
      <c r="MQ14" s="100"/>
      <c r="MR14" s="100"/>
      <c r="MS14" s="100"/>
      <c r="MT14" s="100"/>
      <c r="MU14" s="100"/>
      <c r="MV14" s="100"/>
      <c r="MW14" s="100"/>
      <c r="MX14" s="100"/>
      <c r="MY14" s="100"/>
      <c r="MZ14" s="100"/>
      <c r="NA14" s="100"/>
      <c r="NB14" s="100"/>
      <c r="NC14" s="100">
        <f>Display!C14</f>
        <v>1.9944156552338346</v>
      </c>
      <c r="ND14" s="100">
        <f>Display!D14</f>
        <v>8.8000731026134495</v>
      </c>
      <c r="NE14" s="100">
        <f>Display!D51</f>
        <v>2</v>
      </c>
      <c r="NF14" s="100"/>
      <c r="NG14" s="100">
        <f t="shared" si="53"/>
        <v>45.784383888022489</v>
      </c>
      <c r="NH14" s="100">
        <f t="shared" si="47"/>
        <v>34.566853901527708</v>
      </c>
      <c r="NI14" s="100">
        <f t="shared" si="47"/>
        <v>30.604965483887781</v>
      </c>
      <c r="NJ14" s="100">
        <f t="shared" si="47"/>
        <v>27.393051232598793</v>
      </c>
      <c r="NK14" s="100">
        <f t="shared" si="47"/>
        <v>24.75205112558919</v>
      </c>
      <c r="NL14" s="100">
        <f t="shared" si="47"/>
        <v>22.550915128310663</v>
      </c>
      <c r="NM14" s="100">
        <f t="shared" si="47"/>
        <v>20.693341134362072</v>
      </c>
      <c r="NN14" s="100">
        <f t="shared" si="47"/>
        <v>19.10784903926637</v>
      </c>
      <c r="NO14" s="100">
        <f t="shared" si="47"/>
        <v>17.740713540216433</v>
      </c>
      <c r="NP14" s="100">
        <f t="shared" si="47"/>
        <v>16.551012663808166</v>
      </c>
      <c r="NQ14" s="100">
        <f t="shared" si="47"/>
        <v>15.507161669147223</v>
      </c>
      <c r="NR14" s="100">
        <f t="shared" si="47"/>
        <v>14.584471008556847</v>
      </c>
      <c r="NS14" s="100">
        <f t="shared" si="47"/>
        <v>13.763408469913372</v>
      </c>
      <c r="NT14" s="100">
        <f t="shared" si="47"/>
        <v>13.028347987960728</v>
      </c>
      <c r="NU14" s="100">
        <f t="shared" si="47"/>
        <v>12.366657798265379</v>
      </c>
      <c r="NV14" s="100">
        <f t="shared" si="47"/>
        <v>11.768027762167463</v>
      </c>
      <c r="NW14" s="100">
        <f t="shared" si="47"/>
        <v>11.223967215485857</v>
      </c>
      <c r="NX14" s="100">
        <f t="shared" si="48"/>
        <v>10.727425828700802</v>
      </c>
      <c r="NY14" s="100">
        <f t="shared" si="48"/>
        <v>10.727425828700802</v>
      </c>
      <c r="NZ14" s="100">
        <f t="shared" si="48"/>
        <v>9.9363721641311997</v>
      </c>
      <c r="OA14" s="100">
        <f t="shared" si="48"/>
        <v>9.5786506736551758</v>
      </c>
      <c r="OB14" s="100">
        <f t="shared" si="48"/>
        <v>9.2430549768875778</v>
      </c>
      <c r="OC14" s="100">
        <f t="shared" si="48"/>
        <v>8.9276149027772078</v>
      </c>
      <c r="OD14" s="100">
        <f t="shared" si="48"/>
        <v>8.6305851059275938</v>
      </c>
      <c r="OE14" s="100">
        <f t="shared" si="48"/>
        <v>8.3504142042514502</v>
      </c>
      <c r="OF14" s="100">
        <f t="shared" si="48"/>
        <v>8.0857188139713401</v>
      </c>
      <c r="OG14" s="100">
        <f t="shared" si="48"/>
        <v>7.8352616078874462</v>
      </c>
      <c r="OH14" s="100">
        <f t="shared" si="48"/>
        <v>7.5979326948205141</v>
      </c>
      <c r="OI14" s="100">
        <f t="shared" si="48"/>
        <v>7.3727337533857735</v>
      </c>
      <c r="OJ14" s="100">
        <f t="shared" si="48"/>
        <v>7.1587644601817431</v>
      </c>
      <c r="OK14" s="100">
        <f t="shared" si="48"/>
        <v>6.9552108374505508</v>
      </c>
      <c r="OL14" s="100">
        <f t="shared" si="48"/>
        <v>6.76133521313335</v>
      </c>
      <c r="OM14" s="100">
        <f t="shared" si="48"/>
        <v>6.5764675407101265</v>
      </c>
      <c r="ON14" s="100">
        <f t="shared" si="49"/>
        <v>6.399997870132097</v>
      </c>
      <c r="OO14" s="100">
        <f t="shared" si="49"/>
        <v>6.2313697967277903</v>
      </c>
      <c r="OP14" s="100">
        <f t="shared" si="49"/>
        <v>6.0700747439049394</v>
      </c>
      <c r="OQ14" s="100">
        <f t="shared" si="49"/>
        <v>5.1694380933765842</v>
      </c>
      <c r="OR14" s="100">
        <f t="shared" si="49"/>
        <v>4.1699423574833645</v>
      </c>
      <c r="OS14" s="100">
        <f t="shared" si="49"/>
        <v>3.6943759198140071</v>
      </c>
      <c r="OT14" s="100">
        <f t="shared" si="49"/>
        <v>3.2339915747895986</v>
      </c>
      <c r="OU14" s="100">
        <f t="shared" si="49"/>
        <v>2.7881304286296427</v>
      </c>
      <c r="OV14" s="100">
        <f t="shared" si="49"/>
        <v>2.3561674625792932</v>
      </c>
      <c r="OW14" s="100">
        <f t="shared" si="49"/>
        <v>1.9375096930644418</v>
      </c>
      <c r="OX14" s="100">
        <f t="shared" si="49"/>
        <v>1.5315944179457972</v>
      </c>
      <c r="OY14" s="100">
        <f t="shared" si="49"/>
        <v>1.137887548657659</v>
      </c>
      <c r="OZ14" s="100">
        <f t="shared" si="49"/>
        <v>0.75588202708536301</v>
      </c>
      <c r="PA14" s="100">
        <f t="shared" si="49"/>
        <v>0.38509632532981186</v>
      </c>
      <c r="PB14" s="100">
        <f t="shared" si="49"/>
        <v>2.5073025978912256E-2</v>
      </c>
      <c r="PC14" s="100">
        <f t="shared" si="49"/>
        <v>-0.32462251987391255</v>
      </c>
      <c r="PD14" s="100">
        <f t="shared" si="50"/>
        <v>-0.66440345988638683</v>
      </c>
      <c r="PE14" s="100">
        <f t="shared" si="50"/>
        <v>-0.99466263618950279</v>
      </c>
      <c r="PF14" s="100">
        <f t="shared" si="50"/>
        <v>-1.3157737128566396</v>
      </c>
      <c r="PG14" s="100">
        <f t="shared" si="50"/>
        <v>-1.6280922384343057</v>
      </c>
      <c r="PH14" s="100">
        <f t="shared" si="50"/>
        <v>-1.9319566468351752</v>
      </c>
      <c r="PI14" s="100"/>
      <c r="PJ14" s="100"/>
      <c r="PK14" s="100"/>
    </row>
    <row r="15" spans="1:427" x14ac:dyDescent="0.2">
      <c r="A15" s="92"/>
      <c r="B15" s="92"/>
      <c r="C15" s="92">
        <v>9</v>
      </c>
      <c r="D15" s="98">
        <f>SQRT(('Box Position Calc'!$D13-D$6)^2+(D$4-'Box Position Calc'!$C13)^2)</f>
        <v>9.9368456549559863</v>
      </c>
      <c r="E15" s="98">
        <f>SQRT(('Box Position Calc'!$D13-E$6)^2+(E$4-'Box Position Calc'!$C13)^2)</f>
        <v>12.60610438166829</v>
      </c>
      <c r="F15" s="98">
        <f>SQRT(('Box Position Calc'!$D13-F$6)^2+(F$4-'Box Position Calc'!$C13)^2)</f>
        <v>14.067640132062451</v>
      </c>
      <c r="G15" s="98">
        <f>SQRT(('Box Position Calc'!$D13-G$6)^2+(G$4-'Box Position Calc'!$C13)^2)</f>
        <v>15.582529603833381</v>
      </c>
      <c r="H15" s="98">
        <f>SQRT(('Box Position Calc'!$D13-H$6)^2+(H$4-'Box Position Calc'!$C13)^2)</f>
        <v>17.136629119780398</v>
      </c>
      <c r="I15" s="98">
        <f>SQRT(('Box Position Calc'!$D13-I$6)^2+(I$4-'Box Position Calc'!$C13)^2)</f>
        <v>18.720175882958458</v>
      </c>
      <c r="J15" s="98">
        <f>SQRT(('Box Position Calc'!$D13-J$6)^2+(J$4-'Box Position Calc'!$C13)^2)</f>
        <v>20.326288676350273</v>
      </c>
      <c r="K15" s="98">
        <f>SQRT(('Box Position Calc'!$D13-K$6)^2+(K$4-'Box Position Calc'!$C13)^2)</f>
        <v>21.950014496240847</v>
      </c>
      <c r="L15" s="98">
        <f>SQRT(('Box Position Calc'!$D13-L$6)^2+(L$4-'Box Position Calc'!$C13)^2)</f>
        <v>23.587716298562555</v>
      </c>
      <c r="M15" s="98">
        <f>SQRT(('Box Position Calc'!$D13-M$6)^2+(M$4-'Box Position Calc'!$C13)^2)</f>
        <v>25.236673369190239</v>
      </c>
      <c r="N15" s="98">
        <f>SQRT(('Box Position Calc'!$D13-N$6)^2+(N$4-'Box Position Calc'!$C13)^2)</f>
        <v>26.894815561188558</v>
      </c>
      <c r="O15" s="98">
        <f>SQRT(('Box Position Calc'!$D13-O$6)^2+(O$4-'Box Position Calc'!$C13)^2)</f>
        <v>28.560543134942947</v>
      </c>
      <c r="P15" s="98">
        <f>SQRT(('Box Position Calc'!$D13-P$6)^2+(P$4-'Box Position Calc'!$C13)^2)</f>
        <v>30.232602319697115</v>
      </c>
      <c r="Q15" s="98">
        <f>SQRT(('Box Position Calc'!$D13-Q$6)^2+(Q$4-'Box Position Calc'!$C13)^2)</f>
        <v>31.90999781642747</v>
      </c>
      <c r="R15" s="98">
        <f>SQRT(('Box Position Calc'!$D13-R$6)^2+(R$4-'Box Position Calc'!$C13)^2)</f>
        <v>33.591930236788848</v>
      </c>
      <c r="S15" s="98">
        <f>SQRT(('Box Position Calc'!$D13-S$6)^2+(S$4-'Box Position Calc'!$C13)^2)</f>
        <v>35.27775066791537</v>
      </c>
      <c r="T15" s="98">
        <f>SQRT(('Box Position Calc'!$D13-T$6)^2+(T$4-'Box Position Calc'!$C13)^2)</f>
        <v>36.966927193200014</v>
      </c>
      <c r="U15" s="98">
        <f>SQRT(('Box Position Calc'!$D13-U$6)^2+(U$4-'Box Position Calc'!$C13)^2)</f>
        <v>38.659019889186652</v>
      </c>
      <c r="V15" s="98">
        <f>SQRT(('Box Position Calc'!$D13-V$6)^2+(V$4-'Box Position Calc'!$C13)^2)</f>
        <v>38.659019889186652</v>
      </c>
      <c r="W15" s="98">
        <f>SQRT(('Box Position Calc'!$D13-W$6)^2+(W$4-'Box Position Calc'!$C13)^2)</f>
        <v>41.384026063381036</v>
      </c>
      <c r="X15" s="98">
        <f>SQRT(('Box Position Calc'!$D13-X$6)^2+(X$4-'Box Position Calc'!$C13)^2)</f>
        <v>42.749103642971136</v>
      </c>
      <c r="Y15" s="98">
        <f>SQRT(('Box Position Calc'!$D13-Y$6)^2+(Y$4-'Box Position Calc'!$C13)^2)</f>
        <v>44.115685183861878</v>
      </c>
      <c r="Z15" s="98">
        <f>SQRT(('Box Position Calc'!$D13-Z$6)^2+(Z$4-'Box Position Calc'!$C13)^2)</f>
        <v>45.483635124151704</v>
      </c>
      <c r="AA15" s="98">
        <f>SQRT(('Box Position Calc'!$D13-AA$6)^2+(AA$4-'Box Position Calc'!$C13)^2)</f>
        <v>46.852833605594846</v>
      </c>
      <c r="AB15" s="98">
        <f>SQRT(('Box Position Calc'!$D13-AB$6)^2+(AB$4-'Box Position Calc'!$C13)^2)</f>
        <v>48.22317427898524</v>
      </c>
      <c r="AC15" s="98">
        <f>SQRT(('Box Position Calc'!$D13-AC$6)^2+(AC$4-'Box Position Calc'!$C13)^2)</f>
        <v>49.59456246515785</v>
      </c>
      <c r="AD15" s="98">
        <f>SQRT(('Box Position Calc'!$D13-AD$6)^2+(AD$4-'Box Position Calc'!$C13)^2)</f>
        <v>50.966913606581464</v>
      </c>
      <c r="AE15" s="98">
        <f>SQRT(('Box Position Calc'!$D13-AE$6)^2+(AE$4-'Box Position Calc'!$C13)^2)</f>
        <v>52.340151957672681</v>
      </c>
      <c r="AF15" s="98">
        <f>SQRT(('Box Position Calc'!$D13-AF$6)^2+(AF$4-'Box Position Calc'!$C13)^2)</f>
        <v>53.71420947221538</v>
      </c>
      <c r="AG15" s="98">
        <f>SQRT(('Box Position Calc'!$D13-AG$6)^2+(AG$4-'Box Position Calc'!$C13)^2)</f>
        <v>55.089024854312228</v>
      </c>
      <c r="AH15" s="98">
        <f>SQRT(('Box Position Calc'!$D13-AH$6)^2+(AH$4-'Box Position Calc'!$C13)^2)</f>
        <v>56.464542745640507</v>
      </c>
      <c r="AI15" s="98">
        <f>SQRT(('Box Position Calc'!$D13-AI$6)^2+(AI$4-'Box Position Calc'!$C13)^2)</f>
        <v>57.84071302681815</v>
      </c>
      <c r="AJ15" s="98">
        <f>SQRT(('Box Position Calc'!$D13-AJ$6)^2+(AJ$4-'Box Position Calc'!$C13)^2)</f>
        <v>59.217490214702899</v>
      </c>
      <c r="AK15" s="98">
        <f>SQRT(('Box Position Calc'!$D13-AK$6)^2+(AK$4-'Box Position Calc'!$C13)^2)</f>
        <v>60.594832940667231</v>
      </c>
      <c r="AL15" s="98">
        <f>SQRT(('Box Position Calc'!$D13-AL$6)^2+(AL$4-'Box Position Calc'!$C13)^2)</f>
        <v>61.972703497487849</v>
      </c>
      <c r="AM15" s="98">
        <f>SQRT(('Box Position Calc'!$D13-AM$6)^2+(AM$4-'Box Position Calc'!$C13)^2)</f>
        <v>63.35106744458966</v>
      </c>
      <c r="AN15" s="98">
        <f>SQRT(('Box Position Calc'!$D13-AN$6)^2+(AN$4-'Box Position Calc'!$C13)^2)</f>
        <v>63.255650209460377</v>
      </c>
      <c r="AO15" s="98">
        <f>SQRT(('Box Position Calc'!$D13-AO$6)^2+(AO$4-'Box Position Calc'!$C13)^2)</f>
        <v>65.396471502847163</v>
      </c>
      <c r="AP15" s="98">
        <f>SQRT(('Box Position Calc'!$D13-AP$6)^2+(AP$4-'Box Position Calc'!$C13)^2)</f>
        <v>66.473917975461887</v>
      </c>
      <c r="AQ15" s="98">
        <f>SQRT(('Box Position Calc'!$D13-AQ$6)^2+(AQ$4-'Box Position Calc'!$C13)^2)</f>
        <v>67.555756086738896</v>
      </c>
      <c r="AR15" s="98">
        <f>SQRT(('Box Position Calc'!$D13-AR$6)^2+(AR$4-'Box Position Calc'!$C13)^2)</f>
        <v>68.641778191931152</v>
      </c>
      <c r="AS15" s="98">
        <f>SQRT(('Box Position Calc'!$D13-AS$6)^2+(AS$4-'Box Position Calc'!$C13)^2)</f>
        <v>69.731788803288126</v>
      </c>
      <c r="AT15" s="98">
        <f>SQRT(('Box Position Calc'!$D13-AT$6)^2+(AT$4-'Box Position Calc'!$C13)^2)</f>
        <v>70.825603770947637</v>
      </c>
      <c r="AU15" s="98">
        <f>SQRT(('Box Position Calc'!$D13-AU$6)^2+(AU$4-'Box Position Calc'!$C13)^2)</f>
        <v>71.92304952370246</v>
      </c>
      <c r="AV15" s="98">
        <f>SQRT(('Box Position Calc'!$D13-AV$6)^2+(AV$4-'Box Position Calc'!$C13)^2)</f>
        <v>73.023962365208803</v>
      </c>
      <c r="AW15" s="98">
        <f>SQRT(('Box Position Calc'!$D13-AW$6)^2+(AW$4-'Box Position Calc'!$C13)^2)</f>
        <v>74.128187821494038</v>
      </c>
      <c r="AX15" s="98">
        <f>SQRT(('Box Position Calc'!$D13-AX$6)^2+(AX$4-'Box Position Calc'!$C13)^2)</f>
        <v>75.235580035902913</v>
      </c>
      <c r="AY15" s="98">
        <f>SQRT(('Box Position Calc'!$D13-AY$6)^2+(AY$4-'Box Position Calc'!$C13)^2)</f>
        <v>76.346001207892968</v>
      </c>
      <c r="AZ15" s="98">
        <f>SQRT(('Box Position Calc'!$D13-AZ$6)^2+(AZ$4-'Box Position Calc'!$C13)^2)</f>
        <v>77.459321072348885</v>
      </c>
      <c r="BA15" s="98">
        <f>SQRT(('Box Position Calc'!$D13-BA$6)^2+(BA$4-'Box Position Calc'!$C13)^2)</f>
        <v>78.575416416329972</v>
      </c>
      <c r="BB15" s="98">
        <f>SQRT(('Box Position Calc'!$D13-BB$6)^2+(BB$4-'Box Position Calc'!$C13)^2)</f>
        <v>79.694170630397267</v>
      </c>
      <c r="BC15" s="98">
        <f>SQRT(('Box Position Calc'!$D13-BC$6)^2+(BC$4-'Box Position Calc'!$C13)^2)</f>
        <v>80.815473291881901</v>
      </c>
      <c r="BD15" s="98">
        <f>SQRT(('Box Position Calc'!$D13-BD$6)^2+(BD$4-'Box Position Calc'!$C13)^2)</f>
        <v>81.939219777660043</v>
      </c>
      <c r="BE15" s="98">
        <f>SQRT(('Box Position Calc'!$D13-BE$6)^2+(BE$4-'Box Position Calc'!$C13)^2)</f>
        <v>83.065310904187072</v>
      </c>
      <c r="BF15" s="98"/>
      <c r="BG15" s="98"/>
      <c r="BH15" s="98"/>
      <c r="BI15" s="98"/>
      <c r="BJ15" s="98"/>
      <c r="BK15" s="98"/>
      <c r="BL15" s="98"/>
      <c r="BM15" s="98"/>
      <c r="BN15" s="98"/>
      <c r="BO15" s="98"/>
      <c r="BP15" s="98"/>
      <c r="BQ15" s="98"/>
      <c r="BR15" s="98"/>
      <c r="BS15" s="98"/>
      <c r="BT15" s="98"/>
      <c r="BU15" s="98"/>
      <c r="BV15" s="98">
        <f>'Box Position Calc'!$D51</f>
        <v>1.987436818998199</v>
      </c>
      <c r="BW15" s="98">
        <f>'Box Position Calc'!$F51</f>
        <v>8.6402314736715553</v>
      </c>
      <c r="BX15" s="98">
        <f>Display!D52</f>
        <v>3</v>
      </c>
      <c r="BY15" s="101"/>
      <c r="BZ15" s="98">
        <f t="shared" si="17"/>
        <v>45.112808475953074</v>
      </c>
      <c r="CA15" s="98">
        <f t="shared" si="18"/>
        <v>33.950603839103906</v>
      </c>
      <c r="CB15" s="98">
        <f t="shared" si="19"/>
        <v>30.030157140103142</v>
      </c>
      <c r="CC15" s="98">
        <f t="shared" si="20"/>
        <v>26.859412673095591</v>
      </c>
      <c r="CD15" s="98">
        <f t="shared" si="21"/>
        <v>24.256948586236149</v>
      </c>
      <c r="CE15" s="98">
        <f t="shared" si="22"/>
        <v>22.0909065036642</v>
      </c>
      <c r="CF15" s="98">
        <f t="shared" si="23"/>
        <v>20.264891815834403</v>
      </c>
      <c r="CG15" s="98">
        <f t="shared" si="24"/>
        <v>18.707638264968153</v>
      </c>
      <c r="CH15" s="98">
        <f t="shared" si="25"/>
        <v>17.365745670254114</v>
      </c>
      <c r="CI15" s="98">
        <f t="shared" si="26"/>
        <v>16.198638354776477</v>
      </c>
      <c r="CJ15" s="98">
        <f t="shared" si="27"/>
        <v>15.175059787458849</v>
      </c>
      <c r="CK15" s="98">
        <f t="shared" si="28"/>
        <v>14.270615617415046</v>
      </c>
      <c r="CL15" s="98">
        <f t="shared" si="29"/>
        <v>13.466032270123009</v>
      </c>
      <c r="CM15" s="98">
        <f t="shared" si="30"/>
        <v>12.745907270674053</v>
      </c>
      <c r="CN15" s="98">
        <f t="shared" si="31"/>
        <v>12.097800905285936</v>
      </c>
      <c r="CO15" s="98">
        <f t="shared" si="32"/>
        <v>11.511567596084092</v>
      </c>
      <c r="CP15" s="98">
        <f t="shared" si="33"/>
        <v>10.978857683656315</v>
      </c>
      <c r="CQ15" s="98">
        <f t="shared" si="34"/>
        <v>10.49274183720695</v>
      </c>
      <c r="CR15" s="98">
        <f t="shared" si="35"/>
        <v>10.49274183720695</v>
      </c>
      <c r="CS15" s="98">
        <f t="shared" si="36"/>
        <v>9.7167247010650044</v>
      </c>
      <c r="CT15" s="98">
        <f t="shared" si="37"/>
        <v>9.3658479615188241</v>
      </c>
      <c r="CU15" s="98">
        <f t="shared" si="38"/>
        <v>9.0366978829964353</v>
      </c>
      <c r="CV15" s="98">
        <f t="shared" si="39"/>
        <v>8.7273369061103097</v>
      </c>
      <c r="CW15" s="98">
        <f t="shared" si="40"/>
        <v>8.4360489968735237</v>
      </c>
      <c r="CX15" s="98">
        <f t="shared" si="41"/>
        <v>8.1613091673722522</v>
      </c>
      <c r="CY15" s="98">
        <f t="shared" si="42"/>
        <v>7.9017578461544815</v>
      </c>
      <c r="CZ15" s="98">
        <f t="shared" si="43"/>
        <v>7.6561792300154252</v>
      </c>
      <c r="DA15" s="98">
        <f t="shared" si="44"/>
        <v>7.4234829203393247</v>
      </c>
      <c r="DB15" s="98">
        <f t="shared" si="44"/>
        <v>7.2026882818525735</v>
      </c>
      <c r="DC15" s="98">
        <f t="shared" si="51"/>
        <v>6.9929110680220106</v>
      </c>
      <c r="DD15" s="98">
        <f t="shared" si="45"/>
        <v>6.7933519417897799</v>
      </c>
      <c r="DE15" s="98">
        <f t="shared" si="45"/>
        <v>6.6032865877326117</v>
      </c>
      <c r="DF15" s="98">
        <f t="shared" si="45"/>
        <v>6.4220571657800178</v>
      </c>
      <c r="DG15" s="98">
        <f t="shared" si="45"/>
        <v>6.2490649001749716</v>
      </c>
      <c r="DH15" s="98">
        <f t="shared" si="45"/>
        <v>6.0837636326109816</v>
      </c>
      <c r="DI15" s="98">
        <f t="shared" si="45"/>
        <v>5.9256541971403465</v>
      </c>
      <c r="DJ15" s="98">
        <f t="shared" si="45"/>
        <v>5.0246757216982587</v>
      </c>
      <c r="DK15" s="98">
        <f t="shared" si="45"/>
        <v>4.0298263659820179</v>
      </c>
      <c r="DL15" s="98">
        <f t="shared" si="45"/>
        <v>3.5565024031994881</v>
      </c>
      <c r="DM15" s="98">
        <f t="shared" si="45"/>
        <v>3.0983076217443113</v>
      </c>
      <c r="DN15" s="98">
        <f t="shared" si="45"/>
        <v>2.6545839458869409</v>
      </c>
      <c r="DO15" s="98">
        <f t="shared" si="45"/>
        <v>2.2247072638054419</v>
      </c>
      <c r="DP15" s="98">
        <f t="shared" si="45"/>
        <v>1.8080855693725653</v>
      </c>
      <c r="DQ15" s="98">
        <f t="shared" si="45"/>
        <v>1.404157192626883</v>
      </c>
      <c r="DR15" s="98">
        <f t="shared" si="45"/>
        <v>1.0123891183824867</v>
      </c>
      <c r="DS15" s="98">
        <f t="shared" si="45"/>
        <v>0.63227539154129886</v>
      </c>
      <c r="DT15" s="98">
        <f t="shared" si="45"/>
        <v>0.26333560700095404</v>
      </c>
      <c r="DU15" s="98">
        <f t="shared" si="45"/>
        <v>-9.4886518445832735E-2</v>
      </c>
      <c r="DV15" s="98">
        <f t="shared" si="45"/>
        <v>-0.44282449517544364</v>
      </c>
      <c r="DW15" s="98">
        <f t="shared" si="45"/>
        <v>-0.78089033395599472</v>
      </c>
      <c r="DX15" s="98">
        <f t="shared" si="45"/>
        <v>-1.1094757466669307</v>
      </c>
      <c r="DY15" s="98">
        <f t="shared" si="45"/>
        <v>-1.4289532779290539</v>
      </c>
      <c r="DZ15" s="98">
        <f t="shared" si="45"/>
        <v>-1.7396773710729292</v>
      </c>
      <c r="EA15" s="98">
        <f t="shared" si="45"/>
        <v>-2.0419853718456693</v>
      </c>
      <c r="EB15" s="98"/>
      <c r="EC15" s="98"/>
      <c r="ED15" s="98"/>
      <c r="EE15" s="98"/>
      <c r="EF15" s="98"/>
      <c r="EG15" s="98"/>
      <c r="EH15" s="98"/>
      <c r="EI15" s="98"/>
      <c r="EJ15" s="98"/>
      <c r="EK15" s="98"/>
      <c r="EL15" s="98"/>
      <c r="EM15" s="98"/>
      <c r="EN15" s="98"/>
      <c r="EO15" s="98"/>
      <c r="EP15" s="98"/>
      <c r="EU15" s="94"/>
      <c r="EV15" s="94"/>
      <c r="EW15" s="94"/>
      <c r="EX15" s="94">
        <v>9</v>
      </c>
      <c r="EY15" s="99">
        <f>SQRT(('Box Position Calc'!$D13-EY$6)^2+(EY$4-'Box Position Calc'!$C13)^2)</f>
        <v>9.9368456549559863</v>
      </c>
      <c r="EZ15" s="99">
        <f>SQRT(('Box Position Calc'!$D13-EZ$6)^2+(EZ$4-'Box Position Calc'!$C13)^2)</f>
        <v>12.60610438166829</v>
      </c>
      <c r="FA15" s="99">
        <f>SQRT(('Box Position Calc'!$D13-FA$6)^2+(FA$4-'Box Position Calc'!$C13)^2)</f>
        <v>14.067640132062451</v>
      </c>
      <c r="FB15" s="99">
        <f>SQRT(('Box Position Calc'!$D13-FB$6)^2+(FB$4-'Box Position Calc'!$C13)^2)</f>
        <v>15.582529603833381</v>
      </c>
      <c r="FC15" s="99">
        <f>SQRT(('Box Position Calc'!$D13-FC$6)^2+(FC$4-'Box Position Calc'!$C13)^2)</f>
        <v>17.136629119780398</v>
      </c>
      <c r="FD15" s="99">
        <f>SQRT(('Box Position Calc'!$D13-FD$6)^2+(FD$4-'Box Position Calc'!$C13)^2)</f>
        <v>18.720175882958458</v>
      </c>
      <c r="FE15" s="99">
        <f>SQRT(('Box Position Calc'!$D13-FE$6)^2+(FE$4-'Box Position Calc'!$C13)^2)</f>
        <v>20.326288676350273</v>
      </c>
      <c r="FF15" s="99">
        <f>SQRT(('Box Position Calc'!$D13-FF$6)^2+(FF$4-'Box Position Calc'!$C13)^2)</f>
        <v>21.950014496240847</v>
      </c>
      <c r="FG15" s="99">
        <f>SQRT(('Box Position Calc'!$D13-FG$6)^2+(FG$4-'Box Position Calc'!$C13)^2)</f>
        <v>23.587716298562555</v>
      </c>
      <c r="FH15" s="99">
        <f>SQRT(('Box Position Calc'!$D13-FH$6)^2+(FH$4-'Box Position Calc'!$C13)^2)</f>
        <v>25.236673369190239</v>
      </c>
      <c r="FI15" s="99">
        <f>SQRT(('Box Position Calc'!$D13-FI$6)^2+(FI$4-'Box Position Calc'!$C13)^2)</f>
        <v>26.894815561188558</v>
      </c>
      <c r="FJ15" s="99">
        <f>SQRT(('Box Position Calc'!$D13-FJ$6)^2+(FJ$4-'Box Position Calc'!$C13)^2)</f>
        <v>28.560543134942947</v>
      </c>
      <c r="FK15" s="99">
        <f>SQRT(('Box Position Calc'!$D13-FK$6)^2+(FK$4-'Box Position Calc'!$C13)^2)</f>
        <v>30.232602319697115</v>
      </c>
      <c r="FL15" s="99">
        <f>SQRT(('Box Position Calc'!$D13-FL$6)^2+(FL$4-'Box Position Calc'!$C13)^2)</f>
        <v>31.90999781642747</v>
      </c>
      <c r="FM15" s="99">
        <f>SQRT(('Box Position Calc'!$D13-FM$6)^2+(FM$4-'Box Position Calc'!$C13)^2)</f>
        <v>33.591930236788848</v>
      </c>
      <c r="FN15" s="99">
        <f>SQRT(('Box Position Calc'!$D13-FN$6)^2+(FN$4-'Box Position Calc'!$C13)^2)</f>
        <v>35.27775066791537</v>
      </c>
      <c r="FO15" s="99">
        <f>SQRT(('Box Position Calc'!$D13-FO$6)^2+(FO$4-'Box Position Calc'!$C13)^2)</f>
        <v>36.966927193200014</v>
      </c>
      <c r="FP15" s="99">
        <f>SQRT(('Box Position Calc'!$D13-FP$6)^2+(FP$4-'Box Position Calc'!$C13)^2)</f>
        <v>38.659019889186652</v>
      </c>
      <c r="FQ15" s="99">
        <f>SQRT(('Box Position Calc'!$D13-FQ$6)^2+(FQ$4-'Box Position Calc'!$C13)^2)</f>
        <v>38.659019889186652</v>
      </c>
      <c r="FR15" s="99">
        <f>SQRT(('Box Position Calc'!$D13-FR$6)^2+(FR$4-'Box Position Calc'!$C13)^2)</f>
        <v>41.384026063381036</v>
      </c>
      <c r="FS15" s="99">
        <f>SQRT(('Box Position Calc'!$D13-FS$6)^2+(FS$4-'Box Position Calc'!$C13)^2)</f>
        <v>42.749103642971136</v>
      </c>
      <c r="FT15" s="99">
        <f>SQRT(('Box Position Calc'!$D13-FT$6)^2+(FT$4-'Box Position Calc'!$C13)^2)</f>
        <v>44.115685183861878</v>
      </c>
      <c r="FU15" s="99">
        <f>SQRT(('Box Position Calc'!$D13-FU$6)^2+(FU$4-'Box Position Calc'!$C13)^2)</f>
        <v>45.483635124151704</v>
      </c>
      <c r="FV15" s="99">
        <f>SQRT(('Box Position Calc'!$D13-FV$6)^2+(FV$4-'Box Position Calc'!$C13)^2)</f>
        <v>46.852833605594846</v>
      </c>
      <c r="FW15" s="99">
        <f>SQRT(('Box Position Calc'!$D13-FW$6)^2+(FW$4-'Box Position Calc'!$C13)^2)</f>
        <v>48.22317427898524</v>
      </c>
      <c r="FX15" s="99">
        <f>SQRT(('Box Position Calc'!$D13-FX$6)^2+(FX$4-'Box Position Calc'!$C13)^2)</f>
        <v>49.59456246515785</v>
      </c>
      <c r="FY15" s="99">
        <f>SQRT(('Box Position Calc'!$D13-FY$6)^2+(FY$4-'Box Position Calc'!$C13)^2)</f>
        <v>50.966913606581464</v>
      </c>
      <c r="FZ15" s="99">
        <f>SQRT(('Box Position Calc'!$D13-FZ$6)^2+(FZ$4-'Box Position Calc'!$C13)^2)</f>
        <v>52.340151957672681</v>
      </c>
      <c r="GA15" s="99">
        <f>SQRT(('Box Position Calc'!$D13-GA$6)^2+(GA$4-'Box Position Calc'!$C13)^2)</f>
        <v>53.71420947221538</v>
      </c>
      <c r="GB15" s="99">
        <f>SQRT(('Box Position Calc'!$D13-GB$6)^2+(GB$4-'Box Position Calc'!$C13)^2)</f>
        <v>55.089024854312228</v>
      </c>
      <c r="GC15" s="99">
        <f>SQRT(('Box Position Calc'!$D13-GC$6)^2+(GC$4-'Box Position Calc'!$C13)^2)</f>
        <v>56.464542745640507</v>
      </c>
      <c r="GD15" s="99">
        <f>SQRT(('Box Position Calc'!$D13-GD$6)^2+(GD$4-'Box Position Calc'!$C13)^2)</f>
        <v>57.84071302681815</v>
      </c>
      <c r="GE15" s="99">
        <f>SQRT(('Box Position Calc'!$D13-GE$6)^2+(GE$4-'Box Position Calc'!$C13)^2)</f>
        <v>59.217490214702899</v>
      </c>
      <c r="GF15" s="99">
        <f>SQRT(('Box Position Calc'!$D13-GF$6)^2+(GF$4-'Box Position Calc'!$C13)^2)</f>
        <v>60.594832940667231</v>
      </c>
      <c r="GG15" s="99">
        <f>SQRT(('Box Position Calc'!$D13-GG$6)^2+(GG$4-'Box Position Calc'!$C13)^2)</f>
        <v>61.972703497487849</v>
      </c>
      <c r="GH15" s="99">
        <f>SQRT(('Box Position Calc'!$D13-GH$6)^2+(GH$4-'Box Position Calc'!$C13)^2)</f>
        <v>63.35106744458966</v>
      </c>
      <c r="GI15" s="99">
        <f>SQRT(('Box Position Calc'!$D13-GI$6)^2+(GI$4-'Box Position Calc'!$C13)^2)</f>
        <v>63.255650209460377</v>
      </c>
      <c r="GJ15" s="99">
        <f>SQRT(('Box Position Calc'!$D13-GJ$6)^2+(GJ$4-'Box Position Calc'!$C13)^2)</f>
        <v>65.396471502847163</v>
      </c>
      <c r="GK15" s="99">
        <f>SQRT(('Box Position Calc'!$D13-GK$6)^2+(GK$4-'Box Position Calc'!$C13)^2)</f>
        <v>66.473917975461887</v>
      </c>
      <c r="GL15" s="99">
        <f>SQRT(('Box Position Calc'!$D13-GL$6)^2+(GL$4-'Box Position Calc'!$C13)^2)</f>
        <v>67.555756086738896</v>
      </c>
      <c r="GM15" s="99">
        <f>SQRT(('Box Position Calc'!$D13-GM$6)^2+(GM$4-'Box Position Calc'!$C13)^2)</f>
        <v>68.641778191931152</v>
      </c>
      <c r="GN15" s="99">
        <f>SQRT(('Box Position Calc'!$D13-GN$6)^2+(GN$4-'Box Position Calc'!$C13)^2)</f>
        <v>69.731788803288126</v>
      </c>
      <c r="GO15" s="99">
        <f>SQRT(('Box Position Calc'!$D13-GO$6)^2+(GO$4-'Box Position Calc'!$C13)^2)</f>
        <v>70.825603770947637</v>
      </c>
      <c r="GP15" s="99">
        <f>SQRT(('Box Position Calc'!$D13-GP$6)^2+(GP$4-'Box Position Calc'!$C13)^2)</f>
        <v>71.92304952370246</v>
      </c>
      <c r="GQ15" s="99">
        <f>SQRT(('Box Position Calc'!$D13-GQ$6)^2+(GQ$4-'Box Position Calc'!$C13)^2)</f>
        <v>73.023962365208803</v>
      </c>
      <c r="GR15" s="99">
        <f>SQRT(('Box Position Calc'!$D13-GR$6)^2+(GR$4-'Box Position Calc'!$C13)^2)</f>
        <v>74.128187821494038</v>
      </c>
      <c r="GS15" s="99">
        <f>SQRT(('Box Position Calc'!$D13-GS$6)^2+(GS$4-'Box Position Calc'!$C13)^2)</f>
        <v>75.235580035902913</v>
      </c>
      <c r="GT15" s="99">
        <f>SQRT(('Box Position Calc'!$D13-GT$6)^2+(GT$4-'Box Position Calc'!$C13)^2)</f>
        <v>76.346001207892968</v>
      </c>
      <c r="GU15" s="99">
        <f>SQRT(('Box Position Calc'!$D13-GU$6)^2+(GU$4-'Box Position Calc'!$C13)^2)</f>
        <v>77.459321072348885</v>
      </c>
      <c r="GV15" s="99">
        <f>SQRT(('Box Position Calc'!$D13-GV$6)^2+(GV$4-'Box Position Calc'!$C13)^2)</f>
        <v>78.575416416329972</v>
      </c>
      <c r="GW15" s="99">
        <f>SQRT(('Box Position Calc'!$D13-GW$6)^2+(GW$4-'Box Position Calc'!$C13)^2)</f>
        <v>79.694170630397267</v>
      </c>
      <c r="GX15" s="99">
        <f>SQRT(('Box Position Calc'!$D13-GX$6)^2+(GX$4-'Box Position Calc'!$C13)^2)</f>
        <v>80.815473291881901</v>
      </c>
      <c r="GY15" s="99">
        <f>SQRT(('Box Position Calc'!$D13-GY$6)^2+(GY$4-'Box Position Calc'!$C13)^2)</f>
        <v>81.939219777660043</v>
      </c>
      <c r="GZ15" s="99">
        <f>SQRT(('Box Position Calc'!$D13-GZ$6)^2+(GZ$4-'Box Position Calc'!$C13)^2)</f>
        <v>83.065310904187072</v>
      </c>
      <c r="HA15" s="99"/>
      <c r="HB15" s="99"/>
      <c r="HC15" s="99"/>
      <c r="HD15" s="99"/>
      <c r="HE15" s="99"/>
      <c r="HF15" s="99"/>
      <c r="HG15" s="99"/>
      <c r="HH15" s="99"/>
      <c r="HI15" s="99"/>
      <c r="HJ15" s="99"/>
      <c r="HK15" s="99"/>
      <c r="HL15" s="99"/>
      <c r="HM15" s="99"/>
      <c r="HN15" s="99"/>
      <c r="HO15" s="99"/>
      <c r="HP15" s="99"/>
      <c r="HQ15" s="99"/>
      <c r="HR15" s="99"/>
      <c r="HS15" s="115">
        <f>'Box Position Calc'!$D51</f>
        <v>1.987436818998199</v>
      </c>
      <c r="HT15" s="115">
        <f>'Box Position Calc'!$F51</f>
        <v>8.6402314736715553</v>
      </c>
      <c r="HU15" s="115">
        <f>Display!FB52</f>
        <v>0</v>
      </c>
      <c r="HV15" s="116"/>
      <c r="HW15" s="115">
        <f t="shared" si="52"/>
        <v>45.112808475953074</v>
      </c>
      <c r="HX15" s="115">
        <f t="shared" si="64"/>
        <v>33.950603839103906</v>
      </c>
      <c r="HY15" s="115">
        <f t="shared" si="65"/>
        <v>30.030157140103142</v>
      </c>
      <c r="HZ15" s="115">
        <f t="shared" si="66"/>
        <v>26.859412673095591</v>
      </c>
      <c r="IA15" s="115">
        <f t="shared" si="67"/>
        <v>24.256948586236149</v>
      </c>
      <c r="IB15" s="115">
        <f t="shared" si="68"/>
        <v>22.0909065036642</v>
      </c>
      <c r="IC15" s="115">
        <f t="shared" si="69"/>
        <v>20.264891815834403</v>
      </c>
      <c r="ID15" s="115">
        <f t="shared" si="70"/>
        <v>18.707638264968153</v>
      </c>
      <c r="IE15" s="115">
        <f t="shared" si="71"/>
        <v>17.365745670254114</v>
      </c>
      <c r="IF15" s="115">
        <f t="shared" si="72"/>
        <v>16.198638354776477</v>
      </c>
      <c r="IG15" s="115">
        <f t="shared" si="73"/>
        <v>15.175059787458849</v>
      </c>
      <c r="IH15" s="115">
        <f t="shared" si="74"/>
        <v>14.270615617415046</v>
      </c>
      <c r="II15" s="115">
        <f t="shared" si="75"/>
        <v>13.466032270123009</v>
      </c>
      <c r="IJ15" s="115">
        <f t="shared" si="76"/>
        <v>12.745907270674053</v>
      </c>
      <c r="IK15" s="115">
        <f t="shared" si="77"/>
        <v>12.097800905285936</v>
      </c>
      <c r="IL15" s="115">
        <f t="shared" si="78"/>
        <v>11.511567596084092</v>
      </c>
      <c r="IM15" s="115">
        <f t="shared" si="79"/>
        <v>10.978857683656315</v>
      </c>
      <c r="IN15" s="115">
        <f t="shared" si="80"/>
        <v>10.49274183720695</v>
      </c>
      <c r="IO15" s="115">
        <f t="shared" si="81"/>
        <v>10.49274183720695</v>
      </c>
      <c r="IP15" s="115">
        <f t="shared" si="82"/>
        <v>9.7167247010650044</v>
      </c>
      <c r="IQ15" s="115">
        <f t="shared" si="83"/>
        <v>9.3658479615188241</v>
      </c>
      <c r="IR15" s="115">
        <f t="shared" si="84"/>
        <v>9.0366978829964353</v>
      </c>
      <c r="IS15" s="115">
        <f t="shared" si="85"/>
        <v>8.7273369061103097</v>
      </c>
      <c r="IT15" s="115">
        <f t="shared" si="86"/>
        <v>8.4360489968735237</v>
      </c>
      <c r="IU15" s="115">
        <f t="shared" si="87"/>
        <v>8.1613091673722522</v>
      </c>
      <c r="IV15" s="115">
        <f t="shared" si="88"/>
        <v>7.9017578461544815</v>
      </c>
      <c r="IW15" s="115">
        <f t="shared" si="89"/>
        <v>7.6561792300154252</v>
      </c>
      <c r="IX15" s="115">
        <f t="shared" si="90"/>
        <v>7.4234829203393247</v>
      </c>
      <c r="IY15" s="115">
        <f t="shared" si="91"/>
        <v>7.2026882818525735</v>
      </c>
      <c r="IZ15" s="115">
        <f t="shared" si="92"/>
        <v>6.9929110680220106</v>
      </c>
      <c r="JA15" s="115">
        <f t="shared" si="93"/>
        <v>6.7933519417897799</v>
      </c>
      <c r="JB15" s="115">
        <f t="shared" si="94"/>
        <v>6.6032865877326117</v>
      </c>
      <c r="JC15" s="115">
        <f t="shared" si="95"/>
        <v>6.4220571657800178</v>
      </c>
      <c r="JD15" s="115">
        <f t="shared" si="96"/>
        <v>6.2490649001749716</v>
      </c>
      <c r="JE15" s="115">
        <f t="shared" si="97"/>
        <v>6.0837636326109816</v>
      </c>
      <c r="JF15" s="115">
        <f t="shared" si="98"/>
        <v>5.9256541971403465</v>
      </c>
      <c r="JG15" s="115">
        <f t="shared" si="99"/>
        <v>5.0246757216982587</v>
      </c>
      <c r="JH15" s="115">
        <f t="shared" si="100"/>
        <v>4.0298263659820179</v>
      </c>
      <c r="JI15" s="115">
        <f t="shared" si="101"/>
        <v>3.5565024031994881</v>
      </c>
      <c r="JJ15" s="115">
        <f t="shared" si="102"/>
        <v>3.0983076217443113</v>
      </c>
      <c r="JK15" s="115">
        <f t="shared" si="103"/>
        <v>2.6545839458869409</v>
      </c>
      <c r="JL15" s="115">
        <f t="shared" si="104"/>
        <v>2.2247072638054419</v>
      </c>
      <c r="JM15" s="115">
        <f t="shared" si="105"/>
        <v>1.8080855693725653</v>
      </c>
      <c r="JN15" s="115">
        <f t="shared" si="106"/>
        <v>1.404157192626883</v>
      </c>
      <c r="JO15" s="115">
        <f t="shared" si="54"/>
        <v>1.0123891183824867</v>
      </c>
      <c r="JP15" s="115">
        <f t="shared" si="55"/>
        <v>0.63227539154129886</v>
      </c>
      <c r="JQ15" s="115">
        <f t="shared" si="56"/>
        <v>0.26333560700095404</v>
      </c>
      <c r="JR15" s="115">
        <f t="shared" si="57"/>
        <v>-9.4886518445832735E-2</v>
      </c>
      <c r="JS15" s="115">
        <f t="shared" si="58"/>
        <v>-0.44282449517544364</v>
      </c>
      <c r="JT15" s="115">
        <f t="shared" si="59"/>
        <v>-0.78089033395599472</v>
      </c>
      <c r="JU15" s="115">
        <f t="shared" si="60"/>
        <v>-1.1094757466669307</v>
      </c>
      <c r="JV15" s="115">
        <f t="shared" si="61"/>
        <v>-1.4289532779290539</v>
      </c>
      <c r="JW15" s="115">
        <f t="shared" si="62"/>
        <v>-1.7396773710729292</v>
      </c>
      <c r="JX15" s="115">
        <f t="shared" si="63"/>
        <v>-2.0419853718456693</v>
      </c>
      <c r="JY15" s="99"/>
      <c r="JZ15" s="99"/>
      <c r="KA15" s="99"/>
      <c r="KH15" s="96">
        <v>9</v>
      </c>
      <c r="KI15" s="100">
        <f>SQRT(('Box Position Calc'!$D13-KI$6)^2+(KI$4-'Box Position Calc'!$C13)^2)</f>
        <v>9.9368456549559863</v>
      </c>
      <c r="KJ15" s="100">
        <f>SQRT(('Box Position Calc'!$D13-KJ$6)^2+(KJ$4-'Box Position Calc'!$C13)^2)</f>
        <v>12.60610438166829</v>
      </c>
      <c r="KK15" s="100">
        <f>SQRT(('Box Position Calc'!$D13-KK$6)^2+(KK$4-'Box Position Calc'!$C13)^2)</f>
        <v>14.067640132062451</v>
      </c>
      <c r="KL15" s="100">
        <f>SQRT(('Box Position Calc'!$D13-KL$6)^2+(KL$4-'Box Position Calc'!$C13)^2)</f>
        <v>15.582529603833381</v>
      </c>
      <c r="KM15" s="100">
        <f>SQRT(('Box Position Calc'!$D13-KM$6)^2+(KM$4-'Box Position Calc'!$C13)^2)</f>
        <v>17.136629119780398</v>
      </c>
      <c r="KN15" s="100">
        <f>SQRT(('Box Position Calc'!$D13-KN$6)^2+(KN$4-'Box Position Calc'!$C13)^2)</f>
        <v>18.720175882958458</v>
      </c>
      <c r="KO15" s="100">
        <f>SQRT(('Box Position Calc'!$D13-KO$6)^2+(KO$4-'Box Position Calc'!$C13)^2)</f>
        <v>20.326288676350273</v>
      </c>
      <c r="KP15" s="100">
        <f>SQRT(('Box Position Calc'!$D13-KP$6)^2+(KP$4-'Box Position Calc'!$C13)^2)</f>
        <v>21.950014496240847</v>
      </c>
      <c r="KQ15" s="100">
        <f>SQRT(('Box Position Calc'!$D13-KQ$6)^2+(KQ$4-'Box Position Calc'!$C13)^2)</f>
        <v>23.587716298562555</v>
      </c>
      <c r="KR15" s="100">
        <f>SQRT(('Box Position Calc'!$D13-KR$6)^2+(KR$4-'Box Position Calc'!$C13)^2)</f>
        <v>25.236673369190239</v>
      </c>
      <c r="KS15" s="100">
        <f>SQRT(('Box Position Calc'!$D13-KS$6)^2+(KS$4-'Box Position Calc'!$C13)^2)</f>
        <v>26.894815561188558</v>
      </c>
      <c r="KT15" s="100">
        <f>SQRT(('Box Position Calc'!$D13-KT$6)^2+(KT$4-'Box Position Calc'!$C13)^2)</f>
        <v>28.560543134942947</v>
      </c>
      <c r="KU15" s="100">
        <f>SQRT(('Box Position Calc'!$D13-KU$6)^2+(KU$4-'Box Position Calc'!$C13)^2)</f>
        <v>30.232602319697115</v>
      </c>
      <c r="KV15" s="100">
        <f>SQRT(('Box Position Calc'!$D13-KV$6)^2+(KV$4-'Box Position Calc'!$C13)^2)</f>
        <v>31.90999781642747</v>
      </c>
      <c r="KW15" s="100">
        <f>SQRT(('Box Position Calc'!$D13-KW$6)^2+(KW$4-'Box Position Calc'!$C13)^2)</f>
        <v>33.591930236788848</v>
      </c>
      <c r="KX15" s="100">
        <f>SQRT(('Box Position Calc'!$D13-KX$6)^2+(KX$4-'Box Position Calc'!$C13)^2)</f>
        <v>35.27775066791537</v>
      </c>
      <c r="KY15" s="100">
        <f>SQRT(('Box Position Calc'!$D13-KY$6)^2+(KY$4-'Box Position Calc'!$C13)^2)</f>
        <v>36.966927193200014</v>
      </c>
      <c r="KZ15" s="100">
        <f>SQRT(('Box Position Calc'!$D13-KZ$6)^2+(KZ$4-'Box Position Calc'!$C13)^2)</f>
        <v>38.659019889186652</v>
      </c>
      <c r="LA15" s="100">
        <f>SQRT(('Box Position Calc'!$D13-LA$6)^2+(LA$4-'Box Position Calc'!$C13)^2)</f>
        <v>38.659019889186652</v>
      </c>
      <c r="LB15" s="100">
        <f>SQRT(('Box Position Calc'!$D13-LB$6)^2+(LB$4-'Box Position Calc'!$C13)^2)</f>
        <v>41.384026063381036</v>
      </c>
      <c r="LC15" s="100">
        <f>SQRT(('Box Position Calc'!$D13-LC$6)^2+(LC$4-'Box Position Calc'!$C13)^2)</f>
        <v>42.749103642971136</v>
      </c>
      <c r="LD15" s="100">
        <f>SQRT(('Box Position Calc'!$D13-LD$6)^2+(LD$4-'Box Position Calc'!$C13)^2)</f>
        <v>44.115685183861878</v>
      </c>
      <c r="LE15" s="100">
        <f>SQRT(('Box Position Calc'!$D13-LE$6)^2+(LE$4-'Box Position Calc'!$C13)^2)</f>
        <v>45.483635124151704</v>
      </c>
      <c r="LF15" s="100">
        <f>SQRT(('Box Position Calc'!$D13-LF$6)^2+(LF$4-'Box Position Calc'!$C13)^2)</f>
        <v>46.852833605594846</v>
      </c>
      <c r="LG15" s="100">
        <f>SQRT(('Box Position Calc'!$D13-LG$6)^2+(LG$4-'Box Position Calc'!$C13)^2)</f>
        <v>48.22317427898524</v>
      </c>
      <c r="LH15" s="100">
        <f>SQRT(('Box Position Calc'!$D13-LH$6)^2+(LH$4-'Box Position Calc'!$C13)^2)</f>
        <v>49.59456246515785</v>
      </c>
      <c r="LI15" s="100">
        <f>SQRT(('Box Position Calc'!$D13-LI$6)^2+(LI$4-'Box Position Calc'!$C13)^2)</f>
        <v>50.966913606581464</v>
      </c>
      <c r="LJ15" s="100">
        <f>SQRT(('Box Position Calc'!$D13-LJ$6)^2+(LJ$4-'Box Position Calc'!$C13)^2)</f>
        <v>52.340151957672681</v>
      </c>
      <c r="LK15" s="100">
        <f>SQRT(('Box Position Calc'!$D13-LK$6)^2+(LK$4-'Box Position Calc'!$C13)^2)</f>
        <v>53.71420947221538</v>
      </c>
      <c r="LL15" s="100">
        <f>SQRT(('Box Position Calc'!$D13-LL$6)^2+(LL$4-'Box Position Calc'!$C13)^2)</f>
        <v>55.089024854312228</v>
      </c>
      <c r="LM15" s="100">
        <f>SQRT(('Box Position Calc'!$D13-LM$6)^2+(LM$4-'Box Position Calc'!$C13)^2)</f>
        <v>56.464542745640507</v>
      </c>
      <c r="LN15" s="100">
        <f>SQRT(('Box Position Calc'!$D13-LN$6)^2+(LN$4-'Box Position Calc'!$C13)^2)</f>
        <v>57.84071302681815</v>
      </c>
      <c r="LO15" s="100">
        <f>SQRT(('Box Position Calc'!$D13-LO$6)^2+(LO$4-'Box Position Calc'!$C13)^2)</f>
        <v>59.217490214702899</v>
      </c>
      <c r="LP15" s="100">
        <f>SQRT(('Box Position Calc'!$D13-LP$6)^2+(LP$4-'Box Position Calc'!$C13)^2)</f>
        <v>60.594832940667231</v>
      </c>
      <c r="LQ15" s="100">
        <f>SQRT(('Box Position Calc'!$D13-LQ$6)^2+(LQ$4-'Box Position Calc'!$C13)^2)</f>
        <v>61.972703497487849</v>
      </c>
      <c r="LR15" s="100">
        <f>SQRT(('Box Position Calc'!$D13-LR$6)^2+(LR$4-'Box Position Calc'!$C13)^2)</f>
        <v>63.35106744458966</v>
      </c>
      <c r="LS15" s="100">
        <f>SQRT(('Box Position Calc'!$D13-LS$6)^2+(LS$4-'Box Position Calc'!$C13)^2)</f>
        <v>63.255650209460377</v>
      </c>
      <c r="LT15" s="100">
        <f>SQRT(('Box Position Calc'!$D13-LT$6)^2+(LT$4-'Box Position Calc'!$C13)^2)</f>
        <v>65.396471502847163</v>
      </c>
      <c r="LU15" s="100">
        <f>SQRT(('Box Position Calc'!$D13-LU$6)^2+(LU$4-'Box Position Calc'!$C13)^2)</f>
        <v>66.473917975461887</v>
      </c>
      <c r="LV15" s="100">
        <f>SQRT(('Box Position Calc'!$D13-LV$6)^2+(LV$4-'Box Position Calc'!$C13)^2)</f>
        <v>67.555756086738896</v>
      </c>
      <c r="LW15" s="100">
        <f>SQRT(('Box Position Calc'!$D13-LW$6)^2+(LW$4-'Box Position Calc'!$C13)^2)</f>
        <v>68.641778191931152</v>
      </c>
      <c r="LX15" s="100">
        <f>SQRT(('Box Position Calc'!$D13-LX$6)^2+(LX$4-'Box Position Calc'!$C13)^2)</f>
        <v>69.731788803288126</v>
      </c>
      <c r="LY15" s="100">
        <f>SQRT(('Box Position Calc'!$D13-LY$6)^2+(LY$4-'Box Position Calc'!$C13)^2)</f>
        <v>70.825603770947637</v>
      </c>
      <c r="LZ15" s="100">
        <f>SQRT(('Box Position Calc'!$D13-LZ$6)^2+(LZ$4-'Box Position Calc'!$C13)^2)</f>
        <v>71.92304952370246</v>
      </c>
      <c r="MA15" s="100">
        <f>SQRT(('Box Position Calc'!$D13-MA$6)^2+(MA$4-'Box Position Calc'!$C13)^2)</f>
        <v>73.023962365208803</v>
      </c>
      <c r="MB15" s="100">
        <f>SQRT(('Box Position Calc'!$D13-MB$6)^2+(MB$4-'Box Position Calc'!$C13)^2)</f>
        <v>74.128187821494038</v>
      </c>
      <c r="MC15" s="100">
        <f>SQRT(('Box Position Calc'!$D13-MC$6)^2+(MC$4-'Box Position Calc'!$C13)^2)</f>
        <v>75.235580035902913</v>
      </c>
      <c r="MD15" s="100">
        <f>SQRT(('Box Position Calc'!$D13-MD$6)^2+(MD$4-'Box Position Calc'!$C13)^2)</f>
        <v>76.346001207892968</v>
      </c>
      <c r="ME15" s="100">
        <f>SQRT(('Box Position Calc'!$D13-ME$6)^2+(ME$4-'Box Position Calc'!$C13)^2)</f>
        <v>77.459321072348885</v>
      </c>
      <c r="MF15" s="100">
        <f>SQRT(('Box Position Calc'!$D13-MF$6)^2+(MF$4-'Box Position Calc'!$C13)^2)</f>
        <v>78.575416416329972</v>
      </c>
      <c r="MG15" s="100">
        <f>SQRT(('Box Position Calc'!$D13-MG$6)^2+(MG$4-'Box Position Calc'!$C13)^2)</f>
        <v>79.694170630397267</v>
      </c>
      <c r="MH15" s="100">
        <f>SQRT(('Box Position Calc'!$D13-MH$6)^2+(MH$4-'Box Position Calc'!$C13)^2)</f>
        <v>80.815473291881901</v>
      </c>
      <c r="MI15" s="100">
        <f>SQRT(('Box Position Calc'!$D13-MI$6)^2+(MI$4-'Box Position Calc'!$C13)^2)</f>
        <v>81.939219777660043</v>
      </c>
      <c r="MJ15" s="100">
        <f>SQRT(('Box Position Calc'!$D13-MJ$6)^2+(MJ$4-'Box Position Calc'!$C13)^2)</f>
        <v>83.065310904187072</v>
      </c>
      <c r="MK15" s="100"/>
      <c r="ML15" s="100"/>
      <c r="MM15" s="100"/>
      <c r="MN15" s="100"/>
      <c r="MO15" s="100"/>
      <c r="MP15" s="100"/>
      <c r="MQ15" s="100"/>
      <c r="MR15" s="100"/>
      <c r="MS15" s="100"/>
      <c r="MT15" s="100"/>
      <c r="MU15" s="100"/>
      <c r="MV15" s="100"/>
      <c r="MW15" s="100"/>
      <c r="MX15" s="100"/>
      <c r="MY15" s="100"/>
      <c r="MZ15" s="100"/>
      <c r="NA15" s="100"/>
      <c r="NB15" s="100"/>
      <c r="NC15" s="100">
        <f>Display!C15</f>
        <v>1.987436818998199</v>
      </c>
      <c r="ND15" s="100">
        <f>Display!D15</f>
        <v>8.6402314736715553</v>
      </c>
      <c r="NE15" s="100">
        <f>Display!D52</f>
        <v>3</v>
      </c>
      <c r="NF15" s="100"/>
      <c r="NG15" s="100">
        <f t="shared" si="53"/>
        <v>45.112808475953074</v>
      </c>
      <c r="NH15" s="100">
        <f t="shared" si="47"/>
        <v>33.950603839103906</v>
      </c>
      <c r="NI15" s="100">
        <f t="shared" si="47"/>
        <v>30.030157140103142</v>
      </c>
      <c r="NJ15" s="100">
        <f t="shared" si="47"/>
        <v>26.859412673095591</v>
      </c>
      <c r="NK15" s="100">
        <f t="shared" si="47"/>
        <v>24.256948586236149</v>
      </c>
      <c r="NL15" s="100">
        <f t="shared" si="47"/>
        <v>22.0909065036642</v>
      </c>
      <c r="NM15" s="100">
        <f t="shared" si="47"/>
        <v>20.264891815834403</v>
      </c>
      <c r="NN15" s="100">
        <f t="shared" si="47"/>
        <v>18.707638264968153</v>
      </c>
      <c r="NO15" s="100">
        <f t="shared" si="47"/>
        <v>17.365745670254114</v>
      </c>
      <c r="NP15" s="100">
        <f t="shared" si="47"/>
        <v>16.198638354776477</v>
      </c>
      <c r="NQ15" s="100">
        <f t="shared" si="47"/>
        <v>15.175059787458849</v>
      </c>
      <c r="NR15" s="100">
        <f t="shared" si="47"/>
        <v>14.270615617415046</v>
      </c>
      <c r="NS15" s="100">
        <f t="shared" si="47"/>
        <v>13.466032270123009</v>
      </c>
      <c r="NT15" s="100">
        <f t="shared" si="47"/>
        <v>12.745907270674053</v>
      </c>
      <c r="NU15" s="100">
        <f t="shared" si="47"/>
        <v>12.097800905285936</v>
      </c>
      <c r="NV15" s="100">
        <f t="shared" si="47"/>
        <v>11.511567596084092</v>
      </c>
      <c r="NW15" s="100">
        <f t="shared" si="47"/>
        <v>10.978857683656315</v>
      </c>
      <c r="NX15" s="100">
        <f t="shared" si="48"/>
        <v>10.49274183720695</v>
      </c>
      <c r="NY15" s="100">
        <f t="shared" si="48"/>
        <v>10.49274183720695</v>
      </c>
      <c r="NZ15" s="100">
        <f t="shared" si="48"/>
        <v>9.7167247010650044</v>
      </c>
      <c r="OA15" s="100">
        <f t="shared" si="48"/>
        <v>9.3658479615188241</v>
      </c>
      <c r="OB15" s="100">
        <f t="shared" si="48"/>
        <v>9.0366978829964353</v>
      </c>
      <c r="OC15" s="100">
        <f t="shared" si="48"/>
        <v>8.7273369061103097</v>
      </c>
      <c r="OD15" s="100">
        <f t="shared" si="48"/>
        <v>8.4360489968735237</v>
      </c>
      <c r="OE15" s="100">
        <f t="shared" si="48"/>
        <v>8.1613091673722522</v>
      </c>
      <c r="OF15" s="100">
        <f t="shared" si="48"/>
        <v>7.9017578461544815</v>
      </c>
      <c r="OG15" s="100">
        <f t="shared" si="48"/>
        <v>7.6561792300154252</v>
      </c>
      <c r="OH15" s="100">
        <f t="shared" si="48"/>
        <v>7.4234829203393247</v>
      </c>
      <c r="OI15" s="100">
        <f t="shared" si="48"/>
        <v>7.2026882818525735</v>
      </c>
      <c r="OJ15" s="100">
        <f t="shared" si="48"/>
        <v>6.9929110680220106</v>
      </c>
      <c r="OK15" s="100">
        <f t="shared" si="48"/>
        <v>6.7933519417897799</v>
      </c>
      <c r="OL15" s="100">
        <f t="shared" si="48"/>
        <v>6.6032865877326117</v>
      </c>
      <c r="OM15" s="100">
        <f t="shared" si="48"/>
        <v>6.4220571657800178</v>
      </c>
      <c r="ON15" s="100">
        <f t="shared" si="49"/>
        <v>6.2490649001749716</v>
      </c>
      <c r="OO15" s="100">
        <f t="shared" si="49"/>
        <v>6.0837636326109816</v>
      </c>
      <c r="OP15" s="100">
        <f t="shared" si="49"/>
        <v>5.9256541971403465</v>
      </c>
      <c r="OQ15" s="100">
        <f t="shared" si="49"/>
        <v>5.0246757216982587</v>
      </c>
      <c r="OR15" s="100">
        <f t="shared" si="49"/>
        <v>4.0298263659820179</v>
      </c>
      <c r="OS15" s="100">
        <f t="shared" si="49"/>
        <v>3.5565024031994881</v>
      </c>
      <c r="OT15" s="100">
        <f t="shared" si="49"/>
        <v>3.0983076217443113</v>
      </c>
      <c r="OU15" s="100">
        <f t="shared" si="49"/>
        <v>2.6545839458869409</v>
      </c>
      <c r="OV15" s="100">
        <f t="shared" si="49"/>
        <v>2.2247072638054419</v>
      </c>
      <c r="OW15" s="100">
        <f t="shared" si="49"/>
        <v>1.8080855693725653</v>
      </c>
      <c r="OX15" s="100">
        <f t="shared" si="49"/>
        <v>1.404157192626883</v>
      </c>
      <c r="OY15" s="100">
        <f t="shared" si="49"/>
        <v>1.0123891183824867</v>
      </c>
      <c r="OZ15" s="100">
        <f t="shared" si="49"/>
        <v>0.63227539154129886</v>
      </c>
      <c r="PA15" s="100">
        <f t="shared" si="49"/>
        <v>0.26333560700095404</v>
      </c>
      <c r="PB15" s="100">
        <f t="shared" si="49"/>
        <v>-9.4886518445832735E-2</v>
      </c>
      <c r="PC15" s="100">
        <f t="shared" si="49"/>
        <v>-0.44282449517544364</v>
      </c>
      <c r="PD15" s="100">
        <f t="shared" si="50"/>
        <v>-0.78089033395599472</v>
      </c>
      <c r="PE15" s="100">
        <f t="shared" si="50"/>
        <v>-1.1094757466669307</v>
      </c>
      <c r="PF15" s="100">
        <f t="shared" si="50"/>
        <v>-1.4289532779290539</v>
      </c>
      <c r="PG15" s="100">
        <f t="shared" si="50"/>
        <v>-1.7396773710729292</v>
      </c>
      <c r="PH15" s="100">
        <f t="shared" si="50"/>
        <v>-2.0419853718456693</v>
      </c>
      <c r="PI15" s="100"/>
      <c r="PJ15" s="100"/>
      <c r="PK15" s="100"/>
    </row>
    <row r="16" spans="1:427" x14ac:dyDescent="0.2">
      <c r="A16" s="92"/>
      <c r="B16" s="92"/>
      <c r="C16" s="92">
        <v>10</v>
      </c>
      <c r="D16" s="98">
        <f>SQRT(('Box Position Calc'!$D14-D$6)^2+(D$4-'Box Position Calc'!$C14)^2)</f>
        <v>9.8313225039578054</v>
      </c>
      <c r="E16" s="98">
        <f>SQRT(('Box Position Calc'!$D14-E$6)^2+(E$4-'Box Position Calc'!$C14)^2)</f>
        <v>12.525779607779887</v>
      </c>
      <c r="F16" s="98">
        <f>SQRT(('Box Position Calc'!$D14-F$6)^2+(F$4-'Box Position Calc'!$C14)^2)</f>
        <v>13.99690784544023</v>
      </c>
      <c r="G16" s="98">
        <f>SQRT(('Box Position Calc'!$D14-G$6)^2+(G$4-'Box Position Calc'!$C14)^2)</f>
        <v>15.519787448617011</v>
      </c>
      <c r="H16" s="98">
        <f>SQRT(('Box Position Calc'!$D14-H$6)^2+(H$4-'Box Position Calc'!$C14)^2)</f>
        <v>17.080581794312103</v>
      </c>
      <c r="I16" s="98">
        <f>SQRT(('Box Position Calc'!$D14-I$6)^2+(I$4-'Box Position Calc'!$C14)^2)</f>
        <v>18.669784283155341</v>
      </c>
      <c r="J16" s="98">
        <f>SQRT(('Box Position Calc'!$D14-J$6)^2+(J$4-'Box Position Calc'!$C14)^2)</f>
        <v>20.280717805155572</v>
      </c>
      <c r="K16" s="98">
        <f>SQRT(('Box Position Calc'!$D14-K$6)^2+(K$4-'Box Position Calc'!$C14)^2)</f>
        <v>21.908589251035462</v>
      </c>
      <c r="L16" s="98">
        <f>SQRT(('Box Position Calc'!$D14-L$6)^2+(L$4-'Box Position Calc'!$C14)^2)</f>
        <v>23.54988641191823</v>
      </c>
      <c r="M16" s="98">
        <f>SQRT(('Box Position Calc'!$D14-M$6)^2+(M$4-'Box Position Calc'!$C14)^2)</f>
        <v>25.201986346781226</v>
      </c>
      <c r="N16" s="98">
        <f>SQRT(('Box Position Calc'!$D14-N$6)^2+(N$4-'Box Position Calc'!$C14)^2)</f>
        <v>26.862895979359262</v>
      </c>
      <c r="O16" s="98">
        <f>SQRT(('Box Position Calc'!$D14-O$6)^2+(O$4-'Box Position Calc'!$C14)^2)</f>
        <v>28.531076806490088</v>
      </c>
      <c r="P16" s="98">
        <f>SQRT(('Box Position Calc'!$D14-P$6)^2+(P$4-'Box Position Calc'!$C14)^2)</f>
        <v>30.205324130742735</v>
      </c>
      <c r="Q16" s="98">
        <f>SQRT(('Box Position Calc'!$D14-Q$6)^2+(Q$4-'Box Position Calc'!$C14)^2)</f>
        <v>31.884682321046487</v>
      </c>
      <c r="R16" s="98">
        <f>SQRT(('Box Position Calc'!$D14-R$6)^2+(R$4-'Box Position Calc'!$C14)^2)</f>
        <v>33.568384327374339</v>
      </c>
      <c r="S16" s="98">
        <f>SQRT(('Box Position Calc'!$D14-S$6)^2+(S$4-'Box Position Calc'!$C14)^2)</f>
        <v>35.255807815904603</v>
      </c>
      <c r="T16" s="98">
        <f>SQRT(('Box Position Calc'!$D14-T$6)^2+(T$4-'Box Position Calc'!$C14)^2)</f>
        <v>36.946442885873616</v>
      </c>
      <c r="U16" s="98">
        <f>SQRT(('Box Position Calc'!$D14-U$6)^2+(U$4-'Box Position Calc'!$C14)^2)</f>
        <v>38.639867984397597</v>
      </c>
      <c r="V16" s="98">
        <f>SQRT(('Box Position Calc'!$D14-V$6)^2+(V$4-'Box Position Calc'!$C14)^2)</f>
        <v>38.639867984397597</v>
      </c>
      <c r="W16" s="98">
        <f>SQRT(('Box Position Calc'!$D14-W$6)^2+(W$4-'Box Position Calc'!$C14)^2)</f>
        <v>41.367006170605826</v>
      </c>
      <c r="X16" s="98">
        <f>SQRT(('Box Position Calc'!$D14-X$6)^2+(X$4-'Box Position Calc'!$C14)^2)</f>
        <v>42.733048711792428</v>
      </c>
      <c r="Y16" s="98">
        <f>SQRT(('Box Position Calc'!$D14-Y$6)^2+(Y$4-'Box Position Calc'!$C14)^2)</f>
        <v>44.100535969431753</v>
      </c>
      <c r="Z16" s="98">
        <f>SQRT(('Box Position Calc'!$D14-Z$6)^2+(Z$4-'Box Position Calc'!$C14)^2)</f>
        <v>45.469337594461365</v>
      </c>
      <c r="AA16" s="98">
        <f>SQRT(('Box Position Calc'!$D14-AA$6)^2+(AA$4-'Box Position Calc'!$C14)^2)</f>
        <v>46.839338356431611</v>
      </c>
      <c r="AB16" s="98">
        <f>SQRT(('Box Position Calc'!$D14-AB$6)^2+(AB$4-'Box Position Calc'!$C14)^2)</f>
        <v>48.210436027469292</v>
      </c>
      <c r="AC16" s="98">
        <f>SQRT(('Box Position Calc'!$D14-AC$6)^2+(AC$4-'Box Position Calc'!$C14)^2)</f>
        <v>49.582539609729224</v>
      </c>
      <c r="AD16" s="98">
        <f>SQRT(('Box Position Calc'!$D14-AD$6)^2+(AD$4-'Box Position Calc'!$C14)^2)</f>
        <v>50.955567843399194</v>
      </c>
      <c r="AE16" s="98">
        <f>SQRT(('Box Position Calc'!$D14-AE$6)^2+(AE$4-'Box Position Calc'!$C14)^2)</f>
        <v>52.329447945085228</v>
      </c>
      <c r="AF16" s="98">
        <f>SQRT(('Box Position Calc'!$D14-AF$6)^2+(AF$4-'Box Position Calc'!$C14)^2)</f>
        <v>53.704114536343923</v>
      </c>
      <c r="AG16" s="98">
        <f>SQRT(('Box Position Calc'!$D14-AG$6)^2+(AG$4-'Box Position Calc'!$C14)^2)</f>
        <v>55.079508729920072</v>
      </c>
      <c r="AH16" s="98">
        <f>SQRT(('Box Position Calc'!$D14-AH$6)^2+(AH$4-'Box Position Calc'!$C14)^2)</f>
        <v>56.455577347390339</v>
      </c>
      <c r="AI16" s="98">
        <f>SQRT(('Box Position Calc'!$D14-AI$6)^2+(AI$4-'Box Position Calc'!$C14)^2)</f>
        <v>57.832272246784811</v>
      </c>
      <c r="AJ16" s="98">
        <f>SQRT(('Box Position Calc'!$D14-AJ$6)^2+(AJ$4-'Box Position Calc'!$C14)^2)</f>
        <v>59.209549742643176</v>
      </c>
      <c r="AK16" s="98">
        <f>SQRT(('Box Position Calc'!$D14-AK$6)^2+(AK$4-'Box Position Calc'!$C14)^2)</f>
        <v>60.587370104074253</v>
      </c>
      <c r="AL16" s="98">
        <f>SQRT(('Box Position Calc'!$D14-AL$6)^2+(AL$4-'Box Position Calc'!$C14)^2)</f>
        <v>61.965697118896678</v>
      </c>
      <c r="AM16" s="98">
        <f>SQRT(('Box Position Calc'!$D14-AM$6)^2+(AM$4-'Box Position Calc'!$C14)^2)</f>
        <v>63.34449771396757</v>
      </c>
      <c r="AN16" s="98">
        <f>SQRT(('Box Position Calc'!$D14-AN$6)^2+(AN$4-'Box Position Calc'!$C14)^2)</f>
        <v>63.251595384315024</v>
      </c>
      <c r="AO16" s="98">
        <f>SQRT(('Box Position Calc'!$D14-AO$6)^2+(AO$4-'Box Position Calc'!$C14)^2)</f>
        <v>65.395187727650097</v>
      </c>
      <c r="AP16" s="98">
        <f>SQRT(('Box Position Calc'!$D14-AP$6)^2+(AP$4-'Box Position Calc'!$C14)^2)</f>
        <v>66.473952739073141</v>
      </c>
      <c r="AQ16" s="98">
        <f>SQRT(('Box Position Calc'!$D14-AQ$6)^2+(AQ$4-'Box Position Calc'!$C14)^2)</f>
        <v>67.557067217540251</v>
      </c>
      <c r="AR16" s="98">
        <f>SQRT(('Box Position Calc'!$D14-AR$6)^2+(AR$4-'Box Position Calc'!$C14)^2)</f>
        <v>68.644325277263576</v>
      </c>
      <c r="AS16" s="98">
        <f>SQRT(('Box Position Calc'!$D14-AS$6)^2+(AS$4-'Box Position Calc'!$C14)^2)</f>
        <v>69.735533108760777</v>
      </c>
      <c r="AT16" s="98">
        <f>SQRT(('Box Position Calc'!$D14-AT$6)^2+(AT$4-'Box Position Calc'!$C14)^2)</f>
        <v>70.830508162882481</v>
      </c>
      <c r="AU16" s="98">
        <f>SQRT(('Box Position Calc'!$D14-AU$6)^2+(AU$4-'Box Position Calc'!$C14)^2)</f>
        <v>71.929078394749681</v>
      </c>
      <c r="AV16" s="98">
        <f>SQRT(('Box Position Calc'!$D14-AV$6)^2+(AV$4-'Box Position Calc'!$C14)^2)</f>
        <v>73.031081563131181</v>
      </c>
      <c r="AW16" s="98">
        <f>SQRT(('Box Position Calc'!$D14-AW$6)^2+(AW$4-'Box Position Calc'!$C14)^2)</f>
        <v>74.136364581089239</v>
      </c>
      <c r="AX16" s="98">
        <f>SQRT(('Box Position Calc'!$D14-AX$6)^2+(AX$4-'Box Position Calc'!$C14)^2)</f>
        <v>75.244782914009647</v>
      </c>
      <c r="AY16" s="98">
        <f>SQRT(('Box Position Calc'!$D14-AY$6)^2+(AY$4-'Box Position Calc'!$C14)^2)</f>
        <v>76.356200021409393</v>
      </c>
      <c r="AZ16" s="98">
        <f>SQRT(('Box Position Calc'!$D14-AZ$6)^2+(AZ$4-'Box Position Calc'!$C14)^2)</f>
        <v>77.470486839178406</v>
      </c>
      <c r="BA16" s="98">
        <f>SQRT(('Box Position Calc'!$D14-BA$6)^2+(BA$4-'Box Position Calc'!$C14)^2)</f>
        <v>78.587521299160073</v>
      </c>
      <c r="BB16" s="98">
        <f>SQRT(('Box Position Calc'!$D14-BB$6)^2+(BB$4-'Box Position Calc'!$C14)^2)</f>
        <v>79.707187883210096</v>
      </c>
      <c r="BC16" s="98">
        <f>SQRT(('Box Position Calc'!$D14-BC$6)^2+(BC$4-'Box Position Calc'!$C14)^2)</f>
        <v>80.82937720909122</v>
      </c>
      <c r="BD16" s="98">
        <f>SQRT(('Box Position Calc'!$D14-BD$6)^2+(BD$4-'Box Position Calc'!$C14)^2)</f>
        <v>81.953985645766807</v>
      </c>
      <c r="BE16" s="98">
        <f>SQRT(('Box Position Calc'!$D14-BE$6)^2+(BE$4-'Box Position Calc'!$C14)^2)</f>
        <v>83.080914955844918</v>
      </c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  <c r="BU16" s="98"/>
      <c r="BV16" s="98">
        <f>'Box Position Calc'!$D52</f>
        <v>1.9776694245992334</v>
      </c>
      <c r="BW16" s="98">
        <f>'Box Position Calc'!$F52</f>
        <v>8.4805359868704056</v>
      </c>
      <c r="BX16" s="98">
        <f>Display!D53</f>
        <v>4</v>
      </c>
      <c r="BY16" s="101"/>
      <c r="BZ16" s="98">
        <f t="shared" si="17"/>
        <v>44.415663685496781</v>
      </c>
      <c r="CA16" s="98">
        <f t="shared" si="18"/>
        <v>33.31968890402095</v>
      </c>
      <c r="CB16" s="98">
        <f t="shared" si="19"/>
        <v>29.444182683812585</v>
      </c>
      <c r="CC16" s="98">
        <f t="shared" si="20"/>
        <v>26.317154163830736</v>
      </c>
      <c r="CD16" s="98">
        <f t="shared" si="21"/>
        <v>23.755087614554697</v>
      </c>
      <c r="CE16" s="98">
        <f t="shared" si="22"/>
        <v>21.625516582713004</v>
      </c>
      <c r="CF16" s="98">
        <f t="shared" si="23"/>
        <v>19.83209501058306</v>
      </c>
      <c r="CG16" s="98">
        <f t="shared" si="24"/>
        <v>18.303868066070493</v>
      </c>
      <c r="CH16" s="98">
        <f t="shared" si="25"/>
        <v>16.987828184331306</v>
      </c>
      <c r="CI16" s="98">
        <f t="shared" si="26"/>
        <v>15.843793051888412</v>
      </c>
      <c r="CJ16" s="98">
        <f t="shared" si="27"/>
        <v>14.840867565321673</v>
      </c>
      <c r="CK16" s="98">
        <f t="shared" si="28"/>
        <v>13.954976334522655</v>
      </c>
      <c r="CL16" s="98">
        <f t="shared" si="29"/>
        <v>13.167121662728192</v>
      </c>
      <c r="CM16" s="98">
        <f t="shared" si="30"/>
        <v>12.46213734632093</v>
      </c>
      <c r="CN16" s="98">
        <f t="shared" si="31"/>
        <v>11.827785174247623</v>
      </c>
      <c r="CO16" s="98">
        <f t="shared" si="32"/>
        <v>11.2540912641727</v>
      </c>
      <c r="CP16" s="98">
        <f t="shared" si="33"/>
        <v>10.732852411387228</v>
      </c>
      <c r="CQ16" s="98">
        <f t="shared" si="34"/>
        <v>10.257264493459502</v>
      </c>
      <c r="CR16" s="98">
        <f t="shared" si="35"/>
        <v>10.257264493459502</v>
      </c>
      <c r="CS16" s="98">
        <f t="shared" si="36"/>
        <v>9.4964261683276447</v>
      </c>
      <c r="CT16" s="98">
        <f t="shared" si="37"/>
        <v>9.1524534596118485</v>
      </c>
      <c r="CU16" s="98">
        <f t="shared" si="38"/>
        <v>8.8298018050797964</v>
      </c>
      <c r="CV16" s="98">
        <f t="shared" si="39"/>
        <v>8.5265671178717639</v>
      </c>
      <c r="CW16" s="98">
        <f t="shared" si="40"/>
        <v>8.2410634021421174</v>
      </c>
      <c r="CX16" s="98">
        <f t="shared" si="41"/>
        <v>7.9717926805042509</v>
      </c>
      <c r="CY16" s="98">
        <f t="shared" si="42"/>
        <v>7.7174197188879248</v>
      </c>
      <c r="CZ16" s="98">
        <f t="shared" si="43"/>
        <v>7.476750687252121</v>
      </c>
      <c r="DA16" s="98">
        <f t="shared" si="44"/>
        <v>7.2487150653380752</v>
      </c>
      <c r="DB16" s="98">
        <f t="shared" si="44"/>
        <v>7.0323502366128992</v>
      </c>
      <c r="DC16" s="98">
        <f t="shared" si="51"/>
        <v>6.826788319251591</v>
      </c>
      <c r="DD16" s="98">
        <f t="shared" si="45"/>
        <v>6.6312448668462025</v>
      </c>
      <c r="DE16" s="98">
        <f t="shared" si="45"/>
        <v>6.4450091383797314</v>
      </c>
      <c r="DF16" s="98">
        <f t="shared" si="45"/>
        <v>6.2674356905697266</v>
      </c>
      <c r="DG16" s="98">
        <f t="shared" si="45"/>
        <v>6.097937088819549</v>
      </c>
      <c r="DH16" s="98">
        <f t="shared" si="45"/>
        <v>5.9359775679068036</v>
      </c>
      <c r="DI16" s="98">
        <f t="shared" si="45"/>
        <v>5.7810675018913003</v>
      </c>
      <c r="DJ16" s="98">
        <f t="shared" si="45"/>
        <v>4.87979811222786</v>
      </c>
      <c r="DK16" s="98">
        <f t="shared" si="45"/>
        <v>3.8896540813654212</v>
      </c>
      <c r="DL16" s="98">
        <f t="shared" si="45"/>
        <v>3.4185990640112323</v>
      </c>
      <c r="DM16" s="98">
        <f t="shared" si="45"/>
        <v>2.9626185026402823</v>
      </c>
      <c r="DN16" s="98">
        <f t="shared" si="45"/>
        <v>2.5210552670665436</v>
      </c>
      <c r="DO16" s="98">
        <f t="shared" si="45"/>
        <v>2.0932862704718787</v>
      </c>
      <c r="DP16" s="98">
        <f t="shared" si="45"/>
        <v>1.6787205935157772</v>
      </c>
      <c r="DQ16" s="98">
        <f t="shared" si="45"/>
        <v>1.2767976996711354</v>
      </c>
      <c r="DR16" s="98">
        <f t="shared" si="45"/>
        <v>0.88698574091063165</v>
      </c>
      <c r="DS16" s="98">
        <f t="shared" si="45"/>
        <v>0.50877995201858539</v>
      </c>
      <c r="DT16" s="98">
        <f t="shared" si="45"/>
        <v>0.14170113116713878</v>
      </c>
      <c r="DU16" s="98">
        <f t="shared" si="45"/>
        <v>-0.21470579606881302</v>
      </c>
      <c r="DV16" s="98">
        <f t="shared" si="45"/>
        <v>-0.56087313240743697</v>
      </c>
      <c r="DW16" s="98">
        <f t="shared" si="45"/>
        <v>-0.8972116876303744</v>
      </c>
      <c r="DX16" s="98">
        <f t="shared" si="45"/>
        <v>-1.2241119839142698</v>
      </c>
      <c r="DY16" s="98">
        <f t="shared" si="45"/>
        <v>-1.5419453912649601</v>
      </c>
      <c r="DZ16" s="98">
        <f t="shared" si="45"/>
        <v>-1.8510651965950444</v>
      </c>
      <c r="EA16" s="98">
        <f t="shared" si="45"/>
        <v>-2.1518076099413861</v>
      </c>
      <c r="EB16" s="98"/>
      <c r="EC16" s="98"/>
      <c r="ED16" s="98"/>
      <c r="EE16" s="98"/>
      <c r="EF16" s="98"/>
      <c r="EG16" s="98"/>
      <c r="EH16" s="98"/>
      <c r="EI16" s="98"/>
      <c r="EJ16" s="98"/>
      <c r="EK16" s="98"/>
      <c r="EL16" s="98"/>
      <c r="EM16" s="98"/>
      <c r="EN16" s="98"/>
      <c r="EO16" s="98"/>
      <c r="EP16" s="98"/>
      <c r="EU16" s="94"/>
      <c r="EV16" s="94"/>
      <c r="EW16" s="94"/>
      <c r="EX16" s="94">
        <v>10</v>
      </c>
      <c r="EY16" s="99">
        <f>SQRT(('Box Position Calc'!$D14-EY$6)^2+(EY$4-'Box Position Calc'!$C14)^2)</f>
        <v>9.8313225039578054</v>
      </c>
      <c r="EZ16" s="99">
        <f>SQRT(('Box Position Calc'!$D14-EZ$6)^2+(EZ$4-'Box Position Calc'!$C14)^2)</f>
        <v>12.525779607779887</v>
      </c>
      <c r="FA16" s="99">
        <f>SQRT(('Box Position Calc'!$D14-FA$6)^2+(FA$4-'Box Position Calc'!$C14)^2)</f>
        <v>13.99690784544023</v>
      </c>
      <c r="FB16" s="99">
        <f>SQRT(('Box Position Calc'!$D14-FB$6)^2+(FB$4-'Box Position Calc'!$C14)^2)</f>
        <v>15.519787448617011</v>
      </c>
      <c r="FC16" s="99">
        <f>SQRT(('Box Position Calc'!$D14-FC$6)^2+(FC$4-'Box Position Calc'!$C14)^2)</f>
        <v>17.080581794312103</v>
      </c>
      <c r="FD16" s="99">
        <f>SQRT(('Box Position Calc'!$D14-FD$6)^2+(FD$4-'Box Position Calc'!$C14)^2)</f>
        <v>18.669784283155341</v>
      </c>
      <c r="FE16" s="99">
        <f>SQRT(('Box Position Calc'!$D14-FE$6)^2+(FE$4-'Box Position Calc'!$C14)^2)</f>
        <v>20.280717805155572</v>
      </c>
      <c r="FF16" s="99">
        <f>SQRT(('Box Position Calc'!$D14-FF$6)^2+(FF$4-'Box Position Calc'!$C14)^2)</f>
        <v>21.908589251035462</v>
      </c>
      <c r="FG16" s="99">
        <f>SQRT(('Box Position Calc'!$D14-FG$6)^2+(FG$4-'Box Position Calc'!$C14)^2)</f>
        <v>23.54988641191823</v>
      </c>
      <c r="FH16" s="99">
        <f>SQRT(('Box Position Calc'!$D14-FH$6)^2+(FH$4-'Box Position Calc'!$C14)^2)</f>
        <v>25.201986346781226</v>
      </c>
      <c r="FI16" s="99">
        <f>SQRT(('Box Position Calc'!$D14-FI$6)^2+(FI$4-'Box Position Calc'!$C14)^2)</f>
        <v>26.862895979359262</v>
      </c>
      <c r="FJ16" s="99">
        <f>SQRT(('Box Position Calc'!$D14-FJ$6)^2+(FJ$4-'Box Position Calc'!$C14)^2)</f>
        <v>28.531076806490088</v>
      </c>
      <c r="FK16" s="99">
        <f>SQRT(('Box Position Calc'!$D14-FK$6)^2+(FK$4-'Box Position Calc'!$C14)^2)</f>
        <v>30.205324130742735</v>
      </c>
      <c r="FL16" s="99">
        <f>SQRT(('Box Position Calc'!$D14-FL$6)^2+(FL$4-'Box Position Calc'!$C14)^2)</f>
        <v>31.884682321046487</v>
      </c>
      <c r="FM16" s="99">
        <f>SQRT(('Box Position Calc'!$D14-FM$6)^2+(FM$4-'Box Position Calc'!$C14)^2)</f>
        <v>33.568384327374339</v>
      </c>
      <c r="FN16" s="99">
        <f>SQRT(('Box Position Calc'!$D14-FN$6)^2+(FN$4-'Box Position Calc'!$C14)^2)</f>
        <v>35.255807815904603</v>
      </c>
      <c r="FO16" s="99">
        <f>SQRT(('Box Position Calc'!$D14-FO$6)^2+(FO$4-'Box Position Calc'!$C14)^2)</f>
        <v>36.946442885873616</v>
      </c>
      <c r="FP16" s="99">
        <f>SQRT(('Box Position Calc'!$D14-FP$6)^2+(FP$4-'Box Position Calc'!$C14)^2)</f>
        <v>38.639867984397597</v>
      </c>
      <c r="FQ16" s="99">
        <f>SQRT(('Box Position Calc'!$D14-FQ$6)^2+(FQ$4-'Box Position Calc'!$C14)^2)</f>
        <v>38.639867984397597</v>
      </c>
      <c r="FR16" s="99">
        <f>SQRT(('Box Position Calc'!$D14-FR$6)^2+(FR$4-'Box Position Calc'!$C14)^2)</f>
        <v>41.367006170605826</v>
      </c>
      <c r="FS16" s="99">
        <f>SQRT(('Box Position Calc'!$D14-FS$6)^2+(FS$4-'Box Position Calc'!$C14)^2)</f>
        <v>42.733048711792428</v>
      </c>
      <c r="FT16" s="99">
        <f>SQRT(('Box Position Calc'!$D14-FT$6)^2+(FT$4-'Box Position Calc'!$C14)^2)</f>
        <v>44.100535969431753</v>
      </c>
      <c r="FU16" s="99">
        <f>SQRT(('Box Position Calc'!$D14-FU$6)^2+(FU$4-'Box Position Calc'!$C14)^2)</f>
        <v>45.469337594461365</v>
      </c>
      <c r="FV16" s="99">
        <f>SQRT(('Box Position Calc'!$D14-FV$6)^2+(FV$4-'Box Position Calc'!$C14)^2)</f>
        <v>46.839338356431611</v>
      </c>
      <c r="FW16" s="99">
        <f>SQRT(('Box Position Calc'!$D14-FW$6)^2+(FW$4-'Box Position Calc'!$C14)^2)</f>
        <v>48.210436027469292</v>
      </c>
      <c r="FX16" s="99">
        <f>SQRT(('Box Position Calc'!$D14-FX$6)^2+(FX$4-'Box Position Calc'!$C14)^2)</f>
        <v>49.582539609729224</v>
      </c>
      <c r="FY16" s="99">
        <f>SQRT(('Box Position Calc'!$D14-FY$6)^2+(FY$4-'Box Position Calc'!$C14)^2)</f>
        <v>50.955567843399194</v>
      </c>
      <c r="FZ16" s="99">
        <f>SQRT(('Box Position Calc'!$D14-FZ$6)^2+(FZ$4-'Box Position Calc'!$C14)^2)</f>
        <v>52.329447945085228</v>
      </c>
      <c r="GA16" s="99">
        <f>SQRT(('Box Position Calc'!$D14-GA$6)^2+(GA$4-'Box Position Calc'!$C14)^2)</f>
        <v>53.704114536343923</v>
      </c>
      <c r="GB16" s="99">
        <f>SQRT(('Box Position Calc'!$D14-GB$6)^2+(GB$4-'Box Position Calc'!$C14)^2)</f>
        <v>55.079508729920072</v>
      </c>
      <c r="GC16" s="99">
        <f>SQRT(('Box Position Calc'!$D14-GC$6)^2+(GC$4-'Box Position Calc'!$C14)^2)</f>
        <v>56.455577347390339</v>
      </c>
      <c r="GD16" s="99">
        <f>SQRT(('Box Position Calc'!$D14-GD$6)^2+(GD$4-'Box Position Calc'!$C14)^2)</f>
        <v>57.832272246784811</v>
      </c>
      <c r="GE16" s="99">
        <f>SQRT(('Box Position Calc'!$D14-GE$6)^2+(GE$4-'Box Position Calc'!$C14)^2)</f>
        <v>59.209549742643176</v>
      </c>
      <c r="GF16" s="99">
        <f>SQRT(('Box Position Calc'!$D14-GF$6)^2+(GF$4-'Box Position Calc'!$C14)^2)</f>
        <v>60.587370104074253</v>
      </c>
      <c r="GG16" s="99">
        <f>SQRT(('Box Position Calc'!$D14-GG$6)^2+(GG$4-'Box Position Calc'!$C14)^2)</f>
        <v>61.965697118896678</v>
      </c>
      <c r="GH16" s="99">
        <f>SQRT(('Box Position Calc'!$D14-GH$6)^2+(GH$4-'Box Position Calc'!$C14)^2)</f>
        <v>63.34449771396757</v>
      </c>
      <c r="GI16" s="99">
        <f>SQRT(('Box Position Calc'!$D14-GI$6)^2+(GI$4-'Box Position Calc'!$C14)^2)</f>
        <v>63.251595384315024</v>
      </c>
      <c r="GJ16" s="99">
        <f>SQRT(('Box Position Calc'!$D14-GJ$6)^2+(GJ$4-'Box Position Calc'!$C14)^2)</f>
        <v>65.395187727650097</v>
      </c>
      <c r="GK16" s="99">
        <f>SQRT(('Box Position Calc'!$D14-GK$6)^2+(GK$4-'Box Position Calc'!$C14)^2)</f>
        <v>66.473952739073141</v>
      </c>
      <c r="GL16" s="99">
        <f>SQRT(('Box Position Calc'!$D14-GL$6)^2+(GL$4-'Box Position Calc'!$C14)^2)</f>
        <v>67.557067217540251</v>
      </c>
      <c r="GM16" s="99">
        <f>SQRT(('Box Position Calc'!$D14-GM$6)^2+(GM$4-'Box Position Calc'!$C14)^2)</f>
        <v>68.644325277263576</v>
      </c>
      <c r="GN16" s="99">
        <f>SQRT(('Box Position Calc'!$D14-GN$6)^2+(GN$4-'Box Position Calc'!$C14)^2)</f>
        <v>69.735533108760777</v>
      </c>
      <c r="GO16" s="99">
        <f>SQRT(('Box Position Calc'!$D14-GO$6)^2+(GO$4-'Box Position Calc'!$C14)^2)</f>
        <v>70.830508162882481</v>
      </c>
      <c r="GP16" s="99">
        <f>SQRT(('Box Position Calc'!$D14-GP$6)^2+(GP$4-'Box Position Calc'!$C14)^2)</f>
        <v>71.929078394749681</v>
      </c>
      <c r="GQ16" s="99">
        <f>SQRT(('Box Position Calc'!$D14-GQ$6)^2+(GQ$4-'Box Position Calc'!$C14)^2)</f>
        <v>73.031081563131181</v>
      </c>
      <c r="GR16" s="99">
        <f>SQRT(('Box Position Calc'!$D14-GR$6)^2+(GR$4-'Box Position Calc'!$C14)^2)</f>
        <v>74.136364581089239</v>
      </c>
      <c r="GS16" s="99">
        <f>SQRT(('Box Position Calc'!$D14-GS$6)^2+(GS$4-'Box Position Calc'!$C14)^2)</f>
        <v>75.244782914009647</v>
      </c>
      <c r="GT16" s="99">
        <f>SQRT(('Box Position Calc'!$D14-GT$6)^2+(GT$4-'Box Position Calc'!$C14)^2)</f>
        <v>76.356200021409393</v>
      </c>
      <c r="GU16" s="99">
        <f>SQRT(('Box Position Calc'!$D14-GU$6)^2+(GU$4-'Box Position Calc'!$C14)^2)</f>
        <v>77.470486839178406</v>
      </c>
      <c r="GV16" s="99">
        <f>SQRT(('Box Position Calc'!$D14-GV$6)^2+(GV$4-'Box Position Calc'!$C14)^2)</f>
        <v>78.587521299160073</v>
      </c>
      <c r="GW16" s="99">
        <f>SQRT(('Box Position Calc'!$D14-GW$6)^2+(GW$4-'Box Position Calc'!$C14)^2)</f>
        <v>79.707187883210096</v>
      </c>
      <c r="GX16" s="99">
        <f>SQRT(('Box Position Calc'!$D14-GX$6)^2+(GX$4-'Box Position Calc'!$C14)^2)</f>
        <v>80.82937720909122</v>
      </c>
      <c r="GY16" s="99">
        <f>SQRT(('Box Position Calc'!$D14-GY$6)^2+(GY$4-'Box Position Calc'!$C14)^2)</f>
        <v>81.953985645766807</v>
      </c>
      <c r="GZ16" s="99">
        <f>SQRT(('Box Position Calc'!$D14-GZ$6)^2+(GZ$4-'Box Position Calc'!$C14)^2)</f>
        <v>83.080914955844918</v>
      </c>
      <c r="HA16" s="99"/>
      <c r="HB16" s="99"/>
      <c r="HC16" s="99"/>
      <c r="HD16" s="99"/>
      <c r="HE16" s="99"/>
      <c r="HF16" s="99"/>
      <c r="HG16" s="99"/>
      <c r="HH16" s="99"/>
      <c r="HI16" s="99"/>
      <c r="HJ16" s="99"/>
      <c r="HK16" s="99"/>
      <c r="HL16" s="99"/>
      <c r="HM16" s="99"/>
      <c r="HN16" s="99"/>
      <c r="HO16" s="99"/>
      <c r="HP16" s="99"/>
      <c r="HQ16" s="99"/>
      <c r="HR16" s="99"/>
      <c r="HS16" s="115">
        <f>'Box Position Calc'!$D52</f>
        <v>1.9776694245992334</v>
      </c>
      <c r="HT16" s="115">
        <f>'Box Position Calc'!$F52</f>
        <v>8.4805359868704056</v>
      </c>
      <c r="HU16" s="115">
        <f>Display!FB53</f>
        <v>0</v>
      </c>
      <c r="HV16" s="116"/>
      <c r="HW16" s="115">
        <f t="shared" si="52"/>
        <v>44.415663685496781</v>
      </c>
      <c r="HX16" s="115">
        <f t="shared" si="64"/>
        <v>33.31968890402095</v>
      </c>
      <c r="HY16" s="115">
        <f t="shared" si="65"/>
        <v>29.444182683812585</v>
      </c>
      <c r="HZ16" s="115">
        <f t="shared" si="66"/>
        <v>26.317154163830736</v>
      </c>
      <c r="IA16" s="115">
        <f t="shared" si="67"/>
        <v>23.755087614554697</v>
      </c>
      <c r="IB16" s="115">
        <f t="shared" si="68"/>
        <v>21.625516582713004</v>
      </c>
      <c r="IC16" s="115">
        <f t="shared" si="69"/>
        <v>19.83209501058306</v>
      </c>
      <c r="ID16" s="115">
        <f t="shared" si="70"/>
        <v>18.303868066070493</v>
      </c>
      <c r="IE16" s="115">
        <f t="shared" si="71"/>
        <v>16.987828184331306</v>
      </c>
      <c r="IF16" s="115">
        <f t="shared" si="72"/>
        <v>15.843793051888412</v>
      </c>
      <c r="IG16" s="115">
        <f t="shared" si="73"/>
        <v>14.840867565321673</v>
      </c>
      <c r="IH16" s="115">
        <f t="shared" si="74"/>
        <v>13.954976334522655</v>
      </c>
      <c r="II16" s="115">
        <f t="shared" si="75"/>
        <v>13.167121662728192</v>
      </c>
      <c r="IJ16" s="115">
        <f t="shared" si="76"/>
        <v>12.46213734632093</v>
      </c>
      <c r="IK16" s="115">
        <f t="shared" si="77"/>
        <v>11.827785174247623</v>
      </c>
      <c r="IL16" s="115">
        <f t="shared" si="78"/>
        <v>11.2540912641727</v>
      </c>
      <c r="IM16" s="115">
        <f t="shared" si="79"/>
        <v>10.732852411387228</v>
      </c>
      <c r="IN16" s="115">
        <f t="shared" si="80"/>
        <v>10.257264493459502</v>
      </c>
      <c r="IO16" s="115">
        <f t="shared" si="81"/>
        <v>10.257264493459502</v>
      </c>
      <c r="IP16" s="115">
        <f t="shared" si="82"/>
        <v>9.4964261683276447</v>
      </c>
      <c r="IQ16" s="115">
        <f t="shared" si="83"/>
        <v>9.1524534596118485</v>
      </c>
      <c r="IR16" s="115">
        <f t="shared" si="84"/>
        <v>8.8298018050797964</v>
      </c>
      <c r="IS16" s="115">
        <f t="shared" si="85"/>
        <v>8.5265671178717639</v>
      </c>
      <c r="IT16" s="115">
        <f t="shared" si="86"/>
        <v>8.2410634021421174</v>
      </c>
      <c r="IU16" s="115">
        <f t="shared" si="87"/>
        <v>7.9717926805042509</v>
      </c>
      <c r="IV16" s="115">
        <f t="shared" si="88"/>
        <v>7.7174197188879248</v>
      </c>
      <c r="IW16" s="115">
        <f t="shared" si="89"/>
        <v>7.476750687252121</v>
      </c>
      <c r="IX16" s="115">
        <f t="shared" si="90"/>
        <v>7.2487150653380752</v>
      </c>
      <c r="IY16" s="115">
        <f t="shared" si="91"/>
        <v>7.0323502366128992</v>
      </c>
      <c r="IZ16" s="115">
        <f t="shared" si="92"/>
        <v>6.826788319251591</v>
      </c>
      <c r="JA16" s="115">
        <f t="shared" si="93"/>
        <v>6.6312448668462025</v>
      </c>
      <c r="JB16" s="115">
        <f t="shared" si="94"/>
        <v>6.4450091383797314</v>
      </c>
      <c r="JC16" s="115">
        <f t="shared" si="95"/>
        <v>6.2674356905697266</v>
      </c>
      <c r="JD16" s="115">
        <f t="shared" si="96"/>
        <v>6.097937088819549</v>
      </c>
      <c r="JE16" s="115">
        <f t="shared" si="97"/>
        <v>5.9359775679068036</v>
      </c>
      <c r="JF16" s="115">
        <f t="shared" si="98"/>
        <v>5.7810675018913003</v>
      </c>
      <c r="JG16" s="115">
        <f t="shared" si="99"/>
        <v>4.87979811222786</v>
      </c>
      <c r="JH16" s="115">
        <f t="shared" si="100"/>
        <v>3.8896540813654212</v>
      </c>
      <c r="JI16" s="115">
        <f t="shared" si="101"/>
        <v>3.4185990640112323</v>
      </c>
      <c r="JJ16" s="115">
        <f t="shared" si="102"/>
        <v>2.9626185026402823</v>
      </c>
      <c r="JK16" s="115">
        <f t="shared" si="103"/>
        <v>2.5210552670665436</v>
      </c>
      <c r="JL16" s="115">
        <f t="shared" si="104"/>
        <v>2.0932862704718787</v>
      </c>
      <c r="JM16" s="115">
        <f t="shared" si="105"/>
        <v>1.6787205935157772</v>
      </c>
      <c r="JN16" s="115">
        <f t="shared" si="106"/>
        <v>1.2767976996711354</v>
      </c>
      <c r="JO16" s="115">
        <f t="shared" si="54"/>
        <v>0.88698574091063165</v>
      </c>
      <c r="JP16" s="115">
        <f t="shared" si="55"/>
        <v>0.50877995201858539</v>
      </c>
      <c r="JQ16" s="115">
        <f t="shared" si="56"/>
        <v>0.14170113116713878</v>
      </c>
      <c r="JR16" s="115">
        <f t="shared" si="57"/>
        <v>-0.21470579606881302</v>
      </c>
      <c r="JS16" s="115">
        <f t="shared" si="58"/>
        <v>-0.56087313240743697</v>
      </c>
      <c r="JT16" s="115">
        <f t="shared" si="59"/>
        <v>-0.8972116876303744</v>
      </c>
      <c r="JU16" s="115">
        <f t="shared" si="60"/>
        <v>-1.2241119839142698</v>
      </c>
      <c r="JV16" s="115">
        <f t="shared" si="61"/>
        <v>-1.5419453912649601</v>
      </c>
      <c r="JW16" s="115">
        <f t="shared" si="62"/>
        <v>-1.8510651965950444</v>
      </c>
      <c r="JX16" s="115">
        <f t="shared" si="63"/>
        <v>-2.1518076099413861</v>
      </c>
      <c r="JY16" s="99"/>
      <c r="JZ16" s="99"/>
      <c r="KA16" s="99"/>
      <c r="KH16" s="96">
        <v>10</v>
      </c>
      <c r="KI16" s="100">
        <f>SQRT(('Box Position Calc'!$D14-KI$6)^2+(KI$4-'Box Position Calc'!$C14)^2)</f>
        <v>9.8313225039578054</v>
      </c>
      <c r="KJ16" s="100">
        <f>SQRT(('Box Position Calc'!$D14-KJ$6)^2+(KJ$4-'Box Position Calc'!$C14)^2)</f>
        <v>12.525779607779887</v>
      </c>
      <c r="KK16" s="100">
        <f>SQRT(('Box Position Calc'!$D14-KK$6)^2+(KK$4-'Box Position Calc'!$C14)^2)</f>
        <v>13.99690784544023</v>
      </c>
      <c r="KL16" s="100">
        <f>SQRT(('Box Position Calc'!$D14-KL$6)^2+(KL$4-'Box Position Calc'!$C14)^2)</f>
        <v>15.519787448617011</v>
      </c>
      <c r="KM16" s="100">
        <f>SQRT(('Box Position Calc'!$D14-KM$6)^2+(KM$4-'Box Position Calc'!$C14)^2)</f>
        <v>17.080581794312103</v>
      </c>
      <c r="KN16" s="100">
        <f>SQRT(('Box Position Calc'!$D14-KN$6)^2+(KN$4-'Box Position Calc'!$C14)^2)</f>
        <v>18.669784283155341</v>
      </c>
      <c r="KO16" s="100">
        <f>SQRT(('Box Position Calc'!$D14-KO$6)^2+(KO$4-'Box Position Calc'!$C14)^2)</f>
        <v>20.280717805155572</v>
      </c>
      <c r="KP16" s="100">
        <f>SQRT(('Box Position Calc'!$D14-KP$6)^2+(KP$4-'Box Position Calc'!$C14)^2)</f>
        <v>21.908589251035462</v>
      </c>
      <c r="KQ16" s="100">
        <f>SQRT(('Box Position Calc'!$D14-KQ$6)^2+(KQ$4-'Box Position Calc'!$C14)^2)</f>
        <v>23.54988641191823</v>
      </c>
      <c r="KR16" s="100">
        <f>SQRT(('Box Position Calc'!$D14-KR$6)^2+(KR$4-'Box Position Calc'!$C14)^2)</f>
        <v>25.201986346781226</v>
      </c>
      <c r="KS16" s="100">
        <f>SQRT(('Box Position Calc'!$D14-KS$6)^2+(KS$4-'Box Position Calc'!$C14)^2)</f>
        <v>26.862895979359262</v>
      </c>
      <c r="KT16" s="100">
        <f>SQRT(('Box Position Calc'!$D14-KT$6)^2+(KT$4-'Box Position Calc'!$C14)^2)</f>
        <v>28.531076806490088</v>
      </c>
      <c r="KU16" s="100">
        <f>SQRT(('Box Position Calc'!$D14-KU$6)^2+(KU$4-'Box Position Calc'!$C14)^2)</f>
        <v>30.205324130742735</v>
      </c>
      <c r="KV16" s="100">
        <f>SQRT(('Box Position Calc'!$D14-KV$6)^2+(KV$4-'Box Position Calc'!$C14)^2)</f>
        <v>31.884682321046487</v>
      </c>
      <c r="KW16" s="100">
        <f>SQRT(('Box Position Calc'!$D14-KW$6)^2+(KW$4-'Box Position Calc'!$C14)^2)</f>
        <v>33.568384327374339</v>
      </c>
      <c r="KX16" s="100">
        <f>SQRT(('Box Position Calc'!$D14-KX$6)^2+(KX$4-'Box Position Calc'!$C14)^2)</f>
        <v>35.255807815904603</v>
      </c>
      <c r="KY16" s="100">
        <f>SQRT(('Box Position Calc'!$D14-KY$6)^2+(KY$4-'Box Position Calc'!$C14)^2)</f>
        <v>36.946442885873616</v>
      </c>
      <c r="KZ16" s="100">
        <f>SQRT(('Box Position Calc'!$D14-KZ$6)^2+(KZ$4-'Box Position Calc'!$C14)^2)</f>
        <v>38.639867984397597</v>
      </c>
      <c r="LA16" s="100">
        <f>SQRT(('Box Position Calc'!$D14-LA$6)^2+(LA$4-'Box Position Calc'!$C14)^2)</f>
        <v>38.639867984397597</v>
      </c>
      <c r="LB16" s="100">
        <f>SQRT(('Box Position Calc'!$D14-LB$6)^2+(LB$4-'Box Position Calc'!$C14)^2)</f>
        <v>41.367006170605826</v>
      </c>
      <c r="LC16" s="100">
        <f>SQRT(('Box Position Calc'!$D14-LC$6)^2+(LC$4-'Box Position Calc'!$C14)^2)</f>
        <v>42.733048711792428</v>
      </c>
      <c r="LD16" s="100">
        <f>SQRT(('Box Position Calc'!$D14-LD$6)^2+(LD$4-'Box Position Calc'!$C14)^2)</f>
        <v>44.100535969431753</v>
      </c>
      <c r="LE16" s="100">
        <f>SQRT(('Box Position Calc'!$D14-LE$6)^2+(LE$4-'Box Position Calc'!$C14)^2)</f>
        <v>45.469337594461365</v>
      </c>
      <c r="LF16" s="100">
        <f>SQRT(('Box Position Calc'!$D14-LF$6)^2+(LF$4-'Box Position Calc'!$C14)^2)</f>
        <v>46.839338356431611</v>
      </c>
      <c r="LG16" s="100">
        <f>SQRT(('Box Position Calc'!$D14-LG$6)^2+(LG$4-'Box Position Calc'!$C14)^2)</f>
        <v>48.210436027469292</v>
      </c>
      <c r="LH16" s="100">
        <f>SQRT(('Box Position Calc'!$D14-LH$6)^2+(LH$4-'Box Position Calc'!$C14)^2)</f>
        <v>49.582539609729224</v>
      </c>
      <c r="LI16" s="100">
        <f>SQRT(('Box Position Calc'!$D14-LI$6)^2+(LI$4-'Box Position Calc'!$C14)^2)</f>
        <v>50.955567843399194</v>
      </c>
      <c r="LJ16" s="100">
        <f>SQRT(('Box Position Calc'!$D14-LJ$6)^2+(LJ$4-'Box Position Calc'!$C14)^2)</f>
        <v>52.329447945085228</v>
      </c>
      <c r="LK16" s="100">
        <f>SQRT(('Box Position Calc'!$D14-LK$6)^2+(LK$4-'Box Position Calc'!$C14)^2)</f>
        <v>53.704114536343923</v>
      </c>
      <c r="LL16" s="100">
        <f>SQRT(('Box Position Calc'!$D14-LL$6)^2+(LL$4-'Box Position Calc'!$C14)^2)</f>
        <v>55.079508729920072</v>
      </c>
      <c r="LM16" s="100">
        <f>SQRT(('Box Position Calc'!$D14-LM$6)^2+(LM$4-'Box Position Calc'!$C14)^2)</f>
        <v>56.455577347390339</v>
      </c>
      <c r="LN16" s="100">
        <f>SQRT(('Box Position Calc'!$D14-LN$6)^2+(LN$4-'Box Position Calc'!$C14)^2)</f>
        <v>57.832272246784811</v>
      </c>
      <c r="LO16" s="100">
        <f>SQRT(('Box Position Calc'!$D14-LO$6)^2+(LO$4-'Box Position Calc'!$C14)^2)</f>
        <v>59.209549742643176</v>
      </c>
      <c r="LP16" s="100">
        <f>SQRT(('Box Position Calc'!$D14-LP$6)^2+(LP$4-'Box Position Calc'!$C14)^2)</f>
        <v>60.587370104074253</v>
      </c>
      <c r="LQ16" s="100">
        <f>SQRT(('Box Position Calc'!$D14-LQ$6)^2+(LQ$4-'Box Position Calc'!$C14)^2)</f>
        <v>61.965697118896678</v>
      </c>
      <c r="LR16" s="100">
        <f>SQRT(('Box Position Calc'!$D14-LR$6)^2+(LR$4-'Box Position Calc'!$C14)^2)</f>
        <v>63.34449771396757</v>
      </c>
      <c r="LS16" s="100">
        <f>SQRT(('Box Position Calc'!$D14-LS$6)^2+(LS$4-'Box Position Calc'!$C14)^2)</f>
        <v>63.251595384315024</v>
      </c>
      <c r="LT16" s="100">
        <f>SQRT(('Box Position Calc'!$D14-LT$6)^2+(LT$4-'Box Position Calc'!$C14)^2)</f>
        <v>65.395187727650097</v>
      </c>
      <c r="LU16" s="100">
        <f>SQRT(('Box Position Calc'!$D14-LU$6)^2+(LU$4-'Box Position Calc'!$C14)^2)</f>
        <v>66.473952739073141</v>
      </c>
      <c r="LV16" s="100">
        <f>SQRT(('Box Position Calc'!$D14-LV$6)^2+(LV$4-'Box Position Calc'!$C14)^2)</f>
        <v>67.557067217540251</v>
      </c>
      <c r="LW16" s="100">
        <f>SQRT(('Box Position Calc'!$D14-LW$6)^2+(LW$4-'Box Position Calc'!$C14)^2)</f>
        <v>68.644325277263576</v>
      </c>
      <c r="LX16" s="100">
        <f>SQRT(('Box Position Calc'!$D14-LX$6)^2+(LX$4-'Box Position Calc'!$C14)^2)</f>
        <v>69.735533108760777</v>
      </c>
      <c r="LY16" s="100">
        <f>SQRT(('Box Position Calc'!$D14-LY$6)^2+(LY$4-'Box Position Calc'!$C14)^2)</f>
        <v>70.830508162882481</v>
      </c>
      <c r="LZ16" s="100">
        <f>SQRT(('Box Position Calc'!$D14-LZ$6)^2+(LZ$4-'Box Position Calc'!$C14)^2)</f>
        <v>71.929078394749681</v>
      </c>
      <c r="MA16" s="100">
        <f>SQRT(('Box Position Calc'!$D14-MA$6)^2+(MA$4-'Box Position Calc'!$C14)^2)</f>
        <v>73.031081563131181</v>
      </c>
      <c r="MB16" s="100">
        <f>SQRT(('Box Position Calc'!$D14-MB$6)^2+(MB$4-'Box Position Calc'!$C14)^2)</f>
        <v>74.136364581089239</v>
      </c>
      <c r="MC16" s="100">
        <f>SQRT(('Box Position Calc'!$D14-MC$6)^2+(MC$4-'Box Position Calc'!$C14)^2)</f>
        <v>75.244782914009647</v>
      </c>
      <c r="MD16" s="100">
        <f>SQRT(('Box Position Calc'!$D14-MD$6)^2+(MD$4-'Box Position Calc'!$C14)^2)</f>
        <v>76.356200021409393</v>
      </c>
      <c r="ME16" s="100">
        <f>SQRT(('Box Position Calc'!$D14-ME$6)^2+(ME$4-'Box Position Calc'!$C14)^2)</f>
        <v>77.470486839178406</v>
      </c>
      <c r="MF16" s="100">
        <f>SQRT(('Box Position Calc'!$D14-MF$6)^2+(MF$4-'Box Position Calc'!$C14)^2)</f>
        <v>78.587521299160073</v>
      </c>
      <c r="MG16" s="100">
        <f>SQRT(('Box Position Calc'!$D14-MG$6)^2+(MG$4-'Box Position Calc'!$C14)^2)</f>
        <v>79.707187883210096</v>
      </c>
      <c r="MH16" s="100">
        <f>SQRT(('Box Position Calc'!$D14-MH$6)^2+(MH$4-'Box Position Calc'!$C14)^2)</f>
        <v>80.82937720909122</v>
      </c>
      <c r="MI16" s="100">
        <f>SQRT(('Box Position Calc'!$D14-MI$6)^2+(MI$4-'Box Position Calc'!$C14)^2)</f>
        <v>81.953985645766807</v>
      </c>
      <c r="MJ16" s="100">
        <f>SQRT(('Box Position Calc'!$D14-MJ$6)^2+(MJ$4-'Box Position Calc'!$C14)^2)</f>
        <v>83.080914955844918</v>
      </c>
      <c r="MK16" s="100"/>
      <c r="ML16" s="100"/>
      <c r="MM16" s="100"/>
      <c r="MN16" s="100"/>
      <c r="MO16" s="100"/>
      <c r="MP16" s="100"/>
      <c r="MQ16" s="100"/>
      <c r="MR16" s="100"/>
      <c r="MS16" s="100"/>
      <c r="MT16" s="100"/>
      <c r="MU16" s="100"/>
      <c r="MV16" s="100"/>
      <c r="MW16" s="100"/>
      <c r="MX16" s="100"/>
      <c r="MY16" s="100"/>
      <c r="MZ16" s="100"/>
      <c r="NA16" s="100"/>
      <c r="NB16" s="100"/>
      <c r="NC16" s="100">
        <f>Display!C16</f>
        <v>1.9776694245992334</v>
      </c>
      <c r="ND16" s="100">
        <f>Display!D16</f>
        <v>8.4805359868704056</v>
      </c>
      <c r="NE16" s="100">
        <f>Display!D53</f>
        <v>4</v>
      </c>
      <c r="NF16" s="100"/>
      <c r="NG16" s="100">
        <f t="shared" si="53"/>
        <v>44.415663685496781</v>
      </c>
      <c r="NH16" s="100">
        <f t="shared" si="47"/>
        <v>33.31968890402095</v>
      </c>
      <c r="NI16" s="100">
        <f t="shared" si="47"/>
        <v>29.444182683812585</v>
      </c>
      <c r="NJ16" s="100">
        <f t="shared" si="47"/>
        <v>26.317154163830736</v>
      </c>
      <c r="NK16" s="100">
        <f t="shared" si="47"/>
        <v>23.755087614554697</v>
      </c>
      <c r="NL16" s="100">
        <f t="shared" si="47"/>
        <v>21.625516582713004</v>
      </c>
      <c r="NM16" s="100">
        <f t="shared" si="47"/>
        <v>19.83209501058306</v>
      </c>
      <c r="NN16" s="100">
        <f t="shared" si="47"/>
        <v>18.303868066070493</v>
      </c>
      <c r="NO16" s="100">
        <f t="shared" si="47"/>
        <v>16.987828184331306</v>
      </c>
      <c r="NP16" s="100">
        <f t="shared" si="47"/>
        <v>15.843793051888412</v>
      </c>
      <c r="NQ16" s="100">
        <f t="shared" si="47"/>
        <v>14.840867565321673</v>
      </c>
      <c r="NR16" s="100">
        <f t="shared" si="47"/>
        <v>13.954976334522655</v>
      </c>
      <c r="NS16" s="100">
        <f t="shared" si="47"/>
        <v>13.167121662728192</v>
      </c>
      <c r="NT16" s="100">
        <f t="shared" si="47"/>
        <v>12.46213734632093</v>
      </c>
      <c r="NU16" s="100">
        <f t="shared" si="47"/>
        <v>11.827785174247623</v>
      </c>
      <c r="NV16" s="100">
        <f t="shared" si="47"/>
        <v>11.2540912641727</v>
      </c>
      <c r="NW16" s="100">
        <f t="shared" si="47"/>
        <v>10.732852411387228</v>
      </c>
      <c r="NX16" s="100">
        <f t="shared" si="48"/>
        <v>10.257264493459502</v>
      </c>
      <c r="NY16" s="100">
        <f t="shared" si="48"/>
        <v>10.257264493459502</v>
      </c>
      <c r="NZ16" s="100">
        <f t="shared" si="48"/>
        <v>9.4964261683276447</v>
      </c>
      <c r="OA16" s="100">
        <f t="shared" si="48"/>
        <v>9.1524534596118485</v>
      </c>
      <c r="OB16" s="100">
        <f t="shared" si="48"/>
        <v>8.8298018050797964</v>
      </c>
      <c r="OC16" s="100">
        <f t="shared" si="48"/>
        <v>8.5265671178717639</v>
      </c>
      <c r="OD16" s="100">
        <f t="shared" si="48"/>
        <v>8.2410634021421174</v>
      </c>
      <c r="OE16" s="100">
        <f t="shared" si="48"/>
        <v>7.9717926805042509</v>
      </c>
      <c r="OF16" s="100">
        <f t="shared" si="48"/>
        <v>7.7174197188879248</v>
      </c>
      <c r="OG16" s="100">
        <f t="shared" si="48"/>
        <v>7.476750687252121</v>
      </c>
      <c r="OH16" s="100">
        <f t="shared" si="48"/>
        <v>7.2487150653380752</v>
      </c>
      <c r="OI16" s="100">
        <f t="shared" si="48"/>
        <v>7.0323502366128992</v>
      </c>
      <c r="OJ16" s="100">
        <f t="shared" si="48"/>
        <v>6.826788319251591</v>
      </c>
      <c r="OK16" s="100">
        <f t="shared" si="48"/>
        <v>6.6312448668462025</v>
      </c>
      <c r="OL16" s="100">
        <f t="shared" si="48"/>
        <v>6.4450091383797314</v>
      </c>
      <c r="OM16" s="100">
        <f t="shared" si="48"/>
        <v>6.2674356905697266</v>
      </c>
      <c r="ON16" s="100">
        <f t="shared" si="49"/>
        <v>6.097937088819549</v>
      </c>
      <c r="OO16" s="100">
        <f t="shared" si="49"/>
        <v>5.9359775679068036</v>
      </c>
      <c r="OP16" s="100">
        <f t="shared" si="49"/>
        <v>5.7810675018913003</v>
      </c>
      <c r="OQ16" s="100">
        <f t="shared" si="49"/>
        <v>4.87979811222786</v>
      </c>
      <c r="OR16" s="100">
        <f t="shared" si="49"/>
        <v>3.8896540813654212</v>
      </c>
      <c r="OS16" s="100">
        <f t="shared" si="49"/>
        <v>3.4185990640112323</v>
      </c>
      <c r="OT16" s="100">
        <f t="shared" si="49"/>
        <v>2.9626185026402823</v>
      </c>
      <c r="OU16" s="100">
        <f t="shared" si="49"/>
        <v>2.5210552670665436</v>
      </c>
      <c r="OV16" s="100">
        <f t="shared" si="49"/>
        <v>2.0932862704718787</v>
      </c>
      <c r="OW16" s="100">
        <f t="shared" si="49"/>
        <v>1.6787205935157772</v>
      </c>
      <c r="OX16" s="100">
        <f t="shared" si="49"/>
        <v>1.2767976996711354</v>
      </c>
      <c r="OY16" s="100">
        <f t="shared" si="49"/>
        <v>0.88698574091063165</v>
      </c>
      <c r="OZ16" s="100">
        <f t="shared" si="49"/>
        <v>0.50877995201858539</v>
      </c>
      <c r="PA16" s="100">
        <f t="shared" si="49"/>
        <v>0.14170113116713878</v>
      </c>
      <c r="PB16" s="100">
        <f t="shared" si="49"/>
        <v>-0.21470579606881302</v>
      </c>
      <c r="PC16" s="100">
        <f t="shared" si="49"/>
        <v>-0.56087313240743697</v>
      </c>
      <c r="PD16" s="100">
        <f t="shared" si="50"/>
        <v>-0.8972116876303744</v>
      </c>
      <c r="PE16" s="100">
        <f t="shared" si="50"/>
        <v>-1.2241119839142698</v>
      </c>
      <c r="PF16" s="100">
        <f t="shared" si="50"/>
        <v>-1.5419453912649601</v>
      </c>
      <c r="PG16" s="100">
        <f t="shared" si="50"/>
        <v>-1.8510651965950444</v>
      </c>
      <c r="PH16" s="100">
        <f t="shared" si="50"/>
        <v>-2.1518076099413861</v>
      </c>
      <c r="PI16" s="100"/>
      <c r="PJ16" s="100"/>
      <c r="PK16" s="100"/>
    </row>
    <row r="17" spans="1:427" x14ac:dyDescent="0.2">
      <c r="A17" s="92"/>
      <c r="B17" s="92"/>
      <c r="C17" s="92">
        <v>11</v>
      </c>
      <c r="D17" s="98">
        <f>SQRT(('Box Position Calc'!$D15-D$6)^2+(D$4-'Box Position Calc'!$C15)^2)</f>
        <v>9.7294348206595096</v>
      </c>
      <c r="E17" s="98">
        <f>SQRT(('Box Position Calc'!$D15-E$6)^2+(E$4-'Box Position Calc'!$C15)^2)</f>
        <v>12.449442983575075</v>
      </c>
      <c r="F17" s="98">
        <f>SQRT(('Box Position Calc'!$D15-F$6)^2+(F$4-'Box Position Calc'!$C15)^2)</f>
        <v>13.930188192746979</v>
      </c>
      <c r="G17" s="98">
        <f>SQRT(('Box Position Calc'!$D15-G$6)^2+(G$4-'Box Position Calc'!$C15)^2)</f>
        <v>15.461039885300083</v>
      </c>
      <c r="H17" s="98">
        <f>SQRT(('Box Position Calc'!$D15-H$6)^2+(H$4-'Box Position Calc'!$C15)^2)</f>
        <v>17.028489784762616</v>
      </c>
      <c r="I17" s="98">
        <f>SQRT(('Box Position Calc'!$D15-I$6)^2+(I$4-'Box Position Calc'!$C15)^2)</f>
        <v>18.623299201004151</v>
      </c>
      <c r="J17" s="98">
        <f>SQRT(('Box Position Calc'!$D15-J$6)^2+(J$4-'Box Position Calc'!$C15)^2)</f>
        <v>20.239001474280073</v>
      </c>
      <c r="K17" s="98">
        <f>SQRT(('Box Position Calc'!$D15-K$6)^2+(K$4-'Box Position Calc'!$C15)^2)</f>
        <v>21.870966759316609</v>
      </c>
      <c r="L17" s="98">
        <f>SQRT(('Box Position Calc'!$D15-L$6)^2+(L$4-'Box Position Calc'!$C15)^2)</f>
        <v>23.515809406945472</v>
      </c>
      <c r="M17" s="98">
        <f>SQRT(('Box Position Calc'!$D15-M$6)^2+(M$4-'Box Position Calc'!$C15)^2)</f>
        <v>25.171005063482674</v>
      </c>
      <c r="N17" s="98">
        <f>SQRT(('Box Position Calc'!$D15-N$6)^2+(N$4-'Box Position Calc'!$C15)^2)</f>
        <v>26.834638035818333</v>
      </c>
      <c r="O17" s="98">
        <f>SQRT(('Box Position Calc'!$D15-O$6)^2+(O$4-'Box Position Calc'!$C15)^2)</f>
        <v>28.505231096876543</v>
      </c>
      <c r="P17" s="98">
        <f>SQRT(('Box Position Calc'!$D15-P$6)^2+(P$4-'Box Position Calc'!$C15)^2)</f>
        <v>30.181628518433513</v>
      </c>
      <c r="Q17" s="98">
        <f>SQRT(('Box Position Calc'!$D15-Q$6)^2+(Q$4-'Box Position Calc'!$C15)^2)</f>
        <v>31.862914162526515</v>
      </c>
      <c r="R17" s="98">
        <f>SQRT(('Box Position Calc'!$D15-R$6)^2+(R$4-'Box Position Calc'!$C15)^2)</f>
        <v>33.548353113048321</v>
      </c>
      <c r="S17" s="98">
        <f>SQRT(('Box Position Calc'!$D15-S$6)^2+(S$4-'Box Position Calc'!$C15)^2)</f>
        <v>35.237349404182723</v>
      </c>
      <c r="T17" s="98">
        <f>SQRT(('Box Position Calc'!$D15-T$6)^2+(T$4-'Box Position Calc'!$C15)^2)</f>
        <v>36.929414945711862</v>
      </c>
      <c r="U17" s="98">
        <f>SQRT(('Box Position Calc'!$D15-U$6)^2+(U$4-'Box Position Calc'!$C15)^2)</f>
        <v>38.62414636206357</v>
      </c>
      <c r="V17" s="98">
        <f>SQRT(('Box Position Calc'!$D15-V$6)^2+(V$4-'Box Position Calc'!$C15)^2)</f>
        <v>38.62414636206357</v>
      </c>
      <c r="W17" s="98">
        <f>SQRT(('Box Position Calc'!$D15-W$6)^2+(W$4-'Box Position Calc'!$C15)^2)</f>
        <v>41.35337888163729</v>
      </c>
      <c r="X17" s="98">
        <f>SQRT(('Box Position Calc'!$D15-X$6)^2+(X$4-'Box Position Calc'!$C15)^2)</f>
        <v>42.720369007595949</v>
      </c>
      <c r="Y17" s="98">
        <f>SQRT(('Box Position Calc'!$D15-Y$6)^2+(Y$4-'Box Position Calc'!$C15)^2)</f>
        <v>44.088745494324506</v>
      </c>
      <c r="Z17" s="98">
        <f>SQRT(('Box Position Calc'!$D15-Z$6)^2+(Z$4-'Box Position Calc'!$C15)^2)</f>
        <v>45.458383146375851</v>
      </c>
      <c r="AA17" s="98">
        <f>SQRT(('Box Position Calc'!$D15-AA$6)^2+(AA$4-'Box Position Calc'!$C15)^2)</f>
        <v>46.829171305964095</v>
      </c>
      <c r="AB17" s="98">
        <f>SQRT(('Box Position Calc'!$D15-AB$6)^2+(AB$4-'Box Position Calc'!$C15)^2)</f>
        <v>48.201011815367423</v>
      </c>
      <c r="AC17" s="98">
        <f>SQRT(('Box Position Calc'!$D15-AC$6)^2+(AC$4-'Box Position Calc'!$C15)^2)</f>
        <v>49.57381731063569</v>
      </c>
      <c r="AD17" s="98">
        <f>SQRT(('Box Position Calc'!$D15-AD$6)^2+(AD$4-'Box Position Calc'!$C15)^2)</f>
        <v>50.947509785784533</v>
      </c>
      <c r="AE17" s="98">
        <f>SQRT(('Box Position Calc'!$D15-AE$6)^2+(AE$4-'Box Position Calc'!$C15)^2)</f>
        <v>52.322019379016439</v>
      </c>
      <c r="AF17" s="98">
        <f>SQRT(('Box Position Calc'!$D15-AF$6)^2+(AF$4-'Box Position Calc'!$C15)^2)</f>
        <v>53.697283342129779</v>
      </c>
      <c r="AG17" s="98">
        <f>SQRT(('Box Position Calc'!$D15-AG$6)^2+(AG$4-'Box Position Calc'!$C15)^2)</f>
        <v>55.073245161811549</v>
      </c>
      <c r="AH17" s="98">
        <f>SQRT(('Box Position Calc'!$D15-AH$6)^2+(AH$4-'Box Position Calc'!$C15)^2)</f>
        <v>56.449853807448129</v>
      </c>
      <c r="AI17" s="98">
        <f>SQRT(('Box Position Calc'!$D15-AI$6)^2+(AI$4-'Box Position Calc'!$C15)^2)</f>
        <v>57.827063084794176</v>
      </c>
      <c r="AJ17" s="98">
        <f>SQRT(('Box Position Calc'!$D15-AJ$6)^2+(AJ$4-'Box Position Calc'!$C15)^2)</f>
        <v>59.204831078591042</v>
      </c>
      <c r="AK17" s="98">
        <f>SQRT(('Box Position Calc'!$D15-AK$6)^2+(AK$4-'Box Position Calc'!$C15)^2)</f>
        <v>60.583119670230495</v>
      </c>
      <c r="AL17" s="98">
        <f>SQRT(('Box Position Calc'!$D15-AL$6)^2+(AL$4-'Box Position Calc'!$C15)^2)</f>
        <v>61.961894118979885</v>
      </c>
      <c r="AM17" s="98">
        <f>SQRT(('Box Position Calc'!$D15-AM$6)^2+(AM$4-'Box Position Calc'!$C15)^2)</f>
        <v>63.341122697242362</v>
      </c>
      <c r="AN17" s="98">
        <f>SQRT(('Box Position Calc'!$D15-AN$6)^2+(AN$4-'Box Position Calc'!$C15)^2)</f>
        <v>63.250737181262224</v>
      </c>
      <c r="AO17" s="98">
        <f>SQRT(('Box Position Calc'!$D15-AO$6)^2+(AO$4-'Box Position Calc'!$C15)^2)</f>
        <v>65.397087728404713</v>
      </c>
      <c r="AP17" s="98">
        <f>SQRT(('Box Position Calc'!$D15-AP$6)^2+(AP$4-'Box Position Calc'!$C15)^2)</f>
        <v>66.477164750263086</v>
      </c>
      <c r="AQ17" s="98">
        <f>SQRT(('Box Position Calc'!$D15-AQ$6)^2+(AQ$4-'Box Position Calc'!$C15)^2)</f>
        <v>67.561549024333175</v>
      </c>
      <c r="AR17" s="98">
        <f>SQRT(('Box Position Calc'!$D15-AR$6)^2+(AR$4-'Box Position Calc'!$C15)^2)</f>
        <v>68.650036441053089</v>
      </c>
      <c r="AS17" s="98">
        <f>SQRT(('Box Position Calc'!$D15-AS$6)^2+(AS$4-'Box Position Calc'!$C15)^2)</f>
        <v>69.742434884403423</v>
      </c>
      <c r="AT17" s="98">
        <f>SQRT(('Box Position Calc'!$D15-AT$6)^2+(AT$4-'Box Position Calc'!$C15)^2)</f>
        <v>70.838563419294246</v>
      </c>
      <c r="AU17" s="98">
        <f>SQRT(('Box Position Calc'!$D15-AU$6)^2+(AU$4-'Box Position Calc'!$C15)^2)</f>
        <v>71.938251538873843</v>
      </c>
      <c r="AV17" s="98">
        <f>SQRT(('Box Position Calc'!$D15-AV$6)^2+(AV$4-'Box Position Calc'!$C15)^2)</f>
        <v>73.041338467254207</v>
      </c>
      <c r="AW17" s="98">
        <f>SQRT(('Box Position Calc'!$D15-AW$6)^2+(AW$4-'Box Position Calc'!$C15)^2)</f>
        <v>74.14767251345441</v>
      </c>
      <c r="AX17" s="98">
        <f>SQRT(('Box Position Calc'!$D15-AX$6)^2+(AX$4-'Box Position Calc'!$C15)^2)</f>
        <v>75.257110472657445</v>
      </c>
      <c r="AY17" s="98">
        <f>SQRT(('Box Position Calc'!$D15-AY$6)^2+(AY$4-'Box Position Calc'!$C15)^2)</f>
        <v>76.369517071157645</v>
      </c>
      <c r="AZ17" s="98">
        <f>SQRT(('Box Position Calc'!$D15-AZ$6)^2+(AZ$4-'Box Position Calc'!$C15)^2)</f>
        <v>77.484764451643656</v>
      </c>
      <c r="BA17" s="98">
        <f>SQRT(('Box Position Calc'!$D15-BA$6)^2+(BA$4-'Box Position Calc'!$C15)^2)</f>
        <v>78.602731695713715</v>
      </c>
      <c r="BB17" s="98">
        <f>SQRT(('Box Position Calc'!$D15-BB$6)^2+(BB$4-'Box Position Calc'!$C15)^2)</f>
        <v>79.723304380756829</v>
      </c>
      <c r="BC17" s="98">
        <f>SQRT(('Box Position Calc'!$D15-BC$6)^2+(BC$4-'Box Position Calc'!$C15)^2)</f>
        <v>80.846374168555215</v>
      </c>
      <c r="BD17" s="98">
        <f>SQRT(('Box Position Calc'!$D15-BD$6)^2+(BD$4-'Box Position Calc'!$C15)^2)</f>
        <v>81.971838423168592</v>
      </c>
      <c r="BE17" s="98">
        <f>SQRT(('Box Position Calc'!$D15-BE$6)^2+(BE$4-'Box Position Calc'!$C15)^2)</f>
        <v>83.099599855852929</v>
      </c>
      <c r="BF17" s="98"/>
      <c r="BG17" s="98"/>
      <c r="BH17" s="98"/>
      <c r="BI17" s="98"/>
      <c r="BJ17" s="98"/>
      <c r="BK17" s="98"/>
      <c r="BL17" s="98"/>
      <c r="BM17" s="98"/>
      <c r="BN17" s="98"/>
      <c r="BO17" s="98"/>
      <c r="BP17" s="98"/>
      <c r="BQ17" s="98"/>
      <c r="BR17" s="98"/>
      <c r="BS17" s="98"/>
      <c r="BT17" s="98"/>
      <c r="BU17" s="98"/>
      <c r="BV17" s="98">
        <f>'Box Position Calc'!$D53</f>
        <v>1.9651164472798908</v>
      </c>
      <c r="BW17" s="98">
        <f>'Box Position Calc'!$F53</f>
        <v>8.3210352870022799</v>
      </c>
      <c r="BX17" s="98">
        <f>Display!D54</f>
        <v>5</v>
      </c>
      <c r="BY17" s="101"/>
      <c r="BZ17" s="98">
        <f t="shared" si="17"/>
        <v>43.692994482998188</v>
      </c>
      <c r="CA17" s="98">
        <f t="shared" si="18"/>
        <v>32.674540869247721</v>
      </c>
      <c r="CB17" s="98">
        <f t="shared" si="19"/>
        <v>28.847491399006969</v>
      </c>
      <c r="CC17" s="98">
        <f t="shared" si="20"/>
        <v>25.766704884235679</v>
      </c>
      <c r="CD17" s="98">
        <f t="shared" si="21"/>
        <v>23.246863675328484</v>
      </c>
      <c r="CE17" s="98">
        <f t="shared" si="22"/>
        <v>21.155104313579074</v>
      </c>
      <c r="CF17" s="98">
        <f t="shared" si="23"/>
        <v>19.395274861378937</v>
      </c>
      <c r="CG17" s="98">
        <f t="shared" si="24"/>
        <v>17.89683111872111</v>
      </c>
      <c r="CH17" s="98">
        <f t="shared" si="25"/>
        <v>16.607225981926774</v>
      </c>
      <c r="CI17" s="98">
        <f t="shared" si="26"/>
        <v>15.486717388131382</v>
      </c>
      <c r="CJ17" s="98">
        <f t="shared" si="27"/>
        <v>14.504804508078422</v>
      </c>
      <c r="CK17" s="98">
        <f t="shared" si="28"/>
        <v>13.637754263981122</v>
      </c>
      <c r="CL17" s="98">
        <f t="shared" si="29"/>
        <v>12.866861686242231</v>
      </c>
      <c r="CM17" s="98">
        <f t="shared" si="30"/>
        <v>12.177209177032807</v>
      </c>
      <c r="CN17" s="98">
        <f t="shared" si="31"/>
        <v>11.556769182631683</v>
      </c>
      <c r="CO17" s="98">
        <f t="shared" si="32"/>
        <v>10.995746399647402</v>
      </c>
      <c r="CP17" s="98">
        <f t="shared" si="33"/>
        <v>10.486089317248343</v>
      </c>
      <c r="CQ17" s="98">
        <f t="shared" si="34"/>
        <v>10.021123054779906</v>
      </c>
      <c r="CR17" s="98">
        <f t="shared" si="35"/>
        <v>10.021123054779906</v>
      </c>
      <c r="CS17" s="98">
        <f t="shared" si="36"/>
        <v>9.2755937908366661</v>
      </c>
      <c r="CT17" s="98">
        <f t="shared" si="37"/>
        <v>8.938579088456919</v>
      </c>
      <c r="CU17" s="98">
        <f t="shared" si="38"/>
        <v>8.6224737682161958</v>
      </c>
      <c r="CV17" s="98">
        <f t="shared" si="39"/>
        <v>8.3254080349628055</v>
      </c>
      <c r="CW17" s="98">
        <f t="shared" si="40"/>
        <v>8.0457266210858336</v>
      </c>
      <c r="CX17" s="98">
        <f t="shared" si="41"/>
        <v>7.7819591438122018</v>
      </c>
      <c r="CY17" s="98">
        <f t="shared" si="42"/>
        <v>7.5327952030291954</v>
      </c>
      <c r="CZ17" s="98">
        <f t="shared" si="43"/>
        <v>7.2970633658345037</v>
      </c>
      <c r="DA17" s="98">
        <f t="shared" si="44"/>
        <v>7.0737133537820398</v>
      </c>
      <c r="DB17" s="98">
        <f t="shared" si="44"/>
        <v>6.861800881857846</v>
      </c>
      <c r="DC17" s="98">
        <f t="shared" si="51"/>
        <v>6.6604747031022384</v>
      </c>
      <c r="DD17" s="98">
        <f t="shared" si="45"/>
        <v>6.4689654959203153</v>
      </c>
      <c r="DE17" s="98">
        <f t="shared" si="45"/>
        <v>6.2865762973458743</v>
      </c>
      <c r="DF17" s="98">
        <f t="shared" si="45"/>
        <v>6.1126742385547459</v>
      </c>
      <c r="DG17" s="98">
        <f t="shared" si="45"/>
        <v>5.9466833815936866</v>
      </c>
      <c r="DH17" s="98">
        <f t="shared" si="45"/>
        <v>5.788078490788962</v>
      </c>
      <c r="DI17" s="98">
        <f t="shared" si="45"/>
        <v>5.6363796003157631</v>
      </c>
      <c r="DJ17" s="98">
        <f t="shared" si="45"/>
        <v>4.7348704094964091</v>
      </c>
      <c r="DK17" s="98">
        <f t="shared" si="45"/>
        <v>3.749487829233658</v>
      </c>
      <c r="DL17" s="98">
        <f t="shared" si="45"/>
        <v>3.2807268815979569</v>
      </c>
      <c r="DM17" s="98">
        <f t="shared" si="45"/>
        <v>2.826983891737143</v>
      </c>
      <c r="DN17" s="98">
        <f t="shared" si="45"/>
        <v>2.3876028016192947</v>
      </c>
      <c r="DO17" s="98">
        <f t="shared" si="45"/>
        <v>1.96196166653462</v>
      </c>
      <c r="DP17" s="98">
        <f t="shared" si="45"/>
        <v>1.5494707622405031</v>
      </c>
      <c r="DQ17" s="98">
        <f t="shared" si="45"/>
        <v>1.1495707858282174</v>
      </c>
      <c r="DR17" s="98">
        <f t="shared" si="45"/>
        <v>0.76173114910710638</v>
      </c>
      <c r="DS17" s="98">
        <f t="shared" ref="DS17:DS28" si="107">IF($BV17=AW$4,90,
      IF(AND(($BV17-AW$4)&gt;0,($BW17-AW$6)&gt;0),
            270-DEGREES(ATAN(($BW17-AW$6)/($BV17-AW$4)))-180+90+N("4"),
            IF(AND(($BV17-AW$4)&lt;0,($BW17-AW$6)&gt;=0),
                   180-DEGREES(ATAN(($BW17-AW$6)/($BV17-AW$4)))-180+N("3"),
                   IF(AND(($BV17-AW$4)&gt;0,($BW17-AW$6)&lt;0),
                          DEGREES(ATAN(($BW17-AW$6)/($BV17-AW$4)))-180+N("1"),
                          IF(AND(($BV17-AW$4)&lt;0,($BW17-AW$6)&lt;0),
                                90-DEGREES(ATAN(($BW17-AW$6)/($BV17-AW$4)))+90-180+N("2"),
                                180-DEGREES(ATAN(($BW17-AW$6)/($BV17-AW$4)))-180
                           )
                   )
            )
      )
)</f>
        <v>0.38544836249334935</v>
      </c>
      <c r="DT17" s="98">
        <f t="shared" ref="DT17:DT28" si="108">IF($BV17=AX$4,90,
      IF(AND(($BV17-AX$4)&gt;0,($BW17-AX$6)&gt;0),
            270-DEGREES(ATAN(($BW17-AX$6)/($BV17-AX$4)))-180+90+N("4"),
            IF(AND(($BV17-AX$4)&lt;0,($BW17-AX$6)&gt;=0),
                   180-DEGREES(ATAN(($BW17-AX$6)/($BV17-AX$4)))-180+N("3"),
                   IF(AND(($BV17-AX$4)&gt;0,($BW17-AX$6)&lt;0),
                          DEGREES(ATAN(($BW17-AX$6)/($BV17-AX$4)))-180+N("1"),
                          IF(AND(($BV17-AX$4)&lt;0,($BW17-AX$6)&lt;0),
                                90-DEGREES(ATAN(($BW17-AX$6)/($BV17-AX$4)))+90-180+N("2"),
                                180-DEGREES(ATAN(($BW17-AX$6)/($BV17-AX$4)))-180
                           )
                   )
            )
      )
)</f>
        <v>2.0244506790021433E-2</v>
      </c>
      <c r="DU17" s="98">
        <f t="shared" ref="DU17:DU28" si="109">IF($BV17=AY$4,90,
      IF(AND(($BV17-AY$4)&gt;0,($BW17-AY$6)&gt;0),
            270-DEGREES(ATAN(($BW17-AY$6)/($BV17-AY$4)))-180+90+N("4"),
            IF(AND(($BV17-AY$4)&lt;0,($BW17-AY$6)&gt;=0),
                   180-DEGREES(ATAN(($BW17-AY$6)/($BV17-AY$4)))-180+N("3"),
                   IF(AND(($BV17-AY$4)&gt;0,($BW17-AY$6)&lt;0),
                          DEGREES(ATAN(($BW17-AY$6)/($BV17-AY$4)))-180+N("1"),
                          IF(AND(($BV17-AY$4)&lt;0,($BW17-AY$6)&lt;0),
                                90-DEGREES(ATAN(($BW17-AY$6)/($BV17-AY$4)))+90-180+N("2"),
                                180-DEGREES(ATAN(($BW17-AY$6)/($BV17-AY$4)))-180
                           )
                   )
            )
      )
)</f>
        <v>-0.33433421018651188</v>
      </c>
      <c r="DV17" s="98">
        <f t="shared" ref="DV17:DV28" si="110">IF($BV17=AZ$4,90,
      IF(AND(($BV17-AZ$4)&gt;0,($BW17-AZ$6)&gt;0),
            270-DEGREES(ATAN(($BW17-AZ$6)/($BV17-AZ$4)))-180+90+N("4"),
            IF(AND(($BV17-AZ$4)&lt;0,($BW17-AZ$6)&gt;=0),
                   180-DEGREES(ATAN(($BW17-AZ$6)/($BV17-AZ$4)))-180+N("3"),
                   IF(AND(($BV17-AZ$4)&gt;0,($BW17-AZ$6)&lt;0),
                          DEGREES(ATAN(($BW17-AZ$6)/($BV17-AZ$4)))-180+N("1"),
                          IF(AND(($BV17-AZ$4)&lt;0,($BW17-AZ$6)&lt;0),
                                90-DEGREES(ATAN(($BW17-AZ$6)/($BV17-AZ$4)))+90-180+N("2"),
                                180-DEGREES(ATAN(($BW17-AZ$6)/($BV17-AZ$4)))-180
                           )
                   )
            )
      )
)</f>
        <v>-0.67871881547591784</v>
      </c>
      <c r="DW17" s="98">
        <f t="shared" ref="DW17:DW28" si="111">IF($BV17=BA$4,90,
      IF(AND(($BV17-BA$4)&gt;0,($BW17-BA$6)&gt;0),
            270-DEGREES(ATAN(($BW17-BA$6)/($BV17-BA$4)))-180+90+N("4"),
            IF(AND(($BV17-BA$4)&lt;0,($BW17-BA$6)&gt;=0),
                   180-DEGREES(ATAN(($BW17-BA$6)/($BV17-BA$4)))-180+N("3"),
                   IF(AND(($BV17-BA$4)&gt;0,($BW17-BA$6)&lt;0),
                          DEGREES(ATAN(($BW17-BA$6)/($BV17-BA$4)))-180+N("1"),
                          IF(AND(($BV17-BA$4)&lt;0,($BW17-BA$6)&lt;0),
                                90-DEGREES(ATAN(($BW17-BA$6)/($BV17-BA$4)))+90-180+N("2"),
                                180-DEGREES(ATAN(($BW17-BA$6)/($BV17-BA$4)))-180
                           )
                   )
            )
      )
)</f>
        <v>-1.0133188548685439</v>
      </c>
      <c r="DX17" s="98">
        <f t="shared" ref="DX17:DX28" si="112">IF($BV17=BB$4,90,
      IF(AND(($BV17-BB$4)&gt;0,($BW17-BB$6)&gt;0),
            270-DEGREES(ATAN(($BW17-BB$6)/($BV17-BB$4)))-180+90+N("4"),
            IF(AND(($BV17-BB$4)&lt;0,($BW17-BB$6)&gt;=0),
                   180-DEGREES(ATAN(($BW17-BB$6)/($BV17-BB$4)))-180+N("3"),
                   IF(AND(($BV17-BB$4)&gt;0,($BW17-BB$6)&lt;0),
                          DEGREES(ATAN(($BW17-BB$6)/($BV17-BB$4)))-180+N("1"),
                          IF(AND(($BV17-BB$4)&lt;0,($BW17-BB$6)&lt;0),
                                90-DEGREES(ATAN(($BW17-BB$6)/($BV17-BB$4)))+90-180+N("2"),
                                180-DEGREES(ATAN(($BW17-BB$6)/($BV17-BB$4)))-180
                           )
                   )
            )
      )
)</f>
        <v>-1.3385236024584515</v>
      </c>
      <c r="DY17" s="98">
        <f t="shared" ref="DY17:DY28" si="113">IF($BV17=BC$4,90,
      IF(AND(($BV17-BC$4)&gt;0,($BW17-BC$6)&gt;0),
            270-DEGREES(ATAN(($BW17-BC$6)/($BV17-BC$4)))-180+90+N("4"),
            IF(AND(($BV17-BC$4)&lt;0,($BW17-BC$6)&gt;=0),
                   180-DEGREES(ATAN(($BW17-BC$6)/($BV17-BC$4)))-180+N("3"),
                   IF(AND(($BV17-BC$4)&gt;0,($BW17-BC$6)&lt;0),
                          DEGREES(ATAN(($BW17-BC$6)/($BV17-BC$4)))-180+N("1"),
                          IF(AND(($BV17-BC$4)&lt;0,($BW17-BC$6)&lt;0),
                                90-DEGREES(ATAN(($BW17-BC$6)/($BV17-BC$4)))+90-180+N("2"),
                                180-DEGREES(ATAN(($BW17-BC$6)/($BV17-BC$4)))-180
                           )
                   )
            )
      )
)</f>
        <v>-1.6547031995225439</v>
      </c>
      <c r="DZ17" s="98">
        <f t="shared" ref="DZ17:DZ28" si="114">IF($BV17=BD$4,90,
      IF(AND(($BV17-BD$4)&gt;0,($BW17-BD$6)&gt;0),
            270-DEGREES(ATAN(($BW17-BD$6)/($BV17-BD$4)))-180+90+N("4"),
            IF(AND(($BV17-BD$4)&lt;0,($BW17-BD$6)&gt;=0),
                   180-DEGREES(ATAN(($BW17-BD$6)/($BV17-BD$4)))-180+N("3"),
                   IF(AND(($BV17-BD$4)&gt;0,($BW17-BD$6)&lt;0),
                          DEGREES(ATAN(($BW17-BD$6)/($BV17-BD$4)))-180+N("1"),
                          IF(AND(($BV17-BD$4)&lt;0,($BW17-BD$6)&lt;0),
                                90-DEGREES(ATAN(($BW17-BD$6)/($BV17-BD$4)))+90-180+N("2"),
                                180-DEGREES(ATAN(($BW17-BD$6)/($BV17-BD$4)))-180
                           )
                   )
            )
      )
)</f>
        <v>-1.9622097263751925</v>
      </c>
      <c r="EA17" s="98">
        <f t="shared" ref="EA17:EA28" si="115">IF($BV17=BE$4,90,
      IF(AND(($BV17-BE$4)&gt;0,($BW17-BE$6)&gt;0),
            270-DEGREES(ATAN(($BW17-BE$6)/($BV17-BE$4)))-180+90+N("4"),
            IF(AND(($BV17-BE$4)&lt;0,($BW17-BE$6)&gt;=0),
                   180-DEGREES(ATAN(($BW17-BE$6)/($BV17-BE$4)))-180+N("3"),
                   IF(AND(($BV17-BE$4)&gt;0,($BW17-BE$6)&lt;0),
                          DEGREES(ATAN(($BW17-BE$6)/($BV17-BE$4)))-180+N("1"),
                          IF(AND(($BV17-BE$4)&lt;0,($BW17-BE$6)&lt;0),
                                90-DEGREES(ATAN(($BW17-BE$6)/($BV17-BE$4)))+90-180+N("2"),
                                180-DEGREES(ATAN(($BW17-BE$6)/($BV17-BE$4)))-180
                           )
                   )
            )
      )
)</f>
        <v>-2.2613782107919747</v>
      </c>
      <c r="EB17" s="98"/>
      <c r="EC17" s="98"/>
      <c r="ED17" s="98"/>
      <c r="EE17" s="98"/>
      <c r="EF17" s="98"/>
      <c r="EG17" s="98"/>
      <c r="EH17" s="98"/>
      <c r="EI17" s="98"/>
      <c r="EJ17" s="98"/>
      <c r="EK17" s="98"/>
      <c r="EL17" s="98"/>
      <c r="EM17" s="98"/>
      <c r="EN17" s="98"/>
      <c r="EO17" s="98"/>
      <c r="EP17" s="98"/>
      <c r="EU17" s="94"/>
      <c r="EV17" s="94"/>
      <c r="EW17" s="94"/>
      <c r="EX17" s="94">
        <v>11</v>
      </c>
      <c r="EY17" s="99">
        <f>SQRT(('Box Position Calc'!$D15-EY$6)^2+(EY$4-'Box Position Calc'!$C15)^2)</f>
        <v>9.7294348206595096</v>
      </c>
      <c r="EZ17" s="99">
        <f>SQRT(('Box Position Calc'!$D15-EZ$6)^2+(EZ$4-'Box Position Calc'!$C15)^2)</f>
        <v>12.449442983575075</v>
      </c>
      <c r="FA17" s="99">
        <f>SQRT(('Box Position Calc'!$D15-FA$6)^2+(FA$4-'Box Position Calc'!$C15)^2)</f>
        <v>13.930188192746979</v>
      </c>
      <c r="FB17" s="99">
        <f>SQRT(('Box Position Calc'!$D15-FB$6)^2+(FB$4-'Box Position Calc'!$C15)^2)</f>
        <v>15.461039885300083</v>
      </c>
      <c r="FC17" s="99">
        <f>SQRT(('Box Position Calc'!$D15-FC$6)^2+(FC$4-'Box Position Calc'!$C15)^2)</f>
        <v>17.028489784762616</v>
      </c>
      <c r="FD17" s="99">
        <f>SQRT(('Box Position Calc'!$D15-FD$6)^2+(FD$4-'Box Position Calc'!$C15)^2)</f>
        <v>18.623299201004151</v>
      </c>
      <c r="FE17" s="99">
        <f>SQRT(('Box Position Calc'!$D15-FE$6)^2+(FE$4-'Box Position Calc'!$C15)^2)</f>
        <v>20.239001474280073</v>
      </c>
      <c r="FF17" s="99">
        <f>SQRT(('Box Position Calc'!$D15-FF$6)^2+(FF$4-'Box Position Calc'!$C15)^2)</f>
        <v>21.870966759316609</v>
      </c>
      <c r="FG17" s="99">
        <f>SQRT(('Box Position Calc'!$D15-FG$6)^2+(FG$4-'Box Position Calc'!$C15)^2)</f>
        <v>23.515809406945472</v>
      </c>
      <c r="FH17" s="99">
        <f>SQRT(('Box Position Calc'!$D15-FH$6)^2+(FH$4-'Box Position Calc'!$C15)^2)</f>
        <v>25.171005063482674</v>
      </c>
      <c r="FI17" s="99">
        <f>SQRT(('Box Position Calc'!$D15-FI$6)^2+(FI$4-'Box Position Calc'!$C15)^2)</f>
        <v>26.834638035818333</v>
      </c>
      <c r="FJ17" s="99">
        <f>SQRT(('Box Position Calc'!$D15-FJ$6)^2+(FJ$4-'Box Position Calc'!$C15)^2)</f>
        <v>28.505231096876543</v>
      </c>
      <c r="FK17" s="99">
        <f>SQRT(('Box Position Calc'!$D15-FK$6)^2+(FK$4-'Box Position Calc'!$C15)^2)</f>
        <v>30.181628518433513</v>
      </c>
      <c r="FL17" s="99">
        <f>SQRT(('Box Position Calc'!$D15-FL$6)^2+(FL$4-'Box Position Calc'!$C15)^2)</f>
        <v>31.862914162526515</v>
      </c>
      <c r="FM17" s="99">
        <f>SQRT(('Box Position Calc'!$D15-FM$6)^2+(FM$4-'Box Position Calc'!$C15)^2)</f>
        <v>33.548353113048321</v>
      </c>
      <c r="FN17" s="99">
        <f>SQRT(('Box Position Calc'!$D15-FN$6)^2+(FN$4-'Box Position Calc'!$C15)^2)</f>
        <v>35.237349404182723</v>
      </c>
      <c r="FO17" s="99">
        <f>SQRT(('Box Position Calc'!$D15-FO$6)^2+(FO$4-'Box Position Calc'!$C15)^2)</f>
        <v>36.929414945711862</v>
      </c>
      <c r="FP17" s="99">
        <f>SQRT(('Box Position Calc'!$D15-FP$6)^2+(FP$4-'Box Position Calc'!$C15)^2)</f>
        <v>38.62414636206357</v>
      </c>
      <c r="FQ17" s="99">
        <f>SQRT(('Box Position Calc'!$D15-FQ$6)^2+(FQ$4-'Box Position Calc'!$C15)^2)</f>
        <v>38.62414636206357</v>
      </c>
      <c r="FR17" s="99">
        <f>SQRT(('Box Position Calc'!$D15-FR$6)^2+(FR$4-'Box Position Calc'!$C15)^2)</f>
        <v>41.35337888163729</v>
      </c>
      <c r="FS17" s="99">
        <f>SQRT(('Box Position Calc'!$D15-FS$6)^2+(FS$4-'Box Position Calc'!$C15)^2)</f>
        <v>42.720369007595949</v>
      </c>
      <c r="FT17" s="99">
        <f>SQRT(('Box Position Calc'!$D15-FT$6)^2+(FT$4-'Box Position Calc'!$C15)^2)</f>
        <v>44.088745494324506</v>
      </c>
      <c r="FU17" s="99">
        <f>SQRT(('Box Position Calc'!$D15-FU$6)^2+(FU$4-'Box Position Calc'!$C15)^2)</f>
        <v>45.458383146375851</v>
      </c>
      <c r="FV17" s="99">
        <f>SQRT(('Box Position Calc'!$D15-FV$6)^2+(FV$4-'Box Position Calc'!$C15)^2)</f>
        <v>46.829171305964095</v>
      </c>
      <c r="FW17" s="99">
        <f>SQRT(('Box Position Calc'!$D15-FW$6)^2+(FW$4-'Box Position Calc'!$C15)^2)</f>
        <v>48.201011815367423</v>
      </c>
      <c r="FX17" s="99">
        <f>SQRT(('Box Position Calc'!$D15-FX$6)^2+(FX$4-'Box Position Calc'!$C15)^2)</f>
        <v>49.57381731063569</v>
      </c>
      <c r="FY17" s="99">
        <f>SQRT(('Box Position Calc'!$D15-FY$6)^2+(FY$4-'Box Position Calc'!$C15)^2)</f>
        <v>50.947509785784533</v>
      </c>
      <c r="FZ17" s="99">
        <f>SQRT(('Box Position Calc'!$D15-FZ$6)^2+(FZ$4-'Box Position Calc'!$C15)^2)</f>
        <v>52.322019379016439</v>
      </c>
      <c r="GA17" s="99">
        <f>SQRT(('Box Position Calc'!$D15-GA$6)^2+(GA$4-'Box Position Calc'!$C15)^2)</f>
        <v>53.697283342129779</v>
      </c>
      <c r="GB17" s="99">
        <f>SQRT(('Box Position Calc'!$D15-GB$6)^2+(GB$4-'Box Position Calc'!$C15)^2)</f>
        <v>55.073245161811549</v>
      </c>
      <c r="GC17" s="99">
        <f>SQRT(('Box Position Calc'!$D15-GC$6)^2+(GC$4-'Box Position Calc'!$C15)^2)</f>
        <v>56.449853807448129</v>
      </c>
      <c r="GD17" s="99">
        <f>SQRT(('Box Position Calc'!$D15-GD$6)^2+(GD$4-'Box Position Calc'!$C15)^2)</f>
        <v>57.827063084794176</v>
      </c>
      <c r="GE17" s="99">
        <f>SQRT(('Box Position Calc'!$D15-GE$6)^2+(GE$4-'Box Position Calc'!$C15)^2)</f>
        <v>59.204831078591042</v>
      </c>
      <c r="GF17" s="99">
        <f>SQRT(('Box Position Calc'!$D15-GF$6)^2+(GF$4-'Box Position Calc'!$C15)^2)</f>
        <v>60.583119670230495</v>
      </c>
      <c r="GG17" s="99">
        <f>SQRT(('Box Position Calc'!$D15-GG$6)^2+(GG$4-'Box Position Calc'!$C15)^2)</f>
        <v>61.961894118979885</v>
      </c>
      <c r="GH17" s="99">
        <f>SQRT(('Box Position Calc'!$D15-GH$6)^2+(GH$4-'Box Position Calc'!$C15)^2)</f>
        <v>63.341122697242362</v>
      </c>
      <c r="GI17" s="99">
        <f>SQRT(('Box Position Calc'!$D15-GI$6)^2+(GI$4-'Box Position Calc'!$C15)^2)</f>
        <v>63.250737181262224</v>
      </c>
      <c r="GJ17" s="99">
        <f>SQRT(('Box Position Calc'!$D15-GJ$6)^2+(GJ$4-'Box Position Calc'!$C15)^2)</f>
        <v>65.397087728404713</v>
      </c>
      <c r="GK17" s="99">
        <f>SQRT(('Box Position Calc'!$D15-GK$6)^2+(GK$4-'Box Position Calc'!$C15)^2)</f>
        <v>66.477164750263086</v>
      </c>
      <c r="GL17" s="99">
        <f>SQRT(('Box Position Calc'!$D15-GL$6)^2+(GL$4-'Box Position Calc'!$C15)^2)</f>
        <v>67.561549024333175</v>
      </c>
      <c r="GM17" s="99">
        <f>SQRT(('Box Position Calc'!$D15-GM$6)^2+(GM$4-'Box Position Calc'!$C15)^2)</f>
        <v>68.650036441053089</v>
      </c>
      <c r="GN17" s="99">
        <f>SQRT(('Box Position Calc'!$D15-GN$6)^2+(GN$4-'Box Position Calc'!$C15)^2)</f>
        <v>69.742434884403423</v>
      </c>
      <c r="GO17" s="99">
        <f>SQRT(('Box Position Calc'!$D15-GO$6)^2+(GO$4-'Box Position Calc'!$C15)^2)</f>
        <v>70.838563419294246</v>
      </c>
      <c r="GP17" s="99">
        <f>SQRT(('Box Position Calc'!$D15-GP$6)^2+(GP$4-'Box Position Calc'!$C15)^2)</f>
        <v>71.938251538873843</v>
      </c>
      <c r="GQ17" s="99">
        <f>SQRT(('Box Position Calc'!$D15-GQ$6)^2+(GQ$4-'Box Position Calc'!$C15)^2)</f>
        <v>73.041338467254207</v>
      </c>
      <c r="GR17" s="99">
        <f>SQRT(('Box Position Calc'!$D15-GR$6)^2+(GR$4-'Box Position Calc'!$C15)^2)</f>
        <v>74.14767251345441</v>
      </c>
      <c r="GS17" s="99">
        <f>SQRT(('Box Position Calc'!$D15-GS$6)^2+(GS$4-'Box Position Calc'!$C15)^2)</f>
        <v>75.257110472657445</v>
      </c>
      <c r="GT17" s="99">
        <f>SQRT(('Box Position Calc'!$D15-GT$6)^2+(GT$4-'Box Position Calc'!$C15)^2)</f>
        <v>76.369517071157645</v>
      </c>
      <c r="GU17" s="99">
        <f>SQRT(('Box Position Calc'!$D15-GU$6)^2+(GU$4-'Box Position Calc'!$C15)^2)</f>
        <v>77.484764451643656</v>
      </c>
      <c r="GV17" s="99">
        <f>SQRT(('Box Position Calc'!$D15-GV$6)^2+(GV$4-'Box Position Calc'!$C15)^2)</f>
        <v>78.602731695713715</v>
      </c>
      <c r="GW17" s="99">
        <f>SQRT(('Box Position Calc'!$D15-GW$6)^2+(GW$4-'Box Position Calc'!$C15)^2)</f>
        <v>79.723304380756829</v>
      </c>
      <c r="GX17" s="99">
        <f>SQRT(('Box Position Calc'!$D15-GX$6)^2+(GX$4-'Box Position Calc'!$C15)^2)</f>
        <v>80.846374168555215</v>
      </c>
      <c r="GY17" s="99">
        <f>SQRT(('Box Position Calc'!$D15-GY$6)^2+(GY$4-'Box Position Calc'!$C15)^2)</f>
        <v>81.971838423168592</v>
      </c>
      <c r="GZ17" s="99">
        <f>SQRT(('Box Position Calc'!$D15-GZ$6)^2+(GZ$4-'Box Position Calc'!$C15)^2)</f>
        <v>83.099599855852929</v>
      </c>
      <c r="HA17" s="99"/>
      <c r="HB17" s="99"/>
      <c r="HC17" s="99"/>
      <c r="HD17" s="99"/>
      <c r="HE17" s="99"/>
      <c r="HF17" s="99"/>
      <c r="HG17" s="99"/>
      <c r="HH17" s="99"/>
      <c r="HI17" s="99"/>
      <c r="HJ17" s="99"/>
      <c r="HK17" s="99"/>
      <c r="HL17" s="99"/>
      <c r="HM17" s="99"/>
      <c r="HN17" s="99"/>
      <c r="HO17" s="99"/>
      <c r="HP17" s="99"/>
      <c r="HQ17" s="99"/>
      <c r="HR17" s="99"/>
      <c r="HS17" s="115">
        <f>'Box Position Calc'!$D53</f>
        <v>1.9651164472798908</v>
      </c>
      <c r="HT17" s="115">
        <f>'Box Position Calc'!$F53</f>
        <v>8.3210352870022799</v>
      </c>
      <c r="HU17" s="115">
        <f>Display!FB54</f>
        <v>0</v>
      </c>
      <c r="HV17" s="116"/>
      <c r="HW17" s="115">
        <f t="shared" si="52"/>
        <v>43.692994482998188</v>
      </c>
      <c r="HX17" s="115">
        <f t="shared" si="64"/>
        <v>32.674540869247721</v>
      </c>
      <c r="HY17" s="115">
        <f t="shared" si="65"/>
        <v>28.847491399006969</v>
      </c>
      <c r="HZ17" s="115">
        <f t="shared" si="66"/>
        <v>25.766704884235679</v>
      </c>
      <c r="IA17" s="115">
        <f t="shared" si="67"/>
        <v>23.246863675328484</v>
      </c>
      <c r="IB17" s="115">
        <f t="shared" si="68"/>
        <v>21.155104313579074</v>
      </c>
      <c r="IC17" s="115">
        <f t="shared" si="69"/>
        <v>19.395274861378937</v>
      </c>
      <c r="ID17" s="115">
        <f t="shared" si="70"/>
        <v>17.89683111872111</v>
      </c>
      <c r="IE17" s="115">
        <f t="shared" si="71"/>
        <v>16.607225981926774</v>
      </c>
      <c r="IF17" s="115">
        <f t="shared" si="72"/>
        <v>15.486717388131382</v>
      </c>
      <c r="IG17" s="115">
        <f t="shared" si="73"/>
        <v>14.504804508078422</v>
      </c>
      <c r="IH17" s="115">
        <f t="shared" si="74"/>
        <v>13.637754263981122</v>
      </c>
      <c r="II17" s="115">
        <f t="shared" si="75"/>
        <v>12.866861686242231</v>
      </c>
      <c r="IJ17" s="115">
        <f t="shared" si="76"/>
        <v>12.177209177032807</v>
      </c>
      <c r="IK17" s="115">
        <f t="shared" si="77"/>
        <v>11.556769182631683</v>
      </c>
      <c r="IL17" s="115">
        <f t="shared" si="78"/>
        <v>10.995746399647402</v>
      </c>
      <c r="IM17" s="115">
        <f t="shared" si="79"/>
        <v>10.486089317248343</v>
      </c>
      <c r="IN17" s="115">
        <f t="shared" si="80"/>
        <v>10.021123054779906</v>
      </c>
      <c r="IO17" s="115">
        <f t="shared" si="81"/>
        <v>10.021123054779906</v>
      </c>
      <c r="IP17" s="115">
        <f t="shared" si="82"/>
        <v>9.2755937908366661</v>
      </c>
      <c r="IQ17" s="115">
        <f t="shared" si="83"/>
        <v>8.938579088456919</v>
      </c>
      <c r="IR17" s="115">
        <f t="shared" si="84"/>
        <v>8.6224737682161958</v>
      </c>
      <c r="IS17" s="115">
        <f t="shared" si="85"/>
        <v>8.3254080349628055</v>
      </c>
      <c r="IT17" s="115">
        <f t="shared" si="86"/>
        <v>8.0457266210858336</v>
      </c>
      <c r="IU17" s="115">
        <f t="shared" si="87"/>
        <v>7.7819591438122018</v>
      </c>
      <c r="IV17" s="115">
        <f t="shared" si="88"/>
        <v>7.5327952030291954</v>
      </c>
      <c r="IW17" s="115">
        <f t="shared" si="89"/>
        <v>7.2970633658345037</v>
      </c>
      <c r="IX17" s="115">
        <f t="shared" si="90"/>
        <v>7.0737133537820398</v>
      </c>
      <c r="IY17" s="115">
        <f t="shared" si="91"/>
        <v>6.861800881857846</v>
      </c>
      <c r="IZ17" s="115">
        <f t="shared" si="92"/>
        <v>6.6604747031022384</v>
      </c>
      <c r="JA17" s="115">
        <f t="shared" si="93"/>
        <v>6.4689654959203153</v>
      </c>
      <c r="JB17" s="115">
        <f t="shared" si="94"/>
        <v>6.2865762973458743</v>
      </c>
      <c r="JC17" s="115">
        <f t="shared" si="95"/>
        <v>6.1126742385547459</v>
      </c>
      <c r="JD17" s="115">
        <f t="shared" si="96"/>
        <v>5.9466833815936866</v>
      </c>
      <c r="JE17" s="115">
        <f t="shared" si="97"/>
        <v>5.788078490788962</v>
      </c>
      <c r="JF17" s="115">
        <f t="shared" si="98"/>
        <v>5.6363796003157631</v>
      </c>
      <c r="JG17" s="115">
        <f t="shared" si="99"/>
        <v>4.7348704094964091</v>
      </c>
      <c r="JH17" s="115">
        <f t="shared" si="100"/>
        <v>3.749487829233658</v>
      </c>
      <c r="JI17" s="115">
        <f t="shared" si="101"/>
        <v>3.2807268815979569</v>
      </c>
      <c r="JJ17" s="115">
        <f t="shared" si="102"/>
        <v>2.826983891737143</v>
      </c>
      <c r="JK17" s="115">
        <f t="shared" si="103"/>
        <v>2.3876028016192947</v>
      </c>
      <c r="JL17" s="115">
        <f t="shared" si="104"/>
        <v>1.96196166653462</v>
      </c>
      <c r="JM17" s="115">
        <f t="shared" si="105"/>
        <v>1.5494707622405031</v>
      </c>
      <c r="JN17" s="115">
        <f t="shared" si="106"/>
        <v>1.1495707858282174</v>
      </c>
      <c r="JO17" s="115">
        <f t="shared" si="54"/>
        <v>0.76173114910710638</v>
      </c>
      <c r="JP17" s="115">
        <f t="shared" si="55"/>
        <v>0.38544836249334935</v>
      </c>
      <c r="JQ17" s="115">
        <f t="shared" si="56"/>
        <v>2.0244506790021433E-2</v>
      </c>
      <c r="JR17" s="115">
        <f t="shared" si="57"/>
        <v>-0.33433421018651188</v>
      </c>
      <c r="JS17" s="115">
        <f t="shared" si="58"/>
        <v>-0.67871881547591784</v>
      </c>
      <c r="JT17" s="115">
        <f t="shared" si="59"/>
        <v>-1.0133188548685439</v>
      </c>
      <c r="JU17" s="115">
        <f t="shared" si="60"/>
        <v>-1.3385236024584515</v>
      </c>
      <c r="JV17" s="115">
        <f t="shared" si="61"/>
        <v>-1.6547031995225439</v>
      </c>
      <c r="JW17" s="115">
        <f t="shared" si="62"/>
        <v>-1.9622097263751925</v>
      </c>
      <c r="JX17" s="115">
        <f t="shared" si="63"/>
        <v>-2.2613782107919747</v>
      </c>
      <c r="JY17" s="99"/>
      <c r="JZ17" s="99"/>
      <c r="KA17" s="99"/>
      <c r="KH17" s="96">
        <v>11</v>
      </c>
      <c r="KI17" s="100">
        <f>SQRT(('Box Position Calc'!$D15-KI$6)^2+(KI$4-'Box Position Calc'!$C15)^2)</f>
        <v>9.7294348206595096</v>
      </c>
      <c r="KJ17" s="100">
        <f>SQRT(('Box Position Calc'!$D15-KJ$6)^2+(KJ$4-'Box Position Calc'!$C15)^2)</f>
        <v>12.449442983575075</v>
      </c>
      <c r="KK17" s="100">
        <f>SQRT(('Box Position Calc'!$D15-KK$6)^2+(KK$4-'Box Position Calc'!$C15)^2)</f>
        <v>13.930188192746979</v>
      </c>
      <c r="KL17" s="100">
        <f>SQRT(('Box Position Calc'!$D15-KL$6)^2+(KL$4-'Box Position Calc'!$C15)^2)</f>
        <v>15.461039885300083</v>
      </c>
      <c r="KM17" s="100">
        <f>SQRT(('Box Position Calc'!$D15-KM$6)^2+(KM$4-'Box Position Calc'!$C15)^2)</f>
        <v>17.028489784762616</v>
      </c>
      <c r="KN17" s="100">
        <f>SQRT(('Box Position Calc'!$D15-KN$6)^2+(KN$4-'Box Position Calc'!$C15)^2)</f>
        <v>18.623299201004151</v>
      </c>
      <c r="KO17" s="100">
        <f>SQRT(('Box Position Calc'!$D15-KO$6)^2+(KO$4-'Box Position Calc'!$C15)^2)</f>
        <v>20.239001474280073</v>
      </c>
      <c r="KP17" s="100">
        <f>SQRT(('Box Position Calc'!$D15-KP$6)^2+(KP$4-'Box Position Calc'!$C15)^2)</f>
        <v>21.870966759316609</v>
      </c>
      <c r="KQ17" s="100">
        <f>SQRT(('Box Position Calc'!$D15-KQ$6)^2+(KQ$4-'Box Position Calc'!$C15)^2)</f>
        <v>23.515809406945472</v>
      </c>
      <c r="KR17" s="100">
        <f>SQRT(('Box Position Calc'!$D15-KR$6)^2+(KR$4-'Box Position Calc'!$C15)^2)</f>
        <v>25.171005063482674</v>
      </c>
      <c r="KS17" s="100">
        <f>SQRT(('Box Position Calc'!$D15-KS$6)^2+(KS$4-'Box Position Calc'!$C15)^2)</f>
        <v>26.834638035818333</v>
      </c>
      <c r="KT17" s="100">
        <f>SQRT(('Box Position Calc'!$D15-KT$6)^2+(KT$4-'Box Position Calc'!$C15)^2)</f>
        <v>28.505231096876543</v>
      </c>
      <c r="KU17" s="100">
        <f>SQRT(('Box Position Calc'!$D15-KU$6)^2+(KU$4-'Box Position Calc'!$C15)^2)</f>
        <v>30.181628518433513</v>
      </c>
      <c r="KV17" s="100">
        <f>SQRT(('Box Position Calc'!$D15-KV$6)^2+(KV$4-'Box Position Calc'!$C15)^2)</f>
        <v>31.862914162526515</v>
      </c>
      <c r="KW17" s="100">
        <f>SQRT(('Box Position Calc'!$D15-KW$6)^2+(KW$4-'Box Position Calc'!$C15)^2)</f>
        <v>33.548353113048321</v>
      </c>
      <c r="KX17" s="100">
        <f>SQRT(('Box Position Calc'!$D15-KX$6)^2+(KX$4-'Box Position Calc'!$C15)^2)</f>
        <v>35.237349404182723</v>
      </c>
      <c r="KY17" s="100">
        <f>SQRT(('Box Position Calc'!$D15-KY$6)^2+(KY$4-'Box Position Calc'!$C15)^2)</f>
        <v>36.929414945711862</v>
      </c>
      <c r="KZ17" s="100">
        <f>SQRT(('Box Position Calc'!$D15-KZ$6)^2+(KZ$4-'Box Position Calc'!$C15)^2)</f>
        <v>38.62414636206357</v>
      </c>
      <c r="LA17" s="100">
        <f>SQRT(('Box Position Calc'!$D15-LA$6)^2+(LA$4-'Box Position Calc'!$C15)^2)</f>
        <v>38.62414636206357</v>
      </c>
      <c r="LB17" s="100">
        <f>SQRT(('Box Position Calc'!$D15-LB$6)^2+(LB$4-'Box Position Calc'!$C15)^2)</f>
        <v>41.35337888163729</v>
      </c>
      <c r="LC17" s="100">
        <f>SQRT(('Box Position Calc'!$D15-LC$6)^2+(LC$4-'Box Position Calc'!$C15)^2)</f>
        <v>42.720369007595949</v>
      </c>
      <c r="LD17" s="100">
        <f>SQRT(('Box Position Calc'!$D15-LD$6)^2+(LD$4-'Box Position Calc'!$C15)^2)</f>
        <v>44.088745494324506</v>
      </c>
      <c r="LE17" s="100">
        <f>SQRT(('Box Position Calc'!$D15-LE$6)^2+(LE$4-'Box Position Calc'!$C15)^2)</f>
        <v>45.458383146375851</v>
      </c>
      <c r="LF17" s="100">
        <f>SQRT(('Box Position Calc'!$D15-LF$6)^2+(LF$4-'Box Position Calc'!$C15)^2)</f>
        <v>46.829171305964095</v>
      </c>
      <c r="LG17" s="100">
        <f>SQRT(('Box Position Calc'!$D15-LG$6)^2+(LG$4-'Box Position Calc'!$C15)^2)</f>
        <v>48.201011815367423</v>
      </c>
      <c r="LH17" s="100">
        <f>SQRT(('Box Position Calc'!$D15-LH$6)^2+(LH$4-'Box Position Calc'!$C15)^2)</f>
        <v>49.57381731063569</v>
      </c>
      <c r="LI17" s="100">
        <f>SQRT(('Box Position Calc'!$D15-LI$6)^2+(LI$4-'Box Position Calc'!$C15)^2)</f>
        <v>50.947509785784533</v>
      </c>
      <c r="LJ17" s="100">
        <f>SQRT(('Box Position Calc'!$D15-LJ$6)^2+(LJ$4-'Box Position Calc'!$C15)^2)</f>
        <v>52.322019379016439</v>
      </c>
      <c r="LK17" s="100">
        <f>SQRT(('Box Position Calc'!$D15-LK$6)^2+(LK$4-'Box Position Calc'!$C15)^2)</f>
        <v>53.697283342129779</v>
      </c>
      <c r="LL17" s="100">
        <f>SQRT(('Box Position Calc'!$D15-LL$6)^2+(LL$4-'Box Position Calc'!$C15)^2)</f>
        <v>55.073245161811549</v>
      </c>
      <c r="LM17" s="100">
        <f>SQRT(('Box Position Calc'!$D15-LM$6)^2+(LM$4-'Box Position Calc'!$C15)^2)</f>
        <v>56.449853807448129</v>
      </c>
      <c r="LN17" s="100">
        <f>SQRT(('Box Position Calc'!$D15-LN$6)^2+(LN$4-'Box Position Calc'!$C15)^2)</f>
        <v>57.827063084794176</v>
      </c>
      <c r="LO17" s="100">
        <f>SQRT(('Box Position Calc'!$D15-LO$6)^2+(LO$4-'Box Position Calc'!$C15)^2)</f>
        <v>59.204831078591042</v>
      </c>
      <c r="LP17" s="100">
        <f>SQRT(('Box Position Calc'!$D15-LP$6)^2+(LP$4-'Box Position Calc'!$C15)^2)</f>
        <v>60.583119670230495</v>
      </c>
      <c r="LQ17" s="100">
        <f>SQRT(('Box Position Calc'!$D15-LQ$6)^2+(LQ$4-'Box Position Calc'!$C15)^2)</f>
        <v>61.961894118979885</v>
      </c>
      <c r="LR17" s="100">
        <f>SQRT(('Box Position Calc'!$D15-LR$6)^2+(LR$4-'Box Position Calc'!$C15)^2)</f>
        <v>63.341122697242362</v>
      </c>
      <c r="LS17" s="100">
        <f>SQRT(('Box Position Calc'!$D15-LS$6)^2+(LS$4-'Box Position Calc'!$C15)^2)</f>
        <v>63.250737181262224</v>
      </c>
      <c r="LT17" s="100">
        <f>SQRT(('Box Position Calc'!$D15-LT$6)^2+(LT$4-'Box Position Calc'!$C15)^2)</f>
        <v>65.397087728404713</v>
      </c>
      <c r="LU17" s="100">
        <f>SQRT(('Box Position Calc'!$D15-LU$6)^2+(LU$4-'Box Position Calc'!$C15)^2)</f>
        <v>66.477164750263086</v>
      </c>
      <c r="LV17" s="100">
        <f>SQRT(('Box Position Calc'!$D15-LV$6)^2+(LV$4-'Box Position Calc'!$C15)^2)</f>
        <v>67.561549024333175</v>
      </c>
      <c r="LW17" s="100">
        <f>SQRT(('Box Position Calc'!$D15-LW$6)^2+(LW$4-'Box Position Calc'!$C15)^2)</f>
        <v>68.650036441053089</v>
      </c>
      <c r="LX17" s="100">
        <f>SQRT(('Box Position Calc'!$D15-LX$6)^2+(LX$4-'Box Position Calc'!$C15)^2)</f>
        <v>69.742434884403423</v>
      </c>
      <c r="LY17" s="100">
        <f>SQRT(('Box Position Calc'!$D15-LY$6)^2+(LY$4-'Box Position Calc'!$C15)^2)</f>
        <v>70.838563419294246</v>
      </c>
      <c r="LZ17" s="100">
        <f>SQRT(('Box Position Calc'!$D15-LZ$6)^2+(LZ$4-'Box Position Calc'!$C15)^2)</f>
        <v>71.938251538873843</v>
      </c>
      <c r="MA17" s="100">
        <f>SQRT(('Box Position Calc'!$D15-MA$6)^2+(MA$4-'Box Position Calc'!$C15)^2)</f>
        <v>73.041338467254207</v>
      </c>
      <c r="MB17" s="100">
        <f>SQRT(('Box Position Calc'!$D15-MB$6)^2+(MB$4-'Box Position Calc'!$C15)^2)</f>
        <v>74.14767251345441</v>
      </c>
      <c r="MC17" s="100">
        <f>SQRT(('Box Position Calc'!$D15-MC$6)^2+(MC$4-'Box Position Calc'!$C15)^2)</f>
        <v>75.257110472657445</v>
      </c>
      <c r="MD17" s="100">
        <f>SQRT(('Box Position Calc'!$D15-MD$6)^2+(MD$4-'Box Position Calc'!$C15)^2)</f>
        <v>76.369517071157645</v>
      </c>
      <c r="ME17" s="100">
        <f>SQRT(('Box Position Calc'!$D15-ME$6)^2+(ME$4-'Box Position Calc'!$C15)^2)</f>
        <v>77.484764451643656</v>
      </c>
      <c r="MF17" s="100">
        <f>SQRT(('Box Position Calc'!$D15-MF$6)^2+(MF$4-'Box Position Calc'!$C15)^2)</f>
        <v>78.602731695713715</v>
      </c>
      <c r="MG17" s="100">
        <f>SQRT(('Box Position Calc'!$D15-MG$6)^2+(MG$4-'Box Position Calc'!$C15)^2)</f>
        <v>79.723304380756829</v>
      </c>
      <c r="MH17" s="100">
        <f>SQRT(('Box Position Calc'!$D15-MH$6)^2+(MH$4-'Box Position Calc'!$C15)^2)</f>
        <v>80.846374168555215</v>
      </c>
      <c r="MI17" s="100">
        <f>SQRT(('Box Position Calc'!$D15-MI$6)^2+(MI$4-'Box Position Calc'!$C15)^2)</f>
        <v>81.971838423168592</v>
      </c>
      <c r="MJ17" s="100">
        <f>SQRT(('Box Position Calc'!$D15-MJ$6)^2+(MJ$4-'Box Position Calc'!$C15)^2)</f>
        <v>83.099599855852929</v>
      </c>
      <c r="MK17" s="100"/>
      <c r="ML17" s="100"/>
      <c r="MM17" s="100"/>
      <c r="MN17" s="100"/>
      <c r="MO17" s="100"/>
      <c r="MP17" s="100"/>
      <c r="MQ17" s="100"/>
      <c r="MR17" s="100"/>
      <c r="MS17" s="100"/>
      <c r="MT17" s="100"/>
      <c r="MU17" s="100"/>
      <c r="MV17" s="100"/>
      <c r="MW17" s="100"/>
      <c r="MX17" s="100"/>
      <c r="MY17" s="100"/>
      <c r="MZ17" s="100"/>
      <c r="NA17" s="100"/>
      <c r="NB17" s="100"/>
      <c r="NC17" s="100">
        <f>Display!C17</f>
        <v>1.9651164472798908</v>
      </c>
      <c r="ND17" s="100">
        <f>Display!D17</f>
        <v>8.3210352870022799</v>
      </c>
      <c r="NE17" s="100">
        <f>Display!D54</f>
        <v>5</v>
      </c>
      <c r="NF17" s="100"/>
      <c r="NG17" s="100">
        <f t="shared" si="53"/>
        <v>43.692994482998188</v>
      </c>
      <c r="NH17" s="100">
        <f t="shared" si="47"/>
        <v>32.674540869247721</v>
      </c>
      <c r="NI17" s="100">
        <f t="shared" si="47"/>
        <v>28.847491399006969</v>
      </c>
      <c r="NJ17" s="100">
        <f t="shared" si="47"/>
        <v>25.766704884235679</v>
      </c>
      <c r="NK17" s="100">
        <f t="shared" si="47"/>
        <v>23.246863675328484</v>
      </c>
      <c r="NL17" s="100">
        <f t="shared" si="47"/>
        <v>21.155104313579074</v>
      </c>
      <c r="NM17" s="100">
        <f t="shared" si="47"/>
        <v>19.395274861378937</v>
      </c>
      <c r="NN17" s="100">
        <f t="shared" si="47"/>
        <v>17.89683111872111</v>
      </c>
      <c r="NO17" s="100">
        <f t="shared" si="47"/>
        <v>16.607225981926774</v>
      </c>
      <c r="NP17" s="100">
        <f t="shared" si="47"/>
        <v>15.486717388131382</v>
      </c>
      <c r="NQ17" s="100">
        <f t="shared" si="47"/>
        <v>14.504804508078422</v>
      </c>
      <c r="NR17" s="100">
        <f t="shared" si="47"/>
        <v>13.637754263981122</v>
      </c>
      <c r="NS17" s="100">
        <f t="shared" si="47"/>
        <v>12.866861686242231</v>
      </c>
      <c r="NT17" s="100">
        <f t="shared" si="47"/>
        <v>12.177209177032807</v>
      </c>
      <c r="NU17" s="100">
        <f t="shared" si="47"/>
        <v>11.556769182631683</v>
      </c>
      <c r="NV17" s="100">
        <f t="shared" si="47"/>
        <v>10.995746399647402</v>
      </c>
      <c r="NW17" s="100">
        <f t="shared" si="47"/>
        <v>10.486089317248343</v>
      </c>
      <c r="NX17" s="100">
        <f t="shared" si="48"/>
        <v>10.021123054779906</v>
      </c>
      <c r="NY17" s="100">
        <f t="shared" si="48"/>
        <v>10.021123054779906</v>
      </c>
      <c r="NZ17" s="100">
        <f t="shared" si="48"/>
        <v>9.2755937908366661</v>
      </c>
      <c r="OA17" s="100">
        <f t="shared" si="48"/>
        <v>8.938579088456919</v>
      </c>
      <c r="OB17" s="100">
        <f t="shared" si="48"/>
        <v>8.6224737682161958</v>
      </c>
      <c r="OC17" s="100">
        <f t="shared" si="48"/>
        <v>8.3254080349628055</v>
      </c>
      <c r="OD17" s="100">
        <f t="shared" si="48"/>
        <v>8.0457266210858336</v>
      </c>
      <c r="OE17" s="100">
        <f t="shared" si="48"/>
        <v>7.7819591438122018</v>
      </c>
      <c r="OF17" s="100">
        <f t="shared" si="48"/>
        <v>7.5327952030291954</v>
      </c>
      <c r="OG17" s="100">
        <f t="shared" si="48"/>
        <v>7.2970633658345037</v>
      </c>
      <c r="OH17" s="100">
        <f t="shared" si="48"/>
        <v>7.0737133537820398</v>
      </c>
      <c r="OI17" s="100">
        <f t="shared" si="48"/>
        <v>6.861800881857846</v>
      </c>
      <c r="OJ17" s="100">
        <f t="shared" si="48"/>
        <v>6.6604747031022384</v>
      </c>
      <c r="OK17" s="100">
        <f t="shared" si="48"/>
        <v>6.4689654959203153</v>
      </c>
      <c r="OL17" s="100">
        <f t="shared" si="48"/>
        <v>6.2865762973458743</v>
      </c>
      <c r="OM17" s="100">
        <f t="shared" si="48"/>
        <v>6.1126742385547459</v>
      </c>
      <c r="ON17" s="100">
        <f t="shared" si="49"/>
        <v>5.9466833815936866</v>
      </c>
      <c r="OO17" s="100">
        <f t="shared" si="49"/>
        <v>5.788078490788962</v>
      </c>
      <c r="OP17" s="100">
        <f t="shared" si="49"/>
        <v>5.6363796003157631</v>
      </c>
      <c r="OQ17" s="100">
        <f t="shared" si="49"/>
        <v>4.7348704094964091</v>
      </c>
      <c r="OR17" s="100">
        <f t="shared" si="49"/>
        <v>3.749487829233658</v>
      </c>
      <c r="OS17" s="100">
        <f t="shared" si="49"/>
        <v>3.2807268815979569</v>
      </c>
      <c r="OT17" s="100">
        <f t="shared" si="49"/>
        <v>2.826983891737143</v>
      </c>
      <c r="OU17" s="100">
        <f t="shared" si="49"/>
        <v>2.3876028016192947</v>
      </c>
      <c r="OV17" s="100">
        <f t="shared" si="49"/>
        <v>1.96196166653462</v>
      </c>
      <c r="OW17" s="100">
        <f t="shared" si="49"/>
        <v>1.5494707622405031</v>
      </c>
      <c r="OX17" s="100">
        <f t="shared" si="49"/>
        <v>1.1495707858282174</v>
      </c>
      <c r="OY17" s="100">
        <f t="shared" si="49"/>
        <v>0.76173114910710638</v>
      </c>
      <c r="OZ17" s="100">
        <f t="shared" si="49"/>
        <v>0.38544836249334935</v>
      </c>
      <c r="PA17" s="100">
        <f t="shared" si="49"/>
        <v>2.0244506790021433E-2</v>
      </c>
      <c r="PB17" s="100">
        <f t="shared" si="49"/>
        <v>-0.33433421018651188</v>
      </c>
      <c r="PC17" s="100">
        <f t="shared" si="49"/>
        <v>-0.67871881547591784</v>
      </c>
      <c r="PD17" s="100">
        <f t="shared" si="50"/>
        <v>-1.0133188548685439</v>
      </c>
      <c r="PE17" s="100">
        <f t="shared" si="50"/>
        <v>-1.3385236024584515</v>
      </c>
      <c r="PF17" s="100">
        <f t="shared" si="50"/>
        <v>-1.6547031995225439</v>
      </c>
      <c r="PG17" s="100">
        <f t="shared" si="50"/>
        <v>-1.9622097263751925</v>
      </c>
      <c r="PH17" s="100">
        <f t="shared" si="50"/>
        <v>-2.2613782107919747</v>
      </c>
      <c r="PI17" s="100"/>
      <c r="PJ17" s="100"/>
      <c r="PK17" s="100"/>
    </row>
    <row r="18" spans="1:427" x14ac:dyDescent="0.2">
      <c r="A18" s="92"/>
      <c r="B18" s="92"/>
      <c r="C18" s="92">
        <v>12</v>
      </c>
      <c r="D18" s="98">
        <f>SQRT(('Box Position Calc'!$D16-D$6)^2+(D$4-'Box Position Calc'!$C16)^2)</f>
        <v>9.63132949885442</v>
      </c>
      <c r="E18" s="98">
        <f>SQRT(('Box Position Calc'!$D16-E$6)^2+(E$4-'Box Position Calc'!$C16)^2)</f>
        <v>12.377191760778688</v>
      </c>
      <c r="F18" s="98">
        <f>SQRT(('Box Position Calc'!$D16-F$6)^2+(F$4-'Box Position Calc'!$C16)^2)</f>
        <v>13.86755955512823</v>
      </c>
      <c r="G18" s="98">
        <f>SQRT(('Box Position Calc'!$D16-G$6)^2+(G$4-'Box Position Calc'!$C16)^2)</f>
        <v>15.406350603319421</v>
      </c>
      <c r="H18" s="98">
        <f>SQRT(('Box Position Calc'!$D16-H$6)^2+(H$4-'Box Position Calc'!$C16)^2)</f>
        <v>16.980405430236502</v>
      </c>
      <c r="I18" s="98">
        <f>SQRT(('Box Position Calc'!$D16-I$6)^2+(I$4-'Box Position Calc'!$C16)^2)</f>
        <v>18.580764166294184</v>
      </c>
      <c r="J18" s="98">
        <f>SQRT(('Box Position Calc'!$D16-J$6)^2+(J$4-'Box Position Calc'!$C16)^2)</f>
        <v>20.201176307262674</v>
      </c>
      <c r="K18" s="98">
        <f>SQRT(('Box Position Calc'!$D16-K$6)^2+(K$4-'Box Position Calc'!$C16)^2)</f>
        <v>21.837178163769504</v>
      </c>
      <c r="L18" s="98">
        <f>SQRT(('Box Position Calc'!$D16-L$6)^2+(L$4-'Box Position Calc'!$C16)^2)</f>
        <v>23.485512020834133</v>
      </c>
      <c r="M18" s="98">
        <f>SQRT(('Box Position Calc'!$D16-M$6)^2+(M$4-'Box Position Calc'!$C16)^2)</f>
        <v>25.143752670806908</v>
      </c>
      <c r="N18" s="98">
        <f>SQRT(('Box Position Calc'!$D16-N$6)^2+(N$4-'Box Position Calc'!$C16)^2)</f>
        <v>26.810061928800298</v>
      </c>
      <c r="O18" s="98">
        <f>SQRT(('Box Position Calc'!$D16-O$6)^2+(O$4-'Box Position Calc'!$C16)^2)</f>
        <v>28.483023744801681</v>
      </c>
      <c r="P18" s="98">
        <f>SQRT(('Box Position Calc'!$D16-P$6)^2+(P$4-'Box Position Calc'!$C16)^2)</f>
        <v>30.161531152002176</v>
      </c>
      <c r="Q18" s="98">
        <f>SQRT(('Box Position Calc'!$D16-Q$6)^2+(Q$4-'Box Position Calc'!$C16)^2)</f>
        <v>31.844707252303188</v>
      </c>
      <c r="R18" s="98">
        <f>SQRT(('Box Position Calc'!$D16-R$6)^2+(R$4-'Box Position Calc'!$C16)^2)</f>
        <v>33.531848999153276</v>
      </c>
      <c r="S18" s="98">
        <f>SQRT(('Box Position Calc'!$D16-S$6)^2+(S$4-'Box Position Calc'!$C16)^2)</f>
        <v>35.222386537322748</v>
      </c>
      <c r="T18" s="98">
        <f>SQRT(('Box Position Calc'!$D16-T$6)^2+(T$4-'Box Position Calc'!$C16)^2)</f>
        <v>36.915853345582633</v>
      </c>
      <c r="U18" s="98">
        <f>SQRT(('Box Position Calc'!$D16-U$6)^2+(U$4-'Box Position Calc'!$C16)^2)</f>
        <v>38.61186400377462</v>
      </c>
      <c r="V18" s="98">
        <f>SQRT(('Box Position Calc'!$D16-V$6)^2+(V$4-'Box Position Calc'!$C16)^2)</f>
        <v>38.61186400377462</v>
      </c>
      <c r="W18" s="98">
        <f>SQRT(('Box Position Calc'!$D16-W$6)^2+(W$4-'Box Position Calc'!$C16)^2)</f>
        <v>41.34315170394224</v>
      </c>
      <c r="X18" s="98">
        <f>SQRT(('Box Position Calc'!$D16-X$6)^2+(X$4-'Box Position Calc'!$C16)^2)</f>
        <v>42.711071400184188</v>
      </c>
      <c r="Y18" s="98">
        <f>SQRT(('Box Position Calc'!$D16-Y$6)^2+(Y$4-'Box Position Calc'!$C16)^2)</f>
        <v>44.080320046357606</v>
      </c>
      <c r="Z18" s="98">
        <f>SQRT(('Box Position Calc'!$D16-Z$6)^2+(Z$4-'Box Position Calc'!$C16)^2)</f>
        <v>45.450777534913911</v>
      </c>
      <c r="AA18" s="98">
        <f>SQRT(('Box Position Calc'!$D16-AA$6)^2+(AA$4-'Box Position Calc'!$C16)^2)</f>
        <v>46.822337720028337</v>
      </c>
      <c r="AB18" s="98">
        <f>SQRT(('Box Position Calc'!$D16-AB$6)^2+(AB$4-'Box Position Calc'!$C16)^2)</f>
        <v>48.194906458149454</v>
      </c>
      <c r="AC18" s="98">
        <f>SQRT(('Box Position Calc'!$D16-AC$6)^2+(AC$4-'Box Position Calc'!$C16)^2)</f>
        <v>49.568399967644702</v>
      </c>
      <c r="AD18" s="98">
        <f>SQRT(('Box Position Calc'!$D16-AD$6)^2+(AD$4-'Box Position Calc'!$C16)^2)</f>
        <v>50.942743448858899</v>
      </c>
      <c r="AE18" s="98">
        <f>SQRT(('Box Position Calc'!$D16-AE$6)^2+(AE$4-'Box Position Calc'!$C16)^2)</f>
        <v>52.317869917852619</v>
      </c>
      <c r="AF18" s="98">
        <f>SQRT(('Box Position Calc'!$D16-AF$6)^2+(AF$4-'Box Position Calc'!$C16)^2)</f>
        <v>53.69371921638205</v>
      </c>
      <c r="AG18" s="98">
        <f>SQRT(('Box Position Calc'!$D16-AG$6)^2+(AG$4-'Box Position Calc'!$C16)^2)</f>
        <v>55.070237167958837</v>
      </c>
      <c r="AH18" s="98">
        <f>SQRT(('Box Position Calc'!$D16-AH$6)^2+(AH$4-'Box Position Calc'!$C16)^2)</f>
        <v>56.447374855559325</v>
      </c>
      <c r="AI18" s="98">
        <f>SQRT(('Box Position Calc'!$D16-AI$6)^2+(AI$4-'Box Position Calc'!$C16)^2)</f>
        <v>57.825088001092233</v>
      </c>
      <c r="AJ18" s="98">
        <f>SQRT(('Box Position Calc'!$D16-AJ$6)^2+(AJ$4-'Box Position Calc'!$C16)^2)</f>
        <v>59.203336430350994</v>
      </c>
      <c r="AK18" s="98">
        <f>SQRT(('Box Position Calc'!$D16-AK$6)^2+(AK$4-'Box Position Calc'!$C16)^2)</f>
        <v>60.58208361007258</v>
      </c>
      <c r="AL18" s="98">
        <f>SQRT(('Box Position Calc'!$D16-AL$6)^2+(AL$4-'Box Position Calc'!$C16)^2)</f>
        <v>61.961296246056371</v>
      </c>
      <c r="AM18" s="98">
        <f>SQRT(('Box Position Calc'!$D16-AM$6)^2+(AM$4-'Box Position Calc'!$C16)^2)</f>
        <v>63.340943933182167</v>
      </c>
      <c r="AN18" s="98">
        <f>SQRT(('Box Position Calc'!$D16-AN$6)^2+(AN$4-'Box Position Calc'!$C16)^2)</f>
        <v>63.253075991824112</v>
      </c>
      <c r="AO18" s="98">
        <f>SQRT(('Box Position Calc'!$D16-AO$6)^2+(AO$4-'Box Position Calc'!$C16)^2)</f>
        <v>65.402170648929825</v>
      </c>
      <c r="AP18" s="98">
        <f>SQRT(('Box Position Calc'!$D16-AP$6)^2+(AP$4-'Box Position Calc'!$C16)^2)</f>
        <v>66.483552570233883</v>
      </c>
      <c r="AQ18" s="98">
        <f>SQRT(('Box Position Calc'!$D16-AQ$6)^2+(AQ$4-'Box Position Calc'!$C16)^2)</f>
        <v>67.569199511191172</v>
      </c>
      <c r="AR18" s="98">
        <f>SQRT(('Box Position Calc'!$D16-AR$6)^2+(AR$4-'Box Position Calc'!$C16)^2)</f>
        <v>68.658909154341018</v>
      </c>
      <c r="AS18" s="98">
        <f>SQRT(('Box Position Calc'!$D16-AS$6)^2+(AS$4-'Box Position Calc'!$C16)^2)</f>
        <v>69.752491091012232</v>
      </c>
      <c r="AT18" s="98">
        <f>SQRT(('Box Position Calc'!$D16-AT$6)^2+(AT$4-'Box Position Calc'!$C16)^2)</f>
        <v>70.849766012289791</v>
      </c>
      <c r="AU18" s="98">
        <f>SQRT(('Box Position Calc'!$D16-AU$6)^2+(AU$4-'Box Position Calc'!$C16)^2)</f>
        <v>71.950564959890912</v>
      </c>
      <c r="AV18" s="98">
        <f>SQRT(('Box Position Calc'!$D16-AV$6)^2+(AV$4-'Box Position Calc'!$C16)^2)</f>
        <v>73.05472863241323</v>
      </c>
      <c r="AW18" s="98">
        <f>SQRT(('Box Position Calc'!$D16-AW$6)^2+(AW$4-'Box Position Calc'!$C16)^2)</f>
        <v>74.162106742732064</v>
      </c>
      <c r="AX18" s="98">
        <f>SQRT(('Box Position Calc'!$D16-AX$6)^2+(AX$4-'Box Position Calc'!$C16)^2)</f>
        <v>75.272557422622626</v>
      </c>
      <c r="AY18" s="98">
        <f>SQRT(('Box Position Calc'!$D16-AY$6)^2+(AY$4-'Box Position Calc'!$C16)^2)</f>
        <v>76.385946670971137</v>
      </c>
      <c r="AZ18" s="98">
        <f>SQRT(('Box Position Calc'!$D16-AZ$6)^2+(AZ$4-'Box Position Calc'!$C16)^2)</f>
        <v>77.502147842209268</v>
      </c>
      <c r="BA18" s="98">
        <f>SQRT(('Box Position Calc'!$D16-BA$6)^2+(BA$4-'Box Position Calc'!$C16)^2)</f>
        <v>78.621041171862316</v>
      </c>
      <c r="BB18" s="98">
        <f>SQRT(('Box Position Calc'!$D16-BB$6)^2+(BB$4-'Box Position Calc'!$C16)^2)</f>
        <v>79.74251333634065</v>
      </c>
      <c r="BC18" s="98">
        <f>SQRT(('Box Position Calc'!$D16-BC$6)^2+(BC$4-'Box Position Calc'!$C16)^2)</f>
        <v>80.866457044327419</v>
      </c>
      <c r="BD18" s="98">
        <f>SQRT(('Box Position Calc'!$D16-BD$6)^2+(BD$4-'Box Position Calc'!$C16)^2)</f>
        <v>81.992770657323376</v>
      </c>
      <c r="BE18" s="98">
        <f>SQRT(('Box Position Calc'!$D16-BE$6)^2+(BE$4-'Box Position Calc'!$C16)^2)</f>
        <v>83.121357837102238</v>
      </c>
      <c r="BF18" s="98"/>
      <c r="BG18" s="98"/>
      <c r="BH18" s="98"/>
      <c r="BI18" s="98"/>
      <c r="BJ18" s="98"/>
      <c r="BK18" s="98"/>
      <c r="BL18" s="98"/>
      <c r="BM18" s="98"/>
      <c r="BN18" s="98"/>
      <c r="BO18" s="98"/>
      <c r="BP18" s="98"/>
      <c r="BQ18" s="98"/>
      <c r="BR18" s="98"/>
      <c r="BS18" s="98"/>
      <c r="BT18" s="98"/>
      <c r="BU18" s="98"/>
      <c r="BV18" s="98">
        <f>'Box Position Calc'!$D54</f>
        <v>1.9497817107986659</v>
      </c>
      <c r="BW18" s="98">
        <f>'Box Position Calc'!$F54</f>
        <v>8.1617779595254767</v>
      </c>
      <c r="BX18" s="98">
        <f>Display!D55</f>
        <v>6</v>
      </c>
      <c r="BY18" s="101"/>
      <c r="BZ18" s="98">
        <f t="shared" si="17"/>
        <v>42.944932776101467</v>
      </c>
      <c r="CA18" s="98">
        <f t="shared" si="18"/>
        <v>32.015643499839513</v>
      </c>
      <c r="CB18" s="98">
        <f t="shared" si="19"/>
        <v>28.240569567733758</v>
      </c>
      <c r="CC18" s="98">
        <f t="shared" si="20"/>
        <v>25.208520278077913</v>
      </c>
      <c r="CD18" s="98">
        <f t="shared" si="21"/>
        <v>22.732691072071646</v>
      </c>
      <c r="CE18" s="98">
        <f t="shared" si="22"/>
        <v>20.680042368390474</v>
      </c>
      <c r="CF18" s="98">
        <f t="shared" si="23"/>
        <v>18.954765681535804</v>
      </c>
      <c r="CG18" s="98">
        <f t="shared" si="24"/>
        <v>17.486827765538891</v>
      </c>
      <c r="CH18" s="98">
        <f t="shared" si="25"/>
        <v>16.224209835431168</v>
      </c>
      <c r="CI18" s="98">
        <f t="shared" si="26"/>
        <v>15.127656563162276</v>
      </c>
      <c r="CJ18" s="98">
        <f t="shared" si="27"/>
        <v>14.167093720863818</v>
      </c>
      <c r="CK18" s="98">
        <f t="shared" si="28"/>
        <v>13.319153382927624</v>
      </c>
      <c r="CL18" s="98">
        <f t="shared" si="29"/>
        <v>12.56543969805216</v>
      </c>
      <c r="CM18" s="98">
        <f t="shared" si="30"/>
        <v>11.891295615601223</v>
      </c>
      <c r="CN18" s="98">
        <f t="shared" si="31"/>
        <v>11.284913063602431</v>
      </c>
      <c r="CO18" s="98">
        <f t="shared" si="32"/>
        <v>10.736681926382744</v>
      </c>
      <c r="CP18" s="98">
        <f t="shared" si="33"/>
        <v>10.238707398597853</v>
      </c>
      <c r="CQ18" s="98">
        <f t="shared" si="34"/>
        <v>9.7844476862642296</v>
      </c>
      <c r="CR18" s="98">
        <f t="shared" si="35"/>
        <v>9.7844476862642296</v>
      </c>
      <c r="CS18" s="98">
        <f t="shared" si="36"/>
        <v>9.0543454803734562</v>
      </c>
      <c r="CT18" s="98">
        <f t="shared" si="37"/>
        <v>8.7243373687079782</v>
      </c>
      <c r="CU18" s="98">
        <f t="shared" si="38"/>
        <v>8.4148213231782734</v>
      </c>
      <c r="CV18" s="98">
        <f t="shared" si="39"/>
        <v>8.1239626158215401</v>
      </c>
      <c r="CW18" s="98">
        <f t="shared" si="40"/>
        <v>7.8501373590758021</v>
      </c>
      <c r="CX18" s="98">
        <f t="shared" si="41"/>
        <v>7.5919033152550242</v>
      </c>
      <c r="CY18" s="98">
        <f t="shared" si="42"/>
        <v>7.3479753851926262</v>
      </c>
      <c r="CZ18" s="98">
        <f t="shared" si="43"/>
        <v>7.1172049309894589</v>
      </c>
      <c r="DA18" s="98">
        <f t="shared" si="44"/>
        <v>6.8985622563677396</v>
      </c>
      <c r="DB18" s="98">
        <f t="shared" si="44"/>
        <v>6.6911217001220393</v>
      </c>
      <c r="DC18" s="98">
        <f t="shared" si="51"/>
        <v>6.4940489020980579</v>
      </c>
      <c r="DD18" s="98">
        <f t="shared" ref="DD18:DD28" si="116">IF($BV18=AH$4,90,
      IF(AND(($BV18-AH$4)&gt;0,($BW18-AH$6)&gt;0),
            270-DEGREES(ATAN(($BW18-AH$6)/($BV18-AH$4)))-180+90+N("4"),
            IF(AND(($BV18-AH$4)&lt;0,($BW18-AH$6)&gt;=0),
                   180-DEGREES(ATAN(($BW18-AH$6)/($BV18-AH$4)))-180+N("3"),
                   IF(AND(($BV18-AH$4)&gt;0,($BW18-AH$6)&lt;0),
                          DEGREES(ATAN(($BW18-AH$6)/($BV18-AH$4)))-180+N("1"),
                          IF(AND(($BV18-AH$4)&lt;0,($BW18-AH$6)&lt;0),
                                90-DEGREES(ATAN(($BW18-AH$6)/($BV18-AH$4)))+90-180+N("2"),
                                180-DEGREES(ATAN(($BW18-AH$6)/($BV18-AH$4)))-180
                           )
                   )
            )
      )
)</f>
        <v>6.3065898834393863</v>
      </c>
      <c r="DE18" s="98">
        <f t="shared" ref="DE18:DE28" si="117">IF($BV18=AI$4,90,
      IF(AND(($BV18-AI$4)&gt;0,($BW18-AI$6)&gt;0),
            270-DEGREES(ATAN(($BW18-AI$6)/($BV18-AI$4)))-180+90+N("4"),
            IF(AND(($BV18-AI$4)&lt;0,($BW18-AI$6)&gt;=0),
                   180-DEGREES(ATAN(($BW18-AI$6)/($BV18-AI$4)))-180+N("3"),
                   IF(AND(($BV18-AI$4)&gt;0,($BW18-AI$6)&lt;0),
                          DEGREES(ATAN(($BW18-AI$6)/($BV18-AI$4)))-180+N("1"),
                          IF(AND(($BV18-AI$4)&lt;0,($BW18-AI$6)&lt;0),
                                90-DEGREES(ATAN(($BW18-AI$6)/($BV18-AI$4)))+90-180+N("2"),
                                180-DEGREES(ATAN(($BW18-AI$6)/($BV18-AI$4)))-180
                           )
                   )
            )
      )
)</f>
        <v>6.1280616483676056</v>
      </c>
      <c r="DF18" s="98">
        <f t="shared" ref="DF18:DF28" si="118">IF($BV18=AJ$4,90,
      IF(AND(($BV18-AJ$4)&gt;0,($BW18-AJ$6)&gt;0),
            270-DEGREES(ATAN(($BW18-AJ$6)/($BV18-AJ$4)))-180+90+N("4"),
            IF(AND(($BV18-AJ$4)&lt;0,($BW18-AJ$6)&gt;=0),
                   180-DEGREES(ATAN(($BW18-AJ$6)/($BV18-AJ$4)))-180+N("3"),
                   IF(AND(($BV18-AJ$4)&gt;0,($BW18-AJ$6)&lt;0),
                          DEGREES(ATAN(($BW18-AJ$6)/($BV18-AJ$4)))-180+N("1"),
                          IF(AND(($BV18-AJ$4)&lt;0,($BW18-AJ$6)&lt;0),
                                90-DEGREES(ATAN(($BW18-AJ$6)/($BV18-AJ$4)))+90-180+N("2"),
                                180-DEGREES(ATAN(($BW18-AJ$6)/($BV18-AJ$4)))-180
                           )
                   )
            )
      )
)</f>
        <v>5.9578440671946282</v>
      </c>
      <c r="DG18" s="98">
        <f t="shared" ref="DG18:DG28" si="119">IF($BV18=AK$4,90,
      IF(AND(($BV18-AK$4)&gt;0,($BW18-AK$6)&gt;0),
            270-DEGREES(ATAN(($BW18-AK$6)/($BV18-AK$4)))-180+90+N("4"),
            IF(AND(($BV18-AK$4)&lt;0,($BW18-AK$6)&gt;=0),
                   180-DEGREES(ATAN(($BW18-AK$6)/($BV18-AK$4)))-180+N("3"),
                   IF(AND(($BV18-AK$4)&gt;0,($BW18-AK$6)&lt;0),
                          DEGREES(ATAN(($BW18-AK$6)/($BV18-AK$4)))-180+N("1"),
                          IF(AND(($BV18-AK$4)&lt;0,($BW18-AK$6)&lt;0),
                                90-DEGREES(ATAN(($BW18-AK$6)/($BV18-AK$4)))+90-180+N("2"),
                                180-DEGREES(ATAN(($BW18-AK$6)/($BV18-AK$4)))-180
                           )
                   )
            )
      )
)</f>
        <v>5.7953728424315614</v>
      </c>
      <c r="DH18" s="98">
        <f t="shared" ref="DH18:DH28" si="120">IF($BV18=AL$4,90,
      IF(AND(($BV18-AL$4)&gt;0,($BW18-AL$6)&gt;0),
            270-DEGREES(ATAN(($BW18-AL$6)/($BV18-AL$4)))-180+90+N("4"),
            IF(AND(($BV18-AL$4)&lt;0,($BW18-AL$6)&gt;=0),
                   180-DEGREES(ATAN(($BW18-AL$6)/($BV18-AL$4)))-180+N("3"),
                   IF(AND(($BV18-AL$4)&gt;0,($BW18-AL$6)&lt;0),
                          DEGREES(ATAN(($BW18-AL$6)/($BV18-AL$4)))-180+N("1"),
                          IF(AND(($BV18-AL$4)&lt;0,($BW18-AL$6)&lt;0),
                                90-DEGREES(ATAN(($BW18-AL$6)/($BV18-AL$4)))+90-180+N("2"),
                                180-DEGREES(ATAN(($BW18-AL$6)/($BV18-AL$4)))-180
                           )
                   )
            )
      )
)</f>
        <v>5.6401333939269023</v>
      </c>
      <c r="DI18" s="98">
        <f t="shared" ref="DI18:DI28" si="121">IF($BV18=AM$4,90,
      IF(AND(($BV18-AM$4)&gt;0,($BW18-AM$6)&gt;0),
            270-DEGREES(ATAN(($BW18-AM$6)/($BV18-AM$4)))-180+90+N("4"),
            IF(AND(($BV18-AM$4)&lt;0,($BW18-AM$6)&gt;=0),
                   180-DEGREES(ATAN(($BW18-AM$6)/($BV18-AM$4)))-180+N("3"),
                   IF(AND(($BV18-AM$4)&gt;0,($BW18-AM$6)&lt;0),
                          DEGREES(ATAN(($BW18-AM$6)/($BV18-AM$4)))-180+N("1"),
                          IF(AND(($BV18-AM$4)&lt;0,($BW18-AM$6)&lt;0),
                                90-DEGREES(ATAN(($BW18-AM$6)/($BV18-AM$4)))+90-180+N("2"),
                                180-DEGREES(ATAN(($BW18-AM$6)/($BV18-AM$4)))-180
                           )
                   )
            )
      )
)</f>
        <v>5.4916555266209457</v>
      </c>
      <c r="DJ18" s="98">
        <f t="shared" ref="DJ18:DJ28" si="122">IF($BV18=AN$4,90,
      IF(AND(($BV18-AN$4)&gt;0,($BW18-AN$6)&gt;0),
            270-DEGREES(ATAN(($BW18-AN$6)/($BV18-AN$4)))-180+90+N("4"),
            IF(AND(($BV18-AN$4)&lt;0,($BW18-AN$6)&gt;=0),
                   180-DEGREES(ATAN(($BW18-AN$6)/($BV18-AN$4)))-180+N("3"),
                   IF(AND(($BV18-AN$4)&gt;0,($BW18-AN$6)&lt;0),
                          DEGREES(ATAN(($BW18-AN$6)/($BV18-AN$4)))-180+N("1"),
                          IF(AND(($BV18-AN$4)&lt;0,($BW18-AN$6)&lt;0),
                                90-DEGREES(ATAN(($BW18-AN$6)/($BV18-AN$4)))+90-180+N("2"),
                                180-DEGREES(ATAN(($BW18-AN$6)/($BV18-AN$4)))-180
                           )
                   )
            )
      )
)</f>
        <v>4.5899578036612354</v>
      </c>
      <c r="DK18" s="98">
        <f t="shared" ref="DK18:DK28" si="123">IF($BV18=AO$4,90,
      IF(AND(($BV18-AO$4)&gt;0,($BW18-AO$6)&gt;0),
            270-DEGREES(ATAN(($BW18-AO$6)/($BV18-AO$4)))-180+90+N("4"),
            IF(AND(($BV18-AO$4)&lt;0,($BW18-AO$6)&gt;=0),
                   180-DEGREES(ATAN(($BW18-AO$6)/($BV18-AO$4)))-180+N("3"),
                   IF(AND(($BV18-AO$4)&gt;0,($BW18-AO$6)&lt;0),
                          DEGREES(ATAN(($BW18-AO$6)/($BV18-AO$4)))-180+N("1"),
                          IF(AND(($BV18-AO$4)&lt;0,($BW18-AO$6)&lt;0),
                                90-DEGREES(ATAN(($BW18-AO$6)/($BV18-AO$4)))+90-180+N("2"),
                                180-DEGREES(ATAN(($BW18-AO$6)/($BV18-AO$4)))-180
                           )
                   )
            )
      )
)</f>
        <v>3.6093899298261931</v>
      </c>
      <c r="DL18" s="98">
        <f t="shared" ref="DL18:DL28" si="124">IF($BV18=AP$4,90,
      IF(AND(($BV18-AP$4)&gt;0,($BW18-AP$6)&gt;0),
            270-DEGREES(ATAN(($BW18-AP$6)/($BV18-AP$4)))-180+90+N("4"),
            IF(AND(($BV18-AP$4)&lt;0,($BW18-AP$6)&gt;=0),
                   180-DEGREES(ATAN(($BW18-AP$6)/($BV18-AP$4)))-180+N("3"),
                   IF(AND(($BV18-AP$4)&gt;0,($BW18-AP$6)&lt;0),
                          DEGREES(ATAN(($BW18-AP$6)/($BV18-AP$4)))-180+N("1"),
                          IF(AND(($BV18-AP$4)&lt;0,($BW18-AP$6)&lt;0),
                                90-DEGREES(ATAN(($BW18-AP$6)/($BV18-AP$4)))+90-180+N("2"),
                                180-DEGREES(ATAN(($BW18-AP$6)/($BV18-AP$4)))-180
                           )
                   )
            )
      )
)</f>
        <v>3.1429468079538196</v>
      </c>
      <c r="DM18" s="98">
        <f t="shared" ref="DM18:DM28" si="125">IF($BV18=AQ$4,90,
      IF(AND(($BV18-AQ$4)&gt;0,($BW18-AQ$6)&gt;0),
            270-DEGREES(ATAN(($BW18-AQ$6)/($BV18-AQ$4)))-180+90+N("4"),
            IF(AND(($BV18-AQ$4)&lt;0,($BW18-AQ$6)&gt;=0),
                   180-DEGREES(ATAN(($BW18-AQ$6)/($BV18-AQ$4)))-180+N("3"),
                   IF(AND(($BV18-AQ$4)&gt;0,($BW18-AQ$6)&lt;0),
                          DEGREES(ATAN(($BW18-AQ$6)/($BV18-AQ$4)))-180+N("1"),
                          IF(AND(($BV18-AQ$4)&lt;0,($BW18-AQ$6)&lt;0),
                                90-DEGREES(ATAN(($BW18-AQ$6)/($BV18-AQ$4)))+90-180+N("2"),
                                180-DEGREES(ATAN(($BW18-AQ$6)/($BV18-AQ$4)))-180
                           )
                   )
            )
      )
)</f>
        <v>2.6914634160037565</v>
      </c>
      <c r="DN18" s="98">
        <f t="shared" ref="DN18:DN28" si="126">IF($BV18=AR$4,90,
      IF(AND(($BV18-AR$4)&gt;0,($BW18-AR$6)&gt;0),
            270-DEGREES(ATAN(($BW18-AR$6)/($BV18-AR$4)))-180+90+N("4"),
            IF(AND(($BV18-AR$4)&lt;0,($BW18-AR$6)&gt;=0),
                   180-DEGREES(ATAN(($BW18-AR$6)/($BV18-AR$4)))-180+N("3"),
                   IF(AND(($BV18-AR$4)&gt;0,($BW18-AR$6)&lt;0),
                          DEGREES(ATAN(($BW18-AR$6)/($BV18-AR$4)))-180+N("1"),
                          IF(AND(($BV18-AR$4)&lt;0,($BW18-AR$6)&lt;0),
                                90-DEGREES(ATAN(($BW18-AR$6)/($BV18-AR$4)))+90-180+N("2"),
                                180-DEGREES(ATAN(($BW18-AR$6)/($BV18-AR$4)))-180
                           )
                   )
            )
      )
)</f>
        <v>2.2542848936431881</v>
      </c>
      <c r="DO18" s="98">
        <f t="shared" ref="DO18:DO28" si="127">IF($BV18=AS$4,90,
      IF(AND(($BV18-AS$4)&gt;0,($BW18-AS$6)&gt;0),
            270-DEGREES(ATAN(($BW18-AS$6)/($BV18-AS$4)))-180+90+N("4"),
            IF(AND(($BV18-AS$4)&lt;0,($BW18-AS$6)&gt;=0),
                   180-DEGREES(ATAN(($BW18-AS$6)/($BV18-AS$4)))-180+N("3"),
                   IF(AND(($BV18-AS$4)&gt;0,($BW18-AS$6)&lt;0),
                          DEGREES(ATAN(($BW18-AS$6)/($BV18-AS$4)))-180+N("1"),
                          IF(AND(($BV18-AS$4)&lt;0,($BW18-AS$6)&lt;0),
                                90-DEGREES(ATAN(($BW18-AS$6)/($BV18-AS$4)))+90-180+N("2"),
                                180-DEGREES(ATAN(($BW18-AS$6)/($BV18-AS$4)))-180
                           )
                   )
            )
      )
)</f>
        <v>1.8307905542419292</v>
      </c>
      <c r="DP18" s="98">
        <f t="shared" ref="DP18:DP28" si="128">IF($BV18=AT$4,90,
      IF(AND(($BV18-AT$4)&gt;0,($BW18-AT$6)&gt;0),
            270-DEGREES(ATAN(($BW18-AT$6)/($BV18-AT$4)))-180+90+N("4"),
            IF(AND(($BV18-AT$4)&lt;0,($BW18-AT$6)&gt;=0),
                   180-DEGREES(ATAN(($BW18-AT$6)/($BV18-AT$4)))-180+N("3"),
                   IF(AND(($BV18-AT$4)&gt;0,($BW18-AT$6)&lt;0),
                          DEGREES(ATAN(($BW18-AT$6)/($BV18-AT$4)))-180+N("1"),
                          IF(AND(($BV18-AT$4)&lt;0,($BW18-AT$6)&lt;0),
                                90-DEGREES(ATAN(($BW18-AT$6)/($BV18-AT$4)))+90-180+N("2"),
                                180-DEGREES(ATAN(($BW18-AT$6)/($BV18-AT$4)))-180
                           )
                   )
            )
      )
)</f>
        <v>1.4203919757858614</v>
      </c>
      <c r="DQ18" s="98">
        <f t="shared" ref="DQ18:DQ28" si="129">IF($BV18=AU$4,90,
      IF(AND(($BV18-AU$4)&gt;0,($BW18-AU$6)&gt;0),
            270-DEGREES(ATAN(($BW18-AU$6)/($BV18-AU$4)))-180+90+N("4"),
            IF(AND(($BV18-AU$4)&lt;0,($BW18-AU$6)&gt;=0),
                   180-DEGREES(ATAN(($BW18-AU$6)/($BV18-AU$4)))-180+N("3"),
                   IF(AND(($BV18-AU$4)&gt;0,($BW18-AU$6)&lt;0),
                          DEGREES(ATAN(($BW18-AU$6)/($BV18-AU$4)))-180+N("1"),
                          IF(AND(($BV18-AU$4)&lt;0,($BW18-AU$6)&lt;0),
                                90-DEGREES(ATAN(($BW18-AU$6)/($BV18-AU$4)))+90-180+N("2"),
                                180-DEGREES(ATAN(($BW18-AU$6)/($BV18-AU$4)))-180
                           )
                   )
            )
      )
)</f>
        <v>1.0225311879583785</v>
      </c>
      <c r="DR18" s="98">
        <f t="shared" ref="DR18:DR28" si="130">IF($BV18=AV$4,90,
      IF(AND(($BV18-AV$4)&gt;0,($BW18-AV$6)&gt;0),
            270-DEGREES(ATAN(($BW18-AV$6)/($BV18-AV$4)))-180+90+N("4"),
            IF(AND(($BV18-AV$4)&lt;0,($BW18-AV$6)&gt;=0),
                   180-DEGREES(ATAN(($BW18-AV$6)/($BV18-AV$4)))-180+N("3"),
                   IF(AND(($BV18-AV$4)&gt;0,($BW18-AV$6)&lt;0),
                          DEGREES(ATAN(($BW18-AV$6)/($BV18-AV$4)))-180+N("1"),
                          IF(AND(($BV18-AV$4)&lt;0,($BW18-AV$6)&lt;0),
                                90-DEGREES(ATAN(($BW18-AV$6)/($BV18-AV$4)))+90-180+N("2"),
                                180-DEGREES(ATAN(($BW18-AV$6)/($BV18-AV$4)))-180
                           )
                   )
            )
      )
)</f>
        <v>0.63667895385742668</v>
      </c>
      <c r="DS18" s="98">
        <f t="shared" si="107"/>
        <v>0.26233314405016017</v>
      </c>
      <c r="DT18" s="98">
        <f t="shared" si="108"/>
        <v>-0.10098279989819048</v>
      </c>
      <c r="DU18" s="98">
        <f t="shared" si="109"/>
        <v>-0.45372131568302621</v>
      </c>
      <c r="DV18" s="98">
        <f t="shared" si="110"/>
        <v>-0.79631208783860075</v>
      </c>
      <c r="DW18" s="98">
        <f t="shared" si="111"/>
        <v>-1.1291633363291567</v>
      </c>
      <c r="DX18" s="98">
        <f t="shared" si="112"/>
        <v>-1.452663029929596</v>
      </c>
      <c r="DY18" s="98">
        <f t="shared" si="113"/>
        <v>-1.767180028186317</v>
      </c>
      <c r="DZ18" s="98">
        <f t="shared" si="114"/>
        <v>-2.0730651557163355</v>
      </c>
      <c r="EA18" s="98">
        <f t="shared" si="115"/>
        <v>-2.3706522125305014</v>
      </c>
      <c r="EB18" s="98"/>
      <c r="EC18" s="98"/>
      <c r="ED18" s="98"/>
      <c r="EE18" s="98"/>
      <c r="EF18" s="98"/>
      <c r="EG18" s="98"/>
      <c r="EH18" s="98"/>
      <c r="EI18" s="98"/>
      <c r="EJ18" s="98"/>
      <c r="EK18" s="98"/>
      <c r="EL18" s="98"/>
      <c r="EM18" s="98"/>
      <c r="EN18" s="98"/>
      <c r="EO18" s="98"/>
      <c r="EP18" s="98"/>
      <c r="EU18" s="94"/>
      <c r="EV18" s="94"/>
      <c r="EW18" s="94"/>
      <c r="EX18" s="94">
        <v>12</v>
      </c>
      <c r="EY18" s="99">
        <f>SQRT(('Box Position Calc'!$D16-EY$6)^2+(EY$4-'Box Position Calc'!$C16)^2)</f>
        <v>9.63132949885442</v>
      </c>
      <c r="EZ18" s="99">
        <f>SQRT(('Box Position Calc'!$D16-EZ$6)^2+(EZ$4-'Box Position Calc'!$C16)^2)</f>
        <v>12.377191760778688</v>
      </c>
      <c r="FA18" s="99">
        <f>SQRT(('Box Position Calc'!$D16-FA$6)^2+(FA$4-'Box Position Calc'!$C16)^2)</f>
        <v>13.86755955512823</v>
      </c>
      <c r="FB18" s="99">
        <f>SQRT(('Box Position Calc'!$D16-FB$6)^2+(FB$4-'Box Position Calc'!$C16)^2)</f>
        <v>15.406350603319421</v>
      </c>
      <c r="FC18" s="99">
        <f>SQRT(('Box Position Calc'!$D16-FC$6)^2+(FC$4-'Box Position Calc'!$C16)^2)</f>
        <v>16.980405430236502</v>
      </c>
      <c r="FD18" s="99">
        <f>SQRT(('Box Position Calc'!$D16-FD$6)^2+(FD$4-'Box Position Calc'!$C16)^2)</f>
        <v>18.580764166294184</v>
      </c>
      <c r="FE18" s="99">
        <f>SQRT(('Box Position Calc'!$D16-FE$6)^2+(FE$4-'Box Position Calc'!$C16)^2)</f>
        <v>20.201176307262674</v>
      </c>
      <c r="FF18" s="99">
        <f>SQRT(('Box Position Calc'!$D16-FF$6)^2+(FF$4-'Box Position Calc'!$C16)^2)</f>
        <v>21.837178163769504</v>
      </c>
      <c r="FG18" s="99">
        <f>SQRT(('Box Position Calc'!$D16-FG$6)^2+(FG$4-'Box Position Calc'!$C16)^2)</f>
        <v>23.485512020834133</v>
      </c>
      <c r="FH18" s="99">
        <f>SQRT(('Box Position Calc'!$D16-FH$6)^2+(FH$4-'Box Position Calc'!$C16)^2)</f>
        <v>25.143752670806908</v>
      </c>
      <c r="FI18" s="99">
        <f>SQRT(('Box Position Calc'!$D16-FI$6)^2+(FI$4-'Box Position Calc'!$C16)^2)</f>
        <v>26.810061928800298</v>
      </c>
      <c r="FJ18" s="99">
        <f>SQRT(('Box Position Calc'!$D16-FJ$6)^2+(FJ$4-'Box Position Calc'!$C16)^2)</f>
        <v>28.483023744801681</v>
      </c>
      <c r="FK18" s="99">
        <f>SQRT(('Box Position Calc'!$D16-FK$6)^2+(FK$4-'Box Position Calc'!$C16)^2)</f>
        <v>30.161531152002176</v>
      </c>
      <c r="FL18" s="99">
        <f>SQRT(('Box Position Calc'!$D16-FL$6)^2+(FL$4-'Box Position Calc'!$C16)^2)</f>
        <v>31.844707252303188</v>
      </c>
      <c r="FM18" s="99">
        <f>SQRT(('Box Position Calc'!$D16-FM$6)^2+(FM$4-'Box Position Calc'!$C16)^2)</f>
        <v>33.531848999153276</v>
      </c>
      <c r="FN18" s="99">
        <f>SQRT(('Box Position Calc'!$D16-FN$6)^2+(FN$4-'Box Position Calc'!$C16)^2)</f>
        <v>35.222386537322748</v>
      </c>
      <c r="FO18" s="99">
        <f>SQRT(('Box Position Calc'!$D16-FO$6)^2+(FO$4-'Box Position Calc'!$C16)^2)</f>
        <v>36.915853345582633</v>
      </c>
      <c r="FP18" s="99">
        <f>SQRT(('Box Position Calc'!$D16-FP$6)^2+(FP$4-'Box Position Calc'!$C16)^2)</f>
        <v>38.61186400377462</v>
      </c>
      <c r="FQ18" s="99">
        <f>SQRT(('Box Position Calc'!$D16-FQ$6)^2+(FQ$4-'Box Position Calc'!$C16)^2)</f>
        <v>38.61186400377462</v>
      </c>
      <c r="FR18" s="99">
        <f>SQRT(('Box Position Calc'!$D16-FR$6)^2+(FR$4-'Box Position Calc'!$C16)^2)</f>
        <v>41.34315170394224</v>
      </c>
      <c r="FS18" s="99">
        <f>SQRT(('Box Position Calc'!$D16-FS$6)^2+(FS$4-'Box Position Calc'!$C16)^2)</f>
        <v>42.711071400184188</v>
      </c>
      <c r="FT18" s="99">
        <f>SQRT(('Box Position Calc'!$D16-FT$6)^2+(FT$4-'Box Position Calc'!$C16)^2)</f>
        <v>44.080320046357606</v>
      </c>
      <c r="FU18" s="99">
        <f>SQRT(('Box Position Calc'!$D16-FU$6)^2+(FU$4-'Box Position Calc'!$C16)^2)</f>
        <v>45.450777534913911</v>
      </c>
      <c r="FV18" s="99">
        <f>SQRT(('Box Position Calc'!$D16-FV$6)^2+(FV$4-'Box Position Calc'!$C16)^2)</f>
        <v>46.822337720028337</v>
      </c>
      <c r="FW18" s="99">
        <f>SQRT(('Box Position Calc'!$D16-FW$6)^2+(FW$4-'Box Position Calc'!$C16)^2)</f>
        <v>48.194906458149454</v>
      </c>
      <c r="FX18" s="99">
        <f>SQRT(('Box Position Calc'!$D16-FX$6)^2+(FX$4-'Box Position Calc'!$C16)^2)</f>
        <v>49.568399967644702</v>
      </c>
      <c r="FY18" s="99">
        <f>SQRT(('Box Position Calc'!$D16-FY$6)^2+(FY$4-'Box Position Calc'!$C16)^2)</f>
        <v>50.942743448858899</v>
      </c>
      <c r="FZ18" s="99">
        <f>SQRT(('Box Position Calc'!$D16-FZ$6)^2+(FZ$4-'Box Position Calc'!$C16)^2)</f>
        <v>52.317869917852619</v>
      </c>
      <c r="GA18" s="99">
        <f>SQRT(('Box Position Calc'!$D16-GA$6)^2+(GA$4-'Box Position Calc'!$C16)^2)</f>
        <v>53.69371921638205</v>
      </c>
      <c r="GB18" s="99">
        <f>SQRT(('Box Position Calc'!$D16-GB$6)^2+(GB$4-'Box Position Calc'!$C16)^2)</f>
        <v>55.070237167958837</v>
      </c>
      <c r="GC18" s="99">
        <f>SQRT(('Box Position Calc'!$D16-GC$6)^2+(GC$4-'Box Position Calc'!$C16)^2)</f>
        <v>56.447374855559325</v>
      </c>
      <c r="GD18" s="99">
        <f>SQRT(('Box Position Calc'!$D16-GD$6)^2+(GD$4-'Box Position Calc'!$C16)^2)</f>
        <v>57.825088001092233</v>
      </c>
      <c r="GE18" s="99">
        <f>SQRT(('Box Position Calc'!$D16-GE$6)^2+(GE$4-'Box Position Calc'!$C16)^2)</f>
        <v>59.203336430350994</v>
      </c>
      <c r="GF18" s="99">
        <f>SQRT(('Box Position Calc'!$D16-GF$6)^2+(GF$4-'Box Position Calc'!$C16)^2)</f>
        <v>60.58208361007258</v>
      </c>
      <c r="GG18" s="99">
        <f>SQRT(('Box Position Calc'!$D16-GG$6)^2+(GG$4-'Box Position Calc'!$C16)^2)</f>
        <v>61.961296246056371</v>
      </c>
      <c r="GH18" s="99">
        <f>SQRT(('Box Position Calc'!$D16-GH$6)^2+(GH$4-'Box Position Calc'!$C16)^2)</f>
        <v>63.340943933182167</v>
      </c>
      <c r="GI18" s="99">
        <f>SQRT(('Box Position Calc'!$D16-GI$6)^2+(GI$4-'Box Position Calc'!$C16)^2)</f>
        <v>63.253075991824112</v>
      </c>
      <c r="GJ18" s="99">
        <f>SQRT(('Box Position Calc'!$D16-GJ$6)^2+(GJ$4-'Box Position Calc'!$C16)^2)</f>
        <v>65.402170648929825</v>
      </c>
      <c r="GK18" s="99">
        <f>SQRT(('Box Position Calc'!$D16-GK$6)^2+(GK$4-'Box Position Calc'!$C16)^2)</f>
        <v>66.483552570233883</v>
      </c>
      <c r="GL18" s="99">
        <f>SQRT(('Box Position Calc'!$D16-GL$6)^2+(GL$4-'Box Position Calc'!$C16)^2)</f>
        <v>67.569199511191172</v>
      </c>
      <c r="GM18" s="99">
        <f>SQRT(('Box Position Calc'!$D16-GM$6)^2+(GM$4-'Box Position Calc'!$C16)^2)</f>
        <v>68.658909154341018</v>
      </c>
      <c r="GN18" s="99">
        <f>SQRT(('Box Position Calc'!$D16-GN$6)^2+(GN$4-'Box Position Calc'!$C16)^2)</f>
        <v>69.752491091012232</v>
      </c>
      <c r="GO18" s="99">
        <f>SQRT(('Box Position Calc'!$D16-GO$6)^2+(GO$4-'Box Position Calc'!$C16)^2)</f>
        <v>70.849766012289791</v>
      </c>
      <c r="GP18" s="99">
        <f>SQRT(('Box Position Calc'!$D16-GP$6)^2+(GP$4-'Box Position Calc'!$C16)^2)</f>
        <v>71.950564959890912</v>
      </c>
      <c r="GQ18" s="99">
        <f>SQRT(('Box Position Calc'!$D16-GQ$6)^2+(GQ$4-'Box Position Calc'!$C16)^2)</f>
        <v>73.05472863241323</v>
      </c>
      <c r="GR18" s="99">
        <f>SQRT(('Box Position Calc'!$D16-GR$6)^2+(GR$4-'Box Position Calc'!$C16)^2)</f>
        <v>74.162106742732064</v>
      </c>
      <c r="GS18" s="99">
        <f>SQRT(('Box Position Calc'!$D16-GS$6)^2+(GS$4-'Box Position Calc'!$C16)^2)</f>
        <v>75.272557422622626</v>
      </c>
      <c r="GT18" s="99">
        <f>SQRT(('Box Position Calc'!$D16-GT$6)^2+(GT$4-'Box Position Calc'!$C16)^2)</f>
        <v>76.385946670971137</v>
      </c>
      <c r="GU18" s="99">
        <f>SQRT(('Box Position Calc'!$D16-GU$6)^2+(GU$4-'Box Position Calc'!$C16)^2)</f>
        <v>77.502147842209268</v>
      </c>
      <c r="GV18" s="99">
        <f>SQRT(('Box Position Calc'!$D16-GV$6)^2+(GV$4-'Box Position Calc'!$C16)^2)</f>
        <v>78.621041171862316</v>
      </c>
      <c r="GW18" s="99">
        <f>SQRT(('Box Position Calc'!$D16-GW$6)^2+(GW$4-'Box Position Calc'!$C16)^2)</f>
        <v>79.74251333634065</v>
      </c>
      <c r="GX18" s="99">
        <f>SQRT(('Box Position Calc'!$D16-GX$6)^2+(GX$4-'Box Position Calc'!$C16)^2)</f>
        <v>80.866457044327419</v>
      </c>
      <c r="GY18" s="99">
        <f>SQRT(('Box Position Calc'!$D16-GY$6)^2+(GY$4-'Box Position Calc'!$C16)^2)</f>
        <v>81.992770657323376</v>
      </c>
      <c r="GZ18" s="99">
        <f>SQRT(('Box Position Calc'!$D16-GZ$6)^2+(GZ$4-'Box Position Calc'!$C16)^2)</f>
        <v>83.121357837102238</v>
      </c>
      <c r="HA18" s="99"/>
      <c r="HB18" s="99"/>
      <c r="HC18" s="99"/>
      <c r="HD18" s="99"/>
      <c r="HE18" s="99"/>
      <c r="HF18" s="99"/>
      <c r="HG18" s="99"/>
      <c r="HH18" s="99"/>
      <c r="HI18" s="99"/>
      <c r="HJ18" s="99"/>
      <c r="HK18" s="99"/>
      <c r="HL18" s="99"/>
      <c r="HM18" s="99"/>
      <c r="HN18" s="99"/>
      <c r="HO18" s="99"/>
      <c r="HP18" s="99"/>
      <c r="HQ18" s="99"/>
      <c r="HR18" s="99"/>
      <c r="HS18" s="115">
        <f>'Box Position Calc'!$D54</f>
        <v>1.9497817107986659</v>
      </c>
      <c r="HT18" s="115">
        <f>'Box Position Calc'!$F54</f>
        <v>8.1617779595254767</v>
      </c>
      <c r="HU18" s="115">
        <f>Display!FB55</f>
        <v>0</v>
      </c>
      <c r="HV18" s="116"/>
      <c r="HW18" s="115">
        <f t="shared" si="52"/>
        <v>42.944932776101467</v>
      </c>
      <c r="HX18" s="115">
        <f t="shared" si="64"/>
        <v>32.015643499839513</v>
      </c>
      <c r="HY18" s="115">
        <f t="shared" si="65"/>
        <v>28.240569567733758</v>
      </c>
      <c r="HZ18" s="115">
        <f t="shared" si="66"/>
        <v>25.208520278077913</v>
      </c>
      <c r="IA18" s="115">
        <f t="shared" si="67"/>
        <v>22.732691072071646</v>
      </c>
      <c r="IB18" s="115">
        <f t="shared" si="68"/>
        <v>20.680042368390474</v>
      </c>
      <c r="IC18" s="115">
        <f t="shared" si="69"/>
        <v>18.954765681535804</v>
      </c>
      <c r="ID18" s="115">
        <f t="shared" si="70"/>
        <v>17.486827765538891</v>
      </c>
      <c r="IE18" s="115">
        <f t="shared" si="71"/>
        <v>16.224209835431168</v>
      </c>
      <c r="IF18" s="115">
        <f t="shared" si="72"/>
        <v>15.127656563162276</v>
      </c>
      <c r="IG18" s="115">
        <f t="shared" si="73"/>
        <v>14.167093720863818</v>
      </c>
      <c r="IH18" s="115">
        <f t="shared" si="74"/>
        <v>13.319153382927624</v>
      </c>
      <c r="II18" s="115">
        <f t="shared" si="75"/>
        <v>12.56543969805216</v>
      </c>
      <c r="IJ18" s="115">
        <f t="shared" si="76"/>
        <v>11.891295615601223</v>
      </c>
      <c r="IK18" s="115">
        <f t="shared" si="77"/>
        <v>11.284913063602431</v>
      </c>
      <c r="IL18" s="115">
        <f t="shared" si="78"/>
        <v>10.736681926382744</v>
      </c>
      <c r="IM18" s="115">
        <f t="shared" si="79"/>
        <v>10.238707398597853</v>
      </c>
      <c r="IN18" s="115">
        <f t="shared" si="80"/>
        <v>9.7844476862642296</v>
      </c>
      <c r="IO18" s="115">
        <f t="shared" si="81"/>
        <v>9.7844476862642296</v>
      </c>
      <c r="IP18" s="115">
        <f t="shared" si="82"/>
        <v>9.0543454803734562</v>
      </c>
      <c r="IQ18" s="115">
        <f t="shared" si="83"/>
        <v>8.7243373687079782</v>
      </c>
      <c r="IR18" s="115">
        <f t="shared" si="84"/>
        <v>8.4148213231782734</v>
      </c>
      <c r="IS18" s="115">
        <f t="shared" si="85"/>
        <v>8.1239626158215401</v>
      </c>
      <c r="IT18" s="115">
        <f t="shared" si="86"/>
        <v>7.8501373590758021</v>
      </c>
      <c r="IU18" s="115">
        <f t="shared" si="87"/>
        <v>7.5919033152550242</v>
      </c>
      <c r="IV18" s="115">
        <f t="shared" si="88"/>
        <v>7.3479753851926262</v>
      </c>
      <c r="IW18" s="115">
        <f t="shared" si="89"/>
        <v>7.1172049309894589</v>
      </c>
      <c r="IX18" s="115">
        <f t="shared" si="90"/>
        <v>6.8985622563677396</v>
      </c>
      <c r="IY18" s="115">
        <f t="shared" si="91"/>
        <v>6.6911217001220393</v>
      </c>
      <c r="IZ18" s="115">
        <f t="shared" si="92"/>
        <v>6.4940489020980579</v>
      </c>
      <c r="JA18" s="115">
        <f t="shared" si="93"/>
        <v>6.3065898834393863</v>
      </c>
      <c r="JB18" s="115">
        <f t="shared" si="94"/>
        <v>6.1280616483676056</v>
      </c>
      <c r="JC18" s="115">
        <f t="shared" si="95"/>
        <v>5.9578440671946282</v>
      </c>
      <c r="JD18" s="115">
        <f t="shared" si="96"/>
        <v>5.7953728424315614</v>
      </c>
      <c r="JE18" s="115">
        <f t="shared" si="97"/>
        <v>5.6401333939269023</v>
      </c>
      <c r="JF18" s="115">
        <f t="shared" si="98"/>
        <v>5.4916555266209457</v>
      </c>
      <c r="JG18" s="115">
        <f t="shared" si="99"/>
        <v>4.5899578036612354</v>
      </c>
      <c r="JH18" s="115">
        <f t="shared" si="100"/>
        <v>3.6093899298261931</v>
      </c>
      <c r="JI18" s="115">
        <f t="shared" si="101"/>
        <v>3.1429468079538196</v>
      </c>
      <c r="JJ18" s="115">
        <f t="shared" si="102"/>
        <v>2.6914634160037565</v>
      </c>
      <c r="JK18" s="115">
        <f t="shared" si="103"/>
        <v>2.2542848936431881</v>
      </c>
      <c r="JL18" s="115">
        <f t="shared" si="104"/>
        <v>1.8307905542419292</v>
      </c>
      <c r="JM18" s="115">
        <f t="shared" si="105"/>
        <v>1.4203919757858614</v>
      </c>
      <c r="JN18" s="115">
        <f t="shared" si="106"/>
        <v>1.0225311879583785</v>
      </c>
      <c r="JO18" s="115">
        <f t="shared" si="54"/>
        <v>0.63667895385742668</v>
      </c>
      <c r="JP18" s="115">
        <f t="shared" si="55"/>
        <v>0.26233314405016017</v>
      </c>
      <c r="JQ18" s="115">
        <f t="shared" si="56"/>
        <v>-0.10098279989819048</v>
      </c>
      <c r="JR18" s="115">
        <f t="shared" si="57"/>
        <v>-0.45372131568302621</v>
      </c>
      <c r="JS18" s="115">
        <f t="shared" si="58"/>
        <v>-0.79631208783860075</v>
      </c>
      <c r="JT18" s="115">
        <f t="shared" si="59"/>
        <v>-1.1291633363291567</v>
      </c>
      <c r="JU18" s="115">
        <f t="shared" si="60"/>
        <v>-1.452663029929596</v>
      </c>
      <c r="JV18" s="115">
        <f t="shared" si="61"/>
        <v>-1.767180028186317</v>
      </c>
      <c r="JW18" s="115">
        <f t="shared" si="62"/>
        <v>-2.0730651557163355</v>
      </c>
      <c r="JX18" s="115">
        <f t="shared" si="63"/>
        <v>-2.3706522125305014</v>
      </c>
      <c r="JY18" s="99"/>
      <c r="JZ18" s="99"/>
      <c r="KA18" s="99"/>
      <c r="KH18" s="96">
        <v>12</v>
      </c>
      <c r="KI18" s="100">
        <f>SQRT(('Box Position Calc'!$D16-KI$6)^2+(KI$4-'Box Position Calc'!$C16)^2)</f>
        <v>9.63132949885442</v>
      </c>
      <c r="KJ18" s="100">
        <f>SQRT(('Box Position Calc'!$D16-KJ$6)^2+(KJ$4-'Box Position Calc'!$C16)^2)</f>
        <v>12.377191760778688</v>
      </c>
      <c r="KK18" s="100">
        <f>SQRT(('Box Position Calc'!$D16-KK$6)^2+(KK$4-'Box Position Calc'!$C16)^2)</f>
        <v>13.86755955512823</v>
      </c>
      <c r="KL18" s="100">
        <f>SQRT(('Box Position Calc'!$D16-KL$6)^2+(KL$4-'Box Position Calc'!$C16)^2)</f>
        <v>15.406350603319421</v>
      </c>
      <c r="KM18" s="100">
        <f>SQRT(('Box Position Calc'!$D16-KM$6)^2+(KM$4-'Box Position Calc'!$C16)^2)</f>
        <v>16.980405430236502</v>
      </c>
      <c r="KN18" s="100">
        <f>SQRT(('Box Position Calc'!$D16-KN$6)^2+(KN$4-'Box Position Calc'!$C16)^2)</f>
        <v>18.580764166294184</v>
      </c>
      <c r="KO18" s="100">
        <f>SQRT(('Box Position Calc'!$D16-KO$6)^2+(KO$4-'Box Position Calc'!$C16)^2)</f>
        <v>20.201176307262674</v>
      </c>
      <c r="KP18" s="100">
        <f>SQRT(('Box Position Calc'!$D16-KP$6)^2+(KP$4-'Box Position Calc'!$C16)^2)</f>
        <v>21.837178163769504</v>
      </c>
      <c r="KQ18" s="100">
        <f>SQRT(('Box Position Calc'!$D16-KQ$6)^2+(KQ$4-'Box Position Calc'!$C16)^2)</f>
        <v>23.485512020834133</v>
      </c>
      <c r="KR18" s="100">
        <f>SQRT(('Box Position Calc'!$D16-KR$6)^2+(KR$4-'Box Position Calc'!$C16)^2)</f>
        <v>25.143752670806908</v>
      </c>
      <c r="KS18" s="100">
        <f>SQRT(('Box Position Calc'!$D16-KS$6)^2+(KS$4-'Box Position Calc'!$C16)^2)</f>
        <v>26.810061928800298</v>
      </c>
      <c r="KT18" s="100">
        <f>SQRT(('Box Position Calc'!$D16-KT$6)^2+(KT$4-'Box Position Calc'!$C16)^2)</f>
        <v>28.483023744801681</v>
      </c>
      <c r="KU18" s="100">
        <f>SQRT(('Box Position Calc'!$D16-KU$6)^2+(KU$4-'Box Position Calc'!$C16)^2)</f>
        <v>30.161531152002176</v>
      </c>
      <c r="KV18" s="100">
        <f>SQRT(('Box Position Calc'!$D16-KV$6)^2+(KV$4-'Box Position Calc'!$C16)^2)</f>
        <v>31.844707252303188</v>
      </c>
      <c r="KW18" s="100">
        <f>SQRT(('Box Position Calc'!$D16-KW$6)^2+(KW$4-'Box Position Calc'!$C16)^2)</f>
        <v>33.531848999153276</v>
      </c>
      <c r="KX18" s="100">
        <f>SQRT(('Box Position Calc'!$D16-KX$6)^2+(KX$4-'Box Position Calc'!$C16)^2)</f>
        <v>35.222386537322748</v>
      </c>
      <c r="KY18" s="100">
        <f>SQRT(('Box Position Calc'!$D16-KY$6)^2+(KY$4-'Box Position Calc'!$C16)^2)</f>
        <v>36.915853345582633</v>
      </c>
      <c r="KZ18" s="100">
        <f>SQRT(('Box Position Calc'!$D16-KZ$6)^2+(KZ$4-'Box Position Calc'!$C16)^2)</f>
        <v>38.61186400377462</v>
      </c>
      <c r="LA18" s="100">
        <f>SQRT(('Box Position Calc'!$D16-LA$6)^2+(LA$4-'Box Position Calc'!$C16)^2)</f>
        <v>38.61186400377462</v>
      </c>
      <c r="LB18" s="100">
        <f>SQRT(('Box Position Calc'!$D16-LB$6)^2+(LB$4-'Box Position Calc'!$C16)^2)</f>
        <v>41.34315170394224</v>
      </c>
      <c r="LC18" s="100">
        <f>SQRT(('Box Position Calc'!$D16-LC$6)^2+(LC$4-'Box Position Calc'!$C16)^2)</f>
        <v>42.711071400184188</v>
      </c>
      <c r="LD18" s="100">
        <f>SQRT(('Box Position Calc'!$D16-LD$6)^2+(LD$4-'Box Position Calc'!$C16)^2)</f>
        <v>44.080320046357606</v>
      </c>
      <c r="LE18" s="100">
        <f>SQRT(('Box Position Calc'!$D16-LE$6)^2+(LE$4-'Box Position Calc'!$C16)^2)</f>
        <v>45.450777534913911</v>
      </c>
      <c r="LF18" s="100">
        <f>SQRT(('Box Position Calc'!$D16-LF$6)^2+(LF$4-'Box Position Calc'!$C16)^2)</f>
        <v>46.822337720028337</v>
      </c>
      <c r="LG18" s="100">
        <f>SQRT(('Box Position Calc'!$D16-LG$6)^2+(LG$4-'Box Position Calc'!$C16)^2)</f>
        <v>48.194906458149454</v>
      </c>
      <c r="LH18" s="100">
        <f>SQRT(('Box Position Calc'!$D16-LH$6)^2+(LH$4-'Box Position Calc'!$C16)^2)</f>
        <v>49.568399967644702</v>
      </c>
      <c r="LI18" s="100">
        <f>SQRT(('Box Position Calc'!$D16-LI$6)^2+(LI$4-'Box Position Calc'!$C16)^2)</f>
        <v>50.942743448858899</v>
      </c>
      <c r="LJ18" s="100">
        <f>SQRT(('Box Position Calc'!$D16-LJ$6)^2+(LJ$4-'Box Position Calc'!$C16)^2)</f>
        <v>52.317869917852619</v>
      </c>
      <c r="LK18" s="100">
        <f>SQRT(('Box Position Calc'!$D16-LK$6)^2+(LK$4-'Box Position Calc'!$C16)^2)</f>
        <v>53.69371921638205</v>
      </c>
      <c r="LL18" s="100">
        <f>SQRT(('Box Position Calc'!$D16-LL$6)^2+(LL$4-'Box Position Calc'!$C16)^2)</f>
        <v>55.070237167958837</v>
      </c>
      <c r="LM18" s="100">
        <f>SQRT(('Box Position Calc'!$D16-LM$6)^2+(LM$4-'Box Position Calc'!$C16)^2)</f>
        <v>56.447374855559325</v>
      </c>
      <c r="LN18" s="100">
        <f>SQRT(('Box Position Calc'!$D16-LN$6)^2+(LN$4-'Box Position Calc'!$C16)^2)</f>
        <v>57.825088001092233</v>
      </c>
      <c r="LO18" s="100">
        <f>SQRT(('Box Position Calc'!$D16-LO$6)^2+(LO$4-'Box Position Calc'!$C16)^2)</f>
        <v>59.203336430350994</v>
      </c>
      <c r="LP18" s="100">
        <f>SQRT(('Box Position Calc'!$D16-LP$6)^2+(LP$4-'Box Position Calc'!$C16)^2)</f>
        <v>60.58208361007258</v>
      </c>
      <c r="LQ18" s="100">
        <f>SQRT(('Box Position Calc'!$D16-LQ$6)^2+(LQ$4-'Box Position Calc'!$C16)^2)</f>
        <v>61.961296246056371</v>
      </c>
      <c r="LR18" s="100">
        <f>SQRT(('Box Position Calc'!$D16-LR$6)^2+(LR$4-'Box Position Calc'!$C16)^2)</f>
        <v>63.340943933182167</v>
      </c>
      <c r="LS18" s="100">
        <f>SQRT(('Box Position Calc'!$D16-LS$6)^2+(LS$4-'Box Position Calc'!$C16)^2)</f>
        <v>63.253075991824112</v>
      </c>
      <c r="LT18" s="100">
        <f>SQRT(('Box Position Calc'!$D16-LT$6)^2+(LT$4-'Box Position Calc'!$C16)^2)</f>
        <v>65.402170648929825</v>
      </c>
      <c r="LU18" s="100">
        <f>SQRT(('Box Position Calc'!$D16-LU$6)^2+(LU$4-'Box Position Calc'!$C16)^2)</f>
        <v>66.483552570233883</v>
      </c>
      <c r="LV18" s="100">
        <f>SQRT(('Box Position Calc'!$D16-LV$6)^2+(LV$4-'Box Position Calc'!$C16)^2)</f>
        <v>67.569199511191172</v>
      </c>
      <c r="LW18" s="100">
        <f>SQRT(('Box Position Calc'!$D16-LW$6)^2+(LW$4-'Box Position Calc'!$C16)^2)</f>
        <v>68.658909154341018</v>
      </c>
      <c r="LX18" s="100">
        <f>SQRT(('Box Position Calc'!$D16-LX$6)^2+(LX$4-'Box Position Calc'!$C16)^2)</f>
        <v>69.752491091012232</v>
      </c>
      <c r="LY18" s="100">
        <f>SQRT(('Box Position Calc'!$D16-LY$6)^2+(LY$4-'Box Position Calc'!$C16)^2)</f>
        <v>70.849766012289791</v>
      </c>
      <c r="LZ18" s="100">
        <f>SQRT(('Box Position Calc'!$D16-LZ$6)^2+(LZ$4-'Box Position Calc'!$C16)^2)</f>
        <v>71.950564959890912</v>
      </c>
      <c r="MA18" s="100">
        <f>SQRT(('Box Position Calc'!$D16-MA$6)^2+(MA$4-'Box Position Calc'!$C16)^2)</f>
        <v>73.05472863241323</v>
      </c>
      <c r="MB18" s="100">
        <f>SQRT(('Box Position Calc'!$D16-MB$6)^2+(MB$4-'Box Position Calc'!$C16)^2)</f>
        <v>74.162106742732064</v>
      </c>
      <c r="MC18" s="100">
        <f>SQRT(('Box Position Calc'!$D16-MC$6)^2+(MC$4-'Box Position Calc'!$C16)^2)</f>
        <v>75.272557422622626</v>
      </c>
      <c r="MD18" s="100">
        <f>SQRT(('Box Position Calc'!$D16-MD$6)^2+(MD$4-'Box Position Calc'!$C16)^2)</f>
        <v>76.385946670971137</v>
      </c>
      <c r="ME18" s="100">
        <f>SQRT(('Box Position Calc'!$D16-ME$6)^2+(ME$4-'Box Position Calc'!$C16)^2)</f>
        <v>77.502147842209268</v>
      </c>
      <c r="MF18" s="100">
        <f>SQRT(('Box Position Calc'!$D16-MF$6)^2+(MF$4-'Box Position Calc'!$C16)^2)</f>
        <v>78.621041171862316</v>
      </c>
      <c r="MG18" s="100">
        <f>SQRT(('Box Position Calc'!$D16-MG$6)^2+(MG$4-'Box Position Calc'!$C16)^2)</f>
        <v>79.74251333634065</v>
      </c>
      <c r="MH18" s="100">
        <f>SQRT(('Box Position Calc'!$D16-MH$6)^2+(MH$4-'Box Position Calc'!$C16)^2)</f>
        <v>80.866457044327419</v>
      </c>
      <c r="MI18" s="100">
        <f>SQRT(('Box Position Calc'!$D16-MI$6)^2+(MI$4-'Box Position Calc'!$C16)^2)</f>
        <v>81.992770657323376</v>
      </c>
      <c r="MJ18" s="100">
        <f>SQRT(('Box Position Calc'!$D16-MJ$6)^2+(MJ$4-'Box Position Calc'!$C16)^2)</f>
        <v>83.121357837102238</v>
      </c>
      <c r="MK18" s="100"/>
      <c r="ML18" s="100"/>
      <c r="MM18" s="100"/>
      <c r="MN18" s="100"/>
      <c r="MO18" s="100"/>
      <c r="MP18" s="100"/>
      <c r="MQ18" s="100"/>
      <c r="MR18" s="100"/>
      <c r="MS18" s="100"/>
      <c r="MT18" s="100"/>
      <c r="MU18" s="100"/>
      <c r="MV18" s="100"/>
      <c r="MW18" s="100"/>
      <c r="MX18" s="100"/>
      <c r="MY18" s="100"/>
      <c r="MZ18" s="100"/>
      <c r="NA18" s="100"/>
      <c r="NB18" s="100"/>
      <c r="NC18" s="100">
        <f>Display!C18</f>
        <v>1.9497817107986659</v>
      </c>
      <c r="ND18" s="100">
        <f>Display!D18</f>
        <v>8.1617779595254767</v>
      </c>
      <c r="NE18" s="100">
        <f>Display!D55</f>
        <v>6</v>
      </c>
      <c r="NF18" s="100"/>
      <c r="NG18" s="100">
        <f t="shared" si="53"/>
        <v>42.944932776101467</v>
      </c>
      <c r="NH18" s="100">
        <f t="shared" si="47"/>
        <v>32.015643499839513</v>
      </c>
      <c r="NI18" s="100">
        <f t="shared" si="47"/>
        <v>28.240569567733758</v>
      </c>
      <c r="NJ18" s="100">
        <f t="shared" si="47"/>
        <v>25.208520278077913</v>
      </c>
      <c r="NK18" s="100">
        <f t="shared" si="47"/>
        <v>22.732691072071646</v>
      </c>
      <c r="NL18" s="100">
        <f t="shared" si="47"/>
        <v>20.680042368390474</v>
      </c>
      <c r="NM18" s="100">
        <f t="shared" si="47"/>
        <v>18.954765681535804</v>
      </c>
      <c r="NN18" s="100">
        <f t="shared" si="47"/>
        <v>17.486827765538891</v>
      </c>
      <c r="NO18" s="100">
        <f t="shared" si="47"/>
        <v>16.224209835431168</v>
      </c>
      <c r="NP18" s="100">
        <f t="shared" si="47"/>
        <v>15.127656563162276</v>
      </c>
      <c r="NQ18" s="100">
        <f t="shared" si="47"/>
        <v>14.167093720863818</v>
      </c>
      <c r="NR18" s="100">
        <f t="shared" si="47"/>
        <v>13.319153382927624</v>
      </c>
      <c r="NS18" s="100">
        <f t="shared" si="47"/>
        <v>12.56543969805216</v>
      </c>
      <c r="NT18" s="100">
        <f t="shared" si="47"/>
        <v>11.891295615601223</v>
      </c>
      <c r="NU18" s="100">
        <f t="shared" si="47"/>
        <v>11.284913063602431</v>
      </c>
      <c r="NV18" s="100">
        <f t="shared" si="47"/>
        <v>10.736681926382744</v>
      </c>
      <c r="NW18" s="100">
        <f t="shared" si="47"/>
        <v>10.238707398597853</v>
      </c>
      <c r="NX18" s="100">
        <f t="shared" si="48"/>
        <v>9.7844476862642296</v>
      </c>
      <c r="NY18" s="100">
        <f t="shared" si="48"/>
        <v>9.7844476862642296</v>
      </c>
      <c r="NZ18" s="100">
        <f t="shared" si="48"/>
        <v>9.0543454803734562</v>
      </c>
      <c r="OA18" s="100">
        <f t="shared" si="48"/>
        <v>8.7243373687079782</v>
      </c>
      <c r="OB18" s="100">
        <f t="shared" si="48"/>
        <v>8.4148213231782734</v>
      </c>
      <c r="OC18" s="100">
        <f t="shared" si="48"/>
        <v>8.1239626158215401</v>
      </c>
      <c r="OD18" s="100">
        <f t="shared" si="48"/>
        <v>7.8501373590758021</v>
      </c>
      <c r="OE18" s="100">
        <f t="shared" si="48"/>
        <v>7.5919033152550242</v>
      </c>
      <c r="OF18" s="100">
        <f t="shared" si="48"/>
        <v>7.3479753851926262</v>
      </c>
      <c r="OG18" s="100">
        <f t="shared" si="48"/>
        <v>7.1172049309894589</v>
      </c>
      <c r="OH18" s="100">
        <f t="shared" si="48"/>
        <v>6.8985622563677396</v>
      </c>
      <c r="OI18" s="100">
        <f t="shared" si="48"/>
        <v>6.6911217001220393</v>
      </c>
      <c r="OJ18" s="100">
        <f t="shared" si="48"/>
        <v>6.4940489020980579</v>
      </c>
      <c r="OK18" s="100">
        <f t="shared" si="48"/>
        <v>6.3065898834393863</v>
      </c>
      <c r="OL18" s="100">
        <f t="shared" si="48"/>
        <v>6.1280616483676056</v>
      </c>
      <c r="OM18" s="100">
        <f t="shared" si="48"/>
        <v>5.9578440671946282</v>
      </c>
      <c r="ON18" s="100">
        <f t="shared" si="49"/>
        <v>5.7953728424315614</v>
      </c>
      <c r="OO18" s="100">
        <f t="shared" si="49"/>
        <v>5.6401333939269023</v>
      </c>
      <c r="OP18" s="100">
        <f t="shared" si="49"/>
        <v>5.4916555266209457</v>
      </c>
      <c r="OQ18" s="100">
        <f t="shared" si="49"/>
        <v>4.5899578036612354</v>
      </c>
      <c r="OR18" s="100">
        <f t="shared" si="49"/>
        <v>3.6093899298261931</v>
      </c>
      <c r="OS18" s="100">
        <f t="shared" si="49"/>
        <v>3.1429468079538196</v>
      </c>
      <c r="OT18" s="100">
        <f t="shared" si="49"/>
        <v>2.6914634160037565</v>
      </c>
      <c r="OU18" s="100">
        <f t="shared" si="49"/>
        <v>2.2542848936431881</v>
      </c>
      <c r="OV18" s="100">
        <f t="shared" si="49"/>
        <v>1.8307905542419292</v>
      </c>
      <c r="OW18" s="100">
        <f t="shared" si="49"/>
        <v>1.4203919757858614</v>
      </c>
      <c r="OX18" s="100">
        <f t="shared" si="49"/>
        <v>1.0225311879583785</v>
      </c>
      <c r="OY18" s="100">
        <f t="shared" si="49"/>
        <v>0.63667895385742668</v>
      </c>
      <c r="OZ18" s="100">
        <f t="shared" si="49"/>
        <v>0.26233314405016017</v>
      </c>
      <c r="PA18" s="100">
        <f t="shared" si="49"/>
        <v>-0.10098279989819048</v>
      </c>
      <c r="PB18" s="100">
        <f t="shared" si="49"/>
        <v>-0.45372131568302621</v>
      </c>
      <c r="PC18" s="100">
        <f t="shared" si="49"/>
        <v>-0.79631208783860075</v>
      </c>
      <c r="PD18" s="100">
        <f t="shared" si="50"/>
        <v>-1.1291633363291567</v>
      </c>
      <c r="PE18" s="100">
        <f t="shared" si="50"/>
        <v>-1.452663029929596</v>
      </c>
      <c r="PF18" s="100">
        <f t="shared" si="50"/>
        <v>-1.767180028186317</v>
      </c>
      <c r="PG18" s="100">
        <f t="shared" si="50"/>
        <v>-2.0730651557163355</v>
      </c>
      <c r="PH18" s="100">
        <f t="shared" si="50"/>
        <v>-2.3706522125305014</v>
      </c>
      <c r="PI18" s="100"/>
      <c r="PJ18" s="100"/>
      <c r="PK18" s="100"/>
    </row>
    <row r="19" spans="1:427" x14ac:dyDescent="0.2">
      <c r="A19" s="92"/>
      <c r="B19" s="92"/>
      <c r="C19" s="92">
        <v>13</v>
      </c>
      <c r="D19" s="98">
        <f>SQRT(('Box Position Calc'!$D17-D$6)^2+(D$4-'Box Position Calc'!$C17)^2)</f>
        <v>9.5371535957416818</v>
      </c>
      <c r="E19" s="98">
        <f>SQRT(('Box Position Calc'!$D17-E$6)^2+(E$4-'Box Position Calc'!$C17)^2)</f>
        <v>12.309120075096414</v>
      </c>
      <c r="F19" s="98">
        <f>SQRT(('Box Position Calc'!$D17-F$6)^2+(F$4-'Box Position Calc'!$C17)^2)</f>
        <v>13.809096796259931</v>
      </c>
      <c r="G19" s="98">
        <f>SQRT(('Box Position Calc'!$D17-G$6)^2+(G$4-'Box Position Calc'!$C17)^2)</f>
        <v>15.355779706652575</v>
      </c>
      <c r="H19" s="98">
        <f>SQRT(('Box Position Calc'!$D17-H$6)^2+(H$4-'Box Position Calc'!$C17)^2)</f>
        <v>16.936377571235294</v>
      </c>
      <c r="I19" s="98">
        <f>SQRT(('Box Position Calc'!$D17-I$6)^2+(I$4-'Box Position Calc'!$C17)^2)</f>
        <v>18.542219361151808</v>
      </c>
      <c r="J19" s="98">
        <f>SQRT(('Box Position Calc'!$D17-J$6)^2+(J$4-'Box Position Calc'!$C17)^2)</f>
        <v>20.167275750684226</v>
      </c>
      <c r="K19" s="98">
        <f>SQRT(('Box Position Calc'!$D17-K$6)^2+(K$4-'Box Position Calc'!$C17)^2)</f>
        <v>21.807251599792011</v>
      </c>
      <c r="L19" s="98">
        <f>SQRT(('Box Position Calc'!$D17-L$6)^2+(L$4-'Box Position Calc'!$C17)^2)</f>
        <v>23.459018143020359</v>
      </c>
      <c r="M19" s="98">
        <f>SQRT(('Box Position Calc'!$D17-M$6)^2+(M$4-'Box Position Calc'!$C17)^2)</f>
        <v>25.120249618543159</v>
      </c>
      <c r="N19" s="98">
        <f>SQRT(('Box Position Calc'!$D17-N$6)^2+(N$4-'Box Position Calc'!$C17)^2)</f>
        <v>26.789185286729222</v>
      </c>
      <c r="O19" s="98">
        <f>SQRT(('Box Position Calc'!$D17-O$6)^2+(O$4-'Box Position Calc'!$C17)^2)</f>
        <v>28.464470037591301</v>
      </c>
      <c r="P19" s="98">
        <f>SQRT(('Box Position Calc'!$D17-P$6)^2+(P$4-'Box Position Calc'!$C17)^2)</f>
        <v>30.145045355424305</v>
      </c>
      <c r="Q19" s="98">
        <f>SQRT(('Box Position Calc'!$D17-Q$6)^2+(Q$4-'Box Position Calc'!$C17)^2)</f>
        <v>31.830073251654266</v>
      </c>
      <c r="R19" s="98">
        <f>SQRT(('Box Position Calc'!$D17-R$6)^2+(R$4-'Box Position Calc'!$C17)^2)</f>
        <v>33.518882226234759</v>
      </c>
      <c r="S19" s="98">
        <f>SQRT(('Box Position Calc'!$D17-S$6)^2+(S$4-'Box Position Calc'!$C17)^2)</f>
        <v>35.210928231901924</v>
      </c>
      <c r="T19" s="98">
        <f>SQRT(('Box Position Calc'!$D17-T$6)^2+(T$4-'Box Position Calc'!$C17)^2)</f>
        <v>36.905766039652022</v>
      </c>
      <c r="U19" s="98">
        <f>SQRT(('Box Position Calc'!$D17-U$6)^2+(U$4-'Box Position Calc'!$C17)^2)</f>
        <v>38.603027935128978</v>
      </c>
      <c r="V19" s="98">
        <f>SQRT(('Box Position Calc'!$D17-V$6)^2+(V$4-'Box Position Calc'!$C17)^2)</f>
        <v>38.603027935128978</v>
      </c>
      <c r="W19" s="98">
        <f>SQRT(('Box Position Calc'!$D17-W$6)^2+(W$4-'Box Position Calc'!$C17)^2)</f>
        <v>41.336330277421084</v>
      </c>
      <c r="X19" s="98">
        <f>SQRT(('Box Position Calc'!$D17-X$6)^2+(X$4-'Box Position Calc'!$C17)^2)</f>
        <v>42.705160931411271</v>
      </c>
      <c r="Y19" s="98">
        <f>SQRT(('Box Position Calc'!$D17-Y$6)^2+(Y$4-'Box Position Calc'!$C17)^2)</f>
        <v>44.075264122324526</v>
      </c>
      <c r="Z19" s="98">
        <f>SQRT(('Box Position Calc'!$D17-Z$6)^2+(Z$4-'Box Position Calc'!$C17)^2)</f>
        <v>45.446524758542694</v>
      </c>
      <c r="AA19" s="98">
        <f>SQRT(('Box Position Calc'!$D17-AA$6)^2+(AA$4-'Box Position Calc'!$C17)^2)</f>
        <v>46.81884114014607</v>
      </c>
      <c r="AB19" s="98">
        <f>SQRT(('Box Position Calc'!$D17-AB$6)^2+(AB$4-'Box Position Calc'!$C17)^2)</f>
        <v>48.192123077167601</v>
      </c>
      <c r="AC19" s="98">
        <f>SQRT(('Box Position Calc'!$D17-AC$6)^2+(AC$4-'Box Position Calc'!$C17)^2)</f>
        <v>49.566290314736491</v>
      </c>
      <c r="AD19" s="98">
        <f>SQRT(('Box Position Calc'!$D17-AD$6)^2+(AD$4-'Box Position Calc'!$C17)^2)</f>
        <v>50.941271208577476</v>
      </c>
      <c r="AE19" s="98">
        <f>SQRT(('Box Position Calc'!$D17-AE$6)^2+(AE$4-'Box Position Calc'!$C17)^2)</f>
        <v>52.317001605865983</v>
      </c>
      <c r="AF19" s="98">
        <f>SQRT(('Box Position Calc'!$D17-AF$6)^2+(AF$4-'Box Position Calc'!$C17)^2)</f>
        <v>53.693423895406021</v>
      </c>
      <c r="AG19" s="98">
        <f>SQRT(('Box Position Calc'!$D17-AG$6)^2+(AG$4-'Box Position Calc'!$C17)^2)</f>
        <v>55.070486198113102</v>
      </c>
      <c r="AH19" s="98">
        <f>SQRT(('Box Position Calc'!$D17-AH$6)^2+(AH$4-'Box Position Calc'!$C17)^2)</f>
        <v>56.448141674306768</v>
      </c>
      <c r="AI19" s="98">
        <f>SQRT(('Box Position Calc'!$D17-AI$6)^2+(AI$4-'Box Position Calc'!$C17)^2)</f>
        <v>57.826347928689792</v>
      </c>
      <c r="AJ19" s="98">
        <f>SQRT(('Box Position Calc'!$D17-AJ$6)^2+(AJ$4-'Box Position Calc'!$C17)^2)</f>
        <v>59.20506649737333</v>
      </c>
      <c r="AK19" s="98">
        <f>SQRT(('Box Position Calc'!$D17-AK$6)^2+(AK$4-'Box Position Calc'!$C17)^2)</f>
        <v>60.584262404094218</v>
      </c>
      <c r="AL19" s="98">
        <f>SQRT(('Box Position Calc'!$D17-AL$6)^2+(AL$4-'Box Position Calc'!$C17)^2)</f>
        <v>61.963903775013449</v>
      </c>
      <c r="AM19" s="98">
        <f>SQRT(('Box Position Calc'!$D17-AM$6)^2+(AM$4-'Box Position Calc'!$C17)^2)</f>
        <v>63.343961503298331</v>
      </c>
      <c r="AN19" s="98">
        <f>SQRT(('Box Position Calc'!$D17-AN$6)^2+(AN$4-'Box Position Calc'!$C17)^2)</f>
        <v>63.2586107490499</v>
      </c>
      <c r="AO19" s="98">
        <f>SQRT(('Box Position Calc'!$D17-AO$6)^2+(AO$4-'Box Position Calc'!$C17)^2)</f>
        <v>65.410434199158459</v>
      </c>
      <c r="AP19" s="98">
        <f>SQRT(('Box Position Calc'!$D17-AP$6)^2+(AP$4-'Box Position Calc'!$C17)^2)</f>
        <v>66.49311333829192</v>
      </c>
      <c r="AQ19" s="98">
        <f>SQRT(('Box Position Calc'!$D17-AQ$6)^2+(AQ$4-'Box Position Calc'!$C17)^2)</f>
        <v>67.580015272062667</v>
      </c>
      <c r="AR19" s="98">
        <f>SQRT(('Box Position Calc'!$D17-AR$6)^2+(AR$4-'Box Position Calc'!$C17)^2)</f>
        <v>68.670939489585408</v>
      </c>
      <c r="AS19" s="98">
        <f>SQRT(('Box Position Calc'!$D17-AS$6)^2+(AS$4-'Box Position Calc'!$C17)^2)</f>
        <v>69.765697302106645</v>
      </c>
      <c r="AT19" s="98">
        <f>SQRT(('Box Position Calc'!$D17-AT$6)^2+(AT$4-'Box Position Calc'!$C17)^2)</f>
        <v>70.86411103776598</v>
      </c>
      <c r="AU19" s="98">
        <f>SQRT(('Box Position Calc'!$D17-AU$6)^2+(AU$4-'Box Position Calc'!$C17)^2)</f>
        <v>71.966013296230855</v>
      </c>
      <c r="AV19" s="98">
        <f>SQRT(('Box Position Calc'!$D17-AV$6)^2+(AV$4-'Box Position Calc'!$C17)^2)</f>
        <v>73.07124625863797</v>
      </c>
      <c r="AW19" s="98">
        <f>SQRT(('Box Position Calc'!$D17-AW$6)^2+(AW$4-'Box Position Calc'!$C17)^2)</f>
        <v>74.17966104859569</v>
      </c>
      <c r="AX19" s="98">
        <f>SQRT(('Box Position Calc'!$D17-AX$6)^2+(AX$4-'Box Position Calc'!$C17)^2)</f>
        <v>75.291117140306554</v>
      </c>
      <c r="AY19" s="98">
        <f>SQRT(('Box Position Calc'!$D17-AY$6)^2+(AY$4-'Box Position Calc'!$C17)^2)</f>
        <v>76.405481810161831</v>
      </c>
      <c r="AZ19" s="98">
        <f>SQRT(('Box Position Calc'!$D17-AZ$6)^2+(AZ$4-'Box Position Calc'!$C17)^2)</f>
        <v>77.522629628434117</v>
      </c>
      <c r="BA19" s="98">
        <f>SQRT(('Box Position Calc'!$D17-BA$6)^2+(BA$4-'Box Position Calc'!$C17)^2)</f>
        <v>78.642441987953049</v>
      </c>
      <c r="BB19" s="98">
        <f>SQRT(('Box Position Calc'!$D17-BB$6)^2+(BB$4-'Box Position Calc'!$C17)^2)</f>
        <v>79.764806666891261</v>
      </c>
      <c r="BC19" s="98">
        <f>SQRT(('Box Position Calc'!$D17-BC$6)^2+(BC$4-'Box Position Calc'!$C17)^2)</f>
        <v>80.889617423012382</v>
      </c>
      <c r="BD19" s="98">
        <f>SQRT(('Box Position Calc'!$D17-BD$6)^2+(BD$4-'Box Position Calc'!$C17)^2)</f>
        <v>82.016773616942942</v>
      </c>
      <c r="BE19" s="98">
        <f>SQRT(('Box Position Calc'!$D17-BE$6)^2+(BE$4-'Box Position Calc'!$C17)^2)</f>
        <v>83.146179862223491</v>
      </c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8"/>
      <c r="BR19" s="98"/>
      <c r="BS19" s="98"/>
      <c r="BT19" s="98"/>
      <c r="BU19" s="98"/>
      <c r="BV19" s="98">
        <f>'Box Position Calc'!$D55</f>
        <v>1.9316698862648418</v>
      </c>
      <c r="BW19" s="98">
        <f>'Box Position Calc'!$F55</f>
        <v>8.0028125157647096</v>
      </c>
      <c r="BX19" s="98">
        <f>Display!D56</f>
        <v>7</v>
      </c>
      <c r="BY19" s="101"/>
      <c r="BZ19" s="98">
        <f t="shared" si="17"/>
        <v>42.171704445794973</v>
      </c>
      <c r="CA19" s="98">
        <f t="shared" si="18"/>
        <v>31.343532967373221</v>
      </c>
      <c r="CB19" s="98">
        <f t="shared" si="19"/>
        <v>27.623939961135846</v>
      </c>
      <c r="CC19" s="98">
        <f t="shared" si="20"/>
        <v>24.643081237471222</v>
      </c>
      <c r="CD19" s="98">
        <f t="shared" si="21"/>
        <v>22.213002087268421</v>
      </c>
      <c r="CE19" s="98">
        <f t="shared" si="22"/>
        <v>20.200716340896804</v>
      </c>
      <c r="CF19" s="98">
        <f t="shared" si="23"/>
        <v>18.510911241069351</v>
      </c>
      <c r="CG19" s="98">
        <f t="shared" si="24"/>
        <v>17.074165392911738</v>
      </c>
      <c r="CH19" s="98">
        <f t="shared" si="25"/>
        <v>15.839055850607963</v>
      </c>
      <c r="CI19" s="98">
        <f t="shared" si="26"/>
        <v>14.766859875987961</v>
      </c>
      <c r="CJ19" s="98">
        <f t="shared" si="27"/>
        <v>13.82796150264565</v>
      </c>
      <c r="CK19" s="98">
        <f t="shared" si="28"/>
        <v>12.999380187250722</v>
      </c>
      <c r="CL19" s="98">
        <f t="shared" si="29"/>
        <v>12.263045063559304</v>
      </c>
      <c r="CM19" s="98">
        <f t="shared" si="30"/>
        <v>11.604571131166949</v>
      </c>
      <c r="CN19" s="98">
        <f t="shared" si="31"/>
        <v>11.012378262565306</v>
      </c>
      <c r="CO19" s="98">
        <f t="shared" si="32"/>
        <v>10.477047841666092</v>
      </c>
      <c r="CP19" s="98">
        <f t="shared" si="33"/>
        <v>9.9908465366767985</v>
      </c>
      <c r="CQ19" s="98">
        <f t="shared" si="34"/>
        <v>9.547369285037945</v>
      </c>
      <c r="CR19" s="98">
        <f t="shared" si="35"/>
        <v>9.547369285037945</v>
      </c>
      <c r="CS19" s="98">
        <f t="shared" si="36"/>
        <v>8.8327996851833177</v>
      </c>
      <c r="CT19" s="98">
        <f t="shared" si="37"/>
        <v>8.5098412814483311</v>
      </c>
      <c r="CU19" s="98">
        <f t="shared" si="38"/>
        <v>8.2069524163358665</v>
      </c>
      <c r="CV19" s="98">
        <f t="shared" si="39"/>
        <v>7.922334158975616</v>
      </c>
      <c r="CW19" s="98">
        <f t="shared" si="40"/>
        <v>7.6543946138654064</v>
      </c>
      <c r="CX19" s="98">
        <f t="shared" si="41"/>
        <v>7.4017202040242296</v>
      </c>
      <c r="CY19" s="98">
        <f t="shared" si="42"/>
        <v>7.1630515676122855</v>
      </c>
      <c r="CZ19" s="98">
        <f t="shared" si="43"/>
        <v>6.937263232646302</v>
      </c>
      <c r="DA19" s="98">
        <f t="shared" si="44"/>
        <v>6.7233464015748154</v>
      </c>
      <c r="DB19" s="98">
        <f t="shared" si="44"/>
        <v>6.5203943082214835</v>
      </c>
      <c r="DC19" s="98">
        <f t="shared" si="51"/>
        <v>6.3275897124742357</v>
      </c>
      <c r="DD19" s="98">
        <f t="shared" si="116"/>
        <v>6.1441941794952015</v>
      </c>
      <c r="DE19" s="98">
        <f t="shared" si="117"/>
        <v>5.9695388549789357</v>
      </c>
      <c r="DF19" s="98">
        <f t="shared" si="118"/>
        <v>5.8030164997676081</v>
      </c>
      <c r="DG19" s="98">
        <f t="shared" si="119"/>
        <v>5.6440745887481967</v>
      </c>
      <c r="DH19" s="98">
        <f t="shared" si="120"/>
        <v>5.4922093125626361</v>
      </c>
      <c r="DI19" s="98">
        <f t="shared" si="121"/>
        <v>5.3469603479274497</v>
      </c>
      <c r="DJ19" s="98">
        <f t="shared" si="122"/>
        <v>4.4451254711275112</v>
      </c>
      <c r="DK19" s="98">
        <f t="shared" si="123"/>
        <v>3.4694226426570367</v>
      </c>
      <c r="DL19" s="98">
        <f t="shared" si="124"/>
        <v>3.0053197142368333</v>
      </c>
      <c r="DM19" s="98">
        <f t="shared" si="125"/>
        <v>2.5561166034399605</v>
      </c>
      <c r="DN19" s="98">
        <f t="shared" si="126"/>
        <v>2.1211597719314739</v>
      </c>
      <c r="DO19" s="98">
        <f t="shared" si="127"/>
        <v>1.6998299058344628</v>
      </c>
      <c r="DP19" s="98">
        <f t="shared" si="128"/>
        <v>1.291539991164683</v>
      </c>
      <c r="DQ19" s="98">
        <f t="shared" si="129"/>
        <v>0.89573348782570861</v>
      </c>
      <c r="DR19" s="98">
        <f t="shared" si="130"/>
        <v>0.51188260030735933</v>
      </c>
      <c r="DS19" s="98">
        <f t="shared" si="107"/>
        <v>0.13948664250517595</v>
      </c>
      <c r="DT19" s="98">
        <f t="shared" si="108"/>
        <v>-0.2219295064481912</v>
      </c>
      <c r="DU19" s="98">
        <f t="shared" si="109"/>
        <v>-0.57281685881719113</v>
      </c>
      <c r="DV19" s="98">
        <f t="shared" si="110"/>
        <v>-0.91360369108056716</v>
      </c>
      <c r="DW19" s="98">
        <f t="shared" si="111"/>
        <v>-1.2446968367873694</v>
      </c>
      <c r="DX19" s="98">
        <f t="shared" si="112"/>
        <v>-1.5664829033678132</v>
      </c>
      <c r="DY19" s="98">
        <f t="shared" si="113"/>
        <v>-1.8793294168117995</v>
      </c>
      <c r="DZ19" s="98">
        <f t="shared" si="114"/>
        <v>-2.1835858980773537</v>
      </c>
      <c r="EA19" s="98">
        <f t="shared" si="115"/>
        <v>-2.4795848750060259</v>
      </c>
      <c r="EB19" s="98"/>
      <c r="EC19" s="98"/>
      <c r="ED19" s="98"/>
      <c r="EE19" s="98"/>
      <c r="EF19" s="98"/>
      <c r="EG19" s="98"/>
      <c r="EH19" s="98"/>
      <c r="EI19" s="98"/>
      <c r="EJ19" s="98"/>
      <c r="EK19" s="98"/>
      <c r="EL19" s="98"/>
      <c r="EM19" s="98"/>
      <c r="EN19" s="98"/>
      <c r="EO19" s="98"/>
      <c r="EP19" s="98"/>
      <c r="EU19" s="94"/>
      <c r="EV19" s="94"/>
      <c r="EW19" s="94"/>
      <c r="EX19" s="94">
        <v>13</v>
      </c>
      <c r="EY19" s="99">
        <f>SQRT(('Box Position Calc'!$D17-EY$6)^2+(EY$4-'Box Position Calc'!$C17)^2)</f>
        <v>9.5371535957416818</v>
      </c>
      <c r="EZ19" s="99">
        <f>SQRT(('Box Position Calc'!$D17-EZ$6)^2+(EZ$4-'Box Position Calc'!$C17)^2)</f>
        <v>12.309120075096414</v>
      </c>
      <c r="FA19" s="99">
        <f>SQRT(('Box Position Calc'!$D17-FA$6)^2+(FA$4-'Box Position Calc'!$C17)^2)</f>
        <v>13.809096796259931</v>
      </c>
      <c r="FB19" s="99">
        <f>SQRT(('Box Position Calc'!$D17-FB$6)^2+(FB$4-'Box Position Calc'!$C17)^2)</f>
        <v>15.355779706652575</v>
      </c>
      <c r="FC19" s="99">
        <f>SQRT(('Box Position Calc'!$D17-FC$6)^2+(FC$4-'Box Position Calc'!$C17)^2)</f>
        <v>16.936377571235294</v>
      </c>
      <c r="FD19" s="99">
        <f>SQRT(('Box Position Calc'!$D17-FD$6)^2+(FD$4-'Box Position Calc'!$C17)^2)</f>
        <v>18.542219361151808</v>
      </c>
      <c r="FE19" s="99">
        <f>SQRT(('Box Position Calc'!$D17-FE$6)^2+(FE$4-'Box Position Calc'!$C17)^2)</f>
        <v>20.167275750684226</v>
      </c>
      <c r="FF19" s="99">
        <f>SQRT(('Box Position Calc'!$D17-FF$6)^2+(FF$4-'Box Position Calc'!$C17)^2)</f>
        <v>21.807251599792011</v>
      </c>
      <c r="FG19" s="99">
        <f>SQRT(('Box Position Calc'!$D17-FG$6)^2+(FG$4-'Box Position Calc'!$C17)^2)</f>
        <v>23.459018143020359</v>
      </c>
      <c r="FH19" s="99">
        <f>SQRT(('Box Position Calc'!$D17-FH$6)^2+(FH$4-'Box Position Calc'!$C17)^2)</f>
        <v>25.120249618543159</v>
      </c>
      <c r="FI19" s="99">
        <f>SQRT(('Box Position Calc'!$D17-FI$6)^2+(FI$4-'Box Position Calc'!$C17)^2)</f>
        <v>26.789185286729222</v>
      </c>
      <c r="FJ19" s="99">
        <f>SQRT(('Box Position Calc'!$D17-FJ$6)^2+(FJ$4-'Box Position Calc'!$C17)^2)</f>
        <v>28.464470037591301</v>
      </c>
      <c r="FK19" s="99">
        <f>SQRT(('Box Position Calc'!$D17-FK$6)^2+(FK$4-'Box Position Calc'!$C17)^2)</f>
        <v>30.145045355424305</v>
      </c>
      <c r="FL19" s="99">
        <f>SQRT(('Box Position Calc'!$D17-FL$6)^2+(FL$4-'Box Position Calc'!$C17)^2)</f>
        <v>31.830073251654266</v>
      </c>
      <c r="FM19" s="99">
        <f>SQRT(('Box Position Calc'!$D17-FM$6)^2+(FM$4-'Box Position Calc'!$C17)^2)</f>
        <v>33.518882226234759</v>
      </c>
      <c r="FN19" s="99">
        <f>SQRT(('Box Position Calc'!$D17-FN$6)^2+(FN$4-'Box Position Calc'!$C17)^2)</f>
        <v>35.210928231901924</v>
      </c>
      <c r="FO19" s="99">
        <f>SQRT(('Box Position Calc'!$D17-FO$6)^2+(FO$4-'Box Position Calc'!$C17)^2)</f>
        <v>36.905766039652022</v>
      </c>
      <c r="FP19" s="99">
        <f>SQRT(('Box Position Calc'!$D17-FP$6)^2+(FP$4-'Box Position Calc'!$C17)^2)</f>
        <v>38.603027935128978</v>
      </c>
      <c r="FQ19" s="99">
        <f>SQRT(('Box Position Calc'!$D17-FQ$6)^2+(FQ$4-'Box Position Calc'!$C17)^2)</f>
        <v>38.603027935128978</v>
      </c>
      <c r="FR19" s="99">
        <f>SQRT(('Box Position Calc'!$D17-FR$6)^2+(FR$4-'Box Position Calc'!$C17)^2)</f>
        <v>41.336330277421084</v>
      </c>
      <c r="FS19" s="99">
        <f>SQRT(('Box Position Calc'!$D17-FS$6)^2+(FS$4-'Box Position Calc'!$C17)^2)</f>
        <v>42.705160931411271</v>
      </c>
      <c r="FT19" s="99">
        <f>SQRT(('Box Position Calc'!$D17-FT$6)^2+(FT$4-'Box Position Calc'!$C17)^2)</f>
        <v>44.075264122324526</v>
      </c>
      <c r="FU19" s="99">
        <f>SQRT(('Box Position Calc'!$D17-FU$6)^2+(FU$4-'Box Position Calc'!$C17)^2)</f>
        <v>45.446524758542694</v>
      </c>
      <c r="FV19" s="99">
        <f>SQRT(('Box Position Calc'!$D17-FV$6)^2+(FV$4-'Box Position Calc'!$C17)^2)</f>
        <v>46.81884114014607</v>
      </c>
      <c r="FW19" s="99">
        <f>SQRT(('Box Position Calc'!$D17-FW$6)^2+(FW$4-'Box Position Calc'!$C17)^2)</f>
        <v>48.192123077167601</v>
      </c>
      <c r="FX19" s="99">
        <f>SQRT(('Box Position Calc'!$D17-FX$6)^2+(FX$4-'Box Position Calc'!$C17)^2)</f>
        <v>49.566290314736491</v>
      </c>
      <c r="FY19" s="99">
        <f>SQRT(('Box Position Calc'!$D17-FY$6)^2+(FY$4-'Box Position Calc'!$C17)^2)</f>
        <v>50.941271208577476</v>
      </c>
      <c r="FZ19" s="99">
        <f>SQRT(('Box Position Calc'!$D17-FZ$6)^2+(FZ$4-'Box Position Calc'!$C17)^2)</f>
        <v>52.317001605865983</v>
      </c>
      <c r="GA19" s="99">
        <f>SQRT(('Box Position Calc'!$D17-GA$6)^2+(GA$4-'Box Position Calc'!$C17)^2)</f>
        <v>53.693423895406021</v>
      </c>
      <c r="GB19" s="99">
        <f>SQRT(('Box Position Calc'!$D17-GB$6)^2+(GB$4-'Box Position Calc'!$C17)^2)</f>
        <v>55.070486198113102</v>
      </c>
      <c r="GC19" s="99">
        <f>SQRT(('Box Position Calc'!$D17-GC$6)^2+(GC$4-'Box Position Calc'!$C17)^2)</f>
        <v>56.448141674306768</v>
      </c>
      <c r="GD19" s="99">
        <f>SQRT(('Box Position Calc'!$D17-GD$6)^2+(GD$4-'Box Position Calc'!$C17)^2)</f>
        <v>57.826347928689792</v>
      </c>
      <c r="GE19" s="99">
        <f>SQRT(('Box Position Calc'!$D17-GE$6)^2+(GE$4-'Box Position Calc'!$C17)^2)</f>
        <v>59.20506649737333</v>
      </c>
      <c r="GF19" s="99">
        <f>SQRT(('Box Position Calc'!$D17-GF$6)^2+(GF$4-'Box Position Calc'!$C17)^2)</f>
        <v>60.584262404094218</v>
      </c>
      <c r="GG19" s="99">
        <f>SQRT(('Box Position Calc'!$D17-GG$6)^2+(GG$4-'Box Position Calc'!$C17)^2)</f>
        <v>61.963903775013449</v>
      </c>
      <c r="GH19" s="99">
        <f>SQRT(('Box Position Calc'!$D17-GH$6)^2+(GH$4-'Box Position Calc'!$C17)^2)</f>
        <v>63.343961503298331</v>
      </c>
      <c r="GI19" s="99">
        <f>SQRT(('Box Position Calc'!$D17-GI$6)^2+(GI$4-'Box Position Calc'!$C17)^2)</f>
        <v>63.2586107490499</v>
      </c>
      <c r="GJ19" s="99">
        <f>SQRT(('Box Position Calc'!$D17-GJ$6)^2+(GJ$4-'Box Position Calc'!$C17)^2)</f>
        <v>65.410434199158459</v>
      </c>
      <c r="GK19" s="99">
        <f>SQRT(('Box Position Calc'!$D17-GK$6)^2+(GK$4-'Box Position Calc'!$C17)^2)</f>
        <v>66.49311333829192</v>
      </c>
      <c r="GL19" s="99">
        <f>SQRT(('Box Position Calc'!$D17-GL$6)^2+(GL$4-'Box Position Calc'!$C17)^2)</f>
        <v>67.580015272062667</v>
      </c>
      <c r="GM19" s="99">
        <f>SQRT(('Box Position Calc'!$D17-GM$6)^2+(GM$4-'Box Position Calc'!$C17)^2)</f>
        <v>68.670939489585408</v>
      </c>
      <c r="GN19" s="99">
        <f>SQRT(('Box Position Calc'!$D17-GN$6)^2+(GN$4-'Box Position Calc'!$C17)^2)</f>
        <v>69.765697302106645</v>
      </c>
      <c r="GO19" s="99">
        <f>SQRT(('Box Position Calc'!$D17-GO$6)^2+(GO$4-'Box Position Calc'!$C17)^2)</f>
        <v>70.86411103776598</v>
      </c>
      <c r="GP19" s="99">
        <f>SQRT(('Box Position Calc'!$D17-GP$6)^2+(GP$4-'Box Position Calc'!$C17)^2)</f>
        <v>71.966013296230855</v>
      </c>
      <c r="GQ19" s="99">
        <f>SQRT(('Box Position Calc'!$D17-GQ$6)^2+(GQ$4-'Box Position Calc'!$C17)^2)</f>
        <v>73.07124625863797</v>
      </c>
      <c r="GR19" s="99">
        <f>SQRT(('Box Position Calc'!$D17-GR$6)^2+(GR$4-'Box Position Calc'!$C17)^2)</f>
        <v>74.17966104859569</v>
      </c>
      <c r="GS19" s="99">
        <f>SQRT(('Box Position Calc'!$D17-GS$6)^2+(GS$4-'Box Position Calc'!$C17)^2)</f>
        <v>75.291117140306554</v>
      </c>
      <c r="GT19" s="99">
        <f>SQRT(('Box Position Calc'!$D17-GT$6)^2+(GT$4-'Box Position Calc'!$C17)^2)</f>
        <v>76.405481810161831</v>
      </c>
      <c r="GU19" s="99">
        <f>SQRT(('Box Position Calc'!$D17-GU$6)^2+(GU$4-'Box Position Calc'!$C17)^2)</f>
        <v>77.522629628434117</v>
      </c>
      <c r="GV19" s="99">
        <f>SQRT(('Box Position Calc'!$D17-GV$6)^2+(GV$4-'Box Position Calc'!$C17)^2)</f>
        <v>78.642441987953049</v>
      </c>
      <c r="GW19" s="99">
        <f>SQRT(('Box Position Calc'!$D17-GW$6)^2+(GW$4-'Box Position Calc'!$C17)^2)</f>
        <v>79.764806666891261</v>
      </c>
      <c r="GX19" s="99">
        <f>SQRT(('Box Position Calc'!$D17-GX$6)^2+(GX$4-'Box Position Calc'!$C17)^2)</f>
        <v>80.889617423012382</v>
      </c>
      <c r="GY19" s="99">
        <f>SQRT(('Box Position Calc'!$D17-GY$6)^2+(GY$4-'Box Position Calc'!$C17)^2)</f>
        <v>82.016773616942942</v>
      </c>
      <c r="GZ19" s="99">
        <f>SQRT(('Box Position Calc'!$D17-GZ$6)^2+(GZ$4-'Box Position Calc'!$C17)^2)</f>
        <v>83.146179862223491</v>
      </c>
      <c r="HA19" s="99"/>
      <c r="HB19" s="99"/>
      <c r="HC19" s="99"/>
      <c r="HD19" s="99"/>
      <c r="HE19" s="99"/>
      <c r="HF19" s="99"/>
      <c r="HG19" s="99"/>
      <c r="HH19" s="99"/>
      <c r="HI19" s="99"/>
      <c r="HJ19" s="99"/>
      <c r="HK19" s="99"/>
      <c r="HL19" s="99"/>
      <c r="HM19" s="99"/>
      <c r="HN19" s="99"/>
      <c r="HO19" s="99"/>
      <c r="HP19" s="99"/>
      <c r="HQ19" s="99"/>
      <c r="HR19" s="99"/>
      <c r="HS19" s="115">
        <f>'Box Position Calc'!$D55</f>
        <v>1.9316698862648418</v>
      </c>
      <c r="HT19" s="115">
        <f>'Box Position Calc'!$F55</f>
        <v>8.0028125157647096</v>
      </c>
      <c r="HU19" s="115">
        <f>Display!FB56</f>
        <v>0</v>
      </c>
      <c r="HV19" s="116"/>
      <c r="HW19" s="115">
        <f t="shared" si="52"/>
        <v>42.171704445794973</v>
      </c>
      <c r="HX19" s="115">
        <f t="shared" si="64"/>
        <v>31.343532967373221</v>
      </c>
      <c r="HY19" s="115">
        <f t="shared" si="65"/>
        <v>27.623939961135846</v>
      </c>
      <c r="HZ19" s="115">
        <f t="shared" si="66"/>
        <v>24.643081237471222</v>
      </c>
      <c r="IA19" s="115">
        <f t="shared" si="67"/>
        <v>22.213002087268421</v>
      </c>
      <c r="IB19" s="115">
        <f t="shared" si="68"/>
        <v>20.200716340896804</v>
      </c>
      <c r="IC19" s="115">
        <f t="shared" si="69"/>
        <v>18.510911241069351</v>
      </c>
      <c r="ID19" s="115">
        <f t="shared" si="70"/>
        <v>17.074165392911738</v>
      </c>
      <c r="IE19" s="115">
        <f t="shared" si="71"/>
        <v>15.839055850607963</v>
      </c>
      <c r="IF19" s="115">
        <f t="shared" si="72"/>
        <v>14.766859875987961</v>
      </c>
      <c r="IG19" s="115">
        <f t="shared" si="73"/>
        <v>13.82796150264565</v>
      </c>
      <c r="IH19" s="115">
        <f t="shared" si="74"/>
        <v>12.999380187250722</v>
      </c>
      <c r="II19" s="115">
        <f t="shared" si="75"/>
        <v>12.263045063559304</v>
      </c>
      <c r="IJ19" s="115">
        <f t="shared" si="76"/>
        <v>11.604571131166949</v>
      </c>
      <c r="IK19" s="115">
        <f t="shared" si="77"/>
        <v>11.012378262565306</v>
      </c>
      <c r="IL19" s="115">
        <f t="shared" si="78"/>
        <v>10.477047841666092</v>
      </c>
      <c r="IM19" s="115">
        <f t="shared" si="79"/>
        <v>9.9908465366767985</v>
      </c>
      <c r="IN19" s="115">
        <f t="shared" si="80"/>
        <v>9.547369285037945</v>
      </c>
      <c r="IO19" s="115">
        <f t="shared" si="81"/>
        <v>9.547369285037945</v>
      </c>
      <c r="IP19" s="115">
        <f t="shared" si="82"/>
        <v>8.8327996851833177</v>
      </c>
      <c r="IQ19" s="115">
        <f t="shared" si="83"/>
        <v>8.5098412814483311</v>
      </c>
      <c r="IR19" s="115">
        <f t="shared" si="84"/>
        <v>8.2069524163358665</v>
      </c>
      <c r="IS19" s="115">
        <f t="shared" si="85"/>
        <v>7.922334158975616</v>
      </c>
      <c r="IT19" s="115">
        <f t="shared" si="86"/>
        <v>7.6543946138654064</v>
      </c>
      <c r="IU19" s="115">
        <f t="shared" si="87"/>
        <v>7.4017202040242296</v>
      </c>
      <c r="IV19" s="115">
        <f t="shared" si="88"/>
        <v>7.1630515676122855</v>
      </c>
      <c r="IW19" s="115">
        <f t="shared" si="89"/>
        <v>6.937263232646302</v>
      </c>
      <c r="IX19" s="115">
        <f t="shared" si="90"/>
        <v>6.7233464015748154</v>
      </c>
      <c r="IY19" s="115">
        <f t="shared" si="91"/>
        <v>6.5203943082214835</v>
      </c>
      <c r="IZ19" s="115">
        <f t="shared" si="92"/>
        <v>6.3275897124742357</v>
      </c>
      <c r="JA19" s="115">
        <f t="shared" si="93"/>
        <v>6.1441941794952015</v>
      </c>
      <c r="JB19" s="115">
        <f t="shared" si="94"/>
        <v>5.9695388549789357</v>
      </c>
      <c r="JC19" s="115">
        <f t="shared" si="95"/>
        <v>5.8030164997676081</v>
      </c>
      <c r="JD19" s="115">
        <f t="shared" si="96"/>
        <v>5.6440745887481967</v>
      </c>
      <c r="JE19" s="115">
        <f t="shared" si="97"/>
        <v>5.4922093125626361</v>
      </c>
      <c r="JF19" s="115">
        <f t="shared" si="98"/>
        <v>5.3469603479274497</v>
      </c>
      <c r="JG19" s="115">
        <f t="shared" si="99"/>
        <v>4.4451254711275112</v>
      </c>
      <c r="JH19" s="115">
        <f t="shared" si="100"/>
        <v>3.4694226426570367</v>
      </c>
      <c r="JI19" s="115">
        <f t="shared" si="101"/>
        <v>3.0053197142368333</v>
      </c>
      <c r="JJ19" s="115">
        <f t="shared" si="102"/>
        <v>2.5561166034399605</v>
      </c>
      <c r="JK19" s="115">
        <f t="shared" si="103"/>
        <v>2.1211597719314739</v>
      </c>
      <c r="JL19" s="115">
        <f t="shared" si="104"/>
        <v>1.6998299058344628</v>
      </c>
      <c r="JM19" s="115">
        <f t="shared" si="105"/>
        <v>1.291539991164683</v>
      </c>
      <c r="JN19" s="115">
        <f t="shared" si="106"/>
        <v>0.89573348782570861</v>
      </c>
      <c r="JO19" s="115">
        <f t="shared" si="54"/>
        <v>0.51188260030735933</v>
      </c>
      <c r="JP19" s="115">
        <f t="shared" si="55"/>
        <v>0.13948664250517595</v>
      </c>
      <c r="JQ19" s="115">
        <f t="shared" si="56"/>
        <v>-0.2219295064481912</v>
      </c>
      <c r="JR19" s="115">
        <f t="shared" si="57"/>
        <v>-0.57281685881719113</v>
      </c>
      <c r="JS19" s="115">
        <f t="shared" si="58"/>
        <v>-0.91360369108056716</v>
      </c>
      <c r="JT19" s="115">
        <f t="shared" si="59"/>
        <v>-1.2446968367873694</v>
      </c>
      <c r="JU19" s="115">
        <f t="shared" si="60"/>
        <v>-1.5664829033678132</v>
      </c>
      <c r="JV19" s="115">
        <f t="shared" si="61"/>
        <v>-1.8793294168117995</v>
      </c>
      <c r="JW19" s="115">
        <f t="shared" si="62"/>
        <v>-2.1835858980773537</v>
      </c>
      <c r="JX19" s="115">
        <f t="shared" si="63"/>
        <v>-2.4795848750060259</v>
      </c>
      <c r="JY19" s="99"/>
      <c r="JZ19" s="99"/>
      <c r="KA19" s="99"/>
      <c r="KH19" s="96">
        <v>13</v>
      </c>
      <c r="KI19" s="100">
        <f>SQRT(('Box Position Calc'!$D17-KI$6)^2+(KI$4-'Box Position Calc'!$C17)^2)</f>
        <v>9.5371535957416818</v>
      </c>
      <c r="KJ19" s="100">
        <f>SQRT(('Box Position Calc'!$D17-KJ$6)^2+(KJ$4-'Box Position Calc'!$C17)^2)</f>
        <v>12.309120075096414</v>
      </c>
      <c r="KK19" s="100">
        <f>SQRT(('Box Position Calc'!$D17-KK$6)^2+(KK$4-'Box Position Calc'!$C17)^2)</f>
        <v>13.809096796259931</v>
      </c>
      <c r="KL19" s="100">
        <f>SQRT(('Box Position Calc'!$D17-KL$6)^2+(KL$4-'Box Position Calc'!$C17)^2)</f>
        <v>15.355779706652575</v>
      </c>
      <c r="KM19" s="100">
        <f>SQRT(('Box Position Calc'!$D17-KM$6)^2+(KM$4-'Box Position Calc'!$C17)^2)</f>
        <v>16.936377571235294</v>
      </c>
      <c r="KN19" s="100">
        <f>SQRT(('Box Position Calc'!$D17-KN$6)^2+(KN$4-'Box Position Calc'!$C17)^2)</f>
        <v>18.542219361151808</v>
      </c>
      <c r="KO19" s="100">
        <f>SQRT(('Box Position Calc'!$D17-KO$6)^2+(KO$4-'Box Position Calc'!$C17)^2)</f>
        <v>20.167275750684226</v>
      </c>
      <c r="KP19" s="100">
        <f>SQRT(('Box Position Calc'!$D17-KP$6)^2+(KP$4-'Box Position Calc'!$C17)^2)</f>
        <v>21.807251599792011</v>
      </c>
      <c r="KQ19" s="100">
        <f>SQRT(('Box Position Calc'!$D17-KQ$6)^2+(KQ$4-'Box Position Calc'!$C17)^2)</f>
        <v>23.459018143020359</v>
      </c>
      <c r="KR19" s="100">
        <f>SQRT(('Box Position Calc'!$D17-KR$6)^2+(KR$4-'Box Position Calc'!$C17)^2)</f>
        <v>25.120249618543159</v>
      </c>
      <c r="KS19" s="100">
        <f>SQRT(('Box Position Calc'!$D17-KS$6)^2+(KS$4-'Box Position Calc'!$C17)^2)</f>
        <v>26.789185286729222</v>
      </c>
      <c r="KT19" s="100">
        <f>SQRT(('Box Position Calc'!$D17-KT$6)^2+(KT$4-'Box Position Calc'!$C17)^2)</f>
        <v>28.464470037591301</v>
      </c>
      <c r="KU19" s="100">
        <f>SQRT(('Box Position Calc'!$D17-KU$6)^2+(KU$4-'Box Position Calc'!$C17)^2)</f>
        <v>30.145045355424305</v>
      </c>
      <c r="KV19" s="100">
        <f>SQRT(('Box Position Calc'!$D17-KV$6)^2+(KV$4-'Box Position Calc'!$C17)^2)</f>
        <v>31.830073251654266</v>
      </c>
      <c r="KW19" s="100">
        <f>SQRT(('Box Position Calc'!$D17-KW$6)^2+(KW$4-'Box Position Calc'!$C17)^2)</f>
        <v>33.518882226234759</v>
      </c>
      <c r="KX19" s="100">
        <f>SQRT(('Box Position Calc'!$D17-KX$6)^2+(KX$4-'Box Position Calc'!$C17)^2)</f>
        <v>35.210928231901924</v>
      </c>
      <c r="KY19" s="100">
        <f>SQRT(('Box Position Calc'!$D17-KY$6)^2+(KY$4-'Box Position Calc'!$C17)^2)</f>
        <v>36.905766039652022</v>
      </c>
      <c r="KZ19" s="100">
        <f>SQRT(('Box Position Calc'!$D17-KZ$6)^2+(KZ$4-'Box Position Calc'!$C17)^2)</f>
        <v>38.603027935128978</v>
      </c>
      <c r="LA19" s="100">
        <f>SQRT(('Box Position Calc'!$D17-LA$6)^2+(LA$4-'Box Position Calc'!$C17)^2)</f>
        <v>38.603027935128978</v>
      </c>
      <c r="LB19" s="100">
        <f>SQRT(('Box Position Calc'!$D17-LB$6)^2+(LB$4-'Box Position Calc'!$C17)^2)</f>
        <v>41.336330277421084</v>
      </c>
      <c r="LC19" s="100">
        <f>SQRT(('Box Position Calc'!$D17-LC$6)^2+(LC$4-'Box Position Calc'!$C17)^2)</f>
        <v>42.705160931411271</v>
      </c>
      <c r="LD19" s="100">
        <f>SQRT(('Box Position Calc'!$D17-LD$6)^2+(LD$4-'Box Position Calc'!$C17)^2)</f>
        <v>44.075264122324526</v>
      </c>
      <c r="LE19" s="100">
        <f>SQRT(('Box Position Calc'!$D17-LE$6)^2+(LE$4-'Box Position Calc'!$C17)^2)</f>
        <v>45.446524758542694</v>
      </c>
      <c r="LF19" s="100">
        <f>SQRT(('Box Position Calc'!$D17-LF$6)^2+(LF$4-'Box Position Calc'!$C17)^2)</f>
        <v>46.81884114014607</v>
      </c>
      <c r="LG19" s="100">
        <f>SQRT(('Box Position Calc'!$D17-LG$6)^2+(LG$4-'Box Position Calc'!$C17)^2)</f>
        <v>48.192123077167601</v>
      </c>
      <c r="LH19" s="100">
        <f>SQRT(('Box Position Calc'!$D17-LH$6)^2+(LH$4-'Box Position Calc'!$C17)^2)</f>
        <v>49.566290314736491</v>
      </c>
      <c r="LI19" s="100">
        <f>SQRT(('Box Position Calc'!$D17-LI$6)^2+(LI$4-'Box Position Calc'!$C17)^2)</f>
        <v>50.941271208577476</v>
      </c>
      <c r="LJ19" s="100">
        <f>SQRT(('Box Position Calc'!$D17-LJ$6)^2+(LJ$4-'Box Position Calc'!$C17)^2)</f>
        <v>52.317001605865983</v>
      </c>
      <c r="LK19" s="100">
        <f>SQRT(('Box Position Calc'!$D17-LK$6)^2+(LK$4-'Box Position Calc'!$C17)^2)</f>
        <v>53.693423895406021</v>
      </c>
      <c r="LL19" s="100">
        <f>SQRT(('Box Position Calc'!$D17-LL$6)^2+(LL$4-'Box Position Calc'!$C17)^2)</f>
        <v>55.070486198113102</v>
      </c>
      <c r="LM19" s="100">
        <f>SQRT(('Box Position Calc'!$D17-LM$6)^2+(LM$4-'Box Position Calc'!$C17)^2)</f>
        <v>56.448141674306768</v>
      </c>
      <c r="LN19" s="100">
        <f>SQRT(('Box Position Calc'!$D17-LN$6)^2+(LN$4-'Box Position Calc'!$C17)^2)</f>
        <v>57.826347928689792</v>
      </c>
      <c r="LO19" s="100">
        <f>SQRT(('Box Position Calc'!$D17-LO$6)^2+(LO$4-'Box Position Calc'!$C17)^2)</f>
        <v>59.20506649737333</v>
      </c>
      <c r="LP19" s="100">
        <f>SQRT(('Box Position Calc'!$D17-LP$6)^2+(LP$4-'Box Position Calc'!$C17)^2)</f>
        <v>60.584262404094218</v>
      </c>
      <c r="LQ19" s="100">
        <f>SQRT(('Box Position Calc'!$D17-LQ$6)^2+(LQ$4-'Box Position Calc'!$C17)^2)</f>
        <v>61.963903775013449</v>
      </c>
      <c r="LR19" s="100">
        <f>SQRT(('Box Position Calc'!$D17-LR$6)^2+(LR$4-'Box Position Calc'!$C17)^2)</f>
        <v>63.343961503298331</v>
      </c>
      <c r="LS19" s="100">
        <f>SQRT(('Box Position Calc'!$D17-LS$6)^2+(LS$4-'Box Position Calc'!$C17)^2)</f>
        <v>63.2586107490499</v>
      </c>
      <c r="LT19" s="100">
        <f>SQRT(('Box Position Calc'!$D17-LT$6)^2+(LT$4-'Box Position Calc'!$C17)^2)</f>
        <v>65.410434199158459</v>
      </c>
      <c r="LU19" s="100">
        <f>SQRT(('Box Position Calc'!$D17-LU$6)^2+(LU$4-'Box Position Calc'!$C17)^2)</f>
        <v>66.49311333829192</v>
      </c>
      <c r="LV19" s="100">
        <f>SQRT(('Box Position Calc'!$D17-LV$6)^2+(LV$4-'Box Position Calc'!$C17)^2)</f>
        <v>67.580015272062667</v>
      </c>
      <c r="LW19" s="100">
        <f>SQRT(('Box Position Calc'!$D17-LW$6)^2+(LW$4-'Box Position Calc'!$C17)^2)</f>
        <v>68.670939489585408</v>
      </c>
      <c r="LX19" s="100">
        <f>SQRT(('Box Position Calc'!$D17-LX$6)^2+(LX$4-'Box Position Calc'!$C17)^2)</f>
        <v>69.765697302106645</v>
      </c>
      <c r="LY19" s="100">
        <f>SQRT(('Box Position Calc'!$D17-LY$6)^2+(LY$4-'Box Position Calc'!$C17)^2)</f>
        <v>70.86411103776598</v>
      </c>
      <c r="LZ19" s="100">
        <f>SQRT(('Box Position Calc'!$D17-LZ$6)^2+(LZ$4-'Box Position Calc'!$C17)^2)</f>
        <v>71.966013296230855</v>
      </c>
      <c r="MA19" s="100">
        <f>SQRT(('Box Position Calc'!$D17-MA$6)^2+(MA$4-'Box Position Calc'!$C17)^2)</f>
        <v>73.07124625863797</v>
      </c>
      <c r="MB19" s="100">
        <f>SQRT(('Box Position Calc'!$D17-MB$6)^2+(MB$4-'Box Position Calc'!$C17)^2)</f>
        <v>74.17966104859569</v>
      </c>
      <c r="MC19" s="100">
        <f>SQRT(('Box Position Calc'!$D17-MC$6)^2+(MC$4-'Box Position Calc'!$C17)^2)</f>
        <v>75.291117140306554</v>
      </c>
      <c r="MD19" s="100">
        <f>SQRT(('Box Position Calc'!$D17-MD$6)^2+(MD$4-'Box Position Calc'!$C17)^2)</f>
        <v>76.405481810161831</v>
      </c>
      <c r="ME19" s="100">
        <f>SQRT(('Box Position Calc'!$D17-ME$6)^2+(ME$4-'Box Position Calc'!$C17)^2)</f>
        <v>77.522629628434117</v>
      </c>
      <c r="MF19" s="100">
        <f>SQRT(('Box Position Calc'!$D17-MF$6)^2+(MF$4-'Box Position Calc'!$C17)^2)</f>
        <v>78.642441987953049</v>
      </c>
      <c r="MG19" s="100">
        <f>SQRT(('Box Position Calc'!$D17-MG$6)^2+(MG$4-'Box Position Calc'!$C17)^2)</f>
        <v>79.764806666891261</v>
      </c>
      <c r="MH19" s="100">
        <f>SQRT(('Box Position Calc'!$D17-MH$6)^2+(MH$4-'Box Position Calc'!$C17)^2)</f>
        <v>80.889617423012382</v>
      </c>
      <c r="MI19" s="100">
        <f>SQRT(('Box Position Calc'!$D17-MI$6)^2+(MI$4-'Box Position Calc'!$C17)^2)</f>
        <v>82.016773616942942</v>
      </c>
      <c r="MJ19" s="100">
        <f>SQRT(('Box Position Calc'!$D17-MJ$6)^2+(MJ$4-'Box Position Calc'!$C17)^2)</f>
        <v>83.146179862223491</v>
      </c>
      <c r="MK19" s="100"/>
      <c r="ML19" s="100"/>
      <c r="MM19" s="100"/>
      <c r="MN19" s="100"/>
      <c r="MO19" s="100"/>
      <c r="MP19" s="100"/>
      <c r="MQ19" s="100"/>
      <c r="MR19" s="100"/>
      <c r="MS19" s="100"/>
      <c r="MT19" s="100"/>
      <c r="MU19" s="100"/>
      <c r="MV19" s="100"/>
      <c r="MW19" s="100"/>
      <c r="MX19" s="100"/>
      <c r="MY19" s="100"/>
      <c r="MZ19" s="100"/>
      <c r="NA19" s="100"/>
      <c r="NB19" s="100"/>
      <c r="NC19" s="100">
        <f>Display!C19</f>
        <v>1.9316698862648418</v>
      </c>
      <c r="ND19" s="100">
        <f>Display!D19</f>
        <v>8.0028125157647096</v>
      </c>
      <c r="NE19" s="100">
        <f>Display!D56</f>
        <v>7</v>
      </c>
      <c r="NF19" s="100"/>
      <c r="NG19" s="100">
        <f t="shared" si="53"/>
        <v>42.171704445794973</v>
      </c>
      <c r="NH19" s="100">
        <f t="shared" si="47"/>
        <v>31.343532967373221</v>
      </c>
      <c r="NI19" s="100">
        <f t="shared" si="47"/>
        <v>27.623939961135846</v>
      </c>
      <c r="NJ19" s="100">
        <f t="shared" si="47"/>
        <v>24.643081237471222</v>
      </c>
      <c r="NK19" s="100">
        <f t="shared" si="47"/>
        <v>22.213002087268421</v>
      </c>
      <c r="NL19" s="100">
        <f t="shared" si="47"/>
        <v>20.200716340896804</v>
      </c>
      <c r="NM19" s="100">
        <f t="shared" si="47"/>
        <v>18.510911241069351</v>
      </c>
      <c r="NN19" s="100">
        <f t="shared" si="47"/>
        <v>17.074165392911738</v>
      </c>
      <c r="NO19" s="100">
        <f t="shared" si="47"/>
        <v>15.839055850607963</v>
      </c>
      <c r="NP19" s="100">
        <f t="shared" si="47"/>
        <v>14.766859875987961</v>
      </c>
      <c r="NQ19" s="100">
        <f t="shared" si="47"/>
        <v>13.82796150264565</v>
      </c>
      <c r="NR19" s="100">
        <f t="shared" si="47"/>
        <v>12.999380187250722</v>
      </c>
      <c r="NS19" s="100">
        <f t="shared" si="47"/>
        <v>12.263045063559304</v>
      </c>
      <c r="NT19" s="100">
        <f t="shared" si="47"/>
        <v>11.604571131166949</v>
      </c>
      <c r="NU19" s="100">
        <f t="shared" si="47"/>
        <v>11.012378262565306</v>
      </c>
      <c r="NV19" s="100">
        <f t="shared" si="47"/>
        <v>10.477047841666092</v>
      </c>
      <c r="NW19" s="100">
        <f t="shared" si="47"/>
        <v>9.9908465366767985</v>
      </c>
      <c r="NX19" s="100">
        <f t="shared" si="48"/>
        <v>9.547369285037945</v>
      </c>
      <c r="NY19" s="100">
        <f t="shared" si="48"/>
        <v>9.547369285037945</v>
      </c>
      <c r="NZ19" s="100">
        <f t="shared" si="48"/>
        <v>8.8327996851833177</v>
      </c>
      <c r="OA19" s="100">
        <f t="shared" si="48"/>
        <v>8.5098412814483311</v>
      </c>
      <c r="OB19" s="100">
        <f t="shared" si="48"/>
        <v>8.2069524163358665</v>
      </c>
      <c r="OC19" s="100">
        <f t="shared" si="48"/>
        <v>7.922334158975616</v>
      </c>
      <c r="OD19" s="100">
        <f t="shared" si="48"/>
        <v>7.6543946138654064</v>
      </c>
      <c r="OE19" s="100">
        <f t="shared" si="48"/>
        <v>7.4017202040242296</v>
      </c>
      <c r="OF19" s="100">
        <f t="shared" si="48"/>
        <v>7.1630515676122855</v>
      </c>
      <c r="OG19" s="100">
        <f t="shared" si="48"/>
        <v>6.937263232646302</v>
      </c>
      <c r="OH19" s="100">
        <f t="shared" si="48"/>
        <v>6.7233464015748154</v>
      </c>
      <c r="OI19" s="100">
        <f t="shared" si="48"/>
        <v>6.5203943082214835</v>
      </c>
      <c r="OJ19" s="100">
        <f t="shared" si="48"/>
        <v>6.3275897124742357</v>
      </c>
      <c r="OK19" s="100">
        <f t="shared" si="48"/>
        <v>6.1441941794952015</v>
      </c>
      <c r="OL19" s="100">
        <f t="shared" si="48"/>
        <v>5.9695388549789357</v>
      </c>
      <c r="OM19" s="100">
        <f t="shared" si="48"/>
        <v>5.8030164997676081</v>
      </c>
      <c r="ON19" s="100">
        <f t="shared" si="49"/>
        <v>5.6440745887481967</v>
      </c>
      <c r="OO19" s="100">
        <f t="shared" si="49"/>
        <v>5.4922093125626361</v>
      </c>
      <c r="OP19" s="100">
        <f t="shared" si="49"/>
        <v>5.3469603479274497</v>
      </c>
      <c r="OQ19" s="100">
        <f t="shared" si="49"/>
        <v>4.4451254711275112</v>
      </c>
      <c r="OR19" s="100">
        <f t="shared" si="49"/>
        <v>3.4694226426570367</v>
      </c>
      <c r="OS19" s="100">
        <f t="shared" si="49"/>
        <v>3.0053197142368333</v>
      </c>
      <c r="OT19" s="100">
        <f t="shared" si="49"/>
        <v>2.5561166034399605</v>
      </c>
      <c r="OU19" s="100">
        <f t="shared" si="49"/>
        <v>2.1211597719314739</v>
      </c>
      <c r="OV19" s="100">
        <f t="shared" si="49"/>
        <v>1.6998299058344628</v>
      </c>
      <c r="OW19" s="100">
        <f t="shared" si="49"/>
        <v>1.291539991164683</v>
      </c>
      <c r="OX19" s="100">
        <f t="shared" si="49"/>
        <v>0.89573348782570861</v>
      </c>
      <c r="OY19" s="100">
        <f t="shared" si="49"/>
        <v>0.51188260030735933</v>
      </c>
      <c r="OZ19" s="100">
        <f t="shared" si="49"/>
        <v>0.13948664250517595</v>
      </c>
      <c r="PA19" s="100">
        <f t="shared" si="49"/>
        <v>-0.2219295064481912</v>
      </c>
      <c r="PB19" s="100">
        <f t="shared" si="49"/>
        <v>-0.57281685881719113</v>
      </c>
      <c r="PC19" s="100">
        <f t="shared" si="49"/>
        <v>-0.91360369108056716</v>
      </c>
      <c r="PD19" s="100">
        <f t="shared" si="50"/>
        <v>-1.2446968367873694</v>
      </c>
      <c r="PE19" s="100">
        <f t="shared" si="50"/>
        <v>-1.5664829033678132</v>
      </c>
      <c r="PF19" s="100">
        <f t="shared" si="50"/>
        <v>-1.8793294168117995</v>
      </c>
      <c r="PG19" s="100">
        <f t="shared" si="50"/>
        <v>-2.1835858980773537</v>
      </c>
      <c r="PH19" s="100">
        <f t="shared" si="50"/>
        <v>-2.4795848750060259</v>
      </c>
      <c r="PI19" s="100"/>
      <c r="PJ19" s="100"/>
      <c r="PK19" s="100"/>
    </row>
    <row r="20" spans="1:427" x14ac:dyDescent="0.2">
      <c r="A20" s="92"/>
      <c r="B20" s="92"/>
      <c r="C20" s="92">
        <v>14</v>
      </c>
      <c r="D20" s="98">
        <f>SQRT(('Box Position Calc'!$D18-D$6)^2+(D$4-'Box Position Calc'!$C18)^2)</f>
        <v>9.4470537308448197</v>
      </c>
      <c r="E20" s="98">
        <f>SQRT(('Box Position Calc'!$D18-E$6)^2+(E$4-'Box Position Calc'!$C18)^2)</f>
        <v>12.245318529928218</v>
      </c>
      <c r="F20" s="98">
        <f>SQRT(('Box Position Calc'!$D18-F$6)^2+(F$4-'Box Position Calc'!$C18)^2)</f>
        <v>13.754870951794448</v>
      </c>
      <c r="G20" s="98">
        <f>SQRT(('Box Position Calc'!$D18-G$6)^2+(G$4-'Box Position Calc'!$C18)^2)</f>
        <v>15.30938348422516</v>
      </c>
      <c r="H20" s="98">
        <f>SQRT(('Box Position Calc'!$D18-H$6)^2+(H$4-'Box Position Calc'!$C18)^2)</f>
        <v>16.896451378885615</v>
      </c>
      <c r="I20" s="98">
        <f>SQRT(('Box Position Calc'!$D18-I$6)^2+(I$4-'Box Position Calc'!$C18)^2)</f>
        <v>18.507701491445587</v>
      </c>
      <c r="J20" s="98">
        <f>SQRT(('Box Position Calc'!$D18-J$6)^2+(J$4-'Box Position Calc'!$C18)^2)</f>
        <v>20.137329975925333</v>
      </c>
      <c r="K20" s="98">
        <f>SQRT(('Box Position Calc'!$D18-K$6)^2+(K$4-'Box Position Calc'!$C18)^2)</f>
        <v>21.781212119337546</v>
      </c>
      <c r="L20" s="98">
        <f>SQRT(('Box Position Calc'!$D18-L$6)^2+(L$4-'Box Position Calc'!$C18)^2)</f>
        <v>23.4363487553263</v>
      </c>
      <c r="M20" s="98">
        <f>SQRT(('Box Position Calc'!$D18-M$6)^2+(M$4-'Box Position Calc'!$C18)^2)</f>
        <v>25.100513607104229</v>
      </c>
      <c r="N20" s="98">
        <f>SQRT(('Box Position Calc'!$D18-N$6)^2+(N$4-'Box Position Calc'!$C18)^2)</f>
        <v>26.772023129845767</v>
      </c>
      <c r="O20" s="98">
        <f>SQRT(('Box Position Calc'!$D18-O$6)^2+(O$4-'Box Position Calc'!$C18)^2)</f>
        <v>28.449582779981167</v>
      </c>
      <c r="P20" s="98">
        <f>SQRT(('Box Position Calc'!$D18-P$6)^2+(P$4-'Box Position Calc'!$C18)^2)</f>
        <v>30.132182081794827</v>
      </c>
      <c r="Q20" s="98">
        <f>SQRT(('Box Position Calc'!$D18-Q$6)^2+(Q$4-'Box Position Calc'!$C18)^2)</f>
        <v>31.819021550501922</v>
      </c>
      <c r="R20" s="98">
        <f>SQRT(('Box Position Calc'!$D18-R$6)^2+(R$4-'Box Position Calc'!$C18)^2)</f>
        <v>33.509460852386248</v>
      </c>
      <c r="S20" s="98">
        <f>SQRT(('Box Position Calc'!$D18-S$6)^2+(S$4-'Box Position Calc'!$C18)^2)</f>
        <v>35.202981401712826</v>
      </c>
      <c r="T20" s="98">
        <f>SQRT(('Box Position Calc'!$D18-T$6)^2+(T$4-'Box Position Calc'!$C18)^2)</f>
        <v>36.899158950936858</v>
      </c>
      <c r="U20" s="98">
        <f>SQRT(('Box Position Calc'!$D18-U$6)^2+(U$4-'Box Position Calc'!$C18)^2)</f>
        <v>38.597643215215882</v>
      </c>
      <c r="V20" s="98">
        <f>SQRT(('Box Position Calc'!$D18-V$6)^2+(V$4-'Box Position Calc'!$C18)^2)</f>
        <v>38.597643215215882</v>
      </c>
      <c r="W20" s="98">
        <f>SQRT(('Box Position Calc'!$D18-W$6)^2+(W$4-'Box Position Calc'!$C18)^2)</f>
        <v>41.332918366505957</v>
      </c>
      <c r="X20" s="98">
        <f>SQRT(('Box Position Calc'!$D18-X$6)^2+(X$4-'Box Position Calc'!$C18)^2)</f>
        <v>42.702640808334912</v>
      </c>
      <c r="Y20" s="98">
        <f>SQRT(('Box Position Calc'!$D18-Y$6)^2+(Y$4-'Box Position Calc'!$C18)^2)</f>
        <v>44.073580422066108</v>
      </c>
      <c r="Z20" s="98">
        <f>SQRT(('Box Position Calc'!$D18-Z$6)^2+(Z$4-'Box Position Calc'!$C18)^2)</f>
        <v>45.445627054054633</v>
      </c>
      <c r="AA20" s="98">
        <f>SQRT(('Box Position Calc'!$D18-AA$6)^2+(AA$4-'Box Position Calc'!$C18)^2)</f>
        <v>46.818683379109999</v>
      </c>
      <c r="AB20" s="98">
        <f>SQRT(('Box Position Calc'!$D18-AB$6)^2+(AB$4-'Box Position Calc'!$C18)^2)</f>
        <v>48.192663095866713</v>
      </c>
      <c r="AC20" s="98">
        <f>SQRT(('Box Position Calc'!$D18-AC$6)^2+(AC$4-'Box Position Calc'!$C18)^2)</f>
        <v>49.5674894168679</v>
      </c>
      <c r="AD20" s="98">
        <f>SQRT(('Box Position Calc'!$D18-AD$6)^2+(AD$4-'Box Position Calc'!$C18)^2)</f>
        <v>50.943093798984599</v>
      </c>
      <c r="AE20" s="98">
        <f>SQRT(('Box Position Calc'!$D18-AE$6)^2+(AE$4-'Box Position Calc'!$C18)^2)</f>
        <v>52.319414870908183</v>
      </c>
      <c r="AF20" s="98">
        <f>SQRT(('Box Position Calc'!$D18-AF$6)^2+(AF$4-'Box Position Calc'!$C18)^2)</f>
        <v>53.696397523088173</v>
      </c>
      <c r="AG20" s="98">
        <f>SQRT(('Box Position Calc'!$D18-AG$6)^2+(AG$4-'Box Position Calc'!$C18)^2)</f>
        <v>55.073992132240107</v>
      </c>
      <c r="AH20" s="98">
        <f>SQRT(('Box Position Calc'!$D18-AH$6)^2+(AH$4-'Box Position Calc'!$C18)^2)</f>
        <v>56.452153897861294</v>
      </c>
      <c r="AI20" s="98">
        <f>SQRT(('Box Position Calc'!$D18-AI$6)^2+(AI$4-'Box Position Calc'!$C18)^2)</f>
        <v>57.830842272396659</v>
      </c>
      <c r="AJ20" s="98">
        <f>SQRT(('Box Position Calc'!$D18-AJ$6)^2+(AJ$4-'Box Position Calc'!$C18)^2)</f>
        <v>59.210020470044256</v>
      </c>
      <c r="AK20" s="98">
        <f>SQRT(('Box Position Calc'!$D18-AK$6)^2+(AK$4-'Box Position Calc'!$C18)^2)</f>
        <v>60.589655041867779</v>
      </c>
      <c r="AL20" s="98">
        <f>SQRT(('Box Position Calc'!$D18-AL$6)^2+(AL$4-'Box Position Calc'!$C18)^2)</f>
        <v>61.969715507038131</v>
      </c>
      <c r="AM20" s="98">
        <f>SQRT(('Box Position Calc'!$D18-AM$6)^2+(AM$4-'Box Position Calc'!$C18)^2)</f>
        <v>63.350174031767153</v>
      </c>
      <c r="AN20" s="98">
        <f>SQRT(('Box Position Calc'!$D18-AN$6)^2+(AN$4-'Box Position Calc'!$C18)^2)</f>
        <v>63.267338928541299</v>
      </c>
      <c r="AO20" s="98">
        <f>SQRT(('Box Position Calc'!$D18-AO$6)^2+(AO$4-'Box Position Calc'!$C18)^2)</f>
        <v>65.421874657279901</v>
      </c>
      <c r="AP20" s="98">
        <f>SQRT(('Box Position Calc'!$D18-AP$6)^2+(AP$4-'Box Position Calc'!$C18)^2)</f>
        <v>66.505842774488528</v>
      </c>
      <c r="AQ20" s="98">
        <f>SQRT(('Box Position Calc'!$D18-AQ$6)^2+(AQ$4-'Box Position Calc'!$C18)^2)</f>
        <v>67.593991493874114</v>
      </c>
      <c r="AR20" s="98">
        <f>SQRT(('Box Position Calc'!$D18-AR$6)^2+(AR$4-'Box Position Calc'!$C18)^2)</f>
        <v>68.686122124193716</v>
      </c>
      <c r="AS20" s="98">
        <f>SQRT(('Box Position Calc'!$D18-AS$6)^2+(AS$4-'Box Position Calc'!$C18)^2)</f>
        <v>69.782047707860883</v>
      </c>
      <c r="AT20" s="98">
        <f>SQRT(('Box Position Calc'!$D18-AT$6)^2+(AT$4-'Box Position Calc'!$C18)^2)</f>
        <v>70.881592219711578</v>
      </c>
      <c r="AU20" s="98">
        <f>SQRT(('Box Position Calc'!$D18-AU$6)^2+(AU$4-'Box Position Calc'!$C18)^2)</f>
        <v>71.984589825584038</v>
      </c>
      <c r="AV20" s="98">
        <f>SQRT(('Box Position Calc'!$D18-AV$6)^2+(AV$4-'Box Position Calc'!$C18)^2)</f>
        <v>73.090884196118907</v>
      </c>
      <c r="AW20" s="98">
        <f>SQRT(('Box Position Calc'!$D18-AW$6)^2+(AW$4-'Box Position Calc'!$C18)^2)</f>
        <v>74.200327871513778</v>
      </c>
      <c r="AX20" s="98">
        <f>SQRT(('Box Position Calc'!$D18-AX$6)^2+(AX$4-'Box Position Calc'!$C18)^2)</f>
        <v>75.31278167327649</v>
      </c>
      <c r="AY20" s="98">
        <f>SQRT(('Box Position Calc'!$D18-AY$6)^2+(AY$4-'Box Position Calc'!$C18)^2)</f>
        <v>76.428114159318824</v>
      </c>
      <c r="AZ20" s="98">
        <f>SQRT(('Box Position Calc'!$D18-AZ$6)^2+(AZ$4-'Box Position Calc'!$C18)^2)</f>
        <v>77.546201119009808</v>
      </c>
      <c r="BA20" s="98">
        <f>SQRT(('Box Position Calc'!$D18-BA$6)^2+(BA$4-'Box Position Calc'!$C18)^2)</f>
        <v>78.666925105070405</v>
      </c>
      <c r="BB20" s="98">
        <f>SQRT(('Box Position Calc'!$D18-BB$6)^2+(BB$4-'Box Position Calc'!$C18)^2)</f>
        <v>79.790174999434527</v>
      </c>
      <c r="BC20" s="98">
        <f>SQRT(('Box Position Calc'!$D18-BC$6)^2+(BC$4-'Box Position Calc'!$C18)^2)</f>
        <v>80.91584561042913</v>
      </c>
      <c r="BD20" s="98">
        <f>SQRT(('Box Position Calc'!$D18-BD$6)^2+(BD$4-'Box Position Calc'!$C18)^2)</f>
        <v>82.043837298836863</v>
      </c>
      <c r="BE20" s="98">
        <f>SQRT(('Box Position Calc'!$D18-BE$6)^2+(BE$4-'Box Position Calc'!$C18)^2)</f>
        <v>83.174055630599213</v>
      </c>
      <c r="BF20" s="98"/>
      <c r="BG20" s="98"/>
      <c r="BH20" s="98"/>
      <c r="BI20" s="98"/>
      <c r="BJ20" s="98"/>
      <c r="BK20" s="98"/>
      <c r="BL20" s="98"/>
      <c r="BM20" s="98"/>
      <c r="BN20" s="98"/>
      <c r="BO20" s="98"/>
      <c r="BP20" s="98"/>
      <c r="BQ20" s="98"/>
      <c r="BR20" s="98"/>
      <c r="BS20" s="98"/>
      <c r="BT20" s="98"/>
      <c r="BU20" s="98"/>
      <c r="BV20" s="98">
        <f>'Box Position Calc'!$D56</f>
        <v>1.9107864907156249</v>
      </c>
      <c r="BW20" s="98">
        <f>'Box Position Calc'!$F56</f>
        <v>7.8441873781340785</v>
      </c>
      <c r="BX20" s="98">
        <f>Display!D57</f>
        <v>8</v>
      </c>
      <c r="BY20" s="101"/>
      <c r="BZ20" s="98">
        <f t="shared" si="17"/>
        <v>41.373636107015045</v>
      </c>
      <c r="CA20" s="98">
        <f t="shared" si="18"/>
        <v>30.658797861841379</v>
      </c>
      <c r="CB20" s="98">
        <f t="shared" si="19"/>
        <v>26.998161045833001</v>
      </c>
      <c r="CC20" s="98">
        <f t="shared" si="20"/>
        <v>24.070893095723875</v>
      </c>
      <c r="CD20" s="98">
        <f t="shared" si="21"/>
        <v>21.688245995400109</v>
      </c>
      <c r="CE20" s="98">
        <f t="shared" si="22"/>
        <v>19.717523858709257</v>
      </c>
      <c r="CF20" s="98">
        <f t="shared" si="23"/>
        <v>18.064063994651576</v>
      </c>
      <c r="CG20" s="98">
        <f t="shared" si="24"/>
        <v>16.659157767882078</v>
      </c>
      <c r="CH20" s="98">
        <f t="shared" si="25"/>
        <v>15.452044898469211</v>
      </c>
      <c r="CI20" s="98">
        <f t="shared" si="26"/>
        <v>14.404580237061566</v>
      </c>
      <c r="CJ20" s="98">
        <f t="shared" si="27"/>
        <v>13.4876369251933</v>
      </c>
      <c r="CK20" s="98">
        <f t="shared" si="28"/>
        <v>12.678643326098722</v>
      </c>
      <c r="CL20" s="98">
        <f t="shared" si="29"/>
        <v>11.959868836870015</v>
      </c>
      <c r="CM20" s="98">
        <f t="shared" si="30"/>
        <v>11.317211528456738</v>
      </c>
      <c r="CN20" s="98">
        <f t="shared" si="31"/>
        <v>10.739327288742857</v>
      </c>
      <c r="CO20" s="98">
        <f t="shared" si="32"/>
        <v>10.216994995062834</v>
      </c>
      <c r="CP20" s="98">
        <f t="shared" si="33"/>
        <v>9.742647298644016</v>
      </c>
      <c r="CQ20" s="98">
        <f t="shared" si="34"/>
        <v>9.3100193020826509</v>
      </c>
      <c r="CR20" s="98">
        <f t="shared" si="35"/>
        <v>9.3100193020826509</v>
      </c>
      <c r="CS20" s="98">
        <f t="shared" si="36"/>
        <v>8.6110752379066469</v>
      </c>
      <c r="CT20" s="98">
        <f t="shared" si="37"/>
        <v>8.2952041270994243</v>
      </c>
      <c r="CU20" s="98">
        <f t="shared" si="38"/>
        <v>7.9989752583997813</v>
      </c>
      <c r="CV20" s="98">
        <f t="shared" si="39"/>
        <v>7.7206261806256578</v>
      </c>
      <c r="CW20" s="98">
        <f t="shared" si="40"/>
        <v>7.4585975611438755</v>
      </c>
      <c r="CX20" s="98">
        <f t="shared" si="41"/>
        <v>7.2115049633040371</v>
      </c>
      <c r="CY20" s="98">
        <f t="shared" si="42"/>
        <v>6.9781151674373803</v>
      </c>
      <c r="CZ20" s="98">
        <f t="shared" si="43"/>
        <v>6.7573262106748473</v>
      </c>
      <c r="DA20" s="98">
        <f t="shared" si="44"/>
        <v>6.5481504863223847</v>
      </c>
      <c r="DB20" s="98">
        <f t="shared" si="44"/>
        <v>6.3497003728620314</v>
      </c>
      <c r="DC20" s="98">
        <f t="shared" si="51"/>
        <v>6.161175964323121</v>
      </c>
      <c r="DD20" s="98">
        <f t="shared" si="116"/>
        <v>5.9818545541573371</v>
      </c>
      <c r="DE20" s="98">
        <f t="shared" si="117"/>
        <v>5.8110815886603007</v>
      </c>
      <c r="DF20" s="98">
        <f t="shared" si="118"/>
        <v>5.6482628570574889</v>
      </c>
      <c r="DG20" s="98">
        <f t="shared" si="119"/>
        <v>5.4928577263959255</v>
      </c>
      <c r="DH20" s="98">
        <f t="shared" si="120"/>
        <v>5.3443732624953952</v>
      </c>
      <c r="DI20" s="98">
        <f t="shared" si="121"/>
        <v>5.2023591050634934</v>
      </c>
      <c r="DJ20" s="98">
        <f t="shared" si="122"/>
        <v>4.3004385151990334</v>
      </c>
      <c r="DK20" s="98">
        <f t="shared" si="123"/>
        <v>3.3296481112752474</v>
      </c>
      <c r="DL20" s="98">
        <f t="shared" si="124"/>
        <v>2.8679063374511884</v>
      </c>
      <c r="DM20" s="98">
        <f t="shared" si="125"/>
        <v>2.4210028315965531</v>
      </c>
      <c r="DN20" s="98">
        <f t="shared" si="126"/>
        <v>1.9882855002487645</v>
      </c>
      <c r="DO20" s="98">
        <f t="shared" si="127"/>
        <v>1.5691365154993662</v>
      </c>
      <c r="DP20" s="98">
        <f t="shared" si="128"/>
        <v>1.1629703757202208</v>
      </c>
      <c r="DQ20" s="98">
        <f t="shared" si="129"/>
        <v>0.76923206718595338</v>
      </c>
      <c r="DR20" s="98">
        <f t="shared" si="130"/>
        <v>0.38739532441320534</v>
      </c>
      <c r="DS20" s="98">
        <f t="shared" si="107"/>
        <v>1.6960986353808494E-2</v>
      </c>
      <c r="DT20" s="98">
        <f t="shared" si="108"/>
        <v>-0.34254455491102931</v>
      </c>
      <c r="DU20" s="98">
        <f t="shared" si="109"/>
        <v>-0.69157081666466524</v>
      </c>
      <c r="DV20" s="98">
        <f t="shared" si="110"/>
        <v>-1.0305446031373435</v>
      </c>
      <c r="DW20" s="98">
        <f t="shared" si="111"/>
        <v>-1.3598713021919764</v>
      </c>
      <c r="DX20" s="98">
        <f t="shared" si="112"/>
        <v>-1.6799361051662913</v>
      </c>
      <c r="DY20" s="98">
        <f t="shared" si="113"/>
        <v>-1.9911051539024811</v>
      </c>
      <c r="DZ20" s="98">
        <f t="shared" si="114"/>
        <v>-2.2937266189298668</v>
      </c>
      <c r="EA20" s="98">
        <f t="shared" si="115"/>
        <v>-2.5881317126645627</v>
      </c>
      <c r="EB20" s="98"/>
      <c r="EC20" s="98"/>
      <c r="ED20" s="98"/>
      <c r="EE20" s="98"/>
      <c r="EF20" s="98"/>
      <c r="EG20" s="98"/>
      <c r="EH20" s="98"/>
      <c r="EI20" s="98"/>
      <c r="EJ20" s="98"/>
      <c r="EK20" s="98"/>
      <c r="EL20" s="98"/>
      <c r="EM20" s="98"/>
      <c r="EN20" s="98"/>
      <c r="EO20" s="98"/>
      <c r="EP20" s="98"/>
      <c r="EU20" s="94"/>
      <c r="EV20" s="94"/>
      <c r="EW20" s="94"/>
      <c r="EX20" s="94">
        <v>14</v>
      </c>
      <c r="EY20" s="99">
        <f>SQRT(('Box Position Calc'!$D18-EY$6)^2+(EY$4-'Box Position Calc'!$C18)^2)</f>
        <v>9.4470537308448197</v>
      </c>
      <c r="EZ20" s="99">
        <f>SQRT(('Box Position Calc'!$D18-EZ$6)^2+(EZ$4-'Box Position Calc'!$C18)^2)</f>
        <v>12.245318529928218</v>
      </c>
      <c r="FA20" s="99">
        <f>SQRT(('Box Position Calc'!$D18-FA$6)^2+(FA$4-'Box Position Calc'!$C18)^2)</f>
        <v>13.754870951794448</v>
      </c>
      <c r="FB20" s="99">
        <f>SQRT(('Box Position Calc'!$D18-FB$6)^2+(FB$4-'Box Position Calc'!$C18)^2)</f>
        <v>15.30938348422516</v>
      </c>
      <c r="FC20" s="99">
        <f>SQRT(('Box Position Calc'!$D18-FC$6)^2+(FC$4-'Box Position Calc'!$C18)^2)</f>
        <v>16.896451378885615</v>
      </c>
      <c r="FD20" s="99">
        <f>SQRT(('Box Position Calc'!$D18-FD$6)^2+(FD$4-'Box Position Calc'!$C18)^2)</f>
        <v>18.507701491445587</v>
      </c>
      <c r="FE20" s="99">
        <f>SQRT(('Box Position Calc'!$D18-FE$6)^2+(FE$4-'Box Position Calc'!$C18)^2)</f>
        <v>20.137329975925333</v>
      </c>
      <c r="FF20" s="99">
        <f>SQRT(('Box Position Calc'!$D18-FF$6)^2+(FF$4-'Box Position Calc'!$C18)^2)</f>
        <v>21.781212119337546</v>
      </c>
      <c r="FG20" s="99">
        <f>SQRT(('Box Position Calc'!$D18-FG$6)^2+(FG$4-'Box Position Calc'!$C18)^2)</f>
        <v>23.4363487553263</v>
      </c>
      <c r="FH20" s="99">
        <f>SQRT(('Box Position Calc'!$D18-FH$6)^2+(FH$4-'Box Position Calc'!$C18)^2)</f>
        <v>25.100513607104229</v>
      </c>
      <c r="FI20" s="99">
        <f>SQRT(('Box Position Calc'!$D18-FI$6)^2+(FI$4-'Box Position Calc'!$C18)^2)</f>
        <v>26.772023129845767</v>
      </c>
      <c r="FJ20" s="99">
        <f>SQRT(('Box Position Calc'!$D18-FJ$6)^2+(FJ$4-'Box Position Calc'!$C18)^2)</f>
        <v>28.449582779981167</v>
      </c>
      <c r="FK20" s="99">
        <f>SQRT(('Box Position Calc'!$D18-FK$6)^2+(FK$4-'Box Position Calc'!$C18)^2)</f>
        <v>30.132182081794827</v>
      </c>
      <c r="FL20" s="99">
        <f>SQRT(('Box Position Calc'!$D18-FL$6)^2+(FL$4-'Box Position Calc'!$C18)^2)</f>
        <v>31.819021550501922</v>
      </c>
      <c r="FM20" s="99">
        <f>SQRT(('Box Position Calc'!$D18-FM$6)^2+(FM$4-'Box Position Calc'!$C18)^2)</f>
        <v>33.509460852386248</v>
      </c>
      <c r="FN20" s="99">
        <f>SQRT(('Box Position Calc'!$D18-FN$6)^2+(FN$4-'Box Position Calc'!$C18)^2)</f>
        <v>35.202981401712826</v>
      </c>
      <c r="FO20" s="99">
        <f>SQRT(('Box Position Calc'!$D18-FO$6)^2+(FO$4-'Box Position Calc'!$C18)^2)</f>
        <v>36.899158950936858</v>
      </c>
      <c r="FP20" s="99">
        <f>SQRT(('Box Position Calc'!$D18-FP$6)^2+(FP$4-'Box Position Calc'!$C18)^2)</f>
        <v>38.597643215215882</v>
      </c>
      <c r="FQ20" s="99">
        <f>SQRT(('Box Position Calc'!$D18-FQ$6)^2+(FQ$4-'Box Position Calc'!$C18)^2)</f>
        <v>38.597643215215882</v>
      </c>
      <c r="FR20" s="99">
        <f>SQRT(('Box Position Calc'!$D18-FR$6)^2+(FR$4-'Box Position Calc'!$C18)^2)</f>
        <v>41.332918366505957</v>
      </c>
      <c r="FS20" s="99">
        <f>SQRT(('Box Position Calc'!$D18-FS$6)^2+(FS$4-'Box Position Calc'!$C18)^2)</f>
        <v>42.702640808334912</v>
      </c>
      <c r="FT20" s="99">
        <f>SQRT(('Box Position Calc'!$D18-FT$6)^2+(FT$4-'Box Position Calc'!$C18)^2)</f>
        <v>44.073580422066108</v>
      </c>
      <c r="FU20" s="99">
        <f>SQRT(('Box Position Calc'!$D18-FU$6)^2+(FU$4-'Box Position Calc'!$C18)^2)</f>
        <v>45.445627054054633</v>
      </c>
      <c r="FV20" s="99">
        <f>SQRT(('Box Position Calc'!$D18-FV$6)^2+(FV$4-'Box Position Calc'!$C18)^2)</f>
        <v>46.818683379109999</v>
      </c>
      <c r="FW20" s="99">
        <f>SQRT(('Box Position Calc'!$D18-FW$6)^2+(FW$4-'Box Position Calc'!$C18)^2)</f>
        <v>48.192663095866713</v>
      </c>
      <c r="FX20" s="99">
        <f>SQRT(('Box Position Calc'!$D18-FX$6)^2+(FX$4-'Box Position Calc'!$C18)^2)</f>
        <v>49.5674894168679</v>
      </c>
      <c r="FY20" s="99">
        <f>SQRT(('Box Position Calc'!$D18-FY$6)^2+(FY$4-'Box Position Calc'!$C18)^2)</f>
        <v>50.943093798984599</v>
      </c>
      <c r="FZ20" s="99">
        <f>SQRT(('Box Position Calc'!$D18-FZ$6)^2+(FZ$4-'Box Position Calc'!$C18)^2)</f>
        <v>52.319414870908183</v>
      </c>
      <c r="GA20" s="99">
        <f>SQRT(('Box Position Calc'!$D18-GA$6)^2+(GA$4-'Box Position Calc'!$C18)^2)</f>
        <v>53.696397523088173</v>
      </c>
      <c r="GB20" s="99">
        <f>SQRT(('Box Position Calc'!$D18-GB$6)^2+(GB$4-'Box Position Calc'!$C18)^2)</f>
        <v>55.073992132240107</v>
      </c>
      <c r="GC20" s="99">
        <f>SQRT(('Box Position Calc'!$D18-GC$6)^2+(GC$4-'Box Position Calc'!$C18)^2)</f>
        <v>56.452153897861294</v>
      </c>
      <c r="GD20" s="99">
        <f>SQRT(('Box Position Calc'!$D18-GD$6)^2+(GD$4-'Box Position Calc'!$C18)^2)</f>
        <v>57.830842272396659</v>
      </c>
      <c r="GE20" s="99">
        <f>SQRT(('Box Position Calc'!$D18-GE$6)^2+(GE$4-'Box Position Calc'!$C18)^2)</f>
        <v>59.210020470044256</v>
      </c>
      <c r="GF20" s="99">
        <f>SQRT(('Box Position Calc'!$D18-GF$6)^2+(GF$4-'Box Position Calc'!$C18)^2)</f>
        <v>60.589655041867779</v>
      </c>
      <c r="GG20" s="99">
        <f>SQRT(('Box Position Calc'!$D18-GG$6)^2+(GG$4-'Box Position Calc'!$C18)^2)</f>
        <v>61.969715507038131</v>
      </c>
      <c r="GH20" s="99">
        <f>SQRT(('Box Position Calc'!$D18-GH$6)^2+(GH$4-'Box Position Calc'!$C18)^2)</f>
        <v>63.350174031767153</v>
      </c>
      <c r="GI20" s="99">
        <f>SQRT(('Box Position Calc'!$D18-GI$6)^2+(GI$4-'Box Position Calc'!$C18)^2)</f>
        <v>63.267338928541299</v>
      </c>
      <c r="GJ20" s="99">
        <f>SQRT(('Box Position Calc'!$D18-GJ$6)^2+(GJ$4-'Box Position Calc'!$C18)^2)</f>
        <v>65.421874657279901</v>
      </c>
      <c r="GK20" s="99">
        <f>SQRT(('Box Position Calc'!$D18-GK$6)^2+(GK$4-'Box Position Calc'!$C18)^2)</f>
        <v>66.505842774488528</v>
      </c>
      <c r="GL20" s="99">
        <f>SQRT(('Box Position Calc'!$D18-GL$6)^2+(GL$4-'Box Position Calc'!$C18)^2)</f>
        <v>67.593991493874114</v>
      </c>
      <c r="GM20" s="99">
        <f>SQRT(('Box Position Calc'!$D18-GM$6)^2+(GM$4-'Box Position Calc'!$C18)^2)</f>
        <v>68.686122124193716</v>
      </c>
      <c r="GN20" s="99">
        <f>SQRT(('Box Position Calc'!$D18-GN$6)^2+(GN$4-'Box Position Calc'!$C18)^2)</f>
        <v>69.782047707860883</v>
      </c>
      <c r="GO20" s="99">
        <f>SQRT(('Box Position Calc'!$D18-GO$6)^2+(GO$4-'Box Position Calc'!$C18)^2)</f>
        <v>70.881592219711578</v>
      </c>
      <c r="GP20" s="99">
        <f>SQRT(('Box Position Calc'!$D18-GP$6)^2+(GP$4-'Box Position Calc'!$C18)^2)</f>
        <v>71.984589825584038</v>
      </c>
      <c r="GQ20" s="99">
        <f>SQRT(('Box Position Calc'!$D18-GQ$6)^2+(GQ$4-'Box Position Calc'!$C18)^2)</f>
        <v>73.090884196118907</v>
      </c>
      <c r="GR20" s="99">
        <f>SQRT(('Box Position Calc'!$D18-GR$6)^2+(GR$4-'Box Position Calc'!$C18)^2)</f>
        <v>74.200327871513778</v>
      </c>
      <c r="GS20" s="99">
        <f>SQRT(('Box Position Calc'!$D18-GS$6)^2+(GS$4-'Box Position Calc'!$C18)^2)</f>
        <v>75.31278167327649</v>
      </c>
      <c r="GT20" s="99">
        <f>SQRT(('Box Position Calc'!$D18-GT$6)^2+(GT$4-'Box Position Calc'!$C18)^2)</f>
        <v>76.428114159318824</v>
      </c>
      <c r="GU20" s="99">
        <f>SQRT(('Box Position Calc'!$D18-GU$6)^2+(GU$4-'Box Position Calc'!$C18)^2)</f>
        <v>77.546201119009808</v>
      </c>
      <c r="GV20" s="99">
        <f>SQRT(('Box Position Calc'!$D18-GV$6)^2+(GV$4-'Box Position Calc'!$C18)^2)</f>
        <v>78.666925105070405</v>
      </c>
      <c r="GW20" s="99">
        <f>SQRT(('Box Position Calc'!$D18-GW$6)^2+(GW$4-'Box Position Calc'!$C18)^2)</f>
        <v>79.790174999434527</v>
      </c>
      <c r="GX20" s="99">
        <f>SQRT(('Box Position Calc'!$D18-GX$6)^2+(GX$4-'Box Position Calc'!$C18)^2)</f>
        <v>80.91584561042913</v>
      </c>
      <c r="GY20" s="99">
        <f>SQRT(('Box Position Calc'!$D18-GY$6)^2+(GY$4-'Box Position Calc'!$C18)^2)</f>
        <v>82.043837298836863</v>
      </c>
      <c r="GZ20" s="99">
        <f>SQRT(('Box Position Calc'!$D18-GZ$6)^2+(GZ$4-'Box Position Calc'!$C18)^2)</f>
        <v>83.174055630599213</v>
      </c>
      <c r="HA20" s="99"/>
      <c r="HB20" s="99"/>
      <c r="HC20" s="99"/>
      <c r="HD20" s="99"/>
      <c r="HE20" s="99"/>
      <c r="HF20" s="99"/>
      <c r="HG20" s="99"/>
      <c r="HH20" s="99"/>
      <c r="HI20" s="99"/>
      <c r="HJ20" s="99"/>
      <c r="HK20" s="99"/>
      <c r="HL20" s="99"/>
      <c r="HM20" s="99"/>
      <c r="HN20" s="99"/>
      <c r="HO20" s="99"/>
      <c r="HP20" s="99"/>
      <c r="HQ20" s="99"/>
      <c r="HR20" s="99"/>
      <c r="HS20" s="115">
        <f>'Box Position Calc'!$D56</f>
        <v>1.9107864907156249</v>
      </c>
      <c r="HT20" s="115">
        <f>'Box Position Calc'!$F56</f>
        <v>7.8441873781340785</v>
      </c>
      <c r="HU20" s="115">
        <f>Display!FB57</f>
        <v>0</v>
      </c>
      <c r="HV20" s="116"/>
      <c r="HW20" s="115">
        <f t="shared" si="52"/>
        <v>41.373636107015045</v>
      </c>
      <c r="HX20" s="115">
        <f t="shared" si="64"/>
        <v>30.658797861841379</v>
      </c>
      <c r="HY20" s="115">
        <f t="shared" si="65"/>
        <v>26.998161045833001</v>
      </c>
      <c r="HZ20" s="115">
        <f t="shared" si="66"/>
        <v>24.070893095723875</v>
      </c>
      <c r="IA20" s="115">
        <f t="shared" si="67"/>
        <v>21.688245995400109</v>
      </c>
      <c r="IB20" s="115">
        <f t="shared" si="68"/>
        <v>19.717523858709257</v>
      </c>
      <c r="IC20" s="115">
        <f t="shared" si="69"/>
        <v>18.064063994651576</v>
      </c>
      <c r="ID20" s="115">
        <f t="shared" si="70"/>
        <v>16.659157767882078</v>
      </c>
      <c r="IE20" s="115">
        <f t="shared" si="71"/>
        <v>15.452044898469211</v>
      </c>
      <c r="IF20" s="115">
        <f t="shared" si="72"/>
        <v>14.404580237061566</v>
      </c>
      <c r="IG20" s="115">
        <f t="shared" si="73"/>
        <v>13.4876369251933</v>
      </c>
      <c r="IH20" s="115">
        <f t="shared" si="74"/>
        <v>12.678643326098722</v>
      </c>
      <c r="II20" s="115">
        <f t="shared" si="75"/>
        <v>11.959868836870015</v>
      </c>
      <c r="IJ20" s="115">
        <f t="shared" si="76"/>
        <v>11.317211528456738</v>
      </c>
      <c r="IK20" s="115">
        <f t="shared" si="77"/>
        <v>10.739327288742857</v>
      </c>
      <c r="IL20" s="115">
        <f t="shared" si="78"/>
        <v>10.216994995062834</v>
      </c>
      <c r="IM20" s="115">
        <f t="shared" si="79"/>
        <v>9.742647298644016</v>
      </c>
      <c r="IN20" s="115">
        <f t="shared" si="80"/>
        <v>9.3100193020826509</v>
      </c>
      <c r="IO20" s="115">
        <f t="shared" si="81"/>
        <v>9.3100193020826509</v>
      </c>
      <c r="IP20" s="115">
        <f t="shared" si="82"/>
        <v>8.6110752379066469</v>
      </c>
      <c r="IQ20" s="115">
        <f t="shared" si="83"/>
        <v>8.2952041270994243</v>
      </c>
      <c r="IR20" s="115">
        <f t="shared" si="84"/>
        <v>7.9989752583997813</v>
      </c>
      <c r="IS20" s="115">
        <f t="shared" si="85"/>
        <v>7.7206261806256578</v>
      </c>
      <c r="IT20" s="115">
        <f t="shared" si="86"/>
        <v>7.4585975611438755</v>
      </c>
      <c r="IU20" s="115">
        <f t="shared" si="87"/>
        <v>7.2115049633040371</v>
      </c>
      <c r="IV20" s="115">
        <f t="shared" si="88"/>
        <v>6.9781151674373803</v>
      </c>
      <c r="IW20" s="115">
        <f t="shared" si="89"/>
        <v>6.7573262106748473</v>
      </c>
      <c r="IX20" s="115">
        <f t="shared" si="90"/>
        <v>6.5481504863223847</v>
      </c>
      <c r="IY20" s="115">
        <f t="shared" si="91"/>
        <v>6.3497003728620314</v>
      </c>
      <c r="IZ20" s="115">
        <f t="shared" si="92"/>
        <v>6.161175964323121</v>
      </c>
      <c r="JA20" s="115">
        <f t="shared" si="93"/>
        <v>5.9818545541573371</v>
      </c>
      <c r="JB20" s="115">
        <f t="shared" si="94"/>
        <v>5.8110815886603007</v>
      </c>
      <c r="JC20" s="115">
        <f t="shared" si="95"/>
        <v>5.6482628570574889</v>
      </c>
      <c r="JD20" s="115">
        <f t="shared" si="96"/>
        <v>5.4928577263959255</v>
      </c>
      <c r="JE20" s="115">
        <f t="shared" si="97"/>
        <v>5.3443732624953952</v>
      </c>
      <c r="JF20" s="115">
        <f t="shared" si="98"/>
        <v>5.2023591050634934</v>
      </c>
      <c r="JG20" s="115">
        <f t="shared" si="99"/>
        <v>4.3004385151990334</v>
      </c>
      <c r="JH20" s="115">
        <f t="shared" si="100"/>
        <v>3.3296481112752474</v>
      </c>
      <c r="JI20" s="115">
        <f t="shared" si="101"/>
        <v>2.8679063374511884</v>
      </c>
      <c r="JJ20" s="115">
        <f t="shared" si="102"/>
        <v>2.4210028315965531</v>
      </c>
      <c r="JK20" s="115">
        <f t="shared" si="103"/>
        <v>1.9882855002487645</v>
      </c>
      <c r="JL20" s="115">
        <f t="shared" si="104"/>
        <v>1.5691365154993662</v>
      </c>
      <c r="JM20" s="115">
        <f t="shared" si="105"/>
        <v>1.1629703757202208</v>
      </c>
      <c r="JN20" s="115">
        <f t="shared" si="106"/>
        <v>0.76923206718595338</v>
      </c>
      <c r="JO20" s="115">
        <f t="shared" si="54"/>
        <v>0.38739532441320534</v>
      </c>
      <c r="JP20" s="115">
        <f t="shared" si="55"/>
        <v>1.6960986353808494E-2</v>
      </c>
      <c r="JQ20" s="115">
        <f t="shared" si="56"/>
        <v>-0.34254455491102931</v>
      </c>
      <c r="JR20" s="115">
        <f t="shared" si="57"/>
        <v>-0.69157081666466524</v>
      </c>
      <c r="JS20" s="115">
        <f t="shared" si="58"/>
        <v>-1.0305446031373435</v>
      </c>
      <c r="JT20" s="115">
        <f t="shared" si="59"/>
        <v>-1.3598713021919764</v>
      </c>
      <c r="JU20" s="115">
        <f t="shared" si="60"/>
        <v>-1.6799361051662913</v>
      </c>
      <c r="JV20" s="115">
        <f t="shared" si="61"/>
        <v>-1.9911051539024811</v>
      </c>
      <c r="JW20" s="115">
        <f t="shared" si="62"/>
        <v>-2.2937266189298668</v>
      </c>
      <c r="JX20" s="115">
        <f t="shared" si="63"/>
        <v>-2.5881317126645627</v>
      </c>
      <c r="JY20" s="99"/>
      <c r="JZ20" s="99"/>
      <c r="KA20" s="99"/>
      <c r="KH20" s="96">
        <v>14</v>
      </c>
      <c r="KI20" s="100">
        <f>SQRT(('Box Position Calc'!$D18-KI$6)^2+(KI$4-'Box Position Calc'!$C18)^2)</f>
        <v>9.4470537308448197</v>
      </c>
      <c r="KJ20" s="100">
        <f>SQRT(('Box Position Calc'!$D18-KJ$6)^2+(KJ$4-'Box Position Calc'!$C18)^2)</f>
        <v>12.245318529928218</v>
      </c>
      <c r="KK20" s="100">
        <f>SQRT(('Box Position Calc'!$D18-KK$6)^2+(KK$4-'Box Position Calc'!$C18)^2)</f>
        <v>13.754870951794448</v>
      </c>
      <c r="KL20" s="100">
        <f>SQRT(('Box Position Calc'!$D18-KL$6)^2+(KL$4-'Box Position Calc'!$C18)^2)</f>
        <v>15.30938348422516</v>
      </c>
      <c r="KM20" s="100">
        <f>SQRT(('Box Position Calc'!$D18-KM$6)^2+(KM$4-'Box Position Calc'!$C18)^2)</f>
        <v>16.896451378885615</v>
      </c>
      <c r="KN20" s="100">
        <f>SQRT(('Box Position Calc'!$D18-KN$6)^2+(KN$4-'Box Position Calc'!$C18)^2)</f>
        <v>18.507701491445587</v>
      </c>
      <c r="KO20" s="100">
        <f>SQRT(('Box Position Calc'!$D18-KO$6)^2+(KO$4-'Box Position Calc'!$C18)^2)</f>
        <v>20.137329975925333</v>
      </c>
      <c r="KP20" s="100">
        <f>SQRT(('Box Position Calc'!$D18-KP$6)^2+(KP$4-'Box Position Calc'!$C18)^2)</f>
        <v>21.781212119337546</v>
      </c>
      <c r="KQ20" s="100">
        <f>SQRT(('Box Position Calc'!$D18-KQ$6)^2+(KQ$4-'Box Position Calc'!$C18)^2)</f>
        <v>23.4363487553263</v>
      </c>
      <c r="KR20" s="100">
        <f>SQRT(('Box Position Calc'!$D18-KR$6)^2+(KR$4-'Box Position Calc'!$C18)^2)</f>
        <v>25.100513607104229</v>
      </c>
      <c r="KS20" s="100">
        <f>SQRT(('Box Position Calc'!$D18-KS$6)^2+(KS$4-'Box Position Calc'!$C18)^2)</f>
        <v>26.772023129845767</v>
      </c>
      <c r="KT20" s="100">
        <f>SQRT(('Box Position Calc'!$D18-KT$6)^2+(KT$4-'Box Position Calc'!$C18)^2)</f>
        <v>28.449582779981167</v>
      </c>
      <c r="KU20" s="100">
        <f>SQRT(('Box Position Calc'!$D18-KU$6)^2+(KU$4-'Box Position Calc'!$C18)^2)</f>
        <v>30.132182081794827</v>
      </c>
      <c r="KV20" s="100">
        <f>SQRT(('Box Position Calc'!$D18-KV$6)^2+(KV$4-'Box Position Calc'!$C18)^2)</f>
        <v>31.819021550501922</v>
      </c>
      <c r="KW20" s="100">
        <f>SQRT(('Box Position Calc'!$D18-KW$6)^2+(KW$4-'Box Position Calc'!$C18)^2)</f>
        <v>33.509460852386248</v>
      </c>
      <c r="KX20" s="100">
        <f>SQRT(('Box Position Calc'!$D18-KX$6)^2+(KX$4-'Box Position Calc'!$C18)^2)</f>
        <v>35.202981401712826</v>
      </c>
      <c r="KY20" s="100">
        <f>SQRT(('Box Position Calc'!$D18-KY$6)^2+(KY$4-'Box Position Calc'!$C18)^2)</f>
        <v>36.899158950936858</v>
      </c>
      <c r="KZ20" s="100">
        <f>SQRT(('Box Position Calc'!$D18-KZ$6)^2+(KZ$4-'Box Position Calc'!$C18)^2)</f>
        <v>38.597643215215882</v>
      </c>
      <c r="LA20" s="100">
        <f>SQRT(('Box Position Calc'!$D18-LA$6)^2+(LA$4-'Box Position Calc'!$C18)^2)</f>
        <v>38.597643215215882</v>
      </c>
      <c r="LB20" s="100">
        <f>SQRT(('Box Position Calc'!$D18-LB$6)^2+(LB$4-'Box Position Calc'!$C18)^2)</f>
        <v>41.332918366505957</v>
      </c>
      <c r="LC20" s="100">
        <f>SQRT(('Box Position Calc'!$D18-LC$6)^2+(LC$4-'Box Position Calc'!$C18)^2)</f>
        <v>42.702640808334912</v>
      </c>
      <c r="LD20" s="100">
        <f>SQRT(('Box Position Calc'!$D18-LD$6)^2+(LD$4-'Box Position Calc'!$C18)^2)</f>
        <v>44.073580422066108</v>
      </c>
      <c r="LE20" s="100">
        <f>SQRT(('Box Position Calc'!$D18-LE$6)^2+(LE$4-'Box Position Calc'!$C18)^2)</f>
        <v>45.445627054054633</v>
      </c>
      <c r="LF20" s="100">
        <f>SQRT(('Box Position Calc'!$D18-LF$6)^2+(LF$4-'Box Position Calc'!$C18)^2)</f>
        <v>46.818683379109999</v>
      </c>
      <c r="LG20" s="100">
        <f>SQRT(('Box Position Calc'!$D18-LG$6)^2+(LG$4-'Box Position Calc'!$C18)^2)</f>
        <v>48.192663095866713</v>
      </c>
      <c r="LH20" s="100">
        <f>SQRT(('Box Position Calc'!$D18-LH$6)^2+(LH$4-'Box Position Calc'!$C18)^2)</f>
        <v>49.5674894168679</v>
      </c>
      <c r="LI20" s="100">
        <f>SQRT(('Box Position Calc'!$D18-LI$6)^2+(LI$4-'Box Position Calc'!$C18)^2)</f>
        <v>50.943093798984599</v>
      </c>
      <c r="LJ20" s="100">
        <f>SQRT(('Box Position Calc'!$D18-LJ$6)^2+(LJ$4-'Box Position Calc'!$C18)^2)</f>
        <v>52.319414870908183</v>
      </c>
      <c r="LK20" s="100">
        <f>SQRT(('Box Position Calc'!$D18-LK$6)^2+(LK$4-'Box Position Calc'!$C18)^2)</f>
        <v>53.696397523088173</v>
      </c>
      <c r="LL20" s="100">
        <f>SQRT(('Box Position Calc'!$D18-LL$6)^2+(LL$4-'Box Position Calc'!$C18)^2)</f>
        <v>55.073992132240107</v>
      </c>
      <c r="LM20" s="100">
        <f>SQRT(('Box Position Calc'!$D18-LM$6)^2+(LM$4-'Box Position Calc'!$C18)^2)</f>
        <v>56.452153897861294</v>
      </c>
      <c r="LN20" s="100">
        <f>SQRT(('Box Position Calc'!$D18-LN$6)^2+(LN$4-'Box Position Calc'!$C18)^2)</f>
        <v>57.830842272396659</v>
      </c>
      <c r="LO20" s="100">
        <f>SQRT(('Box Position Calc'!$D18-LO$6)^2+(LO$4-'Box Position Calc'!$C18)^2)</f>
        <v>59.210020470044256</v>
      </c>
      <c r="LP20" s="100">
        <f>SQRT(('Box Position Calc'!$D18-LP$6)^2+(LP$4-'Box Position Calc'!$C18)^2)</f>
        <v>60.589655041867779</v>
      </c>
      <c r="LQ20" s="100">
        <f>SQRT(('Box Position Calc'!$D18-LQ$6)^2+(LQ$4-'Box Position Calc'!$C18)^2)</f>
        <v>61.969715507038131</v>
      </c>
      <c r="LR20" s="100">
        <f>SQRT(('Box Position Calc'!$D18-LR$6)^2+(LR$4-'Box Position Calc'!$C18)^2)</f>
        <v>63.350174031767153</v>
      </c>
      <c r="LS20" s="100">
        <f>SQRT(('Box Position Calc'!$D18-LS$6)^2+(LS$4-'Box Position Calc'!$C18)^2)</f>
        <v>63.267338928541299</v>
      </c>
      <c r="LT20" s="100">
        <f>SQRT(('Box Position Calc'!$D18-LT$6)^2+(LT$4-'Box Position Calc'!$C18)^2)</f>
        <v>65.421874657279901</v>
      </c>
      <c r="LU20" s="100">
        <f>SQRT(('Box Position Calc'!$D18-LU$6)^2+(LU$4-'Box Position Calc'!$C18)^2)</f>
        <v>66.505842774488528</v>
      </c>
      <c r="LV20" s="100">
        <f>SQRT(('Box Position Calc'!$D18-LV$6)^2+(LV$4-'Box Position Calc'!$C18)^2)</f>
        <v>67.593991493874114</v>
      </c>
      <c r="LW20" s="100">
        <f>SQRT(('Box Position Calc'!$D18-LW$6)^2+(LW$4-'Box Position Calc'!$C18)^2)</f>
        <v>68.686122124193716</v>
      </c>
      <c r="LX20" s="100">
        <f>SQRT(('Box Position Calc'!$D18-LX$6)^2+(LX$4-'Box Position Calc'!$C18)^2)</f>
        <v>69.782047707860883</v>
      </c>
      <c r="LY20" s="100">
        <f>SQRT(('Box Position Calc'!$D18-LY$6)^2+(LY$4-'Box Position Calc'!$C18)^2)</f>
        <v>70.881592219711578</v>
      </c>
      <c r="LZ20" s="100">
        <f>SQRT(('Box Position Calc'!$D18-LZ$6)^2+(LZ$4-'Box Position Calc'!$C18)^2)</f>
        <v>71.984589825584038</v>
      </c>
      <c r="MA20" s="100">
        <f>SQRT(('Box Position Calc'!$D18-MA$6)^2+(MA$4-'Box Position Calc'!$C18)^2)</f>
        <v>73.090884196118907</v>
      </c>
      <c r="MB20" s="100">
        <f>SQRT(('Box Position Calc'!$D18-MB$6)^2+(MB$4-'Box Position Calc'!$C18)^2)</f>
        <v>74.200327871513778</v>
      </c>
      <c r="MC20" s="100">
        <f>SQRT(('Box Position Calc'!$D18-MC$6)^2+(MC$4-'Box Position Calc'!$C18)^2)</f>
        <v>75.31278167327649</v>
      </c>
      <c r="MD20" s="100">
        <f>SQRT(('Box Position Calc'!$D18-MD$6)^2+(MD$4-'Box Position Calc'!$C18)^2)</f>
        <v>76.428114159318824</v>
      </c>
      <c r="ME20" s="100">
        <f>SQRT(('Box Position Calc'!$D18-ME$6)^2+(ME$4-'Box Position Calc'!$C18)^2)</f>
        <v>77.546201119009808</v>
      </c>
      <c r="MF20" s="100">
        <f>SQRT(('Box Position Calc'!$D18-MF$6)^2+(MF$4-'Box Position Calc'!$C18)^2)</f>
        <v>78.666925105070405</v>
      </c>
      <c r="MG20" s="100">
        <f>SQRT(('Box Position Calc'!$D18-MG$6)^2+(MG$4-'Box Position Calc'!$C18)^2)</f>
        <v>79.790174999434527</v>
      </c>
      <c r="MH20" s="100">
        <f>SQRT(('Box Position Calc'!$D18-MH$6)^2+(MH$4-'Box Position Calc'!$C18)^2)</f>
        <v>80.91584561042913</v>
      </c>
      <c r="MI20" s="100">
        <f>SQRT(('Box Position Calc'!$D18-MI$6)^2+(MI$4-'Box Position Calc'!$C18)^2)</f>
        <v>82.043837298836863</v>
      </c>
      <c r="MJ20" s="100">
        <f>SQRT(('Box Position Calc'!$D18-MJ$6)^2+(MJ$4-'Box Position Calc'!$C18)^2)</f>
        <v>83.174055630599213</v>
      </c>
      <c r="MK20" s="100"/>
      <c r="ML20" s="100"/>
      <c r="MM20" s="100"/>
      <c r="MN20" s="100"/>
      <c r="MO20" s="100"/>
      <c r="MP20" s="100"/>
      <c r="MQ20" s="100"/>
      <c r="MR20" s="100"/>
      <c r="MS20" s="100"/>
      <c r="MT20" s="100"/>
      <c r="MU20" s="100"/>
      <c r="MV20" s="100"/>
      <c r="MW20" s="100"/>
      <c r="MX20" s="100"/>
      <c r="MY20" s="100"/>
      <c r="MZ20" s="100"/>
      <c r="NA20" s="100"/>
      <c r="NB20" s="100"/>
      <c r="NC20" s="100">
        <f>Display!C20</f>
        <v>1.9107864907156249</v>
      </c>
      <c r="ND20" s="100">
        <f>Display!D20</f>
        <v>7.8441873781340785</v>
      </c>
      <c r="NE20" s="100">
        <f>Display!D57</f>
        <v>8</v>
      </c>
      <c r="NF20" s="100"/>
      <c r="NG20" s="100">
        <f t="shared" si="53"/>
        <v>41.373636107015045</v>
      </c>
      <c r="NH20" s="100">
        <f t="shared" si="47"/>
        <v>30.658797861841379</v>
      </c>
      <c r="NI20" s="100">
        <f t="shared" si="47"/>
        <v>26.998161045833001</v>
      </c>
      <c r="NJ20" s="100">
        <f t="shared" si="47"/>
        <v>24.070893095723875</v>
      </c>
      <c r="NK20" s="100">
        <f t="shared" si="47"/>
        <v>21.688245995400109</v>
      </c>
      <c r="NL20" s="100">
        <f t="shared" si="47"/>
        <v>19.717523858709257</v>
      </c>
      <c r="NM20" s="100">
        <f t="shared" si="47"/>
        <v>18.064063994651576</v>
      </c>
      <c r="NN20" s="100">
        <f t="shared" si="47"/>
        <v>16.659157767882078</v>
      </c>
      <c r="NO20" s="100">
        <f t="shared" si="47"/>
        <v>15.452044898469211</v>
      </c>
      <c r="NP20" s="100">
        <f t="shared" si="47"/>
        <v>14.404580237061566</v>
      </c>
      <c r="NQ20" s="100">
        <f t="shared" si="47"/>
        <v>13.4876369251933</v>
      </c>
      <c r="NR20" s="100">
        <f t="shared" si="47"/>
        <v>12.678643326098722</v>
      </c>
      <c r="NS20" s="100">
        <f t="shared" si="47"/>
        <v>11.959868836870015</v>
      </c>
      <c r="NT20" s="100">
        <f t="shared" si="47"/>
        <v>11.317211528456738</v>
      </c>
      <c r="NU20" s="100">
        <f t="shared" si="47"/>
        <v>10.739327288742857</v>
      </c>
      <c r="NV20" s="100">
        <f t="shared" si="47"/>
        <v>10.216994995062834</v>
      </c>
      <c r="NW20" s="100">
        <f t="shared" si="47"/>
        <v>9.742647298644016</v>
      </c>
      <c r="NX20" s="100">
        <f t="shared" si="48"/>
        <v>9.3100193020826509</v>
      </c>
      <c r="NY20" s="100">
        <f t="shared" si="48"/>
        <v>9.3100193020826509</v>
      </c>
      <c r="NZ20" s="100">
        <f t="shared" si="48"/>
        <v>8.6110752379066469</v>
      </c>
      <c r="OA20" s="100">
        <f t="shared" si="48"/>
        <v>8.2952041270994243</v>
      </c>
      <c r="OB20" s="100">
        <f t="shared" si="48"/>
        <v>7.9989752583997813</v>
      </c>
      <c r="OC20" s="100">
        <f t="shared" si="48"/>
        <v>7.7206261806256578</v>
      </c>
      <c r="OD20" s="100">
        <f t="shared" si="48"/>
        <v>7.4585975611438755</v>
      </c>
      <c r="OE20" s="100">
        <f t="shared" si="48"/>
        <v>7.2115049633040371</v>
      </c>
      <c r="OF20" s="100">
        <f t="shared" si="48"/>
        <v>6.9781151674373803</v>
      </c>
      <c r="OG20" s="100">
        <f t="shared" si="48"/>
        <v>6.7573262106748473</v>
      </c>
      <c r="OH20" s="100">
        <f t="shared" si="48"/>
        <v>6.5481504863223847</v>
      </c>
      <c r="OI20" s="100">
        <f t="shared" si="48"/>
        <v>6.3497003728620314</v>
      </c>
      <c r="OJ20" s="100">
        <f t="shared" si="48"/>
        <v>6.161175964323121</v>
      </c>
      <c r="OK20" s="100">
        <f t="shared" si="48"/>
        <v>5.9818545541573371</v>
      </c>
      <c r="OL20" s="100">
        <f t="shared" si="48"/>
        <v>5.8110815886603007</v>
      </c>
      <c r="OM20" s="100">
        <f t="shared" si="48"/>
        <v>5.6482628570574889</v>
      </c>
      <c r="ON20" s="100">
        <f t="shared" si="49"/>
        <v>5.4928577263959255</v>
      </c>
      <c r="OO20" s="100">
        <f t="shared" si="49"/>
        <v>5.3443732624953952</v>
      </c>
      <c r="OP20" s="100">
        <f t="shared" si="49"/>
        <v>5.2023591050634934</v>
      </c>
      <c r="OQ20" s="100">
        <f t="shared" si="49"/>
        <v>4.3004385151990334</v>
      </c>
      <c r="OR20" s="100">
        <f t="shared" si="49"/>
        <v>3.3296481112752474</v>
      </c>
      <c r="OS20" s="100">
        <f t="shared" si="49"/>
        <v>2.8679063374511884</v>
      </c>
      <c r="OT20" s="100">
        <f t="shared" si="49"/>
        <v>2.4210028315965531</v>
      </c>
      <c r="OU20" s="100">
        <f t="shared" si="49"/>
        <v>1.9882855002487645</v>
      </c>
      <c r="OV20" s="100">
        <f t="shared" si="49"/>
        <v>1.5691365154993662</v>
      </c>
      <c r="OW20" s="100">
        <f t="shared" si="49"/>
        <v>1.1629703757202208</v>
      </c>
      <c r="OX20" s="100">
        <f t="shared" si="49"/>
        <v>0.76923206718595338</v>
      </c>
      <c r="OY20" s="100">
        <f t="shared" si="49"/>
        <v>0.38739532441320534</v>
      </c>
      <c r="OZ20" s="100">
        <f t="shared" si="49"/>
        <v>1.6960986353808494E-2</v>
      </c>
      <c r="PA20" s="100">
        <f t="shared" si="49"/>
        <v>-0.34254455491102931</v>
      </c>
      <c r="PB20" s="100">
        <f t="shared" si="49"/>
        <v>-0.69157081666466524</v>
      </c>
      <c r="PC20" s="100">
        <f t="shared" si="49"/>
        <v>-1.0305446031373435</v>
      </c>
      <c r="PD20" s="100">
        <f t="shared" si="50"/>
        <v>-1.3598713021919764</v>
      </c>
      <c r="PE20" s="100">
        <f t="shared" si="50"/>
        <v>-1.6799361051662913</v>
      </c>
      <c r="PF20" s="100">
        <f t="shared" si="50"/>
        <v>-1.9911051539024811</v>
      </c>
      <c r="PG20" s="100">
        <f t="shared" si="50"/>
        <v>-2.2937266189298668</v>
      </c>
      <c r="PH20" s="100">
        <f t="shared" si="50"/>
        <v>-2.5881317126645627</v>
      </c>
      <c r="PI20" s="100"/>
      <c r="PJ20" s="100"/>
      <c r="PK20" s="100"/>
    </row>
    <row r="21" spans="1:427" x14ac:dyDescent="0.2">
      <c r="A21" s="92"/>
      <c r="B21" s="92"/>
      <c r="C21" s="92">
        <v>15</v>
      </c>
      <c r="D21" s="98">
        <f>SQRT(('Box Position Calc'!$D19-D$6)^2+(D$4-'Box Position Calc'!$C19)^2)</f>
        <v>9.3611754281560202</v>
      </c>
      <c r="E21" s="98">
        <f>SQRT(('Box Position Calc'!$D19-E$6)^2+(E$4-'Box Position Calc'!$C19)^2)</f>
        <v>12.185873777320921</v>
      </c>
      <c r="F21" s="98">
        <f>SQRT(('Box Position Calc'!$D19-F$6)^2+(F$4-'Box Position Calc'!$C19)^2)</f>
        <v>13.704948924566944</v>
      </c>
      <c r="G21" s="98">
        <f>SQRT(('Box Position Calc'!$D19-G$6)^2+(G$4-'Box Position Calc'!$C19)^2)</f>
        <v>15.267214189190236</v>
      </c>
      <c r="H21" s="98">
        <f>SQRT(('Box Position Calc'!$D19-H$6)^2+(H$4-'Box Position Calc'!$C19)^2)</f>
        <v>16.860668193688731</v>
      </c>
      <c r="I21" s="98">
        <f>SQRT(('Box Position Calc'!$D19-I$6)^2+(I$4-'Box Position Calc'!$C19)^2)</f>
        <v>18.477243667337241</v>
      </c>
      <c r="J21" s="98">
        <f>SQRT(('Box Position Calc'!$D19-J$6)^2+(J$4-'Box Position Calc'!$C19)^2)</f>
        <v>20.111365789326033</v>
      </c>
      <c r="K21" s="98">
        <f>SQRT(('Box Position Calc'!$D19-K$6)^2+(K$4-'Box Position Calc'!$C19)^2)</f>
        <v>21.75908162233473</v>
      </c>
      <c r="L21" s="98">
        <f>SQRT(('Box Position Calc'!$D19-L$6)^2+(L$4-'Box Position Calc'!$C19)^2)</f>
        <v>23.41752187888822</v>
      </c>
      <c r="M21" s="98">
        <f>SQRT(('Box Position Calc'!$D19-M$6)^2+(M$4-'Box Position Calc'!$C19)^2)</f>
        <v>25.084559545952249</v>
      </c>
      <c r="N21" s="98">
        <f>SQRT(('Box Position Calc'!$D19-N$6)^2+(N$4-'Box Position Calc'!$C19)^2)</f>
        <v>26.758587837292012</v>
      </c>
      <c r="O21" s="98">
        <f>SQRT(('Box Position Calc'!$D19-O$6)^2+(O$4-'Box Position Calc'!$C19)^2)</f>
        <v>28.438372267820672</v>
      </c>
      <c r="P21" s="98">
        <f>SQRT(('Box Position Calc'!$D19-P$6)^2+(P$4-'Box Position Calc'!$C19)^2)</f>
        <v>30.122949892161355</v>
      </c>
      <c r="Q21" s="98">
        <f>SQRT(('Box Position Calc'!$D19-Q$6)^2+(Q$4-'Box Position Calc'!$C19)^2)</f>
        <v>31.811559250272659</v>
      </c>
      <c r="R21" s="98">
        <f>SQRT(('Box Position Calc'!$D19-R$6)^2+(R$4-'Box Position Calc'!$C19)^2)</f>
        <v>33.503590739307093</v>
      </c>
      <c r="S21" s="98">
        <f>SQRT(('Box Position Calc'!$D19-S$6)^2+(S$4-'Box Position Calc'!$C19)^2)</f>
        <v>35.198550846388436</v>
      </c>
      <c r="T21" s="98">
        <f>SQRT(('Box Position Calc'!$D19-T$6)^2+(T$4-'Box Position Calc'!$C19)^2)</f>
        <v>36.896035962011318</v>
      </c>
      <c r="U21" s="98">
        <f>SQRT(('Box Position Calc'!$D19-U$6)^2+(U$4-'Box Position Calc'!$C19)^2)</f>
        <v>38.59571292902497</v>
      </c>
      <c r="V21" s="98">
        <f>SQRT(('Box Position Calc'!$D19-V$6)^2+(V$4-'Box Position Calc'!$C19)^2)</f>
        <v>38.59571292902497</v>
      </c>
      <c r="W21" s="98">
        <f>SQRT(('Box Position Calc'!$D19-W$6)^2+(W$4-'Box Position Calc'!$C19)^2)</f>
        <v>41.332917854877415</v>
      </c>
      <c r="X21" s="98">
        <f>SQRT(('Box Position Calc'!$D19-X$6)^2+(X$4-'Box Position Calc'!$C19)^2)</f>
        <v>42.703512398853867</v>
      </c>
      <c r="Y21" s="98">
        <f>SQRT(('Box Position Calc'!$D19-Y$6)^2+(Y$4-'Box Position Calc'!$C19)^2)</f>
        <v>44.075269844906472</v>
      </c>
      <c r="Z21" s="98">
        <f>SQRT(('Box Position Calc'!$D19-Z$6)^2+(Z$4-'Box Position Calc'!$C19)^2)</f>
        <v>45.448084893698358</v>
      </c>
      <c r="AA21" s="98">
        <f>SQRT(('Box Position Calc'!$D19-AA$6)^2+(AA$4-'Box Position Calc'!$C19)^2)</f>
        <v>46.821864518721782</v>
      </c>
      <c r="AB21" s="98">
        <f>SQRT(('Box Position Calc'!$D19-AB$6)^2+(AB$4-'Box Position Calc'!$C19)^2)</f>
        <v>48.19652623805473</v>
      </c>
      <c r="AC21" s="98">
        <f>SQRT(('Box Position Calc'!$D19-AC$6)^2+(AC$4-'Box Position Calc'!$C19)^2)</f>
        <v>49.57199666871098</v>
      </c>
      <c r="AD21" s="98">
        <f>SQRT(('Box Position Calc'!$D19-AD$6)^2+(AD$4-'Box Position Calc'!$C19)^2)</f>
        <v>50.948210311365415</v>
      </c>
      <c r="AE21" s="98">
        <f>SQRT(('Box Position Calc'!$D19-AE$6)^2+(AE$4-'Box Position Calc'!$C19)^2)</f>
        <v>52.325108523927447</v>
      </c>
      <c r="AF21" s="98">
        <f>SQRT(('Box Position Calc'!$D19-AF$6)^2+(AF$4-'Box Position Calc'!$C19)^2)</f>
        <v>53.702638650737484</v>
      </c>
      <c r="AG21" s="98">
        <f>SQRT(('Box Position Calc'!$D19-AG$6)^2+(AG$4-'Box Position Calc'!$C19)^2)</f>
        <v>55.080753280649816</v>
      </c>
      <c r="AH21" s="98">
        <f>SQRT(('Box Position Calc'!$D19-AH$6)^2+(AH$4-'Box Position Calc'!$C19)^2)</f>
        <v>56.459409612368276</v>
      </c>
      <c r="AI21" s="98">
        <f>SQRT(('Box Position Calc'!$D19-AI$6)^2+(AI$4-'Box Position Calc'!$C19)^2)</f>
        <v>57.838568909437797</v>
      </c>
      <c r="AJ21" s="98">
        <f>SQRT(('Box Position Calc'!$D19-AJ$6)^2+(AJ$4-'Box Position Calc'!$C19)^2)</f>
        <v>59.218196030507556</v>
      </c>
      <c r="AK21" s="98">
        <f>SQRT(('Box Position Calc'!$D19-AK$6)^2+(AK$4-'Box Position Calc'!$C19)^2)</f>
        <v>60.598259023050254</v>
      </c>
      <c r="AL21" s="98">
        <f>SQRT(('Box Position Calc'!$D19-AL$6)^2+(AL$4-'Box Position Calc'!$C19)^2)</f>
        <v>61.978728770788756</v>
      </c>
      <c r="AM21" s="98">
        <f>SQRT(('Box Position Calc'!$D19-AM$6)^2+(AM$4-'Box Position Calc'!$C19)^2)</f>
        <v>63.359578686750574</v>
      </c>
      <c r="AN21" s="98">
        <f>SQRT(('Box Position Calc'!$D19-AN$6)^2+(AN$4-'Box Position Calc'!$C19)^2)</f>
        <v>63.27925655087742</v>
      </c>
      <c r="AO21" s="98">
        <f>SQRT(('Box Position Calc'!$D19-AO$6)^2+(AO$4-'Box Position Calc'!$C19)^2)</f>
        <v>65.43648687321766</v>
      </c>
      <c r="AP21" s="98">
        <f>SQRT(('Box Position Calc'!$D19-AP$6)^2+(AP$4-'Box Position Calc'!$C19)^2)</f>
        <v>66.521735183566008</v>
      </c>
      <c r="AQ21" s="98">
        <f>SQRT(('Box Position Calc'!$D19-AQ$6)^2+(AQ$4-'Box Position Calc'!$C19)^2)</f>
        <v>67.611121960909443</v>
      </c>
      <c r="AR21" s="98">
        <f>SQRT(('Box Position Calc'!$D19-AR$6)^2+(AR$4-'Box Position Calc'!$C19)^2)</f>
        <v>68.704450345303314</v>
      </c>
      <c r="AS21" s="98">
        <f>SQRT(('Box Position Calc'!$D19-AS$6)^2+(AS$4-'Box Position Calc'!$C19)^2)</f>
        <v>69.801535120255892</v>
      </c>
      <c r="AT21" s="98">
        <f>SQRT(('Box Position Calc'!$D19-AT$6)^2+(AT$4-'Box Position Calc'!$C19)^2)</f>
        <v>70.902201915703387</v>
      </c>
      <c r="AU21" s="98">
        <f>SQRT(('Box Position Calc'!$D19-AU$6)^2+(AU$4-'Box Position Calc'!$C19)^2)</f>
        <v>72.00628647071602</v>
      </c>
      <c r="AV21" s="98">
        <f>SQRT(('Box Position Calc'!$D19-AV$6)^2+(AV$4-'Box Position Calc'!$C19)^2)</f>
        <v>73.113633951317581</v>
      </c>
      <c r="AW21" s="98">
        <f>SQRT(('Box Position Calc'!$D19-AW$6)^2+(AW$4-'Box Position Calc'!$C19)^2)</f>
        <v>74.224098319134114</v>
      </c>
      <c r="AX21" s="98">
        <f>SQRT(('Box Position Calc'!$D19-AX$6)^2+(AX$4-'Box Position Calc'!$C19)^2)</f>
        <v>75.337541746904023</v>
      </c>
      <c r="AY21" s="98">
        <f>SQRT(('Box Position Calc'!$D19-AY$6)^2+(AY$4-'Box Position Calc'!$C19)^2)</f>
        <v>76.45383407718225</v>
      </c>
      <c r="AZ21" s="98">
        <f>SQRT(('Box Position Calc'!$D19-AZ$6)^2+(AZ$4-'Box Position Calc'!$C19)^2)</f>
        <v>77.572852320853272</v>
      </c>
      <c r="BA21" s="98">
        <f>SQRT(('Box Position Calc'!$D19-BA$6)^2+(BA$4-'Box Position Calc'!$C19)^2)</f>
        <v>78.694480192331795</v>
      </c>
      <c r="BB21" s="98">
        <f>SQRT(('Box Position Calc'!$D19-BB$6)^2+(BB$4-'Box Position Calc'!$C19)^2)</f>
        <v>79.818607678576313</v>
      </c>
      <c r="BC21" s="98">
        <f>SQRT(('Box Position Calc'!$D19-BC$6)^2+(BC$4-'Box Position Calc'!$C19)^2)</f>
        <v>80.945130639269763</v>
      </c>
      <c r="BD21" s="98">
        <f>SQRT(('Box Position Calc'!$D19-BD$6)^2+(BD$4-'Box Position Calc'!$C19)^2)</f>
        <v>82.073950435733309</v>
      </c>
      <c r="BE21" s="98">
        <f>SQRT(('Box Position Calc'!$D19-BE$6)^2+(BE$4-'Box Position Calc'!$C19)^2)</f>
        <v>83.204973586335313</v>
      </c>
      <c r="BF21" s="98"/>
      <c r="BG21" s="98"/>
      <c r="BH21" s="98"/>
      <c r="BI21" s="98"/>
      <c r="BJ21" s="98"/>
      <c r="BK21" s="98"/>
      <c r="BL21" s="98"/>
      <c r="BM21" s="98"/>
      <c r="BN21" s="98"/>
      <c r="BO21" s="98"/>
      <c r="BP21" s="98"/>
      <c r="BQ21" s="98"/>
      <c r="BR21" s="98"/>
      <c r="BS21" s="98"/>
      <c r="BT21" s="98"/>
      <c r="BU21" s="98"/>
      <c r="BV21" s="98">
        <f>'Box Position Calc'!$D57</f>
        <v>1.8871378854356011</v>
      </c>
      <c r="BW21" s="98">
        <f>'Box Position Calc'!$F57</f>
        <v>7.6859508653871424</v>
      </c>
      <c r="BX21" s="98">
        <f>Display!D58</f>
        <v>9</v>
      </c>
      <c r="BY21" s="101"/>
      <c r="BZ21" s="98">
        <f t="shared" si="17"/>
        <v>40.55116144343998</v>
      </c>
      <c r="CA21" s="98">
        <f t="shared" si="18"/>
        <v>29.962078769876655</v>
      </c>
      <c r="CB21" s="98">
        <f t="shared" si="19"/>
        <v>26.363825897165356</v>
      </c>
      <c r="CC21" s="98">
        <f t="shared" si="20"/>
        <v>23.492484429458301</v>
      </c>
      <c r="CD21" s="98">
        <f t="shared" si="21"/>
        <v>21.158887952144596</v>
      </c>
      <c r="CE21" s="98">
        <f t="shared" si="22"/>
        <v>19.230873614142979</v>
      </c>
      <c r="CF21" s="98">
        <f t="shared" si="23"/>
        <v>17.614584255084367</v>
      </c>
      <c r="CG21" s="98">
        <f t="shared" si="24"/>
        <v>16.242124337844785</v>
      </c>
      <c r="CH21" s="98">
        <f t="shared" si="25"/>
        <v>15.063462021273295</v>
      </c>
      <c r="CI21" s="98">
        <f t="shared" si="26"/>
        <v>14.041073662042095</v>
      </c>
      <c r="CJ21" s="98">
        <f t="shared" si="27"/>
        <v>13.146351398836657</v>
      </c>
      <c r="CK21" s="98">
        <f t="shared" si="28"/>
        <v>12.357153226729793</v>
      </c>
      <c r="CL21" s="98">
        <f t="shared" si="29"/>
        <v>11.656103434330419</v>
      </c>
      <c r="CM21" s="98">
        <f t="shared" si="30"/>
        <v>11.029393661656769</v>
      </c>
      <c r="CN21" s="98">
        <f t="shared" si="31"/>
        <v>10.465923462690114</v>
      </c>
      <c r="CO21" s="98">
        <f t="shared" si="32"/>
        <v>9.9566748641819345</v>
      </c>
      <c r="CP21" s="98">
        <f t="shared" si="33"/>
        <v>9.4942507372270484</v>
      </c>
      <c r="CQ21" s="98">
        <f t="shared" si="34"/>
        <v>9.0725295622195858</v>
      </c>
      <c r="CR21" s="98">
        <f t="shared" si="35"/>
        <v>9.0725295622195858</v>
      </c>
      <c r="CS21" s="98">
        <f t="shared" si="36"/>
        <v>8.3892912023118811</v>
      </c>
      <c r="CT21" s="98">
        <f t="shared" si="37"/>
        <v>8.0805393833638277</v>
      </c>
      <c r="CU21" s="98">
        <f t="shared" si="38"/>
        <v>7.7909981923897078</v>
      </c>
      <c r="CV21" s="98">
        <f t="shared" si="39"/>
        <v>7.5189422916080559</v>
      </c>
      <c r="CW21" s="98">
        <f t="shared" si="40"/>
        <v>7.2628454395956794</v>
      </c>
      <c r="CX21" s="98">
        <f t="shared" si="41"/>
        <v>7.0213527826420545</v>
      </c>
      <c r="CY21" s="98">
        <f t="shared" si="42"/>
        <v>6.7932576157247979</v>
      </c>
      <c r="CZ21" s="98">
        <f t="shared" si="43"/>
        <v>6.5774817998924675</v>
      </c>
      <c r="DA21" s="98">
        <f t="shared" si="44"/>
        <v>6.3730591864535313</v>
      </c>
      <c r="DB21" s="98">
        <f t="shared" si="44"/>
        <v>6.1791215261257832</v>
      </c>
      <c r="DC21" s="98">
        <f t="shared" si="51"/>
        <v>5.9948864416594745</v>
      </c>
      <c r="DD21" s="98">
        <f t="shared" si="116"/>
        <v>5.8196471217397914</v>
      </c>
      <c r="DE21" s="98">
        <f t="shared" si="117"/>
        <v>5.6527634569691827</v>
      </c>
      <c r="DF21" s="98">
        <f t="shared" si="118"/>
        <v>5.4936543890458438</v>
      </c>
      <c r="DG21" s="98">
        <f t="shared" si="119"/>
        <v>5.3417912846466038</v>
      </c>
      <c r="DH21" s="98">
        <f t="shared" si="120"/>
        <v>5.1966921781083784</v>
      </c>
      <c r="DI21" s="98">
        <f t="shared" si="121"/>
        <v>5.0579167534147587</v>
      </c>
      <c r="DJ21" s="98">
        <f t="shared" si="122"/>
        <v>4.1559619068839879</v>
      </c>
      <c r="DK21" s="98">
        <f t="shared" si="123"/>
        <v>3.1901283082642351</v>
      </c>
      <c r="DL21" s="98">
        <f t="shared" si="124"/>
        <v>2.7307672274025663</v>
      </c>
      <c r="DM21" s="98">
        <f t="shared" si="125"/>
        <v>2.2861812763968601</v>
      </c>
      <c r="DN21" s="98">
        <f t="shared" si="126"/>
        <v>1.8557199279331655</v>
      </c>
      <c r="DO21" s="98">
        <f t="shared" si="127"/>
        <v>1.4387669516710559</v>
      </c>
      <c r="DP21" s="98">
        <f t="shared" si="128"/>
        <v>1.0347384610475387</v>
      </c>
      <c r="DQ21" s="98">
        <f t="shared" si="129"/>
        <v>0.64308106325353265</v>
      </c>
      <c r="DR21" s="98">
        <f t="shared" si="130"/>
        <v>0.2632701098835355</v>
      </c>
      <c r="DS21" s="98">
        <f t="shared" si="107"/>
        <v>-0.10519195488069499</v>
      </c>
      <c r="DT21" s="98">
        <f t="shared" si="108"/>
        <v>-0.46277715214677073</v>
      </c>
      <c r="DU21" s="98">
        <f t="shared" si="109"/>
        <v>-0.80993343614477453</v>
      </c>
      <c r="DV21" s="98">
        <f t="shared" si="110"/>
        <v>-1.1470860760977644</v>
      </c>
      <c r="DW21" s="98">
        <f t="shared" si="111"/>
        <v>-1.4746389562999411</v>
      </c>
      <c r="DX21" s="98">
        <f t="shared" si="112"/>
        <v>-1.7929757985889978</v>
      </c>
      <c r="DY21" s="98">
        <f t="shared" si="113"/>
        <v>-2.1024613113606847</v>
      </c>
      <c r="DZ21" s="98">
        <f t="shared" si="114"/>
        <v>-2.4034422691890711</v>
      </c>
      <c r="EA21" s="98">
        <f t="shared" si="115"/>
        <v>-2.6962485270040588</v>
      </c>
      <c r="EB21" s="98"/>
      <c r="EC21" s="98"/>
      <c r="ED21" s="98"/>
      <c r="EE21" s="98"/>
      <c r="EF21" s="98"/>
      <c r="EG21" s="98"/>
      <c r="EH21" s="98"/>
      <c r="EI21" s="98"/>
      <c r="EJ21" s="98"/>
      <c r="EK21" s="98"/>
      <c r="EL21" s="98"/>
      <c r="EM21" s="98"/>
      <c r="EN21" s="98"/>
      <c r="EO21" s="98"/>
      <c r="EP21" s="98"/>
      <c r="EU21" s="94"/>
      <c r="EV21" s="94"/>
      <c r="EW21" s="94"/>
      <c r="EX21" s="94">
        <v>15</v>
      </c>
      <c r="EY21" s="99">
        <f>SQRT(('Box Position Calc'!$D19-EY$6)^2+(EY$4-'Box Position Calc'!$C19)^2)</f>
        <v>9.3611754281560202</v>
      </c>
      <c r="EZ21" s="99">
        <f>SQRT(('Box Position Calc'!$D19-EZ$6)^2+(EZ$4-'Box Position Calc'!$C19)^2)</f>
        <v>12.185873777320921</v>
      </c>
      <c r="FA21" s="99">
        <f>SQRT(('Box Position Calc'!$D19-FA$6)^2+(FA$4-'Box Position Calc'!$C19)^2)</f>
        <v>13.704948924566944</v>
      </c>
      <c r="FB21" s="99">
        <f>SQRT(('Box Position Calc'!$D19-FB$6)^2+(FB$4-'Box Position Calc'!$C19)^2)</f>
        <v>15.267214189190236</v>
      </c>
      <c r="FC21" s="99">
        <f>SQRT(('Box Position Calc'!$D19-FC$6)^2+(FC$4-'Box Position Calc'!$C19)^2)</f>
        <v>16.860668193688731</v>
      </c>
      <c r="FD21" s="99">
        <f>SQRT(('Box Position Calc'!$D19-FD$6)^2+(FD$4-'Box Position Calc'!$C19)^2)</f>
        <v>18.477243667337241</v>
      </c>
      <c r="FE21" s="99">
        <f>SQRT(('Box Position Calc'!$D19-FE$6)^2+(FE$4-'Box Position Calc'!$C19)^2)</f>
        <v>20.111365789326033</v>
      </c>
      <c r="FF21" s="99">
        <f>SQRT(('Box Position Calc'!$D19-FF$6)^2+(FF$4-'Box Position Calc'!$C19)^2)</f>
        <v>21.75908162233473</v>
      </c>
      <c r="FG21" s="99">
        <f>SQRT(('Box Position Calc'!$D19-FG$6)^2+(FG$4-'Box Position Calc'!$C19)^2)</f>
        <v>23.41752187888822</v>
      </c>
      <c r="FH21" s="99">
        <f>SQRT(('Box Position Calc'!$D19-FH$6)^2+(FH$4-'Box Position Calc'!$C19)^2)</f>
        <v>25.084559545952249</v>
      </c>
      <c r="FI21" s="99">
        <f>SQRT(('Box Position Calc'!$D19-FI$6)^2+(FI$4-'Box Position Calc'!$C19)^2)</f>
        <v>26.758587837292012</v>
      </c>
      <c r="FJ21" s="99">
        <f>SQRT(('Box Position Calc'!$D19-FJ$6)^2+(FJ$4-'Box Position Calc'!$C19)^2)</f>
        <v>28.438372267820672</v>
      </c>
      <c r="FK21" s="99">
        <f>SQRT(('Box Position Calc'!$D19-FK$6)^2+(FK$4-'Box Position Calc'!$C19)^2)</f>
        <v>30.122949892161355</v>
      </c>
      <c r="FL21" s="99">
        <f>SQRT(('Box Position Calc'!$D19-FL$6)^2+(FL$4-'Box Position Calc'!$C19)^2)</f>
        <v>31.811559250272659</v>
      </c>
      <c r="FM21" s="99">
        <f>SQRT(('Box Position Calc'!$D19-FM$6)^2+(FM$4-'Box Position Calc'!$C19)^2)</f>
        <v>33.503590739307093</v>
      </c>
      <c r="FN21" s="99">
        <f>SQRT(('Box Position Calc'!$D19-FN$6)^2+(FN$4-'Box Position Calc'!$C19)^2)</f>
        <v>35.198550846388436</v>
      </c>
      <c r="FO21" s="99">
        <f>SQRT(('Box Position Calc'!$D19-FO$6)^2+(FO$4-'Box Position Calc'!$C19)^2)</f>
        <v>36.896035962011318</v>
      </c>
      <c r="FP21" s="99">
        <f>SQRT(('Box Position Calc'!$D19-FP$6)^2+(FP$4-'Box Position Calc'!$C19)^2)</f>
        <v>38.59571292902497</v>
      </c>
      <c r="FQ21" s="99">
        <f>SQRT(('Box Position Calc'!$D19-FQ$6)^2+(FQ$4-'Box Position Calc'!$C19)^2)</f>
        <v>38.59571292902497</v>
      </c>
      <c r="FR21" s="99">
        <f>SQRT(('Box Position Calc'!$D19-FR$6)^2+(FR$4-'Box Position Calc'!$C19)^2)</f>
        <v>41.332917854877415</v>
      </c>
      <c r="FS21" s="99">
        <f>SQRT(('Box Position Calc'!$D19-FS$6)^2+(FS$4-'Box Position Calc'!$C19)^2)</f>
        <v>42.703512398853867</v>
      </c>
      <c r="FT21" s="99">
        <f>SQRT(('Box Position Calc'!$D19-FT$6)^2+(FT$4-'Box Position Calc'!$C19)^2)</f>
        <v>44.075269844906472</v>
      </c>
      <c r="FU21" s="99">
        <f>SQRT(('Box Position Calc'!$D19-FU$6)^2+(FU$4-'Box Position Calc'!$C19)^2)</f>
        <v>45.448084893698358</v>
      </c>
      <c r="FV21" s="99">
        <f>SQRT(('Box Position Calc'!$D19-FV$6)^2+(FV$4-'Box Position Calc'!$C19)^2)</f>
        <v>46.821864518721782</v>
      </c>
      <c r="FW21" s="99">
        <f>SQRT(('Box Position Calc'!$D19-FW$6)^2+(FW$4-'Box Position Calc'!$C19)^2)</f>
        <v>48.19652623805473</v>
      </c>
      <c r="FX21" s="99">
        <f>SQRT(('Box Position Calc'!$D19-FX$6)^2+(FX$4-'Box Position Calc'!$C19)^2)</f>
        <v>49.57199666871098</v>
      </c>
      <c r="FY21" s="99">
        <f>SQRT(('Box Position Calc'!$D19-FY$6)^2+(FY$4-'Box Position Calc'!$C19)^2)</f>
        <v>50.948210311365415</v>
      </c>
      <c r="FZ21" s="99">
        <f>SQRT(('Box Position Calc'!$D19-FZ$6)^2+(FZ$4-'Box Position Calc'!$C19)^2)</f>
        <v>52.325108523927447</v>
      </c>
      <c r="GA21" s="99">
        <f>SQRT(('Box Position Calc'!$D19-GA$6)^2+(GA$4-'Box Position Calc'!$C19)^2)</f>
        <v>53.702638650737484</v>
      </c>
      <c r="GB21" s="99">
        <f>SQRT(('Box Position Calc'!$D19-GB$6)^2+(GB$4-'Box Position Calc'!$C19)^2)</f>
        <v>55.080753280649816</v>
      </c>
      <c r="GC21" s="99">
        <f>SQRT(('Box Position Calc'!$D19-GC$6)^2+(GC$4-'Box Position Calc'!$C19)^2)</f>
        <v>56.459409612368276</v>
      </c>
      <c r="GD21" s="99">
        <f>SQRT(('Box Position Calc'!$D19-GD$6)^2+(GD$4-'Box Position Calc'!$C19)^2)</f>
        <v>57.838568909437797</v>
      </c>
      <c r="GE21" s="99">
        <f>SQRT(('Box Position Calc'!$D19-GE$6)^2+(GE$4-'Box Position Calc'!$C19)^2)</f>
        <v>59.218196030507556</v>
      </c>
      <c r="GF21" s="99">
        <f>SQRT(('Box Position Calc'!$D19-GF$6)^2+(GF$4-'Box Position Calc'!$C19)^2)</f>
        <v>60.598259023050254</v>
      </c>
      <c r="GG21" s="99">
        <f>SQRT(('Box Position Calc'!$D19-GG$6)^2+(GG$4-'Box Position Calc'!$C19)^2)</f>
        <v>61.978728770788756</v>
      </c>
      <c r="GH21" s="99">
        <f>SQRT(('Box Position Calc'!$D19-GH$6)^2+(GH$4-'Box Position Calc'!$C19)^2)</f>
        <v>63.359578686750574</v>
      </c>
      <c r="GI21" s="99">
        <f>SQRT(('Box Position Calc'!$D19-GI$6)^2+(GI$4-'Box Position Calc'!$C19)^2)</f>
        <v>63.27925655087742</v>
      </c>
      <c r="GJ21" s="99">
        <f>SQRT(('Box Position Calc'!$D19-GJ$6)^2+(GJ$4-'Box Position Calc'!$C19)^2)</f>
        <v>65.43648687321766</v>
      </c>
      <c r="GK21" s="99">
        <f>SQRT(('Box Position Calc'!$D19-GK$6)^2+(GK$4-'Box Position Calc'!$C19)^2)</f>
        <v>66.521735183566008</v>
      </c>
      <c r="GL21" s="99">
        <f>SQRT(('Box Position Calc'!$D19-GL$6)^2+(GL$4-'Box Position Calc'!$C19)^2)</f>
        <v>67.611121960909443</v>
      </c>
      <c r="GM21" s="99">
        <f>SQRT(('Box Position Calc'!$D19-GM$6)^2+(GM$4-'Box Position Calc'!$C19)^2)</f>
        <v>68.704450345303314</v>
      </c>
      <c r="GN21" s="99">
        <f>SQRT(('Box Position Calc'!$D19-GN$6)^2+(GN$4-'Box Position Calc'!$C19)^2)</f>
        <v>69.801535120255892</v>
      </c>
      <c r="GO21" s="99">
        <f>SQRT(('Box Position Calc'!$D19-GO$6)^2+(GO$4-'Box Position Calc'!$C19)^2)</f>
        <v>70.902201915703387</v>
      </c>
      <c r="GP21" s="99">
        <f>SQRT(('Box Position Calc'!$D19-GP$6)^2+(GP$4-'Box Position Calc'!$C19)^2)</f>
        <v>72.00628647071602</v>
      </c>
      <c r="GQ21" s="99">
        <f>SQRT(('Box Position Calc'!$D19-GQ$6)^2+(GQ$4-'Box Position Calc'!$C19)^2)</f>
        <v>73.113633951317581</v>
      </c>
      <c r="GR21" s="99">
        <f>SQRT(('Box Position Calc'!$D19-GR$6)^2+(GR$4-'Box Position Calc'!$C19)^2)</f>
        <v>74.224098319134114</v>
      </c>
      <c r="GS21" s="99">
        <f>SQRT(('Box Position Calc'!$D19-GS$6)^2+(GS$4-'Box Position Calc'!$C19)^2)</f>
        <v>75.337541746904023</v>
      </c>
      <c r="GT21" s="99">
        <f>SQRT(('Box Position Calc'!$D19-GT$6)^2+(GT$4-'Box Position Calc'!$C19)^2)</f>
        <v>76.45383407718225</v>
      </c>
      <c r="GU21" s="99">
        <f>SQRT(('Box Position Calc'!$D19-GU$6)^2+(GU$4-'Box Position Calc'!$C19)^2)</f>
        <v>77.572852320853272</v>
      </c>
      <c r="GV21" s="99">
        <f>SQRT(('Box Position Calc'!$D19-GV$6)^2+(GV$4-'Box Position Calc'!$C19)^2)</f>
        <v>78.694480192331795</v>
      </c>
      <c r="GW21" s="99">
        <f>SQRT(('Box Position Calc'!$D19-GW$6)^2+(GW$4-'Box Position Calc'!$C19)^2)</f>
        <v>79.818607678576313</v>
      </c>
      <c r="GX21" s="99">
        <f>SQRT(('Box Position Calc'!$D19-GX$6)^2+(GX$4-'Box Position Calc'!$C19)^2)</f>
        <v>80.945130639269763</v>
      </c>
      <c r="GY21" s="99">
        <f>SQRT(('Box Position Calc'!$D19-GY$6)^2+(GY$4-'Box Position Calc'!$C19)^2)</f>
        <v>82.073950435733309</v>
      </c>
      <c r="GZ21" s="99">
        <f>SQRT(('Box Position Calc'!$D19-GZ$6)^2+(GZ$4-'Box Position Calc'!$C19)^2)</f>
        <v>83.204973586335313</v>
      </c>
      <c r="HA21" s="99"/>
      <c r="HB21" s="99"/>
      <c r="HC21" s="99"/>
      <c r="HD21" s="99"/>
      <c r="HE21" s="99"/>
      <c r="HF21" s="99"/>
      <c r="HG21" s="99"/>
      <c r="HH21" s="99"/>
      <c r="HI21" s="99"/>
      <c r="HJ21" s="99"/>
      <c r="HK21" s="99"/>
      <c r="HL21" s="99"/>
      <c r="HM21" s="99"/>
      <c r="HN21" s="99"/>
      <c r="HO21" s="99"/>
      <c r="HP21" s="99"/>
      <c r="HQ21" s="99"/>
      <c r="HR21" s="99"/>
      <c r="HS21" s="115">
        <f>'Box Position Calc'!$D57</f>
        <v>1.8871378854356011</v>
      </c>
      <c r="HT21" s="115">
        <f>'Box Position Calc'!$F57</f>
        <v>7.6859508653871424</v>
      </c>
      <c r="HU21" s="115">
        <f>Display!FB58</f>
        <v>0</v>
      </c>
      <c r="HV21" s="116"/>
      <c r="HW21" s="115">
        <f t="shared" si="52"/>
        <v>40.55116144343998</v>
      </c>
      <c r="HX21" s="115">
        <f t="shared" si="64"/>
        <v>29.962078769876655</v>
      </c>
      <c r="HY21" s="115">
        <f t="shared" si="65"/>
        <v>26.363825897165356</v>
      </c>
      <c r="HZ21" s="115">
        <f t="shared" si="66"/>
        <v>23.492484429458301</v>
      </c>
      <c r="IA21" s="115">
        <f t="shared" si="67"/>
        <v>21.158887952144596</v>
      </c>
      <c r="IB21" s="115">
        <f t="shared" si="68"/>
        <v>19.230873614142979</v>
      </c>
      <c r="IC21" s="115">
        <f t="shared" si="69"/>
        <v>17.614584255084367</v>
      </c>
      <c r="ID21" s="115">
        <f t="shared" si="70"/>
        <v>16.242124337844785</v>
      </c>
      <c r="IE21" s="115">
        <f t="shared" si="71"/>
        <v>15.063462021273295</v>
      </c>
      <c r="IF21" s="115">
        <f t="shared" si="72"/>
        <v>14.041073662042095</v>
      </c>
      <c r="IG21" s="115">
        <f t="shared" si="73"/>
        <v>13.146351398836657</v>
      </c>
      <c r="IH21" s="115">
        <f t="shared" si="74"/>
        <v>12.357153226729793</v>
      </c>
      <c r="II21" s="115">
        <f t="shared" si="75"/>
        <v>11.656103434330419</v>
      </c>
      <c r="IJ21" s="115">
        <f t="shared" si="76"/>
        <v>11.029393661656769</v>
      </c>
      <c r="IK21" s="115">
        <f t="shared" si="77"/>
        <v>10.465923462690114</v>
      </c>
      <c r="IL21" s="115">
        <f t="shared" si="78"/>
        <v>9.9566748641819345</v>
      </c>
      <c r="IM21" s="115">
        <f t="shared" si="79"/>
        <v>9.4942507372270484</v>
      </c>
      <c r="IN21" s="115">
        <f t="shared" si="80"/>
        <v>9.0725295622195858</v>
      </c>
      <c r="IO21" s="115">
        <f t="shared" si="81"/>
        <v>9.0725295622195858</v>
      </c>
      <c r="IP21" s="115">
        <f t="shared" si="82"/>
        <v>8.3892912023118811</v>
      </c>
      <c r="IQ21" s="115">
        <f t="shared" si="83"/>
        <v>8.0805393833638277</v>
      </c>
      <c r="IR21" s="115">
        <f t="shared" si="84"/>
        <v>7.7909981923897078</v>
      </c>
      <c r="IS21" s="115">
        <f t="shared" si="85"/>
        <v>7.5189422916080559</v>
      </c>
      <c r="IT21" s="115">
        <f t="shared" si="86"/>
        <v>7.2628454395956794</v>
      </c>
      <c r="IU21" s="115">
        <f t="shared" si="87"/>
        <v>7.0213527826420545</v>
      </c>
      <c r="IV21" s="115">
        <f t="shared" si="88"/>
        <v>6.7932576157247979</v>
      </c>
      <c r="IW21" s="115">
        <f t="shared" si="89"/>
        <v>6.5774817998924675</v>
      </c>
      <c r="IX21" s="115">
        <f t="shared" si="90"/>
        <v>6.3730591864535313</v>
      </c>
      <c r="IY21" s="115">
        <f t="shared" si="91"/>
        <v>6.1791215261257832</v>
      </c>
      <c r="IZ21" s="115">
        <f t="shared" si="92"/>
        <v>5.9948864416594745</v>
      </c>
      <c r="JA21" s="115">
        <f t="shared" si="93"/>
        <v>5.8196471217397914</v>
      </c>
      <c r="JB21" s="115">
        <f t="shared" si="94"/>
        <v>5.6527634569691827</v>
      </c>
      <c r="JC21" s="115">
        <f t="shared" si="95"/>
        <v>5.4936543890458438</v>
      </c>
      <c r="JD21" s="115">
        <f t="shared" si="96"/>
        <v>5.3417912846466038</v>
      </c>
      <c r="JE21" s="115">
        <f t="shared" si="97"/>
        <v>5.1966921781083784</v>
      </c>
      <c r="JF21" s="115">
        <f t="shared" si="98"/>
        <v>5.0579167534147587</v>
      </c>
      <c r="JG21" s="115">
        <f t="shared" si="99"/>
        <v>4.1559619068839879</v>
      </c>
      <c r="JH21" s="115">
        <f t="shared" si="100"/>
        <v>3.1901283082642351</v>
      </c>
      <c r="JI21" s="115">
        <f t="shared" si="101"/>
        <v>2.7307672274025663</v>
      </c>
      <c r="JJ21" s="115">
        <f t="shared" si="102"/>
        <v>2.2861812763968601</v>
      </c>
      <c r="JK21" s="115">
        <f t="shared" si="103"/>
        <v>1.8557199279331655</v>
      </c>
      <c r="JL21" s="115">
        <f t="shared" si="104"/>
        <v>1.4387669516710559</v>
      </c>
      <c r="JM21" s="115">
        <f t="shared" si="105"/>
        <v>1.0347384610475387</v>
      </c>
      <c r="JN21" s="115">
        <f t="shared" si="106"/>
        <v>0.64308106325353265</v>
      </c>
      <c r="JO21" s="115">
        <f t="shared" si="54"/>
        <v>0.2632701098835355</v>
      </c>
      <c r="JP21" s="115">
        <f t="shared" si="55"/>
        <v>-0.10519195488069499</v>
      </c>
      <c r="JQ21" s="115">
        <f t="shared" si="56"/>
        <v>-0.46277715214677073</v>
      </c>
      <c r="JR21" s="115">
        <f t="shared" si="57"/>
        <v>-0.80993343614477453</v>
      </c>
      <c r="JS21" s="115">
        <f t="shared" si="58"/>
        <v>-1.1470860760977644</v>
      </c>
      <c r="JT21" s="115">
        <f t="shared" si="59"/>
        <v>-1.4746389562999411</v>
      </c>
      <c r="JU21" s="115">
        <f t="shared" si="60"/>
        <v>-1.7929757985889978</v>
      </c>
      <c r="JV21" s="115">
        <f t="shared" si="61"/>
        <v>-2.1024613113606847</v>
      </c>
      <c r="JW21" s="115">
        <f t="shared" si="62"/>
        <v>-2.4034422691890711</v>
      </c>
      <c r="JX21" s="115">
        <f t="shared" si="63"/>
        <v>-2.6962485270040588</v>
      </c>
      <c r="JY21" s="99"/>
      <c r="JZ21" s="99"/>
      <c r="KA21" s="99"/>
      <c r="KH21" s="96">
        <v>15</v>
      </c>
      <c r="KI21" s="100">
        <f>SQRT(('Box Position Calc'!$D19-KI$6)^2+(KI$4-'Box Position Calc'!$C19)^2)</f>
        <v>9.3611754281560202</v>
      </c>
      <c r="KJ21" s="100">
        <f>SQRT(('Box Position Calc'!$D19-KJ$6)^2+(KJ$4-'Box Position Calc'!$C19)^2)</f>
        <v>12.185873777320921</v>
      </c>
      <c r="KK21" s="100">
        <f>SQRT(('Box Position Calc'!$D19-KK$6)^2+(KK$4-'Box Position Calc'!$C19)^2)</f>
        <v>13.704948924566944</v>
      </c>
      <c r="KL21" s="100">
        <f>SQRT(('Box Position Calc'!$D19-KL$6)^2+(KL$4-'Box Position Calc'!$C19)^2)</f>
        <v>15.267214189190236</v>
      </c>
      <c r="KM21" s="100">
        <f>SQRT(('Box Position Calc'!$D19-KM$6)^2+(KM$4-'Box Position Calc'!$C19)^2)</f>
        <v>16.860668193688731</v>
      </c>
      <c r="KN21" s="100">
        <f>SQRT(('Box Position Calc'!$D19-KN$6)^2+(KN$4-'Box Position Calc'!$C19)^2)</f>
        <v>18.477243667337241</v>
      </c>
      <c r="KO21" s="100">
        <f>SQRT(('Box Position Calc'!$D19-KO$6)^2+(KO$4-'Box Position Calc'!$C19)^2)</f>
        <v>20.111365789326033</v>
      </c>
      <c r="KP21" s="100">
        <f>SQRT(('Box Position Calc'!$D19-KP$6)^2+(KP$4-'Box Position Calc'!$C19)^2)</f>
        <v>21.75908162233473</v>
      </c>
      <c r="KQ21" s="100">
        <f>SQRT(('Box Position Calc'!$D19-KQ$6)^2+(KQ$4-'Box Position Calc'!$C19)^2)</f>
        <v>23.41752187888822</v>
      </c>
      <c r="KR21" s="100">
        <f>SQRT(('Box Position Calc'!$D19-KR$6)^2+(KR$4-'Box Position Calc'!$C19)^2)</f>
        <v>25.084559545952249</v>
      </c>
      <c r="KS21" s="100">
        <f>SQRT(('Box Position Calc'!$D19-KS$6)^2+(KS$4-'Box Position Calc'!$C19)^2)</f>
        <v>26.758587837292012</v>
      </c>
      <c r="KT21" s="100">
        <f>SQRT(('Box Position Calc'!$D19-KT$6)^2+(KT$4-'Box Position Calc'!$C19)^2)</f>
        <v>28.438372267820672</v>
      </c>
      <c r="KU21" s="100">
        <f>SQRT(('Box Position Calc'!$D19-KU$6)^2+(KU$4-'Box Position Calc'!$C19)^2)</f>
        <v>30.122949892161355</v>
      </c>
      <c r="KV21" s="100">
        <f>SQRT(('Box Position Calc'!$D19-KV$6)^2+(KV$4-'Box Position Calc'!$C19)^2)</f>
        <v>31.811559250272659</v>
      </c>
      <c r="KW21" s="100">
        <f>SQRT(('Box Position Calc'!$D19-KW$6)^2+(KW$4-'Box Position Calc'!$C19)^2)</f>
        <v>33.503590739307093</v>
      </c>
      <c r="KX21" s="100">
        <f>SQRT(('Box Position Calc'!$D19-KX$6)^2+(KX$4-'Box Position Calc'!$C19)^2)</f>
        <v>35.198550846388436</v>
      </c>
      <c r="KY21" s="100">
        <f>SQRT(('Box Position Calc'!$D19-KY$6)^2+(KY$4-'Box Position Calc'!$C19)^2)</f>
        <v>36.896035962011318</v>
      </c>
      <c r="KZ21" s="100">
        <f>SQRT(('Box Position Calc'!$D19-KZ$6)^2+(KZ$4-'Box Position Calc'!$C19)^2)</f>
        <v>38.59571292902497</v>
      </c>
      <c r="LA21" s="100">
        <f>SQRT(('Box Position Calc'!$D19-LA$6)^2+(LA$4-'Box Position Calc'!$C19)^2)</f>
        <v>38.59571292902497</v>
      </c>
      <c r="LB21" s="100">
        <f>SQRT(('Box Position Calc'!$D19-LB$6)^2+(LB$4-'Box Position Calc'!$C19)^2)</f>
        <v>41.332917854877415</v>
      </c>
      <c r="LC21" s="100">
        <f>SQRT(('Box Position Calc'!$D19-LC$6)^2+(LC$4-'Box Position Calc'!$C19)^2)</f>
        <v>42.703512398853867</v>
      </c>
      <c r="LD21" s="100">
        <f>SQRT(('Box Position Calc'!$D19-LD$6)^2+(LD$4-'Box Position Calc'!$C19)^2)</f>
        <v>44.075269844906472</v>
      </c>
      <c r="LE21" s="100">
        <f>SQRT(('Box Position Calc'!$D19-LE$6)^2+(LE$4-'Box Position Calc'!$C19)^2)</f>
        <v>45.448084893698358</v>
      </c>
      <c r="LF21" s="100">
        <f>SQRT(('Box Position Calc'!$D19-LF$6)^2+(LF$4-'Box Position Calc'!$C19)^2)</f>
        <v>46.821864518721782</v>
      </c>
      <c r="LG21" s="100">
        <f>SQRT(('Box Position Calc'!$D19-LG$6)^2+(LG$4-'Box Position Calc'!$C19)^2)</f>
        <v>48.19652623805473</v>
      </c>
      <c r="LH21" s="100">
        <f>SQRT(('Box Position Calc'!$D19-LH$6)^2+(LH$4-'Box Position Calc'!$C19)^2)</f>
        <v>49.57199666871098</v>
      </c>
      <c r="LI21" s="100">
        <f>SQRT(('Box Position Calc'!$D19-LI$6)^2+(LI$4-'Box Position Calc'!$C19)^2)</f>
        <v>50.948210311365415</v>
      </c>
      <c r="LJ21" s="100">
        <f>SQRT(('Box Position Calc'!$D19-LJ$6)^2+(LJ$4-'Box Position Calc'!$C19)^2)</f>
        <v>52.325108523927447</v>
      </c>
      <c r="LK21" s="100">
        <f>SQRT(('Box Position Calc'!$D19-LK$6)^2+(LK$4-'Box Position Calc'!$C19)^2)</f>
        <v>53.702638650737484</v>
      </c>
      <c r="LL21" s="100">
        <f>SQRT(('Box Position Calc'!$D19-LL$6)^2+(LL$4-'Box Position Calc'!$C19)^2)</f>
        <v>55.080753280649816</v>
      </c>
      <c r="LM21" s="100">
        <f>SQRT(('Box Position Calc'!$D19-LM$6)^2+(LM$4-'Box Position Calc'!$C19)^2)</f>
        <v>56.459409612368276</v>
      </c>
      <c r="LN21" s="100">
        <f>SQRT(('Box Position Calc'!$D19-LN$6)^2+(LN$4-'Box Position Calc'!$C19)^2)</f>
        <v>57.838568909437797</v>
      </c>
      <c r="LO21" s="100">
        <f>SQRT(('Box Position Calc'!$D19-LO$6)^2+(LO$4-'Box Position Calc'!$C19)^2)</f>
        <v>59.218196030507556</v>
      </c>
      <c r="LP21" s="100">
        <f>SQRT(('Box Position Calc'!$D19-LP$6)^2+(LP$4-'Box Position Calc'!$C19)^2)</f>
        <v>60.598259023050254</v>
      </c>
      <c r="LQ21" s="100">
        <f>SQRT(('Box Position Calc'!$D19-LQ$6)^2+(LQ$4-'Box Position Calc'!$C19)^2)</f>
        <v>61.978728770788756</v>
      </c>
      <c r="LR21" s="100">
        <f>SQRT(('Box Position Calc'!$D19-LR$6)^2+(LR$4-'Box Position Calc'!$C19)^2)</f>
        <v>63.359578686750574</v>
      </c>
      <c r="LS21" s="100">
        <f>SQRT(('Box Position Calc'!$D19-LS$6)^2+(LS$4-'Box Position Calc'!$C19)^2)</f>
        <v>63.27925655087742</v>
      </c>
      <c r="LT21" s="100">
        <f>SQRT(('Box Position Calc'!$D19-LT$6)^2+(LT$4-'Box Position Calc'!$C19)^2)</f>
        <v>65.43648687321766</v>
      </c>
      <c r="LU21" s="100">
        <f>SQRT(('Box Position Calc'!$D19-LU$6)^2+(LU$4-'Box Position Calc'!$C19)^2)</f>
        <v>66.521735183566008</v>
      </c>
      <c r="LV21" s="100">
        <f>SQRT(('Box Position Calc'!$D19-LV$6)^2+(LV$4-'Box Position Calc'!$C19)^2)</f>
        <v>67.611121960909443</v>
      </c>
      <c r="LW21" s="100">
        <f>SQRT(('Box Position Calc'!$D19-LW$6)^2+(LW$4-'Box Position Calc'!$C19)^2)</f>
        <v>68.704450345303314</v>
      </c>
      <c r="LX21" s="100">
        <f>SQRT(('Box Position Calc'!$D19-LX$6)^2+(LX$4-'Box Position Calc'!$C19)^2)</f>
        <v>69.801535120255892</v>
      </c>
      <c r="LY21" s="100">
        <f>SQRT(('Box Position Calc'!$D19-LY$6)^2+(LY$4-'Box Position Calc'!$C19)^2)</f>
        <v>70.902201915703387</v>
      </c>
      <c r="LZ21" s="100">
        <f>SQRT(('Box Position Calc'!$D19-LZ$6)^2+(LZ$4-'Box Position Calc'!$C19)^2)</f>
        <v>72.00628647071602</v>
      </c>
      <c r="MA21" s="100">
        <f>SQRT(('Box Position Calc'!$D19-MA$6)^2+(MA$4-'Box Position Calc'!$C19)^2)</f>
        <v>73.113633951317581</v>
      </c>
      <c r="MB21" s="100">
        <f>SQRT(('Box Position Calc'!$D19-MB$6)^2+(MB$4-'Box Position Calc'!$C19)^2)</f>
        <v>74.224098319134114</v>
      </c>
      <c r="MC21" s="100">
        <f>SQRT(('Box Position Calc'!$D19-MC$6)^2+(MC$4-'Box Position Calc'!$C19)^2)</f>
        <v>75.337541746904023</v>
      </c>
      <c r="MD21" s="100">
        <f>SQRT(('Box Position Calc'!$D19-MD$6)^2+(MD$4-'Box Position Calc'!$C19)^2)</f>
        <v>76.45383407718225</v>
      </c>
      <c r="ME21" s="100">
        <f>SQRT(('Box Position Calc'!$D19-ME$6)^2+(ME$4-'Box Position Calc'!$C19)^2)</f>
        <v>77.572852320853272</v>
      </c>
      <c r="MF21" s="100">
        <f>SQRT(('Box Position Calc'!$D19-MF$6)^2+(MF$4-'Box Position Calc'!$C19)^2)</f>
        <v>78.694480192331795</v>
      </c>
      <c r="MG21" s="100">
        <f>SQRT(('Box Position Calc'!$D19-MG$6)^2+(MG$4-'Box Position Calc'!$C19)^2)</f>
        <v>79.818607678576313</v>
      </c>
      <c r="MH21" s="100">
        <f>SQRT(('Box Position Calc'!$D19-MH$6)^2+(MH$4-'Box Position Calc'!$C19)^2)</f>
        <v>80.945130639269763</v>
      </c>
      <c r="MI21" s="100">
        <f>SQRT(('Box Position Calc'!$D19-MI$6)^2+(MI$4-'Box Position Calc'!$C19)^2)</f>
        <v>82.073950435733309</v>
      </c>
      <c r="MJ21" s="100">
        <f>SQRT(('Box Position Calc'!$D19-MJ$6)^2+(MJ$4-'Box Position Calc'!$C19)^2)</f>
        <v>83.204973586335313</v>
      </c>
      <c r="MK21" s="100"/>
      <c r="ML21" s="100"/>
      <c r="MM21" s="100"/>
      <c r="MN21" s="100"/>
      <c r="MO21" s="100"/>
      <c r="MP21" s="100"/>
      <c r="MQ21" s="100"/>
      <c r="MR21" s="100"/>
      <c r="MS21" s="100"/>
      <c r="MT21" s="100"/>
      <c r="MU21" s="100"/>
      <c r="MV21" s="100"/>
      <c r="MW21" s="100"/>
      <c r="MX21" s="100"/>
      <c r="MY21" s="100"/>
      <c r="MZ21" s="100"/>
      <c r="NA21" s="100"/>
      <c r="NB21" s="100"/>
      <c r="NC21" s="100">
        <f>Display!C21</f>
        <v>1.8871378854356011</v>
      </c>
      <c r="ND21" s="100">
        <f>Display!D21</f>
        <v>7.6859508653871424</v>
      </c>
      <c r="NE21" s="100">
        <f>Display!D58</f>
        <v>9</v>
      </c>
      <c r="NF21" s="100"/>
      <c r="NG21" s="100">
        <f t="shared" si="53"/>
        <v>40.55116144343998</v>
      </c>
      <c r="NH21" s="100">
        <f t="shared" si="47"/>
        <v>29.962078769876655</v>
      </c>
      <c r="NI21" s="100">
        <f t="shared" si="47"/>
        <v>26.363825897165356</v>
      </c>
      <c r="NJ21" s="100">
        <f t="shared" si="47"/>
        <v>23.492484429458301</v>
      </c>
      <c r="NK21" s="100">
        <f t="shared" si="47"/>
        <v>21.158887952144596</v>
      </c>
      <c r="NL21" s="100">
        <f t="shared" si="47"/>
        <v>19.230873614142979</v>
      </c>
      <c r="NM21" s="100">
        <f t="shared" si="47"/>
        <v>17.614584255084367</v>
      </c>
      <c r="NN21" s="100">
        <f t="shared" si="47"/>
        <v>16.242124337844785</v>
      </c>
      <c r="NO21" s="100">
        <f t="shared" si="47"/>
        <v>15.063462021273295</v>
      </c>
      <c r="NP21" s="100">
        <f t="shared" si="47"/>
        <v>14.041073662042095</v>
      </c>
      <c r="NQ21" s="100">
        <f t="shared" si="47"/>
        <v>13.146351398836657</v>
      </c>
      <c r="NR21" s="100">
        <f t="shared" si="47"/>
        <v>12.357153226729793</v>
      </c>
      <c r="NS21" s="100">
        <f t="shared" si="47"/>
        <v>11.656103434330419</v>
      </c>
      <c r="NT21" s="100">
        <f t="shared" si="47"/>
        <v>11.029393661656769</v>
      </c>
      <c r="NU21" s="100">
        <f t="shared" si="47"/>
        <v>10.465923462690114</v>
      </c>
      <c r="NV21" s="100">
        <f t="shared" si="47"/>
        <v>9.9566748641819345</v>
      </c>
      <c r="NW21" s="100">
        <f t="shared" si="47"/>
        <v>9.4942507372270484</v>
      </c>
      <c r="NX21" s="100">
        <f t="shared" si="48"/>
        <v>9.0725295622195858</v>
      </c>
      <c r="NY21" s="100">
        <f t="shared" si="48"/>
        <v>9.0725295622195858</v>
      </c>
      <c r="NZ21" s="100">
        <f t="shared" si="48"/>
        <v>8.3892912023118811</v>
      </c>
      <c r="OA21" s="100">
        <f t="shared" si="48"/>
        <v>8.0805393833638277</v>
      </c>
      <c r="OB21" s="100">
        <f t="shared" si="48"/>
        <v>7.7909981923897078</v>
      </c>
      <c r="OC21" s="100">
        <f t="shared" si="48"/>
        <v>7.5189422916080559</v>
      </c>
      <c r="OD21" s="100">
        <f t="shared" si="48"/>
        <v>7.2628454395956794</v>
      </c>
      <c r="OE21" s="100">
        <f t="shared" si="48"/>
        <v>7.0213527826420545</v>
      </c>
      <c r="OF21" s="100">
        <f t="shared" si="48"/>
        <v>6.7932576157247979</v>
      </c>
      <c r="OG21" s="100">
        <f t="shared" si="48"/>
        <v>6.5774817998924675</v>
      </c>
      <c r="OH21" s="100">
        <f t="shared" si="48"/>
        <v>6.3730591864535313</v>
      </c>
      <c r="OI21" s="100">
        <f t="shared" si="48"/>
        <v>6.1791215261257832</v>
      </c>
      <c r="OJ21" s="100">
        <f t="shared" si="48"/>
        <v>5.9948864416594745</v>
      </c>
      <c r="OK21" s="100">
        <f t="shared" si="48"/>
        <v>5.8196471217397914</v>
      </c>
      <c r="OL21" s="100">
        <f t="shared" si="48"/>
        <v>5.6527634569691827</v>
      </c>
      <c r="OM21" s="100">
        <f t="shared" si="48"/>
        <v>5.4936543890458438</v>
      </c>
      <c r="ON21" s="100">
        <f t="shared" si="49"/>
        <v>5.3417912846466038</v>
      </c>
      <c r="OO21" s="100">
        <f t="shared" si="49"/>
        <v>5.1966921781083784</v>
      </c>
      <c r="OP21" s="100">
        <f t="shared" si="49"/>
        <v>5.0579167534147587</v>
      </c>
      <c r="OQ21" s="100">
        <f t="shared" si="49"/>
        <v>4.1559619068839879</v>
      </c>
      <c r="OR21" s="100">
        <f t="shared" si="49"/>
        <v>3.1901283082642351</v>
      </c>
      <c r="OS21" s="100">
        <f t="shared" si="49"/>
        <v>2.7307672274025663</v>
      </c>
      <c r="OT21" s="100">
        <f t="shared" si="49"/>
        <v>2.2861812763968601</v>
      </c>
      <c r="OU21" s="100">
        <f t="shared" si="49"/>
        <v>1.8557199279331655</v>
      </c>
      <c r="OV21" s="100">
        <f t="shared" si="49"/>
        <v>1.4387669516710559</v>
      </c>
      <c r="OW21" s="100">
        <f t="shared" si="49"/>
        <v>1.0347384610475387</v>
      </c>
      <c r="OX21" s="100">
        <f t="shared" si="49"/>
        <v>0.64308106325353265</v>
      </c>
      <c r="OY21" s="100">
        <f t="shared" si="49"/>
        <v>0.2632701098835355</v>
      </c>
      <c r="OZ21" s="100">
        <f t="shared" si="49"/>
        <v>-0.10519195488069499</v>
      </c>
      <c r="PA21" s="100">
        <f t="shared" si="49"/>
        <v>-0.46277715214677073</v>
      </c>
      <c r="PB21" s="100">
        <f t="shared" si="49"/>
        <v>-0.80993343614477453</v>
      </c>
      <c r="PC21" s="100">
        <f t="shared" si="49"/>
        <v>-1.1470860760977644</v>
      </c>
      <c r="PD21" s="100">
        <f t="shared" si="50"/>
        <v>-1.4746389562999411</v>
      </c>
      <c r="PE21" s="100">
        <f t="shared" si="50"/>
        <v>-1.7929757985889978</v>
      </c>
      <c r="PF21" s="100">
        <f t="shared" si="50"/>
        <v>-2.1024613113606847</v>
      </c>
      <c r="PG21" s="100">
        <f t="shared" si="50"/>
        <v>-2.4034422691890711</v>
      </c>
      <c r="PH21" s="100">
        <f t="shared" si="50"/>
        <v>-2.6962485270040588</v>
      </c>
      <c r="PI21" s="100"/>
      <c r="PJ21" s="100"/>
      <c r="PK21" s="100"/>
    </row>
    <row r="22" spans="1:427" x14ac:dyDescent="0.2">
      <c r="A22" s="92"/>
      <c r="B22" s="92"/>
      <c r="C22" s="92">
        <v>16</v>
      </c>
      <c r="D22" s="98">
        <f>SQRT(('Box Position Calc'!$D20-D$6)^2+(D$4-'Box Position Calc'!$C20)^2)</f>
        <v>9.2796624038695494</v>
      </c>
      <c r="E22" s="98">
        <f>SQRT(('Box Position Calc'!$D20-E$6)^2+(E$4-'Box Position Calc'!$C20)^2)</f>
        <v>12.130868100093101</v>
      </c>
      <c r="F22" s="98">
        <f>SQRT(('Box Position Calc'!$D20-F$6)^2+(F$4-'Box Position Calc'!$C20)^2)</f>
        <v>13.659393188426705</v>
      </c>
      <c r="G22" s="98">
        <f>SQRT(('Box Position Calc'!$D20-G$6)^2+(G$4-'Box Position Calc'!$C20)^2)</f>
        <v>15.229319829055115</v>
      </c>
      <c r="H22" s="98">
        <f>SQRT(('Box Position Calc'!$D20-H$6)^2+(H$4-'Box Position Calc'!$C20)^2)</f>
        <v>16.829065375138835</v>
      </c>
      <c r="I22" s="98">
        <f>SQRT(('Box Position Calc'!$D20-I$6)^2+(I$4-'Box Position Calc'!$C20)^2)</f>
        <v>18.450875293903394</v>
      </c>
      <c r="J22" s="98">
        <f>SQRT(('Box Position Calc'!$D20-J$6)^2+(J$4-'Box Position Calc'!$C20)^2)</f>
        <v>20.089406551391317</v>
      </c>
      <c r="K22" s="98">
        <f>SQRT(('Box Position Calc'!$D20-K$6)^2+(K$4-'Box Position Calc'!$C20)^2)</f>
        <v>21.740878796139455</v>
      </c>
      <c r="L22" s="98">
        <f>SQRT(('Box Position Calc'!$D20-L$6)^2+(L$4-'Box Position Calc'!$C20)^2)</f>
        <v>23.40255252820085</v>
      </c>
      <c r="M22" s="98">
        <f>SQRT(('Box Position Calc'!$D20-M$6)^2+(M$4-'Box Position Calc'!$C20)^2)</f>
        <v>25.072399518342998</v>
      </c>
      <c r="N22" s="98">
        <f>SQRT(('Box Position Calc'!$D20-N$6)^2+(N$4-'Box Position Calc'!$C20)^2)</f>
        <v>26.748889119831585</v>
      </c>
      <c r="O22" s="98">
        <f>SQRT(('Box Position Calc'!$D20-O$6)^2+(O$4-'Box Position Calc'!$C20)^2)</f>
        <v>28.430846266829882</v>
      </c>
      <c r="P22" s="98">
        <f>SQRT(('Box Position Calc'!$D20-P$6)^2+(P$4-'Box Position Calc'!$C20)^2)</f>
        <v>30.117354938915486</v>
      </c>
      <c r="Q22" s="98">
        <f>SQRT(('Box Position Calc'!$D20-Q$6)^2+(Q$4-'Box Position Calc'!$C20)^2)</f>
        <v>31.807691150892289</v>
      </c>
      <c r="R22" s="98">
        <f>SQRT(('Box Position Calc'!$D20-R$6)^2+(R$4-'Box Position Calc'!$C20)^2)</f>
        <v>33.501275542132994</v>
      </c>
      <c r="S22" s="98">
        <f>SQRT(('Box Position Calc'!$D20-S$6)^2+(S$4-'Box Position Calc'!$C20)^2)</f>
        <v>35.197639243487856</v>
      </c>
      <c r="T22" s="98">
        <f>SQRT(('Box Position Calc'!$D20-T$6)^2+(T$4-'Box Position Calc'!$C20)^2)</f>
        <v>36.896398908903663</v>
      </c>
      <c r="U22" s="98">
        <f>SQRT(('Box Position Calc'!$D20-U$6)^2+(U$4-'Box Position Calc'!$C20)^2)</f>
        <v>38.597238182810571</v>
      </c>
      <c r="V22" s="98">
        <f>SQRT(('Box Position Calc'!$D20-V$6)^2+(V$4-'Box Position Calc'!$C20)^2)</f>
        <v>38.597238182810571</v>
      </c>
      <c r="W22" s="98">
        <f>SQRT(('Box Position Calc'!$D20-W$6)^2+(W$4-'Box Position Calc'!$C20)^2)</f>
        <v>41.336328742817962</v>
      </c>
      <c r="X22" s="98">
        <f>SQRT(('Box Position Calc'!$D20-X$6)^2+(X$4-'Box Position Calc'!$C20)^2)</f>
        <v>42.707775229845723</v>
      </c>
      <c r="Y22" s="98">
        <f>SQRT(('Box Position Calc'!$D20-Y$6)^2+(Y$4-'Box Position Calc'!$C20)^2)</f>
        <v>44.080331488465063</v>
      </c>
      <c r="Z22" s="98">
        <f>SQRT(('Box Position Calc'!$D20-Z$6)^2+(Z$4-'Box Position Calc'!$C20)^2)</f>
        <v>45.453896984572616</v>
      </c>
      <c r="AA22" s="98">
        <f>SQRT(('Box Position Calc'!$D20-AA$6)^2+(AA$4-'Box Position Calc'!$C20)^2)</f>
        <v>46.828382909690021</v>
      </c>
      <c r="AB22" s="98">
        <f>SQRT(('Box Position Calc'!$D20-AB$6)^2+(AB$4-'Box Position Calc'!$C20)^2)</f>
        <v>48.203710528238304</v>
      </c>
      <c r="AC22" s="98">
        <f>SQRT(('Box Position Calc'!$D20-AC$6)^2+(AC$4-'Box Position Calc'!$C20)^2)</f>
        <v>49.579809795370053</v>
      </c>
      <c r="AD22" s="98">
        <f>SQRT(('Box Position Calc'!$D20-AD$6)^2+(AD$4-'Box Position Calc'!$C20)^2)</f>
        <v>50.95661819529613</v>
      </c>
      <c r="AE22" s="98">
        <f>SQRT(('Box Position Calc'!$D20-AE$6)^2+(AE$4-'Box Position Calc'!$C20)^2)</f>
        <v>52.334079760310424</v>
      </c>
      <c r="AF22" s="98">
        <f>SQRT(('Box Position Calc'!$D20-AF$6)^2+(AF$4-'Box Position Calc'!$C20)^2)</f>
        <v>53.712144238683258</v>
      </c>
      <c r="AG22" s="98">
        <f>SQRT(('Box Position Calc'!$D20-AG$6)^2+(AG$4-'Box Position Calc'!$C20)^2)</f>
        <v>55.090766385819428</v>
      </c>
      <c r="AH22" s="98">
        <f>SQRT(('Box Position Calc'!$D20-AH$6)^2+(AH$4-'Box Position Calc'!$C20)^2)</f>
        <v>56.469905357969068</v>
      </c>
      <c r="AI22" s="98">
        <f>SQRT(('Box Position Calc'!$D20-AI$6)^2+(AI$4-'Box Position Calc'!$C20)^2)</f>
        <v>57.849524191649749</v>
      </c>
      <c r="AJ22" s="98">
        <f>SQRT(('Box Position Calc'!$D20-AJ$6)^2+(AJ$4-'Box Position Calc'!$C20)^2)</f>
        <v>59.229589355015712</v>
      </c>
      <c r="AK22" s="98">
        <f>SQRT(('Box Position Calc'!$D20-AK$6)^2+(AK$4-'Box Position Calc'!$C20)^2)</f>
        <v>60.610070359871266</v>
      </c>
      <c r="AL22" s="98">
        <f>SQRT(('Box Position Calc'!$D20-AL$6)^2+(AL$4-'Box Position Calc'!$C20)^2)</f>
        <v>61.990939425004164</v>
      </c>
      <c r="AM22" s="98">
        <f>SQRT(('Box Position Calc'!$D20-AM$6)^2+(AM$4-'Box Position Calc'!$C20)^2)</f>
        <v>63.372171183112862</v>
      </c>
      <c r="AN22" s="98">
        <f>SQRT(('Box Position Calc'!$D20-AN$6)^2+(AN$4-'Box Position Calc'!$C20)^2)</f>
        <v>63.29435818543358</v>
      </c>
      <c r="AO22" s="98">
        <f>SQRT(('Box Position Calc'!$D20-AO$6)^2+(AO$4-'Box Position Calc'!$C20)^2)</f>
        <v>65.454264273435712</v>
      </c>
      <c r="AP22" s="98">
        <f>SQRT(('Box Position Calc'!$D20-AP$6)^2+(AP$4-'Box Position Calc'!$C20)^2)</f>
        <v>66.540783460200899</v>
      </c>
      <c r="AQ22" s="98">
        <f>SQRT(('Box Position Calc'!$D20-AQ$6)^2+(AQ$4-'Box Position Calc'!$C20)^2)</f>
        <v>67.63139906045653</v>
      </c>
      <c r="AR22" s="98">
        <f>SQRT(('Box Position Calc'!$D20-AR$6)^2+(AR$4-'Box Position Calc'!$C20)^2)</f>
        <v>68.725916055800127</v>
      </c>
      <c r="AS22" s="98">
        <f>SQRT(('Box Position Calc'!$D20-AS$6)^2+(AS$4-'Box Position Calc'!$C20)^2)</f>
        <v>69.824150979441498</v>
      </c>
      <c r="AT22" s="98">
        <f>SQRT(('Box Position Calc'!$D20-AT$6)^2+(AT$4-'Box Position Calc'!$C20)^2)</f>
        <v>70.925931123585428</v>
      </c>
      <c r="AU22" s="98">
        <f>SQRT(('Box Position Calc'!$D20-AU$6)^2+(AU$4-'Box Position Calc'!$C20)^2)</f>
        <v>72.031093806439728</v>
      </c>
      <c r="AV22" s="98">
        <f>SQRT(('Box Position Calc'!$D20-AV$6)^2+(AV$4-'Box Position Calc'!$C20)^2)</f>
        <v>73.139485694209284</v>
      </c>
      <c r="AW22" s="98">
        <f>SQRT(('Box Position Calc'!$D20-AW$6)^2+(AW$4-'Box Position Calc'!$C20)^2)</f>
        <v>74.250962173776301</v>
      </c>
      <c r="AX22" s="98">
        <f>SQRT(('Box Position Calc'!$D20-AX$6)^2+(AX$4-'Box Position Calc'!$C20)^2)</f>
        <v>75.365386772088328</v>
      </c>
      <c r="AY22" s="98">
        <f>SQRT(('Box Position Calc'!$D20-AY$6)^2+(AY$4-'Box Position Calc'!$C20)^2)</f>
        <v>76.48263061858006</v>
      </c>
      <c r="AZ22" s="98">
        <f>SQRT(('Box Position Calc'!$D20-AZ$6)^2+(AZ$4-'Box Position Calc'!$C20)^2)</f>
        <v>77.602571947240548</v>
      </c>
      <c r="BA22" s="98">
        <f>SQRT(('Box Position Calc'!$D20-BA$6)^2+(BA$4-'Box Position Calc'!$C20)^2)</f>
        <v>78.725095635203402</v>
      </c>
      <c r="BB22" s="98">
        <f>SQRT(('Box Position Calc'!$D20-BB$6)^2+(BB$4-'Box Position Calc'!$C20)^2)</f>
        <v>79.850092774986734</v>
      </c>
      <c r="BC22" s="98">
        <f>SQRT(('Box Position Calc'!$D20-BC$6)^2+(BC$4-'Box Position Calc'!$C20)^2)</f>
        <v>80.977460277739269</v>
      </c>
      <c r="BD22" s="98">
        <f>SQRT(('Box Position Calc'!$D20-BD$6)^2+(BD$4-'Box Position Calc'!$C20)^2)</f>
        <v>82.107100505062832</v>
      </c>
      <c r="BE22" s="98">
        <f>SQRT(('Box Position Calc'!$D20-BE$6)^2+(BE$4-'Box Position Calc'!$C20)^2)</f>
        <v>83.238920927177602</v>
      </c>
      <c r="BF22" s="98"/>
      <c r="BG22" s="98"/>
      <c r="BH22" s="98"/>
      <c r="BI22" s="98"/>
      <c r="BJ22" s="98"/>
      <c r="BK22" s="98"/>
      <c r="BL22" s="98"/>
      <c r="BM22" s="98"/>
      <c r="BN22" s="98"/>
      <c r="BO22" s="98"/>
      <c r="BP22" s="98"/>
      <c r="BQ22" s="98"/>
      <c r="BR22" s="98"/>
      <c r="BS22" s="98"/>
      <c r="BT22" s="98"/>
      <c r="BU22" s="98"/>
      <c r="BV22" s="98">
        <f>'Box Position Calc'!$D58</f>
        <v>1.8607312740190283</v>
      </c>
      <c r="BW22" s="98">
        <f>'Box Position Calc'!$F58</f>
        <v>7.5281511778985548</v>
      </c>
      <c r="BX22" s="98">
        <f>Display!D59</f>
        <v>10</v>
      </c>
      <c r="BY22" s="101"/>
      <c r="BZ22" s="98">
        <f t="shared" si="17"/>
        <v>39.704826948487892</v>
      </c>
      <c r="CA22" s="98">
        <f t="shared" si="18"/>
        <v>29.254067393068112</v>
      </c>
      <c r="CB22" s="98">
        <f t="shared" si="19"/>
        <v>25.721560814677986</v>
      </c>
      <c r="CC22" s="98">
        <f t="shared" si="20"/>
        <v>22.908405672977324</v>
      </c>
      <c r="CD22" s="98">
        <f t="shared" si="21"/>
        <v>20.625407764724343</v>
      </c>
      <c r="CE22" s="98">
        <f t="shared" si="22"/>
        <v>18.741184318628115</v>
      </c>
      <c r="CF22" s="98">
        <f t="shared" si="23"/>
        <v>17.16283931663574</v>
      </c>
      <c r="CG22" s="98">
        <f t="shared" si="24"/>
        <v>15.823389496678686</v>
      </c>
      <c r="CH22" s="98">
        <f t="shared" si="25"/>
        <v>14.673595815610781</v>
      </c>
      <c r="CI22" s="98">
        <f t="shared" si="26"/>
        <v>13.676598749637265</v>
      </c>
      <c r="CJ22" s="98">
        <f t="shared" si="27"/>
        <v>12.804338226995043</v>
      </c>
      <c r="CK22" s="98">
        <f t="shared" si="28"/>
        <v>12.035121711332096</v>
      </c>
      <c r="CL22" s="98">
        <f t="shared" si="29"/>
        <v>11.351942302255509</v>
      </c>
      <c r="CM22" s="98">
        <f t="shared" si="30"/>
        <v>10.741295144051492</v>
      </c>
      <c r="CN22" s="98">
        <f t="shared" si="31"/>
        <v>10.192330660700605</v>
      </c>
      <c r="CO22" s="98">
        <f t="shared" si="32"/>
        <v>9.6962393281483514</v>
      </c>
      <c r="CP22" s="98">
        <f t="shared" si="33"/>
        <v>9.2457981886805953</v>
      </c>
      <c r="CQ22" s="98">
        <f t="shared" si="34"/>
        <v>8.8350320828457427</v>
      </c>
      <c r="CR22" s="98">
        <f t="shared" si="35"/>
        <v>8.8350320828457427</v>
      </c>
      <c r="CS22" s="98">
        <f t="shared" si="36"/>
        <v>8.1675667193057961</v>
      </c>
      <c r="CT22" s="98">
        <f t="shared" si="37"/>
        <v>7.8659605626314431</v>
      </c>
      <c r="CU22" s="98">
        <f t="shared" si="38"/>
        <v>7.5831295612129281</v>
      </c>
      <c r="CV22" s="98">
        <f t="shared" si="39"/>
        <v>7.3173860740870396</v>
      </c>
      <c r="CW22" s="98">
        <f t="shared" si="40"/>
        <v>7.0672374357850174</v>
      </c>
      <c r="CX22" s="98">
        <f t="shared" si="41"/>
        <v>6.8313587802219899</v>
      </c>
      <c r="CY22" s="98">
        <f t="shared" si="42"/>
        <v>6.6085702563951543</v>
      </c>
      <c r="CZ22" s="98">
        <f t="shared" si="43"/>
        <v>6.3978178350838846</v>
      </c>
      <c r="DA22" s="98">
        <f t="shared" si="44"/>
        <v>6.1981570672728594</v>
      </c>
      <c r="DB22" s="98">
        <f t="shared" si="44"/>
        <v>6.0087392810424376</v>
      </c>
      <c r="DC22" s="98">
        <f t="shared" si="51"/>
        <v>5.8287998025959382</v>
      </c>
      <c r="DD22" s="98">
        <f t="shared" si="116"/>
        <v>5.6576478651983564</v>
      </c>
      <c r="DE22" s="98">
        <f t="shared" si="117"/>
        <v>5.494657931817585</v>
      </c>
      <c r="DF22" s="98">
        <f t="shared" si="118"/>
        <v>5.3392622067636069</v>
      </c>
      <c r="DG22" s="98">
        <f t="shared" si="119"/>
        <v>5.1909441513422792</v>
      </c>
      <c r="DH22" s="98">
        <f t="shared" si="120"/>
        <v>5.0492328505713147</v>
      </c>
      <c r="DI22" s="98">
        <f t="shared" si="121"/>
        <v>4.9136981039556815</v>
      </c>
      <c r="DJ22" s="98">
        <f t="shared" si="122"/>
        <v>4.0117604259815494</v>
      </c>
      <c r="DK22" s="98">
        <f t="shared" si="123"/>
        <v>3.0509249805934076</v>
      </c>
      <c r="DL22" s="98">
        <f t="shared" si="124"/>
        <v>2.5939626940329958</v>
      </c>
      <c r="DM22" s="98">
        <f t="shared" si="125"/>
        <v>2.1517108613613516</v>
      </c>
      <c r="DN22" s="98">
        <f t="shared" si="126"/>
        <v>1.7235206409211798</v>
      </c>
      <c r="DO22" s="98">
        <f t="shared" si="127"/>
        <v>1.3087775097707492</v>
      </c>
      <c r="DP22" s="98">
        <f t="shared" si="128"/>
        <v>0.90689929736640806</v>
      </c>
      <c r="DQ22" s="98">
        <f t="shared" si="129"/>
        <v>0.51733432463069562</v>
      </c>
      <c r="DR22" s="98">
        <f t="shared" si="130"/>
        <v>0.13955964559124823</v>
      </c>
      <c r="DS22" s="98">
        <f t="shared" si="107"/>
        <v>-0.22692061182192447</v>
      </c>
      <c r="DT22" s="98">
        <f t="shared" si="108"/>
        <v>-0.58257680965186864</v>
      </c>
      <c r="DU22" s="98">
        <f t="shared" si="109"/>
        <v>-0.92785527256347677</v>
      </c>
      <c r="DV22" s="98">
        <f t="shared" si="110"/>
        <v>-1.2631796735220462</v>
      </c>
      <c r="DW22" s="98">
        <f t="shared" si="111"/>
        <v>-1.5889523368250593</v>
      </c>
      <c r="DX22" s="98">
        <f t="shared" si="112"/>
        <v>-1.9055554628037044</v>
      </c>
      <c r="DY22" s="98">
        <f t="shared" si="113"/>
        <v>-2.2133522784546642</v>
      </c>
      <c r="DZ22" s="98">
        <f t="shared" si="114"/>
        <v>-2.5126881181633109</v>
      </c>
      <c r="EA22" s="98">
        <f t="shared" si="115"/>
        <v>-2.8038914385515454</v>
      </c>
      <c r="EB22" s="98"/>
      <c r="EC22" s="98"/>
      <c r="ED22" s="98"/>
      <c r="EE22" s="98"/>
      <c r="EF22" s="98"/>
      <c r="EG22" s="98"/>
      <c r="EH22" s="98"/>
      <c r="EI22" s="98"/>
      <c r="EJ22" s="98"/>
      <c r="EK22" s="98"/>
      <c r="EL22" s="98"/>
      <c r="EM22" s="98"/>
      <c r="EN22" s="98"/>
      <c r="EO22" s="98"/>
      <c r="EP22" s="98"/>
      <c r="EU22" s="94"/>
      <c r="EV22" s="94"/>
      <c r="EW22" s="94"/>
      <c r="EX22" s="94">
        <v>16</v>
      </c>
      <c r="EY22" s="99">
        <f>SQRT(('Box Position Calc'!$D20-EY$6)^2+(EY$4-'Box Position Calc'!$C20)^2)</f>
        <v>9.2796624038695494</v>
      </c>
      <c r="EZ22" s="99">
        <f>SQRT(('Box Position Calc'!$D20-EZ$6)^2+(EZ$4-'Box Position Calc'!$C20)^2)</f>
        <v>12.130868100093101</v>
      </c>
      <c r="FA22" s="99">
        <f>SQRT(('Box Position Calc'!$D20-FA$6)^2+(FA$4-'Box Position Calc'!$C20)^2)</f>
        <v>13.659393188426705</v>
      </c>
      <c r="FB22" s="99">
        <f>SQRT(('Box Position Calc'!$D20-FB$6)^2+(FB$4-'Box Position Calc'!$C20)^2)</f>
        <v>15.229319829055115</v>
      </c>
      <c r="FC22" s="99">
        <f>SQRT(('Box Position Calc'!$D20-FC$6)^2+(FC$4-'Box Position Calc'!$C20)^2)</f>
        <v>16.829065375138835</v>
      </c>
      <c r="FD22" s="99">
        <f>SQRT(('Box Position Calc'!$D20-FD$6)^2+(FD$4-'Box Position Calc'!$C20)^2)</f>
        <v>18.450875293903394</v>
      </c>
      <c r="FE22" s="99">
        <f>SQRT(('Box Position Calc'!$D20-FE$6)^2+(FE$4-'Box Position Calc'!$C20)^2)</f>
        <v>20.089406551391317</v>
      </c>
      <c r="FF22" s="99">
        <f>SQRT(('Box Position Calc'!$D20-FF$6)^2+(FF$4-'Box Position Calc'!$C20)^2)</f>
        <v>21.740878796139455</v>
      </c>
      <c r="FG22" s="99">
        <f>SQRT(('Box Position Calc'!$D20-FG$6)^2+(FG$4-'Box Position Calc'!$C20)^2)</f>
        <v>23.40255252820085</v>
      </c>
      <c r="FH22" s="99">
        <f>SQRT(('Box Position Calc'!$D20-FH$6)^2+(FH$4-'Box Position Calc'!$C20)^2)</f>
        <v>25.072399518342998</v>
      </c>
      <c r="FI22" s="99">
        <f>SQRT(('Box Position Calc'!$D20-FI$6)^2+(FI$4-'Box Position Calc'!$C20)^2)</f>
        <v>26.748889119831585</v>
      </c>
      <c r="FJ22" s="99">
        <f>SQRT(('Box Position Calc'!$D20-FJ$6)^2+(FJ$4-'Box Position Calc'!$C20)^2)</f>
        <v>28.430846266829882</v>
      </c>
      <c r="FK22" s="99">
        <f>SQRT(('Box Position Calc'!$D20-FK$6)^2+(FK$4-'Box Position Calc'!$C20)^2)</f>
        <v>30.117354938915486</v>
      </c>
      <c r="FL22" s="99">
        <f>SQRT(('Box Position Calc'!$D20-FL$6)^2+(FL$4-'Box Position Calc'!$C20)^2)</f>
        <v>31.807691150892289</v>
      </c>
      <c r="FM22" s="99">
        <f>SQRT(('Box Position Calc'!$D20-FM$6)^2+(FM$4-'Box Position Calc'!$C20)^2)</f>
        <v>33.501275542132994</v>
      </c>
      <c r="FN22" s="99">
        <f>SQRT(('Box Position Calc'!$D20-FN$6)^2+(FN$4-'Box Position Calc'!$C20)^2)</f>
        <v>35.197639243487856</v>
      </c>
      <c r="FO22" s="99">
        <f>SQRT(('Box Position Calc'!$D20-FO$6)^2+(FO$4-'Box Position Calc'!$C20)^2)</f>
        <v>36.896398908903663</v>
      </c>
      <c r="FP22" s="99">
        <f>SQRT(('Box Position Calc'!$D20-FP$6)^2+(FP$4-'Box Position Calc'!$C20)^2)</f>
        <v>38.597238182810571</v>
      </c>
      <c r="FQ22" s="99">
        <f>SQRT(('Box Position Calc'!$D20-FQ$6)^2+(FQ$4-'Box Position Calc'!$C20)^2)</f>
        <v>38.597238182810571</v>
      </c>
      <c r="FR22" s="99">
        <f>SQRT(('Box Position Calc'!$D20-FR$6)^2+(FR$4-'Box Position Calc'!$C20)^2)</f>
        <v>41.336328742817962</v>
      </c>
      <c r="FS22" s="99">
        <f>SQRT(('Box Position Calc'!$D20-FS$6)^2+(FS$4-'Box Position Calc'!$C20)^2)</f>
        <v>42.707775229845723</v>
      </c>
      <c r="FT22" s="99">
        <f>SQRT(('Box Position Calc'!$D20-FT$6)^2+(FT$4-'Box Position Calc'!$C20)^2)</f>
        <v>44.080331488465063</v>
      </c>
      <c r="FU22" s="99">
        <f>SQRT(('Box Position Calc'!$D20-FU$6)^2+(FU$4-'Box Position Calc'!$C20)^2)</f>
        <v>45.453896984572616</v>
      </c>
      <c r="FV22" s="99">
        <f>SQRT(('Box Position Calc'!$D20-FV$6)^2+(FV$4-'Box Position Calc'!$C20)^2)</f>
        <v>46.828382909690021</v>
      </c>
      <c r="FW22" s="99">
        <f>SQRT(('Box Position Calc'!$D20-FW$6)^2+(FW$4-'Box Position Calc'!$C20)^2)</f>
        <v>48.203710528238304</v>
      </c>
      <c r="FX22" s="99">
        <f>SQRT(('Box Position Calc'!$D20-FX$6)^2+(FX$4-'Box Position Calc'!$C20)^2)</f>
        <v>49.579809795370053</v>
      </c>
      <c r="FY22" s="99">
        <f>SQRT(('Box Position Calc'!$D20-FY$6)^2+(FY$4-'Box Position Calc'!$C20)^2)</f>
        <v>50.95661819529613</v>
      </c>
      <c r="FZ22" s="99">
        <f>SQRT(('Box Position Calc'!$D20-FZ$6)^2+(FZ$4-'Box Position Calc'!$C20)^2)</f>
        <v>52.334079760310424</v>
      </c>
      <c r="GA22" s="99">
        <f>SQRT(('Box Position Calc'!$D20-GA$6)^2+(GA$4-'Box Position Calc'!$C20)^2)</f>
        <v>53.712144238683258</v>
      </c>
      <c r="GB22" s="99">
        <f>SQRT(('Box Position Calc'!$D20-GB$6)^2+(GB$4-'Box Position Calc'!$C20)^2)</f>
        <v>55.090766385819428</v>
      </c>
      <c r="GC22" s="99">
        <f>SQRT(('Box Position Calc'!$D20-GC$6)^2+(GC$4-'Box Position Calc'!$C20)^2)</f>
        <v>56.469905357969068</v>
      </c>
      <c r="GD22" s="99">
        <f>SQRT(('Box Position Calc'!$D20-GD$6)^2+(GD$4-'Box Position Calc'!$C20)^2)</f>
        <v>57.849524191649749</v>
      </c>
      <c r="GE22" s="99">
        <f>SQRT(('Box Position Calc'!$D20-GE$6)^2+(GE$4-'Box Position Calc'!$C20)^2)</f>
        <v>59.229589355015712</v>
      </c>
      <c r="GF22" s="99">
        <f>SQRT(('Box Position Calc'!$D20-GF$6)^2+(GF$4-'Box Position Calc'!$C20)^2)</f>
        <v>60.610070359871266</v>
      </c>
      <c r="GG22" s="99">
        <f>SQRT(('Box Position Calc'!$D20-GG$6)^2+(GG$4-'Box Position Calc'!$C20)^2)</f>
        <v>61.990939425004164</v>
      </c>
      <c r="GH22" s="99">
        <f>SQRT(('Box Position Calc'!$D20-GH$6)^2+(GH$4-'Box Position Calc'!$C20)^2)</f>
        <v>63.372171183112862</v>
      </c>
      <c r="GI22" s="99">
        <f>SQRT(('Box Position Calc'!$D20-GI$6)^2+(GI$4-'Box Position Calc'!$C20)^2)</f>
        <v>63.29435818543358</v>
      </c>
      <c r="GJ22" s="99">
        <f>SQRT(('Box Position Calc'!$D20-GJ$6)^2+(GJ$4-'Box Position Calc'!$C20)^2)</f>
        <v>65.454264273435712</v>
      </c>
      <c r="GK22" s="99">
        <f>SQRT(('Box Position Calc'!$D20-GK$6)^2+(GK$4-'Box Position Calc'!$C20)^2)</f>
        <v>66.540783460200899</v>
      </c>
      <c r="GL22" s="99">
        <f>SQRT(('Box Position Calc'!$D20-GL$6)^2+(GL$4-'Box Position Calc'!$C20)^2)</f>
        <v>67.63139906045653</v>
      </c>
      <c r="GM22" s="99">
        <f>SQRT(('Box Position Calc'!$D20-GM$6)^2+(GM$4-'Box Position Calc'!$C20)^2)</f>
        <v>68.725916055800127</v>
      </c>
      <c r="GN22" s="99">
        <f>SQRT(('Box Position Calc'!$D20-GN$6)^2+(GN$4-'Box Position Calc'!$C20)^2)</f>
        <v>69.824150979441498</v>
      </c>
      <c r="GO22" s="99">
        <f>SQRT(('Box Position Calc'!$D20-GO$6)^2+(GO$4-'Box Position Calc'!$C20)^2)</f>
        <v>70.925931123585428</v>
      </c>
      <c r="GP22" s="99">
        <f>SQRT(('Box Position Calc'!$D20-GP$6)^2+(GP$4-'Box Position Calc'!$C20)^2)</f>
        <v>72.031093806439728</v>
      </c>
      <c r="GQ22" s="99">
        <f>SQRT(('Box Position Calc'!$D20-GQ$6)^2+(GQ$4-'Box Position Calc'!$C20)^2)</f>
        <v>73.139485694209284</v>
      </c>
      <c r="GR22" s="99">
        <f>SQRT(('Box Position Calc'!$D20-GR$6)^2+(GR$4-'Box Position Calc'!$C20)^2)</f>
        <v>74.250962173776301</v>
      </c>
      <c r="GS22" s="99">
        <f>SQRT(('Box Position Calc'!$D20-GS$6)^2+(GS$4-'Box Position Calc'!$C20)^2)</f>
        <v>75.365386772088328</v>
      </c>
      <c r="GT22" s="99">
        <f>SQRT(('Box Position Calc'!$D20-GT$6)^2+(GT$4-'Box Position Calc'!$C20)^2)</f>
        <v>76.48263061858006</v>
      </c>
      <c r="GU22" s="99">
        <f>SQRT(('Box Position Calc'!$D20-GU$6)^2+(GU$4-'Box Position Calc'!$C20)^2)</f>
        <v>77.602571947240548</v>
      </c>
      <c r="GV22" s="99">
        <f>SQRT(('Box Position Calc'!$D20-GV$6)^2+(GV$4-'Box Position Calc'!$C20)^2)</f>
        <v>78.725095635203402</v>
      </c>
      <c r="GW22" s="99">
        <f>SQRT(('Box Position Calc'!$D20-GW$6)^2+(GW$4-'Box Position Calc'!$C20)^2)</f>
        <v>79.850092774986734</v>
      </c>
      <c r="GX22" s="99">
        <f>SQRT(('Box Position Calc'!$D20-GX$6)^2+(GX$4-'Box Position Calc'!$C20)^2)</f>
        <v>80.977460277739269</v>
      </c>
      <c r="GY22" s="99">
        <f>SQRT(('Box Position Calc'!$D20-GY$6)^2+(GY$4-'Box Position Calc'!$C20)^2)</f>
        <v>82.107100505062832</v>
      </c>
      <c r="GZ22" s="99">
        <f>SQRT(('Box Position Calc'!$D20-GZ$6)^2+(GZ$4-'Box Position Calc'!$C20)^2)</f>
        <v>83.238920927177602</v>
      </c>
      <c r="HA22" s="99"/>
      <c r="HB22" s="99"/>
      <c r="HC22" s="99"/>
      <c r="HD22" s="99"/>
      <c r="HE22" s="99"/>
      <c r="HF22" s="99"/>
      <c r="HG22" s="99"/>
      <c r="HH22" s="99"/>
      <c r="HI22" s="99"/>
      <c r="HJ22" s="99"/>
      <c r="HK22" s="99"/>
      <c r="HL22" s="99"/>
      <c r="HM22" s="99"/>
      <c r="HN22" s="99"/>
      <c r="HO22" s="99"/>
      <c r="HP22" s="99"/>
      <c r="HQ22" s="99"/>
      <c r="HR22" s="99"/>
      <c r="HS22" s="115">
        <f>'Box Position Calc'!$D58</f>
        <v>1.8607312740190283</v>
      </c>
      <c r="HT22" s="115">
        <f>'Box Position Calc'!$F58</f>
        <v>7.5281511778985548</v>
      </c>
      <c r="HU22" s="115">
        <f>Display!FB59</f>
        <v>0</v>
      </c>
      <c r="HV22" s="116"/>
      <c r="HW22" s="115">
        <f t="shared" si="52"/>
        <v>39.704826948487892</v>
      </c>
      <c r="HX22" s="115">
        <f t="shared" si="64"/>
        <v>29.254067393068112</v>
      </c>
      <c r="HY22" s="115">
        <f t="shared" si="65"/>
        <v>25.721560814677986</v>
      </c>
      <c r="HZ22" s="115">
        <f t="shared" si="66"/>
        <v>22.908405672977324</v>
      </c>
      <c r="IA22" s="115">
        <f t="shared" si="67"/>
        <v>20.625407764724343</v>
      </c>
      <c r="IB22" s="115">
        <f t="shared" si="68"/>
        <v>18.741184318628115</v>
      </c>
      <c r="IC22" s="115">
        <f t="shared" si="69"/>
        <v>17.16283931663574</v>
      </c>
      <c r="ID22" s="115">
        <f t="shared" si="70"/>
        <v>15.823389496678686</v>
      </c>
      <c r="IE22" s="115">
        <f t="shared" si="71"/>
        <v>14.673595815610781</v>
      </c>
      <c r="IF22" s="115">
        <f t="shared" si="72"/>
        <v>13.676598749637265</v>
      </c>
      <c r="IG22" s="115">
        <f t="shared" si="73"/>
        <v>12.804338226995043</v>
      </c>
      <c r="IH22" s="115">
        <f t="shared" si="74"/>
        <v>12.035121711332096</v>
      </c>
      <c r="II22" s="115">
        <f t="shared" si="75"/>
        <v>11.351942302255509</v>
      </c>
      <c r="IJ22" s="115">
        <f t="shared" si="76"/>
        <v>10.741295144051492</v>
      </c>
      <c r="IK22" s="115">
        <f t="shared" si="77"/>
        <v>10.192330660700605</v>
      </c>
      <c r="IL22" s="115">
        <f t="shared" si="78"/>
        <v>9.6962393281483514</v>
      </c>
      <c r="IM22" s="115">
        <f t="shared" si="79"/>
        <v>9.2457981886805953</v>
      </c>
      <c r="IN22" s="115">
        <f t="shared" si="80"/>
        <v>8.8350320828457427</v>
      </c>
      <c r="IO22" s="115">
        <f t="shared" si="81"/>
        <v>8.8350320828457427</v>
      </c>
      <c r="IP22" s="115">
        <f t="shared" si="82"/>
        <v>8.1675667193057961</v>
      </c>
      <c r="IQ22" s="115">
        <f t="shared" si="83"/>
        <v>7.8659605626314431</v>
      </c>
      <c r="IR22" s="115">
        <f t="shared" si="84"/>
        <v>7.5831295612129281</v>
      </c>
      <c r="IS22" s="115">
        <f t="shared" si="85"/>
        <v>7.3173860740870396</v>
      </c>
      <c r="IT22" s="115">
        <f t="shared" si="86"/>
        <v>7.0672374357850174</v>
      </c>
      <c r="IU22" s="115">
        <f t="shared" si="87"/>
        <v>6.8313587802219899</v>
      </c>
      <c r="IV22" s="115">
        <f t="shared" si="88"/>
        <v>6.6085702563951543</v>
      </c>
      <c r="IW22" s="115">
        <f t="shared" si="89"/>
        <v>6.3978178350838846</v>
      </c>
      <c r="IX22" s="115">
        <f t="shared" si="90"/>
        <v>6.1981570672728594</v>
      </c>
      <c r="IY22" s="115">
        <f t="shared" si="91"/>
        <v>6.0087392810424376</v>
      </c>
      <c r="IZ22" s="115">
        <f t="shared" si="92"/>
        <v>5.8287998025959382</v>
      </c>
      <c r="JA22" s="115">
        <f t="shared" si="93"/>
        <v>5.6576478651983564</v>
      </c>
      <c r="JB22" s="115">
        <f t="shared" si="94"/>
        <v>5.494657931817585</v>
      </c>
      <c r="JC22" s="115">
        <f t="shared" si="95"/>
        <v>5.3392622067636069</v>
      </c>
      <c r="JD22" s="115">
        <f t="shared" si="96"/>
        <v>5.1909441513422792</v>
      </c>
      <c r="JE22" s="115">
        <f t="shared" si="97"/>
        <v>5.0492328505713147</v>
      </c>
      <c r="JF22" s="115">
        <f t="shared" si="98"/>
        <v>4.9136981039556815</v>
      </c>
      <c r="JG22" s="115">
        <f t="shared" si="99"/>
        <v>4.0117604259815494</v>
      </c>
      <c r="JH22" s="115">
        <f t="shared" si="100"/>
        <v>3.0509249805934076</v>
      </c>
      <c r="JI22" s="115">
        <f t="shared" si="101"/>
        <v>2.5939626940329958</v>
      </c>
      <c r="JJ22" s="115">
        <f t="shared" si="102"/>
        <v>2.1517108613613516</v>
      </c>
      <c r="JK22" s="115">
        <f t="shared" si="103"/>
        <v>1.7235206409211798</v>
      </c>
      <c r="JL22" s="115">
        <f t="shared" si="104"/>
        <v>1.3087775097707492</v>
      </c>
      <c r="JM22" s="115">
        <f t="shared" si="105"/>
        <v>0.90689929736640806</v>
      </c>
      <c r="JN22" s="115">
        <f t="shared" si="106"/>
        <v>0.51733432463069562</v>
      </c>
      <c r="JO22" s="115">
        <f t="shared" si="54"/>
        <v>0.13955964559124823</v>
      </c>
      <c r="JP22" s="115">
        <f t="shared" si="55"/>
        <v>-0.22692061182192447</v>
      </c>
      <c r="JQ22" s="115">
        <f t="shared" si="56"/>
        <v>-0.58257680965186864</v>
      </c>
      <c r="JR22" s="115">
        <f t="shared" si="57"/>
        <v>-0.92785527256347677</v>
      </c>
      <c r="JS22" s="115">
        <f t="shared" si="58"/>
        <v>-1.2631796735220462</v>
      </c>
      <c r="JT22" s="115">
        <f t="shared" si="59"/>
        <v>-1.5889523368250593</v>
      </c>
      <c r="JU22" s="115">
        <f t="shared" si="60"/>
        <v>-1.9055554628037044</v>
      </c>
      <c r="JV22" s="115">
        <f t="shared" si="61"/>
        <v>-2.2133522784546642</v>
      </c>
      <c r="JW22" s="115">
        <f t="shared" si="62"/>
        <v>-2.5126881181633109</v>
      </c>
      <c r="JX22" s="115">
        <f t="shared" si="63"/>
        <v>-2.8038914385515454</v>
      </c>
      <c r="JY22" s="99"/>
      <c r="JZ22" s="99"/>
      <c r="KA22" s="99"/>
      <c r="KH22" s="96">
        <v>16</v>
      </c>
      <c r="KI22" s="100">
        <f>SQRT(('Box Position Calc'!$D20-KI$6)^2+(KI$4-'Box Position Calc'!$C20)^2)</f>
        <v>9.2796624038695494</v>
      </c>
      <c r="KJ22" s="100">
        <f>SQRT(('Box Position Calc'!$D20-KJ$6)^2+(KJ$4-'Box Position Calc'!$C20)^2)</f>
        <v>12.130868100093101</v>
      </c>
      <c r="KK22" s="100">
        <f>SQRT(('Box Position Calc'!$D20-KK$6)^2+(KK$4-'Box Position Calc'!$C20)^2)</f>
        <v>13.659393188426705</v>
      </c>
      <c r="KL22" s="100">
        <f>SQRT(('Box Position Calc'!$D20-KL$6)^2+(KL$4-'Box Position Calc'!$C20)^2)</f>
        <v>15.229319829055115</v>
      </c>
      <c r="KM22" s="100">
        <f>SQRT(('Box Position Calc'!$D20-KM$6)^2+(KM$4-'Box Position Calc'!$C20)^2)</f>
        <v>16.829065375138835</v>
      </c>
      <c r="KN22" s="100">
        <f>SQRT(('Box Position Calc'!$D20-KN$6)^2+(KN$4-'Box Position Calc'!$C20)^2)</f>
        <v>18.450875293903394</v>
      </c>
      <c r="KO22" s="100">
        <f>SQRT(('Box Position Calc'!$D20-KO$6)^2+(KO$4-'Box Position Calc'!$C20)^2)</f>
        <v>20.089406551391317</v>
      </c>
      <c r="KP22" s="100">
        <f>SQRT(('Box Position Calc'!$D20-KP$6)^2+(KP$4-'Box Position Calc'!$C20)^2)</f>
        <v>21.740878796139455</v>
      </c>
      <c r="KQ22" s="100">
        <f>SQRT(('Box Position Calc'!$D20-KQ$6)^2+(KQ$4-'Box Position Calc'!$C20)^2)</f>
        <v>23.40255252820085</v>
      </c>
      <c r="KR22" s="100">
        <f>SQRT(('Box Position Calc'!$D20-KR$6)^2+(KR$4-'Box Position Calc'!$C20)^2)</f>
        <v>25.072399518342998</v>
      </c>
      <c r="KS22" s="100">
        <f>SQRT(('Box Position Calc'!$D20-KS$6)^2+(KS$4-'Box Position Calc'!$C20)^2)</f>
        <v>26.748889119831585</v>
      </c>
      <c r="KT22" s="100">
        <f>SQRT(('Box Position Calc'!$D20-KT$6)^2+(KT$4-'Box Position Calc'!$C20)^2)</f>
        <v>28.430846266829882</v>
      </c>
      <c r="KU22" s="100">
        <f>SQRT(('Box Position Calc'!$D20-KU$6)^2+(KU$4-'Box Position Calc'!$C20)^2)</f>
        <v>30.117354938915486</v>
      </c>
      <c r="KV22" s="100">
        <f>SQRT(('Box Position Calc'!$D20-KV$6)^2+(KV$4-'Box Position Calc'!$C20)^2)</f>
        <v>31.807691150892289</v>
      </c>
      <c r="KW22" s="100">
        <f>SQRT(('Box Position Calc'!$D20-KW$6)^2+(KW$4-'Box Position Calc'!$C20)^2)</f>
        <v>33.501275542132994</v>
      </c>
      <c r="KX22" s="100">
        <f>SQRT(('Box Position Calc'!$D20-KX$6)^2+(KX$4-'Box Position Calc'!$C20)^2)</f>
        <v>35.197639243487856</v>
      </c>
      <c r="KY22" s="100">
        <f>SQRT(('Box Position Calc'!$D20-KY$6)^2+(KY$4-'Box Position Calc'!$C20)^2)</f>
        <v>36.896398908903663</v>
      </c>
      <c r="KZ22" s="100">
        <f>SQRT(('Box Position Calc'!$D20-KZ$6)^2+(KZ$4-'Box Position Calc'!$C20)^2)</f>
        <v>38.597238182810571</v>
      </c>
      <c r="LA22" s="100">
        <f>SQRT(('Box Position Calc'!$D20-LA$6)^2+(LA$4-'Box Position Calc'!$C20)^2)</f>
        <v>38.597238182810571</v>
      </c>
      <c r="LB22" s="100">
        <f>SQRT(('Box Position Calc'!$D20-LB$6)^2+(LB$4-'Box Position Calc'!$C20)^2)</f>
        <v>41.336328742817962</v>
      </c>
      <c r="LC22" s="100">
        <f>SQRT(('Box Position Calc'!$D20-LC$6)^2+(LC$4-'Box Position Calc'!$C20)^2)</f>
        <v>42.707775229845723</v>
      </c>
      <c r="LD22" s="100">
        <f>SQRT(('Box Position Calc'!$D20-LD$6)^2+(LD$4-'Box Position Calc'!$C20)^2)</f>
        <v>44.080331488465063</v>
      </c>
      <c r="LE22" s="100">
        <f>SQRT(('Box Position Calc'!$D20-LE$6)^2+(LE$4-'Box Position Calc'!$C20)^2)</f>
        <v>45.453896984572616</v>
      </c>
      <c r="LF22" s="100">
        <f>SQRT(('Box Position Calc'!$D20-LF$6)^2+(LF$4-'Box Position Calc'!$C20)^2)</f>
        <v>46.828382909690021</v>
      </c>
      <c r="LG22" s="100">
        <f>SQRT(('Box Position Calc'!$D20-LG$6)^2+(LG$4-'Box Position Calc'!$C20)^2)</f>
        <v>48.203710528238304</v>
      </c>
      <c r="LH22" s="100">
        <f>SQRT(('Box Position Calc'!$D20-LH$6)^2+(LH$4-'Box Position Calc'!$C20)^2)</f>
        <v>49.579809795370053</v>
      </c>
      <c r="LI22" s="100">
        <f>SQRT(('Box Position Calc'!$D20-LI$6)^2+(LI$4-'Box Position Calc'!$C20)^2)</f>
        <v>50.95661819529613</v>
      </c>
      <c r="LJ22" s="100">
        <f>SQRT(('Box Position Calc'!$D20-LJ$6)^2+(LJ$4-'Box Position Calc'!$C20)^2)</f>
        <v>52.334079760310424</v>
      </c>
      <c r="LK22" s="100">
        <f>SQRT(('Box Position Calc'!$D20-LK$6)^2+(LK$4-'Box Position Calc'!$C20)^2)</f>
        <v>53.712144238683258</v>
      </c>
      <c r="LL22" s="100">
        <f>SQRT(('Box Position Calc'!$D20-LL$6)^2+(LL$4-'Box Position Calc'!$C20)^2)</f>
        <v>55.090766385819428</v>
      </c>
      <c r="LM22" s="100">
        <f>SQRT(('Box Position Calc'!$D20-LM$6)^2+(LM$4-'Box Position Calc'!$C20)^2)</f>
        <v>56.469905357969068</v>
      </c>
      <c r="LN22" s="100">
        <f>SQRT(('Box Position Calc'!$D20-LN$6)^2+(LN$4-'Box Position Calc'!$C20)^2)</f>
        <v>57.849524191649749</v>
      </c>
      <c r="LO22" s="100">
        <f>SQRT(('Box Position Calc'!$D20-LO$6)^2+(LO$4-'Box Position Calc'!$C20)^2)</f>
        <v>59.229589355015712</v>
      </c>
      <c r="LP22" s="100">
        <f>SQRT(('Box Position Calc'!$D20-LP$6)^2+(LP$4-'Box Position Calc'!$C20)^2)</f>
        <v>60.610070359871266</v>
      </c>
      <c r="LQ22" s="100">
        <f>SQRT(('Box Position Calc'!$D20-LQ$6)^2+(LQ$4-'Box Position Calc'!$C20)^2)</f>
        <v>61.990939425004164</v>
      </c>
      <c r="LR22" s="100">
        <f>SQRT(('Box Position Calc'!$D20-LR$6)^2+(LR$4-'Box Position Calc'!$C20)^2)</f>
        <v>63.372171183112862</v>
      </c>
      <c r="LS22" s="100">
        <f>SQRT(('Box Position Calc'!$D20-LS$6)^2+(LS$4-'Box Position Calc'!$C20)^2)</f>
        <v>63.29435818543358</v>
      </c>
      <c r="LT22" s="100">
        <f>SQRT(('Box Position Calc'!$D20-LT$6)^2+(LT$4-'Box Position Calc'!$C20)^2)</f>
        <v>65.454264273435712</v>
      </c>
      <c r="LU22" s="100">
        <f>SQRT(('Box Position Calc'!$D20-LU$6)^2+(LU$4-'Box Position Calc'!$C20)^2)</f>
        <v>66.540783460200899</v>
      </c>
      <c r="LV22" s="100">
        <f>SQRT(('Box Position Calc'!$D20-LV$6)^2+(LV$4-'Box Position Calc'!$C20)^2)</f>
        <v>67.63139906045653</v>
      </c>
      <c r="LW22" s="100">
        <f>SQRT(('Box Position Calc'!$D20-LW$6)^2+(LW$4-'Box Position Calc'!$C20)^2)</f>
        <v>68.725916055800127</v>
      </c>
      <c r="LX22" s="100">
        <f>SQRT(('Box Position Calc'!$D20-LX$6)^2+(LX$4-'Box Position Calc'!$C20)^2)</f>
        <v>69.824150979441498</v>
      </c>
      <c r="LY22" s="100">
        <f>SQRT(('Box Position Calc'!$D20-LY$6)^2+(LY$4-'Box Position Calc'!$C20)^2)</f>
        <v>70.925931123585428</v>
      </c>
      <c r="LZ22" s="100">
        <f>SQRT(('Box Position Calc'!$D20-LZ$6)^2+(LZ$4-'Box Position Calc'!$C20)^2)</f>
        <v>72.031093806439728</v>
      </c>
      <c r="MA22" s="100">
        <f>SQRT(('Box Position Calc'!$D20-MA$6)^2+(MA$4-'Box Position Calc'!$C20)^2)</f>
        <v>73.139485694209284</v>
      </c>
      <c r="MB22" s="100">
        <f>SQRT(('Box Position Calc'!$D20-MB$6)^2+(MB$4-'Box Position Calc'!$C20)^2)</f>
        <v>74.250962173776301</v>
      </c>
      <c r="MC22" s="100">
        <f>SQRT(('Box Position Calc'!$D20-MC$6)^2+(MC$4-'Box Position Calc'!$C20)^2)</f>
        <v>75.365386772088328</v>
      </c>
      <c r="MD22" s="100">
        <f>SQRT(('Box Position Calc'!$D20-MD$6)^2+(MD$4-'Box Position Calc'!$C20)^2)</f>
        <v>76.48263061858006</v>
      </c>
      <c r="ME22" s="100">
        <f>SQRT(('Box Position Calc'!$D20-ME$6)^2+(ME$4-'Box Position Calc'!$C20)^2)</f>
        <v>77.602571947240548</v>
      </c>
      <c r="MF22" s="100">
        <f>SQRT(('Box Position Calc'!$D20-MF$6)^2+(MF$4-'Box Position Calc'!$C20)^2)</f>
        <v>78.725095635203402</v>
      </c>
      <c r="MG22" s="100">
        <f>SQRT(('Box Position Calc'!$D20-MG$6)^2+(MG$4-'Box Position Calc'!$C20)^2)</f>
        <v>79.850092774986734</v>
      </c>
      <c r="MH22" s="100">
        <f>SQRT(('Box Position Calc'!$D20-MH$6)^2+(MH$4-'Box Position Calc'!$C20)^2)</f>
        <v>80.977460277739269</v>
      </c>
      <c r="MI22" s="100">
        <f>SQRT(('Box Position Calc'!$D20-MI$6)^2+(MI$4-'Box Position Calc'!$C20)^2)</f>
        <v>82.107100505062832</v>
      </c>
      <c r="MJ22" s="100">
        <f>SQRT(('Box Position Calc'!$D20-MJ$6)^2+(MJ$4-'Box Position Calc'!$C20)^2)</f>
        <v>83.238920927177602</v>
      </c>
      <c r="MK22" s="100"/>
      <c r="ML22" s="100"/>
      <c r="MM22" s="100"/>
      <c r="MN22" s="100"/>
      <c r="MO22" s="100"/>
      <c r="MP22" s="100"/>
      <c r="MQ22" s="100"/>
      <c r="MR22" s="100"/>
      <c r="MS22" s="100"/>
      <c r="MT22" s="100"/>
      <c r="MU22" s="100"/>
      <c r="MV22" s="100"/>
      <c r="MW22" s="100"/>
      <c r="MX22" s="100"/>
      <c r="MY22" s="100"/>
      <c r="MZ22" s="100"/>
      <c r="NA22" s="100"/>
      <c r="NB22" s="100"/>
      <c r="NC22" s="100">
        <f>Display!C22</f>
        <v>1.8607312740190283</v>
      </c>
      <c r="ND22" s="100">
        <f>Display!D22</f>
        <v>7.5281511778985548</v>
      </c>
      <c r="NE22" s="100">
        <f>Display!D59</f>
        <v>10</v>
      </c>
      <c r="NF22" s="100"/>
      <c r="NG22" s="100">
        <f t="shared" si="53"/>
        <v>39.704826948487892</v>
      </c>
      <c r="NH22" s="100">
        <f t="shared" si="47"/>
        <v>29.254067393068112</v>
      </c>
      <c r="NI22" s="100">
        <f t="shared" si="47"/>
        <v>25.721560814677986</v>
      </c>
      <c r="NJ22" s="100">
        <f t="shared" si="47"/>
        <v>22.908405672977324</v>
      </c>
      <c r="NK22" s="100">
        <f t="shared" si="47"/>
        <v>20.625407764724343</v>
      </c>
      <c r="NL22" s="100">
        <f t="shared" si="47"/>
        <v>18.741184318628115</v>
      </c>
      <c r="NM22" s="100">
        <f t="shared" si="47"/>
        <v>17.16283931663574</v>
      </c>
      <c r="NN22" s="100">
        <f t="shared" si="47"/>
        <v>15.823389496678686</v>
      </c>
      <c r="NO22" s="100">
        <f t="shared" si="47"/>
        <v>14.673595815610781</v>
      </c>
      <c r="NP22" s="100">
        <f t="shared" si="47"/>
        <v>13.676598749637265</v>
      </c>
      <c r="NQ22" s="100">
        <f t="shared" si="47"/>
        <v>12.804338226995043</v>
      </c>
      <c r="NR22" s="100">
        <f t="shared" si="47"/>
        <v>12.035121711332096</v>
      </c>
      <c r="NS22" s="100">
        <f t="shared" si="47"/>
        <v>11.351942302255509</v>
      </c>
      <c r="NT22" s="100">
        <f t="shared" si="47"/>
        <v>10.741295144051492</v>
      </c>
      <c r="NU22" s="100">
        <f t="shared" si="47"/>
        <v>10.192330660700605</v>
      </c>
      <c r="NV22" s="100">
        <f t="shared" si="47"/>
        <v>9.6962393281483514</v>
      </c>
      <c r="NW22" s="100">
        <f t="shared" ref="NW22:NW28" si="131">IF($BV22=KY$4,90,
      IF(AND(($BV22-KY$4)&gt;0,($BW22-KY$6)&gt;0),
            270-DEGREES(ATAN(($BW22-KY$6)/($BV22-KY$4)))-180+90+N("4"),
            IF(AND(($BV22-KY$4)&lt;0,($BW22-KY$6)&gt;=0),
                   180-DEGREES(ATAN(($BW22-KY$6)/($BV22-KY$4)))-180+N("3"),
                   IF(AND(($BV22-KY$4)&gt;0,($BW22-KY$6)&lt;0),
                          DEGREES(ATAN(($BW22-KY$6)/($BV22-KY$4)))-180+N("1"),
                          IF(AND(($BV22-KY$4)&lt;0,($BW22-KY$6)&lt;0),
                                90-DEGREES(ATAN(($BW22-KY$6)/($BV22-KY$4)))+90-180+N("2"),
                                180-DEGREES(ATAN(($BW22-KY$6)/($BV22-KY$4)))-180
                           )
                   )
            )
      )
)</f>
        <v>9.2457981886805953</v>
      </c>
      <c r="NX22" s="100">
        <f t="shared" si="48"/>
        <v>8.8350320828457427</v>
      </c>
      <c r="NY22" s="100">
        <f t="shared" si="48"/>
        <v>8.8350320828457427</v>
      </c>
      <c r="NZ22" s="100">
        <f t="shared" si="48"/>
        <v>8.1675667193057961</v>
      </c>
      <c r="OA22" s="100">
        <f t="shared" si="48"/>
        <v>7.8659605626314431</v>
      </c>
      <c r="OB22" s="100">
        <f t="shared" si="48"/>
        <v>7.5831295612129281</v>
      </c>
      <c r="OC22" s="100">
        <f t="shared" si="48"/>
        <v>7.3173860740870396</v>
      </c>
      <c r="OD22" s="100">
        <f t="shared" si="48"/>
        <v>7.0672374357850174</v>
      </c>
      <c r="OE22" s="100">
        <f t="shared" si="48"/>
        <v>6.8313587802219899</v>
      </c>
      <c r="OF22" s="100">
        <f t="shared" si="48"/>
        <v>6.6085702563951543</v>
      </c>
      <c r="OG22" s="100">
        <f t="shared" si="48"/>
        <v>6.3978178350838846</v>
      </c>
      <c r="OH22" s="100">
        <f t="shared" si="48"/>
        <v>6.1981570672728594</v>
      </c>
      <c r="OI22" s="100">
        <f t="shared" si="48"/>
        <v>6.0087392810424376</v>
      </c>
      <c r="OJ22" s="100">
        <f t="shared" si="48"/>
        <v>5.8287998025959382</v>
      </c>
      <c r="OK22" s="100">
        <f t="shared" si="48"/>
        <v>5.6576478651983564</v>
      </c>
      <c r="OL22" s="100">
        <f t="shared" si="48"/>
        <v>5.494657931817585</v>
      </c>
      <c r="OM22" s="100">
        <f t="shared" ref="OM22:OM28" si="132">IF($BV22=LO$4,90,
      IF(AND(($BV22-LO$4)&gt;0,($BW22-LO$6)&gt;0),
            270-DEGREES(ATAN(($BW22-LO$6)/($BV22-LO$4)))-180+90+N("4"),
            IF(AND(($BV22-LO$4)&lt;0,($BW22-LO$6)&gt;=0),
                   180-DEGREES(ATAN(($BW22-LO$6)/($BV22-LO$4)))-180+N("3"),
                   IF(AND(($BV22-LO$4)&gt;0,($BW22-LO$6)&lt;0),
                          DEGREES(ATAN(($BW22-LO$6)/($BV22-LO$4)))-180+N("1"),
                          IF(AND(($BV22-LO$4)&lt;0,($BW22-LO$6)&lt;0),
                                90-DEGREES(ATAN(($BW22-LO$6)/($BV22-LO$4)))+90-180+N("2"),
                                180-DEGREES(ATAN(($BW22-LO$6)/($BV22-LO$4)))-180
                           )
                   )
            )
      )
)</f>
        <v>5.3392622067636069</v>
      </c>
      <c r="ON22" s="100">
        <f t="shared" si="49"/>
        <v>5.1909441513422792</v>
      </c>
      <c r="OO22" s="100">
        <f t="shared" si="49"/>
        <v>5.0492328505713147</v>
      </c>
      <c r="OP22" s="100">
        <f t="shared" si="49"/>
        <v>4.9136981039556815</v>
      </c>
      <c r="OQ22" s="100">
        <f t="shared" si="49"/>
        <v>4.0117604259815494</v>
      </c>
      <c r="OR22" s="100">
        <f t="shared" si="49"/>
        <v>3.0509249805934076</v>
      </c>
      <c r="OS22" s="100">
        <f t="shared" si="49"/>
        <v>2.5939626940329958</v>
      </c>
      <c r="OT22" s="100">
        <f t="shared" si="49"/>
        <v>2.1517108613613516</v>
      </c>
      <c r="OU22" s="100">
        <f t="shared" si="49"/>
        <v>1.7235206409211798</v>
      </c>
      <c r="OV22" s="100">
        <f t="shared" si="49"/>
        <v>1.3087775097707492</v>
      </c>
      <c r="OW22" s="100">
        <f t="shared" si="49"/>
        <v>0.90689929736640806</v>
      </c>
      <c r="OX22" s="100">
        <f t="shared" si="49"/>
        <v>0.51733432463069562</v>
      </c>
      <c r="OY22" s="100">
        <f t="shared" si="49"/>
        <v>0.13955964559124823</v>
      </c>
      <c r="OZ22" s="100">
        <f t="shared" si="49"/>
        <v>-0.22692061182192447</v>
      </c>
      <c r="PA22" s="100">
        <f t="shared" si="49"/>
        <v>-0.58257680965186864</v>
      </c>
      <c r="PB22" s="100">
        <f t="shared" si="49"/>
        <v>-0.92785527256347677</v>
      </c>
      <c r="PC22" s="100">
        <f t="shared" ref="PC22:PC28" si="133">IF($BV22=ME$4,90,
      IF(AND(($BV22-ME$4)&gt;0,($BW22-ME$6)&gt;0),
            270-DEGREES(ATAN(($BW22-ME$6)/($BV22-ME$4)))-180+90+N("4"),
            IF(AND(($BV22-ME$4)&lt;0,($BW22-ME$6)&gt;=0),
                   180-DEGREES(ATAN(($BW22-ME$6)/($BV22-ME$4)))-180+N("3"),
                   IF(AND(($BV22-ME$4)&gt;0,($BW22-ME$6)&lt;0),
                          DEGREES(ATAN(($BW22-ME$6)/($BV22-ME$4)))-180+N("1"),
                          IF(AND(($BV22-ME$4)&lt;0,($BW22-ME$6)&lt;0),
                                90-DEGREES(ATAN(($BW22-ME$6)/($BV22-ME$4)))+90-180+N("2"),
                                180-DEGREES(ATAN(($BW22-ME$6)/($BV22-ME$4)))-180
                           )
                   )
            )
      )
)</f>
        <v>-1.2631796735220462</v>
      </c>
      <c r="PD22" s="100">
        <f t="shared" si="50"/>
        <v>-1.5889523368250593</v>
      </c>
      <c r="PE22" s="100">
        <f t="shared" si="50"/>
        <v>-1.9055554628037044</v>
      </c>
      <c r="PF22" s="100">
        <f t="shared" si="50"/>
        <v>-2.2133522784546642</v>
      </c>
      <c r="PG22" s="100">
        <f t="shared" si="50"/>
        <v>-2.5126881181633109</v>
      </c>
      <c r="PH22" s="100">
        <f t="shared" si="50"/>
        <v>-2.8038914385515454</v>
      </c>
      <c r="PI22" s="100"/>
      <c r="PJ22" s="100"/>
      <c r="PK22" s="100"/>
    </row>
    <row r="23" spans="1:427" x14ac:dyDescent="0.2">
      <c r="A23" s="92"/>
      <c r="B23" s="92"/>
      <c r="C23" s="92">
        <v>17</v>
      </c>
      <c r="D23" s="98">
        <f>SQRT(('Box Position Calc'!$D21-D$6)^2+(D$4-'Box Position Calc'!$C21)^2)</f>
        <v>9.2026558035335277</v>
      </c>
      <c r="E23" s="98">
        <f>SQRT(('Box Position Calc'!$D21-E$6)^2+(E$4-'Box Position Calc'!$C21)^2)</f>
        <v>12.080378999351145</v>
      </c>
      <c r="F23" s="98">
        <f>SQRT(('Box Position Calc'!$D21-F$6)^2+(F$4-'Box Position Calc'!$C21)^2)</f>
        <v>13.618261503618578</v>
      </c>
      <c r="G23" s="98">
        <f>SQRT(('Box Position Calc'!$D21-G$6)^2+(G$4-'Box Position Calc'!$C21)^2)</f>
        <v>15.195743968603425</v>
      </c>
      <c r="H23" s="98">
        <f>SQRT(('Box Position Calc'!$D21-H$6)^2+(H$4-'Box Position Calc'!$C21)^2)</f>
        <v>16.801676163501877</v>
      </c>
      <c r="I23" s="98">
        <f>SQRT(('Box Position Calc'!$D21-I$6)^2+(I$4-'Box Position Calc'!$C21)^2)</f>
        <v>18.428621972693975</v>
      </c>
      <c r="J23" s="98">
        <f>SQRT(('Box Position Calc'!$D21-J$6)^2+(J$4-'Box Position Calc'!$C21)^2)</f>
        <v>20.07147210563199</v>
      </c>
      <c r="K23" s="98">
        <f>SQRT(('Box Position Calc'!$D21-K$6)^2+(K$4-'Box Position Calc'!$C21)^2)</f>
        <v>21.72661906342768</v>
      </c>
      <c r="L23" s="98">
        <f>SQRT(('Box Position Calc'!$D21-L$6)^2+(L$4-'Box Position Calc'!$C21)^2)</f>
        <v>23.391452672565404</v>
      </c>
      <c r="M23" s="98">
        <f>SQRT(('Box Position Calc'!$D21-M$6)^2+(M$4-'Box Position Calc'!$C21)^2)</f>
        <v>25.064042752594151</v>
      </c>
      <c r="N23" s="98">
        <f>SQRT(('Box Position Calc'!$D21-N$6)^2+(N$4-'Box Position Calc'!$C21)^2)</f>
        <v>26.742933998353656</v>
      </c>
      <c r="O23" s="98">
        <f>SQRT(('Box Position Calc'!$D21-O$6)^2+(O$4-'Box Position Calc'!$C21)^2)</f>
        <v>28.427009996518528</v>
      </c>
      <c r="P23" s="98">
        <f>SQRT(('Box Position Calc'!$D21-P$6)^2+(P$4-'Box Position Calc'!$C21)^2)</f>
        <v>30.115400953821965</v>
      </c>
      <c r="Q23" s="98">
        <f>SQRT(('Box Position Calc'!$D21-Q$6)^2+(Q$4-'Box Position Calc'!$C21)^2)</f>
        <v>31.807419741975139</v>
      </c>
      <c r="R23" s="98">
        <f>SQRT(('Box Position Calc'!$D21-R$6)^2+(R$4-'Box Position Calc'!$C21)^2)</f>
        <v>33.502516703082925</v>
      </c>
      <c r="S23" s="98">
        <f>SQRT(('Box Position Calc'!$D21-S$6)^2+(S$4-'Box Position Calc'!$C21)^2)</f>
        <v>35.200247144074758</v>
      </c>
      <c r="T23" s="98">
        <f>SQRT(('Box Position Calc'!$D21-T$6)^2+(T$4-'Box Position Calc'!$C21)^2)</f>
        <v>36.900247578206951</v>
      </c>
      <c r="U23" s="98">
        <f>SQRT(('Box Position Calc'!$D21-U$6)^2+(U$4-'Box Position Calc'!$C21)^2)</f>
        <v>38.602218102428068</v>
      </c>
      <c r="V23" s="98">
        <f>SQRT(('Box Position Calc'!$D21-V$6)^2+(V$4-'Box Position Calc'!$C21)^2)</f>
        <v>38.602218102428068</v>
      </c>
      <c r="W23" s="98">
        <f>SQRT(('Box Position Calc'!$D21-W$6)^2+(W$4-'Box Position Calc'!$C21)^2)</f>
        <v>41.343149147211655</v>
      </c>
      <c r="X23" s="98">
        <f>SQRT(('Box Position Calc'!$D21-X$6)^2+(X$4-'Box Position Calc'!$C21)^2)</f>
        <v>42.715426987811099</v>
      </c>
      <c r="Y23" s="98">
        <f>SQRT(('Box Position Calc'!$D21-Y$6)^2+(Y$4-'Box Position Calc'!$C21)^2)</f>
        <v>44.08876264984864</v>
      </c>
      <c r="Z23" s="98">
        <f>SQRT(('Box Position Calc'!$D21-Z$6)^2+(Z$4-'Box Position Calc'!$C21)^2)</f>
        <v>45.463060270285261</v>
      </c>
      <c r="AA23" s="98">
        <f>SQRT(('Box Position Calc'!$D21-AA$6)^2+(AA$4-'Box Position Calc'!$C21)^2)</f>
        <v>46.838235173688247</v>
      </c>
      <c r="AB23" s="98">
        <f>SQRT(('Box Position Calc'!$D21-AB$6)^2+(AB$4-'Box Position Calc'!$C21)^2)</f>
        <v>48.214212294022794</v>
      </c>
      <c r="AC23" s="98">
        <f>SQRT(('Box Position Calc'!$D21-AC$6)^2+(AC$4-'Box Position Calc'!$C21)^2)</f>
        <v>49.590924855075102</v>
      </c>
      <c r="AD23" s="98">
        <f>SQRT(('Box Position Calc'!$D21-AD$6)^2+(AD$4-'Box Position Calc'!$C21)^2)</f>
        <v>50.968313261589749</v>
      </c>
      <c r="AE23" s="98">
        <f>SQRT(('Box Position Calc'!$D21-AE$6)^2+(AE$4-'Box Position Calc'!$C21)^2)</f>
        <v>52.346324163045296</v>
      </c>
      <c r="AF23" s="98">
        <f>SQRT(('Box Position Calc'!$D21-AF$6)^2+(AF$4-'Box Position Calc'!$C21)^2)</f>
        <v>53.724909659625581</v>
      </c>
      <c r="AG23" s="98">
        <f>SQRT(('Box Position Calc'!$D21-AG$6)^2+(AG$4-'Box Position Calc'!$C21)^2)</f>
        <v>55.104026625905249</v>
      </c>
      <c r="AH23" s="98">
        <f>SQRT(('Box Position Calc'!$D21-AH$6)^2+(AH$4-'Box Position Calc'!$C21)^2)</f>
        <v>56.483636132452141</v>
      </c>
      <c r="AI23" s="98">
        <f>SQRT(('Box Position Calc'!$D21-AI$6)^2+(AI$4-'Box Position Calc'!$C21)^2)</f>
        <v>57.86370294925193</v>
      </c>
      <c r="AJ23" s="98">
        <f>SQRT(('Box Position Calc'!$D21-AJ$6)^2+(AJ$4-'Box Position Calc'!$C21)^2)</f>
        <v>59.244195117804701</v>
      </c>
      <c r="AK23" s="98">
        <f>SQRT(('Box Position Calc'!$D21-AK$6)^2+(AK$4-'Box Position Calc'!$C21)^2)</f>
        <v>60.625083581097002</v>
      </c>
      <c r="AL23" s="98">
        <f>SQRT(('Box Position Calc'!$D21-AL$6)^2+(AL$4-'Box Position Calc'!$C21)^2)</f>
        <v>62.006341862544311</v>
      </c>
      <c r="AM23" s="98">
        <f>SQRT(('Box Position Calc'!$D21-AM$6)^2+(AM$4-'Box Position Calc'!$C21)^2)</f>
        <v>63.387945786526835</v>
      </c>
      <c r="AN23" s="98">
        <f>SQRT(('Box Position Calc'!$D21-AN$6)^2+(AN$4-'Box Position Calc'!$C21)^2)</f>
        <v>63.312636955584956</v>
      </c>
      <c r="AO23" s="98">
        <f>SQRT(('Box Position Calc'!$D21-AO$6)^2+(AO$4-'Box Position Calc'!$C21)^2)</f>
        <v>65.475198867061991</v>
      </c>
      <c r="AP23" s="98">
        <f>SQRT(('Box Position Calc'!$D21-AP$6)^2+(AP$4-'Box Position Calc'!$C21)^2)</f>
        <v>66.562979095532569</v>
      </c>
      <c r="AQ23" s="98">
        <f>SQRT(('Box Position Calc'!$D21-AQ$6)^2+(AQ$4-'Box Position Calc'!$C21)^2)</f>
        <v>67.654813789708172</v>
      </c>
      <c r="AR23" s="98">
        <f>SQRT(('Box Position Calc'!$D21-AR$6)^2+(AR$4-'Box Position Calc'!$C21)^2)</f>
        <v>68.750509781562045</v>
      </c>
      <c r="AS23" s="98">
        <f>SQRT(('Box Position Calc'!$D21-AS$6)^2+(AS$4-'Box Position Calc'!$C21)^2)</f>
        <v>69.849885361294767</v>
      </c>
      <c r="AT23" s="98">
        <f>SQRT(('Box Position Calc'!$D21-AT$6)^2+(AT$4-'Box Position Calc'!$C21)^2)</f>
        <v>70.95276948931712</v>
      </c>
      <c r="AU23" s="98">
        <f>SQRT(('Box Position Calc'!$D21-AU$6)^2+(AU$4-'Box Position Calc'!$C21)^2)</f>
        <v>72.059001067730009</v>
      </c>
      <c r="AV23" s="98">
        <f>SQRT(('Box Position Calc'!$D21-AV$6)^2+(AV$4-'Box Position Calc'!$C21)^2)</f>
        <v>73.168428266642749</v>
      </c>
      <c r="AW23" s="98">
        <f>SQRT(('Box Position Calc'!$D21-AW$6)^2+(AW$4-'Box Position Calc'!$C21)^2)</f>
        <v>74.280907901016988</v>
      </c>
      <c r="AX23" s="98">
        <f>SQRT(('Box Position Calc'!$D21-AX$6)^2+(AX$4-'Box Position Calc'!$C21)^2)</f>
        <v>75.396304854048921</v>
      </c>
      <c r="AY23" s="98">
        <f>SQRT(('Box Position Calc'!$D21-AY$6)^2+(AY$4-'Box Position Calc'!$C21)^2)</f>
        <v>76.514491543411452</v>
      </c>
      <c r="AZ23" s="98">
        <f>SQRT(('Box Position Calc'!$D21-AZ$6)^2+(AZ$4-'Box Position Calc'!$C21)^2)</f>
        <v>77.635347426965737</v>
      </c>
      <c r="BA23" s="98">
        <f>SQRT(('Box Position Calc'!$D21-BA$6)^2+(BA$4-'Box Position Calc'!$C21)^2)</f>
        <v>78.758758544820651</v>
      </c>
      <c r="BB23" s="98">
        <f>SQRT(('Box Position Calc'!$D21-BB$6)^2+(BB$4-'Box Position Calc'!$C21)^2)</f>
        <v>79.884617094868972</v>
      </c>
      <c r="BC23" s="98">
        <f>SQRT(('Box Position Calc'!$D21-BC$6)^2+(BC$4-'Box Position Calc'!$C21)^2)</f>
        <v>81.012821039160784</v>
      </c>
      <c r="BD23" s="98">
        <f>SQRT(('Box Position Calc'!$D21-BD$6)^2+(BD$4-'Box Position Calc'!$C21)^2)</f>
        <v>82.14327373868872</v>
      </c>
      <c r="BE23" s="98">
        <f>SQRT(('Box Position Calc'!$D21-BE$6)^2+(BE$4-'Box Position Calc'!$C21)^2)</f>
        <v>83.275883614357355</v>
      </c>
      <c r="BF23" s="98"/>
      <c r="BG23" s="98"/>
      <c r="BH23" s="98"/>
      <c r="BI23" s="98"/>
      <c r="BJ23" s="98"/>
      <c r="BK23" s="98"/>
      <c r="BL23" s="98"/>
      <c r="BM23" s="98"/>
      <c r="BN23" s="98"/>
      <c r="BO23" s="98"/>
      <c r="BP23" s="98"/>
      <c r="BQ23" s="98"/>
      <c r="BR23" s="98"/>
      <c r="BS23" s="98"/>
      <c r="BT23" s="98"/>
      <c r="BU23" s="98"/>
      <c r="BV23" s="98">
        <f>'Box Position Calc'!$D59</f>
        <v>1.8315747001755502</v>
      </c>
      <c r="BW23" s="98">
        <f>'Box Position Calc'!$F59</f>
        <v>7.3708363829817651</v>
      </c>
      <c r="BX23" s="98">
        <f>Display!D60</f>
        <v>11</v>
      </c>
      <c r="BY23" s="101"/>
      <c r="BZ23" s="98">
        <f t="shared" si="17"/>
        <v>38.835296894158091</v>
      </c>
      <c r="CA23" s="98">
        <f t="shared" si="18"/>
        <v>28.53550518612289</v>
      </c>
      <c r="CB23" s="98">
        <f t="shared" si="19"/>
        <v>25.072023639467147</v>
      </c>
      <c r="CC23" s="98">
        <f t="shared" si="20"/>
        <v>22.319227550487966</v>
      </c>
      <c r="CD23" s="98">
        <f t="shared" si="21"/>
        <v>20.088298549964037</v>
      </c>
      <c r="CE23" s="98">
        <f t="shared" si="22"/>
        <v>18.248883586610532</v>
      </c>
      <c r="CF23" s="98">
        <f t="shared" si="23"/>
        <v>16.709202533167428</v>
      </c>
      <c r="CG23" s="98">
        <f t="shared" si="24"/>
        <v>15.403281821296474</v>
      </c>
      <c r="CH23" s="98">
        <f t="shared" si="25"/>
        <v>14.282737795776512</v>
      </c>
      <c r="CI23" s="98">
        <f t="shared" si="26"/>
        <v>13.311416146100839</v>
      </c>
      <c r="CJ23" s="98">
        <f t="shared" si="27"/>
        <v>12.461832151556109</v>
      </c>
      <c r="CK23" s="98">
        <f t="shared" si="28"/>
        <v>11.712761607511027</v>
      </c>
      <c r="CL23" s="98">
        <f t="shared" si="29"/>
        <v>11.047579580249874</v>
      </c>
      <c r="CM23" s="98">
        <f t="shared" si="30"/>
        <v>10.453094054587893</v>
      </c>
      <c r="CN23" s="98">
        <f t="shared" si="31"/>
        <v>9.9187130570762463</v>
      </c>
      <c r="CO23" s="98">
        <f t="shared" si="32"/>
        <v>9.435840439606892</v>
      </c>
      <c r="CP23" s="98">
        <f t="shared" si="33"/>
        <v>8.997431069754839</v>
      </c>
      <c r="CQ23" s="98">
        <f t="shared" si="34"/>
        <v>8.5976588920265442</v>
      </c>
      <c r="CR23" s="98">
        <f t="shared" si="35"/>
        <v>8.5976588920265442</v>
      </c>
      <c r="CS23" s="98">
        <f t="shared" si="36"/>
        <v>7.9460208527029863</v>
      </c>
      <c r="CT23" s="98">
        <f t="shared" si="37"/>
        <v>7.6515810692803257</v>
      </c>
      <c r="CU23" s="98">
        <f t="shared" si="38"/>
        <v>7.3754775752434512</v>
      </c>
      <c r="CV23" s="98">
        <f t="shared" si="39"/>
        <v>7.1160609583289158</v>
      </c>
      <c r="CW23" s="98">
        <f t="shared" si="40"/>
        <v>6.8718725691850295</v>
      </c>
      <c r="CX23" s="98">
        <f t="shared" si="41"/>
        <v>6.6416178953289489</v>
      </c>
      <c r="CY23" s="98">
        <f t="shared" si="42"/>
        <v>6.4241442454183471</v>
      </c>
      <c r="CZ23" s="98">
        <f t="shared" si="43"/>
        <v>6.2184219562784619</v>
      </c>
      <c r="DA23" s="98">
        <f t="shared" ref="DA23:DA28" si="134">IF($BV23=AE$4,90,
      IF(AND(($BV23-AE$4)&gt;0,($BW23-AE$6)&gt;0),
            270-DEGREES(ATAN(($BW23-AE$6)/($BV23-AE$4)))-180+90+N("4"),
            IF(AND(($BV23-AE$4)&lt;0,($BW23-AE$6)&gt;=0),
                   180-DEGREES(ATAN(($BW23-AE$6)/($BV23-AE$4)))-180+N("3"),
                   IF(AND(($BV23-AE$4)&gt;0,($BW23-AE$6)&lt;0),
                          DEGREES(ATAN(($BW23-AE$6)/($BV23-AE$4)))-180+N("1"),
                          IF(AND(($BV23-AE$4)&lt;0,($BW23-AE$6)&lt;0),
                                90-DEGREES(ATAN(($BW23-AE$6)/($BV23-AE$4)))+90-180+N("2"),
                                180-DEGREES(ATAN(($BW23-AE$6)/($BV23-AE$4)))-180
                           )
                   )
            )
      )
)</f>
        <v>6.0235284943611305</v>
      </c>
      <c r="DB23" s="98">
        <f t="shared" ref="DB23:DB28" si="135">IF($BV23=AF$4,90,
      IF(AND(($BV23-AF$4)&gt;0,($BW23-AF$6)&gt;0),
            270-DEGREES(ATAN(($BW23-AF$6)/($BV23-AF$4)))-180+90+N("4"),
            IF(AND(($BV23-AF$4)&lt;0,($BW23-AF$6)&gt;=0),
                   180-DEGREES(ATAN(($BW23-AF$6)/($BV23-AF$4)))-180+N("3"),
                   IF(AND(($BV23-AF$4)&gt;0,($BW23-AF$6)&lt;0),
                          DEGREES(ATAN(($BW23-AF$6)/($BV23-AF$4)))-180+N("1"),
                          IF(AND(($BV23-AF$4)&lt;0,($BW23-AF$6)&lt;0),
                                90-DEGREES(ATAN(($BW23-AF$6)/($BV23-AF$4)))+90-180+N("2"),
                                180-DEGREES(ATAN(($BW23-AF$6)/($BV23-AF$4)))-180
                           )
                   )
            )
      )
)</f>
        <v>5.8386349474521353</v>
      </c>
      <c r="DC23" s="98">
        <f t="shared" si="51"/>
        <v>5.6629944998200301</v>
      </c>
      <c r="DD23" s="98">
        <f t="shared" si="116"/>
        <v>5.4959325608354561</v>
      </c>
      <c r="DE23" s="98">
        <f t="shared" si="117"/>
        <v>5.3368382780604406</v>
      </c>
      <c r="DF23" s="98">
        <f t="shared" si="118"/>
        <v>5.1851572144545912</v>
      </c>
      <c r="DG23" s="98">
        <f t="shared" si="119"/>
        <v>5.0403850083573332</v>
      </c>
      <c r="DH23" s="98">
        <f t="shared" si="120"/>
        <v>4.9020618663522839</v>
      </c>
      <c r="DI23" s="98">
        <f t="shared" si="121"/>
        <v>4.76976776458622</v>
      </c>
      <c r="DJ23" s="98">
        <f t="shared" si="122"/>
        <v>3.8678986025730921</v>
      </c>
      <c r="DK23" s="98">
        <f t="shared" si="123"/>
        <v>2.9120995954327498</v>
      </c>
      <c r="DL23" s="98">
        <f t="shared" si="124"/>
        <v>2.4575527552411245</v>
      </c>
      <c r="DM23" s="98">
        <f t="shared" si="125"/>
        <v>2.0176502073355493</v>
      </c>
      <c r="DN23" s="98">
        <f t="shared" si="126"/>
        <v>1.5917449132899719</v>
      </c>
      <c r="DO23" s="98">
        <f t="shared" si="127"/>
        <v>1.1792241654749489</v>
      </c>
      <c r="DP23" s="98">
        <f t="shared" si="128"/>
        <v>0.77950760843197031</v>
      </c>
      <c r="DQ23" s="98">
        <f t="shared" si="129"/>
        <v>0.3920453677806961</v>
      </c>
      <c r="DR23" s="98">
        <f t="shared" si="130"/>
        <v>1.6316283533626574E-2</v>
      </c>
      <c r="DS23" s="98">
        <f t="shared" si="107"/>
        <v>-0.3481737558645932</v>
      </c>
      <c r="DT23" s="98">
        <f t="shared" si="108"/>
        <v>-0.70189338283574898</v>
      </c>
      <c r="DU23" s="98">
        <f t="shared" si="109"/>
        <v>-1.0452872276056269</v>
      </c>
      <c r="DV23" s="98">
        <f t="shared" si="110"/>
        <v>-1.3787773072100435</v>
      </c>
      <c r="DW23" s="98">
        <f t="shared" si="111"/>
        <v>-1.7027643310401288</v>
      </c>
      <c r="DX23" s="98">
        <f t="shared" si="112"/>
        <v>-2.0176289273715611</v>
      </c>
      <c r="DY23" s="98">
        <f t="shared" si="113"/>
        <v>-2.3237327952475084</v>
      </c>
      <c r="DZ23" s="98">
        <f t="shared" si="114"/>
        <v>-2.6214197859696355</v>
      </c>
      <c r="EA23" s="98">
        <f t="shared" si="115"/>
        <v>-2.9110169183115318</v>
      </c>
      <c r="EB23" s="98"/>
      <c r="EC23" s="98"/>
      <c r="ED23" s="98"/>
      <c r="EE23" s="98"/>
      <c r="EF23" s="98"/>
      <c r="EG23" s="98"/>
      <c r="EH23" s="98"/>
      <c r="EI23" s="98"/>
      <c r="EJ23" s="98"/>
      <c r="EK23" s="98"/>
      <c r="EL23" s="98"/>
      <c r="EM23" s="98"/>
      <c r="EN23" s="98"/>
      <c r="EO23" s="98"/>
      <c r="EP23" s="98"/>
      <c r="EU23" s="94"/>
      <c r="EV23" s="94"/>
      <c r="EW23" s="94"/>
      <c r="EX23" s="94">
        <v>17</v>
      </c>
      <c r="EY23" s="99">
        <f>SQRT(('Box Position Calc'!$D21-EY$6)^2+(EY$4-'Box Position Calc'!$C21)^2)</f>
        <v>9.2026558035335277</v>
      </c>
      <c r="EZ23" s="99">
        <f>SQRT(('Box Position Calc'!$D21-EZ$6)^2+(EZ$4-'Box Position Calc'!$C21)^2)</f>
        <v>12.080378999351145</v>
      </c>
      <c r="FA23" s="99">
        <f>SQRT(('Box Position Calc'!$D21-FA$6)^2+(FA$4-'Box Position Calc'!$C21)^2)</f>
        <v>13.618261503618578</v>
      </c>
      <c r="FB23" s="99">
        <f>SQRT(('Box Position Calc'!$D21-FB$6)^2+(FB$4-'Box Position Calc'!$C21)^2)</f>
        <v>15.195743968603425</v>
      </c>
      <c r="FC23" s="99">
        <f>SQRT(('Box Position Calc'!$D21-FC$6)^2+(FC$4-'Box Position Calc'!$C21)^2)</f>
        <v>16.801676163501877</v>
      </c>
      <c r="FD23" s="99">
        <f>SQRT(('Box Position Calc'!$D21-FD$6)^2+(FD$4-'Box Position Calc'!$C21)^2)</f>
        <v>18.428621972693975</v>
      </c>
      <c r="FE23" s="99">
        <f>SQRT(('Box Position Calc'!$D21-FE$6)^2+(FE$4-'Box Position Calc'!$C21)^2)</f>
        <v>20.07147210563199</v>
      </c>
      <c r="FF23" s="99">
        <f>SQRT(('Box Position Calc'!$D21-FF$6)^2+(FF$4-'Box Position Calc'!$C21)^2)</f>
        <v>21.72661906342768</v>
      </c>
      <c r="FG23" s="99">
        <f>SQRT(('Box Position Calc'!$D21-FG$6)^2+(FG$4-'Box Position Calc'!$C21)^2)</f>
        <v>23.391452672565404</v>
      </c>
      <c r="FH23" s="99">
        <f>SQRT(('Box Position Calc'!$D21-FH$6)^2+(FH$4-'Box Position Calc'!$C21)^2)</f>
        <v>25.064042752594151</v>
      </c>
      <c r="FI23" s="99">
        <f>SQRT(('Box Position Calc'!$D21-FI$6)^2+(FI$4-'Box Position Calc'!$C21)^2)</f>
        <v>26.742933998353656</v>
      </c>
      <c r="FJ23" s="99">
        <f>SQRT(('Box Position Calc'!$D21-FJ$6)^2+(FJ$4-'Box Position Calc'!$C21)^2)</f>
        <v>28.427009996518528</v>
      </c>
      <c r="FK23" s="99">
        <f>SQRT(('Box Position Calc'!$D21-FK$6)^2+(FK$4-'Box Position Calc'!$C21)^2)</f>
        <v>30.115400953821965</v>
      </c>
      <c r="FL23" s="99">
        <f>SQRT(('Box Position Calc'!$D21-FL$6)^2+(FL$4-'Box Position Calc'!$C21)^2)</f>
        <v>31.807419741975139</v>
      </c>
      <c r="FM23" s="99">
        <f>SQRT(('Box Position Calc'!$D21-FM$6)^2+(FM$4-'Box Position Calc'!$C21)^2)</f>
        <v>33.502516703082925</v>
      </c>
      <c r="FN23" s="99">
        <f>SQRT(('Box Position Calc'!$D21-FN$6)^2+(FN$4-'Box Position Calc'!$C21)^2)</f>
        <v>35.200247144074758</v>
      </c>
      <c r="FO23" s="99">
        <f>SQRT(('Box Position Calc'!$D21-FO$6)^2+(FO$4-'Box Position Calc'!$C21)^2)</f>
        <v>36.900247578206951</v>
      </c>
      <c r="FP23" s="99">
        <f>SQRT(('Box Position Calc'!$D21-FP$6)^2+(FP$4-'Box Position Calc'!$C21)^2)</f>
        <v>38.602218102428068</v>
      </c>
      <c r="FQ23" s="99">
        <f>SQRT(('Box Position Calc'!$D21-FQ$6)^2+(FQ$4-'Box Position Calc'!$C21)^2)</f>
        <v>38.602218102428068</v>
      </c>
      <c r="FR23" s="99">
        <f>SQRT(('Box Position Calc'!$D21-FR$6)^2+(FR$4-'Box Position Calc'!$C21)^2)</f>
        <v>41.343149147211655</v>
      </c>
      <c r="FS23" s="99">
        <f>SQRT(('Box Position Calc'!$D21-FS$6)^2+(FS$4-'Box Position Calc'!$C21)^2)</f>
        <v>42.715426987811099</v>
      </c>
      <c r="FT23" s="99">
        <f>SQRT(('Box Position Calc'!$D21-FT$6)^2+(FT$4-'Box Position Calc'!$C21)^2)</f>
        <v>44.08876264984864</v>
      </c>
      <c r="FU23" s="99">
        <f>SQRT(('Box Position Calc'!$D21-FU$6)^2+(FU$4-'Box Position Calc'!$C21)^2)</f>
        <v>45.463060270285261</v>
      </c>
      <c r="FV23" s="99">
        <f>SQRT(('Box Position Calc'!$D21-FV$6)^2+(FV$4-'Box Position Calc'!$C21)^2)</f>
        <v>46.838235173688247</v>
      </c>
      <c r="FW23" s="99">
        <f>SQRT(('Box Position Calc'!$D21-FW$6)^2+(FW$4-'Box Position Calc'!$C21)^2)</f>
        <v>48.214212294022794</v>
      </c>
      <c r="FX23" s="99">
        <f>SQRT(('Box Position Calc'!$D21-FX$6)^2+(FX$4-'Box Position Calc'!$C21)^2)</f>
        <v>49.590924855075102</v>
      </c>
      <c r="FY23" s="99">
        <f>SQRT(('Box Position Calc'!$D21-FY$6)^2+(FY$4-'Box Position Calc'!$C21)^2)</f>
        <v>50.968313261589749</v>
      </c>
      <c r="FZ23" s="99">
        <f>SQRT(('Box Position Calc'!$D21-FZ$6)^2+(FZ$4-'Box Position Calc'!$C21)^2)</f>
        <v>52.346324163045296</v>
      </c>
      <c r="GA23" s="99">
        <f>SQRT(('Box Position Calc'!$D21-GA$6)^2+(GA$4-'Box Position Calc'!$C21)^2)</f>
        <v>53.724909659625581</v>
      </c>
      <c r="GB23" s="99">
        <f>SQRT(('Box Position Calc'!$D21-GB$6)^2+(GB$4-'Box Position Calc'!$C21)^2)</f>
        <v>55.104026625905249</v>
      </c>
      <c r="GC23" s="99">
        <f>SQRT(('Box Position Calc'!$D21-GC$6)^2+(GC$4-'Box Position Calc'!$C21)^2)</f>
        <v>56.483636132452141</v>
      </c>
      <c r="GD23" s="99">
        <f>SQRT(('Box Position Calc'!$D21-GD$6)^2+(GD$4-'Box Position Calc'!$C21)^2)</f>
        <v>57.86370294925193</v>
      </c>
      <c r="GE23" s="99">
        <f>SQRT(('Box Position Calc'!$D21-GE$6)^2+(GE$4-'Box Position Calc'!$C21)^2)</f>
        <v>59.244195117804701</v>
      </c>
      <c r="GF23" s="99">
        <f>SQRT(('Box Position Calc'!$D21-GF$6)^2+(GF$4-'Box Position Calc'!$C21)^2)</f>
        <v>60.625083581097002</v>
      </c>
      <c r="GG23" s="99">
        <f>SQRT(('Box Position Calc'!$D21-GG$6)^2+(GG$4-'Box Position Calc'!$C21)^2)</f>
        <v>62.006341862544311</v>
      </c>
      <c r="GH23" s="99">
        <f>SQRT(('Box Position Calc'!$D21-GH$6)^2+(GH$4-'Box Position Calc'!$C21)^2)</f>
        <v>63.387945786526835</v>
      </c>
      <c r="GI23" s="99">
        <f>SQRT(('Box Position Calc'!$D21-GI$6)^2+(GI$4-'Box Position Calc'!$C21)^2)</f>
        <v>63.312636955584956</v>
      </c>
      <c r="GJ23" s="99">
        <f>SQRT(('Box Position Calc'!$D21-GJ$6)^2+(GJ$4-'Box Position Calc'!$C21)^2)</f>
        <v>65.475198867061991</v>
      </c>
      <c r="GK23" s="99">
        <f>SQRT(('Box Position Calc'!$D21-GK$6)^2+(GK$4-'Box Position Calc'!$C21)^2)</f>
        <v>66.562979095532569</v>
      </c>
      <c r="GL23" s="99">
        <f>SQRT(('Box Position Calc'!$D21-GL$6)^2+(GL$4-'Box Position Calc'!$C21)^2)</f>
        <v>67.654813789708172</v>
      </c>
      <c r="GM23" s="99">
        <f>SQRT(('Box Position Calc'!$D21-GM$6)^2+(GM$4-'Box Position Calc'!$C21)^2)</f>
        <v>68.750509781562045</v>
      </c>
      <c r="GN23" s="99">
        <f>SQRT(('Box Position Calc'!$D21-GN$6)^2+(GN$4-'Box Position Calc'!$C21)^2)</f>
        <v>69.849885361294767</v>
      </c>
      <c r="GO23" s="99">
        <f>SQRT(('Box Position Calc'!$D21-GO$6)^2+(GO$4-'Box Position Calc'!$C21)^2)</f>
        <v>70.95276948931712</v>
      </c>
      <c r="GP23" s="99">
        <f>SQRT(('Box Position Calc'!$D21-GP$6)^2+(GP$4-'Box Position Calc'!$C21)^2)</f>
        <v>72.059001067730009</v>
      </c>
      <c r="GQ23" s="99">
        <f>SQRT(('Box Position Calc'!$D21-GQ$6)^2+(GQ$4-'Box Position Calc'!$C21)^2)</f>
        <v>73.168428266642749</v>
      </c>
      <c r="GR23" s="99">
        <f>SQRT(('Box Position Calc'!$D21-GR$6)^2+(GR$4-'Box Position Calc'!$C21)^2)</f>
        <v>74.280907901016988</v>
      </c>
      <c r="GS23" s="99">
        <f>SQRT(('Box Position Calc'!$D21-GS$6)^2+(GS$4-'Box Position Calc'!$C21)^2)</f>
        <v>75.396304854048921</v>
      </c>
      <c r="GT23" s="99">
        <f>SQRT(('Box Position Calc'!$D21-GT$6)^2+(GT$4-'Box Position Calc'!$C21)^2)</f>
        <v>76.514491543411452</v>
      </c>
      <c r="GU23" s="99">
        <f>SQRT(('Box Position Calc'!$D21-GU$6)^2+(GU$4-'Box Position Calc'!$C21)^2)</f>
        <v>77.635347426965737</v>
      </c>
      <c r="GV23" s="99">
        <f>SQRT(('Box Position Calc'!$D21-GV$6)^2+(GV$4-'Box Position Calc'!$C21)^2)</f>
        <v>78.758758544820651</v>
      </c>
      <c r="GW23" s="99">
        <f>SQRT(('Box Position Calc'!$D21-GW$6)^2+(GW$4-'Box Position Calc'!$C21)^2)</f>
        <v>79.884617094868972</v>
      </c>
      <c r="GX23" s="99">
        <f>SQRT(('Box Position Calc'!$D21-GX$6)^2+(GX$4-'Box Position Calc'!$C21)^2)</f>
        <v>81.012821039160784</v>
      </c>
      <c r="GY23" s="99">
        <f>SQRT(('Box Position Calc'!$D21-GY$6)^2+(GY$4-'Box Position Calc'!$C21)^2)</f>
        <v>82.14327373868872</v>
      </c>
      <c r="GZ23" s="99">
        <f>SQRT(('Box Position Calc'!$D21-GZ$6)^2+(GZ$4-'Box Position Calc'!$C21)^2)</f>
        <v>83.275883614357355</v>
      </c>
      <c r="HA23" s="99"/>
      <c r="HB23" s="99"/>
      <c r="HC23" s="99"/>
      <c r="HD23" s="99"/>
      <c r="HE23" s="99"/>
      <c r="HF23" s="99"/>
      <c r="HG23" s="99"/>
      <c r="HH23" s="99"/>
      <c r="HI23" s="99"/>
      <c r="HJ23" s="99"/>
      <c r="HK23" s="99"/>
      <c r="HL23" s="99"/>
      <c r="HM23" s="99"/>
      <c r="HN23" s="99"/>
      <c r="HO23" s="99"/>
      <c r="HP23" s="99"/>
      <c r="HQ23" s="99"/>
      <c r="HR23" s="99"/>
      <c r="HS23" s="115">
        <f>'Box Position Calc'!$D59</f>
        <v>1.8315747001755502</v>
      </c>
      <c r="HT23" s="115">
        <f>'Box Position Calc'!$F59</f>
        <v>7.3708363829817651</v>
      </c>
      <c r="HU23" s="115">
        <f>Display!FB60</f>
        <v>0</v>
      </c>
      <c r="HV23" s="116"/>
      <c r="HW23" s="115">
        <f t="shared" si="52"/>
        <v>38.835296894158091</v>
      </c>
      <c r="HX23" s="115">
        <f t="shared" si="64"/>
        <v>28.53550518612289</v>
      </c>
      <c r="HY23" s="115">
        <f t="shared" si="65"/>
        <v>25.072023639467147</v>
      </c>
      <c r="HZ23" s="115">
        <f t="shared" si="66"/>
        <v>22.319227550487966</v>
      </c>
      <c r="IA23" s="115">
        <f t="shared" si="67"/>
        <v>20.088298549964037</v>
      </c>
      <c r="IB23" s="115">
        <f t="shared" si="68"/>
        <v>18.248883586610532</v>
      </c>
      <c r="IC23" s="115">
        <f t="shared" si="69"/>
        <v>16.709202533167428</v>
      </c>
      <c r="ID23" s="115">
        <f t="shared" si="70"/>
        <v>15.403281821296474</v>
      </c>
      <c r="IE23" s="115">
        <f t="shared" si="71"/>
        <v>14.282737795776512</v>
      </c>
      <c r="IF23" s="115">
        <f t="shared" si="72"/>
        <v>13.311416146100839</v>
      </c>
      <c r="IG23" s="115">
        <f t="shared" si="73"/>
        <v>12.461832151556109</v>
      </c>
      <c r="IH23" s="115">
        <f t="shared" si="74"/>
        <v>11.712761607511027</v>
      </c>
      <c r="II23" s="115">
        <f t="shared" si="75"/>
        <v>11.047579580249874</v>
      </c>
      <c r="IJ23" s="115">
        <f t="shared" si="76"/>
        <v>10.453094054587893</v>
      </c>
      <c r="IK23" s="115">
        <f t="shared" si="77"/>
        <v>9.9187130570762463</v>
      </c>
      <c r="IL23" s="115">
        <f t="shared" si="78"/>
        <v>9.435840439606892</v>
      </c>
      <c r="IM23" s="115">
        <f t="shared" si="79"/>
        <v>8.997431069754839</v>
      </c>
      <c r="IN23" s="115">
        <f t="shared" si="80"/>
        <v>8.5976588920265442</v>
      </c>
      <c r="IO23" s="115">
        <f t="shared" si="81"/>
        <v>8.5976588920265442</v>
      </c>
      <c r="IP23" s="115">
        <f t="shared" si="82"/>
        <v>7.9460208527029863</v>
      </c>
      <c r="IQ23" s="115">
        <f t="shared" si="83"/>
        <v>7.6515810692803257</v>
      </c>
      <c r="IR23" s="115">
        <f t="shared" si="84"/>
        <v>7.3754775752434512</v>
      </c>
      <c r="IS23" s="115">
        <f t="shared" si="85"/>
        <v>7.1160609583289158</v>
      </c>
      <c r="IT23" s="115">
        <f t="shared" si="86"/>
        <v>6.8718725691850295</v>
      </c>
      <c r="IU23" s="115">
        <f t="shared" si="87"/>
        <v>6.6416178953289489</v>
      </c>
      <c r="IV23" s="115">
        <f t="shared" si="88"/>
        <v>6.4241442454183471</v>
      </c>
      <c r="IW23" s="115">
        <f t="shared" si="89"/>
        <v>6.2184219562784619</v>
      </c>
      <c r="IX23" s="115">
        <f t="shared" si="90"/>
        <v>6.0235284943611305</v>
      </c>
      <c r="IY23" s="115">
        <f t="shared" si="91"/>
        <v>5.8386349474521353</v>
      </c>
      <c r="IZ23" s="115">
        <f t="shared" si="92"/>
        <v>5.6629944998200301</v>
      </c>
      <c r="JA23" s="115">
        <f t="shared" si="93"/>
        <v>5.4959325608354561</v>
      </c>
      <c r="JB23" s="115">
        <f t="shared" si="94"/>
        <v>5.3368382780604406</v>
      </c>
      <c r="JC23" s="115">
        <f t="shared" si="95"/>
        <v>5.1851572144545912</v>
      </c>
      <c r="JD23" s="115">
        <f t="shared" si="96"/>
        <v>5.0403850083573332</v>
      </c>
      <c r="JE23" s="115">
        <f t="shared" si="97"/>
        <v>4.9020618663522839</v>
      </c>
      <c r="JF23" s="115">
        <f t="shared" si="98"/>
        <v>4.76976776458622</v>
      </c>
      <c r="JG23" s="115">
        <f t="shared" si="99"/>
        <v>3.8678986025730921</v>
      </c>
      <c r="JH23" s="115">
        <f t="shared" si="100"/>
        <v>2.9120995954327498</v>
      </c>
      <c r="JI23" s="115">
        <f t="shared" si="101"/>
        <v>2.4575527552411245</v>
      </c>
      <c r="JJ23" s="115">
        <f t="shared" si="102"/>
        <v>2.0176502073355493</v>
      </c>
      <c r="JK23" s="115">
        <f t="shared" si="103"/>
        <v>1.5917449132899719</v>
      </c>
      <c r="JL23" s="115">
        <f t="shared" si="104"/>
        <v>1.1792241654749489</v>
      </c>
      <c r="JM23" s="115">
        <f t="shared" si="105"/>
        <v>0.77950760843197031</v>
      </c>
      <c r="JN23" s="115">
        <f t="shared" si="106"/>
        <v>0.3920453677806961</v>
      </c>
      <c r="JO23" s="115">
        <f t="shared" si="54"/>
        <v>1.6316283533626574E-2</v>
      </c>
      <c r="JP23" s="115">
        <f t="shared" si="55"/>
        <v>-0.3481737558645932</v>
      </c>
      <c r="JQ23" s="115">
        <f t="shared" si="56"/>
        <v>-0.70189338283574898</v>
      </c>
      <c r="JR23" s="115">
        <f t="shared" si="57"/>
        <v>-1.0452872276056269</v>
      </c>
      <c r="JS23" s="115">
        <f t="shared" si="58"/>
        <v>-1.3787773072100435</v>
      </c>
      <c r="JT23" s="115">
        <f t="shared" si="59"/>
        <v>-1.7027643310401288</v>
      </c>
      <c r="JU23" s="115">
        <f t="shared" si="60"/>
        <v>-2.0176289273715611</v>
      </c>
      <c r="JV23" s="115">
        <f t="shared" si="61"/>
        <v>-2.3237327952475084</v>
      </c>
      <c r="JW23" s="115">
        <f t="shared" si="62"/>
        <v>-2.6214197859696355</v>
      </c>
      <c r="JX23" s="115">
        <f t="shared" si="63"/>
        <v>-2.9110169183115318</v>
      </c>
      <c r="JY23" s="99"/>
      <c r="JZ23" s="99"/>
      <c r="KA23" s="99"/>
      <c r="KH23" s="96">
        <v>17</v>
      </c>
      <c r="KI23" s="100">
        <f>SQRT(('Box Position Calc'!$D21-KI$6)^2+(KI$4-'Box Position Calc'!$C21)^2)</f>
        <v>9.2026558035335277</v>
      </c>
      <c r="KJ23" s="100">
        <f>SQRT(('Box Position Calc'!$D21-KJ$6)^2+(KJ$4-'Box Position Calc'!$C21)^2)</f>
        <v>12.080378999351145</v>
      </c>
      <c r="KK23" s="100">
        <f>SQRT(('Box Position Calc'!$D21-KK$6)^2+(KK$4-'Box Position Calc'!$C21)^2)</f>
        <v>13.618261503618578</v>
      </c>
      <c r="KL23" s="100">
        <f>SQRT(('Box Position Calc'!$D21-KL$6)^2+(KL$4-'Box Position Calc'!$C21)^2)</f>
        <v>15.195743968603425</v>
      </c>
      <c r="KM23" s="100">
        <f>SQRT(('Box Position Calc'!$D21-KM$6)^2+(KM$4-'Box Position Calc'!$C21)^2)</f>
        <v>16.801676163501877</v>
      </c>
      <c r="KN23" s="100">
        <f>SQRT(('Box Position Calc'!$D21-KN$6)^2+(KN$4-'Box Position Calc'!$C21)^2)</f>
        <v>18.428621972693975</v>
      </c>
      <c r="KO23" s="100">
        <f>SQRT(('Box Position Calc'!$D21-KO$6)^2+(KO$4-'Box Position Calc'!$C21)^2)</f>
        <v>20.07147210563199</v>
      </c>
      <c r="KP23" s="100">
        <f>SQRT(('Box Position Calc'!$D21-KP$6)^2+(KP$4-'Box Position Calc'!$C21)^2)</f>
        <v>21.72661906342768</v>
      </c>
      <c r="KQ23" s="100">
        <f>SQRT(('Box Position Calc'!$D21-KQ$6)^2+(KQ$4-'Box Position Calc'!$C21)^2)</f>
        <v>23.391452672565404</v>
      </c>
      <c r="KR23" s="100">
        <f>SQRT(('Box Position Calc'!$D21-KR$6)^2+(KR$4-'Box Position Calc'!$C21)^2)</f>
        <v>25.064042752594151</v>
      </c>
      <c r="KS23" s="100">
        <f>SQRT(('Box Position Calc'!$D21-KS$6)^2+(KS$4-'Box Position Calc'!$C21)^2)</f>
        <v>26.742933998353656</v>
      </c>
      <c r="KT23" s="100">
        <f>SQRT(('Box Position Calc'!$D21-KT$6)^2+(KT$4-'Box Position Calc'!$C21)^2)</f>
        <v>28.427009996518528</v>
      </c>
      <c r="KU23" s="100">
        <f>SQRT(('Box Position Calc'!$D21-KU$6)^2+(KU$4-'Box Position Calc'!$C21)^2)</f>
        <v>30.115400953821965</v>
      </c>
      <c r="KV23" s="100">
        <f>SQRT(('Box Position Calc'!$D21-KV$6)^2+(KV$4-'Box Position Calc'!$C21)^2)</f>
        <v>31.807419741975139</v>
      </c>
      <c r="KW23" s="100">
        <f>SQRT(('Box Position Calc'!$D21-KW$6)^2+(KW$4-'Box Position Calc'!$C21)^2)</f>
        <v>33.502516703082925</v>
      </c>
      <c r="KX23" s="100">
        <f>SQRT(('Box Position Calc'!$D21-KX$6)^2+(KX$4-'Box Position Calc'!$C21)^2)</f>
        <v>35.200247144074758</v>
      </c>
      <c r="KY23" s="100">
        <f>SQRT(('Box Position Calc'!$D21-KY$6)^2+(KY$4-'Box Position Calc'!$C21)^2)</f>
        <v>36.900247578206951</v>
      </c>
      <c r="KZ23" s="100">
        <f>SQRT(('Box Position Calc'!$D21-KZ$6)^2+(KZ$4-'Box Position Calc'!$C21)^2)</f>
        <v>38.602218102428068</v>
      </c>
      <c r="LA23" s="100">
        <f>SQRT(('Box Position Calc'!$D21-LA$6)^2+(LA$4-'Box Position Calc'!$C21)^2)</f>
        <v>38.602218102428068</v>
      </c>
      <c r="LB23" s="100">
        <f>SQRT(('Box Position Calc'!$D21-LB$6)^2+(LB$4-'Box Position Calc'!$C21)^2)</f>
        <v>41.343149147211655</v>
      </c>
      <c r="LC23" s="100">
        <f>SQRT(('Box Position Calc'!$D21-LC$6)^2+(LC$4-'Box Position Calc'!$C21)^2)</f>
        <v>42.715426987811099</v>
      </c>
      <c r="LD23" s="100">
        <f>SQRT(('Box Position Calc'!$D21-LD$6)^2+(LD$4-'Box Position Calc'!$C21)^2)</f>
        <v>44.08876264984864</v>
      </c>
      <c r="LE23" s="100">
        <f>SQRT(('Box Position Calc'!$D21-LE$6)^2+(LE$4-'Box Position Calc'!$C21)^2)</f>
        <v>45.463060270285261</v>
      </c>
      <c r="LF23" s="100">
        <f>SQRT(('Box Position Calc'!$D21-LF$6)^2+(LF$4-'Box Position Calc'!$C21)^2)</f>
        <v>46.838235173688247</v>
      </c>
      <c r="LG23" s="100">
        <f>SQRT(('Box Position Calc'!$D21-LG$6)^2+(LG$4-'Box Position Calc'!$C21)^2)</f>
        <v>48.214212294022794</v>
      </c>
      <c r="LH23" s="100">
        <f>SQRT(('Box Position Calc'!$D21-LH$6)^2+(LH$4-'Box Position Calc'!$C21)^2)</f>
        <v>49.590924855075102</v>
      </c>
      <c r="LI23" s="100">
        <f>SQRT(('Box Position Calc'!$D21-LI$6)^2+(LI$4-'Box Position Calc'!$C21)^2)</f>
        <v>50.968313261589749</v>
      </c>
      <c r="LJ23" s="100">
        <f>SQRT(('Box Position Calc'!$D21-LJ$6)^2+(LJ$4-'Box Position Calc'!$C21)^2)</f>
        <v>52.346324163045296</v>
      </c>
      <c r="LK23" s="100">
        <f>SQRT(('Box Position Calc'!$D21-LK$6)^2+(LK$4-'Box Position Calc'!$C21)^2)</f>
        <v>53.724909659625581</v>
      </c>
      <c r="LL23" s="100">
        <f>SQRT(('Box Position Calc'!$D21-LL$6)^2+(LL$4-'Box Position Calc'!$C21)^2)</f>
        <v>55.104026625905249</v>
      </c>
      <c r="LM23" s="100">
        <f>SQRT(('Box Position Calc'!$D21-LM$6)^2+(LM$4-'Box Position Calc'!$C21)^2)</f>
        <v>56.483636132452141</v>
      </c>
      <c r="LN23" s="100">
        <f>SQRT(('Box Position Calc'!$D21-LN$6)^2+(LN$4-'Box Position Calc'!$C21)^2)</f>
        <v>57.86370294925193</v>
      </c>
      <c r="LO23" s="100">
        <f>SQRT(('Box Position Calc'!$D21-LO$6)^2+(LO$4-'Box Position Calc'!$C21)^2)</f>
        <v>59.244195117804701</v>
      </c>
      <c r="LP23" s="100">
        <f>SQRT(('Box Position Calc'!$D21-LP$6)^2+(LP$4-'Box Position Calc'!$C21)^2)</f>
        <v>60.625083581097002</v>
      </c>
      <c r="LQ23" s="100">
        <f>SQRT(('Box Position Calc'!$D21-LQ$6)^2+(LQ$4-'Box Position Calc'!$C21)^2)</f>
        <v>62.006341862544311</v>
      </c>
      <c r="LR23" s="100">
        <f>SQRT(('Box Position Calc'!$D21-LR$6)^2+(LR$4-'Box Position Calc'!$C21)^2)</f>
        <v>63.387945786526835</v>
      </c>
      <c r="LS23" s="100">
        <f>SQRT(('Box Position Calc'!$D21-LS$6)^2+(LS$4-'Box Position Calc'!$C21)^2)</f>
        <v>63.312636955584956</v>
      </c>
      <c r="LT23" s="100">
        <f>SQRT(('Box Position Calc'!$D21-LT$6)^2+(LT$4-'Box Position Calc'!$C21)^2)</f>
        <v>65.475198867061991</v>
      </c>
      <c r="LU23" s="100">
        <f>SQRT(('Box Position Calc'!$D21-LU$6)^2+(LU$4-'Box Position Calc'!$C21)^2)</f>
        <v>66.562979095532569</v>
      </c>
      <c r="LV23" s="100">
        <f>SQRT(('Box Position Calc'!$D21-LV$6)^2+(LV$4-'Box Position Calc'!$C21)^2)</f>
        <v>67.654813789708172</v>
      </c>
      <c r="LW23" s="100">
        <f>SQRT(('Box Position Calc'!$D21-LW$6)^2+(LW$4-'Box Position Calc'!$C21)^2)</f>
        <v>68.750509781562045</v>
      </c>
      <c r="LX23" s="100">
        <f>SQRT(('Box Position Calc'!$D21-LX$6)^2+(LX$4-'Box Position Calc'!$C21)^2)</f>
        <v>69.849885361294767</v>
      </c>
      <c r="LY23" s="100">
        <f>SQRT(('Box Position Calc'!$D21-LY$6)^2+(LY$4-'Box Position Calc'!$C21)^2)</f>
        <v>70.95276948931712</v>
      </c>
      <c r="LZ23" s="100">
        <f>SQRT(('Box Position Calc'!$D21-LZ$6)^2+(LZ$4-'Box Position Calc'!$C21)^2)</f>
        <v>72.059001067730009</v>
      </c>
      <c r="MA23" s="100">
        <f>SQRT(('Box Position Calc'!$D21-MA$6)^2+(MA$4-'Box Position Calc'!$C21)^2)</f>
        <v>73.168428266642749</v>
      </c>
      <c r="MB23" s="100">
        <f>SQRT(('Box Position Calc'!$D21-MB$6)^2+(MB$4-'Box Position Calc'!$C21)^2)</f>
        <v>74.280907901016988</v>
      </c>
      <c r="MC23" s="100">
        <f>SQRT(('Box Position Calc'!$D21-MC$6)^2+(MC$4-'Box Position Calc'!$C21)^2)</f>
        <v>75.396304854048921</v>
      </c>
      <c r="MD23" s="100">
        <f>SQRT(('Box Position Calc'!$D21-MD$6)^2+(MD$4-'Box Position Calc'!$C21)^2)</f>
        <v>76.514491543411452</v>
      </c>
      <c r="ME23" s="100">
        <f>SQRT(('Box Position Calc'!$D21-ME$6)^2+(ME$4-'Box Position Calc'!$C21)^2)</f>
        <v>77.635347426965737</v>
      </c>
      <c r="MF23" s="100">
        <f>SQRT(('Box Position Calc'!$D21-MF$6)^2+(MF$4-'Box Position Calc'!$C21)^2)</f>
        <v>78.758758544820651</v>
      </c>
      <c r="MG23" s="100">
        <f>SQRT(('Box Position Calc'!$D21-MG$6)^2+(MG$4-'Box Position Calc'!$C21)^2)</f>
        <v>79.884617094868972</v>
      </c>
      <c r="MH23" s="100">
        <f>SQRT(('Box Position Calc'!$D21-MH$6)^2+(MH$4-'Box Position Calc'!$C21)^2)</f>
        <v>81.012821039160784</v>
      </c>
      <c r="MI23" s="100">
        <f>SQRT(('Box Position Calc'!$D21-MI$6)^2+(MI$4-'Box Position Calc'!$C21)^2)</f>
        <v>82.14327373868872</v>
      </c>
      <c r="MJ23" s="100">
        <f>SQRT(('Box Position Calc'!$D21-MJ$6)^2+(MJ$4-'Box Position Calc'!$C21)^2)</f>
        <v>83.275883614357355</v>
      </c>
      <c r="MK23" s="100"/>
      <c r="ML23" s="100"/>
      <c r="MM23" s="100"/>
      <c r="MN23" s="100"/>
      <c r="MO23" s="100"/>
      <c r="MP23" s="100"/>
      <c r="MQ23" s="100"/>
      <c r="MR23" s="100"/>
      <c r="MS23" s="100"/>
      <c r="MT23" s="100"/>
      <c r="MU23" s="100"/>
      <c r="MV23" s="100"/>
      <c r="MW23" s="100"/>
      <c r="MX23" s="100"/>
      <c r="MY23" s="100"/>
      <c r="MZ23" s="100"/>
      <c r="NA23" s="100"/>
      <c r="NB23" s="100"/>
      <c r="NC23" s="100">
        <f>Display!C23</f>
        <v>1.8315747001755502</v>
      </c>
      <c r="ND23" s="100">
        <f>Display!D23</f>
        <v>7.3708363829817651</v>
      </c>
      <c r="NE23" s="100">
        <f>Display!D60</f>
        <v>11</v>
      </c>
      <c r="NF23" s="100"/>
      <c r="NG23" s="100">
        <f t="shared" si="53"/>
        <v>38.835296894158091</v>
      </c>
      <c r="NH23" s="100">
        <f t="shared" ref="NH23:NH28" si="136">IF($BV23=KJ$4,90,
      IF(AND(($BV23-KJ$4)&gt;0,($BW23-KJ$6)&gt;0),
            270-DEGREES(ATAN(($BW23-KJ$6)/($BV23-KJ$4)))-180+90+N("4"),
            IF(AND(($BV23-KJ$4)&lt;0,($BW23-KJ$6)&gt;=0),
                   180-DEGREES(ATAN(($BW23-KJ$6)/($BV23-KJ$4)))-180+N("3"),
                   IF(AND(($BV23-KJ$4)&gt;0,($BW23-KJ$6)&lt;0),
                          DEGREES(ATAN(($BW23-KJ$6)/($BV23-KJ$4)))-180+N("1"),
                          IF(AND(($BV23-KJ$4)&lt;0,($BW23-KJ$6)&lt;0),
                                90-DEGREES(ATAN(($BW23-KJ$6)/($BV23-KJ$4)))+90-180+N("2"),
                                180-DEGREES(ATAN(($BW23-KJ$6)/($BV23-KJ$4)))-180
                           )
                   )
            )
      )
)</f>
        <v>28.53550518612289</v>
      </c>
      <c r="NI23" s="100">
        <f t="shared" ref="NI23:NI28" si="137">IF($BV23=KK$4,90,
      IF(AND(($BV23-KK$4)&gt;0,($BW23-KK$6)&gt;0),
            270-DEGREES(ATAN(($BW23-KK$6)/($BV23-KK$4)))-180+90+N("4"),
            IF(AND(($BV23-KK$4)&lt;0,($BW23-KK$6)&gt;=0),
                   180-DEGREES(ATAN(($BW23-KK$6)/($BV23-KK$4)))-180+N("3"),
                   IF(AND(($BV23-KK$4)&gt;0,($BW23-KK$6)&lt;0),
                          DEGREES(ATAN(($BW23-KK$6)/($BV23-KK$4)))-180+N("1"),
                          IF(AND(($BV23-KK$4)&lt;0,($BW23-KK$6)&lt;0),
                                90-DEGREES(ATAN(($BW23-KK$6)/($BV23-KK$4)))+90-180+N("2"),
                                180-DEGREES(ATAN(($BW23-KK$6)/($BV23-KK$4)))-180
                           )
                   )
            )
      )
)</f>
        <v>25.072023639467147</v>
      </c>
      <c r="NJ23" s="100">
        <f t="shared" ref="NJ23:NJ28" si="138">IF($BV23=KL$4,90,
      IF(AND(($BV23-KL$4)&gt;0,($BW23-KL$6)&gt;0),
            270-DEGREES(ATAN(($BW23-KL$6)/($BV23-KL$4)))-180+90+N("4"),
            IF(AND(($BV23-KL$4)&lt;0,($BW23-KL$6)&gt;=0),
                   180-DEGREES(ATAN(($BW23-KL$6)/($BV23-KL$4)))-180+N("3"),
                   IF(AND(($BV23-KL$4)&gt;0,($BW23-KL$6)&lt;0),
                          DEGREES(ATAN(($BW23-KL$6)/($BV23-KL$4)))-180+N("1"),
                          IF(AND(($BV23-KL$4)&lt;0,($BW23-KL$6)&lt;0),
                                90-DEGREES(ATAN(($BW23-KL$6)/($BV23-KL$4)))+90-180+N("2"),
                                180-DEGREES(ATAN(($BW23-KL$6)/($BV23-KL$4)))-180
                           )
                   )
            )
      )
)</f>
        <v>22.319227550487966</v>
      </c>
      <c r="NK23" s="100">
        <f t="shared" ref="NK23:NK28" si="139">IF($BV23=KM$4,90,
      IF(AND(($BV23-KM$4)&gt;0,($BW23-KM$6)&gt;0),
            270-DEGREES(ATAN(($BW23-KM$6)/($BV23-KM$4)))-180+90+N("4"),
            IF(AND(($BV23-KM$4)&lt;0,($BW23-KM$6)&gt;=0),
                   180-DEGREES(ATAN(($BW23-KM$6)/($BV23-KM$4)))-180+N("3"),
                   IF(AND(($BV23-KM$4)&gt;0,($BW23-KM$6)&lt;0),
                          DEGREES(ATAN(($BW23-KM$6)/($BV23-KM$4)))-180+N("1"),
                          IF(AND(($BV23-KM$4)&lt;0,($BW23-KM$6)&lt;0),
                                90-DEGREES(ATAN(($BW23-KM$6)/($BV23-KM$4)))+90-180+N("2"),
                                180-DEGREES(ATAN(($BW23-KM$6)/($BV23-KM$4)))-180
                           )
                   )
            )
      )
)</f>
        <v>20.088298549964037</v>
      </c>
      <c r="NL23" s="100">
        <f t="shared" ref="NL23:NL28" si="140">IF($BV23=KN$4,90,
      IF(AND(($BV23-KN$4)&gt;0,($BW23-KN$6)&gt;0),
            270-DEGREES(ATAN(($BW23-KN$6)/($BV23-KN$4)))-180+90+N("4"),
            IF(AND(($BV23-KN$4)&lt;0,($BW23-KN$6)&gt;=0),
                   180-DEGREES(ATAN(($BW23-KN$6)/($BV23-KN$4)))-180+N("3"),
                   IF(AND(($BV23-KN$4)&gt;0,($BW23-KN$6)&lt;0),
                          DEGREES(ATAN(($BW23-KN$6)/($BV23-KN$4)))-180+N("1"),
                          IF(AND(($BV23-KN$4)&lt;0,($BW23-KN$6)&lt;0),
                                90-DEGREES(ATAN(($BW23-KN$6)/($BV23-KN$4)))+90-180+N("2"),
                                180-DEGREES(ATAN(($BW23-KN$6)/($BV23-KN$4)))-180
                           )
                   )
            )
      )
)</f>
        <v>18.248883586610532</v>
      </c>
      <c r="NM23" s="100">
        <f t="shared" ref="NM23:NM28" si="141">IF($BV23=KO$4,90,
      IF(AND(($BV23-KO$4)&gt;0,($BW23-KO$6)&gt;0),
            270-DEGREES(ATAN(($BW23-KO$6)/($BV23-KO$4)))-180+90+N("4"),
            IF(AND(($BV23-KO$4)&lt;0,($BW23-KO$6)&gt;=0),
                   180-DEGREES(ATAN(($BW23-KO$6)/($BV23-KO$4)))-180+N("3"),
                   IF(AND(($BV23-KO$4)&gt;0,($BW23-KO$6)&lt;0),
                          DEGREES(ATAN(($BW23-KO$6)/($BV23-KO$4)))-180+N("1"),
                          IF(AND(($BV23-KO$4)&lt;0,($BW23-KO$6)&lt;0),
                                90-DEGREES(ATAN(($BW23-KO$6)/($BV23-KO$4)))+90-180+N("2"),
                                180-DEGREES(ATAN(($BW23-KO$6)/($BV23-KO$4)))-180
                           )
                   )
            )
      )
)</f>
        <v>16.709202533167428</v>
      </c>
      <c r="NN23" s="100">
        <f t="shared" ref="NN23:NN28" si="142">IF($BV23=KP$4,90,
      IF(AND(($BV23-KP$4)&gt;0,($BW23-KP$6)&gt;0),
            270-DEGREES(ATAN(($BW23-KP$6)/($BV23-KP$4)))-180+90+N("4"),
            IF(AND(($BV23-KP$4)&lt;0,($BW23-KP$6)&gt;=0),
                   180-DEGREES(ATAN(($BW23-KP$6)/($BV23-KP$4)))-180+N("3"),
                   IF(AND(($BV23-KP$4)&gt;0,($BW23-KP$6)&lt;0),
                          DEGREES(ATAN(($BW23-KP$6)/($BV23-KP$4)))-180+N("1"),
                          IF(AND(($BV23-KP$4)&lt;0,($BW23-KP$6)&lt;0),
                                90-DEGREES(ATAN(($BW23-KP$6)/($BV23-KP$4)))+90-180+N("2"),
                                180-DEGREES(ATAN(($BW23-KP$6)/($BV23-KP$4)))-180
                           )
                   )
            )
      )
)</f>
        <v>15.403281821296474</v>
      </c>
      <c r="NO23" s="100">
        <f t="shared" ref="NO23:NO28" si="143">IF($BV23=KQ$4,90,
      IF(AND(($BV23-KQ$4)&gt;0,($BW23-KQ$6)&gt;0),
            270-DEGREES(ATAN(($BW23-KQ$6)/($BV23-KQ$4)))-180+90+N("4"),
            IF(AND(($BV23-KQ$4)&lt;0,($BW23-KQ$6)&gt;=0),
                   180-DEGREES(ATAN(($BW23-KQ$6)/($BV23-KQ$4)))-180+N("3"),
                   IF(AND(($BV23-KQ$4)&gt;0,($BW23-KQ$6)&lt;0),
                          DEGREES(ATAN(($BW23-KQ$6)/($BV23-KQ$4)))-180+N("1"),
                          IF(AND(($BV23-KQ$4)&lt;0,($BW23-KQ$6)&lt;0),
                                90-DEGREES(ATAN(($BW23-KQ$6)/($BV23-KQ$4)))+90-180+N("2"),
                                180-DEGREES(ATAN(($BW23-KQ$6)/($BV23-KQ$4)))-180
                           )
                   )
            )
      )
)</f>
        <v>14.282737795776512</v>
      </c>
      <c r="NP23" s="100">
        <f t="shared" ref="NP23:NP28" si="144">IF($BV23=KR$4,90,
      IF(AND(($BV23-KR$4)&gt;0,($BW23-KR$6)&gt;0),
            270-DEGREES(ATAN(($BW23-KR$6)/($BV23-KR$4)))-180+90+N("4"),
            IF(AND(($BV23-KR$4)&lt;0,($BW23-KR$6)&gt;=0),
                   180-DEGREES(ATAN(($BW23-KR$6)/($BV23-KR$4)))-180+N("3"),
                   IF(AND(($BV23-KR$4)&gt;0,($BW23-KR$6)&lt;0),
                          DEGREES(ATAN(($BW23-KR$6)/($BV23-KR$4)))-180+N("1"),
                          IF(AND(($BV23-KR$4)&lt;0,($BW23-KR$6)&lt;0),
                                90-DEGREES(ATAN(($BW23-KR$6)/($BV23-KR$4)))+90-180+N("2"),
                                180-DEGREES(ATAN(($BW23-KR$6)/($BV23-KR$4)))-180
                           )
                   )
            )
      )
)</f>
        <v>13.311416146100839</v>
      </c>
      <c r="NQ23" s="100">
        <f t="shared" ref="NQ23:NQ28" si="145">IF($BV23=KS$4,90,
      IF(AND(($BV23-KS$4)&gt;0,($BW23-KS$6)&gt;0),
            270-DEGREES(ATAN(($BW23-KS$6)/($BV23-KS$4)))-180+90+N("4"),
            IF(AND(($BV23-KS$4)&lt;0,($BW23-KS$6)&gt;=0),
                   180-DEGREES(ATAN(($BW23-KS$6)/($BV23-KS$4)))-180+N("3"),
                   IF(AND(($BV23-KS$4)&gt;0,($BW23-KS$6)&lt;0),
                          DEGREES(ATAN(($BW23-KS$6)/($BV23-KS$4)))-180+N("1"),
                          IF(AND(($BV23-KS$4)&lt;0,($BW23-KS$6)&lt;0),
                                90-DEGREES(ATAN(($BW23-KS$6)/($BV23-KS$4)))+90-180+N("2"),
                                180-DEGREES(ATAN(($BW23-KS$6)/($BV23-KS$4)))-180
                           )
                   )
            )
      )
)</f>
        <v>12.461832151556109</v>
      </c>
      <c r="NR23" s="100">
        <f t="shared" ref="NR23:NR28" si="146">IF($BV23=KT$4,90,
      IF(AND(($BV23-KT$4)&gt;0,($BW23-KT$6)&gt;0),
            270-DEGREES(ATAN(($BW23-KT$6)/($BV23-KT$4)))-180+90+N("4"),
            IF(AND(($BV23-KT$4)&lt;0,($BW23-KT$6)&gt;=0),
                   180-DEGREES(ATAN(($BW23-KT$6)/($BV23-KT$4)))-180+N("3"),
                   IF(AND(($BV23-KT$4)&gt;0,($BW23-KT$6)&lt;0),
                          DEGREES(ATAN(($BW23-KT$6)/($BV23-KT$4)))-180+N("1"),
                          IF(AND(($BV23-KT$4)&lt;0,($BW23-KT$6)&lt;0),
                                90-DEGREES(ATAN(($BW23-KT$6)/($BV23-KT$4)))+90-180+N("2"),
                                180-DEGREES(ATAN(($BW23-KT$6)/($BV23-KT$4)))-180
                           )
                   )
            )
      )
)</f>
        <v>11.712761607511027</v>
      </c>
      <c r="NS23" s="100">
        <f t="shared" ref="NS23:NS28" si="147">IF($BV23=KU$4,90,
      IF(AND(($BV23-KU$4)&gt;0,($BW23-KU$6)&gt;0),
            270-DEGREES(ATAN(($BW23-KU$6)/($BV23-KU$4)))-180+90+N("4"),
            IF(AND(($BV23-KU$4)&lt;0,($BW23-KU$6)&gt;=0),
                   180-DEGREES(ATAN(($BW23-KU$6)/($BV23-KU$4)))-180+N("3"),
                   IF(AND(($BV23-KU$4)&gt;0,($BW23-KU$6)&lt;0),
                          DEGREES(ATAN(($BW23-KU$6)/($BV23-KU$4)))-180+N("1"),
                          IF(AND(($BV23-KU$4)&lt;0,($BW23-KU$6)&lt;0),
                                90-DEGREES(ATAN(($BW23-KU$6)/($BV23-KU$4)))+90-180+N("2"),
                                180-DEGREES(ATAN(($BW23-KU$6)/($BV23-KU$4)))-180
                           )
                   )
            )
      )
)</f>
        <v>11.047579580249874</v>
      </c>
      <c r="NT23" s="100">
        <f t="shared" ref="NT23:NT28" si="148">IF($BV23=KV$4,90,
      IF(AND(($BV23-KV$4)&gt;0,($BW23-KV$6)&gt;0),
            270-DEGREES(ATAN(($BW23-KV$6)/($BV23-KV$4)))-180+90+N("4"),
            IF(AND(($BV23-KV$4)&lt;0,($BW23-KV$6)&gt;=0),
                   180-DEGREES(ATAN(($BW23-KV$6)/($BV23-KV$4)))-180+N("3"),
                   IF(AND(($BV23-KV$4)&gt;0,($BW23-KV$6)&lt;0),
                          DEGREES(ATAN(($BW23-KV$6)/($BV23-KV$4)))-180+N("1"),
                          IF(AND(($BV23-KV$4)&lt;0,($BW23-KV$6)&lt;0),
                                90-DEGREES(ATAN(($BW23-KV$6)/($BV23-KV$4)))+90-180+N("2"),
                                180-DEGREES(ATAN(($BW23-KV$6)/($BV23-KV$4)))-180
                           )
                   )
            )
      )
)</f>
        <v>10.453094054587893</v>
      </c>
      <c r="NU23" s="100">
        <f t="shared" ref="NU23:NU28" si="149">IF($BV23=KW$4,90,
      IF(AND(($BV23-KW$4)&gt;0,($BW23-KW$6)&gt;0),
            270-DEGREES(ATAN(($BW23-KW$6)/($BV23-KW$4)))-180+90+N("4"),
            IF(AND(($BV23-KW$4)&lt;0,($BW23-KW$6)&gt;=0),
                   180-DEGREES(ATAN(($BW23-KW$6)/($BV23-KW$4)))-180+N("3"),
                   IF(AND(($BV23-KW$4)&gt;0,($BW23-KW$6)&lt;0),
                          DEGREES(ATAN(($BW23-KW$6)/($BV23-KW$4)))-180+N("1"),
                          IF(AND(($BV23-KW$4)&lt;0,($BW23-KW$6)&lt;0),
                                90-DEGREES(ATAN(($BW23-KW$6)/($BV23-KW$4)))+90-180+N("2"),
                                180-DEGREES(ATAN(($BW23-KW$6)/($BV23-KW$4)))-180
                           )
                   )
            )
      )
)</f>
        <v>9.9187130570762463</v>
      </c>
      <c r="NV23" s="100">
        <f t="shared" ref="NV23:NV28" si="150">IF($BV23=KX$4,90,
      IF(AND(($BV23-KX$4)&gt;0,($BW23-KX$6)&gt;0),
            270-DEGREES(ATAN(($BW23-KX$6)/($BV23-KX$4)))-180+90+N("4"),
            IF(AND(($BV23-KX$4)&lt;0,($BW23-KX$6)&gt;=0),
                   180-DEGREES(ATAN(($BW23-KX$6)/($BV23-KX$4)))-180+N("3"),
                   IF(AND(($BV23-KX$4)&gt;0,($BW23-KX$6)&lt;0),
                          DEGREES(ATAN(($BW23-KX$6)/($BV23-KX$4)))-180+N("1"),
                          IF(AND(($BV23-KX$4)&lt;0,($BW23-KX$6)&lt;0),
                                90-DEGREES(ATAN(($BW23-KX$6)/($BV23-KX$4)))+90-180+N("2"),
                                180-DEGREES(ATAN(($BW23-KX$6)/($BV23-KX$4)))-180
                           )
                   )
            )
      )
)</f>
        <v>9.435840439606892</v>
      </c>
      <c r="NW23" s="100">
        <f t="shared" si="131"/>
        <v>8.997431069754839</v>
      </c>
      <c r="NX23" s="100">
        <f t="shared" ref="NX23:NX28" si="151">IF($BV23=KZ$4,90,
      IF(AND(($BV23-KZ$4)&gt;0,($BW23-KZ$6)&gt;0),
            270-DEGREES(ATAN(($BW23-KZ$6)/($BV23-KZ$4)))-180+90+N("4"),
            IF(AND(($BV23-KZ$4)&lt;0,($BW23-KZ$6)&gt;=0),
                   180-DEGREES(ATAN(($BW23-KZ$6)/($BV23-KZ$4)))-180+N("3"),
                   IF(AND(($BV23-KZ$4)&gt;0,($BW23-KZ$6)&lt;0),
                          DEGREES(ATAN(($BW23-KZ$6)/($BV23-KZ$4)))-180+N("1"),
                          IF(AND(($BV23-KZ$4)&lt;0,($BW23-KZ$6)&lt;0),
                                90-DEGREES(ATAN(($BW23-KZ$6)/($BV23-KZ$4)))+90-180+N("2"),
                                180-DEGREES(ATAN(($BW23-KZ$6)/($BV23-KZ$4)))-180
                           )
                   )
            )
      )
)</f>
        <v>8.5976588920265442</v>
      </c>
      <c r="NY23" s="100">
        <f t="shared" ref="NY23:NY28" si="152">IF($BV23=LA$4,90,
      IF(AND(($BV23-LA$4)&gt;0,($BW23-LA$6)&gt;0),
            270-DEGREES(ATAN(($BW23-LA$6)/($BV23-LA$4)))-180+90+N("4"),
            IF(AND(($BV23-LA$4)&lt;0,($BW23-LA$6)&gt;=0),
                   180-DEGREES(ATAN(($BW23-LA$6)/($BV23-LA$4)))-180+N("3"),
                   IF(AND(($BV23-LA$4)&gt;0,($BW23-LA$6)&lt;0),
                          DEGREES(ATAN(($BW23-LA$6)/($BV23-LA$4)))-180+N("1"),
                          IF(AND(($BV23-LA$4)&lt;0,($BW23-LA$6)&lt;0),
                                90-DEGREES(ATAN(($BW23-LA$6)/($BV23-LA$4)))+90-180+N("2"),
                                180-DEGREES(ATAN(($BW23-LA$6)/($BV23-LA$4)))-180
                           )
                   )
            )
      )
)</f>
        <v>8.5976588920265442</v>
      </c>
      <c r="NZ23" s="100">
        <f t="shared" ref="NZ23:NZ28" si="153">IF($BV23=LB$4,90,
      IF(AND(($BV23-LB$4)&gt;0,($BW23-LB$6)&gt;0),
            270-DEGREES(ATAN(($BW23-LB$6)/($BV23-LB$4)))-180+90+N("4"),
            IF(AND(($BV23-LB$4)&lt;0,($BW23-LB$6)&gt;=0),
                   180-DEGREES(ATAN(($BW23-LB$6)/($BV23-LB$4)))-180+N("3"),
                   IF(AND(($BV23-LB$4)&gt;0,($BW23-LB$6)&lt;0),
                          DEGREES(ATAN(($BW23-LB$6)/($BV23-LB$4)))-180+N("1"),
                          IF(AND(($BV23-LB$4)&lt;0,($BW23-LB$6)&lt;0),
                                90-DEGREES(ATAN(($BW23-LB$6)/($BV23-LB$4)))+90-180+N("2"),
                                180-DEGREES(ATAN(($BW23-LB$6)/($BV23-LB$4)))-180
                           )
                   )
            )
      )
)</f>
        <v>7.9460208527029863</v>
      </c>
      <c r="OA23" s="100">
        <f t="shared" ref="OA23:OA28" si="154">IF($BV23=LC$4,90,
      IF(AND(($BV23-LC$4)&gt;0,($BW23-LC$6)&gt;0),
            270-DEGREES(ATAN(($BW23-LC$6)/($BV23-LC$4)))-180+90+N("4"),
            IF(AND(($BV23-LC$4)&lt;0,($BW23-LC$6)&gt;=0),
                   180-DEGREES(ATAN(($BW23-LC$6)/($BV23-LC$4)))-180+N("3"),
                   IF(AND(($BV23-LC$4)&gt;0,($BW23-LC$6)&lt;0),
                          DEGREES(ATAN(($BW23-LC$6)/($BV23-LC$4)))-180+N("1"),
                          IF(AND(($BV23-LC$4)&lt;0,($BW23-LC$6)&lt;0),
                                90-DEGREES(ATAN(($BW23-LC$6)/($BV23-LC$4)))+90-180+N("2"),
                                180-DEGREES(ATAN(($BW23-LC$6)/($BV23-LC$4)))-180
                           )
                   )
            )
      )
)</f>
        <v>7.6515810692803257</v>
      </c>
      <c r="OB23" s="100">
        <f t="shared" ref="OB23:OB28" si="155">IF($BV23=LD$4,90,
      IF(AND(($BV23-LD$4)&gt;0,($BW23-LD$6)&gt;0),
            270-DEGREES(ATAN(($BW23-LD$6)/($BV23-LD$4)))-180+90+N("4"),
            IF(AND(($BV23-LD$4)&lt;0,($BW23-LD$6)&gt;=0),
                   180-DEGREES(ATAN(($BW23-LD$6)/($BV23-LD$4)))-180+N("3"),
                   IF(AND(($BV23-LD$4)&gt;0,($BW23-LD$6)&lt;0),
                          DEGREES(ATAN(($BW23-LD$6)/($BV23-LD$4)))-180+N("1"),
                          IF(AND(($BV23-LD$4)&lt;0,($BW23-LD$6)&lt;0),
                                90-DEGREES(ATAN(($BW23-LD$6)/($BV23-LD$4)))+90-180+N("2"),
                                180-DEGREES(ATAN(($BW23-LD$6)/($BV23-LD$4)))-180
                           )
                   )
            )
      )
)</f>
        <v>7.3754775752434512</v>
      </c>
      <c r="OC23" s="100">
        <f t="shared" ref="OC23:OC28" si="156">IF($BV23=LE$4,90,
      IF(AND(($BV23-LE$4)&gt;0,($BW23-LE$6)&gt;0),
            270-DEGREES(ATAN(($BW23-LE$6)/($BV23-LE$4)))-180+90+N("4"),
            IF(AND(($BV23-LE$4)&lt;0,($BW23-LE$6)&gt;=0),
                   180-DEGREES(ATAN(($BW23-LE$6)/($BV23-LE$4)))-180+N("3"),
                   IF(AND(($BV23-LE$4)&gt;0,($BW23-LE$6)&lt;0),
                          DEGREES(ATAN(($BW23-LE$6)/($BV23-LE$4)))-180+N("1"),
                          IF(AND(($BV23-LE$4)&lt;0,($BW23-LE$6)&lt;0),
                                90-DEGREES(ATAN(($BW23-LE$6)/($BV23-LE$4)))+90-180+N("2"),
                                180-DEGREES(ATAN(($BW23-LE$6)/($BV23-LE$4)))-180
                           )
                   )
            )
      )
)</f>
        <v>7.1160609583289158</v>
      </c>
      <c r="OD23" s="100">
        <f t="shared" ref="OD23:OD28" si="157">IF($BV23=LF$4,90,
      IF(AND(($BV23-LF$4)&gt;0,($BW23-LF$6)&gt;0),
            270-DEGREES(ATAN(($BW23-LF$6)/($BV23-LF$4)))-180+90+N("4"),
            IF(AND(($BV23-LF$4)&lt;0,($BW23-LF$6)&gt;=0),
                   180-DEGREES(ATAN(($BW23-LF$6)/($BV23-LF$4)))-180+N("3"),
                   IF(AND(($BV23-LF$4)&gt;0,($BW23-LF$6)&lt;0),
                          DEGREES(ATAN(($BW23-LF$6)/($BV23-LF$4)))-180+N("1"),
                          IF(AND(($BV23-LF$4)&lt;0,($BW23-LF$6)&lt;0),
                                90-DEGREES(ATAN(($BW23-LF$6)/($BV23-LF$4)))+90-180+N("2"),
                                180-DEGREES(ATAN(($BW23-LF$6)/($BV23-LF$4)))-180
                           )
                   )
            )
      )
)</f>
        <v>6.8718725691850295</v>
      </c>
      <c r="OE23" s="100">
        <f t="shared" ref="OE23:OE28" si="158">IF($BV23=LG$4,90,
      IF(AND(($BV23-LG$4)&gt;0,($BW23-LG$6)&gt;0),
            270-DEGREES(ATAN(($BW23-LG$6)/($BV23-LG$4)))-180+90+N("4"),
            IF(AND(($BV23-LG$4)&lt;0,($BW23-LG$6)&gt;=0),
                   180-DEGREES(ATAN(($BW23-LG$6)/($BV23-LG$4)))-180+N("3"),
                   IF(AND(($BV23-LG$4)&gt;0,($BW23-LG$6)&lt;0),
                          DEGREES(ATAN(($BW23-LG$6)/($BV23-LG$4)))-180+N("1"),
                          IF(AND(($BV23-LG$4)&lt;0,($BW23-LG$6)&lt;0),
                                90-DEGREES(ATAN(($BW23-LG$6)/($BV23-LG$4)))+90-180+N("2"),
                                180-DEGREES(ATAN(($BW23-LG$6)/($BV23-LG$4)))-180
                           )
                   )
            )
      )
)</f>
        <v>6.6416178953289489</v>
      </c>
      <c r="OF23" s="100">
        <f t="shared" ref="OF23:OF28" si="159">IF($BV23=LH$4,90,
      IF(AND(($BV23-LH$4)&gt;0,($BW23-LH$6)&gt;0),
            270-DEGREES(ATAN(($BW23-LH$6)/($BV23-LH$4)))-180+90+N("4"),
            IF(AND(($BV23-LH$4)&lt;0,($BW23-LH$6)&gt;=0),
                   180-DEGREES(ATAN(($BW23-LH$6)/($BV23-LH$4)))-180+N("3"),
                   IF(AND(($BV23-LH$4)&gt;0,($BW23-LH$6)&lt;0),
                          DEGREES(ATAN(($BW23-LH$6)/($BV23-LH$4)))-180+N("1"),
                          IF(AND(($BV23-LH$4)&lt;0,($BW23-LH$6)&lt;0),
                                90-DEGREES(ATAN(($BW23-LH$6)/($BV23-LH$4)))+90-180+N("2"),
                                180-DEGREES(ATAN(($BW23-LH$6)/($BV23-LH$4)))-180
                           )
                   )
            )
      )
)</f>
        <v>6.4241442454183471</v>
      </c>
      <c r="OG23" s="100">
        <f t="shared" ref="OG23:OG28" si="160">IF($BV23=LI$4,90,
      IF(AND(($BV23-LI$4)&gt;0,($BW23-LI$6)&gt;0),
            270-DEGREES(ATAN(($BW23-LI$6)/($BV23-LI$4)))-180+90+N("4"),
            IF(AND(($BV23-LI$4)&lt;0,($BW23-LI$6)&gt;=0),
                   180-DEGREES(ATAN(($BW23-LI$6)/($BV23-LI$4)))-180+N("3"),
                   IF(AND(($BV23-LI$4)&gt;0,($BW23-LI$6)&lt;0),
                          DEGREES(ATAN(($BW23-LI$6)/($BV23-LI$4)))-180+N("1"),
                          IF(AND(($BV23-LI$4)&lt;0,($BW23-LI$6)&lt;0),
                                90-DEGREES(ATAN(($BW23-LI$6)/($BV23-LI$4)))+90-180+N("2"),
                                180-DEGREES(ATAN(($BW23-LI$6)/($BV23-LI$4)))-180
                           )
                   )
            )
      )
)</f>
        <v>6.2184219562784619</v>
      </c>
      <c r="OH23" s="100">
        <f t="shared" ref="OH23:OH28" si="161">IF($BV23=LJ$4,90,
      IF(AND(($BV23-LJ$4)&gt;0,($BW23-LJ$6)&gt;0),
            270-DEGREES(ATAN(($BW23-LJ$6)/($BV23-LJ$4)))-180+90+N("4"),
            IF(AND(($BV23-LJ$4)&lt;0,($BW23-LJ$6)&gt;=0),
                   180-DEGREES(ATAN(($BW23-LJ$6)/($BV23-LJ$4)))-180+N("3"),
                   IF(AND(($BV23-LJ$4)&gt;0,($BW23-LJ$6)&lt;0),
                          DEGREES(ATAN(($BW23-LJ$6)/($BV23-LJ$4)))-180+N("1"),
                          IF(AND(($BV23-LJ$4)&lt;0,($BW23-LJ$6)&lt;0),
                                90-DEGREES(ATAN(($BW23-LJ$6)/($BV23-LJ$4)))+90-180+N("2"),
                                180-DEGREES(ATAN(($BW23-LJ$6)/($BV23-LJ$4)))-180
                           )
                   )
            )
      )
)</f>
        <v>6.0235284943611305</v>
      </c>
      <c r="OI23" s="100">
        <f t="shared" ref="OI23:OI28" si="162">IF($BV23=LK$4,90,
      IF(AND(($BV23-LK$4)&gt;0,($BW23-LK$6)&gt;0),
            270-DEGREES(ATAN(($BW23-LK$6)/($BV23-LK$4)))-180+90+N("4"),
            IF(AND(($BV23-LK$4)&lt;0,($BW23-LK$6)&gt;=0),
                   180-DEGREES(ATAN(($BW23-LK$6)/($BV23-LK$4)))-180+N("3"),
                   IF(AND(($BV23-LK$4)&gt;0,($BW23-LK$6)&lt;0),
                          DEGREES(ATAN(($BW23-LK$6)/($BV23-LK$4)))-180+N("1"),
                          IF(AND(($BV23-LK$4)&lt;0,($BW23-LK$6)&lt;0),
                                90-DEGREES(ATAN(($BW23-LK$6)/($BV23-LK$4)))+90-180+N("2"),
                                180-DEGREES(ATAN(($BW23-LK$6)/($BV23-LK$4)))-180
                           )
                   )
            )
      )
)</f>
        <v>5.8386349474521353</v>
      </c>
      <c r="OJ23" s="100">
        <f t="shared" ref="OJ23:OJ28" si="163">IF($BV23=LL$4,90,
      IF(AND(($BV23-LL$4)&gt;0,($BW23-LL$6)&gt;0),
            270-DEGREES(ATAN(($BW23-LL$6)/($BV23-LL$4)))-180+90+N("4"),
            IF(AND(($BV23-LL$4)&lt;0,($BW23-LL$6)&gt;=0),
                   180-DEGREES(ATAN(($BW23-LL$6)/($BV23-LL$4)))-180+N("3"),
                   IF(AND(($BV23-LL$4)&gt;0,($BW23-LL$6)&lt;0),
                          DEGREES(ATAN(($BW23-LL$6)/($BV23-LL$4)))-180+N("1"),
                          IF(AND(($BV23-LL$4)&lt;0,($BW23-LL$6)&lt;0),
                                90-DEGREES(ATAN(($BW23-LL$6)/($BV23-LL$4)))+90-180+N("2"),
                                180-DEGREES(ATAN(($BW23-LL$6)/($BV23-LL$4)))-180
                           )
                   )
            )
      )
)</f>
        <v>5.6629944998200301</v>
      </c>
      <c r="OK23" s="100">
        <f t="shared" ref="OK23:OK28" si="164">IF($BV23=LM$4,90,
      IF(AND(($BV23-LM$4)&gt;0,($BW23-LM$6)&gt;0),
            270-DEGREES(ATAN(($BW23-LM$6)/($BV23-LM$4)))-180+90+N("4"),
            IF(AND(($BV23-LM$4)&lt;0,($BW23-LM$6)&gt;=0),
                   180-DEGREES(ATAN(($BW23-LM$6)/($BV23-LM$4)))-180+N("3"),
                   IF(AND(($BV23-LM$4)&gt;0,($BW23-LM$6)&lt;0),
                          DEGREES(ATAN(($BW23-LM$6)/($BV23-LM$4)))-180+N("1"),
                          IF(AND(($BV23-LM$4)&lt;0,($BW23-LM$6)&lt;0),
                                90-DEGREES(ATAN(($BW23-LM$6)/($BV23-LM$4)))+90-180+N("2"),
                                180-DEGREES(ATAN(($BW23-LM$6)/($BV23-LM$4)))-180
                           )
                   )
            )
      )
)</f>
        <v>5.4959325608354561</v>
      </c>
      <c r="OL23" s="100">
        <f t="shared" ref="OL23:OL28" si="165">IF($BV23=LN$4,90,
      IF(AND(($BV23-LN$4)&gt;0,($BW23-LN$6)&gt;0),
            270-DEGREES(ATAN(($BW23-LN$6)/($BV23-LN$4)))-180+90+N("4"),
            IF(AND(($BV23-LN$4)&lt;0,($BW23-LN$6)&gt;=0),
                   180-DEGREES(ATAN(($BW23-LN$6)/($BV23-LN$4)))-180+N("3"),
                   IF(AND(($BV23-LN$4)&gt;0,($BW23-LN$6)&lt;0),
                          DEGREES(ATAN(($BW23-LN$6)/($BV23-LN$4)))-180+N("1"),
                          IF(AND(($BV23-LN$4)&lt;0,($BW23-LN$6)&lt;0),
                                90-DEGREES(ATAN(($BW23-LN$6)/($BV23-LN$4)))+90-180+N("2"),
                                180-DEGREES(ATAN(($BW23-LN$6)/($BV23-LN$4)))-180
                           )
                   )
            )
      )
)</f>
        <v>5.3368382780604406</v>
      </c>
      <c r="OM23" s="100">
        <f t="shared" si="132"/>
        <v>5.1851572144545912</v>
      </c>
      <c r="ON23" s="100">
        <f t="shared" ref="ON23:ON28" si="166">IF($BV23=LP$4,90,
      IF(AND(($BV23-LP$4)&gt;0,($BW23-LP$6)&gt;0),
            270-DEGREES(ATAN(($BW23-LP$6)/($BV23-LP$4)))-180+90+N("4"),
            IF(AND(($BV23-LP$4)&lt;0,($BW23-LP$6)&gt;=0),
                   180-DEGREES(ATAN(($BW23-LP$6)/($BV23-LP$4)))-180+N("3"),
                   IF(AND(($BV23-LP$4)&gt;0,($BW23-LP$6)&lt;0),
                          DEGREES(ATAN(($BW23-LP$6)/($BV23-LP$4)))-180+N("1"),
                          IF(AND(($BV23-LP$4)&lt;0,($BW23-LP$6)&lt;0),
                                90-DEGREES(ATAN(($BW23-LP$6)/($BV23-LP$4)))+90-180+N("2"),
                                180-DEGREES(ATAN(($BW23-LP$6)/($BV23-LP$4)))-180
                           )
                   )
            )
      )
)</f>
        <v>5.0403850083573332</v>
      </c>
      <c r="OO23" s="100">
        <f t="shared" ref="OO23:OO28" si="167">IF($BV23=LQ$4,90,
      IF(AND(($BV23-LQ$4)&gt;0,($BW23-LQ$6)&gt;0),
            270-DEGREES(ATAN(($BW23-LQ$6)/($BV23-LQ$4)))-180+90+N("4"),
            IF(AND(($BV23-LQ$4)&lt;0,($BW23-LQ$6)&gt;=0),
                   180-DEGREES(ATAN(($BW23-LQ$6)/($BV23-LQ$4)))-180+N("3"),
                   IF(AND(($BV23-LQ$4)&gt;0,($BW23-LQ$6)&lt;0),
                          DEGREES(ATAN(($BW23-LQ$6)/($BV23-LQ$4)))-180+N("1"),
                          IF(AND(($BV23-LQ$4)&lt;0,($BW23-LQ$6)&lt;0),
                                90-DEGREES(ATAN(($BW23-LQ$6)/($BV23-LQ$4)))+90-180+N("2"),
                                180-DEGREES(ATAN(($BW23-LQ$6)/($BV23-LQ$4)))-180
                           )
                   )
            )
      )
)</f>
        <v>4.9020618663522839</v>
      </c>
      <c r="OP23" s="100">
        <f t="shared" ref="OP23:OP28" si="168">IF($BV23=LR$4,90,
      IF(AND(($BV23-LR$4)&gt;0,($BW23-LR$6)&gt;0),
            270-DEGREES(ATAN(($BW23-LR$6)/($BV23-LR$4)))-180+90+N("4"),
            IF(AND(($BV23-LR$4)&lt;0,($BW23-LR$6)&gt;=0),
                   180-DEGREES(ATAN(($BW23-LR$6)/($BV23-LR$4)))-180+N("3"),
                   IF(AND(($BV23-LR$4)&gt;0,($BW23-LR$6)&lt;0),
                          DEGREES(ATAN(($BW23-LR$6)/($BV23-LR$4)))-180+N("1"),
                          IF(AND(($BV23-LR$4)&lt;0,($BW23-LR$6)&lt;0),
                                90-DEGREES(ATAN(($BW23-LR$6)/($BV23-LR$4)))+90-180+N("2"),
                                180-DEGREES(ATAN(($BW23-LR$6)/($BV23-LR$4)))-180
                           )
                   )
            )
      )
)</f>
        <v>4.76976776458622</v>
      </c>
      <c r="OQ23" s="100">
        <f t="shared" ref="OQ23:OQ28" si="169">IF($BV23=LS$4,90,
      IF(AND(($BV23-LS$4)&gt;0,($BW23-LS$6)&gt;0),
            270-DEGREES(ATAN(($BW23-LS$6)/($BV23-LS$4)))-180+90+N("4"),
            IF(AND(($BV23-LS$4)&lt;0,($BW23-LS$6)&gt;=0),
                   180-DEGREES(ATAN(($BW23-LS$6)/($BV23-LS$4)))-180+N("3"),
                   IF(AND(($BV23-LS$4)&gt;0,($BW23-LS$6)&lt;0),
                          DEGREES(ATAN(($BW23-LS$6)/($BV23-LS$4)))-180+N("1"),
                          IF(AND(($BV23-LS$4)&lt;0,($BW23-LS$6)&lt;0),
                                90-DEGREES(ATAN(($BW23-LS$6)/($BV23-LS$4)))+90-180+N("2"),
                                180-DEGREES(ATAN(($BW23-LS$6)/($BV23-LS$4)))-180
                           )
                   )
            )
      )
)</f>
        <v>3.8678986025730921</v>
      </c>
      <c r="OR23" s="100">
        <f t="shared" ref="OR23:OR28" si="170">IF($BV23=LT$4,90,
      IF(AND(($BV23-LT$4)&gt;0,($BW23-LT$6)&gt;0),
            270-DEGREES(ATAN(($BW23-LT$6)/($BV23-LT$4)))-180+90+N("4"),
            IF(AND(($BV23-LT$4)&lt;0,($BW23-LT$6)&gt;=0),
                   180-DEGREES(ATAN(($BW23-LT$6)/($BV23-LT$4)))-180+N("3"),
                   IF(AND(($BV23-LT$4)&gt;0,($BW23-LT$6)&lt;0),
                          DEGREES(ATAN(($BW23-LT$6)/($BV23-LT$4)))-180+N("1"),
                          IF(AND(($BV23-LT$4)&lt;0,($BW23-LT$6)&lt;0),
                                90-DEGREES(ATAN(($BW23-LT$6)/($BV23-LT$4)))+90-180+N("2"),
                                180-DEGREES(ATAN(($BW23-LT$6)/($BV23-LT$4)))-180
                           )
                   )
            )
      )
)</f>
        <v>2.9120995954327498</v>
      </c>
      <c r="OS23" s="100">
        <f t="shared" ref="OS23:OS28" si="171">IF($BV23=LU$4,90,
      IF(AND(($BV23-LU$4)&gt;0,($BW23-LU$6)&gt;0),
            270-DEGREES(ATAN(($BW23-LU$6)/($BV23-LU$4)))-180+90+N("4"),
            IF(AND(($BV23-LU$4)&lt;0,($BW23-LU$6)&gt;=0),
                   180-DEGREES(ATAN(($BW23-LU$6)/($BV23-LU$4)))-180+N("3"),
                   IF(AND(($BV23-LU$4)&gt;0,($BW23-LU$6)&lt;0),
                          DEGREES(ATAN(($BW23-LU$6)/($BV23-LU$4)))-180+N("1"),
                          IF(AND(($BV23-LU$4)&lt;0,($BW23-LU$6)&lt;0),
                                90-DEGREES(ATAN(($BW23-LU$6)/($BV23-LU$4)))+90-180+N("2"),
                                180-DEGREES(ATAN(($BW23-LU$6)/($BV23-LU$4)))-180
                           )
                   )
            )
      )
)</f>
        <v>2.4575527552411245</v>
      </c>
      <c r="OT23" s="100">
        <f t="shared" ref="OT23:OT28" si="172">IF($BV23=LV$4,90,
      IF(AND(($BV23-LV$4)&gt;0,($BW23-LV$6)&gt;0),
            270-DEGREES(ATAN(($BW23-LV$6)/($BV23-LV$4)))-180+90+N("4"),
            IF(AND(($BV23-LV$4)&lt;0,($BW23-LV$6)&gt;=0),
                   180-DEGREES(ATAN(($BW23-LV$6)/($BV23-LV$4)))-180+N("3"),
                   IF(AND(($BV23-LV$4)&gt;0,($BW23-LV$6)&lt;0),
                          DEGREES(ATAN(($BW23-LV$6)/($BV23-LV$4)))-180+N("1"),
                          IF(AND(($BV23-LV$4)&lt;0,($BW23-LV$6)&lt;0),
                                90-DEGREES(ATAN(($BW23-LV$6)/($BV23-LV$4)))+90-180+N("2"),
                                180-DEGREES(ATAN(($BW23-LV$6)/($BV23-LV$4)))-180
                           )
                   )
            )
      )
)</f>
        <v>2.0176502073355493</v>
      </c>
      <c r="OU23" s="100">
        <f t="shared" ref="OU23:OU28" si="173">IF($BV23=LW$4,90,
      IF(AND(($BV23-LW$4)&gt;0,($BW23-LW$6)&gt;0),
            270-DEGREES(ATAN(($BW23-LW$6)/($BV23-LW$4)))-180+90+N("4"),
            IF(AND(($BV23-LW$4)&lt;0,($BW23-LW$6)&gt;=0),
                   180-DEGREES(ATAN(($BW23-LW$6)/($BV23-LW$4)))-180+N("3"),
                   IF(AND(($BV23-LW$4)&gt;0,($BW23-LW$6)&lt;0),
                          DEGREES(ATAN(($BW23-LW$6)/($BV23-LW$4)))-180+N("1"),
                          IF(AND(($BV23-LW$4)&lt;0,($BW23-LW$6)&lt;0),
                                90-DEGREES(ATAN(($BW23-LW$6)/($BV23-LW$4)))+90-180+N("2"),
                                180-DEGREES(ATAN(($BW23-LW$6)/($BV23-LW$4)))-180
                           )
                   )
            )
      )
)</f>
        <v>1.5917449132899719</v>
      </c>
      <c r="OV23" s="100">
        <f t="shared" ref="OV23:OV28" si="174">IF($BV23=LX$4,90,
      IF(AND(($BV23-LX$4)&gt;0,($BW23-LX$6)&gt;0),
            270-DEGREES(ATAN(($BW23-LX$6)/($BV23-LX$4)))-180+90+N("4"),
            IF(AND(($BV23-LX$4)&lt;0,($BW23-LX$6)&gt;=0),
                   180-DEGREES(ATAN(($BW23-LX$6)/($BV23-LX$4)))-180+N("3"),
                   IF(AND(($BV23-LX$4)&gt;0,($BW23-LX$6)&lt;0),
                          DEGREES(ATAN(($BW23-LX$6)/($BV23-LX$4)))-180+N("1"),
                          IF(AND(($BV23-LX$4)&lt;0,($BW23-LX$6)&lt;0),
                                90-DEGREES(ATAN(($BW23-LX$6)/($BV23-LX$4)))+90-180+N("2"),
                                180-DEGREES(ATAN(($BW23-LX$6)/($BV23-LX$4)))-180
                           )
                   )
            )
      )
)</f>
        <v>1.1792241654749489</v>
      </c>
      <c r="OW23" s="100">
        <f t="shared" ref="OW23:OW28" si="175">IF($BV23=LY$4,90,
      IF(AND(($BV23-LY$4)&gt;0,($BW23-LY$6)&gt;0),
            270-DEGREES(ATAN(($BW23-LY$6)/($BV23-LY$4)))-180+90+N("4"),
            IF(AND(($BV23-LY$4)&lt;0,($BW23-LY$6)&gt;=0),
                   180-DEGREES(ATAN(($BW23-LY$6)/($BV23-LY$4)))-180+N("3"),
                   IF(AND(($BV23-LY$4)&gt;0,($BW23-LY$6)&lt;0),
                          DEGREES(ATAN(($BW23-LY$6)/($BV23-LY$4)))-180+N("1"),
                          IF(AND(($BV23-LY$4)&lt;0,($BW23-LY$6)&lt;0),
                                90-DEGREES(ATAN(($BW23-LY$6)/($BV23-LY$4)))+90-180+N("2"),
                                180-DEGREES(ATAN(($BW23-LY$6)/($BV23-LY$4)))-180
                           )
                   )
            )
      )
)</f>
        <v>0.77950760843197031</v>
      </c>
      <c r="OX23" s="100">
        <f t="shared" ref="OX23:OX28" si="176">IF($BV23=LZ$4,90,
      IF(AND(($BV23-LZ$4)&gt;0,($BW23-LZ$6)&gt;0),
            270-DEGREES(ATAN(($BW23-LZ$6)/($BV23-LZ$4)))-180+90+N("4"),
            IF(AND(($BV23-LZ$4)&lt;0,($BW23-LZ$6)&gt;=0),
                   180-DEGREES(ATAN(($BW23-LZ$6)/($BV23-LZ$4)))-180+N("3"),
                   IF(AND(($BV23-LZ$4)&gt;0,($BW23-LZ$6)&lt;0),
                          DEGREES(ATAN(($BW23-LZ$6)/($BV23-LZ$4)))-180+N("1"),
                          IF(AND(($BV23-LZ$4)&lt;0,($BW23-LZ$6)&lt;0),
                                90-DEGREES(ATAN(($BW23-LZ$6)/($BV23-LZ$4)))+90-180+N("2"),
                                180-DEGREES(ATAN(($BW23-LZ$6)/($BV23-LZ$4)))-180
                           )
                   )
            )
      )
)</f>
        <v>0.3920453677806961</v>
      </c>
      <c r="OY23" s="100">
        <f t="shared" ref="OY23:OY28" si="177">IF($BV23=MA$4,90,
      IF(AND(($BV23-MA$4)&gt;0,($BW23-MA$6)&gt;0),
            270-DEGREES(ATAN(($BW23-MA$6)/($BV23-MA$4)))-180+90+N("4"),
            IF(AND(($BV23-MA$4)&lt;0,($BW23-MA$6)&gt;=0),
                   180-DEGREES(ATAN(($BW23-MA$6)/($BV23-MA$4)))-180+N("3"),
                   IF(AND(($BV23-MA$4)&gt;0,($BW23-MA$6)&lt;0),
                          DEGREES(ATAN(($BW23-MA$6)/($BV23-MA$4)))-180+N("1"),
                          IF(AND(($BV23-MA$4)&lt;0,($BW23-MA$6)&lt;0),
                                90-DEGREES(ATAN(($BW23-MA$6)/($BV23-MA$4)))+90-180+N("2"),
                                180-DEGREES(ATAN(($BW23-MA$6)/($BV23-MA$4)))-180
                           )
                   )
            )
      )
)</f>
        <v>1.6316283533626574E-2</v>
      </c>
      <c r="OZ23" s="100">
        <f t="shared" ref="OZ23:OZ28" si="178">IF($BV23=MB$4,90,
      IF(AND(($BV23-MB$4)&gt;0,($BW23-MB$6)&gt;0),
            270-DEGREES(ATAN(($BW23-MB$6)/($BV23-MB$4)))-180+90+N("4"),
            IF(AND(($BV23-MB$4)&lt;0,($BW23-MB$6)&gt;=0),
                   180-DEGREES(ATAN(($BW23-MB$6)/($BV23-MB$4)))-180+N("3"),
                   IF(AND(($BV23-MB$4)&gt;0,($BW23-MB$6)&lt;0),
                          DEGREES(ATAN(($BW23-MB$6)/($BV23-MB$4)))-180+N("1"),
                          IF(AND(($BV23-MB$4)&lt;0,($BW23-MB$6)&lt;0),
                                90-DEGREES(ATAN(($BW23-MB$6)/($BV23-MB$4)))+90-180+N("2"),
                                180-DEGREES(ATAN(($BW23-MB$6)/($BV23-MB$4)))-180
                           )
                   )
            )
      )
)</f>
        <v>-0.3481737558645932</v>
      </c>
      <c r="PA23" s="100">
        <f t="shared" ref="PA23:PA28" si="179">IF($BV23=MC$4,90,
      IF(AND(($BV23-MC$4)&gt;0,($BW23-MC$6)&gt;0),
            270-DEGREES(ATAN(($BW23-MC$6)/($BV23-MC$4)))-180+90+N("4"),
            IF(AND(($BV23-MC$4)&lt;0,($BW23-MC$6)&gt;=0),
                   180-DEGREES(ATAN(($BW23-MC$6)/($BV23-MC$4)))-180+N("3"),
                   IF(AND(($BV23-MC$4)&gt;0,($BW23-MC$6)&lt;0),
                          DEGREES(ATAN(($BW23-MC$6)/($BV23-MC$4)))-180+N("1"),
                          IF(AND(($BV23-MC$4)&lt;0,($BW23-MC$6)&lt;0),
                                90-DEGREES(ATAN(($BW23-MC$6)/($BV23-MC$4)))+90-180+N("2"),
                                180-DEGREES(ATAN(($BW23-MC$6)/($BV23-MC$4)))-180
                           )
                   )
            )
      )
)</f>
        <v>-0.70189338283574898</v>
      </c>
      <c r="PB23" s="100">
        <f t="shared" ref="PB23:PB28" si="180">IF($BV23=MD$4,90,
      IF(AND(($BV23-MD$4)&gt;0,($BW23-MD$6)&gt;0),
            270-DEGREES(ATAN(($BW23-MD$6)/($BV23-MD$4)))-180+90+N("4"),
            IF(AND(($BV23-MD$4)&lt;0,($BW23-MD$6)&gt;=0),
                   180-DEGREES(ATAN(($BW23-MD$6)/($BV23-MD$4)))-180+N("3"),
                   IF(AND(($BV23-MD$4)&gt;0,($BW23-MD$6)&lt;0),
                          DEGREES(ATAN(($BW23-MD$6)/($BV23-MD$4)))-180+N("1"),
                          IF(AND(($BV23-MD$4)&lt;0,($BW23-MD$6)&lt;0),
                                90-DEGREES(ATAN(($BW23-MD$6)/($BV23-MD$4)))+90-180+N("2"),
                                180-DEGREES(ATAN(($BW23-MD$6)/($BV23-MD$4)))-180
                           )
                   )
            )
      )
)</f>
        <v>-1.0452872276056269</v>
      </c>
      <c r="PC23" s="100">
        <f t="shared" si="133"/>
        <v>-1.3787773072100435</v>
      </c>
      <c r="PD23" s="100">
        <f t="shared" ref="PD23:PD28" si="181">IF($BV23=MF$4,90,
      IF(AND(($BV23-MF$4)&gt;0,($BW23-MF$6)&gt;0),
            270-DEGREES(ATAN(($BW23-MF$6)/($BV23-MF$4)))-180+90+N("4"),
            IF(AND(($BV23-MF$4)&lt;0,($BW23-MF$6)&gt;=0),
                   180-DEGREES(ATAN(($BW23-MF$6)/($BV23-MF$4)))-180+N("3"),
                   IF(AND(($BV23-MF$4)&gt;0,($BW23-MF$6)&lt;0),
                          DEGREES(ATAN(($BW23-MF$6)/($BV23-MF$4)))-180+N("1"),
                          IF(AND(($BV23-MF$4)&lt;0,($BW23-MF$6)&lt;0),
                                90-DEGREES(ATAN(($BW23-MF$6)/($BV23-MF$4)))+90-180+N("2"),
                                180-DEGREES(ATAN(($BW23-MF$6)/($BV23-MF$4)))-180
                           )
                   )
            )
      )
)</f>
        <v>-1.7027643310401288</v>
      </c>
      <c r="PE23" s="100">
        <f t="shared" ref="PE23:PE28" si="182">IF($BV23=MG$4,90,
      IF(AND(($BV23-MG$4)&gt;0,($BW23-MG$6)&gt;0),
            270-DEGREES(ATAN(($BW23-MG$6)/($BV23-MG$4)))-180+90+N("4"),
            IF(AND(($BV23-MG$4)&lt;0,($BW23-MG$6)&gt;=0),
                   180-DEGREES(ATAN(($BW23-MG$6)/($BV23-MG$4)))-180+N("3"),
                   IF(AND(($BV23-MG$4)&gt;0,($BW23-MG$6)&lt;0),
                          DEGREES(ATAN(($BW23-MG$6)/($BV23-MG$4)))-180+N("1"),
                          IF(AND(($BV23-MG$4)&lt;0,($BW23-MG$6)&lt;0),
                                90-DEGREES(ATAN(($BW23-MG$6)/($BV23-MG$4)))+90-180+N("2"),
                                180-DEGREES(ATAN(($BW23-MG$6)/($BV23-MG$4)))-180
                           )
                   )
            )
      )
)</f>
        <v>-2.0176289273715611</v>
      </c>
      <c r="PF23" s="100">
        <f t="shared" ref="PF23:PF28" si="183">IF($BV23=MH$4,90,
      IF(AND(($BV23-MH$4)&gt;0,($BW23-MH$6)&gt;0),
            270-DEGREES(ATAN(($BW23-MH$6)/($BV23-MH$4)))-180+90+N("4"),
            IF(AND(($BV23-MH$4)&lt;0,($BW23-MH$6)&gt;=0),
                   180-DEGREES(ATAN(($BW23-MH$6)/($BV23-MH$4)))-180+N("3"),
                   IF(AND(($BV23-MH$4)&gt;0,($BW23-MH$6)&lt;0),
                          DEGREES(ATAN(($BW23-MH$6)/($BV23-MH$4)))-180+N("1"),
                          IF(AND(($BV23-MH$4)&lt;0,($BW23-MH$6)&lt;0),
                                90-DEGREES(ATAN(($BW23-MH$6)/($BV23-MH$4)))+90-180+N("2"),
                                180-DEGREES(ATAN(($BW23-MH$6)/($BV23-MH$4)))-180
                           )
                   )
            )
      )
)</f>
        <v>-2.3237327952475084</v>
      </c>
      <c r="PG23" s="100">
        <f t="shared" ref="PG23:PG28" si="184">IF($BV23=MI$4,90,
      IF(AND(($BV23-MI$4)&gt;0,($BW23-MI$6)&gt;0),
            270-DEGREES(ATAN(($BW23-MI$6)/($BV23-MI$4)))-180+90+N("4"),
            IF(AND(($BV23-MI$4)&lt;0,($BW23-MI$6)&gt;=0),
                   180-DEGREES(ATAN(($BW23-MI$6)/($BV23-MI$4)))-180+N("3"),
                   IF(AND(($BV23-MI$4)&gt;0,($BW23-MI$6)&lt;0),
                          DEGREES(ATAN(($BW23-MI$6)/($BV23-MI$4)))-180+N("1"),
                          IF(AND(($BV23-MI$4)&lt;0,($BW23-MI$6)&lt;0),
                                90-DEGREES(ATAN(($BW23-MI$6)/($BV23-MI$4)))+90-180+N("2"),
                                180-DEGREES(ATAN(($BW23-MI$6)/($BV23-MI$4)))-180
                           )
                   )
            )
      )
)</f>
        <v>-2.6214197859696355</v>
      </c>
      <c r="PH23" s="100">
        <f t="shared" ref="PH23:PH28" si="185">IF($BV23=MJ$4,90,
      IF(AND(($BV23-MJ$4)&gt;0,($BW23-MJ$6)&gt;0),
            270-DEGREES(ATAN(($BW23-MJ$6)/($BV23-MJ$4)))-180+90+N("4"),
            IF(AND(($BV23-MJ$4)&lt;0,($BW23-MJ$6)&gt;=0),
                   180-DEGREES(ATAN(($BW23-MJ$6)/($BV23-MJ$4)))-180+N("3"),
                   IF(AND(($BV23-MJ$4)&gt;0,($BW23-MJ$6)&lt;0),
                          DEGREES(ATAN(($BW23-MJ$6)/($BV23-MJ$4)))-180+N("1"),
                          IF(AND(($BV23-MJ$4)&lt;0,($BW23-MJ$6)&lt;0),
                                90-DEGREES(ATAN(($BW23-MJ$6)/($BV23-MJ$4)))+90-180+N("2"),
                                180-DEGREES(ATAN(($BW23-MJ$6)/($BV23-MJ$4)))-180
                           )
                   )
            )
      )
)</f>
        <v>-2.9110169183115318</v>
      </c>
      <c r="PI23" s="100"/>
      <c r="PJ23" s="100"/>
      <c r="PK23" s="100"/>
    </row>
    <row r="24" spans="1:427" x14ac:dyDescent="0.2">
      <c r="A24" s="92"/>
      <c r="B24" s="92"/>
      <c r="C24" s="92">
        <v>18</v>
      </c>
      <c r="D24" s="98">
        <f>SQRT(('Box Position Calc'!$D22-D$6)^2+(D$4-'Box Position Calc'!$C22)^2)</f>
        <v>9.1302933940374089</v>
      </c>
      <c r="E24" s="98">
        <f>SQRT(('Box Position Calc'!$D22-E$6)^2+(E$4-'Box Position Calc'!$C22)^2)</f>
        <v>12.034478791840115</v>
      </c>
      <c r="F24" s="98">
        <f>SQRT(('Box Position Calc'!$D22-F$6)^2+(F$4-'Box Position Calc'!$C22)^2)</f>
        <v>13.581606646653439</v>
      </c>
      <c r="G24" s="98">
        <f>SQRT(('Box Position Calc'!$D22-G$6)^2+(G$4-'Box Position Calc'!$C22)^2)</f>
        <v>15.166525547501784</v>
      </c>
      <c r="H24" s="98">
        <f>SQRT(('Box Position Calc'!$D22-H$6)^2+(H$4-'Box Position Calc'!$C22)^2)</f>
        <v>16.77852955497173</v>
      </c>
      <c r="I24" s="98">
        <f>SQRT(('Box Position Calc'!$D22-I$6)^2+(I$4-'Box Position Calc'!$C22)^2)</f>
        <v>18.410505415021269</v>
      </c>
      <c r="J24" s="98">
        <f>SQRT(('Box Position Calc'!$D22-J$6)^2+(J$4-'Box Position Calc'!$C22)^2)</f>
        <v>20.057578717567765</v>
      </c>
      <c r="K24" s="98">
        <f>SQRT(('Box Position Calc'!$D22-K$6)^2+(K$4-'Box Position Calc'!$C22)^2)</f>
        <v>21.716314538884333</v>
      </c>
      <c r="L24" s="98">
        <f>SQRT(('Box Position Calc'!$D22-L$6)^2+(L$4-'Box Position Calc'!$C22)^2)</f>
        <v>23.384231205184467</v>
      </c>
      <c r="M24" s="98">
        <f>SQRT(('Box Position Calc'!$D22-M$6)^2+(M$4-'Box Position Calc'!$C22)^2)</f>
        <v>25.059495600045882</v>
      </c>
      <c r="N24" s="98">
        <f>SQRT(('Box Position Calc'!$D22-N$6)^2+(N$4-'Box Position Calc'!$C22)^2)</f>
        <v>26.740726788278348</v>
      </c>
      <c r="O24" s="98">
        <f>SQRT(('Box Position Calc'!$D22-O$6)^2+(O$4-'Box Position Calc'!$C22)^2)</f>
        <v>28.42686611934927</v>
      </c>
      <c r="P24" s="98">
        <f>SQRT(('Box Position Calc'!$D22-P$6)^2+(P$4-'Box Position Calc'!$C22)^2)</f>
        <v>30.117089240743365</v>
      </c>
      <c r="Q24" s="98">
        <f>SQRT(('Box Position Calc'!$D22-Q$6)^2+(Q$4-'Box Position Calc'!$C22)^2)</f>
        <v>31.810745198247467</v>
      </c>
      <c r="R24" s="98">
        <f>SQRT(('Box Position Calc'!$D22-R$6)^2+(R$4-'Box Position Calc'!$C22)^2)</f>
        <v>33.507313448949922</v>
      </c>
      <c r="S24" s="98">
        <f>SQRT(('Box Position Calc'!$D22-S$6)^2+(S$4-'Box Position Calc'!$C22)^2)</f>
        <v>35.206372971806815</v>
      </c>
      <c r="T24" s="98">
        <f>SQRT(('Box Position Calc'!$D22-T$6)^2+(T$4-'Box Position Calc'!$C22)^2)</f>
        <v>36.907579707414975</v>
      </c>
      <c r="U24" s="98">
        <f>SQRT(('Box Position Calc'!$D22-U$6)^2+(U$4-'Box Position Calc'!$C22)^2)</f>
        <v>38.610649834648505</v>
      </c>
      <c r="V24" s="98">
        <f>SQRT(('Box Position Calc'!$D22-V$6)^2+(V$4-'Box Position Calc'!$C22)^2)</f>
        <v>38.610649834648505</v>
      </c>
      <c r="W24" s="98">
        <f>SQRT(('Box Position Calc'!$D22-W$6)^2+(W$4-'Box Position Calc'!$C22)^2)</f>
        <v>41.353375304189782</v>
      </c>
      <c r="X24" s="98">
        <f>SQRT(('Box Position Calc'!$D22-X$6)^2+(X$4-'Box Position Calc'!$C22)^2)</f>
        <v>42.726463522022158</v>
      </c>
      <c r="Y24" s="98">
        <f>SQRT(('Box Position Calc'!$D22-Y$6)^2+(Y$4-'Box Position Calc'!$C22)^2)</f>
        <v>44.100558829219409</v>
      </c>
      <c r="Z24" s="98">
        <f>SQRT(('Box Position Calc'!$D22-Z$6)^2+(Z$4-'Box Position Calc'!$C22)^2)</f>
        <v>45.475569934871935</v>
      </c>
      <c r="AA24" s="98">
        <f>SQRT(('Box Position Calc'!$D22-AA$6)^2+(AA$4-'Box Position Calc'!$C22)^2)</f>
        <v>46.851416207566757</v>
      </c>
      <c r="AB24" s="98">
        <f>SQRT(('Box Position Calc'!$D22-AB$6)^2+(AB$4-'Box Position Calc'!$C22)^2)</f>
        <v>48.228026170569166</v>
      </c>
      <c r="AC24" s="98">
        <f>SQRT(('Box Position Calc'!$D22-AC$6)^2+(AC$4-'Box Position Calc'!$C22)^2)</f>
        <v>49.605336243843716</v>
      </c>
      <c r="AD24" s="98">
        <f>SQRT(('Box Position Calc'!$D22-AD$6)^2+(AD$4-'Box Position Calc'!$C22)^2)</f>
        <v>50.983289687129044</v>
      </c>
      <c r="AE24" s="98">
        <f>SQRT(('Box Position Calc'!$D22-AE$6)^2+(AE$4-'Box Position Calc'!$C22)^2)</f>
        <v>52.361835707697239</v>
      </c>
      <c r="AF24" s="98">
        <f>SQRT(('Box Position Calc'!$D22-AF$6)^2+(AF$4-'Box Position Calc'!$C22)^2)</f>
        <v>53.740928703728891</v>
      </c>
      <c r="AG24" s="98">
        <f>SQRT(('Box Position Calc'!$D22-AG$6)^2+(AG$4-'Box Position Calc'!$C22)^2)</f>
        <v>55.120527619933938</v>
      </c>
      <c r="AH24" s="98">
        <f>SQRT(('Box Position Calc'!$D22-AH$6)^2+(AH$4-'Box Position Calc'!$C22)^2)</f>
        <v>56.500595396524474</v>
      </c>
      <c r="AI24" s="98">
        <f>SQRT(('Box Position Calc'!$D22-AI$6)^2+(AI$4-'Box Position Calc'!$C22)^2)</f>
        <v>57.881098496183192</v>
      </c>
      <c r="AJ24" s="98">
        <f>SQRT(('Box Position Calc'!$D22-AJ$6)^2+(AJ$4-'Box Position Calc'!$C22)^2)</f>
        <v>59.262006496482982</v>
      </c>
      <c r="AK24" s="98">
        <f>SQRT(('Box Position Calc'!$D22-AK$6)^2+(AK$4-'Box Position Calc'!$C22)^2)</f>
        <v>60.643291737460608</v>
      </c>
      <c r="AL24" s="98">
        <f>SQRT(('Box Position Calc'!$D22-AL$6)^2+(AL$4-'Box Position Calc'!$C22)^2)</f>
        <v>62.024929015852649</v>
      </c>
      <c r="AM24" s="98">
        <f>SQRT(('Box Position Calc'!$D22-AM$6)^2+(AM$4-'Box Position Calc'!$C22)^2)</f>
        <v>63.406895318960345</v>
      </c>
      <c r="AN24" s="98">
        <f>SQRT(('Box Position Calc'!$D22-AN$6)^2+(AN$4-'Box Position Calc'!$C22)^2)</f>
        <v>63.334084545283361</v>
      </c>
      <c r="AO24" s="98">
        <f>SQRT(('Box Position Calc'!$D22-AO$6)^2+(AO$4-'Box Position Calc'!$C22)^2)</f>
        <v>65.499281253315829</v>
      </c>
      <c r="AP24" s="98">
        <f>SQRT(('Box Position Calc'!$D22-AP$6)^2+(AP$4-'Box Position Calc'!$C22)^2)</f>
        <v>66.588312184962973</v>
      </c>
      <c r="AQ24" s="98">
        <f>SQRT(('Box Position Calc'!$D22-AQ$6)^2+(AQ$4-'Box Position Calc'!$C22)^2)</f>
        <v>67.681355763902943</v>
      </c>
      <c r="AR24" s="98">
        <f>SQRT(('Box Position Calc'!$D22-AR$6)^2+(AR$4-'Box Position Calc'!$C22)^2)</f>
        <v>68.778220679912167</v>
      </c>
      <c r="AS24" s="98">
        <f>SQRT(('Box Position Calc'!$D22-AS$6)^2+(AS$4-'Box Position Calc'!$C22)^2)</f>
        <v>69.878726986159307</v>
      </c>
      <c r="AT24" s="98">
        <f>SQRT(('Box Position Calc'!$D22-AT$6)^2+(AT$4-'Box Position Calc'!$C22)^2)</f>
        <v>70.982705315974457</v>
      </c>
      <c r="AU24" s="98">
        <f>SQRT(('Box Position Calc'!$D22-AU$6)^2+(AU$4-'Box Position Calc'!$C22)^2)</f>
        <v>72.089996158964652</v>
      </c>
      <c r="AV24" s="98">
        <f>SQRT(('Box Position Calc'!$D22-AV$6)^2+(AV$4-'Box Position Calc'!$C22)^2)</f>
        <v>73.200449191800729</v>
      </c>
      <c r="AW24" s="98">
        <f>SQRT(('Box Position Calc'!$D22-AW$6)^2+(AW$4-'Box Position Calc'!$C22)^2)</f>
        <v>74.31392265935132</v>
      </c>
      <c r="AX24" s="98">
        <f>SQRT(('Box Position Calc'!$D22-AX$6)^2+(AX$4-'Box Position Calc'!$C22)^2)</f>
        <v>75.430282802170979</v>
      </c>
      <c r="AY24" s="98">
        <f>SQRT(('Box Position Calc'!$D22-AY$6)^2+(AY$4-'Box Position Calc'!$C22)^2)</f>
        <v>76.549403326660354</v>
      </c>
      <c r="AZ24" s="98">
        <f>SQRT(('Box Position Calc'!$D22-AZ$6)^2+(AZ$4-'Box Position Calc'!$C22)^2)</f>
        <v>77.671164914508267</v>
      </c>
      <c r="BA24" s="98">
        <f>SQRT(('Box Position Calc'!$D22-BA$6)^2+(BA$4-'Box Position Calc'!$C22)^2)</f>
        <v>78.795454768295826</v>
      </c>
      <c r="BB24" s="98">
        <f>SQRT(('Box Position Calc'!$D22-BB$6)^2+(BB$4-'Box Position Calc'!$C22)^2)</f>
        <v>79.922166190395231</v>
      </c>
      <c r="BC24" s="98">
        <f>SQRT(('Box Position Calc'!$D22-BC$6)^2+(BC$4-'Box Position Calc'!$C22)^2)</f>
        <v>81.05119819252856</v>
      </c>
      <c r="BD24" s="98">
        <f>SQRT(('Box Position Calc'!$D22-BD$6)^2+(BD$4-'Box Position Calc'!$C22)^2)</f>
        <v>82.182455133566833</v>
      </c>
      <c r="BE24" s="98">
        <f>SQRT(('Box Position Calc'!$D22-BE$6)^2+(BE$4-'Box Position Calc'!$C22)^2)</f>
        <v>83.31584638334833</v>
      </c>
      <c r="BF24" s="98"/>
      <c r="BG24" s="98"/>
      <c r="BH24" s="98"/>
      <c r="BI24" s="98"/>
      <c r="BJ24" s="98"/>
      <c r="BK24" s="98"/>
      <c r="BL24" s="98"/>
      <c r="BM24" s="98"/>
      <c r="BN24" s="98"/>
      <c r="BO24" s="98"/>
      <c r="BP24" s="98"/>
      <c r="BQ24" s="98"/>
      <c r="BR24" s="98"/>
      <c r="BS24" s="98"/>
      <c r="BT24" s="98"/>
      <c r="BU24" s="98"/>
      <c r="BV24" s="98">
        <f>'Box Position Calc'!$D60</f>
        <v>1.7996770452800062</v>
      </c>
      <c r="BW24" s="98">
        <f>'Box Position Calc'!$F60</f>
        <v>7.2140544002472478</v>
      </c>
      <c r="BX24" s="98">
        <f>Display!D61</f>
        <v>12</v>
      </c>
      <c r="BY24" s="101"/>
      <c r="BZ24" s="98">
        <f t="shared" si="17"/>
        <v>37.943357343318524</v>
      </c>
      <c r="CA24" s="98">
        <f t="shared" si="18"/>
        <v>27.807181501649467</v>
      </c>
      <c r="CB24" s="98">
        <f t="shared" si="19"/>
        <v>24.415901777553159</v>
      </c>
      <c r="CC24" s="98">
        <f t="shared" si="20"/>
        <v>21.72553933447341</v>
      </c>
      <c r="CD24" s="98">
        <f t="shared" si="21"/>
        <v>19.548065288168971</v>
      </c>
      <c r="CE24" s="98">
        <f t="shared" si="22"/>
        <v>17.754406755767832</v>
      </c>
      <c r="CF24" s="98">
        <f t="shared" si="23"/>
        <v>16.254052356518912</v>
      </c>
      <c r="CG24" s="98">
        <f t="shared" si="24"/>
        <v>14.98213328292573</v>
      </c>
      <c r="CH24" s="98">
        <f t="shared" si="25"/>
        <v>13.8911817408285</v>
      </c>
      <c r="CI24" s="98">
        <f t="shared" si="26"/>
        <v>12.945787999082938</v>
      </c>
      <c r="CJ24" s="98">
        <f t="shared" si="27"/>
        <v>12.11906889126621</v>
      </c>
      <c r="CK24" s="98">
        <f t="shared" si="28"/>
        <v>11.390286354193449</v>
      </c>
      <c r="CL24" s="98">
        <f t="shared" si="29"/>
        <v>10.743209761550872</v>
      </c>
      <c r="CM24" s="98">
        <f t="shared" si="30"/>
        <v>10.164968642549638</v>
      </c>
      <c r="CN24" s="98">
        <f t="shared" si="31"/>
        <v>9.6452348652495346</v>
      </c>
      <c r="CO24" s="98">
        <f t="shared" si="32"/>
        <v>9.1756301960899691</v>
      </c>
      <c r="CP24" s="98">
        <f t="shared" si="33"/>
        <v>8.7492906743823653</v>
      </c>
      <c r="CQ24" s="98">
        <f t="shared" si="34"/>
        <v>8.3605418465529056</v>
      </c>
      <c r="CR24" s="98">
        <f t="shared" si="35"/>
        <v>8.3605418465529056</v>
      </c>
      <c r="CS24" s="98">
        <f t="shared" si="36"/>
        <v>7.7247724352363036</v>
      </c>
      <c r="CT24" s="98">
        <f t="shared" si="37"/>
        <v>7.4375140573048952</v>
      </c>
      <c r="CU24" s="98">
        <f t="shared" si="38"/>
        <v>7.1681501802907803</v>
      </c>
      <c r="CV24" s="98">
        <f t="shared" si="39"/>
        <v>6.9150700999098262</v>
      </c>
      <c r="CW24" s="98">
        <f t="shared" si="40"/>
        <v>6.6768495776710211</v>
      </c>
      <c r="CX24" s="98">
        <f t="shared" si="41"/>
        <v>6.452224781298554</v>
      </c>
      <c r="CY24" s="98">
        <f t="shared" si="42"/>
        <v>6.2400704504940165</v>
      </c>
      <c r="CZ24" s="98">
        <f t="shared" si="43"/>
        <v>6.0393815145270651</v>
      </c>
      <c r="DA24" s="98">
        <f t="shared" si="134"/>
        <v>5.8492575448905484</v>
      </c>
      <c r="DB24" s="98">
        <f t="shared" si="135"/>
        <v>5.6688895483655415</v>
      </c>
      <c r="DC24" s="98">
        <f t="shared" si="51"/>
        <v>5.4975487015625504</v>
      </c>
      <c r="DD24" s="98">
        <f t="shared" si="116"/>
        <v>5.3345767034886933</v>
      </c>
      <c r="DE24" s="98">
        <f t="shared" si="117"/>
        <v>5.1793774825580954</v>
      </c>
      <c r="DF24" s="98">
        <f t="shared" si="118"/>
        <v>5.0314100422028218</v>
      </c>
      <c r="DG24" s="98">
        <f t="shared" si="119"/>
        <v>4.8901822675131257</v>
      </c>
      <c r="DH24" s="98">
        <f t="shared" si="120"/>
        <v>4.7552455461703573</v>
      </c>
      <c r="DI24" s="98">
        <f t="shared" si="121"/>
        <v>4.6261900818979882</v>
      </c>
      <c r="DJ24" s="98">
        <f t="shared" si="122"/>
        <v>3.724440659040738</v>
      </c>
      <c r="DK24" s="98">
        <f t="shared" si="123"/>
        <v>2.773713286540783</v>
      </c>
      <c r="DL24" s="98">
        <f t="shared" si="124"/>
        <v>2.3215970852915575</v>
      </c>
      <c r="DM24" s="98">
        <f t="shared" si="125"/>
        <v>1.8840575828194517</v>
      </c>
      <c r="DN24" s="98">
        <f t="shared" si="126"/>
        <v>1.4604496594107843</v>
      </c>
      <c r="DO24" s="98">
        <f t="shared" si="127"/>
        <v>1.0501625286013052</v>
      </c>
      <c r="DP24" s="98">
        <f t="shared" si="128"/>
        <v>0.65261774706655729</v>
      </c>
      <c r="DQ24" s="98">
        <f t="shared" si="129"/>
        <v>0.26726733412411363</v>
      </c>
      <c r="DR24" s="98">
        <f t="shared" si="130"/>
        <v>-0.1064080025840326</v>
      </c>
      <c r="DS24" s="98">
        <f t="shared" si="107"/>
        <v>-0.46890053917678642</v>
      </c>
      <c r="DT24" s="98">
        <f t="shared" si="108"/>
        <v>-0.82067710967734797</v>
      </c>
      <c r="DU24" s="98">
        <f t="shared" si="109"/>
        <v>-1.1621805867114858</v>
      </c>
      <c r="DV24" s="98">
        <f t="shared" si="110"/>
        <v>-1.4938312733591488</v>
      </c>
      <c r="DW24" s="98">
        <f t="shared" si="111"/>
        <v>-1.81602821077351</v>
      </c>
      <c r="DX24" s="98">
        <f t="shared" si="112"/>
        <v>-2.1291504061376259</v>
      </c>
      <c r="DY24" s="98">
        <f t="shared" si="113"/>
        <v>-2.4335579854325999</v>
      </c>
      <c r="DZ24" s="98">
        <f t="shared" si="114"/>
        <v>-2.7295932753638112</v>
      </c>
      <c r="EA24" s="98">
        <f t="shared" si="115"/>
        <v>-3.0175818186360175</v>
      </c>
      <c r="EB24" s="98"/>
      <c r="EC24" s="98"/>
      <c r="ED24" s="98"/>
      <c r="EE24" s="98"/>
      <c r="EF24" s="98"/>
      <c r="EG24" s="98"/>
      <c r="EH24" s="98"/>
      <c r="EI24" s="98"/>
      <c r="EJ24" s="98"/>
      <c r="EK24" s="98"/>
      <c r="EL24" s="98"/>
      <c r="EM24" s="98"/>
      <c r="EN24" s="98"/>
      <c r="EO24" s="98"/>
      <c r="EP24" s="98"/>
      <c r="EU24" s="94"/>
      <c r="EV24" s="94"/>
      <c r="EW24" s="94"/>
      <c r="EX24" s="94">
        <v>18</v>
      </c>
      <c r="EY24" s="99">
        <f>SQRT(('Box Position Calc'!$D22-EY$6)^2+(EY$4-'Box Position Calc'!$C22)^2)</f>
        <v>9.1302933940374089</v>
      </c>
      <c r="EZ24" s="99">
        <f>SQRT(('Box Position Calc'!$D22-EZ$6)^2+(EZ$4-'Box Position Calc'!$C22)^2)</f>
        <v>12.034478791840115</v>
      </c>
      <c r="FA24" s="99">
        <f>SQRT(('Box Position Calc'!$D22-FA$6)^2+(FA$4-'Box Position Calc'!$C22)^2)</f>
        <v>13.581606646653439</v>
      </c>
      <c r="FB24" s="99">
        <f>SQRT(('Box Position Calc'!$D22-FB$6)^2+(FB$4-'Box Position Calc'!$C22)^2)</f>
        <v>15.166525547501784</v>
      </c>
      <c r="FC24" s="99">
        <f>SQRT(('Box Position Calc'!$D22-FC$6)^2+(FC$4-'Box Position Calc'!$C22)^2)</f>
        <v>16.77852955497173</v>
      </c>
      <c r="FD24" s="99">
        <f>SQRT(('Box Position Calc'!$D22-FD$6)^2+(FD$4-'Box Position Calc'!$C22)^2)</f>
        <v>18.410505415021269</v>
      </c>
      <c r="FE24" s="99">
        <f>SQRT(('Box Position Calc'!$D22-FE$6)^2+(FE$4-'Box Position Calc'!$C22)^2)</f>
        <v>20.057578717567765</v>
      </c>
      <c r="FF24" s="99">
        <f>SQRT(('Box Position Calc'!$D22-FF$6)^2+(FF$4-'Box Position Calc'!$C22)^2)</f>
        <v>21.716314538884333</v>
      </c>
      <c r="FG24" s="99">
        <f>SQRT(('Box Position Calc'!$D22-FG$6)^2+(FG$4-'Box Position Calc'!$C22)^2)</f>
        <v>23.384231205184467</v>
      </c>
      <c r="FH24" s="99">
        <f>SQRT(('Box Position Calc'!$D22-FH$6)^2+(FH$4-'Box Position Calc'!$C22)^2)</f>
        <v>25.059495600045882</v>
      </c>
      <c r="FI24" s="99">
        <f>SQRT(('Box Position Calc'!$D22-FI$6)^2+(FI$4-'Box Position Calc'!$C22)^2)</f>
        <v>26.740726788278348</v>
      </c>
      <c r="FJ24" s="99">
        <f>SQRT(('Box Position Calc'!$D22-FJ$6)^2+(FJ$4-'Box Position Calc'!$C22)^2)</f>
        <v>28.42686611934927</v>
      </c>
      <c r="FK24" s="99">
        <f>SQRT(('Box Position Calc'!$D22-FK$6)^2+(FK$4-'Box Position Calc'!$C22)^2)</f>
        <v>30.117089240743365</v>
      </c>
      <c r="FL24" s="99">
        <f>SQRT(('Box Position Calc'!$D22-FL$6)^2+(FL$4-'Box Position Calc'!$C22)^2)</f>
        <v>31.810745198247467</v>
      </c>
      <c r="FM24" s="99">
        <f>SQRT(('Box Position Calc'!$D22-FM$6)^2+(FM$4-'Box Position Calc'!$C22)^2)</f>
        <v>33.507313448949922</v>
      </c>
      <c r="FN24" s="99">
        <f>SQRT(('Box Position Calc'!$D22-FN$6)^2+(FN$4-'Box Position Calc'!$C22)^2)</f>
        <v>35.206372971806815</v>
      </c>
      <c r="FO24" s="99">
        <f>SQRT(('Box Position Calc'!$D22-FO$6)^2+(FO$4-'Box Position Calc'!$C22)^2)</f>
        <v>36.907579707414975</v>
      </c>
      <c r="FP24" s="99">
        <f>SQRT(('Box Position Calc'!$D22-FP$6)^2+(FP$4-'Box Position Calc'!$C22)^2)</f>
        <v>38.610649834648505</v>
      </c>
      <c r="FQ24" s="99">
        <f>SQRT(('Box Position Calc'!$D22-FQ$6)^2+(FQ$4-'Box Position Calc'!$C22)^2)</f>
        <v>38.610649834648505</v>
      </c>
      <c r="FR24" s="99">
        <f>SQRT(('Box Position Calc'!$D22-FR$6)^2+(FR$4-'Box Position Calc'!$C22)^2)</f>
        <v>41.353375304189782</v>
      </c>
      <c r="FS24" s="99">
        <f>SQRT(('Box Position Calc'!$D22-FS$6)^2+(FS$4-'Box Position Calc'!$C22)^2)</f>
        <v>42.726463522022158</v>
      </c>
      <c r="FT24" s="99">
        <f>SQRT(('Box Position Calc'!$D22-FT$6)^2+(FT$4-'Box Position Calc'!$C22)^2)</f>
        <v>44.100558829219409</v>
      </c>
      <c r="FU24" s="99">
        <f>SQRT(('Box Position Calc'!$D22-FU$6)^2+(FU$4-'Box Position Calc'!$C22)^2)</f>
        <v>45.475569934871935</v>
      </c>
      <c r="FV24" s="99">
        <f>SQRT(('Box Position Calc'!$D22-FV$6)^2+(FV$4-'Box Position Calc'!$C22)^2)</f>
        <v>46.851416207566757</v>
      </c>
      <c r="FW24" s="99">
        <f>SQRT(('Box Position Calc'!$D22-FW$6)^2+(FW$4-'Box Position Calc'!$C22)^2)</f>
        <v>48.228026170569166</v>
      </c>
      <c r="FX24" s="99">
        <f>SQRT(('Box Position Calc'!$D22-FX$6)^2+(FX$4-'Box Position Calc'!$C22)^2)</f>
        <v>49.605336243843716</v>
      </c>
      <c r="FY24" s="99">
        <f>SQRT(('Box Position Calc'!$D22-FY$6)^2+(FY$4-'Box Position Calc'!$C22)^2)</f>
        <v>50.983289687129044</v>
      </c>
      <c r="FZ24" s="99">
        <f>SQRT(('Box Position Calc'!$D22-FZ$6)^2+(FZ$4-'Box Position Calc'!$C22)^2)</f>
        <v>52.361835707697239</v>
      </c>
      <c r="GA24" s="99">
        <f>SQRT(('Box Position Calc'!$D22-GA$6)^2+(GA$4-'Box Position Calc'!$C22)^2)</f>
        <v>53.740928703728891</v>
      </c>
      <c r="GB24" s="99">
        <f>SQRT(('Box Position Calc'!$D22-GB$6)^2+(GB$4-'Box Position Calc'!$C22)^2)</f>
        <v>55.120527619933938</v>
      </c>
      <c r="GC24" s="99">
        <f>SQRT(('Box Position Calc'!$D22-GC$6)^2+(GC$4-'Box Position Calc'!$C22)^2)</f>
        <v>56.500595396524474</v>
      </c>
      <c r="GD24" s="99">
        <f>SQRT(('Box Position Calc'!$D22-GD$6)^2+(GD$4-'Box Position Calc'!$C22)^2)</f>
        <v>57.881098496183192</v>
      </c>
      <c r="GE24" s="99">
        <f>SQRT(('Box Position Calc'!$D22-GE$6)^2+(GE$4-'Box Position Calc'!$C22)^2)</f>
        <v>59.262006496482982</v>
      </c>
      <c r="GF24" s="99">
        <f>SQRT(('Box Position Calc'!$D22-GF$6)^2+(GF$4-'Box Position Calc'!$C22)^2)</f>
        <v>60.643291737460608</v>
      </c>
      <c r="GG24" s="99">
        <f>SQRT(('Box Position Calc'!$D22-GG$6)^2+(GG$4-'Box Position Calc'!$C22)^2)</f>
        <v>62.024929015852649</v>
      </c>
      <c r="GH24" s="99">
        <f>SQRT(('Box Position Calc'!$D22-GH$6)^2+(GH$4-'Box Position Calc'!$C22)^2)</f>
        <v>63.406895318960345</v>
      </c>
      <c r="GI24" s="99">
        <f>SQRT(('Box Position Calc'!$D22-GI$6)^2+(GI$4-'Box Position Calc'!$C22)^2)</f>
        <v>63.334084545283361</v>
      </c>
      <c r="GJ24" s="99">
        <f>SQRT(('Box Position Calc'!$D22-GJ$6)^2+(GJ$4-'Box Position Calc'!$C22)^2)</f>
        <v>65.499281253315829</v>
      </c>
      <c r="GK24" s="99">
        <f>SQRT(('Box Position Calc'!$D22-GK$6)^2+(GK$4-'Box Position Calc'!$C22)^2)</f>
        <v>66.588312184962973</v>
      </c>
      <c r="GL24" s="99">
        <f>SQRT(('Box Position Calc'!$D22-GL$6)^2+(GL$4-'Box Position Calc'!$C22)^2)</f>
        <v>67.681355763902943</v>
      </c>
      <c r="GM24" s="99">
        <f>SQRT(('Box Position Calc'!$D22-GM$6)^2+(GM$4-'Box Position Calc'!$C22)^2)</f>
        <v>68.778220679912167</v>
      </c>
      <c r="GN24" s="99">
        <f>SQRT(('Box Position Calc'!$D22-GN$6)^2+(GN$4-'Box Position Calc'!$C22)^2)</f>
        <v>69.878726986159307</v>
      </c>
      <c r="GO24" s="99">
        <f>SQRT(('Box Position Calc'!$D22-GO$6)^2+(GO$4-'Box Position Calc'!$C22)^2)</f>
        <v>70.982705315974457</v>
      </c>
      <c r="GP24" s="99">
        <f>SQRT(('Box Position Calc'!$D22-GP$6)^2+(GP$4-'Box Position Calc'!$C22)^2)</f>
        <v>72.089996158964652</v>
      </c>
      <c r="GQ24" s="99">
        <f>SQRT(('Box Position Calc'!$D22-GQ$6)^2+(GQ$4-'Box Position Calc'!$C22)^2)</f>
        <v>73.200449191800729</v>
      </c>
      <c r="GR24" s="99">
        <f>SQRT(('Box Position Calc'!$D22-GR$6)^2+(GR$4-'Box Position Calc'!$C22)^2)</f>
        <v>74.31392265935132</v>
      </c>
      <c r="GS24" s="99">
        <f>SQRT(('Box Position Calc'!$D22-GS$6)^2+(GS$4-'Box Position Calc'!$C22)^2)</f>
        <v>75.430282802170979</v>
      </c>
      <c r="GT24" s="99">
        <f>SQRT(('Box Position Calc'!$D22-GT$6)^2+(GT$4-'Box Position Calc'!$C22)^2)</f>
        <v>76.549403326660354</v>
      </c>
      <c r="GU24" s="99">
        <f>SQRT(('Box Position Calc'!$D22-GU$6)^2+(GU$4-'Box Position Calc'!$C22)^2)</f>
        <v>77.671164914508267</v>
      </c>
      <c r="GV24" s="99">
        <f>SQRT(('Box Position Calc'!$D22-GV$6)^2+(GV$4-'Box Position Calc'!$C22)^2)</f>
        <v>78.795454768295826</v>
      </c>
      <c r="GW24" s="99">
        <f>SQRT(('Box Position Calc'!$D22-GW$6)^2+(GW$4-'Box Position Calc'!$C22)^2)</f>
        <v>79.922166190395231</v>
      </c>
      <c r="GX24" s="99">
        <f>SQRT(('Box Position Calc'!$D22-GX$6)^2+(GX$4-'Box Position Calc'!$C22)^2)</f>
        <v>81.05119819252856</v>
      </c>
      <c r="GY24" s="99">
        <f>SQRT(('Box Position Calc'!$D22-GY$6)^2+(GY$4-'Box Position Calc'!$C22)^2)</f>
        <v>82.182455133566833</v>
      </c>
      <c r="GZ24" s="99">
        <f>SQRT(('Box Position Calc'!$D22-GZ$6)^2+(GZ$4-'Box Position Calc'!$C22)^2)</f>
        <v>83.31584638334833</v>
      </c>
      <c r="HA24" s="99"/>
      <c r="HB24" s="99"/>
      <c r="HC24" s="99"/>
      <c r="HD24" s="99"/>
      <c r="HE24" s="99"/>
      <c r="HF24" s="99"/>
      <c r="HG24" s="99"/>
      <c r="HH24" s="99"/>
      <c r="HI24" s="99"/>
      <c r="HJ24" s="99"/>
      <c r="HK24" s="99"/>
      <c r="HL24" s="99"/>
      <c r="HM24" s="99"/>
      <c r="HN24" s="99"/>
      <c r="HO24" s="99"/>
      <c r="HP24" s="99"/>
      <c r="HQ24" s="99"/>
      <c r="HR24" s="99"/>
      <c r="HS24" s="115">
        <f>'Box Position Calc'!$D60</f>
        <v>1.7996770452800062</v>
      </c>
      <c r="HT24" s="115">
        <f>'Box Position Calc'!$F60</f>
        <v>7.2140544002472478</v>
      </c>
      <c r="HU24" s="115">
        <f>Display!FB61</f>
        <v>0</v>
      </c>
      <c r="HV24" s="116"/>
      <c r="HW24" s="115">
        <f t="shared" si="52"/>
        <v>37.943357343318524</v>
      </c>
      <c r="HX24" s="115">
        <f t="shared" si="64"/>
        <v>27.807181501649467</v>
      </c>
      <c r="HY24" s="115">
        <f t="shared" si="65"/>
        <v>24.415901777553159</v>
      </c>
      <c r="HZ24" s="115">
        <f t="shared" si="66"/>
        <v>21.72553933447341</v>
      </c>
      <c r="IA24" s="115">
        <f t="shared" si="67"/>
        <v>19.548065288168971</v>
      </c>
      <c r="IB24" s="115">
        <f t="shared" si="68"/>
        <v>17.754406755767832</v>
      </c>
      <c r="IC24" s="115">
        <f t="shared" si="69"/>
        <v>16.254052356518912</v>
      </c>
      <c r="ID24" s="115">
        <f t="shared" si="70"/>
        <v>14.98213328292573</v>
      </c>
      <c r="IE24" s="115">
        <f t="shared" si="71"/>
        <v>13.8911817408285</v>
      </c>
      <c r="IF24" s="115">
        <f t="shared" si="72"/>
        <v>12.945787999082938</v>
      </c>
      <c r="IG24" s="115">
        <f t="shared" si="73"/>
        <v>12.11906889126621</v>
      </c>
      <c r="IH24" s="115">
        <f t="shared" si="74"/>
        <v>11.390286354193449</v>
      </c>
      <c r="II24" s="115">
        <f t="shared" si="75"/>
        <v>10.743209761550872</v>
      </c>
      <c r="IJ24" s="115">
        <f t="shared" si="76"/>
        <v>10.164968642549638</v>
      </c>
      <c r="IK24" s="115">
        <f t="shared" si="77"/>
        <v>9.6452348652495346</v>
      </c>
      <c r="IL24" s="115">
        <f t="shared" si="78"/>
        <v>9.1756301960899691</v>
      </c>
      <c r="IM24" s="115">
        <f t="shared" si="79"/>
        <v>8.7492906743823653</v>
      </c>
      <c r="IN24" s="115">
        <f t="shared" si="80"/>
        <v>8.3605418465529056</v>
      </c>
      <c r="IO24" s="115">
        <f t="shared" si="81"/>
        <v>8.3605418465529056</v>
      </c>
      <c r="IP24" s="115">
        <f t="shared" si="82"/>
        <v>7.7247724352363036</v>
      </c>
      <c r="IQ24" s="115">
        <f t="shared" si="83"/>
        <v>7.4375140573048952</v>
      </c>
      <c r="IR24" s="115">
        <f t="shared" si="84"/>
        <v>7.1681501802907803</v>
      </c>
      <c r="IS24" s="115">
        <f t="shared" si="85"/>
        <v>6.9150700999098262</v>
      </c>
      <c r="IT24" s="115">
        <f t="shared" si="86"/>
        <v>6.6768495776710211</v>
      </c>
      <c r="IU24" s="115">
        <f t="shared" si="87"/>
        <v>6.452224781298554</v>
      </c>
      <c r="IV24" s="115">
        <f t="shared" si="88"/>
        <v>6.2400704504940165</v>
      </c>
      <c r="IW24" s="115">
        <f t="shared" si="89"/>
        <v>6.0393815145270651</v>
      </c>
      <c r="IX24" s="115">
        <f t="shared" si="90"/>
        <v>5.8492575448905484</v>
      </c>
      <c r="IY24" s="115">
        <f t="shared" si="91"/>
        <v>5.6688895483655415</v>
      </c>
      <c r="IZ24" s="115">
        <f t="shared" si="92"/>
        <v>5.4975487015625504</v>
      </c>
      <c r="JA24" s="115">
        <f t="shared" si="93"/>
        <v>5.3345767034886933</v>
      </c>
      <c r="JB24" s="115">
        <f t="shared" si="94"/>
        <v>5.1793774825580954</v>
      </c>
      <c r="JC24" s="115">
        <f t="shared" si="95"/>
        <v>5.0314100422028218</v>
      </c>
      <c r="JD24" s="115">
        <f t="shared" si="96"/>
        <v>4.8901822675131257</v>
      </c>
      <c r="JE24" s="115">
        <f t="shared" si="97"/>
        <v>4.7552455461703573</v>
      </c>
      <c r="JF24" s="115">
        <f t="shared" si="98"/>
        <v>4.6261900818979882</v>
      </c>
      <c r="JG24" s="115">
        <f t="shared" si="99"/>
        <v>3.724440659040738</v>
      </c>
      <c r="JH24" s="115">
        <f t="shared" si="100"/>
        <v>2.773713286540783</v>
      </c>
      <c r="JI24" s="115">
        <f t="shared" si="101"/>
        <v>2.3215970852915575</v>
      </c>
      <c r="JJ24" s="115">
        <f t="shared" si="102"/>
        <v>1.8840575828194517</v>
      </c>
      <c r="JK24" s="115">
        <f t="shared" si="103"/>
        <v>1.4604496594107843</v>
      </c>
      <c r="JL24" s="115">
        <f t="shared" si="104"/>
        <v>1.0501625286013052</v>
      </c>
      <c r="JM24" s="115">
        <f t="shared" si="105"/>
        <v>0.65261774706655729</v>
      </c>
      <c r="JN24" s="115">
        <f t="shared" si="106"/>
        <v>0.26726733412411363</v>
      </c>
      <c r="JO24" s="115">
        <f t="shared" si="54"/>
        <v>-0.1064080025840326</v>
      </c>
      <c r="JP24" s="115">
        <f t="shared" si="55"/>
        <v>-0.46890053917678642</v>
      </c>
      <c r="JQ24" s="115">
        <f t="shared" si="56"/>
        <v>-0.82067710967734797</v>
      </c>
      <c r="JR24" s="115">
        <f t="shared" si="57"/>
        <v>-1.1621805867114858</v>
      </c>
      <c r="JS24" s="115">
        <f t="shared" si="58"/>
        <v>-1.4938312733591488</v>
      </c>
      <c r="JT24" s="115">
        <f t="shared" si="59"/>
        <v>-1.81602821077351</v>
      </c>
      <c r="JU24" s="115">
        <f t="shared" si="60"/>
        <v>-2.1291504061376259</v>
      </c>
      <c r="JV24" s="115">
        <f t="shared" si="61"/>
        <v>-2.4335579854325999</v>
      </c>
      <c r="JW24" s="115">
        <f t="shared" si="62"/>
        <v>-2.7295932753638112</v>
      </c>
      <c r="JX24" s="115">
        <f t="shared" si="63"/>
        <v>-3.0175818186360175</v>
      </c>
      <c r="JY24" s="99"/>
      <c r="JZ24" s="99"/>
      <c r="KA24" s="99"/>
      <c r="KH24" s="96">
        <v>18</v>
      </c>
      <c r="KI24" s="100">
        <f>SQRT(('Box Position Calc'!$D22-KI$6)^2+(KI$4-'Box Position Calc'!$C22)^2)</f>
        <v>9.1302933940374089</v>
      </c>
      <c r="KJ24" s="100">
        <f>SQRT(('Box Position Calc'!$D22-KJ$6)^2+(KJ$4-'Box Position Calc'!$C22)^2)</f>
        <v>12.034478791840115</v>
      </c>
      <c r="KK24" s="100">
        <f>SQRT(('Box Position Calc'!$D22-KK$6)^2+(KK$4-'Box Position Calc'!$C22)^2)</f>
        <v>13.581606646653439</v>
      </c>
      <c r="KL24" s="100">
        <f>SQRT(('Box Position Calc'!$D22-KL$6)^2+(KL$4-'Box Position Calc'!$C22)^2)</f>
        <v>15.166525547501784</v>
      </c>
      <c r="KM24" s="100">
        <f>SQRT(('Box Position Calc'!$D22-KM$6)^2+(KM$4-'Box Position Calc'!$C22)^2)</f>
        <v>16.77852955497173</v>
      </c>
      <c r="KN24" s="100">
        <f>SQRT(('Box Position Calc'!$D22-KN$6)^2+(KN$4-'Box Position Calc'!$C22)^2)</f>
        <v>18.410505415021269</v>
      </c>
      <c r="KO24" s="100">
        <f>SQRT(('Box Position Calc'!$D22-KO$6)^2+(KO$4-'Box Position Calc'!$C22)^2)</f>
        <v>20.057578717567765</v>
      </c>
      <c r="KP24" s="100">
        <f>SQRT(('Box Position Calc'!$D22-KP$6)^2+(KP$4-'Box Position Calc'!$C22)^2)</f>
        <v>21.716314538884333</v>
      </c>
      <c r="KQ24" s="100">
        <f>SQRT(('Box Position Calc'!$D22-KQ$6)^2+(KQ$4-'Box Position Calc'!$C22)^2)</f>
        <v>23.384231205184467</v>
      </c>
      <c r="KR24" s="100">
        <f>SQRT(('Box Position Calc'!$D22-KR$6)^2+(KR$4-'Box Position Calc'!$C22)^2)</f>
        <v>25.059495600045882</v>
      </c>
      <c r="KS24" s="100">
        <f>SQRT(('Box Position Calc'!$D22-KS$6)^2+(KS$4-'Box Position Calc'!$C22)^2)</f>
        <v>26.740726788278348</v>
      </c>
      <c r="KT24" s="100">
        <f>SQRT(('Box Position Calc'!$D22-KT$6)^2+(KT$4-'Box Position Calc'!$C22)^2)</f>
        <v>28.42686611934927</v>
      </c>
      <c r="KU24" s="100">
        <f>SQRT(('Box Position Calc'!$D22-KU$6)^2+(KU$4-'Box Position Calc'!$C22)^2)</f>
        <v>30.117089240743365</v>
      </c>
      <c r="KV24" s="100">
        <f>SQRT(('Box Position Calc'!$D22-KV$6)^2+(KV$4-'Box Position Calc'!$C22)^2)</f>
        <v>31.810745198247467</v>
      </c>
      <c r="KW24" s="100">
        <f>SQRT(('Box Position Calc'!$D22-KW$6)^2+(KW$4-'Box Position Calc'!$C22)^2)</f>
        <v>33.507313448949922</v>
      </c>
      <c r="KX24" s="100">
        <f>SQRT(('Box Position Calc'!$D22-KX$6)^2+(KX$4-'Box Position Calc'!$C22)^2)</f>
        <v>35.206372971806815</v>
      </c>
      <c r="KY24" s="100">
        <f>SQRT(('Box Position Calc'!$D22-KY$6)^2+(KY$4-'Box Position Calc'!$C22)^2)</f>
        <v>36.907579707414975</v>
      </c>
      <c r="KZ24" s="100">
        <f>SQRT(('Box Position Calc'!$D22-KZ$6)^2+(KZ$4-'Box Position Calc'!$C22)^2)</f>
        <v>38.610649834648505</v>
      </c>
      <c r="LA24" s="100">
        <f>SQRT(('Box Position Calc'!$D22-LA$6)^2+(LA$4-'Box Position Calc'!$C22)^2)</f>
        <v>38.610649834648505</v>
      </c>
      <c r="LB24" s="100">
        <f>SQRT(('Box Position Calc'!$D22-LB$6)^2+(LB$4-'Box Position Calc'!$C22)^2)</f>
        <v>41.353375304189782</v>
      </c>
      <c r="LC24" s="100">
        <f>SQRT(('Box Position Calc'!$D22-LC$6)^2+(LC$4-'Box Position Calc'!$C22)^2)</f>
        <v>42.726463522022158</v>
      </c>
      <c r="LD24" s="100">
        <f>SQRT(('Box Position Calc'!$D22-LD$6)^2+(LD$4-'Box Position Calc'!$C22)^2)</f>
        <v>44.100558829219409</v>
      </c>
      <c r="LE24" s="100">
        <f>SQRT(('Box Position Calc'!$D22-LE$6)^2+(LE$4-'Box Position Calc'!$C22)^2)</f>
        <v>45.475569934871935</v>
      </c>
      <c r="LF24" s="100">
        <f>SQRT(('Box Position Calc'!$D22-LF$6)^2+(LF$4-'Box Position Calc'!$C22)^2)</f>
        <v>46.851416207566757</v>
      </c>
      <c r="LG24" s="100">
        <f>SQRT(('Box Position Calc'!$D22-LG$6)^2+(LG$4-'Box Position Calc'!$C22)^2)</f>
        <v>48.228026170569166</v>
      </c>
      <c r="LH24" s="100">
        <f>SQRT(('Box Position Calc'!$D22-LH$6)^2+(LH$4-'Box Position Calc'!$C22)^2)</f>
        <v>49.605336243843716</v>
      </c>
      <c r="LI24" s="100">
        <f>SQRT(('Box Position Calc'!$D22-LI$6)^2+(LI$4-'Box Position Calc'!$C22)^2)</f>
        <v>50.983289687129044</v>
      </c>
      <c r="LJ24" s="100">
        <f>SQRT(('Box Position Calc'!$D22-LJ$6)^2+(LJ$4-'Box Position Calc'!$C22)^2)</f>
        <v>52.361835707697239</v>
      </c>
      <c r="LK24" s="100">
        <f>SQRT(('Box Position Calc'!$D22-LK$6)^2+(LK$4-'Box Position Calc'!$C22)^2)</f>
        <v>53.740928703728891</v>
      </c>
      <c r="LL24" s="100">
        <f>SQRT(('Box Position Calc'!$D22-LL$6)^2+(LL$4-'Box Position Calc'!$C22)^2)</f>
        <v>55.120527619933938</v>
      </c>
      <c r="LM24" s="100">
        <f>SQRT(('Box Position Calc'!$D22-LM$6)^2+(LM$4-'Box Position Calc'!$C22)^2)</f>
        <v>56.500595396524474</v>
      </c>
      <c r="LN24" s="100">
        <f>SQRT(('Box Position Calc'!$D22-LN$6)^2+(LN$4-'Box Position Calc'!$C22)^2)</f>
        <v>57.881098496183192</v>
      </c>
      <c r="LO24" s="100">
        <f>SQRT(('Box Position Calc'!$D22-LO$6)^2+(LO$4-'Box Position Calc'!$C22)^2)</f>
        <v>59.262006496482982</v>
      </c>
      <c r="LP24" s="100">
        <f>SQRT(('Box Position Calc'!$D22-LP$6)^2+(LP$4-'Box Position Calc'!$C22)^2)</f>
        <v>60.643291737460608</v>
      </c>
      <c r="LQ24" s="100">
        <f>SQRT(('Box Position Calc'!$D22-LQ$6)^2+(LQ$4-'Box Position Calc'!$C22)^2)</f>
        <v>62.024929015852649</v>
      </c>
      <c r="LR24" s="100">
        <f>SQRT(('Box Position Calc'!$D22-LR$6)^2+(LR$4-'Box Position Calc'!$C22)^2)</f>
        <v>63.406895318960345</v>
      </c>
      <c r="LS24" s="100">
        <f>SQRT(('Box Position Calc'!$D22-LS$6)^2+(LS$4-'Box Position Calc'!$C22)^2)</f>
        <v>63.334084545283361</v>
      </c>
      <c r="LT24" s="100">
        <f>SQRT(('Box Position Calc'!$D22-LT$6)^2+(LT$4-'Box Position Calc'!$C22)^2)</f>
        <v>65.499281253315829</v>
      </c>
      <c r="LU24" s="100">
        <f>SQRT(('Box Position Calc'!$D22-LU$6)^2+(LU$4-'Box Position Calc'!$C22)^2)</f>
        <v>66.588312184962973</v>
      </c>
      <c r="LV24" s="100">
        <f>SQRT(('Box Position Calc'!$D22-LV$6)^2+(LV$4-'Box Position Calc'!$C22)^2)</f>
        <v>67.681355763902943</v>
      </c>
      <c r="LW24" s="100">
        <f>SQRT(('Box Position Calc'!$D22-LW$6)^2+(LW$4-'Box Position Calc'!$C22)^2)</f>
        <v>68.778220679912167</v>
      </c>
      <c r="LX24" s="100">
        <f>SQRT(('Box Position Calc'!$D22-LX$6)^2+(LX$4-'Box Position Calc'!$C22)^2)</f>
        <v>69.878726986159307</v>
      </c>
      <c r="LY24" s="100">
        <f>SQRT(('Box Position Calc'!$D22-LY$6)^2+(LY$4-'Box Position Calc'!$C22)^2)</f>
        <v>70.982705315974457</v>
      </c>
      <c r="LZ24" s="100">
        <f>SQRT(('Box Position Calc'!$D22-LZ$6)^2+(LZ$4-'Box Position Calc'!$C22)^2)</f>
        <v>72.089996158964652</v>
      </c>
      <c r="MA24" s="100">
        <f>SQRT(('Box Position Calc'!$D22-MA$6)^2+(MA$4-'Box Position Calc'!$C22)^2)</f>
        <v>73.200449191800729</v>
      </c>
      <c r="MB24" s="100">
        <f>SQRT(('Box Position Calc'!$D22-MB$6)^2+(MB$4-'Box Position Calc'!$C22)^2)</f>
        <v>74.31392265935132</v>
      </c>
      <c r="MC24" s="100">
        <f>SQRT(('Box Position Calc'!$D22-MC$6)^2+(MC$4-'Box Position Calc'!$C22)^2)</f>
        <v>75.430282802170979</v>
      </c>
      <c r="MD24" s="100">
        <f>SQRT(('Box Position Calc'!$D22-MD$6)^2+(MD$4-'Box Position Calc'!$C22)^2)</f>
        <v>76.549403326660354</v>
      </c>
      <c r="ME24" s="100">
        <f>SQRT(('Box Position Calc'!$D22-ME$6)^2+(ME$4-'Box Position Calc'!$C22)^2)</f>
        <v>77.671164914508267</v>
      </c>
      <c r="MF24" s="100">
        <f>SQRT(('Box Position Calc'!$D22-MF$6)^2+(MF$4-'Box Position Calc'!$C22)^2)</f>
        <v>78.795454768295826</v>
      </c>
      <c r="MG24" s="100">
        <f>SQRT(('Box Position Calc'!$D22-MG$6)^2+(MG$4-'Box Position Calc'!$C22)^2)</f>
        <v>79.922166190395231</v>
      </c>
      <c r="MH24" s="100">
        <f>SQRT(('Box Position Calc'!$D22-MH$6)^2+(MH$4-'Box Position Calc'!$C22)^2)</f>
        <v>81.05119819252856</v>
      </c>
      <c r="MI24" s="100">
        <f>SQRT(('Box Position Calc'!$D22-MI$6)^2+(MI$4-'Box Position Calc'!$C22)^2)</f>
        <v>82.182455133566833</v>
      </c>
      <c r="MJ24" s="100">
        <f>SQRT(('Box Position Calc'!$D22-MJ$6)^2+(MJ$4-'Box Position Calc'!$C22)^2)</f>
        <v>83.31584638334833</v>
      </c>
      <c r="MK24" s="100"/>
      <c r="ML24" s="100"/>
      <c r="MM24" s="100"/>
      <c r="MN24" s="100"/>
      <c r="MO24" s="100"/>
      <c r="MP24" s="100"/>
      <c r="MQ24" s="100"/>
      <c r="MR24" s="100"/>
      <c r="MS24" s="100"/>
      <c r="MT24" s="100"/>
      <c r="MU24" s="100"/>
      <c r="MV24" s="100"/>
      <c r="MW24" s="100"/>
      <c r="MX24" s="100"/>
      <c r="MY24" s="100"/>
      <c r="MZ24" s="100"/>
      <c r="NA24" s="100"/>
      <c r="NB24" s="100"/>
      <c r="NC24" s="100">
        <f>Display!C24</f>
        <v>1.7996770452800062</v>
      </c>
      <c r="ND24" s="100">
        <f>Display!D24</f>
        <v>7.2140544002472478</v>
      </c>
      <c r="NE24" s="100">
        <f>Display!D61</f>
        <v>12</v>
      </c>
      <c r="NF24" s="100"/>
      <c r="NG24" s="100">
        <f t="shared" si="53"/>
        <v>37.943357343318524</v>
      </c>
      <c r="NH24" s="100">
        <f t="shared" si="136"/>
        <v>27.807181501649467</v>
      </c>
      <c r="NI24" s="100">
        <f t="shared" si="137"/>
        <v>24.415901777553159</v>
      </c>
      <c r="NJ24" s="100">
        <f t="shared" si="138"/>
        <v>21.72553933447341</v>
      </c>
      <c r="NK24" s="100">
        <f t="shared" si="139"/>
        <v>19.548065288168971</v>
      </c>
      <c r="NL24" s="100">
        <f t="shared" si="140"/>
        <v>17.754406755767832</v>
      </c>
      <c r="NM24" s="100">
        <f t="shared" si="141"/>
        <v>16.254052356518912</v>
      </c>
      <c r="NN24" s="100">
        <f t="shared" si="142"/>
        <v>14.98213328292573</v>
      </c>
      <c r="NO24" s="100">
        <f t="shared" si="143"/>
        <v>13.8911817408285</v>
      </c>
      <c r="NP24" s="100">
        <f t="shared" si="144"/>
        <v>12.945787999082938</v>
      </c>
      <c r="NQ24" s="100">
        <f t="shared" si="145"/>
        <v>12.11906889126621</v>
      </c>
      <c r="NR24" s="100">
        <f t="shared" si="146"/>
        <v>11.390286354193449</v>
      </c>
      <c r="NS24" s="100">
        <f t="shared" si="147"/>
        <v>10.743209761550872</v>
      </c>
      <c r="NT24" s="100">
        <f t="shared" si="148"/>
        <v>10.164968642549638</v>
      </c>
      <c r="NU24" s="100">
        <f t="shared" si="149"/>
        <v>9.6452348652495346</v>
      </c>
      <c r="NV24" s="100">
        <f t="shared" si="150"/>
        <v>9.1756301960899691</v>
      </c>
      <c r="NW24" s="100">
        <f t="shared" si="131"/>
        <v>8.7492906743823653</v>
      </c>
      <c r="NX24" s="100">
        <f t="shared" si="151"/>
        <v>8.3605418465529056</v>
      </c>
      <c r="NY24" s="100">
        <f t="shared" si="152"/>
        <v>8.3605418465529056</v>
      </c>
      <c r="NZ24" s="100">
        <f t="shared" si="153"/>
        <v>7.7247724352363036</v>
      </c>
      <c r="OA24" s="100">
        <f t="shared" si="154"/>
        <v>7.4375140573048952</v>
      </c>
      <c r="OB24" s="100">
        <f t="shared" si="155"/>
        <v>7.1681501802907803</v>
      </c>
      <c r="OC24" s="100">
        <f t="shared" si="156"/>
        <v>6.9150700999098262</v>
      </c>
      <c r="OD24" s="100">
        <f t="shared" si="157"/>
        <v>6.6768495776710211</v>
      </c>
      <c r="OE24" s="100">
        <f t="shared" si="158"/>
        <v>6.452224781298554</v>
      </c>
      <c r="OF24" s="100">
        <f t="shared" si="159"/>
        <v>6.2400704504940165</v>
      </c>
      <c r="OG24" s="100">
        <f t="shared" si="160"/>
        <v>6.0393815145270651</v>
      </c>
      <c r="OH24" s="100">
        <f t="shared" si="161"/>
        <v>5.8492575448905484</v>
      </c>
      <c r="OI24" s="100">
        <f t="shared" si="162"/>
        <v>5.6688895483655415</v>
      </c>
      <c r="OJ24" s="100">
        <f t="shared" si="163"/>
        <v>5.4975487015625504</v>
      </c>
      <c r="OK24" s="100">
        <f t="shared" si="164"/>
        <v>5.3345767034886933</v>
      </c>
      <c r="OL24" s="100">
        <f t="shared" si="165"/>
        <v>5.1793774825580954</v>
      </c>
      <c r="OM24" s="100">
        <f t="shared" si="132"/>
        <v>5.0314100422028218</v>
      </c>
      <c r="ON24" s="100">
        <f t="shared" si="166"/>
        <v>4.8901822675131257</v>
      </c>
      <c r="OO24" s="100">
        <f t="shared" si="167"/>
        <v>4.7552455461703573</v>
      </c>
      <c r="OP24" s="100">
        <f t="shared" si="168"/>
        <v>4.6261900818979882</v>
      </c>
      <c r="OQ24" s="100">
        <f t="shared" si="169"/>
        <v>3.724440659040738</v>
      </c>
      <c r="OR24" s="100">
        <f t="shared" si="170"/>
        <v>2.773713286540783</v>
      </c>
      <c r="OS24" s="100">
        <f t="shared" si="171"/>
        <v>2.3215970852915575</v>
      </c>
      <c r="OT24" s="100">
        <f t="shared" si="172"/>
        <v>1.8840575828194517</v>
      </c>
      <c r="OU24" s="100">
        <f t="shared" si="173"/>
        <v>1.4604496594107843</v>
      </c>
      <c r="OV24" s="100">
        <f t="shared" si="174"/>
        <v>1.0501625286013052</v>
      </c>
      <c r="OW24" s="100">
        <f t="shared" si="175"/>
        <v>0.65261774706655729</v>
      </c>
      <c r="OX24" s="100">
        <f t="shared" si="176"/>
        <v>0.26726733412411363</v>
      </c>
      <c r="OY24" s="100">
        <f t="shared" si="177"/>
        <v>-0.1064080025840326</v>
      </c>
      <c r="OZ24" s="100">
        <f t="shared" si="178"/>
        <v>-0.46890053917678642</v>
      </c>
      <c r="PA24" s="100">
        <f t="shared" si="179"/>
        <v>-0.82067710967734797</v>
      </c>
      <c r="PB24" s="100">
        <f t="shared" si="180"/>
        <v>-1.1621805867114858</v>
      </c>
      <c r="PC24" s="100">
        <f t="shared" si="133"/>
        <v>-1.4938312733591488</v>
      </c>
      <c r="PD24" s="100">
        <f t="shared" si="181"/>
        <v>-1.81602821077351</v>
      </c>
      <c r="PE24" s="100">
        <f t="shared" si="182"/>
        <v>-2.1291504061376259</v>
      </c>
      <c r="PF24" s="100">
        <f t="shared" si="183"/>
        <v>-2.4335579854325999</v>
      </c>
      <c r="PG24" s="100">
        <f t="shared" si="184"/>
        <v>-2.7295932753638112</v>
      </c>
      <c r="PH24" s="100">
        <f t="shared" si="185"/>
        <v>-3.0175818186360175</v>
      </c>
      <c r="PI24" s="100"/>
      <c r="PJ24" s="100"/>
      <c r="PK24" s="100"/>
    </row>
    <row r="25" spans="1:427" x14ac:dyDescent="0.2">
      <c r="A25" s="92"/>
      <c r="B25" s="92"/>
      <c r="C25" s="92">
        <v>19</v>
      </c>
      <c r="D25" s="98">
        <f>SQRT(('Box Position Calc'!$D23-D$6)^2+(D$4-'Box Position Calc'!$C23)^2)</f>
        <v>9.0627087175232095</v>
      </c>
      <c r="E25" s="98">
        <f>SQRT(('Box Position Calc'!$D23-E$6)^2+(E$4-'Box Position Calc'!$C23)^2)</f>
        <v>11.993234221725272</v>
      </c>
      <c r="F25" s="98">
        <f>SQRT(('Box Position Calc'!$D23-F$6)^2+(F$4-'Box Position Calc'!$C23)^2)</f>
        <v>13.549476157569925</v>
      </c>
      <c r="G25" s="98">
        <f>SQRT(('Box Position Calc'!$D23-G$6)^2+(G$4-'Box Position Calc'!$C23)^2)</f>
        <v>15.141698714390721</v>
      </c>
      <c r="H25" s="98">
        <f>SQRT(('Box Position Calc'!$D23-H$6)^2+(H$4-'Box Position Calc'!$C23)^2)</f>
        <v>16.75965019132677</v>
      </c>
      <c r="I25" s="98">
        <f>SQRT(('Box Position Calc'!$D23-I$6)^2+(I$4-'Box Position Calc'!$C23)^2)</f>
        <v>18.396543367690828</v>
      </c>
      <c r="J25" s="98">
        <f>SQRT(('Box Position Calc'!$D23-J$6)^2+(J$4-'Box Position Calc'!$C23)^2)</f>
        <v>20.04773902435014</v>
      </c>
      <c r="K25" s="98">
        <f>SQRT(('Box Position Calc'!$D23-K$6)^2+(K$4-'Box Position Calc'!$C23)^2)</f>
        <v>21.709973994986857</v>
      </c>
      <c r="L25" s="98">
        <f>SQRT(('Box Position Calc'!$D23-L$6)^2+(L$4-'Box Position Calc'!$C23)^2)</f>
        <v>23.380893920100483</v>
      </c>
      <c r="M25" s="98">
        <f>SQRT(('Box Position Calc'!$D23-M$6)^2+(M$4-'Box Position Calc'!$C23)^2)</f>
        <v>25.058761519843916</v>
      </c>
      <c r="N25" s="98">
        <f>SQRT(('Box Position Calc'!$D23-N$6)^2+(N$4-'Box Position Calc'!$C23)^2)</f>
        <v>26.742269089949353</v>
      </c>
      <c r="O25" s="98">
        <f>SQRT(('Box Position Calc'!$D23-O$6)^2+(O$4-'Box Position Calc'!$C23)^2)</f>
        <v>28.430414735201158</v>
      </c>
      <c r="P25" s="98">
        <f>SQRT(('Box Position Calc'!$D23-P$6)^2+(P$4-'Box Position Calc'!$C23)^2)</f>
        <v>30.122418673095588</v>
      </c>
      <c r="Q25" s="98">
        <f>SQRT(('Box Position Calc'!$D23-Q$6)^2+(Q$4-'Box Position Calc'!$C23)^2)</f>
        <v>31.817665379226124</v>
      </c>
      <c r="R25" s="98">
        <f>SQRT(('Box Position Calc'!$D23-R$6)^2+(R$4-'Box Position Calc'!$C23)^2)</f>
        <v>33.515662792446506</v>
      </c>
      <c r="S25" s="98">
        <f>SQRT(('Box Position Calc'!$D23-S$6)^2+(S$4-'Box Position Calc'!$C23)^2)</f>
        <v>35.216013025539873</v>
      </c>
      <c r="T25" s="98">
        <f>SQRT(('Box Position Calc'!$D23-T$6)^2+(T$4-'Box Position Calc'!$C23)^2)</f>
        <v>36.918390988482109</v>
      </c>
      <c r="U25" s="98">
        <f>SQRT(('Box Position Calc'!$D23-U$6)^2+(U$4-'Box Position Calc'!$C23)^2)</f>
        <v>38.622528551446656</v>
      </c>
      <c r="V25" s="98">
        <f>SQRT(('Box Position Calc'!$D23-V$6)^2+(V$4-'Box Position Calc'!$C23)^2)</f>
        <v>38.622528551446656</v>
      </c>
      <c r="W25" s="98">
        <f>SQRT(('Box Position Calc'!$D23-W$6)^2+(W$4-'Box Position Calc'!$C23)^2)</f>
        <v>41.367001574413386</v>
      </c>
      <c r="X25" s="98">
        <f>SQRT(('Box Position Calc'!$D23-X$6)^2+(X$4-'Box Position Calc'!$C23)^2)</f>
        <v>42.740878850164911</v>
      </c>
      <c r="Y25" s="98">
        <f>SQRT(('Box Position Calc'!$D23-Y$6)^2+(Y$4-'Box Position Calc'!$C23)^2)</f>
        <v>44.115713735727603</v>
      </c>
      <c r="Z25" s="98">
        <f>SQRT(('Box Position Calc'!$D23-Z$6)^2+(Z$4-'Box Position Calc'!$C23)^2)</f>
        <v>45.491419408962045</v>
      </c>
      <c r="AA25" s="98">
        <f>SQRT(('Box Position Calc'!$D23-AA$6)^2+(AA$4-'Box Position Calc'!$C23)^2)</f>
        <v>46.867919189705319</v>
      </c>
      <c r="AB25" s="98">
        <f>SQRT(('Box Position Calc'!$D23-AB$6)^2+(AB$4-'Box Position Calc'!$C23)^2)</f>
        <v>48.245145107094885</v>
      </c>
      <c r="AC25" s="98">
        <f>SQRT(('Box Position Calc'!$D23-AC$6)^2+(AC$4-'Box Position Calc'!$C23)^2)</f>
        <v>49.623036702098048</v>
      </c>
      <c r="AD25" s="98">
        <f>SQRT(('Box Position Calc'!$D23-AD$6)^2+(AD$4-'Box Position Calc'!$C23)^2)</f>
        <v>51.001540021573192</v>
      </c>
      <c r="AE25" s="98">
        <f>SQRT(('Box Position Calc'!$D23-AE$6)^2+(AE$4-'Box Position Calc'!$C23)^2)</f>
        <v>52.380606769182521</v>
      </c>
      <c r="AF25" s="98">
        <f>SQRT(('Box Position Calc'!$D23-AF$6)^2+(AF$4-'Box Position Calc'!$C23)^2)</f>
        <v>53.760193585445379</v>
      </c>
      <c r="AG25" s="98">
        <f>SQRT(('Box Position Calc'!$D23-AG$6)^2+(AG$4-'Box Position Calc'!$C23)^2)</f>
        <v>55.14026143465977</v>
      </c>
      <c r="AH25" s="98">
        <f>SQRT(('Box Position Calc'!$D23-AH$6)^2+(AH$4-'Box Position Calc'!$C23)^2)</f>
        <v>56.520775080689837</v>
      </c>
      <c r="AI25" s="98">
        <f>SQRT(('Box Position Calc'!$D23-AI$6)^2+(AI$4-'Box Position Calc'!$C23)^2)</f>
        <v>57.901702636990429</v>
      </c>
      <c r="AJ25" s="98">
        <f>SQRT(('Box Position Calc'!$D23-AJ$6)^2+(AJ$4-'Box Position Calc'!$C23)^2)</f>
        <v>59.283015178921481</v>
      </c>
      <c r="AK25" s="98">
        <f>SQRT(('Box Position Calc'!$D23-AK$6)^2+(AK$4-'Box Position Calc'!$C23)^2)</f>
        <v>60.66468640854611</v>
      </c>
      <c r="AL25" s="98">
        <f>SQRT(('Box Position Calc'!$D23-AL$6)^2+(AL$4-'Box Position Calc'!$C23)^2)</f>
        <v>62.046692363827738</v>
      </c>
      <c r="AM25" s="98">
        <f>SQRT(('Box Position Calc'!$D23-AM$6)^2+(AM$4-'Box Position Calc'!$C23)^2)</f>
        <v>63.429011165530184</v>
      </c>
      <c r="AN25" s="98">
        <f>SQRT(('Box Position Calc'!$D23-AN$6)^2+(AN$4-'Box Position Calc'!$C23)^2)</f>
        <v>63.358691206991807</v>
      </c>
      <c r="AO25" s="98">
        <f>SQRT(('Box Position Calc'!$D23-AO$6)^2+(AO$4-'Box Position Calc'!$C23)^2)</f>
        <v>65.526500630222486</v>
      </c>
      <c r="AP25" s="98">
        <f>SQRT(('Box Position Calc'!$D23-AP$6)^2+(AP$4-'Box Position Calc'!$C23)^2)</f>
        <v>66.616771437210417</v>
      </c>
      <c r="AQ25" s="98">
        <f>SQRT(('Box Position Calc'!$D23-AQ$6)^2+(AQ$4-'Box Position Calc'!$C23)^2)</f>
        <v>67.71101322568812</v>
      </c>
      <c r="AR25" s="98">
        <f>SQRT(('Box Position Calc'!$D23-AR$6)^2+(AR$4-'Box Position Calc'!$C23)^2)</f>
        <v>68.809036549263496</v>
      </c>
      <c r="AS25" s="98">
        <f>SQRT(('Box Position Calc'!$D23-AS$6)^2+(AS$4-'Box Position Calc'!$C23)^2)</f>
        <v>69.910663228746714</v>
      </c>
      <c r="AT25" s="98">
        <f>SQRT(('Box Position Calc'!$D23-AT$6)^2+(AT$4-'Box Position Calc'!$C23)^2)</f>
        <v>71.015725573885291</v>
      </c>
      <c r="AU25" s="98">
        <f>SQRT(('Box Position Calc'!$D23-AU$6)^2+(AU$4-'Box Position Calc'!$C23)^2)</f>
        <v>72.12406566427272</v>
      </c>
      <c r="AV25" s="98">
        <f>SQRT(('Box Position Calc'!$D23-AV$6)^2+(AV$4-'Box Position Calc'!$C23)^2)</f>
        <v>73.235534684742021</v>
      </c>
      <c r="AW25" s="98">
        <f>SQRT(('Box Position Calc'!$D23-AW$6)^2+(AW$4-'Box Position Calc'!$C23)^2)</f>
        <v>74.349992310911304</v>
      </c>
      <c r="AX25" s="98">
        <f>SQRT(('Box Position Calc'!$D23-AX$6)^2+(AX$4-'Box Position Calc'!$C23)^2)</f>
        <v>75.467306140883821</v>
      </c>
      <c r="AY25" s="98">
        <f>SQRT(('Box Position Calc'!$D23-AY$6)^2+(AY$4-'Box Position Calc'!$C23)^2)</f>
        <v>76.587351169419463</v>
      </c>
      <c r="AZ25" s="98">
        <f>SQRT(('Box Position Calc'!$D23-AZ$6)^2+(AZ$4-'Box Position Calc'!$C23)^2)</f>
        <v>77.710009301188904</v>
      </c>
      <c r="BA25" s="98">
        <f>SQRT(('Box Position Calc'!$D23-BA$6)^2+(BA$4-'Box Position Calc'!$C23)^2)</f>
        <v>78.835168899993775</v>
      </c>
      <c r="BB25" s="98">
        <f>SQRT(('Box Position Calc'!$D23-BB$6)^2+(BB$4-'Box Position Calc'!$C23)^2)</f>
        <v>79.962724371090658</v>
      </c>
      <c r="BC25" s="98">
        <f>SQRT(('Box Position Calc'!$D23-BC$6)^2+(BC$4-'Box Position Calc'!$C23)^2)</f>
        <v>81.092575773989765</v>
      </c>
      <c r="BD25" s="98">
        <f>SQRT(('Box Position Calc'!$D23-BD$6)^2+(BD$4-'Box Position Calc'!$C23)^2)</f>
        <v>82.224628463315796</v>
      </c>
      <c r="BE25" s="98">
        <f>SQRT(('Box Position Calc'!$D23-BE$6)^2+(BE$4-'Box Position Calc'!$C23)^2)</f>
        <v>83.358792755516575</v>
      </c>
      <c r="BF25" s="98"/>
      <c r="BG25" s="98"/>
      <c r="BH25" s="98"/>
      <c r="BI25" s="98"/>
      <c r="BJ25" s="98"/>
      <c r="BK25" s="98"/>
      <c r="BL25" s="98"/>
      <c r="BM25" s="98"/>
      <c r="BN25" s="98"/>
      <c r="BO25" s="98"/>
      <c r="BP25" s="98"/>
      <c r="BQ25" s="98"/>
      <c r="BR25" s="98"/>
      <c r="BS25" s="98"/>
      <c r="BT25" s="98"/>
      <c r="BU25" s="98"/>
      <c r="BV25" s="98">
        <f>'Box Position Calc'!$D61</f>
        <v>1.7650480256670762</v>
      </c>
      <c r="BW25" s="98">
        <f>'Box Position Calc'!$F61</f>
        <v>7.0578529870057247</v>
      </c>
      <c r="BX25" s="98">
        <f>Display!D62</f>
        <v>13</v>
      </c>
      <c r="BY25" s="101"/>
      <c r="BZ25" s="98">
        <f t="shared" si="17"/>
        <v>37.029919020438939</v>
      </c>
      <c r="CA25" s="98">
        <f t="shared" si="18"/>
        <v>27.069931236282969</v>
      </c>
      <c r="CB25" s="98">
        <f t="shared" si="19"/>
        <v>23.753909938195648</v>
      </c>
      <c r="CC25" s="98">
        <f t="shared" si="20"/>
        <v>21.127946941163486</v>
      </c>
      <c r="CD25" s="98">
        <f t="shared" si="21"/>
        <v>19.005223282415642</v>
      </c>
      <c r="CE25" s="98">
        <f t="shared" si="22"/>
        <v>17.258195651201163</v>
      </c>
      <c r="CF25" s="98">
        <f t="shared" si="23"/>
        <v>15.797771341094233</v>
      </c>
      <c r="CG25" s="98">
        <f t="shared" si="24"/>
        <v>14.560278437714544</v>
      </c>
      <c r="CH25" s="98">
        <f t="shared" si="25"/>
        <v>13.499223028903344</v>
      </c>
      <c r="CI25" s="98">
        <f t="shared" si="26"/>
        <v>12.579977403635439</v>
      </c>
      <c r="CJ25" s="98">
        <f t="shared" si="27"/>
        <v>11.776284675357715</v>
      </c>
      <c r="CK25" s="98">
        <f t="shared" si="28"/>
        <v>11.06790960473748</v>
      </c>
      <c r="CL25" s="98">
        <f t="shared" si="29"/>
        <v>10.439027351850797</v>
      </c>
      <c r="CM25" s="98">
        <f t="shared" si="30"/>
        <v>9.8770970315385114</v>
      </c>
      <c r="CN25" s="98">
        <f t="shared" si="31"/>
        <v>9.3720600787551689</v>
      </c>
      <c r="CO25" s="98">
        <f t="shared" si="32"/>
        <v>8.9157603115874622</v>
      </c>
      <c r="CP25" s="98">
        <f t="shared" si="33"/>
        <v>8.5015179707942821</v>
      </c>
      <c r="CQ25" s="98">
        <f t="shared" si="34"/>
        <v>8.1238124505704263</v>
      </c>
      <c r="CR25" s="98">
        <f t="shared" si="35"/>
        <v>8.1238124505704263</v>
      </c>
      <c r="CS25" s="98">
        <f t="shared" si="36"/>
        <v>7.5039399152891235</v>
      </c>
      <c r="CT25" s="98">
        <f t="shared" si="37"/>
        <v>7.2238722887022107</v>
      </c>
      <c r="CU25" s="98">
        <f t="shared" si="38"/>
        <v>6.9612549263454753</v>
      </c>
      <c r="CV25" s="98">
        <f t="shared" si="39"/>
        <v>6.7145162577071176</v>
      </c>
      <c r="CW25" s="98">
        <f t="shared" si="40"/>
        <v>6.4822668037942321</v>
      </c>
      <c r="CX25" s="98">
        <f t="shared" si="41"/>
        <v>6.2632736992372315</v>
      </c>
      <c r="CY25" s="98">
        <f t="shared" si="42"/>
        <v>6.0564393514895585</v>
      </c>
      <c r="CZ25" s="98">
        <f t="shared" si="43"/>
        <v>5.8607834784196484</v>
      </c>
      <c r="DA25" s="98">
        <f t="shared" si="134"/>
        <v>5.6754279196607627</v>
      </c>
      <c r="DB25" s="98">
        <f t="shared" si="135"/>
        <v>5.4995837370244374</v>
      </c>
      <c r="DC25" s="98">
        <f t="shared" si="51"/>
        <v>5.3325402132446413</v>
      </c>
      <c r="DD25" s="98">
        <f t="shared" si="116"/>
        <v>5.1736554323761368</v>
      </c>
      <c r="DE25" s="98">
        <f t="shared" si="117"/>
        <v>5.0223481838737598</v>
      </c>
      <c r="DF25" s="98">
        <f t="shared" si="118"/>
        <v>4.8780909791727822</v>
      </c>
      <c r="DG25" s="98">
        <f t="shared" si="119"/>
        <v>4.7404040070843791</v>
      </c>
      <c r="DH25" s="98">
        <f t="shared" si="120"/>
        <v>4.6088498845194295</v>
      </c>
      <c r="DI25" s="98">
        <f t="shared" si="121"/>
        <v>4.4830290834912603</v>
      </c>
      <c r="DJ25" s="98">
        <f t="shared" si="122"/>
        <v>3.5814504527341171</v>
      </c>
      <c r="DK25" s="98">
        <f t="shared" si="123"/>
        <v>2.635826801332712</v>
      </c>
      <c r="DL25" s="98">
        <f t="shared" si="124"/>
        <v>2.1861549639152145</v>
      </c>
      <c r="DM25" s="98">
        <f t="shared" si="125"/>
        <v>1.7509908549948534</v>
      </c>
      <c r="DN25" s="98">
        <f t="shared" si="126"/>
        <v>1.3296913868038871</v>
      </c>
      <c r="DO25" s="98">
        <f t="shared" si="127"/>
        <v>0.92164779769780125</v>
      </c>
      <c r="DP25" s="98">
        <f t="shared" si="128"/>
        <v>0.52628365139474909</v>
      </c>
      <c r="DQ25" s="98">
        <f t="shared" si="129"/>
        <v>0.14305294783588351</v>
      </c>
      <c r="DR25" s="98">
        <f t="shared" si="130"/>
        <v>-0.22856165806791751</v>
      </c>
      <c r="DS25" s="98">
        <f t="shared" si="107"/>
        <v>-0.58905053401005603</v>
      </c>
      <c r="DT25" s="98">
        <f t="shared" si="108"/>
        <v>-0.93887864869606119</v>
      </c>
      <c r="DU25" s="98">
        <f t="shared" si="109"/>
        <v>-1.2784870557741783</v>
      </c>
      <c r="DV25" s="98">
        <f t="shared" si="110"/>
        <v>-1.6082942880502742</v>
      </c>
      <c r="DW25" s="98">
        <f t="shared" si="111"/>
        <v>-1.9286976667429485</v>
      </c>
      <c r="DX25" s="98">
        <f t="shared" si="112"/>
        <v>-2.2400745304671545</v>
      </c>
      <c r="DY25" s="98">
        <f t="shared" si="113"/>
        <v>-2.5427833885248674</v>
      </c>
      <c r="DZ25" s="98">
        <f t="shared" si="114"/>
        <v>-2.8371650029351372</v>
      </c>
      <c r="EA25" s="98">
        <f t="shared" si="115"/>
        <v>-3.1235434034696254</v>
      </c>
      <c r="EB25" s="98"/>
      <c r="EC25" s="98"/>
      <c r="ED25" s="98"/>
      <c r="EE25" s="98"/>
      <c r="EF25" s="98"/>
      <c r="EG25" s="98"/>
      <c r="EH25" s="98"/>
      <c r="EI25" s="98"/>
      <c r="EJ25" s="98"/>
      <c r="EK25" s="98"/>
      <c r="EL25" s="98"/>
      <c r="EM25" s="98"/>
      <c r="EN25" s="98"/>
      <c r="EO25" s="98"/>
      <c r="EP25" s="98"/>
      <c r="EU25" s="94"/>
      <c r="EV25" s="94"/>
      <c r="EW25" s="94"/>
      <c r="EX25" s="94">
        <v>19</v>
      </c>
      <c r="EY25" s="99">
        <f>SQRT(('Box Position Calc'!$D23-EY$6)^2+(EY$4-'Box Position Calc'!$C23)^2)</f>
        <v>9.0627087175232095</v>
      </c>
      <c r="EZ25" s="99">
        <f>SQRT(('Box Position Calc'!$D23-EZ$6)^2+(EZ$4-'Box Position Calc'!$C23)^2)</f>
        <v>11.993234221725272</v>
      </c>
      <c r="FA25" s="99">
        <f>SQRT(('Box Position Calc'!$D23-FA$6)^2+(FA$4-'Box Position Calc'!$C23)^2)</f>
        <v>13.549476157569925</v>
      </c>
      <c r="FB25" s="99">
        <f>SQRT(('Box Position Calc'!$D23-FB$6)^2+(FB$4-'Box Position Calc'!$C23)^2)</f>
        <v>15.141698714390721</v>
      </c>
      <c r="FC25" s="99">
        <f>SQRT(('Box Position Calc'!$D23-FC$6)^2+(FC$4-'Box Position Calc'!$C23)^2)</f>
        <v>16.75965019132677</v>
      </c>
      <c r="FD25" s="99">
        <f>SQRT(('Box Position Calc'!$D23-FD$6)^2+(FD$4-'Box Position Calc'!$C23)^2)</f>
        <v>18.396543367690828</v>
      </c>
      <c r="FE25" s="99">
        <f>SQRT(('Box Position Calc'!$D23-FE$6)^2+(FE$4-'Box Position Calc'!$C23)^2)</f>
        <v>20.04773902435014</v>
      </c>
      <c r="FF25" s="99">
        <f>SQRT(('Box Position Calc'!$D23-FF$6)^2+(FF$4-'Box Position Calc'!$C23)^2)</f>
        <v>21.709973994986857</v>
      </c>
      <c r="FG25" s="99">
        <f>SQRT(('Box Position Calc'!$D23-FG$6)^2+(FG$4-'Box Position Calc'!$C23)^2)</f>
        <v>23.380893920100483</v>
      </c>
      <c r="FH25" s="99">
        <f>SQRT(('Box Position Calc'!$D23-FH$6)^2+(FH$4-'Box Position Calc'!$C23)^2)</f>
        <v>25.058761519843916</v>
      </c>
      <c r="FI25" s="99">
        <f>SQRT(('Box Position Calc'!$D23-FI$6)^2+(FI$4-'Box Position Calc'!$C23)^2)</f>
        <v>26.742269089949353</v>
      </c>
      <c r="FJ25" s="99">
        <f>SQRT(('Box Position Calc'!$D23-FJ$6)^2+(FJ$4-'Box Position Calc'!$C23)^2)</f>
        <v>28.430414735201158</v>
      </c>
      <c r="FK25" s="99">
        <f>SQRT(('Box Position Calc'!$D23-FK$6)^2+(FK$4-'Box Position Calc'!$C23)^2)</f>
        <v>30.122418673095588</v>
      </c>
      <c r="FL25" s="99">
        <f>SQRT(('Box Position Calc'!$D23-FL$6)^2+(FL$4-'Box Position Calc'!$C23)^2)</f>
        <v>31.817665379226124</v>
      </c>
      <c r="FM25" s="99">
        <f>SQRT(('Box Position Calc'!$D23-FM$6)^2+(FM$4-'Box Position Calc'!$C23)^2)</f>
        <v>33.515662792446506</v>
      </c>
      <c r="FN25" s="99">
        <f>SQRT(('Box Position Calc'!$D23-FN$6)^2+(FN$4-'Box Position Calc'!$C23)^2)</f>
        <v>35.216013025539873</v>
      </c>
      <c r="FO25" s="99">
        <f>SQRT(('Box Position Calc'!$D23-FO$6)^2+(FO$4-'Box Position Calc'!$C23)^2)</f>
        <v>36.918390988482109</v>
      </c>
      <c r="FP25" s="99">
        <f>SQRT(('Box Position Calc'!$D23-FP$6)^2+(FP$4-'Box Position Calc'!$C23)^2)</f>
        <v>38.622528551446656</v>
      </c>
      <c r="FQ25" s="99">
        <f>SQRT(('Box Position Calc'!$D23-FQ$6)^2+(FQ$4-'Box Position Calc'!$C23)^2)</f>
        <v>38.622528551446656</v>
      </c>
      <c r="FR25" s="99">
        <f>SQRT(('Box Position Calc'!$D23-FR$6)^2+(FR$4-'Box Position Calc'!$C23)^2)</f>
        <v>41.367001574413386</v>
      </c>
      <c r="FS25" s="99">
        <f>SQRT(('Box Position Calc'!$D23-FS$6)^2+(FS$4-'Box Position Calc'!$C23)^2)</f>
        <v>42.740878850164911</v>
      </c>
      <c r="FT25" s="99">
        <f>SQRT(('Box Position Calc'!$D23-FT$6)^2+(FT$4-'Box Position Calc'!$C23)^2)</f>
        <v>44.115713735727603</v>
      </c>
      <c r="FU25" s="99">
        <f>SQRT(('Box Position Calc'!$D23-FU$6)^2+(FU$4-'Box Position Calc'!$C23)^2)</f>
        <v>45.491419408962045</v>
      </c>
      <c r="FV25" s="99">
        <f>SQRT(('Box Position Calc'!$D23-FV$6)^2+(FV$4-'Box Position Calc'!$C23)^2)</f>
        <v>46.867919189705319</v>
      </c>
      <c r="FW25" s="99">
        <f>SQRT(('Box Position Calc'!$D23-FW$6)^2+(FW$4-'Box Position Calc'!$C23)^2)</f>
        <v>48.245145107094885</v>
      </c>
      <c r="FX25" s="99">
        <f>SQRT(('Box Position Calc'!$D23-FX$6)^2+(FX$4-'Box Position Calc'!$C23)^2)</f>
        <v>49.623036702098048</v>
      </c>
      <c r="FY25" s="99">
        <f>SQRT(('Box Position Calc'!$D23-FY$6)^2+(FY$4-'Box Position Calc'!$C23)^2)</f>
        <v>51.001540021573192</v>
      </c>
      <c r="FZ25" s="99">
        <f>SQRT(('Box Position Calc'!$D23-FZ$6)^2+(FZ$4-'Box Position Calc'!$C23)^2)</f>
        <v>52.380606769182521</v>
      </c>
      <c r="GA25" s="99">
        <f>SQRT(('Box Position Calc'!$D23-GA$6)^2+(GA$4-'Box Position Calc'!$C23)^2)</f>
        <v>53.760193585445379</v>
      </c>
      <c r="GB25" s="99">
        <f>SQRT(('Box Position Calc'!$D23-GB$6)^2+(GB$4-'Box Position Calc'!$C23)^2)</f>
        <v>55.14026143465977</v>
      </c>
      <c r="GC25" s="99">
        <f>SQRT(('Box Position Calc'!$D23-GC$6)^2+(GC$4-'Box Position Calc'!$C23)^2)</f>
        <v>56.520775080689837</v>
      </c>
      <c r="GD25" s="99">
        <f>SQRT(('Box Position Calc'!$D23-GD$6)^2+(GD$4-'Box Position Calc'!$C23)^2)</f>
        <v>57.901702636990429</v>
      </c>
      <c r="GE25" s="99">
        <f>SQRT(('Box Position Calc'!$D23-GE$6)^2+(GE$4-'Box Position Calc'!$C23)^2)</f>
        <v>59.283015178921481</v>
      </c>
      <c r="GF25" s="99">
        <f>SQRT(('Box Position Calc'!$D23-GF$6)^2+(GF$4-'Box Position Calc'!$C23)^2)</f>
        <v>60.66468640854611</v>
      </c>
      <c r="GG25" s="99">
        <f>SQRT(('Box Position Calc'!$D23-GG$6)^2+(GG$4-'Box Position Calc'!$C23)^2)</f>
        <v>62.046692363827738</v>
      </c>
      <c r="GH25" s="99">
        <f>SQRT(('Box Position Calc'!$D23-GH$6)^2+(GH$4-'Box Position Calc'!$C23)^2)</f>
        <v>63.429011165530184</v>
      </c>
      <c r="GI25" s="99">
        <f>SQRT(('Box Position Calc'!$D23-GI$6)^2+(GI$4-'Box Position Calc'!$C23)^2)</f>
        <v>63.358691206991807</v>
      </c>
      <c r="GJ25" s="99">
        <f>SQRT(('Box Position Calc'!$D23-GJ$6)^2+(GJ$4-'Box Position Calc'!$C23)^2)</f>
        <v>65.526500630222486</v>
      </c>
      <c r="GK25" s="99">
        <f>SQRT(('Box Position Calc'!$D23-GK$6)^2+(GK$4-'Box Position Calc'!$C23)^2)</f>
        <v>66.616771437210417</v>
      </c>
      <c r="GL25" s="99">
        <f>SQRT(('Box Position Calc'!$D23-GL$6)^2+(GL$4-'Box Position Calc'!$C23)^2)</f>
        <v>67.71101322568812</v>
      </c>
      <c r="GM25" s="99">
        <f>SQRT(('Box Position Calc'!$D23-GM$6)^2+(GM$4-'Box Position Calc'!$C23)^2)</f>
        <v>68.809036549263496</v>
      </c>
      <c r="GN25" s="99">
        <f>SQRT(('Box Position Calc'!$D23-GN$6)^2+(GN$4-'Box Position Calc'!$C23)^2)</f>
        <v>69.910663228746714</v>
      </c>
      <c r="GO25" s="99">
        <f>SQRT(('Box Position Calc'!$D23-GO$6)^2+(GO$4-'Box Position Calc'!$C23)^2)</f>
        <v>71.015725573885291</v>
      </c>
      <c r="GP25" s="99">
        <f>SQRT(('Box Position Calc'!$D23-GP$6)^2+(GP$4-'Box Position Calc'!$C23)^2)</f>
        <v>72.12406566427272</v>
      </c>
      <c r="GQ25" s="99">
        <f>SQRT(('Box Position Calc'!$D23-GQ$6)^2+(GQ$4-'Box Position Calc'!$C23)^2)</f>
        <v>73.235534684742021</v>
      </c>
      <c r="GR25" s="99">
        <f>SQRT(('Box Position Calc'!$D23-GR$6)^2+(GR$4-'Box Position Calc'!$C23)^2)</f>
        <v>74.349992310911304</v>
      </c>
      <c r="GS25" s="99">
        <f>SQRT(('Box Position Calc'!$D23-GS$6)^2+(GS$4-'Box Position Calc'!$C23)^2)</f>
        <v>75.467306140883821</v>
      </c>
      <c r="GT25" s="99">
        <f>SQRT(('Box Position Calc'!$D23-GT$6)^2+(GT$4-'Box Position Calc'!$C23)^2)</f>
        <v>76.587351169419463</v>
      </c>
      <c r="GU25" s="99">
        <f>SQRT(('Box Position Calc'!$D23-GU$6)^2+(GU$4-'Box Position Calc'!$C23)^2)</f>
        <v>77.710009301188904</v>
      </c>
      <c r="GV25" s="99">
        <f>SQRT(('Box Position Calc'!$D23-GV$6)^2+(GV$4-'Box Position Calc'!$C23)^2)</f>
        <v>78.835168899993775</v>
      </c>
      <c r="GW25" s="99">
        <f>SQRT(('Box Position Calc'!$D23-GW$6)^2+(GW$4-'Box Position Calc'!$C23)^2)</f>
        <v>79.962724371090658</v>
      </c>
      <c r="GX25" s="99">
        <f>SQRT(('Box Position Calc'!$D23-GX$6)^2+(GX$4-'Box Position Calc'!$C23)^2)</f>
        <v>81.092575773989765</v>
      </c>
      <c r="GY25" s="99">
        <f>SQRT(('Box Position Calc'!$D23-GY$6)^2+(GY$4-'Box Position Calc'!$C23)^2)</f>
        <v>82.224628463315796</v>
      </c>
      <c r="GZ25" s="99">
        <f>SQRT(('Box Position Calc'!$D23-GZ$6)^2+(GZ$4-'Box Position Calc'!$C23)^2)</f>
        <v>83.358792755516575</v>
      </c>
      <c r="HA25" s="99"/>
      <c r="HB25" s="99"/>
      <c r="HC25" s="99"/>
      <c r="HD25" s="99"/>
      <c r="HE25" s="99"/>
      <c r="HF25" s="99"/>
      <c r="HG25" s="99"/>
      <c r="HH25" s="99"/>
      <c r="HI25" s="99"/>
      <c r="HJ25" s="99"/>
      <c r="HK25" s="99"/>
      <c r="HL25" s="99"/>
      <c r="HM25" s="99"/>
      <c r="HN25" s="99"/>
      <c r="HO25" s="99"/>
      <c r="HP25" s="99"/>
      <c r="HQ25" s="99"/>
      <c r="HR25" s="99"/>
      <c r="HS25" s="115">
        <f>'Box Position Calc'!$D61</f>
        <v>1.7650480256670762</v>
      </c>
      <c r="HT25" s="115">
        <f>'Box Position Calc'!$F61</f>
        <v>7.0578529870057247</v>
      </c>
      <c r="HU25" s="115">
        <f>Display!FB62</f>
        <v>0</v>
      </c>
      <c r="HV25" s="116"/>
      <c r="HW25" s="115">
        <f t="shared" si="52"/>
        <v>37.029919020438939</v>
      </c>
      <c r="HX25" s="115">
        <f t="shared" si="64"/>
        <v>27.069931236282969</v>
      </c>
      <c r="HY25" s="115">
        <f t="shared" si="65"/>
        <v>23.753909938195648</v>
      </c>
      <c r="HZ25" s="115">
        <f t="shared" si="66"/>
        <v>21.127946941163486</v>
      </c>
      <c r="IA25" s="115">
        <f t="shared" si="67"/>
        <v>19.005223282415642</v>
      </c>
      <c r="IB25" s="115">
        <f t="shared" si="68"/>
        <v>17.258195651201163</v>
      </c>
      <c r="IC25" s="115">
        <f t="shared" si="69"/>
        <v>15.797771341094233</v>
      </c>
      <c r="ID25" s="115">
        <f t="shared" si="70"/>
        <v>14.560278437714544</v>
      </c>
      <c r="IE25" s="115">
        <f t="shared" si="71"/>
        <v>13.499223028903344</v>
      </c>
      <c r="IF25" s="115">
        <f t="shared" si="72"/>
        <v>12.579977403635439</v>
      </c>
      <c r="IG25" s="115">
        <f t="shared" si="73"/>
        <v>11.776284675357715</v>
      </c>
      <c r="IH25" s="115">
        <f t="shared" si="74"/>
        <v>11.06790960473748</v>
      </c>
      <c r="II25" s="115">
        <f t="shared" si="75"/>
        <v>10.439027351850797</v>
      </c>
      <c r="IJ25" s="115">
        <f t="shared" si="76"/>
        <v>9.8770970315385114</v>
      </c>
      <c r="IK25" s="115">
        <f t="shared" si="77"/>
        <v>9.3720600787551689</v>
      </c>
      <c r="IL25" s="115">
        <f t="shared" si="78"/>
        <v>8.9157603115874622</v>
      </c>
      <c r="IM25" s="115">
        <f t="shared" si="79"/>
        <v>8.5015179707942821</v>
      </c>
      <c r="IN25" s="115">
        <f t="shared" si="80"/>
        <v>8.1238124505704263</v>
      </c>
      <c r="IO25" s="115">
        <f t="shared" si="81"/>
        <v>8.1238124505704263</v>
      </c>
      <c r="IP25" s="115">
        <f t="shared" si="82"/>
        <v>7.5039399152891235</v>
      </c>
      <c r="IQ25" s="115">
        <f t="shared" si="83"/>
        <v>7.2238722887022107</v>
      </c>
      <c r="IR25" s="115">
        <f t="shared" si="84"/>
        <v>6.9612549263454753</v>
      </c>
      <c r="IS25" s="115">
        <f t="shared" si="85"/>
        <v>6.7145162577071176</v>
      </c>
      <c r="IT25" s="115">
        <f t="shared" si="86"/>
        <v>6.4822668037942321</v>
      </c>
      <c r="IU25" s="115">
        <f t="shared" si="87"/>
        <v>6.2632736992372315</v>
      </c>
      <c r="IV25" s="115">
        <f t="shared" si="88"/>
        <v>6.0564393514895585</v>
      </c>
      <c r="IW25" s="115">
        <f t="shared" si="89"/>
        <v>5.8607834784196484</v>
      </c>
      <c r="IX25" s="115">
        <f t="shared" si="90"/>
        <v>5.6754279196607627</v>
      </c>
      <c r="IY25" s="115">
        <f t="shared" si="91"/>
        <v>5.4995837370244374</v>
      </c>
      <c r="IZ25" s="115">
        <f t="shared" si="92"/>
        <v>5.3325402132446413</v>
      </c>
      <c r="JA25" s="115">
        <f t="shared" si="93"/>
        <v>5.1736554323761368</v>
      </c>
      <c r="JB25" s="115">
        <f t="shared" si="94"/>
        <v>5.0223481838737598</v>
      </c>
      <c r="JC25" s="115">
        <f t="shared" si="95"/>
        <v>4.8780909791727822</v>
      </c>
      <c r="JD25" s="115">
        <f t="shared" si="96"/>
        <v>4.7404040070843791</v>
      </c>
      <c r="JE25" s="115">
        <f t="shared" si="97"/>
        <v>4.6088498845194295</v>
      </c>
      <c r="JF25" s="115">
        <f t="shared" si="98"/>
        <v>4.4830290834912603</v>
      </c>
      <c r="JG25" s="115">
        <f t="shared" si="99"/>
        <v>3.5814504527341171</v>
      </c>
      <c r="JH25" s="115">
        <f t="shared" si="100"/>
        <v>2.635826801332712</v>
      </c>
      <c r="JI25" s="115">
        <f t="shared" si="101"/>
        <v>2.1861549639152145</v>
      </c>
      <c r="JJ25" s="115">
        <f t="shared" si="102"/>
        <v>1.7509908549948534</v>
      </c>
      <c r="JK25" s="115">
        <f t="shared" si="103"/>
        <v>1.3296913868038871</v>
      </c>
      <c r="JL25" s="115">
        <f t="shared" si="104"/>
        <v>0.92164779769780125</v>
      </c>
      <c r="JM25" s="115">
        <f t="shared" si="105"/>
        <v>0.52628365139474909</v>
      </c>
      <c r="JN25" s="115">
        <f t="shared" si="106"/>
        <v>0.14305294783588351</v>
      </c>
      <c r="JO25" s="115">
        <f t="shared" si="54"/>
        <v>-0.22856165806791751</v>
      </c>
      <c r="JP25" s="115">
        <f t="shared" si="55"/>
        <v>-0.58905053401005603</v>
      </c>
      <c r="JQ25" s="115">
        <f t="shared" si="56"/>
        <v>-0.93887864869606119</v>
      </c>
      <c r="JR25" s="115">
        <f t="shared" si="57"/>
        <v>-1.2784870557741783</v>
      </c>
      <c r="JS25" s="115">
        <f t="shared" si="58"/>
        <v>-1.6082942880502742</v>
      </c>
      <c r="JT25" s="115">
        <f t="shared" si="59"/>
        <v>-1.9286976667429485</v>
      </c>
      <c r="JU25" s="115">
        <f t="shared" si="60"/>
        <v>-2.2400745304671545</v>
      </c>
      <c r="JV25" s="115">
        <f t="shared" si="61"/>
        <v>-2.5427833885248674</v>
      </c>
      <c r="JW25" s="115">
        <f t="shared" si="62"/>
        <v>-2.8371650029351372</v>
      </c>
      <c r="JX25" s="115">
        <f t="shared" si="63"/>
        <v>-3.1235434034696254</v>
      </c>
      <c r="JY25" s="99"/>
      <c r="JZ25" s="99"/>
      <c r="KA25" s="99"/>
      <c r="KH25" s="96">
        <v>19</v>
      </c>
      <c r="KI25" s="100">
        <f>SQRT(('Box Position Calc'!$D23-KI$6)^2+(KI$4-'Box Position Calc'!$C23)^2)</f>
        <v>9.0627087175232095</v>
      </c>
      <c r="KJ25" s="100">
        <f>SQRT(('Box Position Calc'!$D23-KJ$6)^2+(KJ$4-'Box Position Calc'!$C23)^2)</f>
        <v>11.993234221725272</v>
      </c>
      <c r="KK25" s="100">
        <f>SQRT(('Box Position Calc'!$D23-KK$6)^2+(KK$4-'Box Position Calc'!$C23)^2)</f>
        <v>13.549476157569925</v>
      </c>
      <c r="KL25" s="100">
        <f>SQRT(('Box Position Calc'!$D23-KL$6)^2+(KL$4-'Box Position Calc'!$C23)^2)</f>
        <v>15.141698714390721</v>
      </c>
      <c r="KM25" s="100">
        <f>SQRT(('Box Position Calc'!$D23-KM$6)^2+(KM$4-'Box Position Calc'!$C23)^2)</f>
        <v>16.75965019132677</v>
      </c>
      <c r="KN25" s="100">
        <f>SQRT(('Box Position Calc'!$D23-KN$6)^2+(KN$4-'Box Position Calc'!$C23)^2)</f>
        <v>18.396543367690828</v>
      </c>
      <c r="KO25" s="100">
        <f>SQRT(('Box Position Calc'!$D23-KO$6)^2+(KO$4-'Box Position Calc'!$C23)^2)</f>
        <v>20.04773902435014</v>
      </c>
      <c r="KP25" s="100">
        <f>SQRT(('Box Position Calc'!$D23-KP$6)^2+(KP$4-'Box Position Calc'!$C23)^2)</f>
        <v>21.709973994986857</v>
      </c>
      <c r="KQ25" s="100">
        <f>SQRT(('Box Position Calc'!$D23-KQ$6)^2+(KQ$4-'Box Position Calc'!$C23)^2)</f>
        <v>23.380893920100483</v>
      </c>
      <c r="KR25" s="100">
        <f>SQRT(('Box Position Calc'!$D23-KR$6)^2+(KR$4-'Box Position Calc'!$C23)^2)</f>
        <v>25.058761519843916</v>
      </c>
      <c r="KS25" s="100">
        <f>SQRT(('Box Position Calc'!$D23-KS$6)^2+(KS$4-'Box Position Calc'!$C23)^2)</f>
        <v>26.742269089949353</v>
      </c>
      <c r="KT25" s="100">
        <f>SQRT(('Box Position Calc'!$D23-KT$6)^2+(KT$4-'Box Position Calc'!$C23)^2)</f>
        <v>28.430414735201158</v>
      </c>
      <c r="KU25" s="100">
        <f>SQRT(('Box Position Calc'!$D23-KU$6)^2+(KU$4-'Box Position Calc'!$C23)^2)</f>
        <v>30.122418673095588</v>
      </c>
      <c r="KV25" s="100">
        <f>SQRT(('Box Position Calc'!$D23-KV$6)^2+(KV$4-'Box Position Calc'!$C23)^2)</f>
        <v>31.817665379226124</v>
      </c>
      <c r="KW25" s="100">
        <f>SQRT(('Box Position Calc'!$D23-KW$6)^2+(KW$4-'Box Position Calc'!$C23)^2)</f>
        <v>33.515662792446506</v>
      </c>
      <c r="KX25" s="100">
        <f>SQRT(('Box Position Calc'!$D23-KX$6)^2+(KX$4-'Box Position Calc'!$C23)^2)</f>
        <v>35.216013025539873</v>
      </c>
      <c r="KY25" s="100">
        <f>SQRT(('Box Position Calc'!$D23-KY$6)^2+(KY$4-'Box Position Calc'!$C23)^2)</f>
        <v>36.918390988482109</v>
      </c>
      <c r="KZ25" s="100">
        <f>SQRT(('Box Position Calc'!$D23-KZ$6)^2+(KZ$4-'Box Position Calc'!$C23)^2)</f>
        <v>38.622528551446656</v>
      </c>
      <c r="LA25" s="100">
        <f>SQRT(('Box Position Calc'!$D23-LA$6)^2+(LA$4-'Box Position Calc'!$C23)^2)</f>
        <v>38.622528551446656</v>
      </c>
      <c r="LB25" s="100">
        <f>SQRT(('Box Position Calc'!$D23-LB$6)^2+(LB$4-'Box Position Calc'!$C23)^2)</f>
        <v>41.367001574413386</v>
      </c>
      <c r="LC25" s="100">
        <f>SQRT(('Box Position Calc'!$D23-LC$6)^2+(LC$4-'Box Position Calc'!$C23)^2)</f>
        <v>42.740878850164911</v>
      </c>
      <c r="LD25" s="100">
        <f>SQRT(('Box Position Calc'!$D23-LD$6)^2+(LD$4-'Box Position Calc'!$C23)^2)</f>
        <v>44.115713735727603</v>
      </c>
      <c r="LE25" s="100">
        <f>SQRT(('Box Position Calc'!$D23-LE$6)^2+(LE$4-'Box Position Calc'!$C23)^2)</f>
        <v>45.491419408962045</v>
      </c>
      <c r="LF25" s="100">
        <f>SQRT(('Box Position Calc'!$D23-LF$6)^2+(LF$4-'Box Position Calc'!$C23)^2)</f>
        <v>46.867919189705319</v>
      </c>
      <c r="LG25" s="100">
        <f>SQRT(('Box Position Calc'!$D23-LG$6)^2+(LG$4-'Box Position Calc'!$C23)^2)</f>
        <v>48.245145107094885</v>
      </c>
      <c r="LH25" s="100">
        <f>SQRT(('Box Position Calc'!$D23-LH$6)^2+(LH$4-'Box Position Calc'!$C23)^2)</f>
        <v>49.623036702098048</v>
      </c>
      <c r="LI25" s="100">
        <f>SQRT(('Box Position Calc'!$D23-LI$6)^2+(LI$4-'Box Position Calc'!$C23)^2)</f>
        <v>51.001540021573192</v>
      </c>
      <c r="LJ25" s="100">
        <f>SQRT(('Box Position Calc'!$D23-LJ$6)^2+(LJ$4-'Box Position Calc'!$C23)^2)</f>
        <v>52.380606769182521</v>
      </c>
      <c r="LK25" s="100">
        <f>SQRT(('Box Position Calc'!$D23-LK$6)^2+(LK$4-'Box Position Calc'!$C23)^2)</f>
        <v>53.760193585445379</v>
      </c>
      <c r="LL25" s="100">
        <f>SQRT(('Box Position Calc'!$D23-LL$6)^2+(LL$4-'Box Position Calc'!$C23)^2)</f>
        <v>55.14026143465977</v>
      </c>
      <c r="LM25" s="100">
        <f>SQRT(('Box Position Calc'!$D23-LM$6)^2+(LM$4-'Box Position Calc'!$C23)^2)</f>
        <v>56.520775080689837</v>
      </c>
      <c r="LN25" s="100">
        <f>SQRT(('Box Position Calc'!$D23-LN$6)^2+(LN$4-'Box Position Calc'!$C23)^2)</f>
        <v>57.901702636990429</v>
      </c>
      <c r="LO25" s="100">
        <f>SQRT(('Box Position Calc'!$D23-LO$6)^2+(LO$4-'Box Position Calc'!$C23)^2)</f>
        <v>59.283015178921481</v>
      </c>
      <c r="LP25" s="100">
        <f>SQRT(('Box Position Calc'!$D23-LP$6)^2+(LP$4-'Box Position Calc'!$C23)^2)</f>
        <v>60.66468640854611</v>
      </c>
      <c r="LQ25" s="100">
        <f>SQRT(('Box Position Calc'!$D23-LQ$6)^2+(LQ$4-'Box Position Calc'!$C23)^2)</f>
        <v>62.046692363827738</v>
      </c>
      <c r="LR25" s="100">
        <f>SQRT(('Box Position Calc'!$D23-LR$6)^2+(LR$4-'Box Position Calc'!$C23)^2)</f>
        <v>63.429011165530184</v>
      </c>
      <c r="LS25" s="100">
        <f>SQRT(('Box Position Calc'!$D23-LS$6)^2+(LS$4-'Box Position Calc'!$C23)^2)</f>
        <v>63.358691206991807</v>
      </c>
      <c r="LT25" s="100">
        <f>SQRT(('Box Position Calc'!$D23-LT$6)^2+(LT$4-'Box Position Calc'!$C23)^2)</f>
        <v>65.526500630222486</v>
      </c>
      <c r="LU25" s="100">
        <f>SQRT(('Box Position Calc'!$D23-LU$6)^2+(LU$4-'Box Position Calc'!$C23)^2)</f>
        <v>66.616771437210417</v>
      </c>
      <c r="LV25" s="100">
        <f>SQRT(('Box Position Calc'!$D23-LV$6)^2+(LV$4-'Box Position Calc'!$C23)^2)</f>
        <v>67.71101322568812</v>
      </c>
      <c r="LW25" s="100">
        <f>SQRT(('Box Position Calc'!$D23-LW$6)^2+(LW$4-'Box Position Calc'!$C23)^2)</f>
        <v>68.809036549263496</v>
      </c>
      <c r="LX25" s="100">
        <f>SQRT(('Box Position Calc'!$D23-LX$6)^2+(LX$4-'Box Position Calc'!$C23)^2)</f>
        <v>69.910663228746714</v>
      </c>
      <c r="LY25" s="100">
        <f>SQRT(('Box Position Calc'!$D23-LY$6)^2+(LY$4-'Box Position Calc'!$C23)^2)</f>
        <v>71.015725573885291</v>
      </c>
      <c r="LZ25" s="100">
        <f>SQRT(('Box Position Calc'!$D23-LZ$6)^2+(LZ$4-'Box Position Calc'!$C23)^2)</f>
        <v>72.12406566427272</v>
      </c>
      <c r="MA25" s="100">
        <f>SQRT(('Box Position Calc'!$D23-MA$6)^2+(MA$4-'Box Position Calc'!$C23)^2)</f>
        <v>73.235534684742021</v>
      </c>
      <c r="MB25" s="100">
        <f>SQRT(('Box Position Calc'!$D23-MB$6)^2+(MB$4-'Box Position Calc'!$C23)^2)</f>
        <v>74.349992310911304</v>
      </c>
      <c r="MC25" s="100">
        <f>SQRT(('Box Position Calc'!$D23-MC$6)^2+(MC$4-'Box Position Calc'!$C23)^2)</f>
        <v>75.467306140883821</v>
      </c>
      <c r="MD25" s="100">
        <f>SQRT(('Box Position Calc'!$D23-MD$6)^2+(MD$4-'Box Position Calc'!$C23)^2)</f>
        <v>76.587351169419463</v>
      </c>
      <c r="ME25" s="100">
        <f>SQRT(('Box Position Calc'!$D23-ME$6)^2+(ME$4-'Box Position Calc'!$C23)^2)</f>
        <v>77.710009301188904</v>
      </c>
      <c r="MF25" s="100">
        <f>SQRT(('Box Position Calc'!$D23-MF$6)^2+(MF$4-'Box Position Calc'!$C23)^2)</f>
        <v>78.835168899993775</v>
      </c>
      <c r="MG25" s="100">
        <f>SQRT(('Box Position Calc'!$D23-MG$6)^2+(MG$4-'Box Position Calc'!$C23)^2)</f>
        <v>79.962724371090658</v>
      </c>
      <c r="MH25" s="100">
        <f>SQRT(('Box Position Calc'!$D23-MH$6)^2+(MH$4-'Box Position Calc'!$C23)^2)</f>
        <v>81.092575773989765</v>
      </c>
      <c r="MI25" s="100">
        <f>SQRT(('Box Position Calc'!$D23-MI$6)^2+(MI$4-'Box Position Calc'!$C23)^2)</f>
        <v>82.224628463315796</v>
      </c>
      <c r="MJ25" s="100">
        <f>SQRT(('Box Position Calc'!$D23-MJ$6)^2+(MJ$4-'Box Position Calc'!$C23)^2)</f>
        <v>83.358792755516575</v>
      </c>
      <c r="MK25" s="100"/>
      <c r="ML25" s="100"/>
      <c r="MM25" s="100"/>
      <c r="MN25" s="100"/>
      <c r="MO25" s="100"/>
      <c r="MP25" s="100"/>
      <c r="MQ25" s="100"/>
      <c r="MR25" s="100"/>
      <c r="MS25" s="100"/>
      <c r="MT25" s="100"/>
      <c r="MU25" s="100"/>
      <c r="MV25" s="100"/>
      <c r="MW25" s="100"/>
      <c r="MX25" s="100"/>
      <c r="MY25" s="100"/>
      <c r="MZ25" s="100"/>
      <c r="NA25" s="100"/>
      <c r="NB25" s="100"/>
      <c r="NC25" s="100">
        <f>Display!C25</f>
        <v>1.7650480256670762</v>
      </c>
      <c r="ND25" s="100">
        <f>Display!D25</f>
        <v>7.0578529870057247</v>
      </c>
      <c r="NE25" s="100">
        <f>Display!D62</f>
        <v>13</v>
      </c>
      <c r="NF25" s="100"/>
      <c r="NG25" s="100">
        <f t="shared" si="53"/>
        <v>37.029919020438939</v>
      </c>
      <c r="NH25" s="100">
        <f t="shared" si="136"/>
        <v>27.069931236282969</v>
      </c>
      <c r="NI25" s="100">
        <f t="shared" si="137"/>
        <v>23.753909938195648</v>
      </c>
      <c r="NJ25" s="100">
        <f t="shared" si="138"/>
        <v>21.127946941163486</v>
      </c>
      <c r="NK25" s="100">
        <f t="shared" si="139"/>
        <v>19.005223282415642</v>
      </c>
      <c r="NL25" s="100">
        <f t="shared" si="140"/>
        <v>17.258195651201163</v>
      </c>
      <c r="NM25" s="100">
        <f t="shared" si="141"/>
        <v>15.797771341094233</v>
      </c>
      <c r="NN25" s="100">
        <f t="shared" si="142"/>
        <v>14.560278437714544</v>
      </c>
      <c r="NO25" s="100">
        <f t="shared" si="143"/>
        <v>13.499223028903344</v>
      </c>
      <c r="NP25" s="100">
        <f t="shared" si="144"/>
        <v>12.579977403635439</v>
      </c>
      <c r="NQ25" s="100">
        <f t="shared" si="145"/>
        <v>11.776284675357715</v>
      </c>
      <c r="NR25" s="100">
        <f t="shared" si="146"/>
        <v>11.06790960473748</v>
      </c>
      <c r="NS25" s="100">
        <f t="shared" si="147"/>
        <v>10.439027351850797</v>
      </c>
      <c r="NT25" s="100">
        <f t="shared" si="148"/>
        <v>9.8770970315385114</v>
      </c>
      <c r="NU25" s="100">
        <f t="shared" si="149"/>
        <v>9.3720600787551689</v>
      </c>
      <c r="NV25" s="100">
        <f t="shared" si="150"/>
        <v>8.9157603115874622</v>
      </c>
      <c r="NW25" s="100">
        <f t="shared" si="131"/>
        <v>8.5015179707942821</v>
      </c>
      <c r="NX25" s="100">
        <f t="shared" si="151"/>
        <v>8.1238124505704263</v>
      </c>
      <c r="NY25" s="100">
        <f t="shared" si="152"/>
        <v>8.1238124505704263</v>
      </c>
      <c r="NZ25" s="100">
        <f t="shared" si="153"/>
        <v>7.5039399152891235</v>
      </c>
      <c r="OA25" s="100">
        <f t="shared" si="154"/>
        <v>7.2238722887022107</v>
      </c>
      <c r="OB25" s="100">
        <f t="shared" si="155"/>
        <v>6.9612549263454753</v>
      </c>
      <c r="OC25" s="100">
        <f t="shared" si="156"/>
        <v>6.7145162577071176</v>
      </c>
      <c r="OD25" s="100">
        <f t="shared" si="157"/>
        <v>6.4822668037942321</v>
      </c>
      <c r="OE25" s="100">
        <f t="shared" si="158"/>
        <v>6.2632736992372315</v>
      </c>
      <c r="OF25" s="100">
        <f t="shared" si="159"/>
        <v>6.0564393514895585</v>
      </c>
      <c r="OG25" s="100">
        <f t="shared" si="160"/>
        <v>5.8607834784196484</v>
      </c>
      <c r="OH25" s="100">
        <f t="shared" si="161"/>
        <v>5.6754279196607627</v>
      </c>
      <c r="OI25" s="100">
        <f t="shared" si="162"/>
        <v>5.4995837370244374</v>
      </c>
      <c r="OJ25" s="100">
        <f t="shared" si="163"/>
        <v>5.3325402132446413</v>
      </c>
      <c r="OK25" s="100">
        <f t="shared" si="164"/>
        <v>5.1736554323761368</v>
      </c>
      <c r="OL25" s="100">
        <f t="shared" si="165"/>
        <v>5.0223481838737598</v>
      </c>
      <c r="OM25" s="100">
        <f t="shared" si="132"/>
        <v>4.8780909791727822</v>
      </c>
      <c r="ON25" s="100">
        <f t="shared" si="166"/>
        <v>4.7404040070843791</v>
      </c>
      <c r="OO25" s="100">
        <f t="shared" si="167"/>
        <v>4.6088498845194295</v>
      </c>
      <c r="OP25" s="100">
        <f t="shared" si="168"/>
        <v>4.4830290834912603</v>
      </c>
      <c r="OQ25" s="100">
        <f t="shared" si="169"/>
        <v>3.5814504527341171</v>
      </c>
      <c r="OR25" s="100">
        <f t="shared" si="170"/>
        <v>2.635826801332712</v>
      </c>
      <c r="OS25" s="100">
        <f t="shared" si="171"/>
        <v>2.1861549639152145</v>
      </c>
      <c r="OT25" s="100">
        <f t="shared" si="172"/>
        <v>1.7509908549948534</v>
      </c>
      <c r="OU25" s="100">
        <f t="shared" si="173"/>
        <v>1.3296913868038871</v>
      </c>
      <c r="OV25" s="100">
        <f t="shared" si="174"/>
        <v>0.92164779769780125</v>
      </c>
      <c r="OW25" s="100">
        <f t="shared" si="175"/>
        <v>0.52628365139474909</v>
      </c>
      <c r="OX25" s="100">
        <f t="shared" si="176"/>
        <v>0.14305294783588351</v>
      </c>
      <c r="OY25" s="100">
        <f t="shared" si="177"/>
        <v>-0.22856165806791751</v>
      </c>
      <c r="OZ25" s="100">
        <f t="shared" si="178"/>
        <v>-0.58905053401005603</v>
      </c>
      <c r="PA25" s="100">
        <f t="shared" si="179"/>
        <v>-0.93887864869606119</v>
      </c>
      <c r="PB25" s="100">
        <f t="shared" si="180"/>
        <v>-1.2784870557741783</v>
      </c>
      <c r="PC25" s="100">
        <f t="shared" si="133"/>
        <v>-1.6082942880502742</v>
      </c>
      <c r="PD25" s="100">
        <f t="shared" si="181"/>
        <v>-1.9286976667429485</v>
      </c>
      <c r="PE25" s="100">
        <f t="shared" si="182"/>
        <v>-2.2400745304671545</v>
      </c>
      <c r="PF25" s="100">
        <f t="shared" si="183"/>
        <v>-2.5427833885248674</v>
      </c>
      <c r="PG25" s="100">
        <f t="shared" si="184"/>
        <v>-2.8371650029351372</v>
      </c>
      <c r="PH25" s="100">
        <f t="shared" si="185"/>
        <v>-3.1235434034696254</v>
      </c>
      <c r="PI25" s="100"/>
      <c r="PJ25" s="100"/>
      <c r="PK25" s="100"/>
    </row>
    <row r="26" spans="1:427" x14ac:dyDescent="0.2">
      <c r="A26" s="92"/>
      <c r="B26" s="92"/>
      <c r="C26" s="92">
        <v>20</v>
      </c>
      <c r="D26" s="98">
        <f>SQRT(('Box Position Calc'!$D24-D$6)^2+(D$4-'Box Position Calc'!$C24)^2)</f>
        <v>9.000030216009657</v>
      </c>
      <c r="E26" s="98">
        <f>SQRT(('Box Position Calc'!$D24-E$6)^2+(E$4-'Box Position Calc'!$C24)^2)</f>
        <v>11.956706091468876</v>
      </c>
      <c r="F26" s="98">
        <f>SQRT(('Box Position Calc'!$D24-F$6)^2+(F$4-'Box Position Calc'!$C24)^2)</f>
        <v>13.521912107400276</v>
      </c>
      <c r="G26" s="98">
        <f>SQRT(('Box Position Calc'!$D24-G$6)^2+(G$4-'Box Position Calc'!$C24)^2)</f>
        <v>15.121292679138891</v>
      </c>
      <c r="H26" s="98">
        <f>SQRT(('Box Position Calc'!$D24-H$6)^2+(H$4-'Box Position Calc'!$C24)^2)</f>
        <v>16.745058265098177</v>
      </c>
      <c r="I26" s="98">
        <f>SQRT(('Box Position Calc'!$D24-I$6)^2+(I$4-'Box Position Calc'!$C24)^2)</f>
        <v>18.386749551791869</v>
      </c>
      <c r="J26" s="98">
        <f>SQRT(('Box Position Calc'!$D24-J$6)^2+(J$4-'Box Position Calc'!$C24)^2)</f>
        <v>20.041961995386981</v>
      </c>
      <c r="K26" s="98">
        <f>SQRT(('Box Position Calc'!$D24-K$6)^2+(K$4-'Box Position Calc'!$C24)^2)</f>
        <v>21.707602837121048</v>
      </c>
      <c r="L26" s="98">
        <f>SQRT(('Box Position Calc'!$D24-L$6)^2+(L$4-'Box Position Calc'!$C24)^2)</f>
        <v>23.381443497125396</v>
      </c>
      <c r="M26" s="98">
        <f>SQRT(('Box Position Calc'!$D24-M$6)^2+(M$4-'Box Position Calc'!$C24)^2)</f>
        <v>25.061841070635282</v>
      </c>
      <c r="N26" s="98">
        <f>SQRT(('Box Position Calc'!$D24-N$6)^2+(N$4-'Box Position Calc'!$C24)^2)</f>
        <v>26.747559785066887</v>
      </c>
      <c r="O26" s="98">
        <f>SQRT(('Box Position Calc'!$D24-O$6)^2+(O$4-'Box Position Calc'!$C24)^2)</f>
        <v>28.437653381161841</v>
      </c>
      <c r="P26" s="98">
        <f>SQRT(('Box Position Calc'!$D24-P$6)^2+(P$4-'Box Position Calc'!$C24)^2)</f>
        <v>30.1313856960465</v>
      </c>
      <c r="Q26" s="98">
        <f>SQRT(('Box Position Calc'!$D24-Q$6)^2+(Q$4-'Box Position Calc'!$C24)^2)</f>
        <v>31.828175833153843</v>
      </c>
      <c r="R26" s="98">
        <f>SQRT(('Box Position Calc'!$D24-R$6)^2+(R$4-'Box Position Calc'!$C24)^2)</f>
        <v>33.527559537398965</v>
      </c>
      <c r="S26" s="98">
        <f>SQRT(('Box Position Calc'!$D24-S$6)^2+(S$4-'Box Position Calc'!$C24)^2)</f>
        <v>35.229161485436165</v>
      </c>
      <c r="T26" s="98">
        <f>SQRT(('Box Position Calc'!$D24-T$6)^2+(T$4-'Box Position Calc'!$C24)^2)</f>
        <v>36.932675074593192</v>
      </c>
      <c r="U26" s="98">
        <f>SQRT(('Box Position Calc'!$D24-U$6)^2+(U$4-'Box Position Calc'!$C24)^2)</f>
        <v>38.63784745724648</v>
      </c>
      <c r="V26" s="98">
        <f>SQRT(('Box Position Calc'!$D24-V$6)^2+(V$4-'Box Position Calc'!$C24)^2)</f>
        <v>38.63784745724648</v>
      </c>
      <c r="W26" s="98">
        <f>SQRT(('Box Position Calc'!$D24-W$6)^2+(W$4-'Box Position Calc'!$C24)^2)</f>
        <v>41.384020450974333</v>
      </c>
      <c r="X26" s="98">
        <f>SQRT(('Box Position Calc'!$D24-X$6)^2+(X$4-'Box Position Calc'!$C24)^2)</f>
        <v>42.758665166456261</v>
      </c>
      <c r="Y26" s="98">
        <f>SQRT(('Box Position Calc'!$D24-Y$6)^2+(Y$4-'Box Position Calc'!$C24)^2)</f>
        <v>44.134219295789222</v>
      </c>
      <c r="Z26" s="98">
        <f>SQRT(('Box Position Calc'!$D24-Z$6)^2+(Z$4-'Box Position Calc'!$C24)^2)</f>
        <v>45.510600378172782</v>
      </c>
      <c r="AA26" s="98">
        <f>SQRT(('Box Position Calc'!$D24-AA$6)^2+(AA$4-'Box Position Calc'!$C24)^2)</f>
        <v>46.887735588487352</v>
      </c>
      <c r="AB26" s="98">
        <f>SQRT(('Box Position Calc'!$D24-AB$6)^2+(AB$4-'Box Position Calc'!$C24)^2)</f>
        <v>48.265560375399147</v>
      </c>
      <c r="AC26" s="98">
        <f>SQRT(('Box Position Calc'!$D24-AC$6)^2+(AC$4-'Box Position Calc'!$C24)^2)</f>
        <v>49.644017323217632</v>
      </c>
      <c r="AD26" s="98">
        <f>SQRT(('Box Position Calc'!$D24-AD$6)^2+(AD$4-'Box Position Calc'!$C24)^2)</f>
        <v>51.023055195919007</v>
      </c>
      <c r="AE26" s="98">
        <f>SQRT(('Box Position Calc'!$D24-AE$6)^2+(AE$4-'Box Position Calc'!$C24)^2)</f>
        <v>52.402628130322796</v>
      </c>
      <c r="AF26" s="98">
        <f>SQRT(('Box Position Calc'!$D24-AF$6)^2+(AF$4-'Box Position Calc'!$C24)^2)</f>
        <v>53.78269495204971</v>
      </c>
      <c r="AG26" s="98">
        <f>SQRT(('Box Position Calc'!$D24-AG$6)^2+(AG$4-'Box Position Calc'!$C24)^2)</f>
        <v>55.163218593069814</v>
      </c>
      <c r="AH26" s="98">
        <f>SQRT(('Box Position Calc'!$D24-AH$6)^2+(AH$4-'Box Position Calc'!$C24)^2)</f>
        <v>56.544165593716279</v>
      </c>
      <c r="AI26" s="98">
        <f>SQRT(('Box Position Calc'!$D24-AI$6)^2+(AI$4-'Box Position Calc'!$C24)^2)</f>
        <v>57.925505675251955</v>
      </c>
      <c r="AJ26" s="98">
        <f>SQRT(('Box Position Calc'!$D24-AJ$6)^2+(AJ$4-'Box Position Calc'!$C24)^2)</f>
        <v>59.307211371627645</v>
      </c>
      <c r="AK26" s="98">
        <f>SQRT(('Box Position Calc'!$D24-AK$6)^2+(AK$4-'Box Position Calc'!$C24)^2)</f>
        <v>60.6892577111092</v>
      </c>
      <c r="AL26" s="98">
        <f>SQRT(('Box Position Calc'!$D24-AL$6)^2+(AL$4-'Box Position Calc'!$C24)^2)</f>
        <v>62.071621940087653</v>
      </c>
      <c r="AM26" s="98">
        <f>SQRT(('Box Position Calc'!$D24-AM$6)^2+(AM$4-'Box Position Calc'!$C24)^2)</f>
        <v>63.454283282707934</v>
      </c>
      <c r="AN26" s="98">
        <f>SQRT(('Box Position Calc'!$D24-AN$6)^2+(AN$4-'Box Position Calc'!$C24)^2)</f>
        <v>63.386445770958844</v>
      </c>
      <c r="AO26" s="98">
        <f>SQRT(('Box Position Calc'!$D24-AO$6)^2+(AO$4-'Box Position Calc'!$C24)^2)</f>
        <v>65.556844804595556</v>
      </c>
      <c r="AP26" s="98">
        <f>SQRT(('Box Position Calc'!$D24-AP$6)^2+(AP$4-'Box Position Calc'!$C24)^2)</f>
        <v>66.648344184597505</v>
      </c>
      <c r="AQ26" s="98">
        <f>SQRT(('Box Position Calc'!$D24-AQ$6)^2+(AQ$4-'Box Position Calc'!$C24)^2)</f>
        <v>67.743773055684684</v>
      </c>
      <c r="AR26" s="98">
        <f>SQRT(('Box Position Calc'!$D24-AR$6)^2+(AR$4-'Box Position Calc'!$C24)^2)</f>
        <v>68.842943839934946</v>
      </c>
      <c r="AS26" s="98">
        <f>SQRT(('Box Position Calc'!$D24-AS$6)^2+(AS$4-'Box Position Calc'!$C24)^2)</f>
        <v>69.94568012917992</v>
      </c>
      <c r="AT26" s="98">
        <f>SQRT(('Box Position Calc'!$D24-AT$6)^2+(AT$4-'Box Position Calc'!$C24)^2)</f>
        <v>71.051815911878421</v>
      </c>
      <c r="AU26" s="98">
        <f>SQRT(('Box Position Calc'!$D24-AU$6)^2+(AU$4-'Box Position Calc'!$C24)^2)</f>
        <v>72.161194858969438</v>
      </c>
      <c r="AV26" s="98">
        <f>SQRT(('Box Position Calc'!$D24-AV$6)^2+(AV$4-'Box Position Calc'!$C24)^2)</f>
        <v>73.273669664004458</v>
      </c>
      <c r="AW26" s="98">
        <f>SQRT(('Box Position Calc'!$D24-AW$6)^2+(AW$4-'Box Position Calc'!$C24)^2)</f>
        <v>74.389101433220205</v>
      </c>
      <c r="AX26" s="98">
        <f>SQRT(('Box Position Calc'!$D24-AX$6)^2+(AX$4-'Box Position Calc'!$C24)^2)</f>
        <v>75.507359121551801</v>
      </c>
      <c r="AY26" s="98">
        <f>SQRT(('Box Position Calc'!$D24-AY$6)^2+(AY$4-'Box Position Calc'!$C24)^2)</f>
        <v>76.628319010903851</v>
      </c>
      <c r="AZ26" s="98">
        <f>SQRT(('Box Position Calc'!$D24-AZ$6)^2+(AZ$4-'Box Position Calc'!$C24)^2)</f>
        <v>77.751864227293581</v>
      </c>
      <c r="BA26" s="98">
        <f>SQRT(('Box Position Calc'!$D24-BA$6)^2+(BA$4-'Box Position Calc'!$C24)^2)</f>
        <v>78.877884293754576</v>
      </c>
      <c r="BB26" s="98">
        <f>SQRT(('Box Position Calc'!$D24-BB$6)^2+(BB$4-'Box Position Calc'!$C24)^2)</f>
        <v>80.006274716144375</v>
      </c>
      <c r="BC26" s="98">
        <f>SQRT(('Box Position Calc'!$D24-BC$6)^2+(BC$4-'Box Position Calc'!$C24)^2)</f>
        <v>81.136936599234389</v>
      </c>
      <c r="BD26" s="98">
        <f>SQRT(('Box Position Calc'!$D24-BD$6)^2+(BD$4-'Box Position Calc'!$C24)^2)</f>
        <v>82.269776290676688</v>
      </c>
      <c r="BE26" s="98">
        <f>SQRT(('Box Position Calc'!$D24-BE$6)^2+(BE$4-'Box Position Calc'!$C24)^2)</f>
        <v>83.404705050642008</v>
      </c>
      <c r="BF26" s="98"/>
      <c r="BG26" s="98"/>
      <c r="BH26" s="98"/>
      <c r="BI26" s="98"/>
      <c r="BJ26" s="98"/>
      <c r="BK26" s="98"/>
      <c r="BL26" s="98"/>
      <c r="BM26" s="98"/>
      <c r="BN26" s="98"/>
      <c r="BO26" s="98"/>
      <c r="BP26" s="98"/>
      <c r="BQ26" s="98"/>
      <c r="BR26" s="98"/>
      <c r="BS26" s="98"/>
      <c r="BT26" s="98"/>
      <c r="BU26" s="98"/>
      <c r="BV26" s="98">
        <f>'Box Position Calc'!$D62</f>
        <v>1.7276981896715935</v>
      </c>
      <c r="BW26" s="98">
        <f>'Box Position Calc'!$F62</f>
        <v>6.9022797237208264</v>
      </c>
      <c r="BX26" s="98">
        <f>Display!D63</f>
        <v>14</v>
      </c>
      <c r="BY26" s="101"/>
      <c r="BZ26" s="98">
        <f t="shared" si="17"/>
        <v>36.096018861606382</v>
      </c>
      <c r="CA26" s="98">
        <f t="shared" si="18"/>
        <v>26.324631981574782</v>
      </c>
      <c r="CB26" s="98">
        <f t="shared" si="19"/>
        <v>23.086787600909759</v>
      </c>
      <c r="CC26" s="98">
        <f t="shared" si="20"/>
        <v>20.527070876636998</v>
      </c>
      <c r="CD26" s="98">
        <f t="shared" si="21"/>
        <v>18.460296534224597</v>
      </c>
      <c r="CE26" s="98">
        <f t="shared" si="22"/>
        <v>16.76069730201138</v>
      </c>
      <c r="CF26" s="98">
        <f t="shared" si="23"/>
        <v>15.340745121012645</v>
      </c>
      <c r="CG26" s="98">
        <f t="shared" si="24"/>
        <v>14.138053601490782</v>
      </c>
      <c r="CH26" s="98">
        <f t="shared" si="25"/>
        <v>13.107157962491783</v>
      </c>
      <c r="CI26" s="98">
        <f t="shared" si="26"/>
        <v>12.214247843250206</v>
      </c>
      <c r="CJ26" s="98">
        <f t="shared" si="27"/>
        <v>11.433715774681474</v>
      </c>
      <c r="CK26" s="98">
        <f t="shared" si="28"/>
        <v>10.745844829061014</v>
      </c>
      <c r="CL26" s="98">
        <f t="shared" si="29"/>
        <v>10.135226528065061</v>
      </c>
      <c r="CM26" s="98">
        <f t="shared" si="30"/>
        <v>9.5896569239670839</v>
      </c>
      <c r="CN26" s="98">
        <f t="shared" si="31"/>
        <v>9.0993522130484052</v>
      </c>
      <c r="CO26" s="98">
        <f t="shared" si="32"/>
        <v>8.6563819891548803</v>
      </c>
      <c r="CP26" s="98">
        <f t="shared" si="33"/>
        <v>8.254253399773603</v>
      </c>
      <c r="CQ26" s="98">
        <f t="shared" si="34"/>
        <v>7.8876016753859517</v>
      </c>
      <c r="CR26" s="98">
        <f t="shared" si="35"/>
        <v>7.8876016753859517</v>
      </c>
      <c r="CS26" s="98">
        <f t="shared" si="36"/>
        <v>7.2836412048264094</v>
      </c>
      <c r="CT26" s="98">
        <f t="shared" si="37"/>
        <v>7.0107679930421511</v>
      </c>
      <c r="CU26" s="98">
        <f t="shared" si="38"/>
        <v>6.7548988374844328</v>
      </c>
      <c r="CV26" s="98">
        <f t="shared" si="39"/>
        <v>6.5145016730189695</v>
      </c>
      <c r="CW26" s="98">
        <f t="shared" si="40"/>
        <v>6.2882220821491046</v>
      </c>
      <c r="CX26" s="98">
        <f t="shared" si="41"/>
        <v>6.0748584127982781</v>
      </c>
      <c r="CY26" s="98">
        <f t="shared" si="42"/>
        <v>5.873340941894611</v>
      </c>
      <c r="CZ26" s="98">
        <f t="shared" si="43"/>
        <v>5.6827143415798957</v>
      </c>
      <c r="DA26" s="98">
        <f t="shared" si="134"/>
        <v>5.5021228560736688</v>
      </c>
      <c r="DB26" s="98">
        <f t="shared" si="135"/>
        <v>5.3307977148623706</v>
      </c>
      <c r="DC26" s="98">
        <f t="shared" si="51"/>
        <v>5.1680463999882988</v>
      </c>
      <c r="DD26" s="98">
        <f t="shared" si="116"/>
        <v>5.0132434577690219</v>
      </c>
      <c r="DE26" s="98">
        <f t="shared" si="117"/>
        <v>4.8658226027640978</v>
      </c>
      <c r="DF26" s="98">
        <f t="shared" si="118"/>
        <v>4.7252699076103966</v>
      </c>
      <c r="DG26" s="98">
        <f t="shared" si="119"/>
        <v>4.5911179090348639</v>
      </c>
      <c r="DH26" s="98">
        <f t="shared" si="120"/>
        <v>4.4629404898908831</v>
      </c>
      <c r="DI26" s="98">
        <f t="shared" si="121"/>
        <v>4.3403484209622434</v>
      </c>
      <c r="DJ26" s="98">
        <f t="shared" si="122"/>
        <v>3.438991419402754</v>
      </c>
      <c r="DK26" s="98">
        <f t="shared" si="123"/>
        <v>2.4985004487344327</v>
      </c>
      <c r="DL26" s="98">
        <f t="shared" si="124"/>
        <v>2.0512852261990702</v>
      </c>
      <c r="DM26" s="98">
        <f t="shared" si="125"/>
        <v>1.6185074415435849</v>
      </c>
      <c r="DN26" s="98">
        <f t="shared" si="126"/>
        <v>1.1995261497838783</v>
      </c>
      <c r="DO26" s="98">
        <f t="shared" si="127"/>
        <v>0.79373471541882168</v>
      </c>
      <c r="DP26" s="98">
        <f t="shared" si="128"/>
        <v>0.40055880186017134</v>
      </c>
      <c r="DQ26" s="98">
        <f t="shared" si="129"/>
        <v>1.9454474418182599E-2</v>
      </c>
      <c r="DR26" s="98">
        <f t="shared" si="130"/>
        <v>-0.35009358718701833</v>
      </c>
      <c r="DS26" s="98">
        <f t="shared" si="107"/>
        <v>-0.70857377125017251</v>
      </c>
      <c r="DT26" s="98">
        <f t="shared" si="108"/>
        <v>-1.0564491161728142</v>
      </c>
      <c r="DU26" s="98">
        <f t="shared" si="109"/>
        <v>-1.3941587970973899</v>
      </c>
      <c r="DV26" s="98">
        <f t="shared" si="110"/>
        <v>-1.7221195220055279</v>
      </c>
      <c r="DW26" s="98">
        <f t="shared" si="111"/>
        <v>-2.0407268421713241</v>
      </c>
      <c r="DX26" s="98">
        <f t="shared" si="112"/>
        <v>-2.3503563817755548</v>
      </c>
      <c r="DY26" s="98">
        <f t="shared" si="113"/>
        <v>-2.6513649913570134</v>
      </c>
      <c r="DZ26" s="98">
        <f t="shared" si="114"/>
        <v>-2.944091829618344</v>
      </c>
      <c r="EA26" s="98">
        <f t="shared" si="115"/>
        <v>-3.2288593779234702</v>
      </c>
      <c r="EB26" s="98"/>
      <c r="EC26" s="98"/>
      <c r="ED26" s="98"/>
      <c r="EE26" s="98"/>
      <c r="EF26" s="98"/>
      <c r="EG26" s="98"/>
      <c r="EH26" s="98"/>
      <c r="EI26" s="98"/>
      <c r="EJ26" s="98"/>
      <c r="EK26" s="98"/>
      <c r="EL26" s="98"/>
      <c r="EM26" s="98"/>
      <c r="EN26" s="98"/>
      <c r="EO26" s="98"/>
      <c r="EP26" s="98"/>
      <c r="EU26" s="94"/>
      <c r="EV26" s="94"/>
      <c r="EW26" s="94"/>
      <c r="EX26" s="94">
        <v>20</v>
      </c>
      <c r="EY26" s="99">
        <f>SQRT(('Box Position Calc'!$D24-EY$6)^2+(EY$4-'Box Position Calc'!$C24)^2)</f>
        <v>9.000030216009657</v>
      </c>
      <c r="EZ26" s="99">
        <f>SQRT(('Box Position Calc'!$D24-EZ$6)^2+(EZ$4-'Box Position Calc'!$C24)^2)</f>
        <v>11.956706091468876</v>
      </c>
      <c r="FA26" s="99">
        <f>SQRT(('Box Position Calc'!$D24-FA$6)^2+(FA$4-'Box Position Calc'!$C24)^2)</f>
        <v>13.521912107400276</v>
      </c>
      <c r="FB26" s="99">
        <f>SQRT(('Box Position Calc'!$D24-FB$6)^2+(FB$4-'Box Position Calc'!$C24)^2)</f>
        <v>15.121292679138891</v>
      </c>
      <c r="FC26" s="99">
        <f>SQRT(('Box Position Calc'!$D24-FC$6)^2+(FC$4-'Box Position Calc'!$C24)^2)</f>
        <v>16.745058265098177</v>
      </c>
      <c r="FD26" s="99">
        <f>SQRT(('Box Position Calc'!$D24-FD$6)^2+(FD$4-'Box Position Calc'!$C24)^2)</f>
        <v>18.386749551791869</v>
      </c>
      <c r="FE26" s="99">
        <f>SQRT(('Box Position Calc'!$D24-FE$6)^2+(FE$4-'Box Position Calc'!$C24)^2)</f>
        <v>20.041961995386981</v>
      </c>
      <c r="FF26" s="99">
        <f>SQRT(('Box Position Calc'!$D24-FF$6)^2+(FF$4-'Box Position Calc'!$C24)^2)</f>
        <v>21.707602837121048</v>
      </c>
      <c r="FG26" s="99">
        <f>SQRT(('Box Position Calc'!$D24-FG$6)^2+(FG$4-'Box Position Calc'!$C24)^2)</f>
        <v>23.381443497125396</v>
      </c>
      <c r="FH26" s="99">
        <f>SQRT(('Box Position Calc'!$D24-FH$6)^2+(FH$4-'Box Position Calc'!$C24)^2)</f>
        <v>25.061841070635282</v>
      </c>
      <c r="FI26" s="99">
        <f>SQRT(('Box Position Calc'!$D24-FI$6)^2+(FI$4-'Box Position Calc'!$C24)^2)</f>
        <v>26.747559785066887</v>
      </c>
      <c r="FJ26" s="99">
        <f>SQRT(('Box Position Calc'!$D24-FJ$6)^2+(FJ$4-'Box Position Calc'!$C24)^2)</f>
        <v>28.437653381161841</v>
      </c>
      <c r="FK26" s="99">
        <f>SQRT(('Box Position Calc'!$D24-FK$6)^2+(FK$4-'Box Position Calc'!$C24)^2)</f>
        <v>30.1313856960465</v>
      </c>
      <c r="FL26" s="99">
        <f>SQRT(('Box Position Calc'!$D24-FL$6)^2+(FL$4-'Box Position Calc'!$C24)^2)</f>
        <v>31.828175833153843</v>
      </c>
      <c r="FM26" s="99">
        <f>SQRT(('Box Position Calc'!$D24-FM$6)^2+(FM$4-'Box Position Calc'!$C24)^2)</f>
        <v>33.527559537398965</v>
      </c>
      <c r="FN26" s="99">
        <f>SQRT(('Box Position Calc'!$D24-FN$6)^2+(FN$4-'Box Position Calc'!$C24)^2)</f>
        <v>35.229161485436165</v>
      </c>
      <c r="FO26" s="99">
        <f>SQRT(('Box Position Calc'!$D24-FO$6)^2+(FO$4-'Box Position Calc'!$C24)^2)</f>
        <v>36.932675074593192</v>
      </c>
      <c r="FP26" s="99">
        <f>SQRT(('Box Position Calc'!$D24-FP$6)^2+(FP$4-'Box Position Calc'!$C24)^2)</f>
        <v>38.63784745724648</v>
      </c>
      <c r="FQ26" s="99">
        <f>SQRT(('Box Position Calc'!$D24-FQ$6)^2+(FQ$4-'Box Position Calc'!$C24)^2)</f>
        <v>38.63784745724648</v>
      </c>
      <c r="FR26" s="99">
        <f>SQRT(('Box Position Calc'!$D24-FR$6)^2+(FR$4-'Box Position Calc'!$C24)^2)</f>
        <v>41.384020450974333</v>
      </c>
      <c r="FS26" s="99">
        <f>SQRT(('Box Position Calc'!$D24-FS$6)^2+(FS$4-'Box Position Calc'!$C24)^2)</f>
        <v>42.758665166456261</v>
      </c>
      <c r="FT26" s="99">
        <f>SQRT(('Box Position Calc'!$D24-FT$6)^2+(FT$4-'Box Position Calc'!$C24)^2)</f>
        <v>44.134219295789222</v>
      </c>
      <c r="FU26" s="99">
        <f>SQRT(('Box Position Calc'!$D24-FU$6)^2+(FU$4-'Box Position Calc'!$C24)^2)</f>
        <v>45.510600378172782</v>
      </c>
      <c r="FV26" s="99">
        <f>SQRT(('Box Position Calc'!$D24-FV$6)^2+(FV$4-'Box Position Calc'!$C24)^2)</f>
        <v>46.887735588487352</v>
      </c>
      <c r="FW26" s="99">
        <f>SQRT(('Box Position Calc'!$D24-FW$6)^2+(FW$4-'Box Position Calc'!$C24)^2)</f>
        <v>48.265560375399147</v>
      </c>
      <c r="FX26" s="99">
        <f>SQRT(('Box Position Calc'!$D24-FX$6)^2+(FX$4-'Box Position Calc'!$C24)^2)</f>
        <v>49.644017323217632</v>
      </c>
      <c r="FY26" s="99">
        <f>SQRT(('Box Position Calc'!$D24-FY$6)^2+(FY$4-'Box Position Calc'!$C24)^2)</f>
        <v>51.023055195919007</v>
      </c>
      <c r="FZ26" s="99">
        <f>SQRT(('Box Position Calc'!$D24-FZ$6)^2+(FZ$4-'Box Position Calc'!$C24)^2)</f>
        <v>52.402628130322796</v>
      </c>
      <c r="GA26" s="99">
        <f>SQRT(('Box Position Calc'!$D24-GA$6)^2+(GA$4-'Box Position Calc'!$C24)^2)</f>
        <v>53.78269495204971</v>
      </c>
      <c r="GB26" s="99">
        <f>SQRT(('Box Position Calc'!$D24-GB$6)^2+(GB$4-'Box Position Calc'!$C24)^2)</f>
        <v>55.163218593069814</v>
      </c>
      <c r="GC26" s="99">
        <f>SQRT(('Box Position Calc'!$D24-GC$6)^2+(GC$4-'Box Position Calc'!$C24)^2)</f>
        <v>56.544165593716279</v>
      </c>
      <c r="GD26" s="99">
        <f>SQRT(('Box Position Calc'!$D24-GD$6)^2+(GD$4-'Box Position Calc'!$C24)^2)</f>
        <v>57.925505675251955</v>
      </c>
      <c r="GE26" s="99">
        <f>SQRT(('Box Position Calc'!$D24-GE$6)^2+(GE$4-'Box Position Calc'!$C24)^2)</f>
        <v>59.307211371627645</v>
      </c>
      <c r="GF26" s="99">
        <f>SQRT(('Box Position Calc'!$D24-GF$6)^2+(GF$4-'Box Position Calc'!$C24)^2)</f>
        <v>60.6892577111092</v>
      </c>
      <c r="GG26" s="99">
        <f>SQRT(('Box Position Calc'!$D24-GG$6)^2+(GG$4-'Box Position Calc'!$C24)^2)</f>
        <v>62.071621940087653</v>
      </c>
      <c r="GH26" s="99">
        <f>SQRT(('Box Position Calc'!$D24-GH$6)^2+(GH$4-'Box Position Calc'!$C24)^2)</f>
        <v>63.454283282707934</v>
      </c>
      <c r="GI26" s="99">
        <f>SQRT(('Box Position Calc'!$D24-GI$6)^2+(GI$4-'Box Position Calc'!$C24)^2)</f>
        <v>63.386445770958844</v>
      </c>
      <c r="GJ26" s="99">
        <f>SQRT(('Box Position Calc'!$D24-GJ$6)^2+(GJ$4-'Box Position Calc'!$C24)^2)</f>
        <v>65.556844804595556</v>
      </c>
      <c r="GK26" s="99">
        <f>SQRT(('Box Position Calc'!$D24-GK$6)^2+(GK$4-'Box Position Calc'!$C24)^2)</f>
        <v>66.648344184597505</v>
      </c>
      <c r="GL26" s="99">
        <f>SQRT(('Box Position Calc'!$D24-GL$6)^2+(GL$4-'Box Position Calc'!$C24)^2)</f>
        <v>67.743773055684684</v>
      </c>
      <c r="GM26" s="99">
        <f>SQRT(('Box Position Calc'!$D24-GM$6)^2+(GM$4-'Box Position Calc'!$C24)^2)</f>
        <v>68.842943839934946</v>
      </c>
      <c r="GN26" s="99">
        <f>SQRT(('Box Position Calc'!$D24-GN$6)^2+(GN$4-'Box Position Calc'!$C24)^2)</f>
        <v>69.94568012917992</v>
      </c>
      <c r="GO26" s="99">
        <f>SQRT(('Box Position Calc'!$D24-GO$6)^2+(GO$4-'Box Position Calc'!$C24)^2)</f>
        <v>71.051815911878421</v>
      </c>
      <c r="GP26" s="99">
        <f>SQRT(('Box Position Calc'!$D24-GP$6)^2+(GP$4-'Box Position Calc'!$C24)^2)</f>
        <v>72.161194858969438</v>
      </c>
      <c r="GQ26" s="99">
        <f>SQRT(('Box Position Calc'!$D24-GQ$6)^2+(GQ$4-'Box Position Calc'!$C24)^2)</f>
        <v>73.273669664004458</v>
      </c>
      <c r="GR26" s="99">
        <f>SQRT(('Box Position Calc'!$D24-GR$6)^2+(GR$4-'Box Position Calc'!$C24)^2)</f>
        <v>74.389101433220205</v>
      </c>
      <c r="GS26" s="99">
        <f>SQRT(('Box Position Calc'!$D24-GS$6)^2+(GS$4-'Box Position Calc'!$C24)^2)</f>
        <v>75.507359121551801</v>
      </c>
      <c r="GT26" s="99">
        <f>SQRT(('Box Position Calc'!$D24-GT$6)^2+(GT$4-'Box Position Calc'!$C24)^2)</f>
        <v>76.628319010903851</v>
      </c>
      <c r="GU26" s="99">
        <f>SQRT(('Box Position Calc'!$D24-GU$6)^2+(GU$4-'Box Position Calc'!$C24)^2)</f>
        <v>77.751864227293581</v>
      </c>
      <c r="GV26" s="99">
        <f>SQRT(('Box Position Calc'!$D24-GV$6)^2+(GV$4-'Box Position Calc'!$C24)^2)</f>
        <v>78.877884293754576</v>
      </c>
      <c r="GW26" s="99">
        <f>SQRT(('Box Position Calc'!$D24-GW$6)^2+(GW$4-'Box Position Calc'!$C24)^2)</f>
        <v>80.006274716144375</v>
      </c>
      <c r="GX26" s="99">
        <f>SQRT(('Box Position Calc'!$D24-GX$6)^2+(GX$4-'Box Position Calc'!$C24)^2)</f>
        <v>81.136936599234389</v>
      </c>
      <c r="GY26" s="99">
        <f>SQRT(('Box Position Calc'!$D24-GY$6)^2+(GY$4-'Box Position Calc'!$C24)^2)</f>
        <v>82.269776290676688</v>
      </c>
      <c r="GZ26" s="99">
        <f>SQRT(('Box Position Calc'!$D24-GZ$6)^2+(GZ$4-'Box Position Calc'!$C24)^2)</f>
        <v>83.404705050642008</v>
      </c>
      <c r="HA26" s="99"/>
      <c r="HB26" s="99"/>
      <c r="HC26" s="99"/>
      <c r="HD26" s="99"/>
      <c r="HE26" s="99"/>
      <c r="HF26" s="99"/>
      <c r="HG26" s="99"/>
      <c r="HH26" s="99"/>
      <c r="HI26" s="99"/>
      <c r="HJ26" s="99"/>
      <c r="HK26" s="99"/>
      <c r="HL26" s="99"/>
      <c r="HM26" s="99"/>
      <c r="HN26" s="99"/>
      <c r="HO26" s="99"/>
      <c r="HP26" s="99"/>
      <c r="HQ26" s="99"/>
      <c r="HR26" s="99"/>
      <c r="HS26" s="115">
        <f>'Box Position Calc'!$D62</f>
        <v>1.7276981896715935</v>
      </c>
      <c r="HT26" s="115">
        <f>'Box Position Calc'!$F62</f>
        <v>6.9022797237208264</v>
      </c>
      <c r="HU26" s="115">
        <f>Display!FB63</f>
        <v>0</v>
      </c>
      <c r="HV26" s="116"/>
      <c r="HW26" s="115">
        <f t="shared" si="52"/>
        <v>36.096018861606382</v>
      </c>
      <c r="HX26" s="115">
        <f t="shared" si="64"/>
        <v>26.324631981574782</v>
      </c>
      <c r="HY26" s="115">
        <f t="shared" si="65"/>
        <v>23.086787600909759</v>
      </c>
      <c r="HZ26" s="115">
        <f t="shared" si="66"/>
        <v>20.527070876636998</v>
      </c>
      <c r="IA26" s="115">
        <f t="shared" si="67"/>
        <v>18.460296534224597</v>
      </c>
      <c r="IB26" s="115">
        <f t="shared" si="68"/>
        <v>16.76069730201138</v>
      </c>
      <c r="IC26" s="115">
        <f t="shared" si="69"/>
        <v>15.340745121012645</v>
      </c>
      <c r="ID26" s="115">
        <f t="shared" si="70"/>
        <v>14.138053601490782</v>
      </c>
      <c r="IE26" s="115">
        <f t="shared" si="71"/>
        <v>13.107157962491783</v>
      </c>
      <c r="IF26" s="115">
        <f t="shared" si="72"/>
        <v>12.214247843250206</v>
      </c>
      <c r="IG26" s="115">
        <f t="shared" si="73"/>
        <v>11.433715774681474</v>
      </c>
      <c r="IH26" s="115">
        <f t="shared" si="74"/>
        <v>10.745844829061014</v>
      </c>
      <c r="II26" s="115">
        <f t="shared" si="75"/>
        <v>10.135226528065061</v>
      </c>
      <c r="IJ26" s="115">
        <f t="shared" si="76"/>
        <v>9.5896569239670839</v>
      </c>
      <c r="IK26" s="115">
        <f t="shared" si="77"/>
        <v>9.0993522130484052</v>
      </c>
      <c r="IL26" s="115">
        <f t="shared" si="78"/>
        <v>8.6563819891548803</v>
      </c>
      <c r="IM26" s="115">
        <f t="shared" si="79"/>
        <v>8.254253399773603</v>
      </c>
      <c r="IN26" s="115">
        <f t="shared" si="80"/>
        <v>7.8876016753859517</v>
      </c>
      <c r="IO26" s="115">
        <f t="shared" si="81"/>
        <v>7.8876016753859517</v>
      </c>
      <c r="IP26" s="115">
        <f t="shared" si="82"/>
        <v>7.2836412048264094</v>
      </c>
      <c r="IQ26" s="115">
        <f t="shared" si="83"/>
        <v>7.0107679930421511</v>
      </c>
      <c r="IR26" s="115">
        <f t="shared" si="84"/>
        <v>6.7548988374844328</v>
      </c>
      <c r="IS26" s="115">
        <f t="shared" si="85"/>
        <v>6.5145016730189695</v>
      </c>
      <c r="IT26" s="115">
        <f t="shared" si="86"/>
        <v>6.2882220821491046</v>
      </c>
      <c r="IU26" s="115">
        <f t="shared" si="87"/>
        <v>6.0748584127982781</v>
      </c>
      <c r="IV26" s="115">
        <f t="shared" si="88"/>
        <v>5.873340941894611</v>
      </c>
      <c r="IW26" s="115">
        <f t="shared" si="89"/>
        <v>5.6827143415798957</v>
      </c>
      <c r="IX26" s="115">
        <f t="shared" si="90"/>
        <v>5.5021228560736688</v>
      </c>
      <c r="IY26" s="115">
        <f t="shared" si="91"/>
        <v>5.3307977148623706</v>
      </c>
      <c r="IZ26" s="115">
        <f t="shared" si="92"/>
        <v>5.1680463999882988</v>
      </c>
      <c r="JA26" s="115">
        <f t="shared" si="93"/>
        <v>5.0132434577690219</v>
      </c>
      <c r="JB26" s="115">
        <f t="shared" si="94"/>
        <v>4.8658226027640978</v>
      </c>
      <c r="JC26" s="115">
        <f t="shared" si="95"/>
        <v>4.7252699076103966</v>
      </c>
      <c r="JD26" s="115">
        <f t="shared" si="96"/>
        <v>4.5911179090348639</v>
      </c>
      <c r="JE26" s="115">
        <f t="shared" si="97"/>
        <v>4.4629404898908831</v>
      </c>
      <c r="JF26" s="115">
        <f t="shared" si="98"/>
        <v>4.3403484209622434</v>
      </c>
      <c r="JG26" s="115">
        <f t="shared" si="99"/>
        <v>3.438991419402754</v>
      </c>
      <c r="JH26" s="115">
        <f t="shared" si="100"/>
        <v>2.4985004487344327</v>
      </c>
      <c r="JI26" s="115">
        <f t="shared" si="101"/>
        <v>2.0512852261990702</v>
      </c>
      <c r="JJ26" s="115">
        <f t="shared" si="102"/>
        <v>1.6185074415435849</v>
      </c>
      <c r="JK26" s="115">
        <f t="shared" si="103"/>
        <v>1.1995261497838783</v>
      </c>
      <c r="JL26" s="115">
        <f t="shared" si="104"/>
        <v>0.79373471541882168</v>
      </c>
      <c r="JM26" s="115">
        <f t="shared" si="105"/>
        <v>0.40055880186017134</v>
      </c>
      <c r="JN26" s="115">
        <f t="shared" si="106"/>
        <v>1.9454474418182599E-2</v>
      </c>
      <c r="JO26" s="115">
        <f t="shared" si="54"/>
        <v>-0.35009358718701833</v>
      </c>
      <c r="JP26" s="115">
        <f t="shared" si="55"/>
        <v>-0.70857377125017251</v>
      </c>
      <c r="JQ26" s="115">
        <f t="shared" si="56"/>
        <v>-1.0564491161728142</v>
      </c>
      <c r="JR26" s="115">
        <f t="shared" si="57"/>
        <v>-1.3941587970973899</v>
      </c>
      <c r="JS26" s="115">
        <f t="shared" si="58"/>
        <v>-1.7221195220055279</v>
      </c>
      <c r="JT26" s="115">
        <f t="shared" si="59"/>
        <v>-2.0407268421713241</v>
      </c>
      <c r="JU26" s="115">
        <f t="shared" si="60"/>
        <v>-2.3503563817755548</v>
      </c>
      <c r="JV26" s="115">
        <f t="shared" si="61"/>
        <v>-2.6513649913570134</v>
      </c>
      <c r="JW26" s="115">
        <f t="shared" si="62"/>
        <v>-2.944091829618344</v>
      </c>
      <c r="JX26" s="115">
        <f t="shared" si="63"/>
        <v>-3.2288593779234702</v>
      </c>
      <c r="JY26" s="99"/>
      <c r="JZ26" s="99"/>
      <c r="KA26" s="99"/>
      <c r="KH26" s="96">
        <v>20</v>
      </c>
      <c r="KI26" s="100">
        <f>SQRT(('Box Position Calc'!$D24-KI$6)^2+(KI$4-'Box Position Calc'!$C24)^2)</f>
        <v>9.000030216009657</v>
      </c>
      <c r="KJ26" s="100">
        <f>SQRT(('Box Position Calc'!$D24-KJ$6)^2+(KJ$4-'Box Position Calc'!$C24)^2)</f>
        <v>11.956706091468876</v>
      </c>
      <c r="KK26" s="100">
        <f>SQRT(('Box Position Calc'!$D24-KK$6)^2+(KK$4-'Box Position Calc'!$C24)^2)</f>
        <v>13.521912107400276</v>
      </c>
      <c r="KL26" s="100">
        <f>SQRT(('Box Position Calc'!$D24-KL$6)^2+(KL$4-'Box Position Calc'!$C24)^2)</f>
        <v>15.121292679138891</v>
      </c>
      <c r="KM26" s="100">
        <f>SQRT(('Box Position Calc'!$D24-KM$6)^2+(KM$4-'Box Position Calc'!$C24)^2)</f>
        <v>16.745058265098177</v>
      </c>
      <c r="KN26" s="100">
        <f>SQRT(('Box Position Calc'!$D24-KN$6)^2+(KN$4-'Box Position Calc'!$C24)^2)</f>
        <v>18.386749551791869</v>
      </c>
      <c r="KO26" s="100">
        <f>SQRT(('Box Position Calc'!$D24-KO$6)^2+(KO$4-'Box Position Calc'!$C24)^2)</f>
        <v>20.041961995386981</v>
      </c>
      <c r="KP26" s="100">
        <f>SQRT(('Box Position Calc'!$D24-KP$6)^2+(KP$4-'Box Position Calc'!$C24)^2)</f>
        <v>21.707602837121048</v>
      </c>
      <c r="KQ26" s="100">
        <f>SQRT(('Box Position Calc'!$D24-KQ$6)^2+(KQ$4-'Box Position Calc'!$C24)^2)</f>
        <v>23.381443497125396</v>
      </c>
      <c r="KR26" s="100">
        <f>SQRT(('Box Position Calc'!$D24-KR$6)^2+(KR$4-'Box Position Calc'!$C24)^2)</f>
        <v>25.061841070635282</v>
      </c>
      <c r="KS26" s="100">
        <f>SQRT(('Box Position Calc'!$D24-KS$6)^2+(KS$4-'Box Position Calc'!$C24)^2)</f>
        <v>26.747559785066887</v>
      </c>
      <c r="KT26" s="100">
        <f>SQRT(('Box Position Calc'!$D24-KT$6)^2+(KT$4-'Box Position Calc'!$C24)^2)</f>
        <v>28.437653381161841</v>
      </c>
      <c r="KU26" s="100">
        <f>SQRT(('Box Position Calc'!$D24-KU$6)^2+(KU$4-'Box Position Calc'!$C24)^2)</f>
        <v>30.1313856960465</v>
      </c>
      <c r="KV26" s="100">
        <f>SQRT(('Box Position Calc'!$D24-KV$6)^2+(KV$4-'Box Position Calc'!$C24)^2)</f>
        <v>31.828175833153843</v>
      </c>
      <c r="KW26" s="100">
        <f>SQRT(('Box Position Calc'!$D24-KW$6)^2+(KW$4-'Box Position Calc'!$C24)^2)</f>
        <v>33.527559537398965</v>
      </c>
      <c r="KX26" s="100">
        <f>SQRT(('Box Position Calc'!$D24-KX$6)^2+(KX$4-'Box Position Calc'!$C24)^2)</f>
        <v>35.229161485436165</v>
      </c>
      <c r="KY26" s="100">
        <f>SQRT(('Box Position Calc'!$D24-KY$6)^2+(KY$4-'Box Position Calc'!$C24)^2)</f>
        <v>36.932675074593192</v>
      </c>
      <c r="KZ26" s="100">
        <f>SQRT(('Box Position Calc'!$D24-KZ$6)^2+(KZ$4-'Box Position Calc'!$C24)^2)</f>
        <v>38.63784745724648</v>
      </c>
      <c r="LA26" s="100">
        <f>SQRT(('Box Position Calc'!$D24-LA$6)^2+(LA$4-'Box Position Calc'!$C24)^2)</f>
        <v>38.63784745724648</v>
      </c>
      <c r="LB26" s="100">
        <f>SQRT(('Box Position Calc'!$D24-LB$6)^2+(LB$4-'Box Position Calc'!$C24)^2)</f>
        <v>41.384020450974333</v>
      </c>
      <c r="LC26" s="100">
        <f>SQRT(('Box Position Calc'!$D24-LC$6)^2+(LC$4-'Box Position Calc'!$C24)^2)</f>
        <v>42.758665166456261</v>
      </c>
      <c r="LD26" s="100">
        <f>SQRT(('Box Position Calc'!$D24-LD$6)^2+(LD$4-'Box Position Calc'!$C24)^2)</f>
        <v>44.134219295789222</v>
      </c>
      <c r="LE26" s="100">
        <f>SQRT(('Box Position Calc'!$D24-LE$6)^2+(LE$4-'Box Position Calc'!$C24)^2)</f>
        <v>45.510600378172782</v>
      </c>
      <c r="LF26" s="100">
        <f>SQRT(('Box Position Calc'!$D24-LF$6)^2+(LF$4-'Box Position Calc'!$C24)^2)</f>
        <v>46.887735588487352</v>
      </c>
      <c r="LG26" s="100">
        <f>SQRT(('Box Position Calc'!$D24-LG$6)^2+(LG$4-'Box Position Calc'!$C24)^2)</f>
        <v>48.265560375399147</v>
      </c>
      <c r="LH26" s="100">
        <f>SQRT(('Box Position Calc'!$D24-LH$6)^2+(LH$4-'Box Position Calc'!$C24)^2)</f>
        <v>49.644017323217632</v>
      </c>
      <c r="LI26" s="100">
        <f>SQRT(('Box Position Calc'!$D24-LI$6)^2+(LI$4-'Box Position Calc'!$C24)^2)</f>
        <v>51.023055195919007</v>
      </c>
      <c r="LJ26" s="100">
        <f>SQRT(('Box Position Calc'!$D24-LJ$6)^2+(LJ$4-'Box Position Calc'!$C24)^2)</f>
        <v>52.402628130322796</v>
      </c>
      <c r="LK26" s="100">
        <f>SQRT(('Box Position Calc'!$D24-LK$6)^2+(LK$4-'Box Position Calc'!$C24)^2)</f>
        <v>53.78269495204971</v>
      </c>
      <c r="LL26" s="100">
        <f>SQRT(('Box Position Calc'!$D24-LL$6)^2+(LL$4-'Box Position Calc'!$C24)^2)</f>
        <v>55.163218593069814</v>
      </c>
      <c r="LM26" s="100">
        <f>SQRT(('Box Position Calc'!$D24-LM$6)^2+(LM$4-'Box Position Calc'!$C24)^2)</f>
        <v>56.544165593716279</v>
      </c>
      <c r="LN26" s="100">
        <f>SQRT(('Box Position Calc'!$D24-LN$6)^2+(LN$4-'Box Position Calc'!$C24)^2)</f>
        <v>57.925505675251955</v>
      </c>
      <c r="LO26" s="100">
        <f>SQRT(('Box Position Calc'!$D24-LO$6)^2+(LO$4-'Box Position Calc'!$C24)^2)</f>
        <v>59.307211371627645</v>
      </c>
      <c r="LP26" s="100">
        <f>SQRT(('Box Position Calc'!$D24-LP$6)^2+(LP$4-'Box Position Calc'!$C24)^2)</f>
        <v>60.6892577111092</v>
      </c>
      <c r="LQ26" s="100">
        <f>SQRT(('Box Position Calc'!$D24-LQ$6)^2+(LQ$4-'Box Position Calc'!$C24)^2)</f>
        <v>62.071621940087653</v>
      </c>
      <c r="LR26" s="100">
        <f>SQRT(('Box Position Calc'!$D24-LR$6)^2+(LR$4-'Box Position Calc'!$C24)^2)</f>
        <v>63.454283282707934</v>
      </c>
      <c r="LS26" s="100">
        <f>SQRT(('Box Position Calc'!$D24-LS$6)^2+(LS$4-'Box Position Calc'!$C24)^2)</f>
        <v>63.386445770958844</v>
      </c>
      <c r="LT26" s="100">
        <f>SQRT(('Box Position Calc'!$D24-LT$6)^2+(LT$4-'Box Position Calc'!$C24)^2)</f>
        <v>65.556844804595556</v>
      </c>
      <c r="LU26" s="100">
        <f>SQRT(('Box Position Calc'!$D24-LU$6)^2+(LU$4-'Box Position Calc'!$C24)^2)</f>
        <v>66.648344184597505</v>
      </c>
      <c r="LV26" s="100">
        <f>SQRT(('Box Position Calc'!$D24-LV$6)^2+(LV$4-'Box Position Calc'!$C24)^2)</f>
        <v>67.743773055684684</v>
      </c>
      <c r="LW26" s="100">
        <f>SQRT(('Box Position Calc'!$D24-LW$6)^2+(LW$4-'Box Position Calc'!$C24)^2)</f>
        <v>68.842943839934946</v>
      </c>
      <c r="LX26" s="100">
        <f>SQRT(('Box Position Calc'!$D24-LX$6)^2+(LX$4-'Box Position Calc'!$C24)^2)</f>
        <v>69.94568012917992</v>
      </c>
      <c r="LY26" s="100">
        <f>SQRT(('Box Position Calc'!$D24-LY$6)^2+(LY$4-'Box Position Calc'!$C24)^2)</f>
        <v>71.051815911878421</v>
      </c>
      <c r="LZ26" s="100">
        <f>SQRT(('Box Position Calc'!$D24-LZ$6)^2+(LZ$4-'Box Position Calc'!$C24)^2)</f>
        <v>72.161194858969438</v>
      </c>
      <c r="MA26" s="100">
        <f>SQRT(('Box Position Calc'!$D24-MA$6)^2+(MA$4-'Box Position Calc'!$C24)^2)</f>
        <v>73.273669664004458</v>
      </c>
      <c r="MB26" s="100">
        <f>SQRT(('Box Position Calc'!$D24-MB$6)^2+(MB$4-'Box Position Calc'!$C24)^2)</f>
        <v>74.389101433220205</v>
      </c>
      <c r="MC26" s="100">
        <f>SQRT(('Box Position Calc'!$D24-MC$6)^2+(MC$4-'Box Position Calc'!$C24)^2)</f>
        <v>75.507359121551801</v>
      </c>
      <c r="MD26" s="100">
        <f>SQRT(('Box Position Calc'!$D24-MD$6)^2+(MD$4-'Box Position Calc'!$C24)^2)</f>
        <v>76.628319010903851</v>
      </c>
      <c r="ME26" s="100">
        <f>SQRT(('Box Position Calc'!$D24-ME$6)^2+(ME$4-'Box Position Calc'!$C24)^2)</f>
        <v>77.751864227293581</v>
      </c>
      <c r="MF26" s="100">
        <f>SQRT(('Box Position Calc'!$D24-MF$6)^2+(MF$4-'Box Position Calc'!$C24)^2)</f>
        <v>78.877884293754576</v>
      </c>
      <c r="MG26" s="100">
        <f>SQRT(('Box Position Calc'!$D24-MG$6)^2+(MG$4-'Box Position Calc'!$C24)^2)</f>
        <v>80.006274716144375</v>
      </c>
      <c r="MH26" s="100">
        <f>SQRT(('Box Position Calc'!$D24-MH$6)^2+(MH$4-'Box Position Calc'!$C24)^2)</f>
        <v>81.136936599234389</v>
      </c>
      <c r="MI26" s="100">
        <f>SQRT(('Box Position Calc'!$D24-MI$6)^2+(MI$4-'Box Position Calc'!$C24)^2)</f>
        <v>82.269776290676688</v>
      </c>
      <c r="MJ26" s="100">
        <f>SQRT(('Box Position Calc'!$D24-MJ$6)^2+(MJ$4-'Box Position Calc'!$C24)^2)</f>
        <v>83.404705050642008</v>
      </c>
      <c r="MK26" s="100"/>
      <c r="ML26" s="100"/>
      <c r="MM26" s="100"/>
      <c r="MN26" s="100"/>
      <c r="MO26" s="100"/>
      <c r="MP26" s="100"/>
      <c r="MQ26" s="100"/>
      <c r="MR26" s="100"/>
      <c r="MS26" s="100"/>
      <c r="MT26" s="100"/>
      <c r="MU26" s="100"/>
      <c r="MV26" s="100"/>
      <c r="MW26" s="100"/>
      <c r="MX26" s="100"/>
      <c r="MY26" s="100"/>
      <c r="MZ26" s="100"/>
      <c r="NA26" s="100"/>
      <c r="NB26" s="100"/>
      <c r="NC26" s="100">
        <f>Display!C26</f>
        <v>1.7276981896715935</v>
      </c>
      <c r="ND26" s="100">
        <f>Display!D26</f>
        <v>6.9022797237208264</v>
      </c>
      <c r="NE26" s="100">
        <f>Display!D63</f>
        <v>14</v>
      </c>
      <c r="NF26" s="100"/>
      <c r="NG26" s="100">
        <f t="shared" si="53"/>
        <v>36.096018861606382</v>
      </c>
      <c r="NH26" s="100">
        <f t="shared" si="136"/>
        <v>26.324631981574782</v>
      </c>
      <c r="NI26" s="100">
        <f t="shared" si="137"/>
        <v>23.086787600909759</v>
      </c>
      <c r="NJ26" s="100">
        <f t="shared" si="138"/>
        <v>20.527070876636998</v>
      </c>
      <c r="NK26" s="100">
        <f t="shared" si="139"/>
        <v>18.460296534224597</v>
      </c>
      <c r="NL26" s="100">
        <f t="shared" si="140"/>
        <v>16.76069730201138</v>
      </c>
      <c r="NM26" s="100">
        <f t="shared" si="141"/>
        <v>15.340745121012645</v>
      </c>
      <c r="NN26" s="100">
        <f t="shared" si="142"/>
        <v>14.138053601490782</v>
      </c>
      <c r="NO26" s="100">
        <f t="shared" si="143"/>
        <v>13.107157962491783</v>
      </c>
      <c r="NP26" s="100">
        <f t="shared" si="144"/>
        <v>12.214247843250206</v>
      </c>
      <c r="NQ26" s="100">
        <f t="shared" si="145"/>
        <v>11.433715774681474</v>
      </c>
      <c r="NR26" s="100">
        <f t="shared" si="146"/>
        <v>10.745844829061014</v>
      </c>
      <c r="NS26" s="100">
        <f t="shared" si="147"/>
        <v>10.135226528065061</v>
      </c>
      <c r="NT26" s="100">
        <f t="shared" si="148"/>
        <v>9.5896569239670839</v>
      </c>
      <c r="NU26" s="100">
        <f t="shared" si="149"/>
        <v>9.0993522130484052</v>
      </c>
      <c r="NV26" s="100">
        <f t="shared" si="150"/>
        <v>8.6563819891548803</v>
      </c>
      <c r="NW26" s="100">
        <f t="shared" si="131"/>
        <v>8.254253399773603</v>
      </c>
      <c r="NX26" s="100">
        <f t="shared" si="151"/>
        <v>7.8876016753859517</v>
      </c>
      <c r="NY26" s="100">
        <f t="shared" si="152"/>
        <v>7.8876016753859517</v>
      </c>
      <c r="NZ26" s="100">
        <f t="shared" si="153"/>
        <v>7.2836412048264094</v>
      </c>
      <c r="OA26" s="100">
        <f t="shared" si="154"/>
        <v>7.0107679930421511</v>
      </c>
      <c r="OB26" s="100">
        <f t="shared" si="155"/>
        <v>6.7548988374844328</v>
      </c>
      <c r="OC26" s="100">
        <f t="shared" si="156"/>
        <v>6.5145016730189695</v>
      </c>
      <c r="OD26" s="100">
        <f t="shared" si="157"/>
        <v>6.2882220821491046</v>
      </c>
      <c r="OE26" s="100">
        <f t="shared" si="158"/>
        <v>6.0748584127982781</v>
      </c>
      <c r="OF26" s="100">
        <f t="shared" si="159"/>
        <v>5.873340941894611</v>
      </c>
      <c r="OG26" s="100">
        <f t="shared" si="160"/>
        <v>5.6827143415798957</v>
      </c>
      <c r="OH26" s="100">
        <f t="shared" si="161"/>
        <v>5.5021228560736688</v>
      </c>
      <c r="OI26" s="100">
        <f t="shared" si="162"/>
        <v>5.3307977148623706</v>
      </c>
      <c r="OJ26" s="100">
        <f t="shared" si="163"/>
        <v>5.1680463999882988</v>
      </c>
      <c r="OK26" s="100">
        <f t="shared" si="164"/>
        <v>5.0132434577690219</v>
      </c>
      <c r="OL26" s="100">
        <f t="shared" si="165"/>
        <v>4.8658226027640978</v>
      </c>
      <c r="OM26" s="100">
        <f t="shared" si="132"/>
        <v>4.7252699076103966</v>
      </c>
      <c r="ON26" s="100">
        <f t="shared" si="166"/>
        <v>4.5911179090348639</v>
      </c>
      <c r="OO26" s="100">
        <f t="shared" si="167"/>
        <v>4.4629404898908831</v>
      </c>
      <c r="OP26" s="100">
        <f t="shared" si="168"/>
        <v>4.3403484209622434</v>
      </c>
      <c r="OQ26" s="100">
        <f t="shared" si="169"/>
        <v>3.438991419402754</v>
      </c>
      <c r="OR26" s="100">
        <f t="shared" si="170"/>
        <v>2.4985004487344327</v>
      </c>
      <c r="OS26" s="100">
        <f t="shared" si="171"/>
        <v>2.0512852261990702</v>
      </c>
      <c r="OT26" s="100">
        <f t="shared" si="172"/>
        <v>1.6185074415435849</v>
      </c>
      <c r="OU26" s="100">
        <f t="shared" si="173"/>
        <v>1.1995261497838783</v>
      </c>
      <c r="OV26" s="100">
        <f t="shared" si="174"/>
        <v>0.79373471541882168</v>
      </c>
      <c r="OW26" s="100">
        <f t="shared" si="175"/>
        <v>0.40055880186017134</v>
      </c>
      <c r="OX26" s="100">
        <f t="shared" si="176"/>
        <v>1.9454474418182599E-2</v>
      </c>
      <c r="OY26" s="100">
        <f t="shared" si="177"/>
        <v>-0.35009358718701833</v>
      </c>
      <c r="OZ26" s="100">
        <f t="shared" si="178"/>
        <v>-0.70857377125017251</v>
      </c>
      <c r="PA26" s="100">
        <f t="shared" si="179"/>
        <v>-1.0564491161728142</v>
      </c>
      <c r="PB26" s="100">
        <f t="shared" si="180"/>
        <v>-1.3941587970973899</v>
      </c>
      <c r="PC26" s="100">
        <f t="shared" si="133"/>
        <v>-1.7221195220055279</v>
      </c>
      <c r="PD26" s="100">
        <f t="shared" si="181"/>
        <v>-2.0407268421713241</v>
      </c>
      <c r="PE26" s="100">
        <f t="shared" si="182"/>
        <v>-2.3503563817755548</v>
      </c>
      <c r="PF26" s="100">
        <f t="shared" si="183"/>
        <v>-2.6513649913570134</v>
      </c>
      <c r="PG26" s="100">
        <f t="shared" si="184"/>
        <v>-2.944091829618344</v>
      </c>
      <c r="PH26" s="100">
        <f t="shared" si="185"/>
        <v>-3.2288593779234702</v>
      </c>
      <c r="PI26" s="100"/>
      <c r="PJ26" s="100"/>
      <c r="PK26" s="100"/>
    </row>
    <row r="27" spans="1:427" x14ac:dyDescent="0.2">
      <c r="A27" s="92"/>
      <c r="B27" s="92"/>
      <c r="C27" s="92">
        <v>21</v>
      </c>
      <c r="D27" s="98">
        <f>SQRT(('Box Position Calc'!$D25-D$6)^2+(D$4-'Box Position Calc'!$C25)^2)</f>
        <v>8.9436953427448493</v>
      </c>
      <c r="E27" s="98">
        <f>SQRT(('Box Position Calc'!$D25-E$6)^2+(E$4-'Box Position Calc'!$C25)^2)</f>
        <v>11.926323645894911</v>
      </c>
      <c r="F27" s="98">
        <f>SQRT(('Box Position Calc'!$D25-F$6)^2+(F$4-'Box Position Calc'!$C25)^2)</f>
        <v>13.500336977874973</v>
      </c>
      <c r="G27" s="98">
        <f>SQRT(('Box Position Calc'!$D25-G$6)^2+(G$4-'Box Position Calc'!$C25)^2)</f>
        <v>15.106723671635642</v>
      </c>
      <c r="H27" s="98">
        <f>SQRT(('Box Position Calc'!$D25-H$6)^2+(H$4-'Box Position Calc'!$C25)^2)</f>
        <v>16.736164448031907</v>
      </c>
      <c r="I27" s="98">
        <f>SQRT(('Box Position Calc'!$D25-I$6)^2+(I$4-'Box Position Calc'!$C25)^2)</f>
        <v>18.382529737155593</v>
      </c>
      <c r="J27" s="98">
        <f>SQRT(('Box Position Calc'!$D25-J$6)^2+(J$4-'Box Position Calc'!$C25)^2)</f>
        <v>20.0416490690932</v>
      </c>
      <c r="K27" s="98">
        <f>SQRT(('Box Position Calc'!$D25-K$6)^2+(K$4-'Box Position Calc'!$C25)^2)</f>
        <v>21.710598657001402</v>
      </c>
      <c r="L27" s="98">
        <f>SQRT(('Box Position Calc'!$D25-L$6)^2+(L$4-'Box Position Calc'!$C25)^2)</f>
        <v>23.387274091854525</v>
      </c>
      <c r="M27" s="98">
        <f>SQRT(('Box Position Calc'!$D25-M$6)^2+(M$4-'Box Position Calc'!$C25)^2)</f>
        <v>25.070125321088859</v>
      </c>
      <c r="N27" s="98">
        <f>SQRT(('Box Position Calc'!$D25-N$6)^2+(N$4-'Box Position Calc'!$C25)^2)</f>
        <v>26.757987154270481</v>
      </c>
      <c r="O27" s="98">
        <f>SQRT(('Box Position Calc'!$D25-O$6)^2+(O$4-'Box Position Calc'!$C25)^2)</f>
        <v>28.449967807478078</v>
      </c>
      <c r="P27" s="98">
        <f>SQRT(('Box Position Calc'!$D25-P$6)^2+(P$4-'Box Position Calc'!$C25)^2)</f>
        <v>30.145373753038893</v>
      </c>
      <c r="Q27" s="98">
        <f>SQRT(('Box Position Calc'!$D25-Q$6)^2+(Q$4-'Box Position Calc'!$C25)^2)</f>
        <v>31.843657891952454</v>
      </c>
      <c r="R27" s="98">
        <f>SQRT(('Box Position Calc'!$D25-R$6)^2+(R$4-'Box Position Calc'!$C25)^2)</f>
        <v>33.544383075776445</v>
      </c>
      <c r="S27" s="98">
        <f>SQRT(('Box Position Calc'!$D25-S$6)^2+(S$4-'Box Position Calc'!$C25)^2)</f>
        <v>35.247195955062871</v>
      </c>
      <c r="T27" s="98">
        <f>SQRT(('Box Position Calc'!$D25-T$6)^2+(T$4-'Box Position Calc'!$C25)^2)</f>
        <v>36.951807915448413</v>
      </c>
      <c r="U27" s="98">
        <f>SQRT(('Box Position Calc'!$D25-U$6)^2+(U$4-'Box Position Calc'!$C25)^2)</f>
        <v>38.657980967857384</v>
      </c>
      <c r="V27" s="98">
        <f>SQRT(('Box Position Calc'!$D25-V$6)^2+(V$4-'Box Position Calc'!$C25)^2)</f>
        <v>38.657980967857384</v>
      </c>
      <c r="W27" s="98">
        <f>SQRT(('Box Position Calc'!$D25-W$6)^2+(W$4-'Box Position Calc'!$C25)^2)</f>
        <v>41.405803709162662</v>
      </c>
      <c r="X27" s="98">
        <f>SQRT(('Box Position Calc'!$D25-X$6)^2+(X$4-'Box Position Calc'!$C25)^2)</f>
        <v>42.781193026829001</v>
      </c>
      <c r="Y27" s="98">
        <f>SQRT(('Box Position Calc'!$D25-Y$6)^2+(Y$4-'Box Position Calc'!$C25)^2)</f>
        <v>44.15744490680062</v>
      </c>
      <c r="Z27" s="98">
        <f>SQRT(('Box Position Calc'!$D25-Z$6)^2+(Z$4-'Box Position Calc'!$C25)^2)</f>
        <v>45.534481137888186</v>
      </c>
      <c r="AA27" s="98">
        <f>SQRT(('Box Position Calc'!$D25-AA$6)^2+(AA$4-'Box Position Calc'!$C25)^2)</f>
        <v>46.912232649890939</v>
      </c>
      <c r="AB27" s="98">
        <f>SQRT(('Box Position Calc'!$D25-AB$6)^2+(AB$4-'Box Position Calc'!$C25)^2)</f>
        <v>48.290638221083036</v>
      </c>
      <c r="AC27" s="98">
        <f>SQRT(('Box Position Calc'!$D25-AC$6)^2+(AC$4-'Box Position Calc'!$C25)^2)</f>
        <v>49.669643398184306</v>
      </c>
      <c r="AD27" s="98">
        <f>SQRT(('Box Position Calc'!$D25-AD$6)^2+(AD$4-'Box Position Calc'!$C25)^2)</f>
        <v>51.049199589291263</v>
      </c>
      <c r="AE27" s="98">
        <f>SQRT(('Box Position Calc'!$D25-AE$6)^2+(AE$4-'Box Position Calc'!$C25)^2)</f>
        <v>52.429263298400741</v>
      </c>
      <c r="AF27" s="98">
        <f>SQRT(('Box Position Calc'!$D25-AF$6)^2+(AF$4-'Box Position Calc'!$C25)^2)</f>
        <v>53.809795476474378</v>
      </c>
      <c r="AG27" s="98">
        <f>SQRT(('Box Position Calc'!$D25-AG$6)^2+(AG$4-'Box Position Calc'!$C25)^2)</f>
        <v>55.190760968917687</v>
      </c>
      <c r="AH27" s="98">
        <f>SQRT(('Box Position Calc'!$D25-AH$6)^2+(AH$4-'Box Position Calc'!$C25)^2)</f>
        <v>56.572128043212658</v>
      </c>
      <c r="AI27" s="98">
        <f>SQRT(('Box Position Calc'!$D25-AI$6)^2+(AI$4-'Box Position Calc'!$C25)^2)</f>
        <v>57.953867983494618</v>
      </c>
      <c r="AJ27" s="98">
        <f>SQRT(('Box Position Calc'!$D25-AJ$6)^2+(AJ$4-'Box Position Calc'!$C25)^2)</f>
        <v>59.335954741288447</v>
      </c>
      <c r="AK27" s="98">
        <f>SQRT(('Box Position Calc'!$D25-AK$6)^2+(AK$4-'Box Position Calc'!$C25)^2)</f>
        <v>60.718364633555268</v>
      </c>
      <c r="AL27" s="98">
        <f>SQRT(('Box Position Calc'!$D25-AL$6)^2+(AL$4-'Box Position Calc'!$C25)^2)</f>
        <v>62.10107608075527</v>
      </c>
      <c r="AM27" s="98">
        <f>SQRT(('Box Position Calc'!$D25-AM$6)^2+(AM$4-'Box Position Calc'!$C25)^2)</f>
        <v>63.484069378887227</v>
      </c>
      <c r="AN27" s="98">
        <f>SQRT(('Box Position Calc'!$D25-AN$6)^2+(AN$4-'Box Position Calc'!$C25)^2)</f>
        <v>63.418700354418171</v>
      </c>
      <c r="AO27" s="98">
        <f>SQRT(('Box Position Calc'!$D25-AO$6)^2+(AO$4-'Box Position Calc'!$C25)^2)</f>
        <v>65.591659902445059</v>
      </c>
      <c r="AP27" s="98">
        <f>SQRT(('Box Position Calc'!$D25-AP$6)^2+(AP$4-'Box Position Calc'!$C25)^2)</f>
        <v>66.684373589323542</v>
      </c>
      <c r="AQ27" s="98">
        <f>SQRT(('Box Position Calc'!$D25-AQ$6)^2+(AQ$4-'Box Position Calc'!$C25)^2)</f>
        <v>67.780975477634698</v>
      </c>
      <c r="AR27" s="98">
        <f>SQRT(('Box Position Calc'!$D25-AR$6)^2+(AR$4-'Box Position Calc'!$C25)^2)</f>
        <v>68.88127986511104</v>
      </c>
      <c r="AS27" s="98">
        <f>SQRT(('Box Position Calc'!$D25-AS$6)^2+(AS$4-'Box Position Calc'!$C25)^2)</f>
        <v>69.985112120140073</v>
      </c>
      <c r="AT27" s="98">
        <f>SQRT(('Box Position Calc'!$D25-AT$6)^2+(AT$4-'Box Position Calc'!$C25)^2)</f>
        <v>71.092307913994404</v>
      </c>
      <c r="AU27" s="98">
        <f>SQRT(('Box Position Calc'!$D25-AU$6)^2+(AU$4-'Box Position Calc'!$C25)^2)</f>
        <v>72.202712511820479</v>
      </c>
      <c r="AV27" s="98">
        <f>SQRT(('Box Position Calc'!$D25-AV$6)^2+(AV$4-'Box Position Calc'!$C25)^2)</f>
        <v>73.316180117677931</v>
      </c>
      <c r="AW27" s="98">
        <f>SQRT(('Box Position Calc'!$D25-AW$6)^2+(AW$4-'Box Position Calc'!$C25)^2)</f>
        <v>74.432573269287005</v>
      </c>
      <c r="AX27" s="98">
        <f>SQRT(('Box Position Calc'!$D25-AX$6)^2+(AX$4-'Box Position Calc'!$C25)^2)</f>
        <v>75.551762278483977</v>
      </c>
      <c r="AY27" s="98">
        <f>SQRT(('Box Position Calc'!$D25-AY$6)^2+(AY$4-'Box Position Calc'!$C25)^2)</f>
        <v>76.673624713705294</v>
      </c>
      <c r="AZ27" s="98">
        <f>SQRT(('Box Position Calc'!$D25-AZ$6)^2+(AZ$4-'Box Position Calc'!$C25)^2)</f>
        <v>77.798044921119157</v>
      </c>
      <c r="BA27" s="98">
        <f>SQRT(('Box Position Calc'!$D25-BA$6)^2+(BA$4-'Box Position Calc'!$C25)^2)</f>
        <v>78.924913581299677</v>
      </c>
      <c r="BB27" s="98">
        <f>SQRT(('Box Position Calc'!$D25-BB$6)^2+(BB$4-'Box Position Calc'!$C25)^2)</f>
        <v>80.054127298594409</v>
      </c>
      <c r="BC27" s="98">
        <f>SQRT(('Box Position Calc'!$D25-BC$6)^2+(BC$4-'Box Position Calc'!$C25)^2)</f>
        <v>81.185588220572015</v>
      </c>
      <c r="BD27" s="98">
        <f>SQRT(('Box Position Calc'!$D25-BD$6)^2+(BD$4-'Box Position Calc'!$C25)^2)</f>
        <v>82.319203685153568</v>
      </c>
      <c r="BE27" s="98">
        <f>SQRT(('Box Position Calc'!$D25-BE$6)^2+(BE$4-'Box Position Calc'!$C25)^2)</f>
        <v>83.454885893230397</v>
      </c>
      <c r="BF27" s="98"/>
      <c r="BG27" s="98"/>
      <c r="BH27" s="98"/>
      <c r="BI27" s="98"/>
      <c r="BJ27" s="98"/>
      <c r="BK27" s="98"/>
      <c r="BL27" s="98"/>
      <c r="BM27" s="98"/>
      <c r="BN27" s="98"/>
      <c r="BO27" s="98"/>
      <c r="BP27" s="98"/>
      <c r="BQ27" s="98"/>
      <c r="BR27" s="98"/>
      <c r="BS27" s="98"/>
      <c r="BT27" s="98"/>
      <c r="BU27" s="98"/>
      <c r="BV27" s="98">
        <f>'Box Position Calc'!$D63</f>
        <v>1.6862934495582602</v>
      </c>
      <c r="BW27" s="98">
        <f>'Box Position Calc'!$F63</f>
        <v>6.7477551299436813</v>
      </c>
      <c r="BX27" s="98">
        <f>Display!D64</f>
        <v>16</v>
      </c>
      <c r="BY27" s="101"/>
      <c r="BZ27" s="98">
        <f t="shared" si="17"/>
        <v>35.139813255703245</v>
      </c>
      <c r="CA27" s="98">
        <f t="shared" si="18"/>
        <v>25.571027577651705</v>
      </c>
      <c r="CB27" s="98">
        <f t="shared" si="19"/>
        <v>22.414582764055353</v>
      </c>
      <c r="CC27" s="98">
        <f t="shared" si="20"/>
        <v>19.923135607540814</v>
      </c>
      <c r="CD27" s="98">
        <f t="shared" si="21"/>
        <v>17.913614730295706</v>
      </c>
      <c r="CE27" s="98">
        <f t="shared" si="22"/>
        <v>16.262304715744648</v>
      </c>
      <c r="CF27" s="98">
        <f t="shared" si="23"/>
        <v>14.883404325184955</v>
      </c>
      <c r="CG27" s="98">
        <f t="shared" si="24"/>
        <v>13.715910740344498</v>
      </c>
      <c r="CH27" s="98">
        <f t="shared" si="25"/>
        <v>12.715449273653149</v>
      </c>
      <c r="CI27" s="98">
        <f t="shared" si="26"/>
        <v>11.849065836267727</v>
      </c>
      <c r="CJ27" s="98">
        <f t="shared" si="27"/>
        <v>11.09182783844625</v>
      </c>
      <c r="CK27" s="98">
        <f t="shared" si="28"/>
        <v>10.424553691990013</v>
      </c>
      <c r="CL27" s="98">
        <f t="shared" si="29"/>
        <v>9.8322628957081122</v>
      </c>
      <c r="CM27" s="98">
        <f t="shared" si="30"/>
        <v>9.3030965046554286</v>
      </c>
      <c r="CN27" s="98">
        <f t="shared" si="31"/>
        <v>8.8275511661459518</v>
      </c>
      <c r="CO27" s="98">
        <f t="shared" si="32"/>
        <v>8.3979263206798294</v>
      </c>
      <c r="CP27" s="98">
        <f t="shared" si="33"/>
        <v>8.0079189719293424</v>
      </c>
      <c r="CQ27" s="98">
        <f t="shared" si="34"/>
        <v>7.6523223475082034</v>
      </c>
      <c r="CR27" s="98">
        <f t="shared" si="35"/>
        <v>7.6523223475082034</v>
      </c>
      <c r="CS27" s="98">
        <f t="shared" si="36"/>
        <v>7.0642769729838335</v>
      </c>
      <c r="CT27" s="98">
        <f t="shared" si="37"/>
        <v>6.798595634280872</v>
      </c>
      <c r="CU27" s="98">
        <f t="shared" si="38"/>
        <v>6.5494701556085602</v>
      </c>
      <c r="CV27" s="98">
        <f t="shared" si="39"/>
        <v>6.315408385577939</v>
      </c>
      <c r="CW27" s="98">
        <f t="shared" si="40"/>
        <v>6.0950912986693311</v>
      </c>
      <c r="CX27" s="98">
        <f t="shared" si="41"/>
        <v>5.8873487244094918</v>
      </c>
      <c r="CY27" s="98">
        <f t="shared" si="42"/>
        <v>5.6911390276381155</v>
      </c>
      <c r="CZ27" s="98">
        <f t="shared" si="43"/>
        <v>5.5055320130115888</v>
      </c>
      <c r="DA27" s="98">
        <f t="shared" si="134"/>
        <v>5.329694475041606</v>
      </c>
      <c r="DB27" s="98">
        <f t="shared" si="135"/>
        <v>5.1628779301551617</v>
      </c>
      <c r="DC27" s="98">
        <f t="shared" si="51"/>
        <v>5.0044081574025654</v>
      </c>
      <c r="DD27" s="98">
        <f t="shared" si="116"/>
        <v>4.8536762454138227</v>
      </c>
      <c r="DE27" s="98">
        <f t="shared" si="117"/>
        <v>4.7101308994134854</v>
      </c>
      <c r="DF27" s="98">
        <f t="shared" si="118"/>
        <v>4.5732718068721283</v>
      </c>
      <c r="DG27" s="98">
        <f t="shared" si="119"/>
        <v>4.442643896219721</v>
      </c>
      <c r="DH27" s="98">
        <f t="shared" si="120"/>
        <v>4.3178323518965556</v>
      </c>
      <c r="DI27" s="98">
        <f t="shared" si="121"/>
        <v>4.1984582723521555</v>
      </c>
      <c r="DJ27" s="98">
        <f t="shared" si="122"/>
        <v>3.2973931532258973</v>
      </c>
      <c r="DK27" s="98">
        <f t="shared" si="123"/>
        <v>2.3620712756546993</v>
      </c>
      <c r="DL27" s="98">
        <f t="shared" si="124"/>
        <v>1.9173279584708496</v>
      </c>
      <c r="DM27" s="98">
        <f t="shared" si="125"/>
        <v>1.4869500599479295</v>
      </c>
      <c r="DN27" s="98">
        <f t="shared" si="126"/>
        <v>1.0702989221547909</v>
      </c>
      <c r="DO27" s="98">
        <f t="shared" si="127"/>
        <v>0.66677016773138575</v>
      </c>
      <c r="DP27" s="98">
        <f t="shared" si="128"/>
        <v>0.27579168058647952</v>
      </c>
      <c r="DQ27" s="98">
        <f t="shared" si="129"/>
        <v>-0.10317829800698064</v>
      </c>
      <c r="DR27" s="98">
        <f t="shared" si="130"/>
        <v>-0.47065296223883024</v>
      </c>
      <c r="DS27" s="98">
        <f t="shared" si="107"/>
        <v>-0.82711862821918203</v>
      </c>
      <c r="DT27" s="98">
        <f t="shared" si="108"/>
        <v>-1.1730363190095829</v>
      </c>
      <c r="DU27" s="98">
        <f t="shared" si="109"/>
        <v>-1.5088432532828904</v>
      </c>
      <c r="DV27" s="98">
        <f t="shared" si="110"/>
        <v>-1.8349542426874734</v>
      </c>
      <c r="DW27" s="98">
        <f t="shared" si="111"/>
        <v>-2.151763002937912</v>
      </c>
      <c r="DX27" s="98">
        <f t="shared" si="112"/>
        <v>-2.4596433835486096</v>
      </c>
      <c r="DY27" s="98">
        <f t="shared" si="113"/>
        <v>-2.7589505209815002</v>
      </c>
      <c r="DZ27" s="98">
        <f t="shared" si="114"/>
        <v>-3.0500219198048057</v>
      </c>
      <c r="EA27" s="98">
        <f t="shared" si="115"/>
        <v>-3.3331784662676682</v>
      </c>
      <c r="EB27" s="98"/>
      <c r="EC27" s="98"/>
      <c r="ED27" s="98"/>
      <c r="EE27" s="98"/>
      <c r="EF27" s="98"/>
      <c r="EG27" s="98"/>
      <c r="EH27" s="98"/>
      <c r="EI27" s="98"/>
      <c r="EJ27" s="98"/>
      <c r="EK27" s="98"/>
      <c r="EL27" s="98"/>
      <c r="EM27" s="98"/>
      <c r="EN27" s="98"/>
      <c r="EO27" s="98"/>
      <c r="EP27" s="98"/>
      <c r="EU27" s="94"/>
      <c r="EV27" s="94"/>
      <c r="EW27" s="94"/>
      <c r="EX27" s="94">
        <v>21</v>
      </c>
      <c r="EY27" s="99">
        <f>SQRT(('Box Position Calc'!$D25-EY$6)^2+(EY$4-'Box Position Calc'!$C25)^2)</f>
        <v>8.9436953427448493</v>
      </c>
      <c r="EZ27" s="99">
        <f>SQRT(('Box Position Calc'!$D25-EZ$6)^2+(EZ$4-'Box Position Calc'!$C25)^2)</f>
        <v>11.926323645894911</v>
      </c>
      <c r="FA27" s="99">
        <f>SQRT(('Box Position Calc'!$D25-FA$6)^2+(FA$4-'Box Position Calc'!$C25)^2)</f>
        <v>13.500336977874973</v>
      </c>
      <c r="FB27" s="99">
        <f>SQRT(('Box Position Calc'!$D25-FB$6)^2+(FB$4-'Box Position Calc'!$C25)^2)</f>
        <v>15.106723671635642</v>
      </c>
      <c r="FC27" s="99">
        <f>SQRT(('Box Position Calc'!$D25-FC$6)^2+(FC$4-'Box Position Calc'!$C25)^2)</f>
        <v>16.736164448031907</v>
      </c>
      <c r="FD27" s="99">
        <f>SQRT(('Box Position Calc'!$D25-FD$6)^2+(FD$4-'Box Position Calc'!$C25)^2)</f>
        <v>18.382529737155593</v>
      </c>
      <c r="FE27" s="99">
        <f>SQRT(('Box Position Calc'!$D25-FE$6)^2+(FE$4-'Box Position Calc'!$C25)^2)</f>
        <v>20.0416490690932</v>
      </c>
      <c r="FF27" s="99">
        <f>SQRT(('Box Position Calc'!$D25-FF$6)^2+(FF$4-'Box Position Calc'!$C25)^2)</f>
        <v>21.710598657001402</v>
      </c>
      <c r="FG27" s="99">
        <f>SQRT(('Box Position Calc'!$D25-FG$6)^2+(FG$4-'Box Position Calc'!$C25)^2)</f>
        <v>23.387274091854525</v>
      </c>
      <c r="FH27" s="99">
        <f>SQRT(('Box Position Calc'!$D25-FH$6)^2+(FH$4-'Box Position Calc'!$C25)^2)</f>
        <v>25.070125321088859</v>
      </c>
      <c r="FI27" s="99">
        <f>SQRT(('Box Position Calc'!$D25-FI$6)^2+(FI$4-'Box Position Calc'!$C25)^2)</f>
        <v>26.757987154270481</v>
      </c>
      <c r="FJ27" s="99">
        <f>SQRT(('Box Position Calc'!$D25-FJ$6)^2+(FJ$4-'Box Position Calc'!$C25)^2)</f>
        <v>28.449967807478078</v>
      </c>
      <c r="FK27" s="99">
        <f>SQRT(('Box Position Calc'!$D25-FK$6)^2+(FK$4-'Box Position Calc'!$C25)^2)</f>
        <v>30.145373753038893</v>
      </c>
      <c r="FL27" s="99">
        <f>SQRT(('Box Position Calc'!$D25-FL$6)^2+(FL$4-'Box Position Calc'!$C25)^2)</f>
        <v>31.843657891952454</v>
      </c>
      <c r="FM27" s="99">
        <f>SQRT(('Box Position Calc'!$D25-FM$6)^2+(FM$4-'Box Position Calc'!$C25)^2)</f>
        <v>33.544383075776445</v>
      </c>
      <c r="FN27" s="99">
        <f>SQRT(('Box Position Calc'!$D25-FN$6)^2+(FN$4-'Box Position Calc'!$C25)^2)</f>
        <v>35.247195955062871</v>
      </c>
      <c r="FO27" s="99">
        <f>SQRT(('Box Position Calc'!$D25-FO$6)^2+(FO$4-'Box Position Calc'!$C25)^2)</f>
        <v>36.951807915448413</v>
      </c>
      <c r="FP27" s="99">
        <f>SQRT(('Box Position Calc'!$D25-FP$6)^2+(FP$4-'Box Position Calc'!$C25)^2)</f>
        <v>38.657980967857384</v>
      </c>
      <c r="FQ27" s="99">
        <f>SQRT(('Box Position Calc'!$D25-FQ$6)^2+(FQ$4-'Box Position Calc'!$C25)^2)</f>
        <v>38.657980967857384</v>
      </c>
      <c r="FR27" s="99">
        <f>SQRT(('Box Position Calc'!$D25-FR$6)^2+(FR$4-'Box Position Calc'!$C25)^2)</f>
        <v>41.405803709162662</v>
      </c>
      <c r="FS27" s="99">
        <f>SQRT(('Box Position Calc'!$D25-FS$6)^2+(FS$4-'Box Position Calc'!$C25)^2)</f>
        <v>42.781193026829001</v>
      </c>
      <c r="FT27" s="99">
        <f>SQRT(('Box Position Calc'!$D25-FT$6)^2+(FT$4-'Box Position Calc'!$C25)^2)</f>
        <v>44.15744490680062</v>
      </c>
      <c r="FU27" s="99">
        <f>SQRT(('Box Position Calc'!$D25-FU$6)^2+(FU$4-'Box Position Calc'!$C25)^2)</f>
        <v>45.534481137888186</v>
      </c>
      <c r="FV27" s="99">
        <f>SQRT(('Box Position Calc'!$D25-FV$6)^2+(FV$4-'Box Position Calc'!$C25)^2)</f>
        <v>46.912232649890939</v>
      </c>
      <c r="FW27" s="99">
        <f>SQRT(('Box Position Calc'!$D25-FW$6)^2+(FW$4-'Box Position Calc'!$C25)^2)</f>
        <v>48.290638221083036</v>
      </c>
      <c r="FX27" s="99">
        <f>SQRT(('Box Position Calc'!$D25-FX$6)^2+(FX$4-'Box Position Calc'!$C25)^2)</f>
        <v>49.669643398184306</v>
      </c>
      <c r="FY27" s="99">
        <f>SQRT(('Box Position Calc'!$D25-FY$6)^2+(FY$4-'Box Position Calc'!$C25)^2)</f>
        <v>51.049199589291263</v>
      </c>
      <c r="FZ27" s="99">
        <f>SQRT(('Box Position Calc'!$D25-FZ$6)^2+(FZ$4-'Box Position Calc'!$C25)^2)</f>
        <v>52.429263298400741</v>
      </c>
      <c r="GA27" s="99">
        <f>SQRT(('Box Position Calc'!$D25-GA$6)^2+(GA$4-'Box Position Calc'!$C25)^2)</f>
        <v>53.809795476474378</v>
      </c>
      <c r="GB27" s="99">
        <f>SQRT(('Box Position Calc'!$D25-GB$6)^2+(GB$4-'Box Position Calc'!$C25)^2)</f>
        <v>55.190760968917687</v>
      </c>
      <c r="GC27" s="99">
        <f>SQRT(('Box Position Calc'!$D25-GC$6)^2+(GC$4-'Box Position Calc'!$C25)^2)</f>
        <v>56.572128043212658</v>
      </c>
      <c r="GD27" s="99">
        <f>SQRT(('Box Position Calc'!$D25-GD$6)^2+(GD$4-'Box Position Calc'!$C25)^2)</f>
        <v>57.953867983494618</v>
      </c>
      <c r="GE27" s="99">
        <f>SQRT(('Box Position Calc'!$D25-GE$6)^2+(GE$4-'Box Position Calc'!$C25)^2)</f>
        <v>59.335954741288447</v>
      </c>
      <c r="GF27" s="99">
        <f>SQRT(('Box Position Calc'!$D25-GF$6)^2+(GF$4-'Box Position Calc'!$C25)^2)</f>
        <v>60.718364633555268</v>
      </c>
      <c r="GG27" s="99">
        <f>SQRT(('Box Position Calc'!$D25-GG$6)^2+(GG$4-'Box Position Calc'!$C25)^2)</f>
        <v>62.10107608075527</v>
      </c>
      <c r="GH27" s="99">
        <f>SQRT(('Box Position Calc'!$D25-GH$6)^2+(GH$4-'Box Position Calc'!$C25)^2)</f>
        <v>63.484069378887227</v>
      </c>
      <c r="GI27" s="99">
        <f>SQRT(('Box Position Calc'!$D25-GI$6)^2+(GI$4-'Box Position Calc'!$C25)^2)</f>
        <v>63.418700354418171</v>
      </c>
      <c r="GJ27" s="99">
        <f>SQRT(('Box Position Calc'!$D25-GJ$6)^2+(GJ$4-'Box Position Calc'!$C25)^2)</f>
        <v>65.591659902445059</v>
      </c>
      <c r="GK27" s="99">
        <f>SQRT(('Box Position Calc'!$D25-GK$6)^2+(GK$4-'Box Position Calc'!$C25)^2)</f>
        <v>66.684373589323542</v>
      </c>
      <c r="GL27" s="99">
        <f>SQRT(('Box Position Calc'!$D25-GL$6)^2+(GL$4-'Box Position Calc'!$C25)^2)</f>
        <v>67.780975477634698</v>
      </c>
      <c r="GM27" s="99">
        <f>SQRT(('Box Position Calc'!$D25-GM$6)^2+(GM$4-'Box Position Calc'!$C25)^2)</f>
        <v>68.88127986511104</v>
      </c>
      <c r="GN27" s="99">
        <f>SQRT(('Box Position Calc'!$D25-GN$6)^2+(GN$4-'Box Position Calc'!$C25)^2)</f>
        <v>69.985112120140073</v>
      </c>
      <c r="GO27" s="99">
        <f>SQRT(('Box Position Calc'!$D25-GO$6)^2+(GO$4-'Box Position Calc'!$C25)^2)</f>
        <v>71.092307913994404</v>
      </c>
      <c r="GP27" s="99">
        <f>SQRT(('Box Position Calc'!$D25-GP$6)^2+(GP$4-'Box Position Calc'!$C25)^2)</f>
        <v>72.202712511820479</v>
      </c>
      <c r="GQ27" s="99">
        <f>SQRT(('Box Position Calc'!$D25-GQ$6)^2+(GQ$4-'Box Position Calc'!$C25)^2)</f>
        <v>73.316180117677931</v>
      </c>
      <c r="GR27" s="99">
        <f>SQRT(('Box Position Calc'!$D25-GR$6)^2+(GR$4-'Box Position Calc'!$C25)^2)</f>
        <v>74.432573269287005</v>
      </c>
      <c r="GS27" s="99">
        <f>SQRT(('Box Position Calc'!$D25-GS$6)^2+(GS$4-'Box Position Calc'!$C25)^2)</f>
        <v>75.551762278483977</v>
      </c>
      <c r="GT27" s="99">
        <f>SQRT(('Box Position Calc'!$D25-GT$6)^2+(GT$4-'Box Position Calc'!$C25)^2)</f>
        <v>76.673624713705294</v>
      </c>
      <c r="GU27" s="99">
        <f>SQRT(('Box Position Calc'!$D25-GU$6)^2+(GU$4-'Box Position Calc'!$C25)^2)</f>
        <v>77.798044921119157</v>
      </c>
      <c r="GV27" s="99">
        <f>SQRT(('Box Position Calc'!$D25-GV$6)^2+(GV$4-'Box Position Calc'!$C25)^2)</f>
        <v>78.924913581299677</v>
      </c>
      <c r="GW27" s="99">
        <f>SQRT(('Box Position Calc'!$D25-GW$6)^2+(GW$4-'Box Position Calc'!$C25)^2)</f>
        <v>80.054127298594409</v>
      </c>
      <c r="GX27" s="99">
        <f>SQRT(('Box Position Calc'!$D25-GX$6)^2+(GX$4-'Box Position Calc'!$C25)^2)</f>
        <v>81.185588220572015</v>
      </c>
      <c r="GY27" s="99">
        <f>SQRT(('Box Position Calc'!$D25-GY$6)^2+(GY$4-'Box Position Calc'!$C25)^2)</f>
        <v>82.319203685153568</v>
      </c>
      <c r="GZ27" s="99">
        <f>SQRT(('Box Position Calc'!$D25-GZ$6)^2+(GZ$4-'Box Position Calc'!$C25)^2)</f>
        <v>83.454885893230397</v>
      </c>
      <c r="HA27" s="99"/>
      <c r="HB27" s="99"/>
      <c r="HC27" s="99"/>
      <c r="HD27" s="99"/>
      <c r="HE27" s="99"/>
      <c r="HF27" s="99"/>
      <c r="HG27" s="99"/>
      <c r="HH27" s="99"/>
      <c r="HI27" s="99"/>
      <c r="HJ27" s="99"/>
      <c r="HK27" s="99"/>
      <c r="HL27" s="99"/>
      <c r="HM27" s="99"/>
      <c r="HN27" s="99"/>
      <c r="HO27" s="99"/>
      <c r="HP27" s="99"/>
      <c r="HQ27" s="99"/>
      <c r="HR27" s="99"/>
      <c r="HS27" s="115">
        <f>'Box Position Calc'!$D63</f>
        <v>1.6862934495582602</v>
      </c>
      <c r="HT27" s="115">
        <f>'Box Position Calc'!$F63</f>
        <v>6.7477551299436813</v>
      </c>
      <c r="HU27" s="115">
        <f>Display!FB64</f>
        <v>0</v>
      </c>
      <c r="HV27" s="116"/>
      <c r="HW27" s="115">
        <f t="shared" si="52"/>
        <v>35.139813255703245</v>
      </c>
      <c r="HX27" s="115">
        <f t="shared" si="64"/>
        <v>25.571027577651705</v>
      </c>
      <c r="HY27" s="115">
        <f t="shared" si="65"/>
        <v>22.414582764055353</v>
      </c>
      <c r="HZ27" s="115">
        <f t="shared" si="66"/>
        <v>19.923135607540814</v>
      </c>
      <c r="IA27" s="115">
        <f t="shared" si="67"/>
        <v>17.913614730295706</v>
      </c>
      <c r="IB27" s="115">
        <f t="shared" si="68"/>
        <v>16.262304715744648</v>
      </c>
      <c r="IC27" s="115">
        <f t="shared" si="69"/>
        <v>14.883404325184955</v>
      </c>
      <c r="ID27" s="115">
        <f t="shared" si="70"/>
        <v>13.715910740344498</v>
      </c>
      <c r="IE27" s="115">
        <f t="shared" si="71"/>
        <v>12.715449273653149</v>
      </c>
      <c r="IF27" s="115">
        <f t="shared" si="72"/>
        <v>11.849065836267727</v>
      </c>
      <c r="IG27" s="115">
        <f t="shared" si="73"/>
        <v>11.09182783844625</v>
      </c>
      <c r="IH27" s="115">
        <f t="shared" si="74"/>
        <v>10.424553691990013</v>
      </c>
      <c r="II27" s="115">
        <f t="shared" si="75"/>
        <v>9.8322628957081122</v>
      </c>
      <c r="IJ27" s="115">
        <f t="shared" si="76"/>
        <v>9.3030965046554286</v>
      </c>
      <c r="IK27" s="115">
        <f t="shared" si="77"/>
        <v>8.8275511661459518</v>
      </c>
      <c r="IL27" s="115">
        <f t="shared" si="78"/>
        <v>8.3979263206798294</v>
      </c>
      <c r="IM27" s="115">
        <f t="shared" si="79"/>
        <v>8.0079189719293424</v>
      </c>
      <c r="IN27" s="115">
        <f t="shared" si="80"/>
        <v>7.6523223475082034</v>
      </c>
      <c r="IO27" s="115">
        <f t="shared" si="81"/>
        <v>7.6523223475082034</v>
      </c>
      <c r="IP27" s="115">
        <f t="shared" si="82"/>
        <v>7.0642769729838335</v>
      </c>
      <c r="IQ27" s="115">
        <f t="shared" si="83"/>
        <v>6.798595634280872</v>
      </c>
      <c r="IR27" s="115">
        <f t="shared" si="84"/>
        <v>6.5494701556085602</v>
      </c>
      <c r="IS27" s="115">
        <f t="shared" si="85"/>
        <v>6.315408385577939</v>
      </c>
      <c r="IT27" s="115">
        <f t="shared" si="86"/>
        <v>6.0950912986693311</v>
      </c>
      <c r="IU27" s="115">
        <f t="shared" si="87"/>
        <v>5.8873487244094918</v>
      </c>
      <c r="IV27" s="115">
        <f t="shared" si="88"/>
        <v>5.6911390276381155</v>
      </c>
      <c r="IW27" s="115">
        <f t="shared" si="89"/>
        <v>5.5055320130115888</v>
      </c>
      <c r="IX27" s="115">
        <f t="shared" si="90"/>
        <v>5.329694475041606</v>
      </c>
      <c r="IY27" s="115">
        <f t="shared" si="91"/>
        <v>5.1628779301551617</v>
      </c>
      <c r="IZ27" s="115">
        <f t="shared" si="92"/>
        <v>5.0044081574025654</v>
      </c>
      <c r="JA27" s="115">
        <f t="shared" si="93"/>
        <v>4.8536762454138227</v>
      </c>
      <c r="JB27" s="115">
        <f t="shared" si="94"/>
        <v>4.7101308994134854</v>
      </c>
      <c r="JC27" s="115">
        <f t="shared" si="95"/>
        <v>4.5732718068721283</v>
      </c>
      <c r="JD27" s="115">
        <f t="shared" si="96"/>
        <v>4.442643896219721</v>
      </c>
      <c r="JE27" s="115">
        <f t="shared" si="97"/>
        <v>4.3178323518965556</v>
      </c>
      <c r="JF27" s="115">
        <f t="shared" si="98"/>
        <v>4.1984582723521555</v>
      </c>
      <c r="JG27" s="115">
        <f t="shared" si="99"/>
        <v>3.2973931532258973</v>
      </c>
      <c r="JH27" s="115">
        <f t="shared" si="100"/>
        <v>2.3620712756546993</v>
      </c>
      <c r="JI27" s="115">
        <f t="shared" si="101"/>
        <v>1.9173279584708496</v>
      </c>
      <c r="JJ27" s="115">
        <f t="shared" si="102"/>
        <v>1.4869500599479295</v>
      </c>
      <c r="JK27" s="115">
        <f t="shared" si="103"/>
        <v>1.0702989221547909</v>
      </c>
      <c r="JL27" s="115">
        <f t="shared" si="104"/>
        <v>0.66677016773138575</v>
      </c>
      <c r="JM27" s="115">
        <f t="shared" si="105"/>
        <v>0.27579168058647952</v>
      </c>
      <c r="JN27" s="115">
        <f t="shared" si="106"/>
        <v>-0.10317829800698064</v>
      </c>
      <c r="JO27" s="115">
        <f t="shared" si="54"/>
        <v>-0.47065296223883024</v>
      </c>
      <c r="JP27" s="115">
        <f t="shared" si="55"/>
        <v>-0.82711862821918203</v>
      </c>
      <c r="JQ27" s="115">
        <f t="shared" si="56"/>
        <v>-1.1730363190095829</v>
      </c>
      <c r="JR27" s="115">
        <f t="shared" si="57"/>
        <v>-1.5088432532828904</v>
      </c>
      <c r="JS27" s="115">
        <f t="shared" si="58"/>
        <v>-1.8349542426874734</v>
      </c>
      <c r="JT27" s="115">
        <f t="shared" si="59"/>
        <v>-2.151763002937912</v>
      </c>
      <c r="JU27" s="115">
        <f t="shared" si="60"/>
        <v>-2.4596433835486096</v>
      </c>
      <c r="JV27" s="115">
        <f t="shared" si="61"/>
        <v>-2.7589505209815002</v>
      </c>
      <c r="JW27" s="115">
        <f t="shared" si="62"/>
        <v>-3.0500219198048057</v>
      </c>
      <c r="JX27" s="115">
        <f t="shared" si="63"/>
        <v>-3.3331784662676682</v>
      </c>
      <c r="JY27" s="99"/>
      <c r="JZ27" s="99"/>
      <c r="KA27" s="99"/>
      <c r="KH27" s="96">
        <v>21</v>
      </c>
      <c r="KI27" s="100">
        <f>SQRT(('Box Position Calc'!$D25-KI$6)^2+(KI$4-'Box Position Calc'!$C25)^2)</f>
        <v>8.9436953427448493</v>
      </c>
      <c r="KJ27" s="100">
        <f>SQRT(('Box Position Calc'!$D25-KJ$6)^2+(KJ$4-'Box Position Calc'!$C25)^2)</f>
        <v>11.926323645894911</v>
      </c>
      <c r="KK27" s="100">
        <f>SQRT(('Box Position Calc'!$D25-KK$6)^2+(KK$4-'Box Position Calc'!$C25)^2)</f>
        <v>13.500336977874973</v>
      </c>
      <c r="KL27" s="100">
        <f>SQRT(('Box Position Calc'!$D25-KL$6)^2+(KL$4-'Box Position Calc'!$C25)^2)</f>
        <v>15.106723671635642</v>
      </c>
      <c r="KM27" s="100">
        <f>SQRT(('Box Position Calc'!$D25-KM$6)^2+(KM$4-'Box Position Calc'!$C25)^2)</f>
        <v>16.736164448031907</v>
      </c>
      <c r="KN27" s="100">
        <f>SQRT(('Box Position Calc'!$D25-KN$6)^2+(KN$4-'Box Position Calc'!$C25)^2)</f>
        <v>18.382529737155593</v>
      </c>
      <c r="KO27" s="100">
        <f>SQRT(('Box Position Calc'!$D25-KO$6)^2+(KO$4-'Box Position Calc'!$C25)^2)</f>
        <v>20.0416490690932</v>
      </c>
      <c r="KP27" s="100">
        <f>SQRT(('Box Position Calc'!$D25-KP$6)^2+(KP$4-'Box Position Calc'!$C25)^2)</f>
        <v>21.710598657001402</v>
      </c>
      <c r="KQ27" s="100">
        <f>SQRT(('Box Position Calc'!$D25-KQ$6)^2+(KQ$4-'Box Position Calc'!$C25)^2)</f>
        <v>23.387274091854525</v>
      </c>
      <c r="KR27" s="100">
        <f>SQRT(('Box Position Calc'!$D25-KR$6)^2+(KR$4-'Box Position Calc'!$C25)^2)</f>
        <v>25.070125321088859</v>
      </c>
      <c r="KS27" s="100">
        <f>SQRT(('Box Position Calc'!$D25-KS$6)^2+(KS$4-'Box Position Calc'!$C25)^2)</f>
        <v>26.757987154270481</v>
      </c>
      <c r="KT27" s="100">
        <f>SQRT(('Box Position Calc'!$D25-KT$6)^2+(KT$4-'Box Position Calc'!$C25)^2)</f>
        <v>28.449967807478078</v>
      </c>
      <c r="KU27" s="100">
        <f>SQRT(('Box Position Calc'!$D25-KU$6)^2+(KU$4-'Box Position Calc'!$C25)^2)</f>
        <v>30.145373753038893</v>
      </c>
      <c r="KV27" s="100">
        <f>SQRT(('Box Position Calc'!$D25-KV$6)^2+(KV$4-'Box Position Calc'!$C25)^2)</f>
        <v>31.843657891952454</v>
      </c>
      <c r="KW27" s="100">
        <f>SQRT(('Box Position Calc'!$D25-KW$6)^2+(KW$4-'Box Position Calc'!$C25)^2)</f>
        <v>33.544383075776445</v>
      </c>
      <c r="KX27" s="100">
        <f>SQRT(('Box Position Calc'!$D25-KX$6)^2+(KX$4-'Box Position Calc'!$C25)^2)</f>
        <v>35.247195955062871</v>
      </c>
      <c r="KY27" s="100">
        <f>SQRT(('Box Position Calc'!$D25-KY$6)^2+(KY$4-'Box Position Calc'!$C25)^2)</f>
        <v>36.951807915448413</v>
      </c>
      <c r="KZ27" s="100">
        <f>SQRT(('Box Position Calc'!$D25-KZ$6)^2+(KZ$4-'Box Position Calc'!$C25)^2)</f>
        <v>38.657980967857384</v>
      </c>
      <c r="LA27" s="100">
        <f>SQRT(('Box Position Calc'!$D25-LA$6)^2+(LA$4-'Box Position Calc'!$C25)^2)</f>
        <v>38.657980967857384</v>
      </c>
      <c r="LB27" s="100">
        <f>SQRT(('Box Position Calc'!$D25-LB$6)^2+(LB$4-'Box Position Calc'!$C25)^2)</f>
        <v>41.405803709162662</v>
      </c>
      <c r="LC27" s="100">
        <f>SQRT(('Box Position Calc'!$D25-LC$6)^2+(LC$4-'Box Position Calc'!$C25)^2)</f>
        <v>42.781193026829001</v>
      </c>
      <c r="LD27" s="100">
        <f>SQRT(('Box Position Calc'!$D25-LD$6)^2+(LD$4-'Box Position Calc'!$C25)^2)</f>
        <v>44.15744490680062</v>
      </c>
      <c r="LE27" s="100">
        <f>SQRT(('Box Position Calc'!$D25-LE$6)^2+(LE$4-'Box Position Calc'!$C25)^2)</f>
        <v>45.534481137888186</v>
      </c>
      <c r="LF27" s="100">
        <f>SQRT(('Box Position Calc'!$D25-LF$6)^2+(LF$4-'Box Position Calc'!$C25)^2)</f>
        <v>46.912232649890939</v>
      </c>
      <c r="LG27" s="100">
        <f>SQRT(('Box Position Calc'!$D25-LG$6)^2+(LG$4-'Box Position Calc'!$C25)^2)</f>
        <v>48.290638221083036</v>
      </c>
      <c r="LH27" s="100">
        <f>SQRT(('Box Position Calc'!$D25-LH$6)^2+(LH$4-'Box Position Calc'!$C25)^2)</f>
        <v>49.669643398184306</v>
      </c>
      <c r="LI27" s="100">
        <f>SQRT(('Box Position Calc'!$D25-LI$6)^2+(LI$4-'Box Position Calc'!$C25)^2)</f>
        <v>51.049199589291263</v>
      </c>
      <c r="LJ27" s="100">
        <f>SQRT(('Box Position Calc'!$D25-LJ$6)^2+(LJ$4-'Box Position Calc'!$C25)^2)</f>
        <v>52.429263298400741</v>
      </c>
      <c r="LK27" s="100">
        <f>SQRT(('Box Position Calc'!$D25-LK$6)^2+(LK$4-'Box Position Calc'!$C25)^2)</f>
        <v>53.809795476474378</v>
      </c>
      <c r="LL27" s="100">
        <f>SQRT(('Box Position Calc'!$D25-LL$6)^2+(LL$4-'Box Position Calc'!$C25)^2)</f>
        <v>55.190760968917687</v>
      </c>
      <c r="LM27" s="100">
        <f>SQRT(('Box Position Calc'!$D25-LM$6)^2+(LM$4-'Box Position Calc'!$C25)^2)</f>
        <v>56.572128043212658</v>
      </c>
      <c r="LN27" s="100">
        <f>SQRT(('Box Position Calc'!$D25-LN$6)^2+(LN$4-'Box Position Calc'!$C25)^2)</f>
        <v>57.953867983494618</v>
      </c>
      <c r="LO27" s="100">
        <f>SQRT(('Box Position Calc'!$D25-LO$6)^2+(LO$4-'Box Position Calc'!$C25)^2)</f>
        <v>59.335954741288447</v>
      </c>
      <c r="LP27" s="100">
        <f>SQRT(('Box Position Calc'!$D25-LP$6)^2+(LP$4-'Box Position Calc'!$C25)^2)</f>
        <v>60.718364633555268</v>
      </c>
      <c r="LQ27" s="100">
        <f>SQRT(('Box Position Calc'!$D25-LQ$6)^2+(LQ$4-'Box Position Calc'!$C25)^2)</f>
        <v>62.10107608075527</v>
      </c>
      <c r="LR27" s="100">
        <f>SQRT(('Box Position Calc'!$D25-LR$6)^2+(LR$4-'Box Position Calc'!$C25)^2)</f>
        <v>63.484069378887227</v>
      </c>
      <c r="LS27" s="100">
        <f>SQRT(('Box Position Calc'!$D25-LS$6)^2+(LS$4-'Box Position Calc'!$C25)^2)</f>
        <v>63.418700354418171</v>
      </c>
      <c r="LT27" s="100">
        <f>SQRT(('Box Position Calc'!$D25-LT$6)^2+(LT$4-'Box Position Calc'!$C25)^2)</f>
        <v>65.591659902445059</v>
      </c>
      <c r="LU27" s="100">
        <f>SQRT(('Box Position Calc'!$D25-LU$6)^2+(LU$4-'Box Position Calc'!$C25)^2)</f>
        <v>66.684373589323542</v>
      </c>
      <c r="LV27" s="100">
        <f>SQRT(('Box Position Calc'!$D25-LV$6)^2+(LV$4-'Box Position Calc'!$C25)^2)</f>
        <v>67.780975477634698</v>
      </c>
      <c r="LW27" s="100">
        <f>SQRT(('Box Position Calc'!$D25-LW$6)^2+(LW$4-'Box Position Calc'!$C25)^2)</f>
        <v>68.88127986511104</v>
      </c>
      <c r="LX27" s="100">
        <f>SQRT(('Box Position Calc'!$D25-LX$6)^2+(LX$4-'Box Position Calc'!$C25)^2)</f>
        <v>69.985112120140073</v>
      </c>
      <c r="LY27" s="100">
        <f>SQRT(('Box Position Calc'!$D25-LY$6)^2+(LY$4-'Box Position Calc'!$C25)^2)</f>
        <v>71.092307913994404</v>
      </c>
      <c r="LZ27" s="100">
        <f>SQRT(('Box Position Calc'!$D25-LZ$6)^2+(LZ$4-'Box Position Calc'!$C25)^2)</f>
        <v>72.202712511820479</v>
      </c>
      <c r="MA27" s="100">
        <f>SQRT(('Box Position Calc'!$D25-MA$6)^2+(MA$4-'Box Position Calc'!$C25)^2)</f>
        <v>73.316180117677931</v>
      </c>
      <c r="MB27" s="100">
        <f>SQRT(('Box Position Calc'!$D25-MB$6)^2+(MB$4-'Box Position Calc'!$C25)^2)</f>
        <v>74.432573269287005</v>
      </c>
      <c r="MC27" s="100">
        <f>SQRT(('Box Position Calc'!$D25-MC$6)^2+(MC$4-'Box Position Calc'!$C25)^2)</f>
        <v>75.551762278483977</v>
      </c>
      <c r="MD27" s="100">
        <f>SQRT(('Box Position Calc'!$D25-MD$6)^2+(MD$4-'Box Position Calc'!$C25)^2)</f>
        <v>76.673624713705294</v>
      </c>
      <c r="ME27" s="100">
        <f>SQRT(('Box Position Calc'!$D25-ME$6)^2+(ME$4-'Box Position Calc'!$C25)^2)</f>
        <v>77.798044921119157</v>
      </c>
      <c r="MF27" s="100">
        <f>SQRT(('Box Position Calc'!$D25-MF$6)^2+(MF$4-'Box Position Calc'!$C25)^2)</f>
        <v>78.924913581299677</v>
      </c>
      <c r="MG27" s="100">
        <f>SQRT(('Box Position Calc'!$D25-MG$6)^2+(MG$4-'Box Position Calc'!$C25)^2)</f>
        <v>80.054127298594409</v>
      </c>
      <c r="MH27" s="100">
        <f>SQRT(('Box Position Calc'!$D25-MH$6)^2+(MH$4-'Box Position Calc'!$C25)^2)</f>
        <v>81.185588220572015</v>
      </c>
      <c r="MI27" s="100">
        <f>SQRT(('Box Position Calc'!$D25-MI$6)^2+(MI$4-'Box Position Calc'!$C25)^2)</f>
        <v>82.319203685153568</v>
      </c>
      <c r="MJ27" s="100">
        <f>SQRT(('Box Position Calc'!$D25-MJ$6)^2+(MJ$4-'Box Position Calc'!$C25)^2)</f>
        <v>83.454885893230397</v>
      </c>
      <c r="MK27" s="100"/>
      <c r="ML27" s="100"/>
      <c r="MM27" s="100"/>
      <c r="MN27" s="100"/>
      <c r="MO27" s="100"/>
      <c r="MP27" s="100"/>
      <c r="MQ27" s="100"/>
      <c r="MR27" s="100"/>
      <c r="MS27" s="100"/>
      <c r="MT27" s="100"/>
      <c r="MU27" s="100"/>
      <c r="MV27" s="100"/>
      <c r="MW27" s="100"/>
      <c r="MX27" s="100"/>
      <c r="MY27" s="100"/>
      <c r="MZ27" s="100"/>
      <c r="NA27" s="100"/>
      <c r="NB27" s="100"/>
      <c r="NC27" s="100">
        <f>Display!C27</f>
        <v>1.6862934495582602</v>
      </c>
      <c r="ND27" s="100">
        <f>Display!D27</f>
        <v>6.7477551299436813</v>
      </c>
      <c r="NE27" s="100">
        <f>Display!D64</f>
        <v>16</v>
      </c>
      <c r="NF27" s="100"/>
      <c r="NG27" s="100">
        <f t="shared" si="53"/>
        <v>35.139813255703245</v>
      </c>
      <c r="NH27" s="100">
        <f t="shared" si="136"/>
        <v>25.571027577651705</v>
      </c>
      <c r="NI27" s="100">
        <f t="shared" si="137"/>
        <v>22.414582764055353</v>
      </c>
      <c r="NJ27" s="100">
        <f t="shared" si="138"/>
        <v>19.923135607540814</v>
      </c>
      <c r="NK27" s="100">
        <f t="shared" si="139"/>
        <v>17.913614730295706</v>
      </c>
      <c r="NL27" s="100">
        <f t="shared" si="140"/>
        <v>16.262304715744648</v>
      </c>
      <c r="NM27" s="100">
        <f t="shared" si="141"/>
        <v>14.883404325184955</v>
      </c>
      <c r="NN27" s="100">
        <f t="shared" si="142"/>
        <v>13.715910740344498</v>
      </c>
      <c r="NO27" s="100">
        <f t="shared" si="143"/>
        <v>12.715449273653149</v>
      </c>
      <c r="NP27" s="100">
        <f t="shared" si="144"/>
        <v>11.849065836267727</v>
      </c>
      <c r="NQ27" s="100">
        <f t="shared" si="145"/>
        <v>11.09182783844625</v>
      </c>
      <c r="NR27" s="100">
        <f t="shared" si="146"/>
        <v>10.424553691990013</v>
      </c>
      <c r="NS27" s="100">
        <f t="shared" si="147"/>
        <v>9.8322628957081122</v>
      </c>
      <c r="NT27" s="100">
        <f t="shared" si="148"/>
        <v>9.3030965046554286</v>
      </c>
      <c r="NU27" s="100">
        <f t="shared" si="149"/>
        <v>8.8275511661459518</v>
      </c>
      <c r="NV27" s="100">
        <f t="shared" si="150"/>
        <v>8.3979263206798294</v>
      </c>
      <c r="NW27" s="100">
        <f t="shared" si="131"/>
        <v>8.0079189719293424</v>
      </c>
      <c r="NX27" s="100">
        <f t="shared" si="151"/>
        <v>7.6523223475082034</v>
      </c>
      <c r="NY27" s="100">
        <f t="shared" si="152"/>
        <v>7.6523223475082034</v>
      </c>
      <c r="NZ27" s="100">
        <f t="shared" si="153"/>
        <v>7.0642769729838335</v>
      </c>
      <c r="OA27" s="100">
        <f t="shared" si="154"/>
        <v>6.798595634280872</v>
      </c>
      <c r="OB27" s="100">
        <f t="shared" si="155"/>
        <v>6.5494701556085602</v>
      </c>
      <c r="OC27" s="100">
        <f t="shared" si="156"/>
        <v>6.315408385577939</v>
      </c>
      <c r="OD27" s="100">
        <f t="shared" si="157"/>
        <v>6.0950912986693311</v>
      </c>
      <c r="OE27" s="100">
        <f t="shared" si="158"/>
        <v>5.8873487244094918</v>
      </c>
      <c r="OF27" s="100">
        <f t="shared" si="159"/>
        <v>5.6911390276381155</v>
      </c>
      <c r="OG27" s="100">
        <f t="shared" si="160"/>
        <v>5.5055320130115888</v>
      </c>
      <c r="OH27" s="100">
        <f t="shared" si="161"/>
        <v>5.329694475041606</v>
      </c>
      <c r="OI27" s="100">
        <f t="shared" si="162"/>
        <v>5.1628779301551617</v>
      </c>
      <c r="OJ27" s="100">
        <f t="shared" si="163"/>
        <v>5.0044081574025654</v>
      </c>
      <c r="OK27" s="100">
        <f t="shared" si="164"/>
        <v>4.8536762454138227</v>
      </c>
      <c r="OL27" s="100">
        <f t="shared" si="165"/>
        <v>4.7101308994134854</v>
      </c>
      <c r="OM27" s="100">
        <f t="shared" si="132"/>
        <v>4.5732718068721283</v>
      </c>
      <c r="ON27" s="100">
        <f t="shared" si="166"/>
        <v>4.442643896219721</v>
      </c>
      <c r="OO27" s="100">
        <f t="shared" si="167"/>
        <v>4.3178323518965556</v>
      </c>
      <c r="OP27" s="100">
        <f t="shared" si="168"/>
        <v>4.1984582723521555</v>
      </c>
      <c r="OQ27" s="100">
        <f t="shared" si="169"/>
        <v>3.2973931532258973</v>
      </c>
      <c r="OR27" s="100">
        <f t="shared" si="170"/>
        <v>2.3620712756546993</v>
      </c>
      <c r="OS27" s="100">
        <f t="shared" si="171"/>
        <v>1.9173279584708496</v>
      </c>
      <c r="OT27" s="100">
        <f t="shared" si="172"/>
        <v>1.4869500599479295</v>
      </c>
      <c r="OU27" s="100">
        <f t="shared" si="173"/>
        <v>1.0702989221547909</v>
      </c>
      <c r="OV27" s="100">
        <f t="shared" si="174"/>
        <v>0.66677016773138575</v>
      </c>
      <c r="OW27" s="100">
        <f t="shared" si="175"/>
        <v>0.27579168058647952</v>
      </c>
      <c r="OX27" s="100">
        <f t="shared" si="176"/>
        <v>-0.10317829800698064</v>
      </c>
      <c r="OY27" s="100">
        <f t="shared" si="177"/>
        <v>-0.47065296223883024</v>
      </c>
      <c r="OZ27" s="100">
        <f t="shared" si="178"/>
        <v>-0.82711862821918203</v>
      </c>
      <c r="PA27" s="100">
        <f t="shared" si="179"/>
        <v>-1.1730363190095829</v>
      </c>
      <c r="PB27" s="100">
        <f t="shared" si="180"/>
        <v>-1.5088432532828904</v>
      </c>
      <c r="PC27" s="100">
        <f t="shared" si="133"/>
        <v>-1.8349542426874734</v>
      </c>
      <c r="PD27" s="100">
        <f t="shared" si="181"/>
        <v>-2.151763002937912</v>
      </c>
      <c r="PE27" s="100">
        <f t="shared" si="182"/>
        <v>-2.4596433835486096</v>
      </c>
      <c r="PF27" s="100">
        <f t="shared" si="183"/>
        <v>-2.7589505209815002</v>
      </c>
      <c r="PG27" s="100">
        <f t="shared" si="184"/>
        <v>-3.0500219198048057</v>
      </c>
      <c r="PH27" s="100">
        <f t="shared" si="185"/>
        <v>-3.3331784662676682</v>
      </c>
      <c r="PI27" s="100"/>
      <c r="PJ27" s="100"/>
      <c r="PK27" s="100"/>
    </row>
    <row r="28" spans="1:427" x14ac:dyDescent="0.2">
      <c r="A28" s="92"/>
      <c r="B28" s="92"/>
      <c r="C28" s="92">
        <v>22</v>
      </c>
      <c r="D28" s="98">
        <f>SQRT(('Box Position Calc'!$D26-D$6)^2+(D$4-'Box Position Calc'!$C26)^2)</f>
        <v>8.8951882330057011</v>
      </c>
      <c r="E28" s="98">
        <f>SQRT(('Box Position Calc'!$D26-E$6)^2+(E$4-'Box Position Calc'!$C26)^2)</f>
        <v>11.903532775270943</v>
      </c>
      <c r="F28" s="98">
        <f>SQRT(('Box Position Calc'!$D26-F$6)^2+(F$4-'Box Position Calc'!$C26)^2)</f>
        <v>13.486181820506904</v>
      </c>
      <c r="G28" s="98">
        <f>SQRT(('Box Position Calc'!$D26-G$6)^2+(G$4-'Box Position Calc'!$C26)^2)</f>
        <v>15.099410797280282</v>
      </c>
      <c r="H28" s="98">
        <f>SQRT(('Box Position Calc'!$D26-H$6)^2+(H$4-'Box Position Calc'!$C26)^2)</f>
        <v>16.73437813364183</v>
      </c>
      <c r="I28" s="98">
        <f>SQRT(('Box Position Calc'!$D26-I$6)^2+(I$4-'Box Position Calc'!$C26)^2)</f>
        <v>18.385285295034929</v>
      </c>
      <c r="J28" s="98">
        <f>SQRT(('Box Position Calc'!$D26-J$6)^2+(J$4-'Box Position Calc'!$C26)^2)</f>
        <v>20.048194881469438</v>
      </c>
      <c r="K28" s="98">
        <f>SQRT(('Box Position Calc'!$D26-K$6)^2+(K$4-'Box Position Calc'!$C26)^2)</f>
        <v>21.720350351602509</v>
      </c>
      <c r="L28" s="98">
        <f>SQRT(('Box Position Calc'!$D26-L$6)^2+(L$4-'Box Position Calc'!$C26)^2)</f>
        <v>23.399769647429718</v>
      </c>
      <c r="M28" s="98">
        <f>SQRT(('Box Position Calc'!$D26-M$6)^2+(M$4-'Box Position Calc'!$C26)^2)</f>
        <v>25.084993890264734</v>
      </c>
      <c r="N28" s="98">
        <f>SQRT(('Box Position Calc'!$D26-N$6)^2+(N$4-'Box Position Calc'!$C26)^2)</f>
        <v>26.774927005724916</v>
      </c>
      <c r="O28" s="98">
        <f>SQRT(('Box Position Calc'!$D26-O$6)^2+(O$4-'Box Position Calc'!$C26)^2)</f>
        <v>28.468730435595607</v>
      </c>
      <c r="P28" s="98">
        <f>SQRT(('Box Position Calc'!$D26-P$6)^2+(P$4-'Box Position Calc'!$C26)^2)</f>
        <v>30.165752233828844</v>
      </c>
      <c r="Q28" s="98">
        <f>SQRT(('Box Position Calc'!$D26-Q$6)^2+(Q$4-'Box Position Calc'!$C26)^2)</f>
        <v>31.865478214147743</v>
      </c>
      <c r="R28" s="98">
        <f>SQRT(('Box Position Calc'!$D26-R$6)^2+(R$4-'Box Position Calc'!$C26)^2)</f>
        <v>33.567497591648547</v>
      </c>
      <c r="S28" s="98">
        <f>SQRT(('Box Position Calc'!$D26-S$6)^2+(S$4-'Box Position Calc'!$C26)^2)</f>
        <v>35.271478365384255</v>
      </c>
      <c r="T28" s="98">
        <f>SQRT(('Box Position Calc'!$D26-T$6)^2+(T$4-'Box Position Calc'!$C26)^2)</f>
        <v>36.977149381200825</v>
      </c>
      <c r="U28" s="98">
        <f>SQRT(('Box Position Calc'!$D26-U$6)^2+(U$4-'Box Position Calc'!$C26)^2)</f>
        <v>38.684287060833149</v>
      </c>
      <c r="V28" s="98">
        <f>SQRT(('Box Position Calc'!$D26-V$6)^2+(V$4-'Box Position Calc'!$C26)^2)</f>
        <v>38.684287060833149</v>
      </c>
      <c r="W28" s="98">
        <f>SQRT(('Box Position Calc'!$D26-W$6)^2+(W$4-'Box Position Calc'!$C26)^2)</f>
        <v>41.433706067130899</v>
      </c>
      <c r="X28" s="98">
        <f>SQRT(('Box Position Calc'!$D26-X$6)^2+(X$4-'Box Position Calc'!$C26)^2)</f>
        <v>42.809815659910051</v>
      </c>
      <c r="Y28" s="98">
        <f>SQRT(('Box Position Calc'!$D26-Y$6)^2+(Y$4-'Box Position Calc'!$C26)^2)</f>
        <v>44.186742390843833</v>
      </c>
      <c r="Z28" s="98">
        <f>SQRT(('Box Position Calc'!$D26-Z$6)^2+(Z$4-'Box Position Calc'!$C26)^2)</f>
        <v>45.564412179850898</v>
      </c>
      <c r="AA28" s="98">
        <f>SQRT(('Box Position Calc'!$D26-AA$6)^2+(AA$4-'Box Position Calc'!$C26)^2)</f>
        <v>46.942759605471942</v>
      </c>
      <c r="AB28" s="98">
        <f>SQRT(('Box Position Calc'!$D26-AB$6)^2+(AB$4-'Box Position Calc'!$C26)^2)</f>
        <v>48.321726680243401</v>
      </c>
      <c r="AC28" s="98">
        <f>SQRT(('Box Position Calc'!$D26-AC$6)^2+(AC$4-'Box Position Calc'!$C26)^2)</f>
        <v>49.701261827486846</v>
      </c>
      <c r="AD28" s="98">
        <f>SQRT(('Box Position Calc'!$D26-AD$6)^2+(AD$4-'Box Position Calc'!$C26)^2)</f>
        <v>51.08131902202495</v>
      </c>
      <c r="AE28" s="98">
        <f>SQRT(('Box Position Calc'!$D26-AE$6)^2+(AE$4-'Box Position Calc'!$C26)^2)</f>
        <v>52.461857065077389</v>
      </c>
      <c r="AF28" s="98">
        <f>SQRT(('Box Position Calc'!$D26-AF$6)^2+(AF$4-'Box Position Calc'!$C26)^2)</f>
        <v>53.842838969584129</v>
      </c>
      <c r="AG28" s="98">
        <f>SQRT(('Box Position Calc'!$D26-AG$6)^2+(AG$4-'Box Position Calc'!$C26)^2)</f>
        <v>55.224231436877034</v>
      </c>
      <c r="AH28" s="98">
        <f>SQRT(('Box Position Calc'!$D26-AH$6)^2+(AH$4-'Box Position Calc'!$C26)^2)</f>
        <v>56.60600440928669</v>
      </c>
      <c r="AI28" s="98">
        <f>SQRT(('Box Position Calc'!$D26-AI$6)^2+(AI$4-'Box Position Calc'!$C26)^2)</f>
        <v>57.98813068616581</v>
      </c>
      <c r="AJ28" s="98">
        <f>SQRT(('Box Position Calc'!$D26-AJ$6)^2+(AJ$4-'Box Position Calc'!$C26)^2)</f>
        <v>59.370585593109482</v>
      </c>
      <c r="AK28" s="98">
        <f>SQRT(('Box Position Calc'!$D26-AK$6)^2+(AK$4-'Box Position Calc'!$C26)^2)</f>
        <v>60.753346695987624</v>
      </c>
      <c r="AL28" s="98">
        <f>SQRT(('Box Position Calc'!$D26-AL$6)^2+(AL$4-'Box Position Calc'!$C26)^2)</f>
        <v>62.136393552878772</v>
      </c>
      <c r="AM28" s="98">
        <f>SQRT(('Box Position Calc'!$D26-AM$6)^2+(AM$4-'Box Position Calc'!$C26)^2)</f>
        <v>63.519707498183848</v>
      </c>
      <c r="AN28" s="98">
        <f>SQRT(('Box Position Calc'!$D26-AN$6)^2+(AN$4-'Box Position Calc'!$C26)^2)</f>
        <v>63.456786093442382</v>
      </c>
      <c r="AO28" s="98">
        <f>SQRT(('Box Position Calc'!$D26-AO$6)^2+(AO$4-'Box Position Calc'!$C26)^2)</f>
        <v>65.632269845370885</v>
      </c>
      <c r="AP28" s="98">
        <f>SQRT(('Box Position Calc'!$D26-AP$6)^2+(AP$4-'Box Position Calc'!$C26)^2)</f>
        <v>66.726180035381191</v>
      </c>
      <c r="AQ28" s="98">
        <f>SQRT(('Box Position Calc'!$D26-AQ$6)^2+(AQ$4-'Box Position Calc'!$C26)^2)</f>
        <v>67.823937386658827</v>
      </c>
      <c r="AR28" s="98">
        <f>SQRT(('Box Position Calc'!$D26-AR$6)^2+(AR$4-'Box Position Calc'!$C26)^2)</f>
        <v>68.925358081054057</v>
      </c>
      <c r="AS28" s="98">
        <f>SQRT(('Box Position Calc'!$D26-AS$6)^2+(AS$4-'Box Position Calc'!$C26)^2)</f>
        <v>70.030269270012212</v>
      </c>
      <c r="AT28" s="98">
        <f>SQRT(('Box Position Calc'!$D26-AT$6)^2+(AT$4-'Box Position Calc'!$C26)^2)</f>
        <v>71.138508312418949</v>
      </c>
      <c r="AU28" s="98">
        <f>SQRT(('Box Position Calc'!$D26-AU$6)^2+(AU$4-'Box Position Calc'!$C26)^2)</f>
        <v>72.249922070951584</v>
      </c>
      <c r="AV28" s="98">
        <f>SQRT(('Box Position Calc'!$D26-AV$6)^2+(AV$4-'Box Position Calc'!$C26)^2)</f>
        <v>73.364366262224621</v>
      </c>
      <c r="AW28" s="98">
        <f>SQRT(('Box Position Calc'!$D26-AW$6)^2+(AW$4-'Box Position Calc'!$C26)^2)</f>
        <v>74.481704856386685</v>
      </c>
      <c r="AX28" s="98">
        <f>SQRT(('Box Position Calc'!$D26-AX$6)^2+(AX$4-'Box Position Calc'!$C26)^2)</f>
        <v>75.601809522171763</v>
      </c>
      <c r="AY28" s="98">
        <f>SQRT(('Box Position Calc'!$D26-AY$6)^2+(AY$4-'Box Position Calc'!$C26)^2)</f>
        <v>76.72455911373082</v>
      </c>
      <c r="AZ28" s="98">
        <f>SQRT(('Box Position Calc'!$D26-AZ$6)^2+(AZ$4-'Box Position Calc'!$C26)^2)</f>
        <v>77.849839195869905</v>
      </c>
      <c r="BA28" s="98">
        <f>SQRT(('Box Position Calc'!$D26-BA$6)^2+(BA$4-'Box Position Calc'!$C26)^2)</f>
        <v>78.977541604598059</v>
      </c>
      <c r="BB28" s="98">
        <f>SQRT(('Box Position Calc'!$D26-BB$6)^2+(BB$4-'Box Position Calc'!$C26)^2)</f>
        <v>80.107564040145576</v>
      </c>
      <c r="BC28" s="98">
        <f>SQRT(('Box Position Calc'!$D26-BC$6)^2+(BC$4-'Box Position Calc'!$C26)^2)</f>
        <v>81.239809689848599</v>
      </c>
      <c r="BD28" s="98">
        <f>SQRT(('Box Position Calc'!$D26-BD$6)^2+(BD$4-'Box Position Calc'!$C26)^2)</f>
        <v>82.374186878514337</v>
      </c>
      <c r="BE28" s="98">
        <f>SQRT(('Box Position Calc'!$D26-BE$6)^2+(BE$4-'Box Position Calc'!$C26)^2)</f>
        <v>83.510608744079818</v>
      </c>
      <c r="BF28" s="98"/>
      <c r="BG28" s="98"/>
      <c r="BH28" s="98"/>
      <c r="BI28" s="98"/>
      <c r="BJ28" s="98"/>
      <c r="BK28" s="98"/>
      <c r="BL28" s="98"/>
      <c r="BM28" s="98"/>
      <c r="BN28" s="98"/>
      <c r="BO28" s="98"/>
      <c r="BP28" s="98"/>
      <c r="BQ28" s="98"/>
      <c r="BR28" s="98"/>
      <c r="BS28" s="98"/>
      <c r="BT28" s="98"/>
      <c r="BU28" s="98"/>
      <c r="BV28" s="98">
        <f>'Box Position Calc'!$D64</f>
        <v>1.6395211015429045</v>
      </c>
      <c r="BW28" s="98">
        <f>'Box Position Calc'!$F64</f>
        <v>6.5947696729650032</v>
      </c>
      <c r="BX28" s="98">
        <f>Display!D65</f>
        <v>18</v>
      </c>
      <c r="BY28" s="101"/>
      <c r="BZ28" s="98">
        <f t="shared" si="17"/>
        <v>34.160541963685176</v>
      </c>
      <c r="CA28" s="98">
        <f t="shared" si="18"/>
        <v>24.809587324905436</v>
      </c>
      <c r="CB28" s="98">
        <f t="shared" si="19"/>
        <v>21.73794632475969</v>
      </c>
      <c r="CC28" s="98">
        <f t="shared" si="20"/>
        <v>19.316875326333019</v>
      </c>
      <c r="CD28" s="98">
        <f t="shared" si="21"/>
        <v>17.365945570735761</v>
      </c>
      <c r="CE28" s="98">
        <f t="shared" si="22"/>
        <v>15.763792765986295</v>
      </c>
      <c r="CF28" s="98">
        <f t="shared" si="23"/>
        <v>14.426516707196072</v>
      </c>
      <c r="CG28" s="98">
        <f t="shared" si="24"/>
        <v>13.294602695719391</v>
      </c>
      <c r="CH28" s="98">
        <f t="shared" si="25"/>
        <v>12.324830752546774</v>
      </c>
      <c r="CI28" s="98">
        <f t="shared" si="26"/>
        <v>11.485144096178999</v>
      </c>
      <c r="CJ28" s="98">
        <f t="shared" si="27"/>
        <v>10.751311724771227</v>
      </c>
      <c r="CK28" s="98">
        <f t="shared" si="28"/>
        <v>10.104705158946047</v>
      </c>
      <c r="CL28" s="98">
        <f t="shared" si="29"/>
        <v>9.5307839290094023</v>
      </c>
      <c r="CM28" s="98">
        <f t="shared" si="30"/>
        <v>9.0180424120373743</v>
      </c>
      <c r="CN28" s="98">
        <f t="shared" si="31"/>
        <v>8.5572635352486657</v>
      </c>
      <c r="CO28" s="98">
        <f t="shared" si="32"/>
        <v>8.1409807240769965</v>
      </c>
      <c r="CP28" s="98">
        <f t="shared" si="33"/>
        <v>7.7630838102266182</v>
      </c>
      <c r="CQ28" s="98">
        <f t="shared" si="34"/>
        <v>7.4185261736598136</v>
      </c>
      <c r="CR28" s="98">
        <f t="shared" si="35"/>
        <v>7.4185261736598136</v>
      </c>
      <c r="CS28" s="98">
        <f t="shared" si="36"/>
        <v>6.8463751735624783</v>
      </c>
      <c r="CT28" s="98">
        <f t="shared" si="37"/>
        <v>6.587871832332155</v>
      </c>
      <c r="CU28" s="98">
        <f t="shared" si="38"/>
        <v>6.345474531888442</v>
      </c>
      <c r="CV28" s="98">
        <f t="shared" si="39"/>
        <v>6.1177314398049987</v>
      </c>
      <c r="CW28" s="98">
        <f t="shared" si="40"/>
        <v>5.9033592468288987</v>
      </c>
      <c r="CX28" s="98">
        <f t="shared" si="41"/>
        <v>5.7012195240768904</v>
      </c>
      <c r="CY28" s="98">
        <f t="shared" si="42"/>
        <v>5.5102989329585057</v>
      </c>
      <c r="CZ28" s="98">
        <f t="shared" si="43"/>
        <v>5.3296925781610867</v>
      </c>
      <c r="DA28" s="98">
        <f t="shared" si="134"/>
        <v>5.158589938903134</v>
      </c>
      <c r="DB28" s="98">
        <f t="shared" si="135"/>
        <v>4.9962629262432756</v>
      </c>
      <c r="DC28" s="98">
        <f t="shared" si="51"/>
        <v>4.8420557022918445</v>
      </c>
      <c r="DD28" s="98">
        <f t="shared" si="116"/>
        <v>4.6953759664747565</v>
      </c>
      <c r="DE28" s="98">
        <f t="shared" si="117"/>
        <v>4.5556874688690243</v>
      </c>
      <c r="DF28" s="98">
        <f t="shared" si="118"/>
        <v>4.4225035543115041</v>
      </c>
      <c r="DG28" s="98">
        <f t="shared" si="119"/>
        <v>4.2953815759522058</v>
      </c>
      <c r="DH28" s="98">
        <f t="shared" si="120"/>
        <v>4.1739180450578885</v>
      </c>
      <c r="DI28" s="98">
        <f t="shared" si="121"/>
        <v>4.0577444066229873</v>
      </c>
      <c r="DJ28" s="98">
        <f t="shared" si="122"/>
        <v>3.157060488497649</v>
      </c>
      <c r="DK28" s="98">
        <f t="shared" si="123"/>
        <v>2.2269482655275397</v>
      </c>
      <c r="DL28" s="98">
        <f t="shared" si="124"/>
        <v>1.7846936202776362</v>
      </c>
      <c r="DM28" s="98">
        <f t="shared" si="125"/>
        <v>1.3567302933363976</v>
      </c>
      <c r="DN28" s="98">
        <f t="shared" si="126"/>
        <v>0.94242208917967218</v>
      </c>
      <c r="DO28" s="98">
        <f t="shared" si="127"/>
        <v>0.54116704899539059</v>
      </c>
      <c r="DP28" s="98">
        <f t="shared" si="128"/>
        <v>0.15239542396616912</v>
      </c>
      <c r="DQ28" s="98">
        <f t="shared" si="129"/>
        <v>-0.22443223432455284</v>
      </c>
      <c r="DR28" s="98">
        <f t="shared" si="130"/>
        <v>-0.58982687096292352</v>
      </c>
      <c r="DS28" s="98">
        <f t="shared" si="107"/>
        <v>-0.94427261719829403</v>
      </c>
      <c r="DT28" s="98">
        <f t="shared" si="108"/>
        <v>-1.2882283775058454</v>
      </c>
      <c r="DU28" s="98">
        <f t="shared" si="109"/>
        <v>-1.6221293194469126</v>
      </c>
      <c r="DV28" s="98">
        <f t="shared" si="110"/>
        <v>-1.9463882715477325</v>
      </c>
      <c r="DW28" s="98">
        <f t="shared" si="111"/>
        <v>-2.2613970343444691</v>
      </c>
      <c r="DX28" s="98">
        <f t="shared" si="112"/>
        <v>-2.5675276096146717</v>
      </c>
      <c r="DY28" s="98">
        <f t="shared" si="113"/>
        <v>-2.8651333526563008</v>
      </c>
      <c r="DZ28" s="98">
        <f t="shared" si="114"/>
        <v>-3.1545500522850034</v>
      </c>
      <c r="EA28" s="98">
        <f t="shared" si="115"/>
        <v>-3.4360969430183275</v>
      </c>
      <c r="EB28" s="98"/>
      <c r="EC28" s="98"/>
      <c r="ED28" s="98"/>
      <c r="EE28" s="98"/>
      <c r="EF28" s="98"/>
      <c r="EG28" s="98"/>
      <c r="EH28" s="98"/>
      <c r="EI28" s="98"/>
      <c r="EJ28" s="98"/>
      <c r="EK28" s="98"/>
      <c r="EL28" s="98"/>
      <c r="EM28" s="98"/>
      <c r="EN28" s="98"/>
      <c r="EO28" s="98"/>
      <c r="EP28" s="98"/>
      <c r="EU28" s="94"/>
      <c r="EV28" s="94"/>
      <c r="EW28" s="94"/>
      <c r="EX28" s="94">
        <v>22</v>
      </c>
      <c r="EY28" s="99">
        <f>SQRT(('Box Position Calc'!$D26-EY$6)^2+(EY$4-'Box Position Calc'!$C26)^2)</f>
        <v>8.8951882330057011</v>
      </c>
      <c r="EZ28" s="99">
        <f>SQRT(('Box Position Calc'!$D26-EZ$6)^2+(EZ$4-'Box Position Calc'!$C26)^2)</f>
        <v>11.903532775270943</v>
      </c>
      <c r="FA28" s="99">
        <f>SQRT(('Box Position Calc'!$D26-FA$6)^2+(FA$4-'Box Position Calc'!$C26)^2)</f>
        <v>13.486181820506904</v>
      </c>
      <c r="FB28" s="99">
        <f>SQRT(('Box Position Calc'!$D26-FB$6)^2+(FB$4-'Box Position Calc'!$C26)^2)</f>
        <v>15.099410797280282</v>
      </c>
      <c r="FC28" s="99">
        <f>SQRT(('Box Position Calc'!$D26-FC$6)^2+(FC$4-'Box Position Calc'!$C26)^2)</f>
        <v>16.73437813364183</v>
      </c>
      <c r="FD28" s="99">
        <f>SQRT(('Box Position Calc'!$D26-FD$6)^2+(FD$4-'Box Position Calc'!$C26)^2)</f>
        <v>18.385285295034929</v>
      </c>
      <c r="FE28" s="99">
        <f>SQRT(('Box Position Calc'!$D26-FE$6)^2+(FE$4-'Box Position Calc'!$C26)^2)</f>
        <v>20.048194881469438</v>
      </c>
      <c r="FF28" s="99">
        <f>SQRT(('Box Position Calc'!$D26-FF$6)^2+(FF$4-'Box Position Calc'!$C26)^2)</f>
        <v>21.720350351602509</v>
      </c>
      <c r="FG28" s="99">
        <f>SQRT(('Box Position Calc'!$D26-FG$6)^2+(FG$4-'Box Position Calc'!$C26)^2)</f>
        <v>23.399769647429718</v>
      </c>
      <c r="FH28" s="99">
        <f>SQRT(('Box Position Calc'!$D26-FH$6)^2+(FH$4-'Box Position Calc'!$C26)^2)</f>
        <v>25.084993890264734</v>
      </c>
      <c r="FI28" s="99">
        <f>SQRT(('Box Position Calc'!$D26-FI$6)^2+(FI$4-'Box Position Calc'!$C26)^2)</f>
        <v>26.774927005724916</v>
      </c>
      <c r="FJ28" s="99">
        <f>SQRT(('Box Position Calc'!$D26-FJ$6)^2+(FJ$4-'Box Position Calc'!$C26)^2)</f>
        <v>28.468730435595607</v>
      </c>
      <c r="FK28" s="99">
        <f>SQRT(('Box Position Calc'!$D26-FK$6)^2+(FK$4-'Box Position Calc'!$C26)^2)</f>
        <v>30.165752233828844</v>
      </c>
      <c r="FL28" s="99">
        <f>SQRT(('Box Position Calc'!$D26-FL$6)^2+(FL$4-'Box Position Calc'!$C26)^2)</f>
        <v>31.865478214147743</v>
      </c>
      <c r="FM28" s="99">
        <f>SQRT(('Box Position Calc'!$D26-FM$6)^2+(FM$4-'Box Position Calc'!$C26)^2)</f>
        <v>33.567497591648547</v>
      </c>
      <c r="FN28" s="99">
        <f>SQRT(('Box Position Calc'!$D26-FN$6)^2+(FN$4-'Box Position Calc'!$C26)^2)</f>
        <v>35.271478365384255</v>
      </c>
      <c r="FO28" s="99">
        <f>SQRT(('Box Position Calc'!$D26-FO$6)^2+(FO$4-'Box Position Calc'!$C26)^2)</f>
        <v>36.977149381200825</v>
      </c>
      <c r="FP28" s="99">
        <f>SQRT(('Box Position Calc'!$D26-FP$6)^2+(FP$4-'Box Position Calc'!$C26)^2)</f>
        <v>38.684287060833149</v>
      </c>
      <c r="FQ28" s="99">
        <f>SQRT(('Box Position Calc'!$D26-FQ$6)^2+(FQ$4-'Box Position Calc'!$C26)^2)</f>
        <v>38.684287060833149</v>
      </c>
      <c r="FR28" s="99">
        <f>SQRT(('Box Position Calc'!$D26-FR$6)^2+(FR$4-'Box Position Calc'!$C26)^2)</f>
        <v>41.433706067130899</v>
      </c>
      <c r="FS28" s="99">
        <f>SQRT(('Box Position Calc'!$D26-FS$6)^2+(FS$4-'Box Position Calc'!$C26)^2)</f>
        <v>42.809815659910051</v>
      </c>
      <c r="FT28" s="99">
        <f>SQRT(('Box Position Calc'!$D26-FT$6)^2+(FT$4-'Box Position Calc'!$C26)^2)</f>
        <v>44.186742390843833</v>
      </c>
      <c r="FU28" s="99">
        <f>SQRT(('Box Position Calc'!$D26-FU$6)^2+(FU$4-'Box Position Calc'!$C26)^2)</f>
        <v>45.564412179850898</v>
      </c>
      <c r="FV28" s="99">
        <f>SQRT(('Box Position Calc'!$D26-FV$6)^2+(FV$4-'Box Position Calc'!$C26)^2)</f>
        <v>46.942759605471942</v>
      </c>
      <c r="FW28" s="99">
        <f>SQRT(('Box Position Calc'!$D26-FW$6)^2+(FW$4-'Box Position Calc'!$C26)^2)</f>
        <v>48.321726680243401</v>
      </c>
      <c r="FX28" s="99">
        <f>SQRT(('Box Position Calc'!$D26-FX$6)^2+(FX$4-'Box Position Calc'!$C26)^2)</f>
        <v>49.701261827486846</v>
      </c>
      <c r="FY28" s="99">
        <f>SQRT(('Box Position Calc'!$D26-FY$6)^2+(FY$4-'Box Position Calc'!$C26)^2)</f>
        <v>51.08131902202495</v>
      </c>
      <c r="FZ28" s="99">
        <f>SQRT(('Box Position Calc'!$D26-FZ$6)^2+(FZ$4-'Box Position Calc'!$C26)^2)</f>
        <v>52.461857065077389</v>
      </c>
      <c r="GA28" s="99">
        <f>SQRT(('Box Position Calc'!$D26-GA$6)^2+(GA$4-'Box Position Calc'!$C26)^2)</f>
        <v>53.842838969584129</v>
      </c>
      <c r="GB28" s="99">
        <f>SQRT(('Box Position Calc'!$D26-GB$6)^2+(GB$4-'Box Position Calc'!$C26)^2)</f>
        <v>55.224231436877034</v>
      </c>
      <c r="GC28" s="99">
        <f>SQRT(('Box Position Calc'!$D26-GC$6)^2+(GC$4-'Box Position Calc'!$C26)^2)</f>
        <v>56.60600440928669</v>
      </c>
      <c r="GD28" s="99">
        <f>SQRT(('Box Position Calc'!$D26-GD$6)^2+(GD$4-'Box Position Calc'!$C26)^2)</f>
        <v>57.98813068616581</v>
      </c>
      <c r="GE28" s="99">
        <f>SQRT(('Box Position Calc'!$D26-GE$6)^2+(GE$4-'Box Position Calc'!$C26)^2)</f>
        <v>59.370585593109482</v>
      </c>
      <c r="GF28" s="99">
        <f>SQRT(('Box Position Calc'!$D26-GF$6)^2+(GF$4-'Box Position Calc'!$C26)^2)</f>
        <v>60.753346695987624</v>
      </c>
      <c r="GG28" s="99">
        <f>SQRT(('Box Position Calc'!$D26-GG$6)^2+(GG$4-'Box Position Calc'!$C26)^2)</f>
        <v>62.136393552878772</v>
      </c>
      <c r="GH28" s="99">
        <f>SQRT(('Box Position Calc'!$D26-GH$6)^2+(GH$4-'Box Position Calc'!$C26)^2)</f>
        <v>63.519707498183848</v>
      </c>
      <c r="GI28" s="99">
        <f>SQRT(('Box Position Calc'!$D26-GI$6)^2+(GI$4-'Box Position Calc'!$C26)^2)</f>
        <v>63.456786093442382</v>
      </c>
      <c r="GJ28" s="99">
        <f>SQRT(('Box Position Calc'!$D26-GJ$6)^2+(GJ$4-'Box Position Calc'!$C26)^2)</f>
        <v>65.632269845370885</v>
      </c>
      <c r="GK28" s="99">
        <f>SQRT(('Box Position Calc'!$D26-GK$6)^2+(GK$4-'Box Position Calc'!$C26)^2)</f>
        <v>66.726180035381191</v>
      </c>
      <c r="GL28" s="99">
        <f>SQRT(('Box Position Calc'!$D26-GL$6)^2+(GL$4-'Box Position Calc'!$C26)^2)</f>
        <v>67.823937386658827</v>
      </c>
      <c r="GM28" s="99">
        <f>SQRT(('Box Position Calc'!$D26-GM$6)^2+(GM$4-'Box Position Calc'!$C26)^2)</f>
        <v>68.925358081054057</v>
      </c>
      <c r="GN28" s="99">
        <f>SQRT(('Box Position Calc'!$D26-GN$6)^2+(GN$4-'Box Position Calc'!$C26)^2)</f>
        <v>70.030269270012212</v>
      </c>
      <c r="GO28" s="99">
        <f>SQRT(('Box Position Calc'!$D26-GO$6)^2+(GO$4-'Box Position Calc'!$C26)^2)</f>
        <v>71.138508312418949</v>
      </c>
      <c r="GP28" s="99">
        <f>SQRT(('Box Position Calc'!$D26-GP$6)^2+(GP$4-'Box Position Calc'!$C26)^2)</f>
        <v>72.249922070951584</v>
      </c>
      <c r="GQ28" s="99">
        <f>SQRT(('Box Position Calc'!$D26-GQ$6)^2+(GQ$4-'Box Position Calc'!$C26)^2)</f>
        <v>73.364366262224621</v>
      </c>
      <c r="GR28" s="99">
        <f>SQRT(('Box Position Calc'!$D26-GR$6)^2+(GR$4-'Box Position Calc'!$C26)^2)</f>
        <v>74.481704856386685</v>
      </c>
      <c r="GS28" s="99">
        <f>SQRT(('Box Position Calc'!$D26-GS$6)^2+(GS$4-'Box Position Calc'!$C26)^2)</f>
        <v>75.601809522171763</v>
      </c>
      <c r="GT28" s="99">
        <f>SQRT(('Box Position Calc'!$D26-GT$6)^2+(GT$4-'Box Position Calc'!$C26)^2)</f>
        <v>76.72455911373082</v>
      </c>
      <c r="GU28" s="99">
        <f>SQRT(('Box Position Calc'!$D26-GU$6)^2+(GU$4-'Box Position Calc'!$C26)^2)</f>
        <v>77.849839195869905</v>
      </c>
      <c r="GV28" s="99">
        <f>SQRT(('Box Position Calc'!$D26-GV$6)^2+(GV$4-'Box Position Calc'!$C26)^2)</f>
        <v>78.977541604598059</v>
      </c>
      <c r="GW28" s="99">
        <f>SQRT(('Box Position Calc'!$D26-GW$6)^2+(GW$4-'Box Position Calc'!$C26)^2)</f>
        <v>80.107564040145576</v>
      </c>
      <c r="GX28" s="99">
        <f>SQRT(('Box Position Calc'!$D26-GX$6)^2+(GX$4-'Box Position Calc'!$C26)^2)</f>
        <v>81.239809689848599</v>
      </c>
      <c r="GY28" s="99">
        <f>SQRT(('Box Position Calc'!$D26-GY$6)^2+(GY$4-'Box Position Calc'!$C26)^2)</f>
        <v>82.374186878514337</v>
      </c>
      <c r="GZ28" s="99">
        <f>SQRT(('Box Position Calc'!$D26-GZ$6)^2+(GZ$4-'Box Position Calc'!$C26)^2)</f>
        <v>83.510608744079818</v>
      </c>
      <c r="HA28" s="99"/>
      <c r="HB28" s="99"/>
      <c r="HC28" s="99"/>
      <c r="HD28" s="99"/>
      <c r="HE28" s="99"/>
      <c r="HF28" s="99"/>
      <c r="HG28" s="99"/>
      <c r="HH28" s="99"/>
      <c r="HI28" s="99"/>
      <c r="HJ28" s="99"/>
      <c r="HK28" s="99"/>
      <c r="HL28" s="99"/>
      <c r="HM28" s="99"/>
      <c r="HN28" s="99"/>
      <c r="HO28" s="99"/>
      <c r="HP28" s="99"/>
      <c r="HQ28" s="99"/>
      <c r="HR28" s="99"/>
      <c r="HS28" s="115">
        <f>'Box Position Calc'!$D64</f>
        <v>1.6395211015429045</v>
      </c>
      <c r="HT28" s="115">
        <f>'Box Position Calc'!$F64</f>
        <v>6.5947696729650032</v>
      </c>
      <c r="HU28" s="115">
        <f>Display!FB65</f>
        <v>0</v>
      </c>
      <c r="HV28" s="116"/>
      <c r="HW28" s="115">
        <f t="shared" si="52"/>
        <v>34.160541963685176</v>
      </c>
      <c r="HX28" s="115">
        <f t="shared" si="64"/>
        <v>24.809587324905436</v>
      </c>
      <c r="HY28" s="115">
        <f t="shared" si="65"/>
        <v>21.73794632475969</v>
      </c>
      <c r="HZ28" s="115">
        <f t="shared" si="66"/>
        <v>19.316875326333019</v>
      </c>
      <c r="IA28" s="115">
        <f t="shared" si="67"/>
        <v>17.365945570735761</v>
      </c>
      <c r="IB28" s="115">
        <f t="shared" si="68"/>
        <v>15.763792765986295</v>
      </c>
      <c r="IC28" s="115">
        <f t="shared" si="69"/>
        <v>14.426516707196072</v>
      </c>
      <c r="ID28" s="115">
        <f t="shared" si="70"/>
        <v>13.294602695719391</v>
      </c>
      <c r="IE28" s="115">
        <f t="shared" si="71"/>
        <v>12.324830752546774</v>
      </c>
      <c r="IF28" s="115">
        <f t="shared" si="72"/>
        <v>11.485144096178999</v>
      </c>
      <c r="IG28" s="115">
        <f t="shared" si="73"/>
        <v>10.751311724771227</v>
      </c>
      <c r="IH28" s="115">
        <f t="shared" si="74"/>
        <v>10.104705158946047</v>
      </c>
      <c r="II28" s="115">
        <f t="shared" si="75"/>
        <v>9.5307839290094023</v>
      </c>
      <c r="IJ28" s="115">
        <f t="shared" si="76"/>
        <v>9.0180424120373743</v>
      </c>
      <c r="IK28" s="115">
        <f t="shared" si="77"/>
        <v>8.5572635352486657</v>
      </c>
      <c r="IL28" s="115">
        <f t="shared" si="78"/>
        <v>8.1409807240769965</v>
      </c>
      <c r="IM28" s="115">
        <f t="shared" si="79"/>
        <v>7.7630838102266182</v>
      </c>
      <c r="IN28" s="115">
        <f t="shared" si="80"/>
        <v>7.4185261736598136</v>
      </c>
      <c r="IO28" s="115">
        <f t="shared" si="81"/>
        <v>7.4185261736598136</v>
      </c>
      <c r="IP28" s="115">
        <f t="shared" si="82"/>
        <v>6.8463751735624783</v>
      </c>
      <c r="IQ28" s="115">
        <f t="shared" si="83"/>
        <v>6.587871832332155</v>
      </c>
      <c r="IR28" s="115">
        <f t="shared" si="84"/>
        <v>6.345474531888442</v>
      </c>
      <c r="IS28" s="115">
        <f t="shared" si="85"/>
        <v>6.1177314398049987</v>
      </c>
      <c r="IT28" s="115">
        <f t="shared" si="86"/>
        <v>5.9033592468288987</v>
      </c>
      <c r="IU28" s="115">
        <f t="shared" si="87"/>
        <v>5.7012195240768904</v>
      </c>
      <c r="IV28" s="115">
        <f t="shared" si="88"/>
        <v>5.5102989329585057</v>
      </c>
      <c r="IW28" s="115">
        <f t="shared" si="89"/>
        <v>5.3296925781610867</v>
      </c>
      <c r="IX28" s="115">
        <f t="shared" si="90"/>
        <v>5.158589938903134</v>
      </c>
      <c r="IY28" s="115">
        <f t="shared" si="91"/>
        <v>4.9962629262432756</v>
      </c>
      <c r="IZ28" s="115">
        <f t="shared" si="92"/>
        <v>4.8420557022918445</v>
      </c>
      <c r="JA28" s="115">
        <f t="shared" si="93"/>
        <v>4.6953759664747565</v>
      </c>
      <c r="JB28" s="115">
        <f t="shared" si="94"/>
        <v>4.5556874688690243</v>
      </c>
      <c r="JC28" s="115">
        <f t="shared" si="95"/>
        <v>4.4225035543115041</v>
      </c>
      <c r="JD28" s="115">
        <f t="shared" si="96"/>
        <v>4.2953815759522058</v>
      </c>
      <c r="JE28" s="115">
        <f t="shared" si="97"/>
        <v>4.1739180450578885</v>
      </c>
      <c r="JF28" s="115">
        <f t="shared" si="98"/>
        <v>4.0577444066229873</v>
      </c>
      <c r="JG28" s="115">
        <f t="shared" si="99"/>
        <v>3.157060488497649</v>
      </c>
      <c r="JH28" s="115">
        <f t="shared" si="100"/>
        <v>2.2269482655275397</v>
      </c>
      <c r="JI28" s="115">
        <f t="shared" si="101"/>
        <v>1.7846936202776362</v>
      </c>
      <c r="JJ28" s="115">
        <f t="shared" si="102"/>
        <v>1.3567302933363976</v>
      </c>
      <c r="JK28" s="115">
        <f t="shared" si="103"/>
        <v>0.94242208917967218</v>
      </c>
      <c r="JL28" s="115">
        <f t="shared" si="104"/>
        <v>0.54116704899539059</v>
      </c>
      <c r="JM28" s="115">
        <f t="shared" si="105"/>
        <v>0.15239542396616912</v>
      </c>
      <c r="JN28" s="115">
        <f t="shared" si="106"/>
        <v>-0.22443223432455284</v>
      </c>
      <c r="JO28" s="115">
        <f t="shared" si="54"/>
        <v>-0.58982687096292352</v>
      </c>
      <c r="JP28" s="115">
        <f t="shared" si="55"/>
        <v>-0.94427261719829403</v>
      </c>
      <c r="JQ28" s="115">
        <f t="shared" si="56"/>
        <v>-1.2882283775058454</v>
      </c>
      <c r="JR28" s="115">
        <f t="shared" si="57"/>
        <v>-1.6221293194469126</v>
      </c>
      <c r="JS28" s="115">
        <f t="shared" si="58"/>
        <v>-1.9463882715477325</v>
      </c>
      <c r="JT28" s="115">
        <f t="shared" si="59"/>
        <v>-2.2613970343444691</v>
      </c>
      <c r="JU28" s="115">
        <f t="shared" si="60"/>
        <v>-2.5675276096146717</v>
      </c>
      <c r="JV28" s="115">
        <f t="shared" si="61"/>
        <v>-2.8651333526563008</v>
      </c>
      <c r="JW28" s="115">
        <f t="shared" si="62"/>
        <v>-3.1545500522850034</v>
      </c>
      <c r="JX28" s="115">
        <f t="shared" si="63"/>
        <v>-3.4360969430183275</v>
      </c>
      <c r="JY28" s="99"/>
      <c r="JZ28" s="99"/>
      <c r="KA28" s="99"/>
      <c r="KH28" s="96">
        <v>22</v>
      </c>
      <c r="KI28" s="100">
        <f>SQRT(('Box Position Calc'!$D26-KI$6)^2+(KI$4-'Box Position Calc'!$C26)^2)</f>
        <v>8.8951882330057011</v>
      </c>
      <c r="KJ28" s="100">
        <f>SQRT(('Box Position Calc'!$D26-KJ$6)^2+(KJ$4-'Box Position Calc'!$C26)^2)</f>
        <v>11.903532775270943</v>
      </c>
      <c r="KK28" s="100">
        <f>SQRT(('Box Position Calc'!$D26-KK$6)^2+(KK$4-'Box Position Calc'!$C26)^2)</f>
        <v>13.486181820506904</v>
      </c>
      <c r="KL28" s="100">
        <f>SQRT(('Box Position Calc'!$D26-KL$6)^2+(KL$4-'Box Position Calc'!$C26)^2)</f>
        <v>15.099410797280282</v>
      </c>
      <c r="KM28" s="100">
        <f>SQRT(('Box Position Calc'!$D26-KM$6)^2+(KM$4-'Box Position Calc'!$C26)^2)</f>
        <v>16.73437813364183</v>
      </c>
      <c r="KN28" s="100">
        <f>SQRT(('Box Position Calc'!$D26-KN$6)^2+(KN$4-'Box Position Calc'!$C26)^2)</f>
        <v>18.385285295034929</v>
      </c>
      <c r="KO28" s="100">
        <f>SQRT(('Box Position Calc'!$D26-KO$6)^2+(KO$4-'Box Position Calc'!$C26)^2)</f>
        <v>20.048194881469438</v>
      </c>
      <c r="KP28" s="100">
        <f>SQRT(('Box Position Calc'!$D26-KP$6)^2+(KP$4-'Box Position Calc'!$C26)^2)</f>
        <v>21.720350351602509</v>
      </c>
      <c r="KQ28" s="100">
        <f>SQRT(('Box Position Calc'!$D26-KQ$6)^2+(KQ$4-'Box Position Calc'!$C26)^2)</f>
        <v>23.399769647429718</v>
      </c>
      <c r="KR28" s="100">
        <f>SQRT(('Box Position Calc'!$D26-KR$6)^2+(KR$4-'Box Position Calc'!$C26)^2)</f>
        <v>25.084993890264734</v>
      </c>
      <c r="KS28" s="100">
        <f>SQRT(('Box Position Calc'!$D26-KS$6)^2+(KS$4-'Box Position Calc'!$C26)^2)</f>
        <v>26.774927005724916</v>
      </c>
      <c r="KT28" s="100">
        <f>SQRT(('Box Position Calc'!$D26-KT$6)^2+(KT$4-'Box Position Calc'!$C26)^2)</f>
        <v>28.468730435595607</v>
      </c>
      <c r="KU28" s="100">
        <f>SQRT(('Box Position Calc'!$D26-KU$6)^2+(KU$4-'Box Position Calc'!$C26)^2)</f>
        <v>30.165752233828844</v>
      </c>
      <c r="KV28" s="100">
        <f>SQRT(('Box Position Calc'!$D26-KV$6)^2+(KV$4-'Box Position Calc'!$C26)^2)</f>
        <v>31.865478214147743</v>
      </c>
      <c r="KW28" s="100">
        <f>SQRT(('Box Position Calc'!$D26-KW$6)^2+(KW$4-'Box Position Calc'!$C26)^2)</f>
        <v>33.567497591648547</v>
      </c>
      <c r="KX28" s="100">
        <f>SQRT(('Box Position Calc'!$D26-KX$6)^2+(KX$4-'Box Position Calc'!$C26)^2)</f>
        <v>35.271478365384255</v>
      </c>
      <c r="KY28" s="100">
        <f>SQRT(('Box Position Calc'!$D26-KY$6)^2+(KY$4-'Box Position Calc'!$C26)^2)</f>
        <v>36.977149381200825</v>
      </c>
      <c r="KZ28" s="100">
        <f>SQRT(('Box Position Calc'!$D26-KZ$6)^2+(KZ$4-'Box Position Calc'!$C26)^2)</f>
        <v>38.684287060833149</v>
      </c>
      <c r="LA28" s="100">
        <f>SQRT(('Box Position Calc'!$D26-LA$6)^2+(LA$4-'Box Position Calc'!$C26)^2)</f>
        <v>38.684287060833149</v>
      </c>
      <c r="LB28" s="100">
        <f>SQRT(('Box Position Calc'!$D26-LB$6)^2+(LB$4-'Box Position Calc'!$C26)^2)</f>
        <v>41.433706067130899</v>
      </c>
      <c r="LC28" s="100">
        <f>SQRT(('Box Position Calc'!$D26-LC$6)^2+(LC$4-'Box Position Calc'!$C26)^2)</f>
        <v>42.809815659910051</v>
      </c>
      <c r="LD28" s="100">
        <f>SQRT(('Box Position Calc'!$D26-LD$6)^2+(LD$4-'Box Position Calc'!$C26)^2)</f>
        <v>44.186742390843833</v>
      </c>
      <c r="LE28" s="100">
        <f>SQRT(('Box Position Calc'!$D26-LE$6)^2+(LE$4-'Box Position Calc'!$C26)^2)</f>
        <v>45.564412179850898</v>
      </c>
      <c r="LF28" s="100">
        <f>SQRT(('Box Position Calc'!$D26-LF$6)^2+(LF$4-'Box Position Calc'!$C26)^2)</f>
        <v>46.942759605471942</v>
      </c>
      <c r="LG28" s="100">
        <f>SQRT(('Box Position Calc'!$D26-LG$6)^2+(LG$4-'Box Position Calc'!$C26)^2)</f>
        <v>48.321726680243401</v>
      </c>
      <c r="LH28" s="100">
        <f>SQRT(('Box Position Calc'!$D26-LH$6)^2+(LH$4-'Box Position Calc'!$C26)^2)</f>
        <v>49.701261827486846</v>
      </c>
      <c r="LI28" s="100">
        <f>SQRT(('Box Position Calc'!$D26-LI$6)^2+(LI$4-'Box Position Calc'!$C26)^2)</f>
        <v>51.08131902202495</v>
      </c>
      <c r="LJ28" s="100">
        <f>SQRT(('Box Position Calc'!$D26-LJ$6)^2+(LJ$4-'Box Position Calc'!$C26)^2)</f>
        <v>52.461857065077389</v>
      </c>
      <c r="LK28" s="100">
        <f>SQRT(('Box Position Calc'!$D26-LK$6)^2+(LK$4-'Box Position Calc'!$C26)^2)</f>
        <v>53.842838969584129</v>
      </c>
      <c r="LL28" s="100">
        <f>SQRT(('Box Position Calc'!$D26-LL$6)^2+(LL$4-'Box Position Calc'!$C26)^2)</f>
        <v>55.224231436877034</v>
      </c>
      <c r="LM28" s="100">
        <f>SQRT(('Box Position Calc'!$D26-LM$6)^2+(LM$4-'Box Position Calc'!$C26)^2)</f>
        <v>56.60600440928669</v>
      </c>
      <c r="LN28" s="100">
        <f>SQRT(('Box Position Calc'!$D26-LN$6)^2+(LN$4-'Box Position Calc'!$C26)^2)</f>
        <v>57.98813068616581</v>
      </c>
      <c r="LO28" s="100">
        <f>SQRT(('Box Position Calc'!$D26-LO$6)^2+(LO$4-'Box Position Calc'!$C26)^2)</f>
        <v>59.370585593109482</v>
      </c>
      <c r="LP28" s="100">
        <f>SQRT(('Box Position Calc'!$D26-LP$6)^2+(LP$4-'Box Position Calc'!$C26)^2)</f>
        <v>60.753346695987624</v>
      </c>
      <c r="LQ28" s="100">
        <f>SQRT(('Box Position Calc'!$D26-LQ$6)^2+(LQ$4-'Box Position Calc'!$C26)^2)</f>
        <v>62.136393552878772</v>
      </c>
      <c r="LR28" s="100">
        <f>SQRT(('Box Position Calc'!$D26-LR$6)^2+(LR$4-'Box Position Calc'!$C26)^2)</f>
        <v>63.519707498183848</v>
      </c>
      <c r="LS28" s="100">
        <f>SQRT(('Box Position Calc'!$D26-LS$6)^2+(LS$4-'Box Position Calc'!$C26)^2)</f>
        <v>63.456786093442382</v>
      </c>
      <c r="LT28" s="100">
        <f>SQRT(('Box Position Calc'!$D26-LT$6)^2+(LT$4-'Box Position Calc'!$C26)^2)</f>
        <v>65.632269845370885</v>
      </c>
      <c r="LU28" s="100">
        <f>SQRT(('Box Position Calc'!$D26-LU$6)^2+(LU$4-'Box Position Calc'!$C26)^2)</f>
        <v>66.726180035381191</v>
      </c>
      <c r="LV28" s="100">
        <f>SQRT(('Box Position Calc'!$D26-LV$6)^2+(LV$4-'Box Position Calc'!$C26)^2)</f>
        <v>67.823937386658827</v>
      </c>
      <c r="LW28" s="100">
        <f>SQRT(('Box Position Calc'!$D26-LW$6)^2+(LW$4-'Box Position Calc'!$C26)^2)</f>
        <v>68.925358081054057</v>
      </c>
      <c r="LX28" s="100">
        <f>SQRT(('Box Position Calc'!$D26-LX$6)^2+(LX$4-'Box Position Calc'!$C26)^2)</f>
        <v>70.030269270012212</v>
      </c>
      <c r="LY28" s="100">
        <f>SQRT(('Box Position Calc'!$D26-LY$6)^2+(LY$4-'Box Position Calc'!$C26)^2)</f>
        <v>71.138508312418949</v>
      </c>
      <c r="LZ28" s="100">
        <f>SQRT(('Box Position Calc'!$D26-LZ$6)^2+(LZ$4-'Box Position Calc'!$C26)^2)</f>
        <v>72.249922070951584</v>
      </c>
      <c r="MA28" s="100">
        <f>SQRT(('Box Position Calc'!$D26-MA$6)^2+(MA$4-'Box Position Calc'!$C26)^2)</f>
        <v>73.364366262224621</v>
      </c>
      <c r="MB28" s="100">
        <f>SQRT(('Box Position Calc'!$D26-MB$6)^2+(MB$4-'Box Position Calc'!$C26)^2)</f>
        <v>74.481704856386685</v>
      </c>
      <c r="MC28" s="100">
        <f>SQRT(('Box Position Calc'!$D26-MC$6)^2+(MC$4-'Box Position Calc'!$C26)^2)</f>
        <v>75.601809522171763</v>
      </c>
      <c r="MD28" s="100">
        <f>SQRT(('Box Position Calc'!$D26-MD$6)^2+(MD$4-'Box Position Calc'!$C26)^2)</f>
        <v>76.72455911373082</v>
      </c>
      <c r="ME28" s="100">
        <f>SQRT(('Box Position Calc'!$D26-ME$6)^2+(ME$4-'Box Position Calc'!$C26)^2)</f>
        <v>77.849839195869905</v>
      </c>
      <c r="MF28" s="100">
        <f>SQRT(('Box Position Calc'!$D26-MF$6)^2+(MF$4-'Box Position Calc'!$C26)^2)</f>
        <v>78.977541604598059</v>
      </c>
      <c r="MG28" s="100">
        <f>SQRT(('Box Position Calc'!$D26-MG$6)^2+(MG$4-'Box Position Calc'!$C26)^2)</f>
        <v>80.107564040145576</v>
      </c>
      <c r="MH28" s="100">
        <f>SQRT(('Box Position Calc'!$D26-MH$6)^2+(MH$4-'Box Position Calc'!$C26)^2)</f>
        <v>81.239809689848599</v>
      </c>
      <c r="MI28" s="100">
        <f>SQRT(('Box Position Calc'!$D26-MI$6)^2+(MI$4-'Box Position Calc'!$C26)^2)</f>
        <v>82.374186878514337</v>
      </c>
      <c r="MJ28" s="100">
        <f>SQRT(('Box Position Calc'!$D26-MJ$6)^2+(MJ$4-'Box Position Calc'!$C26)^2)</f>
        <v>83.510608744079818</v>
      </c>
      <c r="MK28" s="100"/>
      <c r="ML28" s="100"/>
      <c r="MM28" s="100"/>
      <c r="MN28" s="100"/>
      <c r="MO28" s="100"/>
      <c r="MP28" s="100"/>
      <c r="MQ28" s="100"/>
      <c r="MR28" s="100"/>
      <c r="MS28" s="100"/>
      <c r="MT28" s="100"/>
      <c r="MU28" s="100"/>
      <c r="MV28" s="100"/>
      <c r="MW28" s="100"/>
      <c r="MX28" s="100"/>
      <c r="MY28" s="100"/>
      <c r="MZ28" s="100"/>
      <c r="NA28" s="100"/>
      <c r="NB28" s="100"/>
      <c r="NC28" s="100">
        <f>Display!C28</f>
        <v>1.6395211015429045</v>
      </c>
      <c r="ND28" s="100">
        <f>Display!D28</f>
        <v>6.5947696729650032</v>
      </c>
      <c r="NE28" s="100">
        <f>Display!D65</f>
        <v>18</v>
      </c>
      <c r="NF28" s="100"/>
      <c r="NG28" s="100">
        <f t="shared" si="53"/>
        <v>34.160541963685176</v>
      </c>
      <c r="NH28" s="100">
        <f t="shared" si="136"/>
        <v>24.809587324905436</v>
      </c>
      <c r="NI28" s="100">
        <f t="shared" si="137"/>
        <v>21.73794632475969</v>
      </c>
      <c r="NJ28" s="100">
        <f t="shared" si="138"/>
        <v>19.316875326333019</v>
      </c>
      <c r="NK28" s="100">
        <f t="shared" si="139"/>
        <v>17.365945570735761</v>
      </c>
      <c r="NL28" s="100">
        <f t="shared" si="140"/>
        <v>15.763792765986295</v>
      </c>
      <c r="NM28" s="100">
        <f t="shared" si="141"/>
        <v>14.426516707196072</v>
      </c>
      <c r="NN28" s="100">
        <f t="shared" si="142"/>
        <v>13.294602695719391</v>
      </c>
      <c r="NO28" s="100">
        <f t="shared" si="143"/>
        <v>12.324830752546774</v>
      </c>
      <c r="NP28" s="100">
        <f t="shared" si="144"/>
        <v>11.485144096178999</v>
      </c>
      <c r="NQ28" s="100">
        <f t="shared" si="145"/>
        <v>10.751311724771227</v>
      </c>
      <c r="NR28" s="100">
        <f t="shared" si="146"/>
        <v>10.104705158946047</v>
      </c>
      <c r="NS28" s="100">
        <f t="shared" si="147"/>
        <v>9.5307839290094023</v>
      </c>
      <c r="NT28" s="100">
        <f t="shared" si="148"/>
        <v>9.0180424120373743</v>
      </c>
      <c r="NU28" s="100">
        <f t="shared" si="149"/>
        <v>8.5572635352486657</v>
      </c>
      <c r="NV28" s="100">
        <f t="shared" si="150"/>
        <v>8.1409807240769965</v>
      </c>
      <c r="NW28" s="100">
        <f t="shared" si="131"/>
        <v>7.7630838102266182</v>
      </c>
      <c r="NX28" s="100">
        <f t="shared" si="151"/>
        <v>7.4185261736598136</v>
      </c>
      <c r="NY28" s="100">
        <f t="shared" si="152"/>
        <v>7.4185261736598136</v>
      </c>
      <c r="NZ28" s="100">
        <f t="shared" si="153"/>
        <v>6.8463751735624783</v>
      </c>
      <c r="OA28" s="100">
        <f t="shared" si="154"/>
        <v>6.587871832332155</v>
      </c>
      <c r="OB28" s="100">
        <f t="shared" si="155"/>
        <v>6.345474531888442</v>
      </c>
      <c r="OC28" s="100">
        <f t="shared" si="156"/>
        <v>6.1177314398049987</v>
      </c>
      <c r="OD28" s="100">
        <f t="shared" si="157"/>
        <v>5.9033592468288987</v>
      </c>
      <c r="OE28" s="100">
        <f t="shared" si="158"/>
        <v>5.7012195240768904</v>
      </c>
      <c r="OF28" s="100">
        <f t="shared" si="159"/>
        <v>5.5102989329585057</v>
      </c>
      <c r="OG28" s="100">
        <f t="shared" si="160"/>
        <v>5.3296925781610867</v>
      </c>
      <c r="OH28" s="100">
        <f t="shared" si="161"/>
        <v>5.158589938903134</v>
      </c>
      <c r="OI28" s="100">
        <f t="shared" si="162"/>
        <v>4.9962629262432756</v>
      </c>
      <c r="OJ28" s="100">
        <f t="shared" si="163"/>
        <v>4.8420557022918445</v>
      </c>
      <c r="OK28" s="100">
        <f t="shared" si="164"/>
        <v>4.6953759664747565</v>
      </c>
      <c r="OL28" s="100">
        <f t="shared" si="165"/>
        <v>4.5556874688690243</v>
      </c>
      <c r="OM28" s="100">
        <f t="shared" si="132"/>
        <v>4.4225035543115041</v>
      </c>
      <c r="ON28" s="100">
        <f t="shared" si="166"/>
        <v>4.2953815759522058</v>
      </c>
      <c r="OO28" s="100">
        <f t="shared" si="167"/>
        <v>4.1739180450578885</v>
      </c>
      <c r="OP28" s="100">
        <f t="shared" si="168"/>
        <v>4.0577444066229873</v>
      </c>
      <c r="OQ28" s="100">
        <f t="shared" si="169"/>
        <v>3.157060488497649</v>
      </c>
      <c r="OR28" s="100">
        <f t="shared" si="170"/>
        <v>2.2269482655275397</v>
      </c>
      <c r="OS28" s="100">
        <f t="shared" si="171"/>
        <v>1.7846936202776362</v>
      </c>
      <c r="OT28" s="100">
        <f t="shared" si="172"/>
        <v>1.3567302933363976</v>
      </c>
      <c r="OU28" s="100">
        <f t="shared" si="173"/>
        <v>0.94242208917967218</v>
      </c>
      <c r="OV28" s="100">
        <f t="shared" si="174"/>
        <v>0.54116704899539059</v>
      </c>
      <c r="OW28" s="100">
        <f t="shared" si="175"/>
        <v>0.15239542396616912</v>
      </c>
      <c r="OX28" s="100">
        <f t="shared" si="176"/>
        <v>-0.22443223432455284</v>
      </c>
      <c r="OY28" s="100">
        <f t="shared" si="177"/>
        <v>-0.58982687096292352</v>
      </c>
      <c r="OZ28" s="100">
        <f t="shared" si="178"/>
        <v>-0.94427261719829403</v>
      </c>
      <c r="PA28" s="100">
        <f t="shared" si="179"/>
        <v>-1.2882283775058454</v>
      </c>
      <c r="PB28" s="100">
        <f t="shared" si="180"/>
        <v>-1.6221293194469126</v>
      </c>
      <c r="PC28" s="100">
        <f t="shared" si="133"/>
        <v>-1.9463882715477325</v>
      </c>
      <c r="PD28" s="100">
        <f t="shared" si="181"/>
        <v>-2.2613970343444691</v>
      </c>
      <c r="PE28" s="100">
        <f t="shared" si="182"/>
        <v>-2.5675276096146717</v>
      </c>
      <c r="PF28" s="100">
        <f t="shared" si="183"/>
        <v>-2.8651333526563008</v>
      </c>
      <c r="PG28" s="100">
        <f t="shared" si="184"/>
        <v>-3.1545500522850034</v>
      </c>
      <c r="PH28" s="100">
        <f t="shared" si="185"/>
        <v>-3.4360969430183275</v>
      </c>
      <c r="PI28" s="100"/>
      <c r="PJ28" s="100"/>
      <c r="PK28" s="100"/>
    </row>
    <row r="29" spans="1:427" x14ac:dyDescent="0.2">
      <c r="A29" s="92"/>
      <c r="B29" s="92"/>
      <c r="C29" s="92">
        <v>23</v>
      </c>
      <c r="D29" s="98">
        <f>SQRT(('Box Position Calc'!$D27-D$6)^2+(D$4-'Box Position Calc'!$C27)^2)</f>
        <v>8.8546970636833056</v>
      </c>
      <c r="E29" s="98">
        <f>SQRT(('Box Position Calc'!$D27-E$6)^2+(E$4-'Box Position Calc'!$C27)^2)</f>
        <v>11.888404969602984</v>
      </c>
      <c r="F29" s="98">
        <f>SQRT(('Box Position Calc'!$D27-F$6)^2+(F$4-'Box Position Calc'!$C27)^2)</f>
        <v>13.479487274569042</v>
      </c>
      <c r="G29" s="98">
        <f>SQRT(('Box Position Calc'!$D27-G$6)^2+(G$4-'Box Position Calc'!$C27)^2)</f>
        <v>15.099373510668864</v>
      </c>
      <c r="H29" s="98">
        <f>SQRT(('Box Position Calc'!$D27-H$6)^2+(H$4-'Box Position Calc'!$C27)^2)</f>
        <v>16.739703773052273</v>
      </c>
      <c r="I29" s="98">
        <f>SQRT(('Box Position Calc'!$D27-I$6)^2+(I$4-'Box Position Calc'!$C27)^2)</f>
        <v>18.395009735518613</v>
      </c>
      <c r="J29" s="98">
        <f>SQRT(('Box Position Calc'!$D27-J$6)^2+(J$4-'Box Position Calc'!$C27)^2)</f>
        <v>20.061584750351621</v>
      </c>
      <c r="K29" s="98">
        <f>SQRT(('Box Position Calc'!$D27-K$6)^2+(K$4-'Box Position Calc'!$C27)^2)</f>
        <v>21.736836959104444</v>
      </c>
      <c r="L29" s="98">
        <f>SQRT(('Box Position Calc'!$D27-L$6)^2+(L$4-'Box Position Calc'!$C27)^2)</f>
        <v>23.418904287845518</v>
      </c>
      <c r="M29" s="98">
        <f>SQRT(('Box Position Calc'!$D27-M$6)^2+(M$4-'Box Position Calc'!$C27)^2)</f>
        <v>25.106416985808263</v>
      </c>
      <c r="N29" s="98">
        <f>SQRT(('Box Position Calc'!$D27-N$6)^2+(N$4-'Box Position Calc'!$C27)^2)</f>
        <v>26.798346375340518</v>
      </c>
      <c r="O29" s="98">
        <f>SQRT(('Box Position Calc'!$D27-O$6)^2+(O$4-'Box Position Calc'!$C27)^2)</f>
        <v>28.493905695878247</v>
      </c>
      <c r="P29" s="98">
        <f>SQRT(('Box Position Calc'!$D27-P$6)^2+(P$4-'Box Position Calc'!$C27)^2)</f>
        <v>30.192483401070398</v>
      </c>
      <c r="Q29" s="98">
        <f>SQRT(('Box Position Calc'!$D27-Q$6)^2+(Q$4-'Box Position Calc'!$C27)^2)</f>
        <v>31.893597238437255</v>
      </c>
      <c r="R29" s="98">
        <f>SQRT(('Box Position Calc'!$D27-R$6)^2+(R$4-'Box Position Calc'!$C27)^2)</f>
        <v>33.596861973357356</v>
      </c>
      <c r="S29" s="98">
        <f>SQRT(('Box Position Calc'!$D27-S$6)^2+(S$4-'Box Position Calc'!$C27)^2)</f>
        <v>35.301966274861101</v>
      </c>
      <c r="T29" s="98">
        <f>SQRT(('Box Position Calc'!$D27-T$6)^2+(T$4-'Box Position Calc'!$C27)^2)</f>
        <v>37.008655880097393</v>
      </c>
      <c r="U29" s="98">
        <f>SQRT(('Box Position Calc'!$D27-U$6)^2+(U$4-'Box Position Calc'!$C27)^2)</f>
        <v>38.716721142123291</v>
      </c>
      <c r="V29" s="98">
        <f>SQRT(('Box Position Calc'!$D27-V$6)^2+(V$4-'Box Position Calc'!$C27)^2)</f>
        <v>38.716721142123291</v>
      </c>
      <c r="W29" s="98">
        <f>SQRT(('Box Position Calc'!$D27-W$6)^2+(W$4-'Box Position Calc'!$C27)^2)</f>
        <v>41.467681217393483</v>
      </c>
      <c r="X29" s="98">
        <f>SQRT(('Box Position Calc'!$D27-X$6)^2+(X$4-'Box Position Calc'!$C27)^2)</f>
        <v>42.844486018324872</v>
      </c>
      <c r="Y29" s="98">
        <f>SQRT(('Box Position Calc'!$D27-Y$6)^2+(Y$4-'Box Position Calc'!$C27)^2)</f>
        <v>44.222064025808855</v>
      </c>
      <c r="Z29" s="98">
        <f>SQRT(('Box Position Calc'!$D27-Z$6)^2+(Z$4-'Box Position Calc'!$C27)^2)</f>
        <v>45.600345164617707</v>
      </c>
      <c r="AA29" s="98">
        <f>SQRT(('Box Position Calc'!$D27-AA$6)^2+(AA$4-'Box Position Calc'!$C27)^2)</f>
        <v>46.979267549239687</v>
      </c>
      <c r="AB29" s="98">
        <f>SQRT(('Box Position Calc'!$D27-AB$6)^2+(AB$4-'Box Position Calc'!$C27)^2)</f>
        <v>48.358776325451529</v>
      </c>
      <c r="AC29" s="98">
        <f>SQRT(('Box Position Calc'!$D27-AC$6)^2+(AC$4-'Box Position Calc'!$C27)^2)</f>
        <v>49.738822702475495</v>
      </c>
      <c r="AD29" s="98">
        <f>SQRT(('Box Position Calc'!$D27-AD$6)^2+(AD$4-'Box Position Calc'!$C27)^2)</f>
        <v>51.11936314023059</v>
      </c>
      <c r="AE29" s="98">
        <f>SQRT(('Box Position Calc'!$D27-AE$6)^2+(AE$4-'Box Position Calc'!$C27)^2)</f>
        <v>52.500358663522242</v>
      </c>
      <c r="AF29" s="98">
        <f>SQRT(('Box Position Calc'!$D27-AF$6)^2+(AF$4-'Box Position Calc'!$C27)^2)</f>
        <v>53.881774280691786</v>
      </c>
      <c r="AG29" s="98">
        <f>SQRT(('Box Position Calc'!$D27-AG$6)^2+(AG$4-'Box Position Calc'!$C27)^2)</f>
        <v>55.263578488671882</v>
      </c>
      <c r="AH29" s="98">
        <f>SQRT(('Box Position Calc'!$D27-AH$6)^2+(AH$4-'Box Position Calc'!$C27)^2)</f>
        <v>56.645742849864817</v>
      </c>
      <c r="AI29" s="98">
        <f>SQRT(('Box Position Calc'!$D27-AI$6)^2+(AI$4-'Box Position Calc'!$C27)^2)</f>
        <v>58.028241629000433</v>
      </c>
      <c r="AJ29" s="98">
        <f>SQRT(('Box Position Calc'!$D27-AJ$6)^2+(AJ$4-'Box Position Calc'!$C27)^2)</f>
        <v>59.411051480305751</v>
      </c>
      <c r="AK29" s="98">
        <f>SQRT(('Box Position Calc'!$D27-AK$6)^2+(AK$4-'Box Position Calc'!$C27)^2)</f>
        <v>60.794151177055333</v>
      </c>
      <c r="AL29" s="98">
        <f>SQRT(('Box Position Calc'!$D27-AL$6)^2+(AL$4-'Box Position Calc'!$C27)^2)</f>
        <v>62.177521376965565</v>
      </c>
      <c r="AM29" s="98">
        <f>SQRT(('Box Position Calc'!$D27-AM$6)^2+(AM$4-'Box Position Calc'!$C27)^2)</f>
        <v>63.561144418021577</v>
      </c>
      <c r="AN29" s="98">
        <f>SQRT(('Box Position Calc'!$D27-AN$6)^2+(AN$4-'Box Position Calc'!$C27)^2)</f>
        <v>63.500646140370876</v>
      </c>
      <c r="AO29" s="98">
        <f>SQRT(('Box Position Calc'!$D27-AO$6)^2+(AO$4-'Box Position Calc'!$C27)^2)</f>
        <v>65.678614457564478</v>
      </c>
      <c r="AP29" s="98">
        <f>SQRT(('Box Position Calc'!$D27-AP$6)^2+(AP$4-'Box Position Calc'!$C27)^2)</f>
        <v>66.773701789409429</v>
      </c>
      <c r="AQ29" s="98">
        <f>SQRT(('Box Position Calc'!$D27-AQ$6)^2+(AQ$4-'Box Position Calc'!$C27)^2)</f>
        <v>67.872595557510195</v>
      </c>
      <c r="AR29" s="98">
        <f>SQRT(('Box Position Calc'!$D27-AR$6)^2+(AR$4-'Box Position Calc'!$C27)^2)</f>
        <v>68.975113832617325</v>
      </c>
      <c r="AS29" s="98">
        <f>SQRT(('Box Position Calc'!$D27-AS$6)^2+(AS$4-'Box Position Calc'!$C27)^2)</f>
        <v>70.081085552297722</v>
      </c>
      <c r="AT29" s="98">
        <f>SQRT(('Box Position Calc'!$D27-AT$6)^2+(AT$4-'Box Position Calc'!$C27)^2)</f>
        <v>71.190349764636039</v>
      </c>
      <c r="AU29" s="98">
        <f>SQRT(('Box Position Calc'!$D27-AU$6)^2+(AU$4-'Box Position Calc'!$C27)^2)</f>
        <v>72.302754930159821</v>
      </c>
      <c r="AV29" s="98">
        <f>SQRT(('Box Position Calc'!$D27-AV$6)^2+(AV$4-'Box Position Calc'!$C27)^2)</f>
        <v>73.418158277275481</v>
      </c>
      <c r="AW29" s="98">
        <f>SQRT(('Box Position Calc'!$D27-AW$6)^2+(AW$4-'Box Position Calc'!$C27)^2)</f>
        <v>74.536425206875791</v>
      </c>
      <c r="AX29" s="98">
        <f>SQRT(('Box Position Calc'!$D27-AX$6)^2+(AX$4-'Box Position Calc'!$C27)^2)</f>
        <v>75.657428742127465</v>
      </c>
      <c r="AY29" s="98">
        <f>SQRT(('Box Position Calc'!$D27-AY$6)^2+(AY$4-'Box Position Calc'!$C27)^2)</f>
        <v>76.781049019773022</v>
      </c>
      <c r="AZ29" s="98">
        <f>SQRT(('Box Position Calc'!$D27-AZ$6)^2+(AZ$4-'Box Position Calc'!$C27)^2)</f>
        <v>77.907172819582371</v>
      </c>
      <c r="BA29" s="98">
        <f>SQRT(('Box Position Calc'!$D27-BA$6)^2+(BA$4-'Box Position Calc'!$C27)^2)</f>
        <v>79.035693128867734</v>
      </c>
      <c r="BB29" s="98">
        <f>SQRT(('Box Position Calc'!$D27-BB$6)^2+(BB$4-'Box Position Calc'!$C27)^2)</f>
        <v>80.166508739233592</v>
      </c>
      <c r="BC29" s="98">
        <f>SQRT(('Box Position Calc'!$D27-BC$6)^2+(BC$4-'Box Position Calc'!$C27)^2)</f>
        <v>81.299523872969075</v>
      </c>
      <c r="BD29" s="98">
        <f>SQRT(('Box Position Calc'!$D27-BD$6)^2+(BD$4-'Box Position Calc'!$C27)^2)</f>
        <v>82.434647836708294</v>
      </c>
      <c r="BE29" s="98">
        <f>SQRT(('Box Position Calc'!$D27-BE$6)^2+(BE$4-'Box Position Calc'!$C27)^2)</f>
        <v>83.571794700183091</v>
      </c>
      <c r="BF29" s="98"/>
      <c r="BG29" s="98"/>
      <c r="BH29" s="98"/>
      <c r="BI29" s="98"/>
      <c r="BJ29" s="98"/>
      <c r="BK29" s="98"/>
      <c r="BL29" s="98"/>
      <c r="BM29" s="98"/>
      <c r="BN29" s="98"/>
      <c r="BO29" s="98"/>
      <c r="BP29" s="98"/>
      <c r="BQ29" s="98"/>
      <c r="BR29" s="98"/>
      <c r="BS29" s="98"/>
      <c r="BT29" s="98"/>
      <c r="BU29" s="98"/>
      <c r="BV29" s="98">
        <f>'Box Position Calc'!$D65</f>
        <v>1.5874381305268552</v>
      </c>
      <c r="BW29" s="98">
        <f>'Box Position Calc'!$F65</f>
        <v>6.4435097419985192</v>
      </c>
      <c r="BX29" s="98">
        <f>Display!D66</f>
        <v>20</v>
      </c>
      <c r="BY29" s="101"/>
      <c r="BZ29" s="98">
        <f t="shared" ref="BZ29:BZ36" si="186">IF($BV29=D$4,90,
      IF(AND(($BV29-D$4)&gt;0,($BW29-D$6)&gt;0),
            270-DEGREES(ATAN(($BW29-D$6)/($BV29-D$4)))-180+90+N("4"),
            IF(AND(($BV29-D$4)&lt;0,($BW29-D$6)&gt;=0),
                   180-DEGREES(ATAN(($BW29-D$6)/($BV29-D$4)))-180+N("3"),
                   IF(AND(($BV29-D$4)&gt;0,($BW29-D$6)&lt;0),
                          DEGREES(ATAN(($BW29-D$6)/($BV29-D$4)))-180+N("1"),
                          IF(AND(($BV29-D$4)&lt;0,($BW29-D$6)&lt;0),
                                90-DEGREES(ATAN(($BW29-D$6)/($BV29-D$4)))+90-180+N("2"),
                                180-DEGREES(ATAN(($BW29-D$6)/($BV29-D$4)))-180
                           )
                   )
            )
      )
)</f>
        <v>33.161369041827697</v>
      </c>
      <c r="CA29" s="98">
        <f t="shared" ref="CA29:CA36" si="187">IF($BV29=E$4,90,
      IF(AND(($BV29-E$4)&gt;0,($BW29-E$6)&gt;0),
            270-DEGREES(ATAN(($BW29-E$6)/($BV29-E$4)))-180+90+N("4"),
            IF(AND(($BV29-E$4)&lt;0,($BW29-E$6)&gt;=0),
                   180-DEGREES(ATAN(($BW29-E$6)/($BV29-E$4)))-180+N("3"),
                   IF(AND(($BV29-E$4)&gt;0,($BW29-E$6)&lt;0),
                          DEGREES(ATAN(($BW29-E$6)/($BV29-E$4)))-180+N("1"),
                          IF(AND(($BV29-E$4)&lt;0,($BW29-E$6)&lt;0),
                                90-DEGREES(ATAN(($BW29-E$6)/($BV29-E$4)))+90-180+N("2"),
                                180-DEGREES(ATAN(($BW29-E$6)/($BV29-E$4)))-180
                           )
                   )
            )
      )
)</f>
        <v>24.042527089165731</v>
      </c>
      <c r="CB29" s="98">
        <f t="shared" ref="CB29:CB36" si="188">IF($BV29=F$4,90,
      IF(AND(($BV29-F$4)&gt;0,($BW29-F$6)&gt;0),
            270-DEGREES(ATAN(($BW29-F$6)/($BV29-F$4)))-180+90+N("4"),
            IF(AND(($BV29-F$4)&lt;0,($BW29-F$6)&gt;=0),
                   180-DEGREES(ATAN(($BW29-F$6)/($BV29-F$4)))-180+N("3"),
                   IF(AND(($BV29-F$4)&gt;0,($BW29-F$6)&lt;0),
                          DEGREES(ATAN(($BW29-F$6)/($BV29-F$4)))-180+N("1"),
                          IF(AND(($BV29-F$4)&lt;0,($BW29-F$6)&lt;0),
                                90-DEGREES(ATAN(($BW29-F$6)/($BV29-F$4)))+90-180+N("2"),
                                180-DEGREES(ATAN(($BW29-F$6)/($BV29-F$4)))-180
                           )
                   )
            )
      )
)</f>
        <v>21.058715767724152</v>
      </c>
      <c r="CC29" s="98">
        <f t="shared" ref="CC29:CC36" si="189">IF($BV29=G$4,90,
      IF(AND(($BV29-G$4)&gt;0,($BW29-G$6)&gt;0),
            270-DEGREES(ATAN(($BW29-G$6)/($BV29-G$4)))-180+90+N("4"),
            IF(AND(($BV29-G$4)&lt;0,($BW29-G$6)&gt;=0),
                   180-DEGREES(ATAN(($BW29-G$6)/($BV29-G$4)))-180+N("3"),
                   IF(AND(($BV29-G$4)&gt;0,($BW29-G$6)&lt;0),
                          DEGREES(ATAN(($BW29-G$6)/($BV29-G$4)))-180+N("1"),
                          IF(AND(($BV29-G$4)&lt;0,($BW29-G$6)&lt;0),
                                90-DEGREES(ATAN(($BW29-G$6)/($BV29-G$4)))+90-180+N("2"),
                                180-DEGREES(ATAN(($BW29-G$6)/($BV29-G$4)))-180
                           )
                   )
            )
      )
)</f>
        <v>18.709832935335498</v>
      </c>
      <c r="CD29" s="98">
        <f t="shared" ref="CD29:CD36" si="190">IF($BV29=H$4,90,
      IF(AND(($BV29-H$4)&gt;0,($BW29-H$6)&gt;0),
            270-DEGREES(ATAN(($BW29-H$6)/($BV29-H$4)))-180+90+N("4"),
            IF(AND(($BV29-H$4)&lt;0,($BW29-H$6)&gt;=0),
                   180-DEGREES(ATAN(($BW29-H$6)/($BV29-H$4)))-180+N("3"),
                   IF(AND(($BV29-H$4)&gt;0,($BW29-H$6)&lt;0),
                          DEGREES(ATAN(($BW29-H$6)/($BV29-H$4)))-180+N("1"),
                          IF(AND(($BV29-H$4)&lt;0,($BW29-H$6)&lt;0),
                                90-DEGREES(ATAN(($BW29-H$6)/($BV29-H$4)))+90-180+N("2"),
                                180-DEGREES(ATAN(($BW29-H$6)/($BV29-H$4)))-180
                           )
                   )
            )
      )
)</f>
        <v>16.818603719022917</v>
      </c>
      <c r="CE29" s="98">
        <f t="shared" ref="CE29:CE36" si="191">IF($BV29=I$4,90,
      IF(AND(($BV29-I$4)&gt;0,($BW29-I$6)&gt;0),
            270-DEGREES(ATAN(($BW29-I$6)/($BV29-I$4)))-180+90+N("4"),
            IF(AND(($BV29-I$4)&lt;0,($BW29-I$6)&gt;=0),
                   180-DEGREES(ATAN(($BW29-I$6)/($BV29-I$4)))-180+N("3"),
                   IF(AND(($BV29-I$4)&gt;0,($BW29-I$6)&lt;0),
                          DEGREES(ATAN(($BW29-I$6)/($BV29-I$4)))-180+N("1"),
                          IF(AND(($BV29-I$4)&lt;0,($BW29-I$6)&lt;0),
                                90-DEGREES(ATAN(($BW29-I$6)/($BV29-I$4)))+90-180+N("2"),
                                180-DEGREES(ATAN(($BW29-I$6)/($BV29-I$4)))-180
                           )
                   )
            )
      )
)</f>
        <v>15.266297705476006</v>
      </c>
      <c r="CF29" s="98">
        <f t="shared" ref="CF29:CF36" si="192">IF($BV29=J$4,90,
      IF(AND(($BV29-J$4)&gt;0,($BW29-J$6)&gt;0),
            270-DEGREES(ATAN(($BW29-J$6)/($BV29-J$4)))-180+90+N("4"),
            IF(AND(($BV29-J$4)&lt;0,($BW29-J$6)&gt;=0),
                   180-DEGREES(ATAN(($BW29-J$6)/($BV29-J$4)))-180+N("3"),
                   IF(AND(($BV29-J$4)&gt;0,($BW29-J$6)&lt;0),
                          DEGREES(ATAN(($BW29-J$6)/($BV29-J$4)))-180+N("1"),
                          IF(AND(($BV29-J$4)&lt;0,($BW29-J$6)&lt;0),
                                90-DEGREES(ATAN(($BW29-J$6)/($BV29-J$4)))+90-180+N("2"),
                                180-DEGREES(ATAN(($BW29-J$6)/($BV29-J$4)))-180
                           )
                   )
            )
      )
)</f>
        <v>13.971077145249296</v>
      </c>
      <c r="CG29" s="98">
        <f t="shared" ref="CG29:CG36" si="193">IF($BV29=K$4,90,
      IF(AND(($BV29-K$4)&gt;0,($BW29-K$6)&gt;0),
            270-DEGREES(ATAN(($BW29-K$6)/($BV29-K$4)))-180+90+N("4"),
            IF(AND(($BV29-K$4)&lt;0,($BW29-K$6)&gt;=0),
                   180-DEGREES(ATAN(($BW29-K$6)/($BV29-K$4)))-180+N("3"),
                   IF(AND(($BV29-K$4)&gt;0,($BW29-K$6)&lt;0),
                          DEGREES(ATAN(($BW29-K$6)/($BV29-K$4)))-180+N("1"),
                          IF(AND(($BV29-K$4)&lt;0,($BW29-K$6)&lt;0),
                                90-DEGREES(ATAN(($BW29-K$6)/($BV29-K$4)))+90-180+N("2"),
                                180-DEGREES(ATAN(($BW29-K$6)/($BV29-K$4)))-180
                           )
                   )
            )
      )
)</f>
        <v>12.87501064811218</v>
      </c>
      <c r="CH29" s="98">
        <f t="shared" ref="CH29:CH36" si="194">IF($BV29=L$4,90,
      IF(AND(($BV29-L$4)&gt;0,($BW29-L$6)&gt;0),
            270-DEGREES(ATAN(($BW29-L$6)/($BV29-L$4)))-180+90+N("4"),
            IF(AND(($BV29-L$4)&lt;0,($BW29-L$6)&gt;=0),
                   180-DEGREES(ATAN(($BW29-L$6)/($BV29-L$4)))-180+N("3"),
                   IF(AND(($BV29-L$4)&gt;0,($BW29-L$6)&lt;0),
                          DEGREES(ATAN(($BW29-L$6)/($BV29-L$4)))-180+N("1"),
                          IF(AND(($BV29-L$4)&lt;0,($BW29-L$6)&lt;0),
                                90-DEGREES(ATAN(($BW29-L$6)/($BV29-L$4)))+90-180+N("2"),
                                180-DEGREES(ATAN(($BW29-L$6)/($BV29-L$4)))-180
                           )
                   )
            )
      )
)</f>
        <v>11.936090806001175</v>
      </c>
      <c r="CI29" s="98">
        <f t="shared" ref="CI29:CI36" si="195">IF($BV29=M$4,90,
      IF(AND(($BV29-M$4)&gt;0,($BW29-M$6)&gt;0),
            270-DEGREES(ATAN(($BW29-M$6)/($BV29-M$4)))-180+90+N("4"),
            IF(AND(($BV29-M$4)&lt;0,($BW29-M$6)&gt;=0),
                   180-DEGREES(ATAN(($BW29-M$6)/($BV29-M$4)))-180+N("3"),
                   IF(AND(($BV29-M$4)&gt;0,($BW29-M$6)&lt;0),
                          DEGREES(ATAN(($BW29-M$6)/($BV29-M$4)))-180+N("1"),
                          IF(AND(($BV29-M$4)&lt;0,($BW29-M$6)&lt;0),
                                90-DEGREES(ATAN(($BW29-M$6)/($BV29-M$4)))+90-180+N("2"),
                                180-DEGREES(ATAN(($BW29-M$6)/($BV29-M$4)))-180
                           )
                   )
            )
      )
)</f>
        <v>11.123194295069283</v>
      </c>
      <c r="CJ29" s="98">
        <f t="shared" ref="CJ29:CJ36" si="196">IF($BV29=N$4,90,
      IF(AND(($BV29-N$4)&gt;0,($BW29-N$6)&gt;0),
            270-DEGREES(ATAN(($BW29-N$6)/($BV29-N$4)))-180+90+N("4"),
            IF(AND(($BV29-N$4)&lt;0,($BW29-N$6)&gt;=0),
                   180-DEGREES(ATAN(($BW29-N$6)/($BV29-N$4)))-180+N("3"),
                   IF(AND(($BV29-N$4)&gt;0,($BW29-N$6)&lt;0),
                          DEGREES(ATAN(($BW29-N$6)/($BV29-N$4)))-180+N("1"),
                          IF(AND(($BV29-N$4)&lt;0,($BW29-N$6)&lt;0),
                                90-DEGREES(ATAN(($BW29-N$6)/($BV29-N$4)))+90-180+N("2"),
                                180-DEGREES(ATAN(($BW29-N$6)/($BV29-N$4)))-180
                           )
                   )
            )
      )
)</f>
        <v>10.412814841573777</v>
      </c>
      <c r="CK29" s="98">
        <f t="shared" ref="CK29:CK36" si="197">IF($BV29=O$4,90,
      IF(AND(($BV29-O$4)&gt;0,($BW29-O$6)&gt;0),
            270-DEGREES(ATAN(($BW29-O$6)/($BV29-O$4)))-180+90+N("4"),
            IF(AND(($BV29-O$4)&lt;0,($BW29-O$6)&gt;=0),
                   180-DEGREES(ATAN(($BW29-O$6)/($BV29-O$4)))-180+N("3"),
                   IF(AND(($BV29-O$4)&gt;0,($BW29-O$6)&lt;0),
                          DEGREES(ATAN(($BW29-O$6)/($BV29-O$4)))-180+N("1"),
                          IF(AND(($BV29-O$4)&lt;0,($BW29-O$6)&lt;0),
                                90-DEGREES(ATAN(($BW29-O$6)/($BV29-O$4)))+90-180+N("2"),
                                180-DEGREES(ATAN(($BW29-O$6)/($BV29-O$4)))-180
                           )
                   )
            )
      )
)</f>
        <v>9.7868922048150182</v>
      </c>
      <c r="CL29" s="98">
        <f t="shared" ref="CL29:CL36" si="198">IF($BV29=P$4,90,
      IF(AND(($BV29-P$4)&gt;0,($BW29-P$6)&gt;0),
            270-DEGREES(ATAN(($BW29-P$6)/($BV29-P$4)))-180+90+N("4"),
            IF(AND(($BV29-P$4)&lt;0,($BW29-P$6)&gt;=0),
                   180-DEGREES(ATAN(($BW29-P$6)/($BV29-P$4)))-180+N("3"),
                   IF(AND(($BV29-P$4)&gt;0,($BW29-P$6)&lt;0),
                          DEGREES(ATAN(($BW29-P$6)/($BV29-P$4)))-180+N("1"),
                          IF(AND(($BV29-P$4)&lt;0,($BW29-P$6)&lt;0),
                                90-DEGREES(ATAN(($BW29-P$6)/($BV29-P$4)))+90-180+N("2"),
                                180-DEGREES(ATAN(($BW29-P$6)/($BV29-P$4)))-180
                           )
                   )
            )
      )
)</f>
        <v>9.2313360220920799</v>
      </c>
      <c r="CM29" s="98">
        <f t="shared" ref="CM29:CM36" si="199">IF($BV29=Q$4,90,
      IF(AND(($BV29-Q$4)&gt;0,($BW29-Q$6)&gt;0),
            270-DEGREES(ATAN(($BW29-Q$6)/($BV29-Q$4)))-180+90+N("4"),
            IF(AND(($BV29-Q$4)&lt;0,($BW29-Q$6)&gt;=0),
                   180-DEGREES(ATAN(($BW29-Q$6)/($BV29-Q$4)))-180+N("3"),
                   IF(AND(($BV29-Q$4)&gt;0,($BW29-Q$6)&lt;0),
                          DEGREES(ATAN(($BW29-Q$6)/($BV29-Q$4)))-180+N("1"),
                          IF(AND(($BV29-Q$4)&lt;0,($BW29-Q$6)&lt;0),
                                90-DEGREES(ATAN(($BW29-Q$6)/($BV29-Q$4)))+90-180+N("2"),
                                180-DEGREES(ATAN(($BW29-Q$6)/($BV29-Q$4)))-180
                           )
                   )
            )
      )
)</f>
        <v>8.7350008079667134</v>
      </c>
      <c r="CN29" s="98">
        <f t="shared" ref="CN29:CN36" si="200">IF($BV29=R$4,90,
      IF(AND(($BV29-R$4)&gt;0,($BW29-R$6)&gt;0),
            270-DEGREES(ATAN(($BW29-R$6)/($BV29-R$4)))-180+90+N("4"),
            IF(AND(($BV29-R$4)&lt;0,($BW29-R$6)&gt;=0),
                   180-DEGREES(ATAN(($BW29-R$6)/($BV29-R$4)))-180+N("3"),
                   IF(AND(($BV29-R$4)&gt;0,($BW29-R$6)&lt;0),
                          DEGREES(ATAN(($BW29-R$6)/($BV29-R$4)))-180+N("1"),
                          IF(AND(($BV29-R$4)&lt;0,($BW29-R$6)&lt;0),
                                90-DEGREES(ATAN(($BW29-R$6)/($BV29-R$4)))+90-180+N("2"),
                                180-DEGREES(ATAN(($BW29-R$6)/($BV29-R$4)))-180
                           )
                   )
            )
      )
)</f>
        <v>8.2889604406943818</v>
      </c>
      <c r="CO29" s="98">
        <f t="shared" ref="CO29:CO36" si="201">IF($BV29=S$4,90,
      IF(AND(($BV29-S$4)&gt;0,($BW29-S$6)&gt;0),
            270-DEGREES(ATAN(($BW29-S$6)/($BV29-S$4)))-180+90+N("4"),
            IF(AND(($BV29-S$4)&lt;0,($BW29-S$6)&gt;=0),
                   180-DEGREES(ATAN(($BW29-S$6)/($BV29-S$4)))-180+N("3"),
                   IF(AND(($BV29-S$4)&gt;0,($BW29-S$6)&lt;0),
                          DEGREES(ATAN(($BW29-S$6)/($BV29-S$4)))-180+N("1"),
                          IF(AND(($BV29-S$4)&lt;0,($BW29-S$6)&lt;0),
                                90-DEGREES(ATAN(($BW29-S$6)/($BV29-S$4)))+90-180+N("2"),
                                180-DEGREES(ATAN(($BW29-S$6)/($BV29-S$4)))-180
                           )
                   )
            )
      )
)</f>
        <v>7.8859855665015743</v>
      </c>
      <c r="CP29" s="98">
        <f t="shared" ref="CP29:CP36" si="202">IF($BV29=T$4,90,
      IF(AND(($BV29-T$4)&gt;0,($BW29-T$6)&gt;0),
            270-DEGREES(ATAN(($BW29-T$6)/($BV29-T$4)))-180+90+N("4"),
            IF(AND(($BV29-T$4)&lt;0,($BW29-T$6)&gt;=0),
                   180-DEGREES(ATAN(($BW29-T$6)/($BV29-T$4)))-180+N("3"),
                   IF(AND(($BV29-T$4)&gt;0,($BW29-T$6)&lt;0),
                          DEGREES(ATAN(($BW29-T$6)/($BV29-T$4)))-180+N("1"),
                          IF(AND(($BV29-T$4)&lt;0,($BW29-T$6)&lt;0),
                                90-DEGREES(ATAN(($BW29-T$6)/($BV29-T$4)))+90-180+N("2"),
                                180-DEGREES(ATAN(($BW29-T$6)/($BV29-T$4)))-180
                           )
                   )
            )
      )
)</f>
        <v>7.5201611053497288</v>
      </c>
      <c r="CQ29" s="98">
        <f t="shared" ref="CQ29:CQ36" si="203">IF($BV29=U$4,90,
      IF(AND(($BV29-U$4)&gt;0,($BW29-U$6)&gt;0),
            270-DEGREES(ATAN(($BW29-U$6)/($BV29-U$4)))-180+90+N("4"),
            IF(AND(($BV29-U$4)&lt;0,($BW29-U$6)&gt;=0),
                   180-DEGREES(ATAN(($BW29-U$6)/($BV29-U$4)))-180+N("3"),
                   IF(AND(($BV29-U$4)&gt;0,($BW29-U$6)&lt;0),
                          DEGREES(ATAN(($BW29-U$6)/($BV29-U$4)))-180+N("1"),
                          IF(AND(($BV29-U$4)&lt;0,($BW29-U$6)&lt;0),
                                90-DEGREES(ATAN(($BW29-U$6)/($BV29-U$4)))+90-180+N("2"),
                                180-DEGREES(ATAN(($BW29-U$6)/($BV29-U$4)))-180
                           )
                   )
            )
      )
)</f>
        <v>7.1866021774854971</v>
      </c>
      <c r="CR29" s="98">
        <f t="shared" ref="CR29:CR36" si="204">IF($BV29=V$4,90,
      IF(AND(($BV29-V$4)&gt;0,($BW29-V$6)&gt;0),
            270-DEGREES(ATAN(($BW29-V$6)/($BV29-V$4)))-180+90+N("4"),
            IF(AND(($BV29-V$4)&lt;0,($BW29-V$6)&gt;=0),
                   180-DEGREES(ATAN(($BW29-V$6)/($BV29-V$4)))-180+N("3"),
                   IF(AND(($BV29-V$4)&gt;0,($BW29-V$6)&lt;0),
                          DEGREES(ATAN(($BW29-V$6)/($BV29-V$4)))-180+N("1"),
                          IF(AND(($BV29-V$4)&lt;0,($BW29-V$6)&lt;0),
                                90-DEGREES(ATAN(($BW29-V$6)/($BV29-V$4)))+90-180+N("2"),
                                180-DEGREES(ATAN(($BW29-V$6)/($BV29-V$4)))-180
                           )
                   )
            )
      )
)</f>
        <v>7.1866021774854971</v>
      </c>
      <c r="CS29" s="98">
        <f t="shared" ref="CS29:CS36" si="205">IF($BV29=W$4,90,
      IF(AND(($BV29-W$4)&gt;0,($BW29-W$6)&gt;0),
            270-DEGREES(ATAN(($BW29-W$6)/($BV29-W$4)))-180+90+N("4"),
            IF(AND(($BV29-W$4)&lt;0,($BW29-W$6)&gt;=0),
                   180-DEGREES(ATAN(($BW29-W$6)/($BV29-W$4)))-180+N("3"),
                   IF(AND(($BV29-W$4)&gt;0,($BW29-W$6)&lt;0),
                          DEGREES(ATAN(($BW29-W$6)/($BV29-W$4)))-180+N("1"),
                          IF(AND(($BV29-W$4)&lt;0,($BW29-W$6)&lt;0),
                                90-DEGREES(ATAN(($BW29-W$6)/($BV29-W$4)))+90-180+N("2"),
                                180-DEGREES(ATAN(($BW29-W$6)/($BV29-W$4)))-180
                           )
                   )
            )
      )
)</f>
        <v>6.6302909837407356</v>
      </c>
      <c r="CT29" s="98">
        <f t="shared" ref="CT29:CT36" si="206">IF($BV29=X$4,90,
      IF(AND(($BV29-X$4)&gt;0,($BW29-X$6)&gt;0),
            270-DEGREES(ATAN(($BW29-X$6)/($BV29-X$4)))-180+90+N("4"),
            IF(AND(($BV29-X$4)&lt;0,($BW29-X$6)&gt;=0),
                   180-DEGREES(ATAN(($BW29-X$6)/($BV29-X$4)))-180+N("3"),
                   IF(AND(($BV29-X$4)&gt;0,($BW29-X$6)&lt;0),
                          DEGREES(ATAN(($BW29-X$6)/($BV29-X$4)))-180+N("1"),
                          IF(AND(($BV29-X$4)&lt;0,($BW29-X$6)&lt;0),
                                90-DEGREES(ATAN(($BW29-X$6)/($BV29-X$4)))+90-180+N("2"),
                                180-DEGREES(ATAN(($BW29-X$6)/($BV29-X$4)))-180
                           )
                   )
            )
      )
)</f>
        <v>6.3789368653293081</v>
      </c>
      <c r="CU29" s="98">
        <f t="shared" ref="CU29:CU36" si="207">IF($BV29=Y$4,90,
      IF(AND(($BV29-Y$4)&gt;0,($BW29-Y$6)&gt;0),
            270-DEGREES(ATAN(($BW29-Y$6)/($BV29-Y$4)))-180+90+N("4"),
            IF(AND(($BV29-Y$4)&lt;0,($BW29-Y$6)&gt;=0),
                   180-DEGREES(ATAN(($BW29-Y$6)/($BV29-Y$4)))-180+N("3"),
                   IF(AND(($BV29-Y$4)&gt;0,($BW29-Y$6)&lt;0),
                          DEGREES(ATAN(($BW29-Y$6)/($BV29-Y$4)))-180+N("1"),
                          IF(AND(($BV29-Y$4)&lt;0,($BW29-Y$6)&lt;0),
                                90-DEGREES(ATAN(($BW29-Y$6)/($BV29-Y$4)))+90-180+N("2"),
                                180-DEGREES(ATAN(($BW29-Y$6)/($BV29-Y$4)))-180
                           )
                   )
            )
      )
)</f>
        <v>6.1432384950807375</v>
      </c>
      <c r="CV29" s="98">
        <f t="shared" ref="CV29:CV36" si="208">IF($BV29=Z$4,90,
      IF(AND(($BV29-Z$4)&gt;0,($BW29-Z$6)&gt;0),
            270-DEGREES(ATAN(($BW29-Z$6)/($BV29-Z$4)))-180+90+N("4"),
            IF(AND(($BV29-Z$4)&lt;0,($BW29-Z$6)&gt;=0),
                   180-DEGREES(ATAN(($BW29-Z$6)/($BV29-Z$4)))-180+N("3"),
                   IF(AND(($BV29-Z$4)&gt;0,($BW29-Z$6)&lt;0),
                          DEGREES(ATAN(($BW29-Z$6)/($BV29-Z$4)))-180+N("1"),
                          IF(AND(($BV29-Z$4)&lt;0,($BW29-Z$6)&lt;0),
                                90-DEGREES(ATAN(($BW29-Z$6)/($BV29-Z$4)))+90-180+N("2"),
                                180-DEGREES(ATAN(($BW29-Z$6)/($BV29-Z$4)))-180
                           )
                   )
            )
      )
)</f>
        <v>5.921784640869646</v>
      </c>
      <c r="CW29" s="98">
        <f t="shared" ref="CW29:CW36" si="209">IF($BV29=AA$4,90,
      IF(AND(($BV29-AA$4)&gt;0,($BW29-AA$6)&gt;0),
            270-DEGREES(ATAN(($BW29-AA$6)/($BV29-AA$4)))-180+90+N("4"),
            IF(AND(($BV29-AA$4)&lt;0,($BW29-AA$6)&gt;=0),
                   180-DEGREES(ATAN(($BW29-AA$6)/($BV29-AA$4)))-180+N("3"),
                   IF(AND(($BV29-AA$4)&gt;0,($BW29-AA$6)&lt;0),
                          DEGREES(ATAN(($BW29-AA$6)/($BV29-AA$4)))-180+N("1"),
                          IF(AND(($BV29-AA$4)&lt;0,($BW29-AA$6)&lt;0),
                                90-DEGREES(ATAN(($BW29-AA$6)/($BV29-AA$4)))+90-180+N("2"),
                                180-DEGREES(ATAN(($BW29-AA$6)/($BV29-AA$4)))-180
                           )
                   )
            )
      )
)</f>
        <v>5.7133279268245758</v>
      </c>
      <c r="CX29" s="98">
        <f t="shared" ref="CX29:CX36" si="210">IF($BV29=AB$4,90,
      IF(AND(($BV29-AB$4)&gt;0,($BW29-AB$6)&gt;0),
            270-DEGREES(ATAN(($BW29-AB$6)/($BV29-AB$4)))-180+90+N("4"),
            IF(AND(($BV29-AB$4)&lt;0,($BW29-AB$6)&gt;=0),
                   180-DEGREES(ATAN(($BW29-AB$6)/($BV29-AB$4)))-180+N("3"),
                   IF(AND(($BV29-AB$4)&gt;0,($BW29-AB$6)&lt;0),
                          DEGREES(ATAN(($BW29-AB$6)/($BV29-AB$4)))-180+N("1"),
                          IF(AND(($BV29-AB$4)&lt;0,($BW29-AB$6)&lt;0),
                                90-DEGREES(ATAN(($BW29-AB$6)/($BV29-AB$4)))+90-180+N("2"),
                                180-DEGREES(ATAN(($BW29-AB$6)/($BV29-AB$4)))-180
                           )
                   )
            )
      )
)</f>
        <v>5.5167618325095873</v>
      </c>
      <c r="CY29" s="98">
        <f t="shared" ref="CY29:CY36" si="211">IF($BV29=AC$4,90,
      IF(AND(($BV29-AC$4)&gt;0,($BW29-AC$6)&gt;0),
            270-DEGREES(ATAN(($BW29-AC$6)/($BV29-AC$4)))-180+90+N("4"),
            IF(AND(($BV29-AC$4)&lt;0,($BW29-AC$6)&gt;=0),
                   180-DEGREES(ATAN(($BW29-AC$6)/($BV29-AC$4)))-180+N("3"),
                   IF(AND(($BV29-AC$4)&gt;0,($BW29-AC$6)&lt;0),
                          DEGREES(ATAN(($BW29-AC$6)/($BV29-AC$4)))-180+N("1"),
                          IF(AND(($BV29-AC$4)&lt;0,($BW29-AC$6)&lt;0),
                                90-DEGREES(ATAN(($BW29-AC$6)/($BV29-AC$4)))+90-180+N("2"),
                                180-DEGREES(ATAN(($BW29-AC$6)/($BV29-AC$4)))-180
                           )
                   )
            )
      )
)</f>
        <v>5.3311014433028845</v>
      </c>
      <c r="CZ29" s="98">
        <f t="shared" ref="CZ29:CZ36" si="212">IF($BV29=AD$4,90,
      IF(AND(($BV29-AD$4)&gt;0,($BW29-AD$6)&gt;0),
            270-DEGREES(ATAN(($BW29-AD$6)/($BV29-AD$4)))-180+90+N("4"),
            IF(AND(($BV29-AD$4)&lt;0,($BW29-AD$6)&gt;=0),
                   180-DEGREES(ATAN(($BW29-AD$6)/($BV29-AD$4)))-180+N("3"),
                   IF(AND(($BV29-AD$4)&gt;0,($BW29-AD$6)&lt;0),
                          DEGREES(ATAN(($BW29-AD$6)/($BV29-AD$4)))-180+N("1"),
                          IF(AND(($BV29-AD$4)&lt;0,($BW29-AD$6)&lt;0),
                                90-DEGREES(ATAN(($BW29-AD$6)/($BV29-AD$4)))+90-180+N("2"),
                                180-DEGREES(ATAN(($BW29-AD$6)/($BV29-AD$4)))-180
                           )
                   )
            )
      )
)</f>
        <v>5.1554672602570975</v>
      </c>
      <c r="DA29" s="98">
        <f t="shared" ref="DA29:DA36" si="213">IF($BV29=AE$4,90,
      IF(AND(($BV29-AE$4)&gt;0,($BW29-AE$6)&gt;0),
            270-DEGREES(ATAN(($BW29-AE$6)/($BV29-AE$4)))-180+90+N("4"),
            IF(AND(($BV29-AE$4)&lt;0,($BW29-AE$6)&gt;=0),
                   180-DEGREES(ATAN(($BW29-AE$6)/($BV29-AE$4)))-180+N("3"),
                   IF(AND(($BV29-AE$4)&gt;0,($BW29-AE$6)&lt;0),
                          DEGREES(ATAN(($BW29-AE$6)/($BV29-AE$4)))-180+N("1"),
                          IF(AND(($BV29-AE$4)&lt;0,($BW29-AE$6)&lt;0),
                                90-DEGREES(ATAN(($BW29-AE$6)/($BV29-AE$4)))+90-180+N("2"),
                                180-DEGREES(ATAN(($BW29-AE$6)/($BV29-AE$4)))-180
                           )
                   )
            )
      )
)</f>
        <v>4.9890715191237973</v>
      </c>
      <c r="DB29" s="98">
        <f t="shared" ref="DB29:DB36" si="214">IF($BV29=AF$4,90,
      IF(AND(($BV29-AF$4)&gt;0,($BW29-AF$6)&gt;0),
            270-DEGREES(ATAN(($BW29-AF$6)/($BV29-AF$4)))-180+90+N("4"),
            IF(AND(($BV29-AF$4)&lt;0,($BW29-AF$6)&gt;=0),
                   180-DEGREES(ATAN(($BW29-AF$6)/($BV29-AF$4)))-180+N("3"),
                   IF(AND(($BV29-AF$4)&gt;0,($BW29-AF$6)&lt;0),
                          DEGREES(ATAN(($BW29-AF$6)/($BV29-AF$4)))-180+N("1"),
                          IF(AND(($BV29-AF$4)&lt;0,($BW29-AF$6)&lt;0),
                                90-DEGREES(ATAN(($BW29-AF$6)/($BV29-AF$4)))+90-180+N("2"),
                                180-DEGREES(ATAN(($BW29-AF$6)/($BV29-AF$4)))-180
                           )
                   )
            )
      )
)</f>
        <v>4.8312065780569355</v>
      </c>
      <c r="DC29" s="98">
        <f t="shared" ref="DC29:DC36" si="215">IF($BV29=AG$4,90,
      IF(AND(($BV29-AG$4)&gt;0,($BW29-AG$6)&gt;0),
            270-DEGREES(ATAN(($BW29-AG$6)/($BV29-AG$4)))-180+90+N("4"),
            IF(AND(($BV29-AG$4)&lt;0,($BW29-AG$6)&gt;=0),
                   180-DEGREES(ATAN(($BW29-AG$6)/($BV29-AG$4)))-180+N("3"),
                   IF(AND(($BV29-AG$4)&gt;0,($BW29-AG$6)&lt;0),
                          DEGREES(ATAN(($BW29-AG$6)/($BV29-AG$4)))-180+N("1"),
                          IF(AND(($BV29-AG$4)&lt;0,($BW29-AG$6)&lt;0),
                                90-DEGREES(ATAN(($BW29-AG$6)/($BV29-AG$4)))+90-180+N("2"),
                                180-DEGREES(ATAN(($BW29-AG$6)/($BV29-AG$4)))-180
                           )
                   )
            )
      )
)</f>
        <v>4.6812350193806935</v>
      </c>
      <c r="DD29" s="98">
        <f t="shared" ref="DD29:DD36" si="216">IF($BV29=AH$4,90,
      IF(AND(($BV29-AH$4)&gt;0,($BW29-AH$6)&gt;0),
            270-DEGREES(ATAN(($BW29-AH$6)/($BV29-AH$4)))-180+90+N("4"),
            IF(AND(($BV29-AH$4)&lt;0,($BW29-AH$6)&gt;=0),
                   180-DEGREES(ATAN(($BW29-AH$6)/($BV29-AH$4)))-180+N("3"),
                   IF(AND(($BV29-AH$4)&gt;0,($BW29-AH$6)&lt;0),
                          DEGREES(ATAN(($BW29-AH$6)/($BV29-AH$4)))-180+N("1"),
                          IF(AND(($BV29-AH$4)&lt;0,($BW29-AH$6)&lt;0),
                                90-DEGREES(ATAN(($BW29-AH$6)/($BV29-AH$4)))+90-180+N("2"),
                                180-DEGREES(ATAN(($BW29-AH$6)/($BV29-AH$4)))-180
                           )
                   )
            )
      )
)</f>
        <v>4.5385811783668544</v>
      </c>
      <c r="DE29" s="98">
        <f t="shared" ref="DE29:DE36" si="217">IF($BV29=AI$4,90,
      IF(AND(($BV29-AI$4)&gt;0,($BW29-AI$6)&gt;0),
            270-DEGREES(ATAN(($BW29-AI$6)/($BV29-AI$4)))-180+90+N("4"),
            IF(AND(($BV29-AI$4)&lt;0,($BW29-AI$6)&gt;=0),
                   180-DEGREES(ATAN(($BW29-AI$6)/($BV29-AI$4)))-180+N("3"),
                   IF(AND(($BV29-AI$4)&gt;0,($BW29-AI$6)&lt;0),
                          DEGREES(ATAN(($BW29-AI$6)/($BV29-AI$4)))-180+N("1"),
                          IF(AND(($BV29-AI$4)&lt;0,($BW29-AI$6)&lt;0),
                                90-DEGREES(ATAN(($BW29-AI$6)/($BV29-AI$4)))+90-180+N("2"),
                                180-DEGREES(ATAN(($BW29-AI$6)/($BV29-AI$4)))-180
                           )
                   )
            )
      )
)</f>
        <v>4.4027238654336998</v>
      </c>
      <c r="DF29" s="98">
        <f t="shared" ref="DF29:DF36" si="218">IF($BV29=AJ$4,90,
      IF(AND(($BV29-AJ$4)&gt;0,($BW29-AJ$6)&gt;0),
            270-DEGREES(ATAN(($BW29-AJ$6)/($BV29-AJ$4)))-180+90+N("4"),
            IF(AND(($BV29-AJ$4)&lt;0,($BW29-AJ$6)&gt;=0),
                   180-DEGREES(ATAN(($BW29-AJ$6)/($BV29-AJ$4)))-180+N("3"),
                   IF(AND(($BV29-AJ$4)&gt;0,($BW29-AJ$6)&lt;0),
                          DEGREES(ATAN(($BW29-AJ$6)/($BV29-AJ$4)))-180+N("1"),
                          IF(AND(($BV29-AJ$4)&lt;0,($BW29-AJ$6)&lt;0),
                                90-DEGREES(ATAN(($BW29-AJ$6)/($BV29-AJ$4)))+90-180+N("2"),
                                180-DEGREES(ATAN(($BW29-AJ$6)/($BV29-AJ$4)))-180
                           )
                   )
            )
      )
)</f>
        <v>4.2731900907361648</v>
      </c>
      <c r="DG29" s="98">
        <f t="shared" ref="DG29:DG36" si="219">IF($BV29=AK$4,90,
      IF(AND(($BV29-AK$4)&gt;0,($BW29-AK$6)&gt;0),
            270-DEGREES(ATAN(($BW29-AK$6)/($BV29-AK$4)))-180+90+N("4"),
            IF(AND(($BV29-AK$4)&lt;0,($BW29-AK$6)&gt;=0),
                   180-DEGREES(ATAN(($BW29-AK$6)/($BV29-AK$4)))-180+N("3"),
                   IF(AND(($BV29-AK$4)&gt;0,($BW29-AK$6)&lt;0),
                          DEGREES(ATAN(($BW29-AK$6)/($BV29-AK$4)))-180+N("1"),
                          IF(AND(($BV29-AK$4)&lt;0,($BW29-AK$6)&lt;0),
                                90-DEGREES(ATAN(($BW29-AK$6)/($BV29-AK$4)))+90-180+N("2"),
                                180-DEGREES(ATAN(($BW29-AK$6)/($BV29-AK$4)))-180
                           )
                   )
            )
      )
)</f>
        <v>4.1495496341733542</v>
      </c>
      <c r="DH29" s="98">
        <f t="shared" ref="DH29:DH36" si="220">IF($BV29=AL$4,90,
      IF(AND(($BV29-AL$4)&gt;0,($BW29-AL$6)&gt;0),
            270-DEGREES(ATAN(($BW29-AL$6)/($BV29-AL$4)))-180+90+N("4"),
            IF(AND(($BV29-AL$4)&lt;0,($BW29-AL$6)&gt;=0),
                   180-DEGREES(ATAN(($BW29-AL$6)/($BV29-AL$4)))-180+N("3"),
                   IF(AND(($BV29-AL$4)&gt;0,($BW29-AL$6)&lt;0),
                          DEGREES(ATAN(($BW29-AL$6)/($BV29-AL$4)))-180+N("1"),
                          IF(AND(($BV29-AL$4)&lt;0,($BW29-AL$6)&lt;0),
                                90-DEGREES(ATAN(($BW29-AL$6)/($BV29-AL$4)))+90-180+N("2"),
                                180-DEGREES(ATAN(($BW29-AL$6)/($BV29-AL$4)))-180
                           )
                   )
            )
      )
)</f>
        <v>4.0314103312355485</v>
      </c>
      <c r="DI29" s="98">
        <f t="shared" ref="DI29:DI36" si="221">IF($BV29=AM$4,90,
      IF(AND(($BV29-AM$4)&gt;0,($BW29-AM$6)&gt;0),
            270-DEGREES(ATAN(($BW29-AM$6)/($BV29-AM$4)))-180+90+N("4"),
            IF(AND(($BV29-AM$4)&lt;0,($BW29-AM$6)&gt;=0),
                   180-DEGREES(ATAN(($BW29-AM$6)/($BV29-AM$4)))-180+N("3"),
                   IF(AND(($BV29-AM$4)&gt;0,($BW29-AM$6)&lt;0),
                          DEGREES(ATAN(($BW29-AM$6)/($BV29-AM$4)))-180+N("1"),
                          IF(AND(($BV29-AM$4)&lt;0,($BW29-AM$6)&lt;0),
                                90-DEGREES(ATAN(($BW29-AM$6)/($BV29-AM$4)))+90-180+N("2"),
                                180-DEGREES(ATAN(($BW29-AM$6)/($BV29-AM$4)))-180
                           )
                   )
            )
      )
)</f>
        <v>3.9184139672609319</v>
      </c>
      <c r="DJ29" s="98">
        <f t="shared" ref="DJ29:DJ36" si="222">IF($BV29=AN$4,90,
      IF(AND(($BV29-AN$4)&gt;0,($BW29-AN$6)&gt;0),
            270-DEGREES(ATAN(($BW29-AN$6)/($BV29-AN$4)))-180+90+N("4"),
            IF(AND(($BV29-AN$4)&lt;0,($BW29-AN$6)&gt;=0),
                   180-DEGREES(ATAN(($BW29-AN$6)/($BV29-AN$4)))-180+N("3"),
                   IF(AND(($BV29-AN$4)&gt;0,($BW29-AN$6)&lt;0),
                          DEGREES(ATAN(($BW29-AN$6)/($BV29-AN$4)))-180+N("1"),
                          IF(AND(($BV29-AN$4)&lt;0,($BW29-AN$6)&lt;0),
                                90-DEGREES(ATAN(($BW29-AN$6)/($BV29-AN$4)))+90-180+N("2"),
                                180-DEGREES(ATAN(($BW29-AN$6)/($BV29-AN$4)))-180
                           )
                   )
            )
      )
)</f>
        <v>3.0181995847434564</v>
      </c>
      <c r="DK29" s="98">
        <f t="shared" ref="DK29:DK36" si="223">IF($BV29=AO$4,90,
      IF(AND(($BV29-AO$4)&gt;0,($BW29-AO$6)&gt;0),
            270-DEGREES(ATAN(($BW29-AO$6)/($BV29-AO$4)))-180+90+N("4"),
            IF(AND(($BV29-AO$4)&lt;0,($BW29-AO$6)&gt;=0),
                   180-DEGREES(ATAN(($BW29-AO$6)/($BV29-AO$4)))-180+N("3"),
                   IF(AND(($BV29-AO$4)&gt;0,($BW29-AO$6)&lt;0),
                          DEGREES(ATAN(($BW29-AO$6)/($BV29-AO$4)))-180+N("1"),
                          IF(AND(($BV29-AO$4)&lt;0,($BW29-AO$6)&lt;0),
                                90-DEGREES(ATAN(($BW29-AO$6)/($BV29-AO$4)))+90-180+N("2"),
                                180-DEGREES(ATAN(($BW29-AO$6)/($BV29-AO$4)))-180
                           )
                   )
            )
      )
)</f>
        <v>2.0933282865980516</v>
      </c>
      <c r="DL29" s="98">
        <f t="shared" ref="DL29:DL36" si="224">IF($BV29=AP$4,90,
      IF(AND(($BV29-AP$4)&gt;0,($BW29-AP$6)&gt;0),
            270-DEGREES(ATAN(($BW29-AP$6)/($BV29-AP$4)))-180+90+N("4"),
            IF(AND(($BV29-AP$4)&lt;0,($BW29-AP$6)&gt;=0),
                   180-DEGREES(ATAN(($BW29-AP$6)/($BV29-AP$4)))-180+N("3"),
                   IF(AND(($BV29-AP$4)&gt;0,($BW29-AP$6)&lt;0),
                          DEGREES(ATAN(($BW29-AP$6)/($BV29-AP$4)))-180+N("1"),
                          IF(AND(($BV29-AP$4)&lt;0,($BW29-AP$6)&lt;0),
                                90-DEGREES(ATAN(($BW29-AP$6)/($BV29-AP$4)))+90-180+N("2"),
                                180-DEGREES(ATAN(($BW29-AP$6)/($BV29-AP$4)))-180
                           )
                   )
            )
      )
)</f>
        <v>1.6535746891826761</v>
      </c>
      <c r="DM29" s="98">
        <f t="shared" ref="DM29:DM36" si="225">IF($BV29=AQ$4,90,
      IF(AND(($BV29-AQ$4)&gt;0,($BW29-AQ$6)&gt;0),
            270-DEGREES(ATAN(($BW29-AQ$6)/($BV29-AQ$4)))-180+90+N("4"),
            IF(AND(($BV29-AQ$4)&lt;0,($BW29-AQ$6)&gt;=0),
                   180-DEGREES(ATAN(($BW29-AQ$6)/($BV29-AQ$4)))-180+N("3"),
                   IF(AND(($BV29-AQ$4)&gt;0,($BW29-AQ$6)&lt;0),
                          DEGREES(ATAN(($BW29-AQ$6)/($BV29-AQ$4)))-180+N("1"),
                          IF(AND(($BV29-AQ$4)&lt;0,($BW29-AQ$6)&lt;0),
                                90-DEGREES(ATAN(($BW29-AQ$6)/($BV29-AQ$4)))+90-180+N("2"),
                                180-DEGREES(ATAN(($BW29-AQ$6)/($BV29-AQ$4)))-180
                           )
                   )
            )
      )
)</f>
        <v>1.2280363889742603</v>
      </c>
      <c r="DN29" s="98">
        <f t="shared" ref="DN29:DN36" si="226">IF($BV29=AR$4,90,
      IF(AND(($BV29-AR$4)&gt;0,($BW29-AR$6)&gt;0),
            270-DEGREES(ATAN(($BW29-AR$6)/($BV29-AR$4)))-180+90+N("4"),
            IF(AND(($BV29-AR$4)&lt;0,($BW29-AR$6)&gt;=0),
                   180-DEGREES(ATAN(($BW29-AR$6)/($BV29-AR$4)))-180+N("3"),
                   IF(AND(($BV29-AR$4)&gt;0,($BW29-AR$6)&lt;0),
                          DEGREES(ATAN(($BW29-AR$6)/($BV29-AR$4)))-180+N("1"),
                          IF(AND(($BV29-AR$4)&lt;0,($BW29-AR$6)&lt;0),
                                90-DEGREES(ATAN(($BW29-AR$6)/($BV29-AR$4)))+90-180+N("2"),
                                180-DEGREES(ATAN(($BW29-AR$6)/($BV29-AR$4)))-180
                           )
                   )
            )
      )
)</f>
        <v>0.81607982130722689</v>
      </c>
      <c r="DO29" s="98">
        <f t="shared" ref="DO29:DO36" si="227">IF($BV29=AS$4,90,
      IF(AND(($BV29-AS$4)&gt;0,($BW29-AS$6)&gt;0),
            270-DEGREES(ATAN(($BW29-AS$6)/($BV29-AS$4)))-180+90+N("4"),
            IF(AND(($BV29-AS$4)&lt;0,($BW29-AS$6)&gt;=0),
                   180-DEGREES(ATAN(($BW29-AS$6)/($BV29-AS$4)))-180+N("3"),
                   IF(AND(($BV29-AS$4)&gt;0,($BW29-AS$6)&lt;0),
                          DEGREES(ATAN(($BW29-AS$6)/($BV29-AS$4)))-180+N("1"),
                          IF(AND(($BV29-AS$4)&lt;0,($BW29-AS$6)&lt;0),
                                90-DEGREES(ATAN(($BW29-AS$6)/($BV29-AS$4)))+90-180+N("2"),
                                180-DEGREES(ATAN(($BW29-AS$6)/($BV29-AS$4)))-180
                           )
                   )
            )
      )
)</f>
        <v>0.41710559966870164</v>
      </c>
      <c r="DP29" s="98">
        <f t="shared" ref="DP29:DP36" si="228">IF($BV29=AT$4,90,
      IF(AND(($BV29-AT$4)&gt;0,($BW29-AT$6)&gt;0),
            270-DEGREES(ATAN(($BW29-AT$6)/($BV29-AT$4)))-180+90+N("4"),
            IF(AND(($BV29-AT$4)&lt;0,($BW29-AT$6)&gt;=0),
                   180-DEGREES(ATAN(($BW29-AT$6)/($BV29-AT$4)))-180+N("3"),
                   IF(AND(($BV29-AT$4)&gt;0,($BW29-AT$6)&lt;0),
                          DEGREES(ATAN(($BW29-AT$6)/($BV29-AT$4)))-180+N("1"),
                          IF(AND(($BV29-AT$4)&lt;0,($BW29-AT$6)&lt;0),
                                90-DEGREES(ATAN(($BW29-AT$6)/($BV29-AT$4)))+90-180+N("2"),
                                180-DEGREES(ATAN(($BW29-AT$6)/($BV29-AT$4)))-180
                           )
                   )
            )
      )
)</f>
        <v>3.0546482890457582E-2</v>
      </c>
      <c r="DQ29" s="98">
        <f t="shared" ref="DQ29:DQ36" si="229">IF($BV29=AU$4,90,
      IF(AND(($BV29-AU$4)&gt;0,($BW29-AU$6)&gt;0),
            270-DEGREES(ATAN(($BW29-AU$6)/($BV29-AU$4)))-180+90+N("4"),
            IF(AND(($BV29-AU$4)&lt;0,($BW29-AU$6)&gt;=0),
                   180-DEGREES(ATAN(($BW29-AU$6)/($BV29-AU$4)))-180+N("3"),
                   IF(AND(($BV29-AU$4)&gt;0,($BW29-AU$6)&lt;0),
                          DEGREES(ATAN(($BW29-AU$6)/($BV29-AU$4)))-180+N("1"),
                          IF(AND(($BV29-AU$4)&lt;0,($BW29-AU$6)&lt;0),
                                90-DEGREES(ATAN(($BW29-AU$6)/($BV29-AU$4)))+90-180+N("2"),
                                180-DEGREES(ATAN(($BW29-AU$6)/($BV29-AU$4)))-180
                           )
                   )
            )
      )
)</f>
        <v>-0.34413453893040469</v>
      </c>
      <c r="DR29" s="98">
        <f t="shared" ref="DR29:DR36" si="230">IF($BV29=AV$4,90,
      IF(AND(($BV29-AV$4)&gt;0,($BW29-AV$6)&gt;0),
            270-DEGREES(ATAN(($BW29-AV$6)/($BV29-AV$4)))-180+90+N("4"),
            IF(AND(($BV29-AV$4)&lt;0,($BW29-AV$6)&gt;=0),
                   180-DEGREES(ATAN(($BW29-AV$6)/($BV29-AV$4)))-180+N("3"),
                   IF(AND(($BV29-AV$4)&gt;0,($BW29-AV$6)&lt;0),
                          DEGREES(ATAN(($BW29-AV$6)/($BV29-AV$4)))-180+N("1"),
                          IF(AND(($BV29-AV$4)&lt;0,($BW29-AV$6)&lt;0),
                                90-DEGREES(ATAN(($BW29-AV$6)/($BV29-AV$4)))+90-180+N("2"),
                                180-DEGREES(ATAN(($BW29-AV$6)/($BV29-AV$4)))-180
                           )
                   )
            )
      )
)</f>
        <v>-0.70744604465033945</v>
      </c>
      <c r="DS29" s="98">
        <f t="shared" ref="DS29:DS36" si="231">IF($BV29=AW$4,90,
      IF(AND(($BV29-AW$4)&gt;0,($BW29-AW$6)&gt;0),
            270-DEGREES(ATAN(($BW29-AW$6)/($BV29-AW$4)))-180+90+N("4"),
            IF(AND(($BV29-AW$4)&lt;0,($BW29-AW$6)&gt;=0),
                   180-DEGREES(ATAN(($BW29-AW$6)/($BV29-AW$4)))-180+N("3"),
                   IF(AND(($BV29-AW$4)&gt;0,($BW29-AW$6)&lt;0),
                          DEGREES(ATAN(($BW29-AW$6)/($BV29-AW$4)))-180+N("1"),
                          IF(AND(($BV29-AW$4)&lt;0,($BW29-AW$6)&lt;0),
                                90-DEGREES(ATAN(($BW29-AW$6)/($BV29-AW$4)))+90-180+N("2"),
                                180-DEGREES(ATAN(($BW29-AW$6)/($BV29-AW$4)))-180
                           )
                   )
            )
      )
)</f>
        <v>-1.0598698736147867</v>
      </c>
      <c r="DT29" s="98">
        <f t="shared" ref="DT29:DT36" si="232">IF($BV29=AX$4,90,
      IF(AND(($BV29-AX$4)&gt;0,($BW29-AX$6)&gt;0),
            270-DEGREES(ATAN(($BW29-AX$6)/($BV29-AX$4)))-180+90+N("4"),
            IF(AND(($BV29-AX$4)&lt;0,($BW29-AX$6)&gt;=0),
                   180-DEGREES(ATAN(($BW29-AX$6)/($BV29-AX$4)))-180+N("3"),
                   IF(AND(($BV29-AX$4)&gt;0,($BW29-AX$6)&lt;0),
                          DEGREES(ATAN(($BW29-AX$6)/($BV29-AX$4)))-180+N("1"),
                          IF(AND(($BV29-AX$4)&lt;0,($BW29-AX$6)&lt;0),
                                90-DEGREES(ATAN(($BW29-AX$6)/($BV29-AX$4)))+90-180+N("2"),
                                180-DEGREES(ATAN(($BW29-AX$6)/($BV29-AX$4)))-180
                           )
                   )
            )
      )
)</f>
        <v>-1.4018627138494821</v>
      </c>
      <c r="DU29" s="98">
        <f t="shared" ref="DU29:DU36" si="233">IF($BV29=AY$4,90,
      IF(AND(($BV29-AY$4)&gt;0,($BW29-AY$6)&gt;0),
            270-DEGREES(ATAN(($BW29-AY$6)/($BV29-AY$4)))-180+90+N("4"),
            IF(AND(($BV29-AY$4)&lt;0,($BW29-AY$6)&gt;=0),
                   180-DEGREES(ATAN(($BW29-AY$6)/($BV29-AY$4)))-180+N("3"),
                   IF(AND(($BV29-AY$4)&gt;0,($BW29-AY$6)&lt;0),
                          DEGREES(ATAN(($BW29-AY$6)/($BV29-AY$4)))-180+N("1"),
                          IF(AND(($BV29-AY$4)&lt;0,($BW29-AY$6)&lt;0),
                                90-DEGREES(ATAN(($BW29-AY$6)/($BV29-AY$4)))+90-180+N("2"),
                                180-DEGREES(ATAN(($BW29-AY$6)/($BV29-AY$4)))-180
                           )
                   )
            )
      )
)</f>
        <v>-1.7338575923010069</v>
      </c>
      <c r="DV29" s="98">
        <f t="shared" ref="DV29:DV36" si="234">IF($BV29=AZ$4,90,
      IF(AND(($BV29-AZ$4)&gt;0,($BW29-AZ$6)&gt;0),
            270-DEGREES(ATAN(($BW29-AZ$6)/($BV29-AZ$4)))-180+90+N("4"),
            IF(AND(($BV29-AZ$4)&lt;0,($BW29-AZ$6)&gt;=0),
                   180-DEGREES(ATAN(($BW29-AZ$6)/($BV29-AZ$4)))-180+N("3"),
                   IF(AND(($BV29-AZ$4)&gt;0,($BW29-AZ$6)&lt;0),
                          DEGREES(ATAN(($BW29-AZ$6)/($BV29-AZ$4)))-180+N("1"),
                          IF(AND(($BV29-AZ$4)&lt;0,($BW29-AZ$6)&lt;0),
                                90-DEGREES(ATAN(($BW29-AZ$6)/($BV29-AZ$4)))+90-180+N("2"),
                                180-DEGREES(ATAN(($BW29-AZ$6)/($BV29-AZ$4)))-180
                           )
                   )
            )
      )
)</f>
        <v>-2.0562652724864847</v>
      </c>
      <c r="DW29" s="98">
        <f t="shared" ref="DW29:DW36" si="235">IF($BV29=BA$4,90,
      IF(AND(($BV29-BA$4)&gt;0,($BW29-BA$6)&gt;0),
            270-DEGREES(ATAN(($BW29-BA$6)/($BV29-BA$4)))-180+90+N("4"),
            IF(AND(($BV29-BA$4)&lt;0,($BW29-BA$6)&gt;=0),
                   180-DEGREES(ATAN(($BW29-BA$6)/($BV29-BA$4)))-180+N("3"),
                   IF(AND(($BV29-BA$4)&gt;0,($BW29-BA$6)&lt;0),
                          DEGREES(ATAN(($BW29-BA$6)/($BV29-BA$4)))-180+N("1"),
                          IF(AND(($BV29-BA$4)&lt;0,($BW29-BA$6)&lt;0),
                                90-DEGREES(ATAN(($BW29-BA$6)/($BV29-BA$4)))+90-180+N("2"),
                                180-DEGREES(ATAN(($BW29-BA$6)/($BV29-BA$4)))-180
                           )
                   )
            )
      )
)</f>
        <v>-2.3694755648168666</v>
      </c>
      <c r="DX29" s="98">
        <f t="shared" ref="DX29:DX36" si="236">IF($BV29=BB$4,90,
      IF(AND(($BV29-BB$4)&gt;0,($BW29-BB$6)&gt;0),
            270-DEGREES(ATAN(($BW29-BB$6)/($BV29-BB$4)))-180+90+N("4"),
            IF(AND(($BV29-BB$4)&lt;0,($BW29-BB$6)&gt;=0),
                   180-DEGREES(ATAN(($BW29-BB$6)/($BV29-BB$4)))-180+N("3"),
                   IF(AND(($BV29-BB$4)&gt;0,($BW29-BB$6)&lt;0),
                          DEGREES(ATAN(($BW29-BB$6)/($BV29-BB$4)))-180+N("1"),
                          IF(AND(($BV29-BB$4)&lt;0,($BW29-BB$6)&lt;0),
                                90-DEGREES(ATAN(($BW29-BB$6)/($BV29-BB$4)))+90-180+N("2"),
                                180-DEGREES(ATAN(($BW29-BB$6)/($BV29-BB$4)))-180
                           )
                   )
            )
      )
)</f>
        <v>-2.6738585547138882</v>
      </c>
      <c r="DY29" s="98">
        <f t="shared" ref="DY29:DY36" si="237">IF($BV29=BC$4,90,
      IF(AND(($BV29-BC$4)&gt;0,($BW29-BC$6)&gt;0),
            270-DEGREES(ATAN(($BW29-BC$6)/($BV29-BC$4)))-180+90+N("4"),
            IF(AND(($BV29-BC$4)&lt;0,($BW29-BC$6)&gt;=0),
                   180-DEGREES(ATAN(($BW29-BC$6)/($BV29-BC$4)))-180+N("3"),
                   IF(AND(($BV29-BC$4)&gt;0,($BW29-BC$6)&lt;0),
                          DEGREES(ATAN(($BW29-BC$6)/($BV29-BC$4)))-180+N("1"),
                          IF(AND(($BV29-BC$4)&lt;0,($BW29-BC$6)&lt;0),
                                90-DEGREES(ATAN(($BW29-BC$6)/($BV29-BC$4)))+90-180+N("2"),
                                180-DEGREES(ATAN(($BW29-BC$6)/($BV29-BC$4)))-180
                           )
                   )
            )
      )
)</f>
        <v>-2.969765753463065</v>
      </c>
      <c r="DZ29" s="98">
        <f t="shared" ref="DZ29:DZ36" si="238">IF($BV29=BD$4,90,
      IF(AND(($BV29-BD$4)&gt;0,($BW29-BD$6)&gt;0),
            270-DEGREES(ATAN(($BW29-BD$6)/($BV29-BD$4)))-180+90+N("4"),
            IF(AND(($BV29-BD$4)&lt;0,($BW29-BD$6)&gt;=0),
                   180-DEGREES(ATAN(($BW29-BD$6)/($BV29-BD$4)))-180+N("3"),
                   IF(AND(($BV29-BD$4)&gt;0,($BW29-BD$6)&lt;0),
                          DEGREES(ATAN(($BW29-BD$6)/($BV29-BD$4)))-180+N("1"),
                          IF(AND(($BV29-BD$4)&lt;0,($BW29-BD$6)&lt;0),
                                90-DEGREES(ATAN(($BW29-BD$6)/($BV29-BD$4)))+90-180+N("2"),
                                180-DEGREES(ATAN(($BW29-BD$6)/($BV29-BD$4)))-180
                           )
                   )
            )
      )
)</f>
        <v>-3.257531176544461</v>
      </c>
      <c r="EA29" s="98">
        <f t="shared" ref="EA29:EA36" si="239">IF($BV29=BE$4,90,
      IF(AND(($BV29-BE$4)&gt;0,($BW29-BE$6)&gt;0),
            270-DEGREES(ATAN(($BW29-BE$6)/($BV29-BE$4)))-180+90+N("4"),
            IF(AND(($BV29-BE$4)&lt;0,($BW29-BE$6)&gt;=0),
                   180-DEGREES(ATAN(($BW29-BE$6)/($BV29-BE$4)))-180+N("3"),
                   IF(AND(($BV29-BE$4)&gt;0,($BW29-BE$6)&lt;0),
                          DEGREES(ATAN(($BW29-BE$6)/($BV29-BE$4)))-180+N("1"),
                          IF(AND(($BV29-BE$4)&lt;0,($BW29-BE$6)&lt;0),
                                90-DEGREES(ATAN(($BW29-BE$6)/($BV29-BE$4)))+90-180+N("2"),
                                180-DEGREES(ATAN(($BW29-BE$6)/($BV29-BE$4)))-180
                           )
                   )
            )
      )
)</f>
        <v>-3.5374723539673596</v>
      </c>
      <c r="EB29" s="98"/>
      <c r="EC29" s="98"/>
      <c r="ED29" s="98"/>
      <c r="EE29" s="98"/>
      <c r="EF29" s="98"/>
      <c r="EG29" s="98"/>
      <c r="EH29" s="98"/>
      <c r="EI29" s="98"/>
      <c r="EJ29" s="98"/>
      <c r="EK29" s="98"/>
      <c r="EL29" s="98"/>
      <c r="EM29" s="98"/>
      <c r="EN29" s="98"/>
      <c r="EO29" s="98"/>
      <c r="EP29" s="98"/>
      <c r="EU29" s="94"/>
      <c r="EV29" s="94"/>
      <c r="EW29" s="94"/>
      <c r="EX29" s="94">
        <v>23</v>
      </c>
      <c r="EY29" s="99">
        <f>SQRT(('Box Position Calc'!$D27-EY$6)^2+(EY$4-'Box Position Calc'!$C27)^2)</f>
        <v>8.8546970636833056</v>
      </c>
      <c r="EZ29" s="99">
        <f>SQRT(('Box Position Calc'!$D27-EZ$6)^2+(EZ$4-'Box Position Calc'!$C27)^2)</f>
        <v>11.888404969602984</v>
      </c>
      <c r="FA29" s="99">
        <f>SQRT(('Box Position Calc'!$D27-FA$6)^2+(FA$4-'Box Position Calc'!$C27)^2)</f>
        <v>13.479487274569042</v>
      </c>
      <c r="FB29" s="99">
        <f>SQRT(('Box Position Calc'!$D27-FB$6)^2+(FB$4-'Box Position Calc'!$C27)^2)</f>
        <v>15.099373510668864</v>
      </c>
      <c r="FC29" s="99">
        <f>SQRT(('Box Position Calc'!$D27-FC$6)^2+(FC$4-'Box Position Calc'!$C27)^2)</f>
        <v>16.739703773052273</v>
      </c>
      <c r="FD29" s="99">
        <f>SQRT(('Box Position Calc'!$D27-FD$6)^2+(FD$4-'Box Position Calc'!$C27)^2)</f>
        <v>18.395009735518613</v>
      </c>
      <c r="FE29" s="99">
        <f>SQRT(('Box Position Calc'!$D27-FE$6)^2+(FE$4-'Box Position Calc'!$C27)^2)</f>
        <v>20.061584750351621</v>
      </c>
      <c r="FF29" s="99">
        <f>SQRT(('Box Position Calc'!$D27-FF$6)^2+(FF$4-'Box Position Calc'!$C27)^2)</f>
        <v>21.736836959104444</v>
      </c>
      <c r="FG29" s="99">
        <f>SQRT(('Box Position Calc'!$D27-FG$6)^2+(FG$4-'Box Position Calc'!$C27)^2)</f>
        <v>23.418904287845518</v>
      </c>
      <c r="FH29" s="99">
        <f>SQRT(('Box Position Calc'!$D27-FH$6)^2+(FH$4-'Box Position Calc'!$C27)^2)</f>
        <v>25.106416985808263</v>
      </c>
      <c r="FI29" s="99">
        <f>SQRT(('Box Position Calc'!$D27-FI$6)^2+(FI$4-'Box Position Calc'!$C27)^2)</f>
        <v>26.798346375340518</v>
      </c>
      <c r="FJ29" s="99">
        <f>SQRT(('Box Position Calc'!$D27-FJ$6)^2+(FJ$4-'Box Position Calc'!$C27)^2)</f>
        <v>28.493905695878247</v>
      </c>
      <c r="FK29" s="99">
        <f>SQRT(('Box Position Calc'!$D27-FK$6)^2+(FK$4-'Box Position Calc'!$C27)^2)</f>
        <v>30.192483401070398</v>
      </c>
      <c r="FL29" s="99">
        <f>SQRT(('Box Position Calc'!$D27-FL$6)^2+(FL$4-'Box Position Calc'!$C27)^2)</f>
        <v>31.893597238437255</v>
      </c>
      <c r="FM29" s="99">
        <f>SQRT(('Box Position Calc'!$D27-FM$6)^2+(FM$4-'Box Position Calc'!$C27)^2)</f>
        <v>33.596861973357356</v>
      </c>
      <c r="FN29" s="99">
        <f>SQRT(('Box Position Calc'!$D27-FN$6)^2+(FN$4-'Box Position Calc'!$C27)^2)</f>
        <v>35.301966274861101</v>
      </c>
      <c r="FO29" s="99">
        <f>SQRT(('Box Position Calc'!$D27-FO$6)^2+(FO$4-'Box Position Calc'!$C27)^2)</f>
        <v>37.008655880097393</v>
      </c>
      <c r="FP29" s="99">
        <f>SQRT(('Box Position Calc'!$D27-FP$6)^2+(FP$4-'Box Position Calc'!$C27)^2)</f>
        <v>38.716721142123291</v>
      </c>
      <c r="FQ29" s="99">
        <f>SQRT(('Box Position Calc'!$D27-FQ$6)^2+(FQ$4-'Box Position Calc'!$C27)^2)</f>
        <v>38.716721142123291</v>
      </c>
      <c r="FR29" s="99">
        <f>SQRT(('Box Position Calc'!$D27-FR$6)^2+(FR$4-'Box Position Calc'!$C27)^2)</f>
        <v>41.467681217393483</v>
      </c>
      <c r="FS29" s="99">
        <f>SQRT(('Box Position Calc'!$D27-FS$6)^2+(FS$4-'Box Position Calc'!$C27)^2)</f>
        <v>42.844486018324872</v>
      </c>
      <c r="FT29" s="99">
        <f>SQRT(('Box Position Calc'!$D27-FT$6)^2+(FT$4-'Box Position Calc'!$C27)^2)</f>
        <v>44.222064025808855</v>
      </c>
      <c r="FU29" s="99">
        <f>SQRT(('Box Position Calc'!$D27-FU$6)^2+(FU$4-'Box Position Calc'!$C27)^2)</f>
        <v>45.600345164617707</v>
      </c>
      <c r="FV29" s="99">
        <f>SQRT(('Box Position Calc'!$D27-FV$6)^2+(FV$4-'Box Position Calc'!$C27)^2)</f>
        <v>46.979267549239687</v>
      </c>
      <c r="FW29" s="99">
        <f>SQRT(('Box Position Calc'!$D27-FW$6)^2+(FW$4-'Box Position Calc'!$C27)^2)</f>
        <v>48.358776325451529</v>
      </c>
      <c r="FX29" s="99">
        <f>SQRT(('Box Position Calc'!$D27-FX$6)^2+(FX$4-'Box Position Calc'!$C27)^2)</f>
        <v>49.738822702475495</v>
      </c>
      <c r="FY29" s="99">
        <f>SQRT(('Box Position Calc'!$D27-FY$6)^2+(FY$4-'Box Position Calc'!$C27)^2)</f>
        <v>51.11936314023059</v>
      </c>
      <c r="FZ29" s="99">
        <f>SQRT(('Box Position Calc'!$D27-FZ$6)^2+(FZ$4-'Box Position Calc'!$C27)^2)</f>
        <v>52.500358663522242</v>
      </c>
      <c r="GA29" s="99">
        <f>SQRT(('Box Position Calc'!$D27-GA$6)^2+(GA$4-'Box Position Calc'!$C27)^2)</f>
        <v>53.881774280691786</v>
      </c>
      <c r="GB29" s="99">
        <f>SQRT(('Box Position Calc'!$D27-GB$6)^2+(GB$4-'Box Position Calc'!$C27)^2)</f>
        <v>55.263578488671882</v>
      </c>
      <c r="GC29" s="99">
        <f>SQRT(('Box Position Calc'!$D27-GC$6)^2+(GC$4-'Box Position Calc'!$C27)^2)</f>
        <v>56.645742849864817</v>
      </c>
      <c r="GD29" s="99">
        <f>SQRT(('Box Position Calc'!$D27-GD$6)^2+(GD$4-'Box Position Calc'!$C27)^2)</f>
        <v>58.028241629000433</v>
      </c>
      <c r="GE29" s="99">
        <f>SQRT(('Box Position Calc'!$D27-GE$6)^2+(GE$4-'Box Position Calc'!$C27)^2)</f>
        <v>59.411051480305751</v>
      </c>
      <c r="GF29" s="99">
        <f>SQRT(('Box Position Calc'!$D27-GF$6)^2+(GF$4-'Box Position Calc'!$C27)^2)</f>
        <v>60.794151177055333</v>
      </c>
      <c r="GG29" s="99">
        <f>SQRT(('Box Position Calc'!$D27-GG$6)^2+(GG$4-'Box Position Calc'!$C27)^2)</f>
        <v>62.177521376965565</v>
      </c>
      <c r="GH29" s="99">
        <f>SQRT(('Box Position Calc'!$D27-GH$6)^2+(GH$4-'Box Position Calc'!$C27)^2)</f>
        <v>63.561144418021577</v>
      </c>
      <c r="GI29" s="99">
        <f>SQRT(('Box Position Calc'!$D27-GI$6)^2+(GI$4-'Box Position Calc'!$C27)^2)</f>
        <v>63.500646140370876</v>
      </c>
      <c r="GJ29" s="99">
        <f>SQRT(('Box Position Calc'!$D27-GJ$6)^2+(GJ$4-'Box Position Calc'!$C27)^2)</f>
        <v>65.678614457564478</v>
      </c>
      <c r="GK29" s="99">
        <f>SQRT(('Box Position Calc'!$D27-GK$6)^2+(GK$4-'Box Position Calc'!$C27)^2)</f>
        <v>66.773701789409429</v>
      </c>
      <c r="GL29" s="99">
        <f>SQRT(('Box Position Calc'!$D27-GL$6)^2+(GL$4-'Box Position Calc'!$C27)^2)</f>
        <v>67.872595557510195</v>
      </c>
      <c r="GM29" s="99">
        <f>SQRT(('Box Position Calc'!$D27-GM$6)^2+(GM$4-'Box Position Calc'!$C27)^2)</f>
        <v>68.975113832617325</v>
      </c>
      <c r="GN29" s="99">
        <f>SQRT(('Box Position Calc'!$D27-GN$6)^2+(GN$4-'Box Position Calc'!$C27)^2)</f>
        <v>70.081085552297722</v>
      </c>
      <c r="GO29" s="99">
        <f>SQRT(('Box Position Calc'!$D27-GO$6)^2+(GO$4-'Box Position Calc'!$C27)^2)</f>
        <v>71.190349764636039</v>
      </c>
      <c r="GP29" s="99">
        <f>SQRT(('Box Position Calc'!$D27-GP$6)^2+(GP$4-'Box Position Calc'!$C27)^2)</f>
        <v>72.302754930159821</v>
      </c>
      <c r="GQ29" s="99">
        <f>SQRT(('Box Position Calc'!$D27-GQ$6)^2+(GQ$4-'Box Position Calc'!$C27)^2)</f>
        <v>73.418158277275481</v>
      </c>
      <c r="GR29" s="99">
        <f>SQRT(('Box Position Calc'!$D27-GR$6)^2+(GR$4-'Box Position Calc'!$C27)^2)</f>
        <v>74.536425206875791</v>
      </c>
      <c r="GS29" s="99">
        <f>SQRT(('Box Position Calc'!$D27-GS$6)^2+(GS$4-'Box Position Calc'!$C27)^2)</f>
        <v>75.657428742127465</v>
      </c>
      <c r="GT29" s="99">
        <f>SQRT(('Box Position Calc'!$D27-GT$6)^2+(GT$4-'Box Position Calc'!$C27)^2)</f>
        <v>76.781049019773022</v>
      </c>
      <c r="GU29" s="99">
        <f>SQRT(('Box Position Calc'!$D27-GU$6)^2+(GU$4-'Box Position Calc'!$C27)^2)</f>
        <v>77.907172819582371</v>
      </c>
      <c r="GV29" s="99">
        <f>SQRT(('Box Position Calc'!$D27-GV$6)^2+(GV$4-'Box Position Calc'!$C27)^2)</f>
        <v>79.035693128867734</v>
      </c>
      <c r="GW29" s="99">
        <f>SQRT(('Box Position Calc'!$D27-GW$6)^2+(GW$4-'Box Position Calc'!$C27)^2)</f>
        <v>80.166508739233592</v>
      </c>
      <c r="GX29" s="99">
        <f>SQRT(('Box Position Calc'!$D27-GX$6)^2+(GX$4-'Box Position Calc'!$C27)^2)</f>
        <v>81.299523872969075</v>
      </c>
      <c r="GY29" s="99">
        <f>SQRT(('Box Position Calc'!$D27-GY$6)^2+(GY$4-'Box Position Calc'!$C27)^2)</f>
        <v>82.434647836708294</v>
      </c>
      <c r="GZ29" s="99">
        <f>SQRT(('Box Position Calc'!$D27-GZ$6)^2+(GZ$4-'Box Position Calc'!$C27)^2)</f>
        <v>83.571794700183091</v>
      </c>
      <c r="HA29" s="99"/>
      <c r="HB29" s="99"/>
      <c r="HC29" s="99"/>
      <c r="HD29" s="99"/>
      <c r="HE29" s="99"/>
      <c r="HF29" s="99"/>
      <c r="HG29" s="99"/>
      <c r="HH29" s="99"/>
      <c r="HI29" s="99"/>
      <c r="HJ29" s="99"/>
      <c r="HK29" s="99"/>
      <c r="HL29" s="99"/>
      <c r="HM29" s="99"/>
      <c r="HN29" s="99"/>
      <c r="HO29" s="99"/>
      <c r="HP29" s="99"/>
      <c r="HQ29" s="99"/>
      <c r="HR29" s="99"/>
      <c r="HS29" s="115">
        <f>'Box Position Calc'!$D65</f>
        <v>1.5874381305268552</v>
      </c>
      <c r="HT29" s="115">
        <f>'Box Position Calc'!$F65</f>
        <v>6.4435097419985192</v>
      </c>
      <c r="HU29" s="115">
        <f>Display!FB66</f>
        <v>0</v>
      </c>
      <c r="HV29" s="116"/>
      <c r="HW29" s="115">
        <f t="shared" ref="HW29:HW36" si="240">IF($BV29=EY$4,90,
      IF(AND(($BV29-EY$4)&gt;0,($BW29-EY$6)&gt;0),
            270-DEGREES(ATAN(($BW29-EY$6)/($BV29-EY$4)))-180+90+N("4"),
            IF(AND(($BV29-EY$4)&lt;0,($BW29-EY$6)&gt;=0),
                   180-DEGREES(ATAN(($BW29-EY$6)/($BV29-EY$4)))-180+N("3"),
                   IF(AND(($BV29-EY$4)&gt;0,($BW29-EY$6)&lt;0),
                          DEGREES(ATAN(($BW29-EY$6)/($BV29-EY$4)))-180+N("1"),
                          IF(AND(($BV29-EY$4)&lt;0,($BW29-EY$6)&lt;0),
                                90-DEGREES(ATAN(($BW29-EY$6)/($BV29-EY$4)))+90-180+N("2"),
                                180-DEGREES(ATAN(($BW29-EY$6)/($BV29-EY$4)))-180
                           )
                   )
            )
      )
)</f>
        <v>33.161369041827697</v>
      </c>
      <c r="HX29" s="115">
        <f t="shared" ref="HX29:HX36" si="241">IF($BV29=EZ$4,90,
      IF(AND(($BV29-EZ$4)&gt;0,($BW29-EZ$6)&gt;0),
            270-DEGREES(ATAN(($BW29-EZ$6)/($BV29-EZ$4)))-180+90+N("4"),
            IF(AND(($BV29-EZ$4)&lt;0,($BW29-EZ$6)&gt;=0),
                   180-DEGREES(ATAN(($BW29-EZ$6)/($BV29-EZ$4)))-180+N("3"),
                   IF(AND(($BV29-EZ$4)&gt;0,($BW29-EZ$6)&lt;0),
                          DEGREES(ATAN(($BW29-EZ$6)/($BV29-EZ$4)))-180+N("1"),
                          IF(AND(($BV29-EZ$4)&lt;0,($BW29-EZ$6)&lt;0),
                                90-DEGREES(ATAN(($BW29-EZ$6)/($BV29-EZ$4)))+90-180+N("2"),
                                180-DEGREES(ATAN(($BW29-EZ$6)/($BV29-EZ$4)))-180
                           )
                   )
            )
      )
)</f>
        <v>24.042527089165731</v>
      </c>
      <c r="HY29" s="115">
        <f t="shared" ref="HY29:HY36" si="242">IF($BV29=FA$4,90,
      IF(AND(($BV29-FA$4)&gt;0,($BW29-FA$6)&gt;0),
            270-DEGREES(ATAN(($BW29-FA$6)/($BV29-FA$4)))-180+90+N("4"),
            IF(AND(($BV29-FA$4)&lt;0,($BW29-FA$6)&gt;=0),
                   180-DEGREES(ATAN(($BW29-FA$6)/($BV29-FA$4)))-180+N("3"),
                   IF(AND(($BV29-FA$4)&gt;0,($BW29-FA$6)&lt;0),
                          DEGREES(ATAN(($BW29-FA$6)/($BV29-FA$4)))-180+N("1"),
                          IF(AND(($BV29-FA$4)&lt;0,($BW29-FA$6)&lt;0),
                                90-DEGREES(ATAN(($BW29-FA$6)/($BV29-FA$4)))+90-180+N("2"),
                                180-DEGREES(ATAN(($BW29-FA$6)/($BV29-FA$4)))-180
                           )
                   )
            )
      )
)</f>
        <v>21.058715767724152</v>
      </c>
      <c r="HZ29" s="115">
        <f t="shared" ref="HZ29:HZ36" si="243">IF($BV29=FB$4,90,
      IF(AND(($BV29-FB$4)&gt;0,($BW29-FB$6)&gt;0),
            270-DEGREES(ATAN(($BW29-FB$6)/($BV29-FB$4)))-180+90+N("4"),
            IF(AND(($BV29-FB$4)&lt;0,($BW29-FB$6)&gt;=0),
                   180-DEGREES(ATAN(($BW29-FB$6)/($BV29-FB$4)))-180+N("3"),
                   IF(AND(($BV29-FB$4)&gt;0,($BW29-FB$6)&lt;0),
                          DEGREES(ATAN(($BW29-FB$6)/($BV29-FB$4)))-180+N("1"),
                          IF(AND(($BV29-FB$4)&lt;0,($BW29-FB$6)&lt;0),
                                90-DEGREES(ATAN(($BW29-FB$6)/($BV29-FB$4)))+90-180+N("2"),
                                180-DEGREES(ATAN(($BW29-FB$6)/($BV29-FB$4)))-180
                           )
                   )
            )
      )
)</f>
        <v>18.709832935335498</v>
      </c>
      <c r="IA29" s="115">
        <f t="shared" ref="IA29:IA36" si="244">IF($BV29=FC$4,90,
      IF(AND(($BV29-FC$4)&gt;0,($BW29-FC$6)&gt;0),
            270-DEGREES(ATAN(($BW29-FC$6)/($BV29-FC$4)))-180+90+N("4"),
            IF(AND(($BV29-FC$4)&lt;0,($BW29-FC$6)&gt;=0),
                   180-DEGREES(ATAN(($BW29-FC$6)/($BV29-FC$4)))-180+N("3"),
                   IF(AND(($BV29-FC$4)&gt;0,($BW29-FC$6)&lt;0),
                          DEGREES(ATAN(($BW29-FC$6)/($BV29-FC$4)))-180+N("1"),
                          IF(AND(($BV29-FC$4)&lt;0,($BW29-FC$6)&lt;0),
                                90-DEGREES(ATAN(($BW29-FC$6)/($BV29-FC$4)))+90-180+N("2"),
                                180-DEGREES(ATAN(($BW29-FC$6)/($BV29-FC$4)))-180
                           )
                   )
            )
      )
)</f>
        <v>16.818603719022917</v>
      </c>
      <c r="IB29" s="115">
        <f t="shared" ref="IB29:IB36" si="245">IF($BV29=FD$4,90,
      IF(AND(($BV29-FD$4)&gt;0,($BW29-FD$6)&gt;0),
            270-DEGREES(ATAN(($BW29-FD$6)/($BV29-FD$4)))-180+90+N("4"),
            IF(AND(($BV29-FD$4)&lt;0,($BW29-FD$6)&gt;=0),
                   180-DEGREES(ATAN(($BW29-FD$6)/($BV29-FD$4)))-180+N("3"),
                   IF(AND(($BV29-FD$4)&gt;0,($BW29-FD$6)&lt;0),
                          DEGREES(ATAN(($BW29-FD$6)/($BV29-FD$4)))-180+N("1"),
                          IF(AND(($BV29-FD$4)&lt;0,($BW29-FD$6)&lt;0),
                                90-DEGREES(ATAN(($BW29-FD$6)/($BV29-FD$4)))+90-180+N("2"),
                                180-DEGREES(ATAN(($BW29-FD$6)/($BV29-FD$4)))-180
                           )
                   )
            )
      )
)</f>
        <v>15.266297705476006</v>
      </c>
      <c r="IC29" s="115">
        <f t="shared" ref="IC29:IC36" si="246">IF($BV29=FE$4,90,
      IF(AND(($BV29-FE$4)&gt;0,($BW29-FE$6)&gt;0),
            270-DEGREES(ATAN(($BW29-FE$6)/($BV29-FE$4)))-180+90+N("4"),
            IF(AND(($BV29-FE$4)&lt;0,($BW29-FE$6)&gt;=0),
                   180-DEGREES(ATAN(($BW29-FE$6)/($BV29-FE$4)))-180+N("3"),
                   IF(AND(($BV29-FE$4)&gt;0,($BW29-FE$6)&lt;0),
                          DEGREES(ATAN(($BW29-FE$6)/($BV29-FE$4)))-180+N("1"),
                          IF(AND(($BV29-FE$4)&lt;0,($BW29-FE$6)&lt;0),
                                90-DEGREES(ATAN(($BW29-FE$6)/($BV29-FE$4)))+90-180+N("2"),
                                180-DEGREES(ATAN(($BW29-FE$6)/($BV29-FE$4)))-180
                           )
                   )
            )
      )
)</f>
        <v>13.971077145249296</v>
      </c>
      <c r="ID29" s="115">
        <f t="shared" ref="ID29:ID36" si="247">IF($BV29=FF$4,90,
      IF(AND(($BV29-FF$4)&gt;0,($BW29-FF$6)&gt;0),
            270-DEGREES(ATAN(($BW29-FF$6)/($BV29-FF$4)))-180+90+N("4"),
            IF(AND(($BV29-FF$4)&lt;0,($BW29-FF$6)&gt;=0),
                   180-DEGREES(ATAN(($BW29-FF$6)/($BV29-FF$4)))-180+N("3"),
                   IF(AND(($BV29-FF$4)&gt;0,($BW29-FF$6)&lt;0),
                          DEGREES(ATAN(($BW29-FF$6)/($BV29-FF$4)))-180+N("1"),
                          IF(AND(($BV29-FF$4)&lt;0,($BW29-FF$6)&lt;0),
                                90-DEGREES(ATAN(($BW29-FF$6)/($BV29-FF$4)))+90-180+N("2"),
                                180-DEGREES(ATAN(($BW29-FF$6)/($BV29-FF$4)))-180
                           )
                   )
            )
      )
)</f>
        <v>12.87501064811218</v>
      </c>
      <c r="IE29" s="115">
        <f t="shared" ref="IE29:IE36" si="248">IF($BV29=FG$4,90,
      IF(AND(($BV29-FG$4)&gt;0,($BW29-FG$6)&gt;0),
            270-DEGREES(ATAN(($BW29-FG$6)/($BV29-FG$4)))-180+90+N("4"),
            IF(AND(($BV29-FG$4)&lt;0,($BW29-FG$6)&gt;=0),
                   180-DEGREES(ATAN(($BW29-FG$6)/($BV29-FG$4)))-180+N("3"),
                   IF(AND(($BV29-FG$4)&gt;0,($BW29-FG$6)&lt;0),
                          DEGREES(ATAN(($BW29-FG$6)/($BV29-FG$4)))-180+N("1"),
                          IF(AND(($BV29-FG$4)&lt;0,($BW29-FG$6)&lt;0),
                                90-DEGREES(ATAN(($BW29-FG$6)/($BV29-FG$4)))+90-180+N("2"),
                                180-DEGREES(ATAN(($BW29-FG$6)/($BV29-FG$4)))-180
                           )
                   )
            )
      )
)</f>
        <v>11.936090806001175</v>
      </c>
      <c r="IF29" s="115">
        <f t="shared" ref="IF29:IF36" si="249">IF($BV29=FH$4,90,
      IF(AND(($BV29-FH$4)&gt;0,($BW29-FH$6)&gt;0),
            270-DEGREES(ATAN(($BW29-FH$6)/($BV29-FH$4)))-180+90+N("4"),
            IF(AND(($BV29-FH$4)&lt;0,($BW29-FH$6)&gt;=0),
                   180-DEGREES(ATAN(($BW29-FH$6)/($BV29-FH$4)))-180+N("3"),
                   IF(AND(($BV29-FH$4)&gt;0,($BW29-FH$6)&lt;0),
                          DEGREES(ATAN(($BW29-FH$6)/($BV29-FH$4)))-180+N("1"),
                          IF(AND(($BV29-FH$4)&lt;0,($BW29-FH$6)&lt;0),
                                90-DEGREES(ATAN(($BW29-FH$6)/($BV29-FH$4)))+90-180+N("2"),
                                180-DEGREES(ATAN(($BW29-FH$6)/($BV29-FH$4)))-180
                           )
                   )
            )
      )
)</f>
        <v>11.123194295069283</v>
      </c>
      <c r="IG29" s="115">
        <f t="shared" ref="IG29:IG36" si="250">IF($BV29=FI$4,90,
      IF(AND(($BV29-FI$4)&gt;0,($BW29-FI$6)&gt;0),
            270-DEGREES(ATAN(($BW29-FI$6)/($BV29-FI$4)))-180+90+N("4"),
            IF(AND(($BV29-FI$4)&lt;0,($BW29-FI$6)&gt;=0),
                   180-DEGREES(ATAN(($BW29-FI$6)/($BV29-FI$4)))-180+N("3"),
                   IF(AND(($BV29-FI$4)&gt;0,($BW29-FI$6)&lt;0),
                          DEGREES(ATAN(($BW29-FI$6)/($BV29-FI$4)))-180+N("1"),
                          IF(AND(($BV29-FI$4)&lt;0,($BW29-FI$6)&lt;0),
                                90-DEGREES(ATAN(($BW29-FI$6)/($BV29-FI$4)))+90-180+N("2"),
                                180-DEGREES(ATAN(($BW29-FI$6)/($BV29-FI$4)))-180
                           )
                   )
            )
      )
)</f>
        <v>10.412814841573777</v>
      </c>
      <c r="IH29" s="115">
        <f t="shared" ref="IH29:IH36" si="251">IF($BV29=FJ$4,90,
      IF(AND(($BV29-FJ$4)&gt;0,($BW29-FJ$6)&gt;0),
            270-DEGREES(ATAN(($BW29-FJ$6)/($BV29-FJ$4)))-180+90+N("4"),
            IF(AND(($BV29-FJ$4)&lt;0,($BW29-FJ$6)&gt;=0),
                   180-DEGREES(ATAN(($BW29-FJ$6)/($BV29-FJ$4)))-180+N("3"),
                   IF(AND(($BV29-FJ$4)&gt;0,($BW29-FJ$6)&lt;0),
                          DEGREES(ATAN(($BW29-FJ$6)/($BV29-FJ$4)))-180+N("1"),
                          IF(AND(($BV29-FJ$4)&lt;0,($BW29-FJ$6)&lt;0),
                                90-DEGREES(ATAN(($BW29-FJ$6)/($BV29-FJ$4)))+90-180+N("2"),
                                180-DEGREES(ATAN(($BW29-FJ$6)/($BV29-FJ$4)))-180
                           )
                   )
            )
      )
)</f>
        <v>9.7868922048150182</v>
      </c>
      <c r="II29" s="115">
        <f t="shared" ref="II29:II36" si="252">IF($BV29=FK$4,90,
      IF(AND(($BV29-FK$4)&gt;0,($BW29-FK$6)&gt;0),
            270-DEGREES(ATAN(($BW29-FK$6)/($BV29-FK$4)))-180+90+N("4"),
            IF(AND(($BV29-FK$4)&lt;0,($BW29-FK$6)&gt;=0),
                   180-DEGREES(ATAN(($BW29-FK$6)/($BV29-FK$4)))-180+N("3"),
                   IF(AND(($BV29-FK$4)&gt;0,($BW29-FK$6)&lt;0),
                          DEGREES(ATAN(($BW29-FK$6)/($BV29-FK$4)))-180+N("1"),
                          IF(AND(($BV29-FK$4)&lt;0,($BW29-FK$6)&lt;0),
                                90-DEGREES(ATAN(($BW29-FK$6)/($BV29-FK$4)))+90-180+N("2"),
                                180-DEGREES(ATAN(($BW29-FK$6)/($BV29-FK$4)))-180
                           )
                   )
            )
      )
)</f>
        <v>9.2313360220920799</v>
      </c>
      <c r="IJ29" s="115">
        <f t="shared" ref="IJ29:IJ36" si="253">IF($BV29=FL$4,90,
      IF(AND(($BV29-FL$4)&gt;0,($BW29-FL$6)&gt;0),
            270-DEGREES(ATAN(($BW29-FL$6)/($BV29-FL$4)))-180+90+N("4"),
            IF(AND(($BV29-FL$4)&lt;0,($BW29-FL$6)&gt;=0),
                   180-DEGREES(ATAN(($BW29-FL$6)/($BV29-FL$4)))-180+N("3"),
                   IF(AND(($BV29-FL$4)&gt;0,($BW29-FL$6)&lt;0),
                          DEGREES(ATAN(($BW29-FL$6)/($BV29-FL$4)))-180+N("1"),
                          IF(AND(($BV29-FL$4)&lt;0,($BW29-FL$6)&lt;0),
                                90-DEGREES(ATAN(($BW29-FL$6)/($BV29-FL$4)))+90-180+N("2"),
                                180-DEGREES(ATAN(($BW29-FL$6)/($BV29-FL$4)))-180
                           )
                   )
            )
      )
)</f>
        <v>8.7350008079667134</v>
      </c>
      <c r="IK29" s="115">
        <f t="shared" ref="IK29:IK36" si="254">IF($BV29=FM$4,90,
      IF(AND(($BV29-FM$4)&gt;0,($BW29-FM$6)&gt;0),
            270-DEGREES(ATAN(($BW29-FM$6)/($BV29-FM$4)))-180+90+N("4"),
            IF(AND(($BV29-FM$4)&lt;0,($BW29-FM$6)&gt;=0),
                   180-DEGREES(ATAN(($BW29-FM$6)/($BV29-FM$4)))-180+N("3"),
                   IF(AND(($BV29-FM$4)&gt;0,($BW29-FM$6)&lt;0),
                          DEGREES(ATAN(($BW29-FM$6)/($BV29-FM$4)))-180+N("1"),
                          IF(AND(($BV29-FM$4)&lt;0,($BW29-FM$6)&lt;0),
                                90-DEGREES(ATAN(($BW29-FM$6)/($BV29-FM$4)))+90-180+N("2"),
                                180-DEGREES(ATAN(($BW29-FM$6)/($BV29-FM$4)))-180
                           )
                   )
            )
      )
)</f>
        <v>8.2889604406943818</v>
      </c>
      <c r="IL29" s="115">
        <f t="shared" ref="IL29:IL36" si="255">IF($BV29=FN$4,90,
      IF(AND(($BV29-FN$4)&gt;0,($BW29-FN$6)&gt;0),
            270-DEGREES(ATAN(($BW29-FN$6)/($BV29-FN$4)))-180+90+N("4"),
            IF(AND(($BV29-FN$4)&lt;0,($BW29-FN$6)&gt;=0),
                   180-DEGREES(ATAN(($BW29-FN$6)/($BV29-FN$4)))-180+N("3"),
                   IF(AND(($BV29-FN$4)&gt;0,($BW29-FN$6)&lt;0),
                          DEGREES(ATAN(($BW29-FN$6)/($BV29-FN$4)))-180+N("1"),
                          IF(AND(($BV29-FN$4)&lt;0,($BW29-FN$6)&lt;0),
                                90-DEGREES(ATAN(($BW29-FN$6)/($BV29-FN$4)))+90-180+N("2"),
                                180-DEGREES(ATAN(($BW29-FN$6)/($BV29-FN$4)))-180
                           )
                   )
            )
      )
)</f>
        <v>7.8859855665015743</v>
      </c>
      <c r="IM29" s="115">
        <f t="shared" ref="IM29:IM36" si="256">IF($BV29=FO$4,90,
      IF(AND(($BV29-FO$4)&gt;0,($BW29-FO$6)&gt;0),
            270-DEGREES(ATAN(($BW29-FO$6)/($BV29-FO$4)))-180+90+N("4"),
            IF(AND(($BV29-FO$4)&lt;0,($BW29-FO$6)&gt;=0),
                   180-DEGREES(ATAN(($BW29-FO$6)/($BV29-FO$4)))-180+N("3"),
                   IF(AND(($BV29-FO$4)&gt;0,($BW29-FO$6)&lt;0),
                          DEGREES(ATAN(($BW29-FO$6)/($BV29-FO$4)))-180+N("1"),
                          IF(AND(($BV29-FO$4)&lt;0,($BW29-FO$6)&lt;0),
                                90-DEGREES(ATAN(($BW29-FO$6)/($BV29-FO$4)))+90-180+N("2"),
                                180-DEGREES(ATAN(($BW29-FO$6)/($BV29-FO$4)))-180
                           )
                   )
            )
      )
)</f>
        <v>7.5201611053497288</v>
      </c>
      <c r="IN29" s="115">
        <f t="shared" ref="IN29:IN36" si="257">IF($BV29=FP$4,90,
      IF(AND(($BV29-FP$4)&gt;0,($BW29-FP$6)&gt;0),
            270-DEGREES(ATAN(($BW29-FP$6)/($BV29-FP$4)))-180+90+N("4"),
            IF(AND(($BV29-FP$4)&lt;0,($BW29-FP$6)&gt;=0),
                   180-DEGREES(ATAN(($BW29-FP$6)/($BV29-FP$4)))-180+N("3"),
                   IF(AND(($BV29-FP$4)&gt;0,($BW29-FP$6)&lt;0),
                          DEGREES(ATAN(($BW29-FP$6)/($BV29-FP$4)))-180+N("1"),
                          IF(AND(($BV29-FP$4)&lt;0,($BW29-FP$6)&lt;0),
                                90-DEGREES(ATAN(($BW29-FP$6)/($BV29-FP$4)))+90-180+N("2"),
                                180-DEGREES(ATAN(($BW29-FP$6)/($BV29-FP$4)))-180
                           )
                   )
            )
      )
)</f>
        <v>7.1866021774854971</v>
      </c>
      <c r="IO29" s="115">
        <f t="shared" ref="IO29:IO36" si="258">IF($BV29=FQ$4,90,
      IF(AND(($BV29-FQ$4)&gt;0,($BW29-FQ$6)&gt;0),
            270-DEGREES(ATAN(($BW29-FQ$6)/($BV29-FQ$4)))-180+90+N("4"),
            IF(AND(($BV29-FQ$4)&lt;0,($BW29-FQ$6)&gt;=0),
                   180-DEGREES(ATAN(($BW29-FQ$6)/($BV29-FQ$4)))-180+N("3"),
                   IF(AND(($BV29-FQ$4)&gt;0,($BW29-FQ$6)&lt;0),
                          DEGREES(ATAN(($BW29-FQ$6)/($BV29-FQ$4)))-180+N("1"),
                          IF(AND(($BV29-FQ$4)&lt;0,($BW29-FQ$6)&lt;0),
                                90-DEGREES(ATAN(($BW29-FQ$6)/($BV29-FQ$4)))+90-180+N("2"),
                                180-DEGREES(ATAN(($BW29-FQ$6)/($BV29-FQ$4)))-180
                           )
                   )
            )
      )
)</f>
        <v>7.1866021774854971</v>
      </c>
      <c r="IP29" s="115">
        <f t="shared" ref="IP29:IP36" si="259">IF($BV29=FR$4,90,
      IF(AND(($BV29-FR$4)&gt;0,($BW29-FR$6)&gt;0),
            270-DEGREES(ATAN(($BW29-FR$6)/($BV29-FR$4)))-180+90+N("4"),
            IF(AND(($BV29-FR$4)&lt;0,($BW29-FR$6)&gt;=0),
                   180-DEGREES(ATAN(($BW29-FR$6)/($BV29-FR$4)))-180+N("3"),
                   IF(AND(($BV29-FR$4)&gt;0,($BW29-FR$6)&lt;0),
                          DEGREES(ATAN(($BW29-FR$6)/($BV29-FR$4)))-180+N("1"),
                          IF(AND(($BV29-FR$4)&lt;0,($BW29-FR$6)&lt;0),
                                90-DEGREES(ATAN(($BW29-FR$6)/($BV29-FR$4)))+90-180+N("2"),
                                180-DEGREES(ATAN(($BW29-FR$6)/($BV29-FR$4)))-180
                           )
                   )
            )
      )
)</f>
        <v>6.6302909837407356</v>
      </c>
      <c r="IQ29" s="115">
        <f t="shared" ref="IQ29:IQ36" si="260">IF($BV29=FS$4,90,
      IF(AND(($BV29-FS$4)&gt;0,($BW29-FS$6)&gt;0),
            270-DEGREES(ATAN(($BW29-FS$6)/($BV29-FS$4)))-180+90+N("4"),
            IF(AND(($BV29-FS$4)&lt;0,($BW29-FS$6)&gt;=0),
                   180-DEGREES(ATAN(($BW29-FS$6)/($BV29-FS$4)))-180+N("3"),
                   IF(AND(($BV29-FS$4)&gt;0,($BW29-FS$6)&lt;0),
                          DEGREES(ATAN(($BW29-FS$6)/($BV29-FS$4)))-180+N("1"),
                          IF(AND(($BV29-FS$4)&lt;0,($BW29-FS$6)&lt;0),
                                90-DEGREES(ATAN(($BW29-FS$6)/($BV29-FS$4)))+90-180+N("2"),
                                180-DEGREES(ATAN(($BW29-FS$6)/($BV29-FS$4)))-180
                           )
                   )
            )
      )
)</f>
        <v>6.3789368653293081</v>
      </c>
      <c r="IR29" s="115">
        <f t="shared" ref="IR29:IR36" si="261">IF($BV29=FT$4,90,
      IF(AND(($BV29-FT$4)&gt;0,($BW29-FT$6)&gt;0),
            270-DEGREES(ATAN(($BW29-FT$6)/($BV29-FT$4)))-180+90+N("4"),
            IF(AND(($BV29-FT$4)&lt;0,($BW29-FT$6)&gt;=0),
                   180-DEGREES(ATAN(($BW29-FT$6)/($BV29-FT$4)))-180+N("3"),
                   IF(AND(($BV29-FT$4)&gt;0,($BW29-FT$6)&lt;0),
                          DEGREES(ATAN(($BW29-FT$6)/($BV29-FT$4)))-180+N("1"),
                          IF(AND(($BV29-FT$4)&lt;0,($BW29-FT$6)&lt;0),
                                90-DEGREES(ATAN(($BW29-FT$6)/($BV29-FT$4)))+90-180+N("2"),
                                180-DEGREES(ATAN(($BW29-FT$6)/($BV29-FT$4)))-180
                           )
                   )
            )
      )
)</f>
        <v>6.1432384950807375</v>
      </c>
      <c r="IS29" s="115">
        <f t="shared" ref="IS29:IS36" si="262">IF($BV29=FU$4,90,
      IF(AND(($BV29-FU$4)&gt;0,($BW29-FU$6)&gt;0),
            270-DEGREES(ATAN(($BW29-FU$6)/($BV29-FU$4)))-180+90+N("4"),
            IF(AND(($BV29-FU$4)&lt;0,($BW29-FU$6)&gt;=0),
                   180-DEGREES(ATAN(($BW29-FU$6)/($BV29-FU$4)))-180+N("3"),
                   IF(AND(($BV29-FU$4)&gt;0,($BW29-FU$6)&lt;0),
                          DEGREES(ATAN(($BW29-FU$6)/($BV29-FU$4)))-180+N("1"),
                          IF(AND(($BV29-FU$4)&lt;0,($BW29-FU$6)&lt;0),
                                90-DEGREES(ATAN(($BW29-FU$6)/($BV29-FU$4)))+90-180+N("2"),
                                180-DEGREES(ATAN(($BW29-FU$6)/($BV29-FU$4)))-180
                           )
                   )
            )
      )
)</f>
        <v>5.921784640869646</v>
      </c>
      <c r="IT29" s="115">
        <f t="shared" ref="IT29:IT36" si="263">IF($BV29=FV$4,90,
      IF(AND(($BV29-FV$4)&gt;0,($BW29-FV$6)&gt;0),
            270-DEGREES(ATAN(($BW29-FV$6)/($BV29-FV$4)))-180+90+N("4"),
            IF(AND(($BV29-FV$4)&lt;0,($BW29-FV$6)&gt;=0),
                   180-DEGREES(ATAN(($BW29-FV$6)/($BV29-FV$4)))-180+N("3"),
                   IF(AND(($BV29-FV$4)&gt;0,($BW29-FV$6)&lt;0),
                          DEGREES(ATAN(($BW29-FV$6)/($BV29-FV$4)))-180+N("1"),
                          IF(AND(($BV29-FV$4)&lt;0,($BW29-FV$6)&lt;0),
                                90-DEGREES(ATAN(($BW29-FV$6)/($BV29-FV$4)))+90-180+N("2"),
                                180-DEGREES(ATAN(($BW29-FV$6)/($BV29-FV$4)))-180
                           )
                   )
            )
      )
)</f>
        <v>5.7133279268245758</v>
      </c>
      <c r="IU29" s="115">
        <f t="shared" ref="IU29:IU36" si="264">IF($BV29=FW$4,90,
      IF(AND(($BV29-FW$4)&gt;0,($BW29-FW$6)&gt;0),
            270-DEGREES(ATAN(($BW29-FW$6)/($BV29-FW$4)))-180+90+N("4"),
            IF(AND(($BV29-FW$4)&lt;0,($BW29-FW$6)&gt;=0),
                   180-DEGREES(ATAN(($BW29-FW$6)/($BV29-FW$4)))-180+N("3"),
                   IF(AND(($BV29-FW$4)&gt;0,($BW29-FW$6)&lt;0),
                          DEGREES(ATAN(($BW29-FW$6)/($BV29-FW$4)))-180+N("1"),
                          IF(AND(($BV29-FW$4)&lt;0,($BW29-FW$6)&lt;0),
                                90-DEGREES(ATAN(($BW29-FW$6)/($BV29-FW$4)))+90-180+N("2"),
                                180-DEGREES(ATAN(($BW29-FW$6)/($BV29-FW$4)))-180
                           )
                   )
            )
      )
)</f>
        <v>5.5167618325095873</v>
      </c>
      <c r="IV29" s="115">
        <f t="shared" ref="IV29:IV36" si="265">IF($BV29=FX$4,90,
      IF(AND(($BV29-FX$4)&gt;0,($BW29-FX$6)&gt;0),
            270-DEGREES(ATAN(($BW29-FX$6)/($BV29-FX$4)))-180+90+N("4"),
            IF(AND(($BV29-FX$4)&lt;0,($BW29-FX$6)&gt;=0),
                   180-DEGREES(ATAN(($BW29-FX$6)/($BV29-FX$4)))-180+N("3"),
                   IF(AND(($BV29-FX$4)&gt;0,($BW29-FX$6)&lt;0),
                          DEGREES(ATAN(($BW29-FX$6)/($BV29-FX$4)))-180+N("1"),
                          IF(AND(($BV29-FX$4)&lt;0,($BW29-FX$6)&lt;0),
                                90-DEGREES(ATAN(($BW29-FX$6)/($BV29-FX$4)))+90-180+N("2"),
                                180-DEGREES(ATAN(($BW29-FX$6)/($BV29-FX$4)))-180
                           )
                   )
            )
      )
)</f>
        <v>5.3311014433028845</v>
      </c>
      <c r="IW29" s="115">
        <f t="shared" ref="IW29:IW36" si="266">IF($BV29=FY$4,90,
      IF(AND(($BV29-FY$4)&gt;0,($BW29-FY$6)&gt;0),
            270-DEGREES(ATAN(($BW29-FY$6)/($BV29-FY$4)))-180+90+N("4"),
            IF(AND(($BV29-FY$4)&lt;0,($BW29-FY$6)&gt;=0),
                   180-DEGREES(ATAN(($BW29-FY$6)/($BV29-FY$4)))-180+N("3"),
                   IF(AND(($BV29-FY$4)&gt;0,($BW29-FY$6)&lt;0),
                          DEGREES(ATAN(($BW29-FY$6)/($BV29-FY$4)))-180+N("1"),
                          IF(AND(($BV29-FY$4)&lt;0,($BW29-FY$6)&lt;0),
                                90-DEGREES(ATAN(($BW29-FY$6)/($BV29-FY$4)))+90-180+N("2"),
                                180-DEGREES(ATAN(($BW29-FY$6)/($BV29-FY$4)))-180
                           )
                   )
            )
      )
)</f>
        <v>5.1554672602570975</v>
      </c>
      <c r="IX29" s="115">
        <f t="shared" ref="IX29:IX36" si="267">IF($BV29=FZ$4,90,
      IF(AND(($BV29-FZ$4)&gt;0,($BW29-FZ$6)&gt;0),
            270-DEGREES(ATAN(($BW29-FZ$6)/($BV29-FZ$4)))-180+90+N("4"),
            IF(AND(($BV29-FZ$4)&lt;0,($BW29-FZ$6)&gt;=0),
                   180-DEGREES(ATAN(($BW29-FZ$6)/($BV29-FZ$4)))-180+N("3"),
                   IF(AND(($BV29-FZ$4)&gt;0,($BW29-FZ$6)&lt;0),
                          DEGREES(ATAN(($BW29-FZ$6)/($BV29-FZ$4)))-180+N("1"),
                          IF(AND(($BV29-FZ$4)&lt;0,($BW29-FZ$6)&lt;0),
                                90-DEGREES(ATAN(($BW29-FZ$6)/($BV29-FZ$4)))+90-180+N("2"),
                                180-DEGREES(ATAN(($BW29-FZ$6)/($BV29-FZ$4)))-180
                           )
                   )
            )
      )
)</f>
        <v>4.9890715191237973</v>
      </c>
      <c r="IY29" s="115">
        <f t="shared" ref="IY29:IY36" si="268">IF($BV29=GA$4,90,
      IF(AND(($BV29-GA$4)&gt;0,($BW29-GA$6)&gt;0),
            270-DEGREES(ATAN(($BW29-GA$6)/($BV29-GA$4)))-180+90+N("4"),
            IF(AND(($BV29-GA$4)&lt;0,($BW29-GA$6)&gt;=0),
                   180-DEGREES(ATAN(($BW29-GA$6)/($BV29-GA$4)))-180+N("3"),
                   IF(AND(($BV29-GA$4)&gt;0,($BW29-GA$6)&lt;0),
                          DEGREES(ATAN(($BW29-GA$6)/($BV29-GA$4)))-180+N("1"),
                          IF(AND(($BV29-GA$4)&lt;0,($BW29-GA$6)&lt;0),
                                90-DEGREES(ATAN(($BW29-GA$6)/($BV29-GA$4)))+90-180+N("2"),
                                180-DEGREES(ATAN(($BW29-GA$6)/($BV29-GA$4)))-180
                           )
                   )
            )
      )
)</f>
        <v>4.8312065780569355</v>
      </c>
      <c r="IZ29" s="115">
        <f t="shared" ref="IZ29:IZ36" si="269">IF($BV29=GB$4,90,
      IF(AND(($BV29-GB$4)&gt;0,($BW29-GB$6)&gt;0),
            270-DEGREES(ATAN(($BW29-GB$6)/($BV29-GB$4)))-180+90+N("4"),
            IF(AND(($BV29-GB$4)&lt;0,($BW29-GB$6)&gt;=0),
                   180-DEGREES(ATAN(($BW29-GB$6)/($BV29-GB$4)))-180+N("3"),
                   IF(AND(($BV29-GB$4)&gt;0,($BW29-GB$6)&lt;0),
                          DEGREES(ATAN(($BW29-GB$6)/($BV29-GB$4)))-180+N("1"),
                          IF(AND(($BV29-GB$4)&lt;0,($BW29-GB$6)&lt;0),
                                90-DEGREES(ATAN(($BW29-GB$6)/($BV29-GB$4)))+90-180+N("2"),
                                180-DEGREES(ATAN(($BW29-GB$6)/($BV29-GB$4)))-180
                           )
                   )
            )
      )
)</f>
        <v>4.6812350193806935</v>
      </c>
      <c r="JA29" s="115">
        <f t="shared" ref="JA29:JA36" si="270">IF($BV29=GC$4,90,
      IF(AND(($BV29-GC$4)&gt;0,($BW29-GC$6)&gt;0),
            270-DEGREES(ATAN(($BW29-GC$6)/($BV29-GC$4)))-180+90+N("4"),
            IF(AND(($BV29-GC$4)&lt;0,($BW29-GC$6)&gt;=0),
                   180-DEGREES(ATAN(($BW29-GC$6)/($BV29-GC$4)))-180+N("3"),
                   IF(AND(($BV29-GC$4)&gt;0,($BW29-GC$6)&lt;0),
                          DEGREES(ATAN(($BW29-GC$6)/($BV29-GC$4)))-180+N("1"),
                          IF(AND(($BV29-GC$4)&lt;0,($BW29-GC$6)&lt;0),
                                90-DEGREES(ATAN(($BW29-GC$6)/($BV29-GC$4)))+90-180+N("2"),
                                180-DEGREES(ATAN(($BW29-GC$6)/($BV29-GC$4)))-180
                           )
                   )
            )
      )
)</f>
        <v>4.5385811783668544</v>
      </c>
      <c r="JB29" s="115">
        <f t="shared" ref="JB29:JB36" si="271">IF($BV29=GD$4,90,
      IF(AND(($BV29-GD$4)&gt;0,($BW29-GD$6)&gt;0),
            270-DEGREES(ATAN(($BW29-GD$6)/($BV29-GD$4)))-180+90+N("4"),
            IF(AND(($BV29-GD$4)&lt;0,($BW29-GD$6)&gt;=0),
                   180-DEGREES(ATAN(($BW29-GD$6)/($BV29-GD$4)))-180+N("3"),
                   IF(AND(($BV29-GD$4)&gt;0,($BW29-GD$6)&lt;0),
                          DEGREES(ATAN(($BW29-GD$6)/($BV29-GD$4)))-180+N("1"),
                          IF(AND(($BV29-GD$4)&lt;0,($BW29-GD$6)&lt;0),
                                90-DEGREES(ATAN(($BW29-GD$6)/($BV29-GD$4)))+90-180+N("2"),
                                180-DEGREES(ATAN(($BW29-GD$6)/($BV29-GD$4)))-180
                           )
                   )
            )
      )
)</f>
        <v>4.4027238654336998</v>
      </c>
      <c r="JC29" s="115">
        <f t="shared" ref="JC29:JC36" si="272">IF($BV29=GE$4,90,
      IF(AND(($BV29-GE$4)&gt;0,($BW29-GE$6)&gt;0),
            270-DEGREES(ATAN(($BW29-GE$6)/($BV29-GE$4)))-180+90+N("4"),
            IF(AND(($BV29-GE$4)&lt;0,($BW29-GE$6)&gt;=0),
                   180-DEGREES(ATAN(($BW29-GE$6)/($BV29-GE$4)))-180+N("3"),
                   IF(AND(($BV29-GE$4)&gt;0,($BW29-GE$6)&lt;0),
                          DEGREES(ATAN(($BW29-GE$6)/($BV29-GE$4)))-180+N("1"),
                          IF(AND(($BV29-GE$4)&lt;0,($BW29-GE$6)&lt;0),
                                90-DEGREES(ATAN(($BW29-GE$6)/($BV29-GE$4)))+90-180+N("2"),
                                180-DEGREES(ATAN(($BW29-GE$6)/($BV29-GE$4)))-180
                           )
                   )
            )
      )
)</f>
        <v>4.2731900907361648</v>
      </c>
      <c r="JD29" s="115">
        <f t="shared" ref="JD29:JD36" si="273">IF($BV29=GF$4,90,
      IF(AND(($BV29-GF$4)&gt;0,($BW29-GF$6)&gt;0),
            270-DEGREES(ATAN(($BW29-GF$6)/($BV29-GF$4)))-180+90+N("4"),
            IF(AND(($BV29-GF$4)&lt;0,($BW29-GF$6)&gt;=0),
                   180-DEGREES(ATAN(($BW29-GF$6)/($BV29-GF$4)))-180+N("3"),
                   IF(AND(($BV29-GF$4)&gt;0,($BW29-GF$6)&lt;0),
                          DEGREES(ATAN(($BW29-GF$6)/($BV29-GF$4)))-180+N("1"),
                          IF(AND(($BV29-GF$4)&lt;0,($BW29-GF$6)&lt;0),
                                90-DEGREES(ATAN(($BW29-GF$6)/($BV29-GF$4)))+90-180+N("2"),
                                180-DEGREES(ATAN(($BW29-GF$6)/($BV29-GF$4)))-180
                           )
                   )
            )
      )
)</f>
        <v>4.1495496341733542</v>
      </c>
      <c r="JE29" s="115">
        <f t="shared" ref="JE29:JE36" si="274">IF($BV29=GG$4,90,
      IF(AND(($BV29-GG$4)&gt;0,($BW29-GG$6)&gt;0),
            270-DEGREES(ATAN(($BW29-GG$6)/($BV29-GG$4)))-180+90+N("4"),
            IF(AND(($BV29-GG$4)&lt;0,($BW29-GG$6)&gt;=0),
                   180-DEGREES(ATAN(($BW29-GG$6)/($BV29-GG$4)))-180+N("3"),
                   IF(AND(($BV29-GG$4)&gt;0,($BW29-GG$6)&lt;0),
                          DEGREES(ATAN(($BW29-GG$6)/($BV29-GG$4)))-180+N("1"),
                          IF(AND(($BV29-GG$4)&lt;0,($BW29-GG$6)&lt;0),
                                90-DEGREES(ATAN(($BW29-GG$6)/($BV29-GG$4)))+90-180+N("2"),
                                180-DEGREES(ATAN(($BW29-GG$6)/($BV29-GG$4)))-180
                           )
                   )
            )
      )
)</f>
        <v>4.0314103312355485</v>
      </c>
      <c r="JF29" s="115">
        <f t="shared" ref="JF29:JF36" si="275">IF($BV29=GH$4,90,
      IF(AND(($BV29-GH$4)&gt;0,($BW29-GH$6)&gt;0),
            270-DEGREES(ATAN(($BW29-GH$6)/($BV29-GH$4)))-180+90+N("4"),
            IF(AND(($BV29-GH$4)&lt;0,($BW29-GH$6)&gt;=0),
                   180-DEGREES(ATAN(($BW29-GH$6)/($BV29-GH$4)))-180+N("3"),
                   IF(AND(($BV29-GH$4)&gt;0,($BW29-GH$6)&lt;0),
                          DEGREES(ATAN(($BW29-GH$6)/($BV29-GH$4)))-180+N("1"),
                          IF(AND(($BV29-GH$4)&lt;0,($BW29-GH$6)&lt;0),
                                90-DEGREES(ATAN(($BW29-GH$6)/($BV29-GH$4)))+90-180+N("2"),
                                180-DEGREES(ATAN(($BW29-GH$6)/($BV29-GH$4)))-180
                           )
                   )
            )
      )
)</f>
        <v>3.9184139672609319</v>
      </c>
      <c r="JG29" s="115">
        <f t="shared" ref="JG29:JG36" si="276">IF($BV29=GI$4,90,
      IF(AND(($BV29-GI$4)&gt;0,($BW29-GI$6)&gt;0),
            270-DEGREES(ATAN(($BW29-GI$6)/($BV29-GI$4)))-180+90+N("4"),
            IF(AND(($BV29-GI$4)&lt;0,($BW29-GI$6)&gt;=0),
                   180-DEGREES(ATAN(($BW29-GI$6)/($BV29-GI$4)))-180+N("3"),
                   IF(AND(($BV29-GI$4)&gt;0,($BW29-GI$6)&lt;0),
                          DEGREES(ATAN(($BW29-GI$6)/($BV29-GI$4)))-180+N("1"),
                          IF(AND(($BV29-GI$4)&lt;0,($BW29-GI$6)&lt;0),
                                90-DEGREES(ATAN(($BW29-GI$6)/($BV29-GI$4)))+90-180+N("2"),
                                180-DEGREES(ATAN(($BW29-GI$6)/($BV29-GI$4)))-180
                           )
                   )
            )
      )
)</f>
        <v>3.0181995847434564</v>
      </c>
      <c r="JH29" s="115">
        <f t="shared" ref="JH29:JH36" si="277">IF($BV29=GJ$4,90,
      IF(AND(($BV29-GJ$4)&gt;0,($BW29-GJ$6)&gt;0),
            270-DEGREES(ATAN(($BW29-GJ$6)/($BV29-GJ$4)))-180+90+N("4"),
            IF(AND(($BV29-GJ$4)&lt;0,($BW29-GJ$6)&gt;=0),
                   180-DEGREES(ATAN(($BW29-GJ$6)/($BV29-GJ$4)))-180+N("3"),
                   IF(AND(($BV29-GJ$4)&gt;0,($BW29-GJ$6)&lt;0),
                          DEGREES(ATAN(($BW29-GJ$6)/($BV29-GJ$4)))-180+N("1"),
                          IF(AND(($BV29-GJ$4)&lt;0,($BW29-GJ$6)&lt;0),
                                90-DEGREES(ATAN(($BW29-GJ$6)/($BV29-GJ$4)))+90-180+N("2"),
                                180-DEGREES(ATAN(($BW29-GJ$6)/($BV29-GJ$4)))-180
                           )
                   )
            )
      )
)</f>
        <v>2.0933282865980516</v>
      </c>
      <c r="JI29" s="115">
        <f t="shared" ref="JI29:JI36" si="278">IF($BV29=GK$4,90,
      IF(AND(($BV29-GK$4)&gt;0,($BW29-GK$6)&gt;0),
            270-DEGREES(ATAN(($BW29-GK$6)/($BV29-GK$4)))-180+90+N("4"),
            IF(AND(($BV29-GK$4)&lt;0,($BW29-GK$6)&gt;=0),
                   180-DEGREES(ATAN(($BW29-GK$6)/($BV29-GK$4)))-180+N("3"),
                   IF(AND(($BV29-GK$4)&gt;0,($BW29-GK$6)&lt;0),
                          DEGREES(ATAN(($BW29-GK$6)/($BV29-GK$4)))-180+N("1"),
                          IF(AND(($BV29-GK$4)&lt;0,($BW29-GK$6)&lt;0),
                                90-DEGREES(ATAN(($BW29-GK$6)/($BV29-GK$4)))+90-180+N("2"),
                                180-DEGREES(ATAN(($BW29-GK$6)/($BV29-GK$4)))-180
                           )
                   )
            )
      )
)</f>
        <v>1.6535746891826761</v>
      </c>
      <c r="JJ29" s="115">
        <f t="shared" ref="JJ29:JJ36" si="279">IF($BV29=GL$4,90,
      IF(AND(($BV29-GL$4)&gt;0,($BW29-GL$6)&gt;0),
            270-DEGREES(ATAN(($BW29-GL$6)/($BV29-GL$4)))-180+90+N("4"),
            IF(AND(($BV29-GL$4)&lt;0,($BW29-GL$6)&gt;=0),
                   180-DEGREES(ATAN(($BW29-GL$6)/($BV29-GL$4)))-180+N("3"),
                   IF(AND(($BV29-GL$4)&gt;0,($BW29-GL$6)&lt;0),
                          DEGREES(ATAN(($BW29-GL$6)/($BV29-GL$4)))-180+N("1"),
                          IF(AND(($BV29-GL$4)&lt;0,($BW29-GL$6)&lt;0),
                                90-DEGREES(ATAN(($BW29-GL$6)/($BV29-GL$4)))+90-180+N("2"),
                                180-DEGREES(ATAN(($BW29-GL$6)/($BV29-GL$4)))-180
                           )
                   )
            )
      )
)</f>
        <v>1.2280363889742603</v>
      </c>
      <c r="JK29" s="115">
        <f t="shared" ref="JK29:JK36" si="280">IF($BV29=GM$4,90,
      IF(AND(($BV29-GM$4)&gt;0,($BW29-GM$6)&gt;0),
            270-DEGREES(ATAN(($BW29-GM$6)/($BV29-GM$4)))-180+90+N("4"),
            IF(AND(($BV29-GM$4)&lt;0,($BW29-GM$6)&gt;=0),
                   180-DEGREES(ATAN(($BW29-GM$6)/($BV29-GM$4)))-180+N("3"),
                   IF(AND(($BV29-GM$4)&gt;0,($BW29-GM$6)&lt;0),
                          DEGREES(ATAN(($BW29-GM$6)/($BV29-GM$4)))-180+N("1"),
                          IF(AND(($BV29-GM$4)&lt;0,($BW29-GM$6)&lt;0),
                                90-DEGREES(ATAN(($BW29-GM$6)/($BV29-GM$4)))+90-180+N("2"),
                                180-DEGREES(ATAN(($BW29-GM$6)/($BV29-GM$4)))-180
                           )
                   )
            )
      )
)</f>
        <v>0.81607982130722689</v>
      </c>
      <c r="JL29" s="115">
        <f t="shared" ref="JL29:JL36" si="281">IF($BV29=GN$4,90,
      IF(AND(($BV29-GN$4)&gt;0,($BW29-GN$6)&gt;0),
            270-DEGREES(ATAN(($BW29-GN$6)/($BV29-GN$4)))-180+90+N("4"),
            IF(AND(($BV29-GN$4)&lt;0,($BW29-GN$6)&gt;=0),
                   180-DEGREES(ATAN(($BW29-GN$6)/($BV29-GN$4)))-180+N("3"),
                   IF(AND(($BV29-GN$4)&gt;0,($BW29-GN$6)&lt;0),
                          DEGREES(ATAN(($BW29-GN$6)/($BV29-GN$4)))-180+N("1"),
                          IF(AND(($BV29-GN$4)&lt;0,($BW29-GN$6)&lt;0),
                                90-DEGREES(ATAN(($BW29-GN$6)/($BV29-GN$4)))+90-180+N("2"),
                                180-DEGREES(ATAN(($BW29-GN$6)/($BV29-GN$4)))-180
                           )
                   )
            )
      )
)</f>
        <v>0.41710559966870164</v>
      </c>
      <c r="JM29" s="115">
        <f t="shared" ref="JM29:JM36" si="282">IF($BV29=GO$4,90,
      IF(AND(($BV29-GO$4)&gt;0,($BW29-GO$6)&gt;0),
            270-DEGREES(ATAN(($BW29-GO$6)/($BV29-GO$4)))-180+90+N("4"),
            IF(AND(($BV29-GO$4)&lt;0,($BW29-GO$6)&gt;=0),
                   180-DEGREES(ATAN(($BW29-GO$6)/($BV29-GO$4)))-180+N("3"),
                   IF(AND(($BV29-GO$4)&gt;0,($BW29-GO$6)&lt;0),
                          DEGREES(ATAN(($BW29-GO$6)/($BV29-GO$4)))-180+N("1"),
                          IF(AND(($BV29-GO$4)&lt;0,($BW29-GO$6)&lt;0),
                                90-DEGREES(ATAN(($BW29-GO$6)/($BV29-GO$4)))+90-180+N("2"),
                                180-DEGREES(ATAN(($BW29-GO$6)/($BV29-GO$4)))-180
                           )
                   )
            )
      )
)</f>
        <v>3.0546482890457582E-2</v>
      </c>
      <c r="JN29" s="115">
        <f t="shared" ref="JN29:JN36" si="283">IF($BV29=GP$4,90,
      IF(AND(($BV29-GP$4)&gt;0,($BW29-GP$6)&gt;0),
            270-DEGREES(ATAN(($BW29-GP$6)/($BV29-GP$4)))-180+90+N("4"),
            IF(AND(($BV29-GP$4)&lt;0,($BW29-GP$6)&gt;=0),
                   180-DEGREES(ATAN(($BW29-GP$6)/($BV29-GP$4)))-180+N("3"),
                   IF(AND(($BV29-GP$4)&gt;0,($BW29-GP$6)&lt;0),
                          DEGREES(ATAN(($BW29-GP$6)/($BV29-GP$4)))-180+N("1"),
                          IF(AND(($BV29-GP$4)&lt;0,($BW29-GP$6)&lt;0),
                                90-DEGREES(ATAN(($BW29-GP$6)/($BV29-GP$4)))+90-180+N("2"),
                                180-DEGREES(ATAN(($BW29-GP$6)/($BV29-GP$4)))-180
                           )
                   )
            )
      )
)</f>
        <v>-0.34413453893040469</v>
      </c>
      <c r="JO29" s="115">
        <f t="shared" ref="JO29:JO36" si="284">IF($BV29=GQ$4,90,
      IF(AND(($BV29-GQ$4)&gt;0,($BW29-GQ$6)&gt;0),
            270-DEGREES(ATAN(($BW29-GQ$6)/($BV29-GQ$4)))-180+90+N("4"),
            IF(AND(($BV29-GQ$4)&lt;0,($BW29-GQ$6)&gt;=0),
                   180-DEGREES(ATAN(($BW29-GQ$6)/($BV29-GQ$4)))-180+N("3"),
                   IF(AND(($BV29-GQ$4)&gt;0,($BW29-GQ$6)&lt;0),
                          DEGREES(ATAN(($BW29-GQ$6)/($BV29-GQ$4)))-180+N("1"),
                          IF(AND(($BV29-GQ$4)&lt;0,($BW29-GQ$6)&lt;0),
                                90-DEGREES(ATAN(($BW29-GQ$6)/($BV29-GQ$4)))+90-180+N("2"),
                                180-DEGREES(ATAN(($BW29-GQ$6)/($BV29-GQ$4)))-180
                           )
                   )
            )
      )
)</f>
        <v>-0.70744604465033945</v>
      </c>
      <c r="JP29" s="115">
        <f t="shared" ref="JP29:JP36" si="285">IF($BV29=GR$4,90,
      IF(AND(($BV29-GR$4)&gt;0,($BW29-GR$6)&gt;0),
            270-DEGREES(ATAN(($BW29-GR$6)/($BV29-GR$4)))-180+90+N("4"),
            IF(AND(($BV29-GR$4)&lt;0,($BW29-GR$6)&gt;=0),
                   180-DEGREES(ATAN(($BW29-GR$6)/($BV29-GR$4)))-180+N("3"),
                   IF(AND(($BV29-GR$4)&gt;0,($BW29-GR$6)&lt;0),
                          DEGREES(ATAN(($BW29-GR$6)/($BV29-GR$4)))-180+N("1"),
                          IF(AND(($BV29-GR$4)&lt;0,($BW29-GR$6)&lt;0),
                                90-DEGREES(ATAN(($BW29-GR$6)/($BV29-GR$4)))+90-180+N("2"),
                                180-DEGREES(ATAN(($BW29-GR$6)/($BV29-GR$4)))-180
                           )
                   )
            )
      )
)</f>
        <v>-1.0598698736147867</v>
      </c>
      <c r="JQ29" s="115">
        <f t="shared" ref="JQ29:JQ36" si="286">IF($BV29=GS$4,90,
      IF(AND(($BV29-GS$4)&gt;0,($BW29-GS$6)&gt;0),
            270-DEGREES(ATAN(($BW29-GS$6)/($BV29-GS$4)))-180+90+N("4"),
            IF(AND(($BV29-GS$4)&lt;0,($BW29-GS$6)&gt;=0),
                   180-DEGREES(ATAN(($BW29-GS$6)/($BV29-GS$4)))-180+N("3"),
                   IF(AND(($BV29-GS$4)&gt;0,($BW29-GS$6)&lt;0),
                          DEGREES(ATAN(($BW29-GS$6)/($BV29-GS$4)))-180+N("1"),
                          IF(AND(($BV29-GS$4)&lt;0,($BW29-GS$6)&lt;0),
                                90-DEGREES(ATAN(($BW29-GS$6)/($BV29-GS$4)))+90-180+N("2"),
                                180-DEGREES(ATAN(($BW29-GS$6)/($BV29-GS$4)))-180
                           )
                   )
            )
      )
)</f>
        <v>-1.4018627138494821</v>
      </c>
      <c r="JR29" s="115">
        <f t="shared" ref="JR29:JR36" si="287">IF($BV29=GT$4,90,
      IF(AND(($BV29-GT$4)&gt;0,($BW29-GT$6)&gt;0),
            270-DEGREES(ATAN(($BW29-GT$6)/($BV29-GT$4)))-180+90+N("4"),
            IF(AND(($BV29-GT$4)&lt;0,($BW29-GT$6)&gt;=0),
                   180-DEGREES(ATAN(($BW29-GT$6)/($BV29-GT$4)))-180+N("3"),
                   IF(AND(($BV29-GT$4)&gt;0,($BW29-GT$6)&lt;0),
                          DEGREES(ATAN(($BW29-GT$6)/($BV29-GT$4)))-180+N("1"),
                          IF(AND(($BV29-GT$4)&lt;0,($BW29-GT$6)&lt;0),
                                90-DEGREES(ATAN(($BW29-GT$6)/($BV29-GT$4)))+90-180+N("2"),
                                180-DEGREES(ATAN(($BW29-GT$6)/($BV29-GT$4)))-180
                           )
                   )
            )
      )
)</f>
        <v>-1.7338575923010069</v>
      </c>
      <c r="JS29" s="115">
        <f t="shared" ref="JS29:JS36" si="288">IF($BV29=GU$4,90,
      IF(AND(($BV29-GU$4)&gt;0,($BW29-GU$6)&gt;0),
            270-DEGREES(ATAN(($BW29-GU$6)/($BV29-GU$4)))-180+90+N("4"),
            IF(AND(($BV29-GU$4)&lt;0,($BW29-GU$6)&gt;=0),
                   180-DEGREES(ATAN(($BW29-GU$6)/($BV29-GU$4)))-180+N("3"),
                   IF(AND(($BV29-GU$4)&gt;0,($BW29-GU$6)&lt;0),
                          DEGREES(ATAN(($BW29-GU$6)/($BV29-GU$4)))-180+N("1"),
                          IF(AND(($BV29-GU$4)&lt;0,($BW29-GU$6)&lt;0),
                                90-DEGREES(ATAN(($BW29-GU$6)/($BV29-GU$4)))+90-180+N("2"),
                                180-DEGREES(ATAN(($BW29-GU$6)/($BV29-GU$4)))-180
                           )
                   )
            )
      )
)</f>
        <v>-2.0562652724864847</v>
      </c>
      <c r="JT29" s="115">
        <f t="shared" ref="JT29:JT36" si="289">IF($BV29=GV$4,90,
      IF(AND(($BV29-GV$4)&gt;0,($BW29-GV$6)&gt;0),
            270-DEGREES(ATAN(($BW29-GV$6)/($BV29-GV$4)))-180+90+N("4"),
            IF(AND(($BV29-GV$4)&lt;0,($BW29-GV$6)&gt;=0),
                   180-DEGREES(ATAN(($BW29-GV$6)/($BV29-GV$4)))-180+N("3"),
                   IF(AND(($BV29-GV$4)&gt;0,($BW29-GV$6)&lt;0),
                          DEGREES(ATAN(($BW29-GV$6)/($BV29-GV$4)))-180+N("1"),
                          IF(AND(($BV29-GV$4)&lt;0,($BW29-GV$6)&lt;0),
                                90-DEGREES(ATAN(($BW29-GV$6)/($BV29-GV$4)))+90-180+N("2"),
                                180-DEGREES(ATAN(($BW29-GV$6)/($BV29-GV$4)))-180
                           )
                   )
            )
      )
)</f>
        <v>-2.3694755648168666</v>
      </c>
      <c r="JU29" s="115">
        <f t="shared" ref="JU29:JU36" si="290">IF($BV29=GW$4,90,
      IF(AND(($BV29-GW$4)&gt;0,($BW29-GW$6)&gt;0),
            270-DEGREES(ATAN(($BW29-GW$6)/($BV29-GW$4)))-180+90+N("4"),
            IF(AND(($BV29-GW$4)&lt;0,($BW29-GW$6)&gt;=0),
                   180-DEGREES(ATAN(($BW29-GW$6)/($BV29-GW$4)))-180+N("3"),
                   IF(AND(($BV29-GW$4)&gt;0,($BW29-GW$6)&lt;0),
                          DEGREES(ATAN(($BW29-GW$6)/($BV29-GW$4)))-180+N("1"),
                          IF(AND(($BV29-GW$4)&lt;0,($BW29-GW$6)&lt;0),
                                90-DEGREES(ATAN(($BW29-GW$6)/($BV29-GW$4)))+90-180+N("2"),
                                180-DEGREES(ATAN(($BW29-GW$6)/($BV29-GW$4)))-180
                           )
                   )
            )
      )
)</f>
        <v>-2.6738585547138882</v>
      </c>
      <c r="JV29" s="115">
        <f t="shared" ref="JV29:JV36" si="291">IF($BV29=GX$4,90,
      IF(AND(($BV29-GX$4)&gt;0,($BW29-GX$6)&gt;0),
            270-DEGREES(ATAN(($BW29-GX$6)/($BV29-GX$4)))-180+90+N("4"),
            IF(AND(($BV29-GX$4)&lt;0,($BW29-GX$6)&gt;=0),
                   180-DEGREES(ATAN(($BW29-GX$6)/($BV29-GX$4)))-180+N("3"),
                   IF(AND(($BV29-GX$4)&gt;0,($BW29-GX$6)&lt;0),
                          DEGREES(ATAN(($BW29-GX$6)/($BV29-GX$4)))-180+N("1"),
                          IF(AND(($BV29-GX$4)&lt;0,($BW29-GX$6)&lt;0),
                                90-DEGREES(ATAN(($BW29-GX$6)/($BV29-GX$4)))+90-180+N("2"),
                                180-DEGREES(ATAN(($BW29-GX$6)/($BV29-GX$4)))-180
                           )
                   )
            )
      )
)</f>
        <v>-2.969765753463065</v>
      </c>
      <c r="JW29" s="115">
        <f t="shared" ref="JW29:JW36" si="292">IF($BV29=GY$4,90,
      IF(AND(($BV29-GY$4)&gt;0,($BW29-GY$6)&gt;0),
            270-DEGREES(ATAN(($BW29-GY$6)/($BV29-GY$4)))-180+90+N("4"),
            IF(AND(($BV29-GY$4)&lt;0,($BW29-GY$6)&gt;=0),
                   180-DEGREES(ATAN(($BW29-GY$6)/($BV29-GY$4)))-180+N("3"),
                   IF(AND(($BV29-GY$4)&gt;0,($BW29-GY$6)&lt;0),
                          DEGREES(ATAN(($BW29-GY$6)/($BV29-GY$4)))-180+N("1"),
                          IF(AND(($BV29-GY$4)&lt;0,($BW29-GY$6)&lt;0),
                                90-DEGREES(ATAN(($BW29-GY$6)/($BV29-GY$4)))+90-180+N("2"),
                                180-DEGREES(ATAN(($BW29-GY$6)/($BV29-GY$4)))-180
                           )
                   )
            )
      )
)</f>
        <v>-3.257531176544461</v>
      </c>
      <c r="JX29" s="115">
        <f t="shared" ref="JX29:JX36" si="293">IF($BV29=GZ$4,90,
      IF(AND(($BV29-GZ$4)&gt;0,($BW29-GZ$6)&gt;0),
            270-DEGREES(ATAN(($BW29-GZ$6)/($BV29-GZ$4)))-180+90+N("4"),
            IF(AND(($BV29-GZ$4)&lt;0,($BW29-GZ$6)&gt;=0),
                   180-DEGREES(ATAN(($BW29-GZ$6)/($BV29-GZ$4)))-180+N("3"),
                   IF(AND(($BV29-GZ$4)&gt;0,($BW29-GZ$6)&lt;0),
                          DEGREES(ATAN(($BW29-GZ$6)/($BV29-GZ$4)))-180+N("1"),
                          IF(AND(($BV29-GZ$4)&lt;0,($BW29-GZ$6)&lt;0),
                                90-DEGREES(ATAN(($BW29-GZ$6)/($BV29-GZ$4)))+90-180+N("2"),
                                180-DEGREES(ATAN(($BW29-GZ$6)/($BV29-GZ$4)))-180
                           )
                   )
            )
      )
)</f>
        <v>-3.5374723539673596</v>
      </c>
      <c r="JY29" s="99"/>
      <c r="JZ29" s="99"/>
      <c r="KA29" s="99"/>
      <c r="KH29" s="96">
        <v>23</v>
      </c>
      <c r="KI29" s="100">
        <f>SQRT(('Box Position Calc'!$D27-KI$6)^2+(KI$4-'Box Position Calc'!$C27)^2)</f>
        <v>8.8546970636833056</v>
      </c>
      <c r="KJ29" s="100">
        <f>SQRT(('Box Position Calc'!$D27-KJ$6)^2+(KJ$4-'Box Position Calc'!$C27)^2)</f>
        <v>11.888404969602984</v>
      </c>
      <c r="KK29" s="100">
        <f>SQRT(('Box Position Calc'!$D27-KK$6)^2+(KK$4-'Box Position Calc'!$C27)^2)</f>
        <v>13.479487274569042</v>
      </c>
      <c r="KL29" s="100">
        <f>SQRT(('Box Position Calc'!$D27-KL$6)^2+(KL$4-'Box Position Calc'!$C27)^2)</f>
        <v>15.099373510668864</v>
      </c>
      <c r="KM29" s="100">
        <f>SQRT(('Box Position Calc'!$D27-KM$6)^2+(KM$4-'Box Position Calc'!$C27)^2)</f>
        <v>16.739703773052273</v>
      </c>
      <c r="KN29" s="100">
        <f>SQRT(('Box Position Calc'!$D27-KN$6)^2+(KN$4-'Box Position Calc'!$C27)^2)</f>
        <v>18.395009735518613</v>
      </c>
      <c r="KO29" s="100">
        <f>SQRT(('Box Position Calc'!$D27-KO$6)^2+(KO$4-'Box Position Calc'!$C27)^2)</f>
        <v>20.061584750351621</v>
      </c>
      <c r="KP29" s="100">
        <f>SQRT(('Box Position Calc'!$D27-KP$6)^2+(KP$4-'Box Position Calc'!$C27)^2)</f>
        <v>21.736836959104444</v>
      </c>
      <c r="KQ29" s="100">
        <f>SQRT(('Box Position Calc'!$D27-KQ$6)^2+(KQ$4-'Box Position Calc'!$C27)^2)</f>
        <v>23.418904287845518</v>
      </c>
      <c r="KR29" s="100">
        <f>SQRT(('Box Position Calc'!$D27-KR$6)^2+(KR$4-'Box Position Calc'!$C27)^2)</f>
        <v>25.106416985808263</v>
      </c>
      <c r="KS29" s="100">
        <f>SQRT(('Box Position Calc'!$D27-KS$6)^2+(KS$4-'Box Position Calc'!$C27)^2)</f>
        <v>26.798346375340518</v>
      </c>
      <c r="KT29" s="100">
        <f>SQRT(('Box Position Calc'!$D27-KT$6)^2+(KT$4-'Box Position Calc'!$C27)^2)</f>
        <v>28.493905695878247</v>
      </c>
      <c r="KU29" s="100">
        <f>SQRT(('Box Position Calc'!$D27-KU$6)^2+(KU$4-'Box Position Calc'!$C27)^2)</f>
        <v>30.192483401070398</v>
      </c>
      <c r="KV29" s="100">
        <f>SQRT(('Box Position Calc'!$D27-KV$6)^2+(KV$4-'Box Position Calc'!$C27)^2)</f>
        <v>31.893597238437255</v>
      </c>
      <c r="KW29" s="100">
        <f>SQRT(('Box Position Calc'!$D27-KW$6)^2+(KW$4-'Box Position Calc'!$C27)^2)</f>
        <v>33.596861973357356</v>
      </c>
      <c r="KX29" s="100">
        <f>SQRT(('Box Position Calc'!$D27-KX$6)^2+(KX$4-'Box Position Calc'!$C27)^2)</f>
        <v>35.301966274861101</v>
      </c>
      <c r="KY29" s="100">
        <f>SQRT(('Box Position Calc'!$D27-KY$6)^2+(KY$4-'Box Position Calc'!$C27)^2)</f>
        <v>37.008655880097393</v>
      </c>
      <c r="KZ29" s="100">
        <f>SQRT(('Box Position Calc'!$D27-KZ$6)^2+(KZ$4-'Box Position Calc'!$C27)^2)</f>
        <v>38.716721142123291</v>
      </c>
      <c r="LA29" s="100">
        <f>SQRT(('Box Position Calc'!$D27-LA$6)^2+(LA$4-'Box Position Calc'!$C27)^2)</f>
        <v>38.716721142123291</v>
      </c>
      <c r="LB29" s="100">
        <f>SQRT(('Box Position Calc'!$D27-LB$6)^2+(LB$4-'Box Position Calc'!$C27)^2)</f>
        <v>41.467681217393483</v>
      </c>
      <c r="LC29" s="100">
        <f>SQRT(('Box Position Calc'!$D27-LC$6)^2+(LC$4-'Box Position Calc'!$C27)^2)</f>
        <v>42.844486018324872</v>
      </c>
      <c r="LD29" s="100">
        <f>SQRT(('Box Position Calc'!$D27-LD$6)^2+(LD$4-'Box Position Calc'!$C27)^2)</f>
        <v>44.222064025808855</v>
      </c>
      <c r="LE29" s="100">
        <f>SQRT(('Box Position Calc'!$D27-LE$6)^2+(LE$4-'Box Position Calc'!$C27)^2)</f>
        <v>45.600345164617707</v>
      </c>
      <c r="LF29" s="100">
        <f>SQRT(('Box Position Calc'!$D27-LF$6)^2+(LF$4-'Box Position Calc'!$C27)^2)</f>
        <v>46.979267549239687</v>
      </c>
      <c r="LG29" s="100">
        <f>SQRT(('Box Position Calc'!$D27-LG$6)^2+(LG$4-'Box Position Calc'!$C27)^2)</f>
        <v>48.358776325451529</v>
      </c>
      <c r="LH29" s="100">
        <f>SQRT(('Box Position Calc'!$D27-LH$6)^2+(LH$4-'Box Position Calc'!$C27)^2)</f>
        <v>49.738822702475495</v>
      </c>
      <c r="LI29" s="100">
        <f>SQRT(('Box Position Calc'!$D27-LI$6)^2+(LI$4-'Box Position Calc'!$C27)^2)</f>
        <v>51.11936314023059</v>
      </c>
      <c r="LJ29" s="100">
        <f>SQRT(('Box Position Calc'!$D27-LJ$6)^2+(LJ$4-'Box Position Calc'!$C27)^2)</f>
        <v>52.500358663522242</v>
      </c>
      <c r="LK29" s="100">
        <f>SQRT(('Box Position Calc'!$D27-LK$6)^2+(LK$4-'Box Position Calc'!$C27)^2)</f>
        <v>53.881774280691786</v>
      </c>
      <c r="LL29" s="100">
        <f>SQRT(('Box Position Calc'!$D27-LL$6)^2+(LL$4-'Box Position Calc'!$C27)^2)</f>
        <v>55.263578488671882</v>
      </c>
      <c r="LM29" s="100">
        <f>SQRT(('Box Position Calc'!$D27-LM$6)^2+(LM$4-'Box Position Calc'!$C27)^2)</f>
        <v>56.645742849864817</v>
      </c>
      <c r="LN29" s="100">
        <f>SQRT(('Box Position Calc'!$D27-LN$6)^2+(LN$4-'Box Position Calc'!$C27)^2)</f>
        <v>58.028241629000433</v>
      </c>
      <c r="LO29" s="100">
        <f>SQRT(('Box Position Calc'!$D27-LO$6)^2+(LO$4-'Box Position Calc'!$C27)^2)</f>
        <v>59.411051480305751</v>
      </c>
      <c r="LP29" s="100">
        <f>SQRT(('Box Position Calc'!$D27-LP$6)^2+(LP$4-'Box Position Calc'!$C27)^2)</f>
        <v>60.794151177055333</v>
      </c>
      <c r="LQ29" s="100">
        <f>SQRT(('Box Position Calc'!$D27-LQ$6)^2+(LQ$4-'Box Position Calc'!$C27)^2)</f>
        <v>62.177521376965565</v>
      </c>
      <c r="LR29" s="100">
        <f>SQRT(('Box Position Calc'!$D27-LR$6)^2+(LR$4-'Box Position Calc'!$C27)^2)</f>
        <v>63.561144418021577</v>
      </c>
      <c r="LS29" s="100">
        <f>SQRT(('Box Position Calc'!$D27-LS$6)^2+(LS$4-'Box Position Calc'!$C27)^2)</f>
        <v>63.500646140370876</v>
      </c>
      <c r="LT29" s="100">
        <f>SQRT(('Box Position Calc'!$D27-LT$6)^2+(LT$4-'Box Position Calc'!$C27)^2)</f>
        <v>65.678614457564478</v>
      </c>
      <c r="LU29" s="100">
        <f>SQRT(('Box Position Calc'!$D27-LU$6)^2+(LU$4-'Box Position Calc'!$C27)^2)</f>
        <v>66.773701789409429</v>
      </c>
      <c r="LV29" s="100">
        <f>SQRT(('Box Position Calc'!$D27-LV$6)^2+(LV$4-'Box Position Calc'!$C27)^2)</f>
        <v>67.872595557510195</v>
      </c>
      <c r="LW29" s="100">
        <f>SQRT(('Box Position Calc'!$D27-LW$6)^2+(LW$4-'Box Position Calc'!$C27)^2)</f>
        <v>68.975113832617325</v>
      </c>
      <c r="LX29" s="100">
        <f>SQRT(('Box Position Calc'!$D27-LX$6)^2+(LX$4-'Box Position Calc'!$C27)^2)</f>
        <v>70.081085552297722</v>
      </c>
      <c r="LY29" s="100">
        <f>SQRT(('Box Position Calc'!$D27-LY$6)^2+(LY$4-'Box Position Calc'!$C27)^2)</f>
        <v>71.190349764636039</v>
      </c>
      <c r="LZ29" s="100">
        <f>SQRT(('Box Position Calc'!$D27-LZ$6)^2+(LZ$4-'Box Position Calc'!$C27)^2)</f>
        <v>72.302754930159821</v>
      </c>
      <c r="MA29" s="100">
        <f>SQRT(('Box Position Calc'!$D27-MA$6)^2+(MA$4-'Box Position Calc'!$C27)^2)</f>
        <v>73.418158277275481</v>
      </c>
      <c r="MB29" s="100">
        <f>SQRT(('Box Position Calc'!$D27-MB$6)^2+(MB$4-'Box Position Calc'!$C27)^2)</f>
        <v>74.536425206875791</v>
      </c>
      <c r="MC29" s="100">
        <f>SQRT(('Box Position Calc'!$D27-MC$6)^2+(MC$4-'Box Position Calc'!$C27)^2)</f>
        <v>75.657428742127465</v>
      </c>
      <c r="MD29" s="100">
        <f>SQRT(('Box Position Calc'!$D27-MD$6)^2+(MD$4-'Box Position Calc'!$C27)^2)</f>
        <v>76.781049019773022</v>
      </c>
      <c r="ME29" s="100">
        <f>SQRT(('Box Position Calc'!$D27-ME$6)^2+(ME$4-'Box Position Calc'!$C27)^2)</f>
        <v>77.907172819582371</v>
      </c>
      <c r="MF29" s="100">
        <f>SQRT(('Box Position Calc'!$D27-MF$6)^2+(MF$4-'Box Position Calc'!$C27)^2)</f>
        <v>79.035693128867734</v>
      </c>
      <c r="MG29" s="100">
        <f>SQRT(('Box Position Calc'!$D27-MG$6)^2+(MG$4-'Box Position Calc'!$C27)^2)</f>
        <v>80.166508739233592</v>
      </c>
      <c r="MH29" s="100">
        <f>SQRT(('Box Position Calc'!$D27-MH$6)^2+(MH$4-'Box Position Calc'!$C27)^2)</f>
        <v>81.299523872969075</v>
      </c>
      <c r="MI29" s="100">
        <f>SQRT(('Box Position Calc'!$D27-MI$6)^2+(MI$4-'Box Position Calc'!$C27)^2)</f>
        <v>82.434647836708294</v>
      </c>
      <c r="MJ29" s="100">
        <f>SQRT(('Box Position Calc'!$D27-MJ$6)^2+(MJ$4-'Box Position Calc'!$C27)^2)</f>
        <v>83.571794700183091</v>
      </c>
      <c r="MK29" s="100"/>
      <c r="ML29" s="100"/>
      <c r="MM29" s="100"/>
      <c r="MN29" s="100"/>
      <c r="MO29" s="100"/>
      <c r="MP29" s="100"/>
      <c r="MQ29" s="100"/>
      <c r="MR29" s="100"/>
      <c r="MS29" s="100"/>
      <c r="MT29" s="100"/>
      <c r="MU29" s="100"/>
      <c r="MV29" s="100"/>
      <c r="MW29" s="100"/>
      <c r="MX29" s="100"/>
      <c r="MY29" s="100"/>
      <c r="MZ29" s="100"/>
      <c r="NA29" s="100"/>
      <c r="NB29" s="100"/>
      <c r="NC29" s="100">
        <f>Display!C29</f>
        <v>1.5874381305268552</v>
      </c>
      <c r="ND29" s="100">
        <f>Display!D29</f>
        <v>6.4435097419985192</v>
      </c>
      <c r="NE29" s="100">
        <f>Display!D66</f>
        <v>20</v>
      </c>
      <c r="NF29" s="100"/>
      <c r="NG29" s="100">
        <f t="shared" ref="NG29:NG36" si="294">IF($BV29=KI$4,90,
      IF(AND(($BV29-KI$4)&gt;0,($BW29-KI$6)&gt;0),
            270-DEGREES(ATAN(($BW29-KI$6)/($BV29-KI$4)))-180+90+N("4"),
            IF(AND(($BV29-KI$4)&lt;0,($BW29-KI$6)&gt;=0),
                   180-DEGREES(ATAN(($BW29-KI$6)/($BV29-KI$4)))-180+N("3"),
                   IF(AND(($BV29-KI$4)&gt;0,($BW29-KI$6)&lt;0),
                          DEGREES(ATAN(($BW29-KI$6)/($BV29-KI$4)))-180+N("1"),
                          IF(AND(($BV29-KI$4)&lt;0,($BW29-KI$6)&lt;0),
                                90-DEGREES(ATAN(($BW29-KI$6)/($BV29-KI$4)))+90-180+N("2"),
                                180-DEGREES(ATAN(($BW29-KI$6)/($BV29-KI$4)))-180
                           )
                   )
            )
      )
)</f>
        <v>33.161369041827697</v>
      </c>
      <c r="NH29" s="100">
        <f t="shared" ref="NH29:NH36" si="295">IF($BV29=KJ$4,90,
      IF(AND(($BV29-KJ$4)&gt;0,($BW29-KJ$6)&gt;0),
            270-DEGREES(ATAN(($BW29-KJ$6)/($BV29-KJ$4)))-180+90+N("4"),
            IF(AND(($BV29-KJ$4)&lt;0,($BW29-KJ$6)&gt;=0),
                   180-DEGREES(ATAN(($BW29-KJ$6)/($BV29-KJ$4)))-180+N("3"),
                   IF(AND(($BV29-KJ$4)&gt;0,($BW29-KJ$6)&lt;0),
                          DEGREES(ATAN(($BW29-KJ$6)/($BV29-KJ$4)))-180+N("1"),
                          IF(AND(($BV29-KJ$4)&lt;0,($BW29-KJ$6)&lt;0),
                                90-DEGREES(ATAN(($BW29-KJ$6)/($BV29-KJ$4)))+90-180+N("2"),
                                180-DEGREES(ATAN(($BW29-KJ$6)/($BV29-KJ$4)))-180
                           )
                   )
            )
      )
)</f>
        <v>24.042527089165731</v>
      </c>
      <c r="NI29" s="100">
        <f t="shared" ref="NI29:NI36" si="296">IF($BV29=KK$4,90,
      IF(AND(($BV29-KK$4)&gt;0,($BW29-KK$6)&gt;0),
            270-DEGREES(ATAN(($BW29-KK$6)/($BV29-KK$4)))-180+90+N("4"),
            IF(AND(($BV29-KK$4)&lt;0,($BW29-KK$6)&gt;=0),
                   180-DEGREES(ATAN(($BW29-KK$6)/($BV29-KK$4)))-180+N("3"),
                   IF(AND(($BV29-KK$4)&gt;0,($BW29-KK$6)&lt;0),
                          DEGREES(ATAN(($BW29-KK$6)/($BV29-KK$4)))-180+N("1"),
                          IF(AND(($BV29-KK$4)&lt;0,($BW29-KK$6)&lt;0),
                                90-DEGREES(ATAN(($BW29-KK$6)/($BV29-KK$4)))+90-180+N("2"),
                                180-DEGREES(ATAN(($BW29-KK$6)/($BV29-KK$4)))-180
                           )
                   )
            )
      )
)</f>
        <v>21.058715767724152</v>
      </c>
      <c r="NJ29" s="100">
        <f t="shared" ref="NJ29:NJ36" si="297">IF($BV29=KL$4,90,
      IF(AND(($BV29-KL$4)&gt;0,($BW29-KL$6)&gt;0),
            270-DEGREES(ATAN(($BW29-KL$6)/($BV29-KL$4)))-180+90+N("4"),
            IF(AND(($BV29-KL$4)&lt;0,($BW29-KL$6)&gt;=0),
                   180-DEGREES(ATAN(($BW29-KL$6)/($BV29-KL$4)))-180+N("3"),
                   IF(AND(($BV29-KL$4)&gt;0,($BW29-KL$6)&lt;0),
                          DEGREES(ATAN(($BW29-KL$6)/($BV29-KL$4)))-180+N("1"),
                          IF(AND(($BV29-KL$4)&lt;0,($BW29-KL$6)&lt;0),
                                90-DEGREES(ATAN(($BW29-KL$6)/($BV29-KL$4)))+90-180+N("2"),
                                180-DEGREES(ATAN(($BW29-KL$6)/($BV29-KL$4)))-180
                           )
                   )
            )
      )
)</f>
        <v>18.709832935335498</v>
      </c>
      <c r="NK29" s="100">
        <f t="shared" ref="NK29:NK36" si="298">IF($BV29=KM$4,90,
      IF(AND(($BV29-KM$4)&gt;0,($BW29-KM$6)&gt;0),
            270-DEGREES(ATAN(($BW29-KM$6)/($BV29-KM$4)))-180+90+N("4"),
            IF(AND(($BV29-KM$4)&lt;0,($BW29-KM$6)&gt;=0),
                   180-DEGREES(ATAN(($BW29-KM$6)/($BV29-KM$4)))-180+N("3"),
                   IF(AND(($BV29-KM$4)&gt;0,($BW29-KM$6)&lt;0),
                          DEGREES(ATAN(($BW29-KM$6)/($BV29-KM$4)))-180+N("1"),
                          IF(AND(($BV29-KM$4)&lt;0,($BW29-KM$6)&lt;0),
                                90-DEGREES(ATAN(($BW29-KM$6)/($BV29-KM$4)))+90-180+N("2"),
                                180-DEGREES(ATAN(($BW29-KM$6)/($BV29-KM$4)))-180
                           )
                   )
            )
      )
)</f>
        <v>16.818603719022917</v>
      </c>
      <c r="NL29" s="100">
        <f t="shared" ref="NL29:NL36" si="299">IF($BV29=KN$4,90,
      IF(AND(($BV29-KN$4)&gt;0,($BW29-KN$6)&gt;0),
            270-DEGREES(ATAN(($BW29-KN$6)/($BV29-KN$4)))-180+90+N("4"),
            IF(AND(($BV29-KN$4)&lt;0,($BW29-KN$6)&gt;=0),
                   180-DEGREES(ATAN(($BW29-KN$6)/($BV29-KN$4)))-180+N("3"),
                   IF(AND(($BV29-KN$4)&gt;0,($BW29-KN$6)&lt;0),
                          DEGREES(ATAN(($BW29-KN$6)/($BV29-KN$4)))-180+N("1"),
                          IF(AND(($BV29-KN$4)&lt;0,($BW29-KN$6)&lt;0),
                                90-DEGREES(ATAN(($BW29-KN$6)/($BV29-KN$4)))+90-180+N("2"),
                                180-DEGREES(ATAN(($BW29-KN$6)/($BV29-KN$4)))-180
                           )
                   )
            )
      )
)</f>
        <v>15.266297705476006</v>
      </c>
      <c r="NM29" s="100">
        <f t="shared" ref="NM29:NM36" si="300">IF($BV29=KO$4,90,
      IF(AND(($BV29-KO$4)&gt;0,($BW29-KO$6)&gt;0),
            270-DEGREES(ATAN(($BW29-KO$6)/($BV29-KO$4)))-180+90+N("4"),
            IF(AND(($BV29-KO$4)&lt;0,($BW29-KO$6)&gt;=0),
                   180-DEGREES(ATAN(($BW29-KO$6)/($BV29-KO$4)))-180+N("3"),
                   IF(AND(($BV29-KO$4)&gt;0,($BW29-KO$6)&lt;0),
                          DEGREES(ATAN(($BW29-KO$6)/($BV29-KO$4)))-180+N("1"),
                          IF(AND(($BV29-KO$4)&lt;0,($BW29-KO$6)&lt;0),
                                90-DEGREES(ATAN(($BW29-KO$6)/($BV29-KO$4)))+90-180+N("2"),
                                180-DEGREES(ATAN(($BW29-KO$6)/($BV29-KO$4)))-180
                           )
                   )
            )
      )
)</f>
        <v>13.971077145249296</v>
      </c>
      <c r="NN29" s="100">
        <f t="shared" ref="NN29:NN36" si="301">IF($BV29=KP$4,90,
      IF(AND(($BV29-KP$4)&gt;0,($BW29-KP$6)&gt;0),
            270-DEGREES(ATAN(($BW29-KP$6)/($BV29-KP$4)))-180+90+N("4"),
            IF(AND(($BV29-KP$4)&lt;0,($BW29-KP$6)&gt;=0),
                   180-DEGREES(ATAN(($BW29-KP$6)/($BV29-KP$4)))-180+N("3"),
                   IF(AND(($BV29-KP$4)&gt;0,($BW29-KP$6)&lt;0),
                          DEGREES(ATAN(($BW29-KP$6)/($BV29-KP$4)))-180+N("1"),
                          IF(AND(($BV29-KP$4)&lt;0,($BW29-KP$6)&lt;0),
                                90-DEGREES(ATAN(($BW29-KP$6)/($BV29-KP$4)))+90-180+N("2"),
                                180-DEGREES(ATAN(($BW29-KP$6)/($BV29-KP$4)))-180
                           )
                   )
            )
      )
)</f>
        <v>12.87501064811218</v>
      </c>
      <c r="NO29" s="100">
        <f t="shared" ref="NO29:NO36" si="302">IF($BV29=KQ$4,90,
      IF(AND(($BV29-KQ$4)&gt;0,($BW29-KQ$6)&gt;0),
            270-DEGREES(ATAN(($BW29-KQ$6)/($BV29-KQ$4)))-180+90+N("4"),
            IF(AND(($BV29-KQ$4)&lt;0,($BW29-KQ$6)&gt;=0),
                   180-DEGREES(ATAN(($BW29-KQ$6)/($BV29-KQ$4)))-180+N("3"),
                   IF(AND(($BV29-KQ$4)&gt;0,($BW29-KQ$6)&lt;0),
                          DEGREES(ATAN(($BW29-KQ$6)/($BV29-KQ$4)))-180+N("1"),
                          IF(AND(($BV29-KQ$4)&lt;0,($BW29-KQ$6)&lt;0),
                                90-DEGREES(ATAN(($BW29-KQ$6)/($BV29-KQ$4)))+90-180+N("2"),
                                180-DEGREES(ATAN(($BW29-KQ$6)/($BV29-KQ$4)))-180
                           )
                   )
            )
      )
)</f>
        <v>11.936090806001175</v>
      </c>
      <c r="NP29" s="100">
        <f t="shared" ref="NP29:NP36" si="303">IF($BV29=KR$4,90,
      IF(AND(($BV29-KR$4)&gt;0,($BW29-KR$6)&gt;0),
            270-DEGREES(ATAN(($BW29-KR$6)/($BV29-KR$4)))-180+90+N("4"),
            IF(AND(($BV29-KR$4)&lt;0,($BW29-KR$6)&gt;=0),
                   180-DEGREES(ATAN(($BW29-KR$6)/($BV29-KR$4)))-180+N("3"),
                   IF(AND(($BV29-KR$4)&gt;0,($BW29-KR$6)&lt;0),
                          DEGREES(ATAN(($BW29-KR$6)/($BV29-KR$4)))-180+N("1"),
                          IF(AND(($BV29-KR$4)&lt;0,($BW29-KR$6)&lt;0),
                                90-DEGREES(ATAN(($BW29-KR$6)/($BV29-KR$4)))+90-180+N("2"),
                                180-DEGREES(ATAN(($BW29-KR$6)/($BV29-KR$4)))-180
                           )
                   )
            )
      )
)</f>
        <v>11.123194295069283</v>
      </c>
      <c r="NQ29" s="100">
        <f t="shared" ref="NQ29:NQ36" si="304">IF($BV29=KS$4,90,
      IF(AND(($BV29-KS$4)&gt;0,($BW29-KS$6)&gt;0),
            270-DEGREES(ATAN(($BW29-KS$6)/($BV29-KS$4)))-180+90+N("4"),
            IF(AND(($BV29-KS$4)&lt;0,($BW29-KS$6)&gt;=0),
                   180-DEGREES(ATAN(($BW29-KS$6)/($BV29-KS$4)))-180+N("3"),
                   IF(AND(($BV29-KS$4)&gt;0,($BW29-KS$6)&lt;0),
                          DEGREES(ATAN(($BW29-KS$6)/($BV29-KS$4)))-180+N("1"),
                          IF(AND(($BV29-KS$4)&lt;0,($BW29-KS$6)&lt;0),
                                90-DEGREES(ATAN(($BW29-KS$6)/($BV29-KS$4)))+90-180+N("2"),
                                180-DEGREES(ATAN(($BW29-KS$6)/($BV29-KS$4)))-180
                           )
                   )
            )
      )
)</f>
        <v>10.412814841573777</v>
      </c>
      <c r="NR29" s="100">
        <f t="shared" ref="NR29:NR36" si="305">IF($BV29=KT$4,90,
      IF(AND(($BV29-KT$4)&gt;0,($BW29-KT$6)&gt;0),
            270-DEGREES(ATAN(($BW29-KT$6)/($BV29-KT$4)))-180+90+N("4"),
            IF(AND(($BV29-KT$4)&lt;0,($BW29-KT$6)&gt;=0),
                   180-DEGREES(ATAN(($BW29-KT$6)/($BV29-KT$4)))-180+N("3"),
                   IF(AND(($BV29-KT$4)&gt;0,($BW29-KT$6)&lt;0),
                          DEGREES(ATAN(($BW29-KT$6)/($BV29-KT$4)))-180+N("1"),
                          IF(AND(($BV29-KT$4)&lt;0,($BW29-KT$6)&lt;0),
                                90-DEGREES(ATAN(($BW29-KT$6)/($BV29-KT$4)))+90-180+N("2"),
                                180-DEGREES(ATAN(($BW29-KT$6)/($BV29-KT$4)))-180
                           )
                   )
            )
      )
)</f>
        <v>9.7868922048150182</v>
      </c>
      <c r="NS29" s="100">
        <f t="shared" ref="NS29:NS36" si="306">IF($BV29=KU$4,90,
      IF(AND(($BV29-KU$4)&gt;0,($BW29-KU$6)&gt;0),
            270-DEGREES(ATAN(($BW29-KU$6)/($BV29-KU$4)))-180+90+N("4"),
            IF(AND(($BV29-KU$4)&lt;0,($BW29-KU$6)&gt;=0),
                   180-DEGREES(ATAN(($BW29-KU$6)/($BV29-KU$4)))-180+N("3"),
                   IF(AND(($BV29-KU$4)&gt;0,($BW29-KU$6)&lt;0),
                          DEGREES(ATAN(($BW29-KU$6)/($BV29-KU$4)))-180+N("1"),
                          IF(AND(($BV29-KU$4)&lt;0,($BW29-KU$6)&lt;0),
                                90-DEGREES(ATAN(($BW29-KU$6)/($BV29-KU$4)))+90-180+N("2"),
                                180-DEGREES(ATAN(($BW29-KU$6)/($BV29-KU$4)))-180
                           )
                   )
            )
      )
)</f>
        <v>9.2313360220920799</v>
      </c>
      <c r="NT29" s="100">
        <f t="shared" ref="NT29:NT36" si="307">IF($BV29=KV$4,90,
      IF(AND(($BV29-KV$4)&gt;0,($BW29-KV$6)&gt;0),
            270-DEGREES(ATAN(($BW29-KV$6)/($BV29-KV$4)))-180+90+N("4"),
            IF(AND(($BV29-KV$4)&lt;0,($BW29-KV$6)&gt;=0),
                   180-DEGREES(ATAN(($BW29-KV$6)/($BV29-KV$4)))-180+N("3"),
                   IF(AND(($BV29-KV$4)&gt;0,($BW29-KV$6)&lt;0),
                          DEGREES(ATAN(($BW29-KV$6)/($BV29-KV$4)))-180+N("1"),
                          IF(AND(($BV29-KV$4)&lt;0,($BW29-KV$6)&lt;0),
                                90-DEGREES(ATAN(($BW29-KV$6)/($BV29-KV$4)))+90-180+N("2"),
                                180-DEGREES(ATAN(($BW29-KV$6)/($BV29-KV$4)))-180
                           )
                   )
            )
      )
)</f>
        <v>8.7350008079667134</v>
      </c>
      <c r="NU29" s="100">
        <f t="shared" ref="NU29:NU36" si="308">IF($BV29=KW$4,90,
      IF(AND(($BV29-KW$4)&gt;0,($BW29-KW$6)&gt;0),
            270-DEGREES(ATAN(($BW29-KW$6)/($BV29-KW$4)))-180+90+N("4"),
            IF(AND(($BV29-KW$4)&lt;0,($BW29-KW$6)&gt;=0),
                   180-DEGREES(ATAN(($BW29-KW$6)/($BV29-KW$4)))-180+N("3"),
                   IF(AND(($BV29-KW$4)&gt;0,($BW29-KW$6)&lt;0),
                          DEGREES(ATAN(($BW29-KW$6)/($BV29-KW$4)))-180+N("1"),
                          IF(AND(($BV29-KW$4)&lt;0,($BW29-KW$6)&lt;0),
                                90-DEGREES(ATAN(($BW29-KW$6)/($BV29-KW$4)))+90-180+N("2"),
                                180-DEGREES(ATAN(($BW29-KW$6)/($BV29-KW$4)))-180
                           )
                   )
            )
      )
)</f>
        <v>8.2889604406943818</v>
      </c>
      <c r="NV29" s="100">
        <f t="shared" ref="NV29:NV36" si="309">IF($BV29=KX$4,90,
      IF(AND(($BV29-KX$4)&gt;0,($BW29-KX$6)&gt;0),
            270-DEGREES(ATAN(($BW29-KX$6)/($BV29-KX$4)))-180+90+N("4"),
            IF(AND(($BV29-KX$4)&lt;0,($BW29-KX$6)&gt;=0),
                   180-DEGREES(ATAN(($BW29-KX$6)/($BV29-KX$4)))-180+N("3"),
                   IF(AND(($BV29-KX$4)&gt;0,($BW29-KX$6)&lt;0),
                          DEGREES(ATAN(($BW29-KX$6)/($BV29-KX$4)))-180+N("1"),
                          IF(AND(($BV29-KX$4)&lt;0,($BW29-KX$6)&lt;0),
                                90-DEGREES(ATAN(($BW29-KX$6)/($BV29-KX$4)))+90-180+N("2"),
                                180-DEGREES(ATAN(($BW29-KX$6)/($BV29-KX$4)))-180
                           )
                   )
            )
      )
)</f>
        <v>7.8859855665015743</v>
      </c>
      <c r="NW29" s="100">
        <f t="shared" ref="NW29:NW36" si="310">IF($BV29=KY$4,90,
      IF(AND(($BV29-KY$4)&gt;0,($BW29-KY$6)&gt;0),
            270-DEGREES(ATAN(($BW29-KY$6)/($BV29-KY$4)))-180+90+N("4"),
            IF(AND(($BV29-KY$4)&lt;0,($BW29-KY$6)&gt;=0),
                   180-DEGREES(ATAN(($BW29-KY$6)/($BV29-KY$4)))-180+N("3"),
                   IF(AND(($BV29-KY$4)&gt;0,($BW29-KY$6)&lt;0),
                          DEGREES(ATAN(($BW29-KY$6)/($BV29-KY$4)))-180+N("1"),
                          IF(AND(($BV29-KY$4)&lt;0,($BW29-KY$6)&lt;0),
                                90-DEGREES(ATAN(($BW29-KY$6)/($BV29-KY$4)))+90-180+N("2"),
                                180-DEGREES(ATAN(($BW29-KY$6)/($BV29-KY$4)))-180
                           )
                   )
            )
      )
)</f>
        <v>7.5201611053497288</v>
      </c>
      <c r="NX29" s="100">
        <f t="shared" ref="NX29:NX36" si="311">IF($BV29=KZ$4,90,
      IF(AND(($BV29-KZ$4)&gt;0,($BW29-KZ$6)&gt;0),
            270-DEGREES(ATAN(($BW29-KZ$6)/($BV29-KZ$4)))-180+90+N("4"),
            IF(AND(($BV29-KZ$4)&lt;0,($BW29-KZ$6)&gt;=0),
                   180-DEGREES(ATAN(($BW29-KZ$6)/($BV29-KZ$4)))-180+N("3"),
                   IF(AND(($BV29-KZ$4)&gt;0,($BW29-KZ$6)&lt;0),
                          DEGREES(ATAN(($BW29-KZ$6)/($BV29-KZ$4)))-180+N("1"),
                          IF(AND(($BV29-KZ$4)&lt;0,($BW29-KZ$6)&lt;0),
                                90-DEGREES(ATAN(($BW29-KZ$6)/($BV29-KZ$4)))+90-180+N("2"),
                                180-DEGREES(ATAN(($BW29-KZ$6)/($BV29-KZ$4)))-180
                           )
                   )
            )
      )
)</f>
        <v>7.1866021774854971</v>
      </c>
      <c r="NY29" s="100">
        <f t="shared" ref="NY29:NY36" si="312">IF($BV29=LA$4,90,
      IF(AND(($BV29-LA$4)&gt;0,($BW29-LA$6)&gt;0),
            270-DEGREES(ATAN(($BW29-LA$6)/($BV29-LA$4)))-180+90+N("4"),
            IF(AND(($BV29-LA$4)&lt;0,($BW29-LA$6)&gt;=0),
                   180-DEGREES(ATAN(($BW29-LA$6)/($BV29-LA$4)))-180+N("3"),
                   IF(AND(($BV29-LA$4)&gt;0,($BW29-LA$6)&lt;0),
                          DEGREES(ATAN(($BW29-LA$6)/($BV29-LA$4)))-180+N("1"),
                          IF(AND(($BV29-LA$4)&lt;0,($BW29-LA$6)&lt;0),
                                90-DEGREES(ATAN(($BW29-LA$6)/($BV29-LA$4)))+90-180+N("2"),
                                180-DEGREES(ATAN(($BW29-LA$6)/($BV29-LA$4)))-180
                           )
                   )
            )
      )
)</f>
        <v>7.1866021774854971</v>
      </c>
      <c r="NZ29" s="100">
        <f t="shared" ref="NZ29:NZ36" si="313">IF($BV29=LB$4,90,
      IF(AND(($BV29-LB$4)&gt;0,($BW29-LB$6)&gt;0),
            270-DEGREES(ATAN(($BW29-LB$6)/($BV29-LB$4)))-180+90+N("4"),
            IF(AND(($BV29-LB$4)&lt;0,($BW29-LB$6)&gt;=0),
                   180-DEGREES(ATAN(($BW29-LB$6)/($BV29-LB$4)))-180+N("3"),
                   IF(AND(($BV29-LB$4)&gt;0,($BW29-LB$6)&lt;0),
                          DEGREES(ATAN(($BW29-LB$6)/($BV29-LB$4)))-180+N("1"),
                          IF(AND(($BV29-LB$4)&lt;0,($BW29-LB$6)&lt;0),
                                90-DEGREES(ATAN(($BW29-LB$6)/($BV29-LB$4)))+90-180+N("2"),
                                180-DEGREES(ATAN(($BW29-LB$6)/($BV29-LB$4)))-180
                           )
                   )
            )
      )
)</f>
        <v>6.6302909837407356</v>
      </c>
      <c r="OA29" s="100">
        <f t="shared" ref="OA29:OA36" si="314">IF($BV29=LC$4,90,
      IF(AND(($BV29-LC$4)&gt;0,($BW29-LC$6)&gt;0),
            270-DEGREES(ATAN(($BW29-LC$6)/($BV29-LC$4)))-180+90+N("4"),
            IF(AND(($BV29-LC$4)&lt;0,($BW29-LC$6)&gt;=0),
                   180-DEGREES(ATAN(($BW29-LC$6)/($BV29-LC$4)))-180+N("3"),
                   IF(AND(($BV29-LC$4)&gt;0,($BW29-LC$6)&lt;0),
                          DEGREES(ATAN(($BW29-LC$6)/($BV29-LC$4)))-180+N("1"),
                          IF(AND(($BV29-LC$4)&lt;0,($BW29-LC$6)&lt;0),
                                90-DEGREES(ATAN(($BW29-LC$6)/($BV29-LC$4)))+90-180+N("2"),
                                180-DEGREES(ATAN(($BW29-LC$6)/($BV29-LC$4)))-180
                           )
                   )
            )
      )
)</f>
        <v>6.3789368653293081</v>
      </c>
      <c r="OB29" s="100">
        <f t="shared" ref="OB29:OB36" si="315">IF($BV29=LD$4,90,
      IF(AND(($BV29-LD$4)&gt;0,($BW29-LD$6)&gt;0),
            270-DEGREES(ATAN(($BW29-LD$6)/($BV29-LD$4)))-180+90+N("4"),
            IF(AND(($BV29-LD$4)&lt;0,($BW29-LD$6)&gt;=0),
                   180-DEGREES(ATAN(($BW29-LD$6)/($BV29-LD$4)))-180+N("3"),
                   IF(AND(($BV29-LD$4)&gt;0,($BW29-LD$6)&lt;0),
                          DEGREES(ATAN(($BW29-LD$6)/($BV29-LD$4)))-180+N("1"),
                          IF(AND(($BV29-LD$4)&lt;0,($BW29-LD$6)&lt;0),
                                90-DEGREES(ATAN(($BW29-LD$6)/($BV29-LD$4)))+90-180+N("2"),
                                180-DEGREES(ATAN(($BW29-LD$6)/($BV29-LD$4)))-180
                           )
                   )
            )
      )
)</f>
        <v>6.1432384950807375</v>
      </c>
      <c r="OC29" s="100">
        <f t="shared" ref="OC29:OC36" si="316">IF($BV29=LE$4,90,
      IF(AND(($BV29-LE$4)&gt;0,($BW29-LE$6)&gt;0),
            270-DEGREES(ATAN(($BW29-LE$6)/($BV29-LE$4)))-180+90+N("4"),
            IF(AND(($BV29-LE$4)&lt;0,($BW29-LE$6)&gt;=0),
                   180-DEGREES(ATAN(($BW29-LE$6)/($BV29-LE$4)))-180+N("3"),
                   IF(AND(($BV29-LE$4)&gt;0,($BW29-LE$6)&lt;0),
                          DEGREES(ATAN(($BW29-LE$6)/($BV29-LE$4)))-180+N("1"),
                          IF(AND(($BV29-LE$4)&lt;0,($BW29-LE$6)&lt;0),
                                90-DEGREES(ATAN(($BW29-LE$6)/($BV29-LE$4)))+90-180+N("2"),
                                180-DEGREES(ATAN(($BW29-LE$6)/($BV29-LE$4)))-180
                           )
                   )
            )
      )
)</f>
        <v>5.921784640869646</v>
      </c>
      <c r="OD29" s="100">
        <f t="shared" ref="OD29:OD36" si="317">IF($BV29=LF$4,90,
      IF(AND(($BV29-LF$4)&gt;0,($BW29-LF$6)&gt;0),
            270-DEGREES(ATAN(($BW29-LF$6)/($BV29-LF$4)))-180+90+N("4"),
            IF(AND(($BV29-LF$4)&lt;0,($BW29-LF$6)&gt;=0),
                   180-DEGREES(ATAN(($BW29-LF$6)/($BV29-LF$4)))-180+N("3"),
                   IF(AND(($BV29-LF$4)&gt;0,($BW29-LF$6)&lt;0),
                          DEGREES(ATAN(($BW29-LF$6)/($BV29-LF$4)))-180+N("1"),
                          IF(AND(($BV29-LF$4)&lt;0,($BW29-LF$6)&lt;0),
                                90-DEGREES(ATAN(($BW29-LF$6)/($BV29-LF$4)))+90-180+N("2"),
                                180-DEGREES(ATAN(($BW29-LF$6)/($BV29-LF$4)))-180
                           )
                   )
            )
      )
)</f>
        <v>5.7133279268245758</v>
      </c>
      <c r="OE29" s="100">
        <f t="shared" ref="OE29:OE36" si="318">IF($BV29=LG$4,90,
      IF(AND(($BV29-LG$4)&gt;0,($BW29-LG$6)&gt;0),
            270-DEGREES(ATAN(($BW29-LG$6)/($BV29-LG$4)))-180+90+N("4"),
            IF(AND(($BV29-LG$4)&lt;0,($BW29-LG$6)&gt;=0),
                   180-DEGREES(ATAN(($BW29-LG$6)/($BV29-LG$4)))-180+N("3"),
                   IF(AND(($BV29-LG$4)&gt;0,($BW29-LG$6)&lt;0),
                          DEGREES(ATAN(($BW29-LG$6)/($BV29-LG$4)))-180+N("1"),
                          IF(AND(($BV29-LG$4)&lt;0,($BW29-LG$6)&lt;0),
                                90-DEGREES(ATAN(($BW29-LG$6)/($BV29-LG$4)))+90-180+N("2"),
                                180-DEGREES(ATAN(($BW29-LG$6)/($BV29-LG$4)))-180
                           )
                   )
            )
      )
)</f>
        <v>5.5167618325095873</v>
      </c>
      <c r="OF29" s="100">
        <f t="shared" ref="OF29:OF36" si="319">IF($BV29=LH$4,90,
      IF(AND(($BV29-LH$4)&gt;0,($BW29-LH$6)&gt;0),
            270-DEGREES(ATAN(($BW29-LH$6)/($BV29-LH$4)))-180+90+N("4"),
            IF(AND(($BV29-LH$4)&lt;0,($BW29-LH$6)&gt;=0),
                   180-DEGREES(ATAN(($BW29-LH$6)/($BV29-LH$4)))-180+N("3"),
                   IF(AND(($BV29-LH$4)&gt;0,($BW29-LH$6)&lt;0),
                          DEGREES(ATAN(($BW29-LH$6)/($BV29-LH$4)))-180+N("1"),
                          IF(AND(($BV29-LH$4)&lt;0,($BW29-LH$6)&lt;0),
                                90-DEGREES(ATAN(($BW29-LH$6)/($BV29-LH$4)))+90-180+N("2"),
                                180-DEGREES(ATAN(($BW29-LH$6)/($BV29-LH$4)))-180
                           )
                   )
            )
      )
)</f>
        <v>5.3311014433028845</v>
      </c>
      <c r="OG29" s="100">
        <f t="shared" ref="OG29:OG36" si="320">IF($BV29=LI$4,90,
      IF(AND(($BV29-LI$4)&gt;0,($BW29-LI$6)&gt;0),
            270-DEGREES(ATAN(($BW29-LI$6)/($BV29-LI$4)))-180+90+N("4"),
            IF(AND(($BV29-LI$4)&lt;0,($BW29-LI$6)&gt;=0),
                   180-DEGREES(ATAN(($BW29-LI$6)/($BV29-LI$4)))-180+N("3"),
                   IF(AND(($BV29-LI$4)&gt;0,($BW29-LI$6)&lt;0),
                          DEGREES(ATAN(($BW29-LI$6)/($BV29-LI$4)))-180+N("1"),
                          IF(AND(($BV29-LI$4)&lt;0,($BW29-LI$6)&lt;0),
                                90-DEGREES(ATAN(($BW29-LI$6)/($BV29-LI$4)))+90-180+N("2"),
                                180-DEGREES(ATAN(($BW29-LI$6)/($BV29-LI$4)))-180
                           )
                   )
            )
      )
)</f>
        <v>5.1554672602570975</v>
      </c>
      <c r="OH29" s="100">
        <f t="shared" ref="OH29:OH36" si="321">IF($BV29=LJ$4,90,
      IF(AND(($BV29-LJ$4)&gt;0,($BW29-LJ$6)&gt;0),
            270-DEGREES(ATAN(($BW29-LJ$6)/($BV29-LJ$4)))-180+90+N("4"),
            IF(AND(($BV29-LJ$4)&lt;0,($BW29-LJ$6)&gt;=0),
                   180-DEGREES(ATAN(($BW29-LJ$6)/($BV29-LJ$4)))-180+N("3"),
                   IF(AND(($BV29-LJ$4)&gt;0,($BW29-LJ$6)&lt;0),
                          DEGREES(ATAN(($BW29-LJ$6)/($BV29-LJ$4)))-180+N("1"),
                          IF(AND(($BV29-LJ$4)&lt;0,($BW29-LJ$6)&lt;0),
                                90-DEGREES(ATAN(($BW29-LJ$6)/($BV29-LJ$4)))+90-180+N("2"),
                                180-DEGREES(ATAN(($BW29-LJ$6)/($BV29-LJ$4)))-180
                           )
                   )
            )
      )
)</f>
        <v>4.9890715191237973</v>
      </c>
      <c r="OI29" s="100">
        <f t="shared" ref="OI29:OI36" si="322">IF($BV29=LK$4,90,
      IF(AND(($BV29-LK$4)&gt;0,($BW29-LK$6)&gt;0),
            270-DEGREES(ATAN(($BW29-LK$6)/($BV29-LK$4)))-180+90+N("4"),
            IF(AND(($BV29-LK$4)&lt;0,($BW29-LK$6)&gt;=0),
                   180-DEGREES(ATAN(($BW29-LK$6)/($BV29-LK$4)))-180+N("3"),
                   IF(AND(($BV29-LK$4)&gt;0,($BW29-LK$6)&lt;0),
                          DEGREES(ATAN(($BW29-LK$6)/($BV29-LK$4)))-180+N("1"),
                          IF(AND(($BV29-LK$4)&lt;0,($BW29-LK$6)&lt;0),
                                90-DEGREES(ATAN(($BW29-LK$6)/($BV29-LK$4)))+90-180+N("2"),
                                180-DEGREES(ATAN(($BW29-LK$6)/($BV29-LK$4)))-180
                           )
                   )
            )
      )
)</f>
        <v>4.8312065780569355</v>
      </c>
      <c r="OJ29" s="100">
        <f t="shared" ref="OJ29:OJ36" si="323">IF($BV29=LL$4,90,
      IF(AND(($BV29-LL$4)&gt;0,($BW29-LL$6)&gt;0),
            270-DEGREES(ATAN(($BW29-LL$6)/($BV29-LL$4)))-180+90+N("4"),
            IF(AND(($BV29-LL$4)&lt;0,($BW29-LL$6)&gt;=0),
                   180-DEGREES(ATAN(($BW29-LL$6)/($BV29-LL$4)))-180+N("3"),
                   IF(AND(($BV29-LL$4)&gt;0,($BW29-LL$6)&lt;0),
                          DEGREES(ATAN(($BW29-LL$6)/($BV29-LL$4)))-180+N("1"),
                          IF(AND(($BV29-LL$4)&lt;0,($BW29-LL$6)&lt;0),
                                90-DEGREES(ATAN(($BW29-LL$6)/($BV29-LL$4)))+90-180+N("2"),
                                180-DEGREES(ATAN(($BW29-LL$6)/($BV29-LL$4)))-180
                           )
                   )
            )
      )
)</f>
        <v>4.6812350193806935</v>
      </c>
      <c r="OK29" s="100">
        <f t="shared" ref="OK29:OK36" si="324">IF($BV29=LM$4,90,
      IF(AND(($BV29-LM$4)&gt;0,($BW29-LM$6)&gt;0),
            270-DEGREES(ATAN(($BW29-LM$6)/($BV29-LM$4)))-180+90+N("4"),
            IF(AND(($BV29-LM$4)&lt;0,($BW29-LM$6)&gt;=0),
                   180-DEGREES(ATAN(($BW29-LM$6)/($BV29-LM$4)))-180+N("3"),
                   IF(AND(($BV29-LM$4)&gt;0,($BW29-LM$6)&lt;0),
                          DEGREES(ATAN(($BW29-LM$6)/($BV29-LM$4)))-180+N("1"),
                          IF(AND(($BV29-LM$4)&lt;0,($BW29-LM$6)&lt;0),
                                90-DEGREES(ATAN(($BW29-LM$6)/($BV29-LM$4)))+90-180+N("2"),
                                180-DEGREES(ATAN(($BW29-LM$6)/($BV29-LM$4)))-180
                           )
                   )
            )
      )
)</f>
        <v>4.5385811783668544</v>
      </c>
      <c r="OL29" s="100">
        <f t="shared" ref="OL29:OL36" si="325">IF($BV29=LN$4,90,
      IF(AND(($BV29-LN$4)&gt;0,($BW29-LN$6)&gt;0),
            270-DEGREES(ATAN(($BW29-LN$6)/($BV29-LN$4)))-180+90+N("4"),
            IF(AND(($BV29-LN$4)&lt;0,($BW29-LN$6)&gt;=0),
                   180-DEGREES(ATAN(($BW29-LN$6)/($BV29-LN$4)))-180+N("3"),
                   IF(AND(($BV29-LN$4)&gt;0,($BW29-LN$6)&lt;0),
                          DEGREES(ATAN(($BW29-LN$6)/($BV29-LN$4)))-180+N("1"),
                          IF(AND(($BV29-LN$4)&lt;0,($BW29-LN$6)&lt;0),
                                90-DEGREES(ATAN(($BW29-LN$6)/($BV29-LN$4)))+90-180+N("2"),
                                180-DEGREES(ATAN(($BW29-LN$6)/($BV29-LN$4)))-180
                           )
                   )
            )
      )
)</f>
        <v>4.4027238654336998</v>
      </c>
      <c r="OM29" s="100">
        <f t="shared" ref="OM29:OM36" si="326">IF($BV29=LO$4,90,
      IF(AND(($BV29-LO$4)&gt;0,($BW29-LO$6)&gt;0),
            270-DEGREES(ATAN(($BW29-LO$6)/($BV29-LO$4)))-180+90+N("4"),
            IF(AND(($BV29-LO$4)&lt;0,($BW29-LO$6)&gt;=0),
                   180-DEGREES(ATAN(($BW29-LO$6)/($BV29-LO$4)))-180+N("3"),
                   IF(AND(($BV29-LO$4)&gt;0,($BW29-LO$6)&lt;0),
                          DEGREES(ATAN(($BW29-LO$6)/($BV29-LO$4)))-180+N("1"),
                          IF(AND(($BV29-LO$4)&lt;0,($BW29-LO$6)&lt;0),
                                90-DEGREES(ATAN(($BW29-LO$6)/($BV29-LO$4)))+90-180+N("2"),
                                180-DEGREES(ATAN(($BW29-LO$6)/($BV29-LO$4)))-180
                           )
                   )
            )
      )
)</f>
        <v>4.2731900907361648</v>
      </c>
      <c r="ON29" s="100">
        <f t="shared" ref="ON29:ON36" si="327">IF($BV29=LP$4,90,
      IF(AND(($BV29-LP$4)&gt;0,($BW29-LP$6)&gt;0),
            270-DEGREES(ATAN(($BW29-LP$6)/($BV29-LP$4)))-180+90+N("4"),
            IF(AND(($BV29-LP$4)&lt;0,($BW29-LP$6)&gt;=0),
                   180-DEGREES(ATAN(($BW29-LP$6)/($BV29-LP$4)))-180+N("3"),
                   IF(AND(($BV29-LP$4)&gt;0,($BW29-LP$6)&lt;0),
                          DEGREES(ATAN(($BW29-LP$6)/($BV29-LP$4)))-180+N("1"),
                          IF(AND(($BV29-LP$4)&lt;0,($BW29-LP$6)&lt;0),
                                90-DEGREES(ATAN(($BW29-LP$6)/($BV29-LP$4)))+90-180+N("2"),
                                180-DEGREES(ATAN(($BW29-LP$6)/($BV29-LP$4)))-180
                           )
                   )
            )
      )
)</f>
        <v>4.1495496341733542</v>
      </c>
      <c r="OO29" s="100">
        <f t="shared" ref="OO29:OO36" si="328">IF($BV29=LQ$4,90,
      IF(AND(($BV29-LQ$4)&gt;0,($BW29-LQ$6)&gt;0),
            270-DEGREES(ATAN(($BW29-LQ$6)/($BV29-LQ$4)))-180+90+N("4"),
            IF(AND(($BV29-LQ$4)&lt;0,($BW29-LQ$6)&gt;=0),
                   180-DEGREES(ATAN(($BW29-LQ$6)/($BV29-LQ$4)))-180+N("3"),
                   IF(AND(($BV29-LQ$4)&gt;0,($BW29-LQ$6)&lt;0),
                          DEGREES(ATAN(($BW29-LQ$6)/($BV29-LQ$4)))-180+N("1"),
                          IF(AND(($BV29-LQ$4)&lt;0,($BW29-LQ$6)&lt;0),
                                90-DEGREES(ATAN(($BW29-LQ$6)/($BV29-LQ$4)))+90-180+N("2"),
                                180-DEGREES(ATAN(($BW29-LQ$6)/($BV29-LQ$4)))-180
                           )
                   )
            )
      )
)</f>
        <v>4.0314103312355485</v>
      </c>
      <c r="OP29" s="100">
        <f t="shared" ref="OP29:OP36" si="329">IF($BV29=LR$4,90,
      IF(AND(($BV29-LR$4)&gt;0,($BW29-LR$6)&gt;0),
            270-DEGREES(ATAN(($BW29-LR$6)/($BV29-LR$4)))-180+90+N("4"),
            IF(AND(($BV29-LR$4)&lt;0,($BW29-LR$6)&gt;=0),
                   180-DEGREES(ATAN(($BW29-LR$6)/($BV29-LR$4)))-180+N("3"),
                   IF(AND(($BV29-LR$4)&gt;0,($BW29-LR$6)&lt;0),
                          DEGREES(ATAN(($BW29-LR$6)/($BV29-LR$4)))-180+N("1"),
                          IF(AND(($BV29-LR$4)&lt;0,($BW29-LR$6)&lt;0),
                                90-DEGREES(ATAN(($BW29-LR$6)/($BV29-LR$4)))+90-180+N("2"),
                                180-DEGREES(ATAN(($BW29-LR$6)/($BV29-LR$4)))-180
                           )
                   )
            )
      )
)</f>
        <v>3.9184139672609319</v>
      </c>
      <c r="OQ29" s="100">
        <f t="shared" ref="OQ29:OQ36" si="330">IF($BV29=LS$4,90,
      IF(AND(($BV29-LS$4)&gt;0,($BW29-LS$6)&gt;0),
            270-DEGREES(ATAN(($BW29-LS$6)/($BV29-LS$4)))-180+90+N("4"),
            IF(AND(($BV29-LS$4)&lt;0,($BW29-LS$6)&gt;=0),
                   180-DEGREES(ATAN(($BW29-LS$6)/($BV29-LS$4)))-180+N("3"),
                   IF(AND(($BV29-LS$4)&gt;0,($BW29-LS$6)&lt;0),
                          DEGREES(ATAN(($BW29-LS$6)/($BV29-LS$4)))-180+N("1"),
                          IF(AND(($BV29-LS$4)&lt;0,($BW29-LS$6)&lt;0),
                                90-DEGREES(ATAN(($BW29-LS$6)/($BV29-LS$4)))+90-180+N("2"),
                                180-DEGREES(ATAN(($BW29-LS$6)/($BV29-LS$4)))-180
                           )
                   )
            )
      )
)</f>
        <v>3.0181995847434564</v>
      </c>
      <c r="OR29" s="100">
        <f t="shared" ref="OR29:OR36" si="331">IF($BV29=LT$4,90,
      IF(AND(($BV29-LT$4)&gt;0,($BW29-LT$6)&gt;0),
            270-DEGREES(ATAN(($BW29-LT$6)/($BV29-LT$4)))-180+90+N("4"),
            IF(AND(($BV29-LT$4)&lt;0,($BW29-LT$6)&gt;=0),
                   180-DEGREES(ATAN(($BW29-LT$6)/($BV29-LT$4)))-180+N("3"),
                   IF(AND(($BV29-LT$4)&gt;0,($BW29-LT$6)&lt;0),
                          DEGREES(ATAN(($BW29-LT$6)/($BV29-LT$4)))-180+N("1"),
                          IF(AND(($BV29-LT$4)&lt;0,($BW29-LT$6)&lt;0),
                                90-DEGREES(ATAN(($BW29-LT$6)/($BV29-LT$4)))+90-180+N("2"),
                                180-DEGREES(ATAN(($BW29-LT$6)/($BV29-LT$4)))-180
                           )
                   )
            )
      )
)</f>
        <v>2.0933282865980516</v>
      </c>
      <c r="OS29" s="100">
        <f t="shared" ref="OS29:OS36" si="332">IF($BV29=LU$4,90,
      IF(AND(($BV29-LU$4)&gt;0,($BW29-LU$6)&gt;0),
            270-DEGREES(ATAN(($BW29-LU$6)/($BV29-LU$4)))-180+90+N("4"),
            IF(AND(($BV29-LU$4)&lt;0,($BW29-LU$6)&gt;=0),
                   180-DEGREES(ATAN(($BW29-LU$6)/($BV29-LU$4)))-180+N("3"),
                   IF(AND(($BV29-LU$4)&gt;0,($BW29-LU$6)&lt;0),
                          DEGREES(ATAN(($BW29-LU$6)/($BV29-LU$4)))-180+N("1"),
                          IF(AND(($BV29-LU$4)&lt;0,($BW29-LU$6)&lt;0),
                                90-DEGREES(ATAN(($BW29-LU$6)/($BV29-LU$4)))+90-180+N("2"),
                                180-DEGREES(ATAN(($BW29-LU$6)/($BV29-LU$4)))-180
                           )
                   )
            )
      )
)</f>
        <v>1.6535746891826761</v>
      </c>
      <c r="OT29" s="100">
        <f t="shared" ref="OT29:OT36" si="333">IF($BV29=LV$4,90,
      IF(AND(($BV29-LV$4)&gt;0,($BW29-LV$6)&gt;0),
            270-DEGREES(ATAN(($BW29-LV$6)/($BV29-LV$4)))-180+90+N("4"),
            IF(AND(($BV29-LV$4)&lt;0,($BW29-LV$6)&gt;=0),
                   180-DEGREES(ATAN(($BW29-LV$6)/($BV29-LV$4)))-180+N("3"),
                   IF(AND(($BV29-LV$4)&gt;0,($BW29-LV$6)&lt;0),
                          DEGREES(ATAN(($BW29-LV$6)/($BV29-LV$4)))-180+N("1"),
                          IF(AND(($BV29-LV$4)&lt;0,($BW29-LV$6)&lt;0),
                                90-DEGREES(ATAN(($BW29-LV$6)/($BV29-LV$4)))+90-180+N("2"),
                                180-DEGREES(ATAN(($BW29-LV$6)/($BV29-LV$4)))-180
                           )
                   )
            )
      )
)</f>
        <v>1.2280363889742603</v>
      </c>
      <c r="OU29" s="100">
        <f t="shared" ref="OU29:OU36" si="334">IF($BV29=LW$4,90,
      IF(AND(($BV29-LW$4)&gt;0,($BW29-LW$6)&gt;0),
            270-DEGREES(ATAN(($BW29-LW$6)/($BV29-LW$4)))-180+90+N("4"),
            IF(AND(($BV29-LW$4)&lt;0,($BW29-LW$6)&gt;=0),
                   180-DEGREES(ATAN(($BW29-LW$6)/($BV29-LW$4)))-180+N("3"),
                   IF(AND(($BV29-LW$4)&gt;0,($BW29-LW$6)&lt;0),
                          DEGREES(ATAN(($BW29-LW$6)/($BV29-LW$4)))-180+N("1"),
                          IF(AND(($BV29-LW$4)&lt;0,($BW29-LW$6)&lt;0),
                                90-DEGREES(ATAN(($BW29-LW$6)/($BV29-LW$4)))+90-180+N("2"),
                                180-DEGREES(ATAN(($BW29-LW$6)/($BV29-LW$4)))-180
                           )
                   )
            )
      )
)</f>
        <v>0.81607982130722689</v>
      </c>
      <c r="OV29" s="100">
        <f t="shared" ref="OV29:OV36" si="335">IF($BV29=LX$4,90,
      IF(AND(($BV29-LX$4)&gt;0,($BW29-LX$6)&gt;0),
            270-DEGREES(ATAN(($BW29-LX$6)/($BV29-LX$4)))-180+90+N("4"),
            IF(AND(($BV29-LX$4)&lt;0,($BW29-LX$6)&gt;=0),
                   180-DEGREES(ATAN(($BW29-LX$6)/($BV29-LX$4)))-180+N("3"),
                   IF(AND(($BV29-LX$4)&gt;0,($BW29-LX$6)&lt;0),
                          DEGREES(ATAN(($BW29-LX$6)/($BV29-LX$4)))-180+N("1"),
                          IF(AND(($BV29-LX$4)&lt;0,($BW29-LX$6)&lt;0),
                                90-DEGREES(ATAN(($BW29-LX$6)/($BV29-LX$4)))+90-180+N("2"),
                                180-DEGREES(ATAN(($BW29-LX$6)/($BV29-LX$4)))-180
                           )
                   )
            )
      )
)</f>
        <v>0.41710559966870164</v>
      </c>
      <c r="OW29" s="100">
        <f t="shared" ref="OW29:OW36" si="336">IF($BV29=LY$4,90,
      IF(AND(($BV29-LY$4)&gt;0,($BW29-LY$6)&gt;0),
            270-DEGREES(ATAN(($BW29-LY$6)/($BV29-LY$4)))-180+90+N("4"),
            IF(AND(($BV29-LY$4)&lt;0,($BW29-LY$6)&gt;=0),
                   180-DEGREES(ATAN(($BW29-LY$6)/($BV29-LY$4)))-180+N("3"),
                   IF(AND(($BV29-LY$4)&gt;0,($BW29-LY$6)&lt;0),
                          DEGREES(ATAN(($BW29-LY$6)/($BV29-LY$4)))-180+N("1"),
                          IF(AND(($BV29-LY$4)&lt;0,($BW29-LY$6)&lt;0),
                                90-DEGREES(ATAN(($BW29-LY$6)/($BV29-LY$4)))+90-180+N("2"),
                                180-DEGREES(ATAN(($BW29-LY$6)/($BV29-LY$4)))-180
                           )
                   )
            )
      )
)</f>
        <v>3.0546482890457582E-2</v>
      </c>
      <c r="OX29" s="100">
        <f t="shared" ref="OX29:OX36" si="337">IF($BV29=LZ$4,90,
      IF(AND(($BV29-LZ$4)&gt;0,($BW29-LZ$6)&gt;0),
            270-DEGREES(ATAN(($BW29-LZ$6)/($BV29-LZ$4)))-180+90+N("4"),
            IF(AND(($BV29-LZ$4)&lt;0,($BW29-LZ$6)&gt;=0),
                   180-DEGREES(ATAN(($BW29-LZ$6)/($BV29-LZ$4)))-180+N("3"),
                   IF(AND(($BV29-LZ$4)&gt;0,($BW29-LZ$6)&lt;0),
                          DEGREES(ATAN(($BW29-LZ$6)/($BV29-LZ$4)))-180+N("1"),
                          IF(AND(($BV29-LZ$4)&lt;0,($BW29-LZ$6)&lt;0),
                                90-DEGREES(ATAN(($BW29-LZ$6)/($BV29-LZ$4)))+90-180+N("2"),
                                180-DEGREES(ATAN(($BW29-LZ$6)/($BV29-LZ$4)))-180
                           )
                   )
            )
      )
)</f>
        <v>-0.34413453893040469</v>
      </c>
      <c r="OY29" s="100">
        <f t="shared" ref="OY29:OY36" si="338">IF($BV29=MA$4,90,
      IF(AND(($BV29-MA$4)&gt;0,($BW29-MA$6)&gt;0),
            270-DEGREES(ATAN(($BW29-MA$6)/($BV29-MA$4)))-180+90+N("4"),
            IF(AND(($BV29-MA$4)&lt;0,($BW29-MA$6)&gt;=0),
                   180-DEGREES(ATAN(($BW29-MA$6)/($BV29-MA$4)))-180+N("3"),
                   IF(AND(($BV29-MA$4)&gt;0,($BW29-MA$6)&lt;0),
                          DEGREES(ATAN(($BW29-MA$6)/($BV29-MA$4)))-180+N("1"),
                          IF(AND(($BV29-MA$4)&lt;0,($BW29-MA$6)&lt;0),
                                90-DEGREES(ATAN(($BW29-MA$6)/($BV29-MA$4)))+90-180+N("2"),
                                180-DEGREES(ATAN(($BW29-MA$6)/($BV29-MA$4)))-180
                           )
                   )
            )
      )
)</f>
        <v>-0.70744604465033945</v>
      </c>
      <c r="OZ29" s="100">
        <f t="shared" ref="OZ29:OZ36" si="339">IF($BV29=MB$4,90,
      IF(AND(($BV29-MB$4)&gt;0,($BW29-MB$6)&gt;0),
            270-DEGREES(ATAN(($BW29-MB$6)/($BV29-MB$4)))-180+90+N("4"),
            IF(AND(($BV29-MB$4)&lt;0,($BW29-MB$6)&gt;=0),
                   180-DEGREES(ATAN(($BW29-MB$6)/($BV29-MB$4)))-180+N("3"),
                   IF(AND(($BV29-MB$4)&gt;0,($BW29-MB$6)&lt;0),
                          DEGREES(ATAN(($BW29-MB$6)/($BV29-MB$4)))-180+N("1"),
                          IF(AND(($BV29-MB$4)&lt;0,($BW29-MB$6)&lt;0),
                                90-DEGREES(ATAN(($BW29-MB$6)/($BV29-MB$4)))+90-180+N("2"),
                                180-DEGREES(ATAN(($BW29-MB$6)/($BV29-MB$4)))-180
                           )
                   )
            )
      )
)</f>
        <v>-1.0598698736147867</v>
      </c>
      <c r="PA29" s="100">
        <f t="shared" ref="PA29:PA36" si="340">IF($BV29=MC$4,90,
      IF(AND(($BV29-MC$4)&gt;0,($BW29-MC$6)&gt;0),
            270-DEGREES(ATAN(($BW29-MC$6)/($BV29-MC$4)))-180+90+N("4"),
            IF(AND(($BV29-MC$4)&lt;0,($BW29-MC$6)&gt;=0),
                   180-DEGREES(ATAN(($BW29-MC$6)/($BV29-MC$4)))-180+N("3"),
                   IF(AND(($BV29-MC$4)&gt;0,($BW29-MC$6)&lt;0),
                          DEGREES(ATAN(($BW29-MC$6)/($BV29-MC$4)))-180+N("1"),
                          IF(AND(($BV29-MC$4)&lt;0,($BW29-MC$6)&lt;0),
                                90-DEGREES(ATAN(($BW29-MC$6)/($BV29-MC$4)))+90-180+N("2"),
                                180-DEGREES(ATAN(($BW29-MC$6)/($BV29-MC$4)))-180
                           )
                   )
            )
      )
)</f>
        <v>-1.4018627138494821</v>
      </c>
      <c r="PB29" s="100">
        <f t="shared" ref="PB29:PB36" si="341">IF($BV29=MD$4,90,
      IF(AND(($BV29-MD$4)&gt;0,($BW29-MD$6)&gt;0),
            270-DEGREES(ATAN(($BW29-MD$6)/($BV29-MD$4)))-180+90+N("4"),
            IF(AND(($BV29-MD$4)&lt;0,($BW29-MD$6)&gt;=0),
                   180-DEGREES(ATAN(($BW29-MD$6)/($BV29-MD$4)))-180+N("3"),
                   IF(AND(($BV29-MD$4)&gt;0,($BW29-MD$6)&lt;0),
                          DEGREES(ATAN(($BW29-MD$6)/($BV29-MD$4)))-180+N("1"),
                          IF(AND(($BV29-MD$4)&lt;0,($BW29-MD$6)&lt;0),
                                90-DEGREES(ATAN(($BW29-MD$6)/($BV29-MD$4)))+90-180+N("2"),
                                180-DEGREES(ATAN(($BW29-MD$6)/($BV29-MD$4)))-180
                           )
                   )
            )
      )
)</f>
        <v>-1.7338575923010069</v>
      </c>
      <c r="PC29" s="100">
        <f t="shared" ref="PC29:PC36" si="342">IF($BV29=ME$4,90,
      IF(AND(($BV29-ME$4)&gt;0,($BW29-ME$6)&gt;0),
            270-DEGREES(ATAN(($BW29-ME$6)/($BV29-ME$4)))-180+90+N("4"),
            IF(AND(($BV29-ME$4)&lt;0,($BW29-ME$6)&gt;=0),
                   180-DEGREES(ATAN(($BW29-ME$6)/($BV29-ME$4)))-180+N("3"),
                   IF(AND(($BV29-ME$4)&gt;0,($BW29-ME$6)&lt;0),
                          DEGREES(ATAN(($BW29-ME$6)/($BV29-ME$4)))-180+N("1"),
                          IF(AND(($BV29-ME$4)&lt;0,($BW29-ME$6)&lt;0),
                                90-DEGREES(ATAN(($BW29-ME$6)/($BV29-ME$4)))+90-180+N("2"),
                                180-DEGREES(ATAN(($BW29-ME$6)/($BV29-ME$4)))-180
                           )
                   )
            )
      )
)</f>
        <v>-2.0562652724864847</v>
      </c>
      <c r="PD29" s="100">
        <f t="shared" ref="PD29:PD36" si="343">IF($BV29=MF$4,90,
      IF(AND(($BV29-MF$4)&gt;0,($BW29-MF$6)&gt;0),
            270-DEGREES(ATAN(($BW29-MF$6)/($BV29-MF$4)))-180+90+N("4"),
            IF(AND(($BV29-MF$4)&lt;0,($BW29-MF$6)&gt;=0),
                   180-DEGREES(ATAN(($BW29-MF$6)/($BV29-MF$4)))-180+N("3"),
                   IF(AND(($BV29-MF$4)&gt;0,($BW29-MF$6)&lt;0),
                          DEGREES(ATAN(($BW29-MF$6)/($BV29-MF$4)))-180+N("1"),
                          IF(AND(($BV29-MF$4)&lt;0,($BW29-MF$6)&lt;0),
                                90-DEGREES(ATAN(($BW29-MF$6)/($BV29-MF$4)))+90-180+N("2"),
                                180-DEGREES(ATAN(($BW29-MF$6)/($BV29-MF$4)))-180
                           )
                   )
            )
      )
)</f>
        <v>-2.3694755648168666</v>
      </c>
      <c r="PE29" s="100">
        <f t="shared" ref="PE29:PE36" si="344">IF($BV29=MG$4,90,
      IF(AND(($BV29-MG$4)&gt;0,($BW29-MG$6)&gt;0),
            270-DEGREES(ATAN(($BW29-MG$6)/($BV29-MG$4)))-180+90+N("4"),
            IF(AND(($BV29-MG$4)&lt;0,($BW29-MG$6)&gt;=0),
                   180-DEGREES(ATAN(($BW29-MG$6)/($BV29-MG$4)))-180+N("3"),
                   IF(AND(($BV29-MG$4)&gt;0,($BW29-MG$6)&lt;0),
                          DEGREES(ATAN(($BW29-MG$6)/($BV29-MG$4)))-180+N("1"),
                          IF(AND(($BV29-MG$4)&lt;0,($BW29-MG$6)&lt;0),
                                90-DEGREES(ATAN(($BW29-MG$6)/($BV29-MG$4)))+90-180+N("2"),
                                180-DEGREES(ATAN(($BW29-MG$6)/($BV29-MG$4)))-180
                           )
                   )
            )
      )
)</f>
        <v>-2.6738585547138882</v>
      </c>
      <c r="PF29" s="100">
        <f t="shared" ref="PF29:PF36" si="345">IF($BV29=MH$4,90,
      IF(AND(($BV29-MH$4)&gt;0,($BW29-MH$6)&gt;0),
            270-DEGREES(ATAN(($BW29-MH$6)/($BV29-MH$4)))-180+90+N("4"),
            IF(AND(($BV29-MH$4)&lt;0,($BW29-MH$6)&gt;=0),
                   180-DEGREES(ATAN(($BW29-MH$6)/($BV29-MH$4)))-180+N("3"),
                   IF(AND(($BV29-MH$4)&gt;0,($BW29-MH$6)&lt;0),
                          DEGREES(ATAN(($BW29-MH$6)/($BV29-MH$4)))-180+N("1"),
                          IF(AND(($BV29-MH$4)&lt;0,($BW29-MH$6)&lt;0),
                                90-DEGREES(ATAN(($BW29-MH$6)/($BV29-MH$4)))+90-180+N("2"),
                                180-DEGREES(ATAN(($BW29-MH$6)/($BV29-MH$4)))-180
                           )
                   )
            )
      )
)</f>
        <v>-2.969765753463065</v>
      </c>
      <c r="PG29" s="100">
        <f t="shared" ref="PG29:PG36" si="346">IF($BV29=MI$4,90,
      IF(AND(($BV29-MI$4)&gt;0,($BW29-MI$6)&gt;0),
            270-DEGREES(ATAN(($BW29-MI$6)/($BV29-MI$4)))-180+90+N("4"),
            IF(AND(($BV29-MI$4)&lt;0,($BW29-MI$6)&gt;=0),
                   180-DEGREES(ATAN(($BW29-MI$6)/($BV29-MI$4)))-180+N("3"),
                   IF(AND(($BV29-MI$4)&gt;0,($BW29-MI$6)&lt;0),
                          DEGREES(ATAN(($BW29-MI$6)/($BV29-MI$4)))-180+N("1"),
                          IF(AND(($BV29-MI$4)&lt;0,($BW29-MI$6)&lt;0),
                                90-DEGREES(ATAN(($BW29-MI$6)/($BV29-MI$4)))+90-180+N("2"),
                                180-DEGREES(ATAN(($BW29-MI$6)/($BV29-MI$4)))-180
                           )
                   )
            )
      )
)</f>
        <v>-3.257531176544461</v>
      </c>
      <c r="PH29" s="100">
        <f t="shared" ref="PH29:PH36" si="347">IF($BV29=MJ$4,90,
      IF(AND(($BV29-MJ$4)&gt;0,($BW29-MJ$6)&gt;0),
            270-DEGREES(ATAN(($BW29-MJ$6)/($BV29-MJ$4)))-180+90+N("4"),
            IF(AND(($BV29-MJ$4)&lt;0,($BW29-MJ$6)&gt;=0),
                   180-DEGREES(ATAN(($BW29-MJ$6)/($BV29-MJ$4)))-180+N("3"),
                   IF(AND(($BV29-MJ$4)&gt;0,($BW29-MJ$6)&lt;0),
                          DEGREES(ATAN(($BW29-MJ$6)/($BV29-MJ$4)))-180+N("1"),
                          IF(AND(($BV29-MJ$4)&lt;0,($BW29-MJ$6)&lt;0),
                                90-DEGREES(ATAN(($BW29-MJ$6)/($BV29-MJ$4)))+90-180+N("2"),
                                180-DEGREES(ATAN(($BW29-MJ$6)/($BV29-MJ$4)))-180
                           )
                   )
            )
      )
)</f>
        <v>-3.5374723539673596</v>
      </c>
      <c r="PI29" s="100"/>
      <c r="PJ29" s="100"/>
      <c r="PK29" s="100"/>
    </row>
    <row r="30" spans="1:427" x14ac:dyDescent="0.2">
      <c r="A30" s="92"/>
      <c r="B30" s="92"/>
      <c r="C30" s="92">
        <v>24</v>
      </c>
      <c r="D30" s="98">
        <f>SQRT(('Box Position Calc'!$D28-D$6)^2+(D$4-'Box Position Calc'!$C28)^2)</f>
        <v>8.8223818321730736</v>
      </c>
      <c r="E30" s="98">
        <f>SQRT(('Box Position Calc'!$D28-E$6)^2+(E$4-'Box Position Calc'!$C28)^2)</f>
        <v>11.880987954773554</v>
      </c>
      <c r="F30" s="98">
        <f>SQRT(('Box Position Calc'!$D28-F$6)^2+(F$4-'Box Position Calc'!$C28)^2)</f>
        <v>13.480272613119919</v>
      </c>
      <c r="G30" s="98">
        <f>SQRT(('Box Position Calc'!$D28-G$6)^2+(G$4-'Box Position Calc'!$C28)^2)</f>
        <v>15.106611911081172</v>
      </c>
      <c r="H30" s="98">
        <f>SQRT(('Box Position Calc'!$D28-H$6)^2+(H$4-'Box Position Calc'!$C28)^2)</f>
        <v>16.752128100794842</v>
      </c>
      <c r="I30" s="98">
        <f>SQRT(('Box Position Calc'!$D28-I$6)^2+(I$4-'Box Position Calc'!$C28)^2)</f>
        <v>18.411680182544263</v>
      </c>
      <c r="J30" s="98">
        <f>SQRT(('Box Position Calc'!$D28-J$6)^2+(J$4-'Box Position Calc'!$C28)^2)</f>
        <v>20.081788693952987</v>
      </c>
      <c r="K30" s="98">
        <f>SQRT(('Box Position Calc'!$D28-K$6)^2+(K$4-'Box Position Calc'!$C28)^2)</f>
        <v>21.760023113919136</v>
      </c>
      <c r="L30" s="98">
        <f>SQRT(('Box Position Calc'!$D28-L$6)^2+(L$4-'Box Position Calc'!$C28)^2)</f>
        <v>23.444638479905041</v>
      </c>
      <c r="M30" s="98">
        <f>SQRT(('Box Position Calc'!$D28-M$6)^2+(M$4-'Box Position Calc'!$C28)^2)</f>
        <v>25.134351787026961</v>
      </c>
      <c r="N30" s="98">
        <f>SQRT(('Box Position Calc'!$D28-N$6)^2+(N$4-'Box Position Calc'!$C28)^2)</f>
        <v>26.828199805802083</v>
      </c>
      <c r="O30" s="98">
        <f>SQRT(('Box Position Calc'!$D28-O$6)^2+(O$4-'Box Position Calc'!$C28)^2)</f>
        <v>28.525445985146039</v>
      </c>
      <c r="P30" s="98">
        <f>SQRT(('Box Position Calc'!$D28-P$6)^2+(P$4-'Box Position Calc'!$C28)^2)</f>
        <v>30.22551788221935</v>
      </c>
      <c r="Q30" s="98">
        <f>SQRT(('Box Position Calc'!$D28-Q$6)^2+(Q$4-'Box Position Calc'!$C28)^2)</f>
        <v>31.92796411628326</v>
      </c>
      <c r="R30" s="98">
        <f>SQRT(('Box Position Calc'!$D28-R$6)^2+(R$4-'Box Position Calc'!$C28)^2)</f>
        <v>33.632424128189349</v>
      </c>
      <c r="S30" s="98">
        <f>SQRT(('Box Position Calc'!$D28-S$6)^2+(S$4-'Box Position Calc'!$C28)^2)</f>
        <v>35.338606532114241</v>
      </c>
      <c r="T30" s="98">
        <f>SQRT(('Box Position Calc'!$D28-T$6)^2+(T$4-'Box Position Calc'!$C28)^2)</f>
        <v>37.046273352257622</v>
      </c>
      <c r="U30" s="98">
        <f>SQRT(('Box Position Calc'!$D28-U$6)^2+(U$4-'Box Position Calc'!$C28)^2)</f>
        <v>38.755228366173135</v>
      </c>
      <c r="V30" s="98">
        <f>SQRT(('Box Position Calc'!$D28-V$6)^2+(V$4-'Box Position Calc'!$C28)^2)</f>
        <v>38.755228366173135</v>
      </c>
      <c r="W30" s="98">
        <f>SQRT(('Box Position Calc'!$D28-W$6)^2+(W$4-'Box Position Calc'!$C28)^2)</f>
        <v>41.507672911090857</v>
      </c>
      <c r="X30" s="98">
        <f>SQRT(('Box Position Calc'!$D28-X$6)^2+(X$4-'Box Position Calc'!$C28)^2)</f>
        <v>42.885147250952691</v>
      </c>
      <c r="Y30" s="98">
        <f>SQRT(('Box Position Calc'!$D28-Y$6)^2+(Y$4-'Box Position Calc'!$C28)^2)</f>
        <v>44.263352413468631</v>
      </c>
      <c r="Z30" s="98">
        <f>SQRT(('Box Position Calc'!$D28-Z$6)^2+(Z$4-'Box Position Calc'!$C28)^2)</f>
        <v>45.642222195278549</v>
      </c>
      <c r="AA30" s="98">
        <f>SQRT(('Box Position Calc'!$D28-AA$6)^2+(AA$4-'Box Position Calc'!$C28)^2)</f>
        <v>47.021698128296798</v>
      </c>
      <c r="AB30" s="98">
        <f>SQRT(('Box Position Calc'!$D28-AB$6)^2+(AB$4-'Box Position Calc'!$C28)^2)</f>
        <v>48.401728385620679</v>
      </c>
      <c r="AC30" s="98">
        <f>SQRT(('Box Position Calc'!$D28-AC$6)^2+(AC$4-'Box Position Calc'!$C28)^2)</f>
        <v>49.782266867463569</v>
      </c>
      <c r="AD30" s="98">
        <f>SQRT(('Box Position Calc'!$D28-AD$6)^2+(AD$4-'Box Position Calc'!$C28)^2)</f>
        <v>51.163272433578342</v>
      </c>
      <c r="AE30" s="98">
        <f>SQRT(('Box Position Calc'!$D28-AE$6)^2+(AE$4-'Box Position Calc'!$C28)^2)</f>
        <v>52.544708255570214</v>
      </c>
      <c r="AF30" s="98">
        <f>SQRT(('Box Position Calc'!$D28-AF$6)^2+(AF$4-'Box Position Calc'!$C28)^2)</f>
        <v>53.926541267864145</v>
      </c>
      <c r="AG30" s="98">
        <f>SQRT(('Box Position Calc'!$D28-AG$6)^2+(AG$4-'Box Position Calc'!$C28)^2)</f>
        <v>55.308741700273345</v>
      </c>
      <c r="AH30" s="98">
        <f>SQRT(('Box Position Calc'!$D28-AH$6)^2+(AH$4-'Box Position Calc'!$C28)^2)</f>
        <v>56.691282678395012</v>
      </c>
      <c r="AI30" s="98">
        <f>SQRT(('Box Position Calc'!$D28-AI$6)^2+(AI$4-'Box Position Calc'!$C28)^2)</f>
        <v>58.074139880647905</v>
      </c>
      <c r="AJ30" s="98">
        <f>SQRT(('Box Position Calc'!$D28-AJ$6)^2+(AJ$4-'Box Position Calc'!$C28)^2)</f>
        <v>59.457291242821206</v>
      </c>
      <c r="AK30" s="98">
        <f>SQRT(('Box Position Calc'!$D28-AK$6)^2+(AK$4-'Box Position Calc'!$C28)^2)</f>
        <v>60.840716702644968</v>
      </c>
      <c r="AL30" s="98">
        <f>SQRT(('Box Position Calc'!$D28-AL$6)^2+(AL$4-'Box Position Calc'!$C28)^2)</f>
        <v>62.224397978209289</v>
      </c>
      <c r="AM30" s="98">
        <f>SQRT(('Box Position Calc'!$D28-AM$6)^2+(AM$4-'Box Position Calc'!$C28)^2)</f>
        <v>63.608318375122003</v>
      </c>
      <c r="AN30" s="98">
        <f>SQRT(('Box Position Calc'!$D28-AN$6)^2+(AN$4-'Box Position Calc'!$C28)^2)</f>
        <v>63.550215162994874</v>
      </c>
      <c r="AO30" s="98">
        <f>SQRT(('Box Position Calc'!$D28-AO$6)^2+(AO$4-'Box Position Calc'!$C28)^2)</f>
        <v>65.730625209865053</v>
      </c>
      <c r="AP30" s="98">
        <f>SQRT(('Box Position Calc'!$D28-AP$6)^2+(AP$4-'Box Position Calc'!$C28)^2)</f>
        <v>66.826868827391081</v>
      </c>
      <c r="AQ30" s="98">
        <f>SQRT(('Box Position Calc'!$D28-AQ$6)^2+(AQ$4-'Box Position Calc'!$C28)^2)</f>
        <v>67.926878535110902</v>
      </c>
      <c r="AR30" s="98">
        <f>SQRT(('Box Position Calc'!$D28-AR$6)^2+(AR$4-'Box Position Calc'!$C28)^2)</f>
        <v>69.030474293828206</v>
      </c>
      <c r="AS30" s="98">
        <f>SQRT(('Box Position Calc'!$D28-AS$6)^2+(AS$4-'Box Position Calc'!$C28)^2)</f>
        <v>70.137486826909011</v>
      </c>
      <c r="AT30" s="98">
        <f>SQRT(('Box Position Calc'!$D28-AT$6)^2+(AT$4-'Box Position Calc'!$C28)^2)</f>
        <v>71.247756870062787</v>
      </c>
      <c r="AU30" s="98">
        <f>SQRT(('Box Position Calc'!$D28-AU$6)^2+(AU$4-'Box Position Calc'!$C28)^2)</f>
        <v>72.361134479035897</v>
      </c>
      <c r="AV30" s="98">
        <f>SQRT(('Box Position Calc'!$D28-AV$6)^2+(AV$4-'Box Position Calc'!$C28)^2)</f>
        <v>73.477478390507144</v>
      </c>
      <c r="AW30" s="98">
        <f>SQRT(('Box Position Calc'!$D28-AW$6)^2+(AW$4-'Box Position Calc'!$C28)^2)</f>
        <v>74.596655431852724</v>
      </c>
      <c r="AX30" s="98">
        <f>SQRT(('Box Position Calc'!$D28-AX$6)^2+(AX$4-'Box Position Calc'!$C28)^2)</f>
        <v>75.718539975797682</v>
      </c>
      <c r="AY30" s="98">
        <f>SQRT(('Box Position Calc'!$D28-AY$6)^2+(AY$4-'Box Position Calc'!$C28)^2)</f>
        <v>76.843013436298605</v>
      </c>
      <c r="AZ30" s="98">
        <f>SQRT(('Box Position Calc'!$D28-AZ$6)^2+(AZ$4-'Box Position Calc'!$C28)^2)</f>
        <v>77.969963802304392</v>
      </c>
      <c r="BA30" s="98">
        <f>SQRT(('Box Position Calc'!$D28-BA$6)^2+(BA$4-'Box Position Calc'!$C28)^2)</f>
        <v>79.099285206321142</v>
      </c>
      <c r="BB30" s="98">
        <f>SQRT(('Box Position Calc'!$D28-BB$6)^2+(BB$4-'Box Position Calc'!$C28)^2)</f>
        <v>80.230877524965422</v>
      </c>
      <c r="BC30" s="98">
        <f>SQRT(('Box Position Calc'!$D28-BC$6)^2+(BC$4-'Box Position Calc'!$C28)^2)</f>
        <v>81.36464600892613</v>
      </c>
      <c r="BD30" s="98">
        <f>SQRT(('Box Position Calc'!$D28-BD$6)^2+(BD$4-'Box Position Calc'!$C28)^2)</f>
        <v>82.500500939973136</v>
      </c>
      <c r="BE30" s="98">
        <f>SQRT(('Box Position Calc'!$D28-BE$6)^2+(BE$4-'Box Position Calc'!$C28)^2)</f>
        <v>83.638357312849863</v>
      </c>
      <c r="BF30" s="98"/>
      <c r="BG30" s="98"/>
      <c r="BH30" s="98"/>
      <c r="BI30" s="98"/>
      <c r="BJ30" s="98"/>
      <c r="BK30" s="98"/>
      <c r="BL30" s="98"/>
      <c r="BM30" s="98"/>
      <c r="BN30" s="98"/>
      <c r="BO30" s="98"/>
      <c r="BP30" s="98"/>
      <c r="BQ30" s="98"/>
      <c r="BR30" s="98"/>
      <c r="BS30" s="98"/>
      <c r="BT30" s="98"/>
      <c r="BU30" s="98"/>
      <c r="BV30" s="98">
        <f>'Box Position Calc'!$D66</f>
        <v>1.5301079915875286</v>
      </c>
      <c r="BW30" s="98">
        <f>'Box Position Calc'!$F66</f>
        <v>6.2941596239703035</v>
      </c>
      <c r="BX30" s="98">
        <f>Display!D67</f>
        <v>22</v>
      </c>
      <c r="BY30" s="101"/>
      <c r="BZ30" s="98">
        <f t="shared" si="186"/>
        <v>32.145691232856421</v>
      </c>
      <c r="CA30" s="98">
        <f t="shared" si="187"/>
        <v>23.272112694016755</v>
      </c>
      <c r="CB30" s="98">
        <f t="shared" si="188"/>
        <v>20.378748892819459</v>
      </c>
      <c r="CC30" s="98">
        <f t="shared" si="189"/>
        <v>18.103556800113125</v>
      </c>
      <c r="CD30" s="98">
        <f t="shared" si="190"/>
        <v>16.272901774511126</v>
      </c>
      <c r="CE30" s="98">
        <f t="shared" si="191"/>
        <v>14.770949933888971</v>
      </c>
      <c r="CF30" s="98">
        <f t="shared" si="192"/>
        <v>13.51807283732262</v>
      </c>
      <c r="CG30" s="98">
        <f t="shared" si="193"/>
        <v>12.458007321723898</v>
      </c>
      <c r="CH30" s="98">
        <f t="shared" si="194"/>
        <v>11.550009177696978</v>
      </c>
      <c r="CI30" s="98">
        <f t="shared" si="195"/>
        <v>10.763919542235186</v>
      </c>
      <c r="CJ30" s="98">
        <f t="shared" si="196"/>
        <v>10.07697629598772</v>
      </c>
      <c r="CK30" s="98">
        <f t="shared" si="197"/>
        <v>9.4716998452529708</v>
      </c>
      <c r="CL30" s="98">
        <f t="shared" si="198"/>
        <v>8.9344579843129281</v>
      </c>
      <c r="CM30" s="98">
        <f t="shared" si="199"/>
        <v>8.454470650482051</v>
      </c>
      <c r="CN30" s="98">
        <f t="shared" si="200"/>
        <v>8.0231061717339571</v>
      </c>
      <c r="CO30" s="98">
        <f t="shared" si="201"/>
        <v>7.6333747406714565</v>
      </c>
      <c r="CP30" s="98">
        <f t="shared" si="202"/>
        <v>7.279557910295722</v>
      </c>
      <c r="CQ30" s="98">
        <f t="shared" si="203"/>
        <v>6.9569335603397633</v>
      </c>
      <c r="CR30" s="98">
        <f t="shared" si="204"/>
        <v>6.9569335603397633</v>
      </c>
      <c r="CS30" s="98">
        <f t="shared" si="205"/>
        <v>6.4163741855508931</v>
      </c>
      <c r="CT30" s="98">
        <f t="shared" si="206"/>
        <v>6.1721258149334233</v>
      </c>
      <c r="CU30" s="98">
        <f t="shared" si="207"/>
        <v>5.9430835662212189</v>
      </c>
      <c r="CV30" s="98">
        <f t="shared" si="208"/>
        <v>5.7278769652907329</v>
      </c>
      <c r="CW30" s="98">
        <f t="shared" si="209"/>
        <v>5.5252946799392646</v>
      </c>
      <c r="CX30" s="98">
        <f t="shared" si="210"/>
        <v>5.334262172317608</v>
      </c>
      <c r="CY30" s="98">
        <f t="shared" si="211"/>
        <v>5.1538229983564747</v>
      </c>
      <c r="CZ30" s="98">
        <f t="shared" si="212"/>
        <v>4.9831230810832494</v>
      </c>
      <c r="DA30" s="98">
        <f t="shared" si="213"/>
        <v>4.821397422477645</v>
      </c>
      <c r="DB30" s="98">
        <f t="shared" si="214"/>
        <v>4.6679588254710893</v>
      </c>
      <c r="DC30" s="98">
        <f t="shared" si="215"/>
        <v>4.5221882812882086</v>
      </c>
      <c r="DD30" s="98">
        <f t="shared" si="216"/>
        <v>4.3835267430737304</v>
      </c>
      <c r="DE30" s="98">
        <f t="shared" si="217"/>
        <v>4.251468058767216</v>
      </c>
      <c r="DF30" s="98">
        <f t="shared" si="218"/>
        <v>4.1255528775795653</v>
      </c>
      <c r="DG30" s="98">
        <f t="shared" si="219"/>
        <v>4.0053633775446542</v>
      </c>
      <c r="DH30" s="98">
        <f t="shared" si="220"/>
        <v>3.890518688253394</v>
      </c>
      <c r="DI30" s="98">
        <f t="shared" si="221"/>
        <v>3.7806709044073443</v>
      </c>
      <c r="DJ30" s="98">
        <f t="shared" si="222"/>
        <v>2.8810132103124886</v>
      </c>
      <c r="DK30" s="98">
        <f t="shared" si="223"/>
        <v>1.9614048094822465</v>
      </c>
      <c r="DL30" s="98">
        <f t="shared" si="224"/>
        <v>1.5241602485942281</v>
      </c>
      <c r="DM30" s="98">
        <f t="shared" si="225"/>
        <v>1.1010532071886701</v>
      </c>
      <c r="DN30" s="98">
        <f t="shared" si="226"/>
        <v>0.69145291253934715</v>
      </c>
      <c r="DO30" s="98">
        <f t="shared" si="227"/>
        <v>0.29476269711238956</v>
      </c>
      <c r="DP30" s="98">
        <f t="shared" si="228"/>
        <v>-8.9582039007723324E-2</v>
      </c>
      <c r="DQ30" s="98">
        <f t="shared" si="229"/>
        <v>-0.46211574548007661</v>
      </c>
      <c r="DR30" s="98">
        <f t="shared" si="230"/>
        <v>-0.82334452398509939</v>
      </c>
      <c r="DS30" s="98">
        <f t="shared" si="231"/>
        <v>-1.173747820813702</v>
      </c>
      <c r="DT30" s="98">
        <f t="shared" si="232"/>
        <v>-1.5137800152925536</v>
      </c>
      <c r="DU30" s="98">
        <f t="shared" si="233"/>
        <v>-1.8438719095941565</v>
      </c>
      <c r="DV30" s="98">
        <f t="shared" si="234"/>
        <v>-2.1644321254229908</v>
      </c>
      <c r="DW30" s="98">
        <f t="shared" si="235"/>
        <v>-2.4758484129523595</v>
      </c>
      <c r="DX30" s="98">
        <f t="shared" si="236"/>
        <v>-2.7784888772234808</v>
      </c>
      <c r="DY30" s="98">
        <f t="shared" si="237"/>
        <v>-3.072703127027097</v>
      </c>
      <c r="DZ30" s="98">
        <f t="shared" si="238"/>
        <v>-3.3588233510726866</v>
      </c>
      <c r="EA30" s="98">
        <f t="shared" si="239"/>
        <v>-3.6371653260247854</v>
      </c>
      <c r="EB30" s="98"/>
      <c r="EC30" s="98"/>
      <c r="ED30" s="98"/>
      <c r="EE30" s="98"/>
      <c r="EF30" s="98"/>
      <c r="EG30" s="98"/>
      <c r="EH30" s="98"/>
      <c r="EI30" s="98"/>
      <c r="EJ30" s="98"/>
      <c r="EK30" s="98"/>
      <c r="EL30" s="98"/>
      <c r="EM30" s="98"/>
      <c r="EN30" s="98"/>
      <c r="EO30" s="98"/>
      <c r="EP30" s="98"/>
      <c r="EU30" s="94"/>
      <c r="EV30" s="94"/>
      <c r="EW30" s="94"/>
      <c r="EX30" s="94">
        <v>24</v>
      </c>
      <c r="EY30" s="99">
        <f>SQRT(('Box Position Calc'!$D28-EY$6)^2+(EY$4-'Box Position Calc'!$C28)^2)</f>
        <v>8.8223818321730736</v>
      </c>
      <c r="EZ30" s="99">
        <f>SQRT(('Box Position Calc'!$D28-EZ$6)^2+(EZ$4-'Box Position Calc'!$C28)^2)</f>
        <v>11.880987954773554</v>
      </c>
      <c r="FA30" s="99">
        <f>SQRT(('Box Position Calc'!$D28-FA$6)^2+(FA$4-'Box Position Calc'!$C28)^2)</f>
        <v>13.480272613119919</v>
      </c>
      <c r="FB30" s="99">
        <f>SQRT(('Box Position Calc'!$D28-FB$6)^2+(FB$4-'Box Position Calc'!$C28)^2)</f>
        <v>15.106611911081172</v>
      </c>
      <c r="FC30" s="99">
        <f>SQRT(('Box Position Calc'!$D28-FC$6)^2+(FC$4-'Box Position Calc'!$C28)^2)</f>
        <v>16.752128100794842</v>
      </c>
      <c r="FD30" s="99">
        <f>SQRT(('Box Position Calc'!$D28-FD$6)^2+(FD$4-'Box Position Calc'!$C28)^2)</f>
        <v>18.411680182544263</v>
      </c>
      <c r="FE30" s="99">
        <f>SQRT(('Box Position Calc'!$D28-FE$6)^2+(FE$4-'Box Position Calc'!$C28)^2)</f>
        <v>20.081788693952987</v>
      </c>
      <c r="FF30" s="99">
        <f>SQRT(('Box Position Calc'!$D28-FF$6)^2+(FF$4-'Box Position Calc'!$C28)^2)</f>
        <v>21.760023113919136</v>
      </c>
      <c r="FG30" s="99">
        <f>SQRT(('Box Position Calc'!$D28-FG$6)^2+(FG$4-'Box Position Calc'!$C28)^2)</f>
        <v>23.444638479905041</v>
      </c>
      <c r="FH30" s="99">
        <f>SQRT(('Box Position Calc'!$D28-FH$6)^2+(FH$4-'Box Position Calc'!$C28)^2)</f>
        <v>25.134351787026961</v>
      </c>
      <c r="FI30" s="99">
        <f>SQRT(('Box Position Calc'!$D28-FI$6)^2+(FI$4-'Box Position Calc'!$C28)^2)</f>
        <v>26.828199805802083</v>
      </c>
      <c r="FJ30" s="99">
        <f>SQRT(('Box Position Calc'!$D28-FJ$6)^2+(FJ$4-'Box Position Calc'!$C28)^2)</f>
        <v>28.525445985146039</v>
      </c>
      <c r="FK30" s="99">
        <f>SQRT(('Box Position Calc'!$D28-FK$6)^2+(FK$4-'Box Position Calc'!$C28)^2)</f>
        <v>30.22551788221935</v>
      </c>
      <c r="FL30" s="99">
        <f>SQRT(('Box Position Calc'!$D28-FL$6)^2+(FL$4-'Box Position Calc'!$C28)^2)</f>
        <v>31.92796411628326</v>
      </c>
      <c r="FM30" s="99">
        <f>SQRT(('Box Position Calc'!$D28-FM$6)^2+(FM$4-'Box Position Calc'!$C28)^2)</f>
        <v>33.632424128189349</v>
      </c>
      <c r="FN30" s="99">
        <f>SQRT(('Box Position Calc'!$D28-FN$6)^2+(FN$4-'Box Position Calc'!$C28)^2)</f>
        <v>35.338606532114241</v>
      </c>
      <c r="FO30" s="99">
        <f>SQRT(('Box Position Calc'!$D28-FO$6)^2+(FO$4-'Box Position Calc'!$C28)^2)</f>
        <v>37.046273352257622</v>
      </c>
      <c r="FP30" s="99">
        <f>SQRT(('Box Position Calc'!$D28-FP$6)^2+(FP$4-'Box Position Calc'!$C28)^2)</f>
        <v>38.755228366173135</v>
      </c>
      <c r="FQ30" s="99">
        <f>SQRT(('Box Position Calc'!$D28-FQ$6)^2+(FQ$4-'Box Position Calc'!$C28)^2)</f>
        <v>38.755228366173135</v>
      </c>
      <c r="FR30" s="99">
        <f>SQRT(('Box Position Calc'!$D28-FR$6)^2+(FR$4-'Box Position Calc'!$C28)^2)</f>
        <v>41.507672911090857</v>
      </c>
      <c r="FS30" s="99">
        <f>SQRT(('Box Position Calc'!$D28-FS$6)^2+(FS$4-'Box Position Calc'!$C28)^2)</f>
        <v>42.885147250952691</v>
      </c>
      <c r="FT30" s="99">
        <f>SQRT(('Box Position Calc'!$D28-FT$6)^2+(FT$4-'Box Position Calc'!$C28)^2)</f>
        <v>44.263352413468631</v>
      </c>
      <c r="FU30" s="99">
        <f>SQRT(('Box Position Calc'!$D28-FU$6)^2+(FU$4-'Box Position Calc'!$C28)^2)</f>
        <v>45.642222195278549</v>
      </c>
      <c r="FV30" s="99">
        <f>SQRT(('Box Position Calc'!$D28-FV$6)^2+(FV$4-'Box Position Calc'!$C28)^2)</f>
        <v>47.021698128296798</v>
      </c>
      <c r="FW30" s="99">
        <f>SQRT(('Box Position Calc'!$D28-FW$6)^2+(FW$4-'Box Position Calc'!$C28)^2)</f>
        <v>48.401728385620679</v>
      </c>
      <c r="FX30" s="99">
        <f>SQRT(('Box Position Calc'!$D28-FX$6)^2+(FX$4-'Box Position Calc'!$C28)^2)</f>
        <v>49.782266867463569</v>
      </c>
      <c r="FY30" s="99">
        <f>SQRT(('Box Position Calc'!$D28-FY$6)^2+(FY$4-'Box Position Calc'!$C28)^2)</f>
        <v>51.163272433578342</v>
      </c>
      <c r="FZ30" s="99">
        <f>SQRT(('Box Position Calc'!$D28-FZ$6)^2+(FZ$4-'Box Position Calc'!$C28)^2)</f>
        <v>52.544708255570214</v>
      </c>
      <c r="GA30" s="99">
        <f>SQRT(('Box Position Calc'!$D28-GA$6)^2+(GA$4-'Box Position Calc'!$C28)^2)</f>
        <v>53.926541267864145</v>
      </c>
      <c r="GB30" s="99">
        <f>SQRT(('Box Position Calc'!$D28-GB$6)^2+(GB$4-'Box Position Calc'!$C28)^2)</f>
        <v>55.308741700273345</v>
      </c>
      <c r="GC30" s="99">
        <f>SQRT(('Box Position Calc'!$D28-GC$6)^2+(GC$4-'Box Position Calc'!$C28)^2)</f>
        <v>56.691282678395012</v>
      </c>
      <c r="GD30" s="99">
        <f>SQRT(('Box Position Calc'!$D28-GD$6)^2+(GD$4-'Box Position Calc'!$C28)^2)</f>
        <v>58.074139880647905</v>
      </c>
      <c r="GE30" s="99">
        <f>SQRT(('Box Position Calc'!$D28-GE$6)^2+(GE$4-'Box Position Calc'!$C28)^2)</f>
        <v>59.457291242821206</v>
      </c>
      <c r="GF30" s="99">
        <f>SQRT(('Box Position Calc'!$D28-GF$6)^2+(GF$4-'Box Position Calc'!$C28)^2)</f>
        <v>60.840716702644968</v>
      </c>
      <c r="GG30" s="99">
        <f>SQRT(('Box Position Calc'!$D28-GG$6)^2+(GG$4-'Box Position Calc'!$C28)^2)</f>
        <v>62.224397978209289</v>
      </c>
      <c r="GH30" s="99">
        <f>SQRT(('Box Position Calc'!$D28-GH$6)^2+(GH$4-'Box Position Calc'!$C28)^2)</f>
        <v>63.608318375122003</v>
      </c>
      <c r="GI30" s="99">
        <f>SQRT(('Box Position Calc'!$D28-GI$6)^2+(GI$4-'Box Position Calc'!$C28)^2)</f>
        <v>63.550215162994874</v>
      </c>
      <c r="GJ30" s="99">
        <f>SQRT(('Box Position Calc'!$D28-GJ$6)^2+(GJ$4-'Box Position Calc'!$C28)^2)</f>
        <v>65.730625209865053</v>
      </c>
      <c r="GK30" s="99">
        <f>SQRT(('Box Position Calc'!$D28-GK$6)^2+(GK$4-'Box Position Calc'!$C28)^2)</f>
        <v>66.826868827391081</v>
      </c>
      <c r="GL30" s="99">
        <f>SQRT(('Box Position Calc'!$D28-GL$6)^2+(GL$4-'Box Position Calc'!$C28)^2)</f>
        <v>67.926878535110902</v>
      </c>
      <c r="GM30" s="99">
        <f>SQRT(('Box Position Calc'!$D28-GM$6)^2+(GM$4-'Box Position Calc'!$C28)^2)</f>
        <v>69.030474293828206</v>
      </c>
      <c r="GN30" s="99">
        <f>SQRT(('Box Position Calc'!$D28-GN$6)^2+(GN$4-'Box Position Calc'!$C28)^2)</f>
        <v>70.137486826909011</v>
      </c>
      <c r="GO30" s="99">
        <f>SQRT(('Box Position Calc'!$D28-GO$6)^2+(GO$4-'Box Position Calc'!$C28)^2)</f>
        <v>71.247756870062787</v>
      </c>
      <c r="GP30" s="99">
        <f>SQRT(('Box Position Calc'!$D28-GP$6)^2+(GP$4-'Box Position Calc'!$C28)^2)</f>
        <v>72.361134479035897</v>
      </c>
      <c r="GQ30" s="99">
        <f>SQRT(('Box Position Calc'!$D28-GQ$6)^2+(GQ$4-'Box Position Calc'!$C28)^2)</f>
        <v>73.477478390507144</v>
      </c>
      <c r="GR30" s="99">
        <f>SQRT(('Box Position Calc'!$D28-GR$6)^2+(GR$4-'Box Position Calc'!$C28)^2)</f>
        <v>74.596655431852724</v>
      </c>
      <c r="GS30" s="99">
        <f>SQRT(('Box Position Calc'!$D28-GS$6)^2+(GS$4-'Box Position Calc'!$C28)^2)</f>
        <v>75.718539975797682</v>
      </c>
      <c r="GT30" s="99">
        <f>SQRT(('Box Position Calc'!$D28-GT$6)^2+(GT$4-'Box Position Calc'!$C28)^2)</f>
        <v>76.843013436298605</v>
      </c>
      <c r="GU30" s="99">
        <f>SQRT(('Box Position Calc'!$D28-GU$6)^2+(GU$4-'Box Position Calc'!$C28)^2)</f>
        <v>77.969963802304392</v>
      </c>
      <c r="GV30" s="99">
        <f>SQRT(('Box Position Calc'!$D28-GV$6)^2+(GV$4-'Box Position Calc'!$C28)^2)</f>
        <v>79.099285206321142</v>
      </c>
      <c r="GW30" s="99">
        <f>SQRT(('Box Position Calc'!$D28-GW$6)^2+(GW$4-'Box Position Calc'!$C28)^2)</f>
        <v>80.230877524965422</v>
      </c>
      <c r="GX30" s="99">
        <f>SQRT(('Box Position Calc'!$D28-GX$6)^2+(GX$4-'Box Position Calc'!$C28)^2)</f>
        <v>81.36464600892613</v>
      </c>
      <c r="GY30" s="99">
        <f>SQRT(('Box Position Calc'!$D28-GY$6)^2+(GY$4-'Box Position Calc'!$C28)^2)</f>
        <v>82.500500939973136</v>
      </c>
      <c r="GZ30" s="99">
        <f>SQRT(('Box Position Calc'!$D28-GZ$6)^2+(GZ$4-'Box Position Calc'!$C28)^2)</f>
        <v>83.638357312849863</v>
      </c>
      <c r="HA30" s="99"/>
      <c r="HB30" s="99"/>
      <c r="HC30" s="99"/>
      <c r="HD30" s="99"/>
      <c r="HE30" s="99"/>
      <c r="HF30" s="99"/>
      <c r="HG30" s="99"/>
      <c r="HH30" s="99"/>
      <c r="HI30" s="99"/>
      <c r="HJ30" s="99"/>
      <c r="HK30" s="99"/>
      <c r="HL30" s="99"/>
      <c r="HM30" s="99"/>
      <c r="HN30" s="99"/>
      <c r="HO30" s="99"/>
      <c r="HP30" s="99"/>
      <c r="HQ30" s="99"/>
      <c r="HR30" s="99"/>
      <c r="HS30" s="115">
        <f>'Box Position Calc'!$D66</f>
        <v>1.5301079915875286</v>
      </c>
      <c r="HT30" s="115">
        <f>'Box Position Calc'!$F66</f>
        <v>6.2941596239703035</v>
      </c>
      <c r="HU30" s="115">
        <f>Display!FB67</f>
        <v>0</v>
      </c>
      <c r="HV30" s="116"/>
      <c r="HW30" s="115">
        <f t="shared" si="240"/>
        <v>32.145691232856421</v>
      </c>
      <c r="HX30" s="115">
        <f t="shared" si="241"/>
        <v>23.272112694016755</v>
      </c>
      <c r="HY30" s="115">
        <f t="shared" si="242"/>
        <v>20.378748892819459</v>
      </c>
      <c r="HZ30" s="115">
        <f t="shared" si="243"/>
        <v>18.103556800113125</v>
      </c>
      <c r="IA30" s="115">
        <f t="shared" si="244"/>
        <v>16.272901774511126</v>
      </c>
      <c r="IB30" s="115">
        <f t="shared" si="245"/>
        <v>14.770949933888971</v>
      </c>
      <c r="IC30" s="115">
        <f t="shared" si="246"/>
        <v>13.51807283732262</v>
      </c>
      <c r="ID30" s="115">
        <f t="shared" si="247"/>
        <v>12.458007321723898</v>
      </c>
      <c r="IE30" s="115">
        <f t="shared" si="248"/>
        <v>11.550009177696978</v>
      </c>
      <c r="IF30" s="115">
        <f t="shared" si="249"/>
        <v>10.763919542235186</v>
      </c>
      <c r="IG30" s="115">
        <f t="shared" si="250"/>
        <v>10.07697629598772</v>
      </c>
      <c r="IH30" s="115">
        <f t="shared" si="251"/>
        <v>9.4716998452529708</v>
      </c>
      <c r="II30" s="115">
        <f t="shared" si="252"/>
        <v>8.9344579843129281</v>
      </c>
      <c r="IJ30" s="115">
        <f t="shared" si="253"/>
        <v>8.454470650482051</v>
      </c>
      <c r="IK30" s="115">
        <f t="shared" si="254"/>
        <v>8.0231061717339571</v>
      </c>
      <c r="IL30" s="115">
        <f t="shared" si="255"/>
        <v>7.6333747406714565</v>
      </c>
      <c r="IM30" s="115">
        <f t="shared" si="256"/>
        <v>7.279557910295722</v>
      </c>
      <c r="IN30" s="115">
        <f t="shared" si="257"/>
        <v>6.9569335603397633</v>
      </c>
      <c r="IO30" s="115">
        <f t="shared" si="258"/>
        <v>6.9569335603397633</v>
      </c>
      <c r="IP30" s="115">
        <f t="shared" si="259"/>
        <v>6.4163741855508931</v>
      </c>
      <c r="IQ30" s="115">
        <f t="shared" si="260"/>
        <v>6.1721258149334233</v>
      </c>
      <c r="IR30" s="115">
        <f t="shared" si="261"/>
        <v>5.9430835662212189</v>
      </c>
      <c r="IS30" s="115">
        <f t="shared" si="262"/>
        <v>5.7278769652907329</v>
      </c>
      <c r="IT30" s="115">
        <f t="shared" si="263"/>
        <v>5.5252946799392646</v>
      </c>
      <c r="IU30" s="115">
        <f t="shared" si="264"/>
        <v>5.334262172317608</v>
      </c>
      <c r="IV30" s="115">
        <f t="shared" si="265"/>
        <v>5.1538229983564747</v>
      </c>
      <c r="IW30" s="115">
        <f t="shared" si="266"/>
        <v>4.9831230810832494</v>
      </c>
      <c r="IX30" s="115">
        <f t="shared" si="267"/>
        <v>4.821397422477645</v>
      </c>
      <c r="IY30" s="115">
        <f t="shared" si="268"/>
        <v>4.6679588254710893</v>
      </c>
      <c r="IZ30" s="115">
        <f t="shared" si="269"/>
        <v>4.5221882812882086</v>
      </c>
      <c r="JA30" s="115">
        <f t="shared" si="270"/>
        <v>4.3835267430737304</v>
      </c>
      <c r="JB30" s="115">
        <f t="shared" si="271"/>
        <v>4.251468058767216</v>
      </c>
      <c r="JC30" s="115">
        <f t="shared" si="272"/>
        <v>4.1255528775795653</v>
      </c>
      <c r="JD30" s="115">
        <f t="shared" si="273"/>
        <v>4.0053633775446542</v>
      </c>
      <c r="JE30" s="115">
        <f t="shared" si="274"/>
        <v>3.890518688253394</v>
      </c>
      <c r="JF30" s="115">
        <f t="shared" si="275"/>
        <v>3.7806709044073443</v>
      </c>
      <c r="JG30" s="115">
        <f t="shared" si="276"/>
        <v>2.8810132103124886</v>
      </c>
      <c r="JH30" s="115">
        <f t="shared" si="277"/>
        <v>1.9614048094822465</v>
      </c>
      <c r="JI30" s="115">
        <f t="shared" si="278"/>
        <v>1.5241602485942281</v>
      </c>
      <c r="JJ30" s="115">
        <f t="shared" si="279"/>
        <v>1.1010532071886701</v>
      </c>
      <c r="JK30" s="115">
        <f t="shared" si="280"/>
        <v>0.69145291253934715</v>
      </c>
      <c r="JL30" s="115">
        <f t="shared" si="281"/>
        <v>0.29476269711238956</v>
      </c>
      <c r="JM30" s="115">
        <f t="shared" si="282"/>
        <v>-8.9582039007723324E-2</v>
      </c>
      <c r="JN30" s="115">
        <f t="shared" si="283"/>
        <v>-0.46211574548007661</v>
      </c>
      <c r="JO30" s="115">
        <f t="shared" si="284"/>
        <v>-0.82334452398509939</v>
      </c>
      <c r="JP30" s="115">
        <f t="shared" si="285"/>
        <v>-1.173747820813702</v>
      </c>
      <c r="JQ30" s="115">
        <f t="shared" si="286"/>
        <v>-1.5137800152925536</v>
      </c>
      <c r="JR30" s="115">
        <f t="shared" si="287"/>
        <v>-1.8438719095941565</v>
      </c>
      <c r="JS30" s="115">
        <f t="shared" si="288"/>
        <v>-2.1644321254229908</v>
      </c>
      <c r="JT30" s="115">
        <f t="shared" si="289"/>
        <v>-2.4758484129523595</v>
      </c>
      <c r="JU30" s="115">
        <f t="shared" si="290"/>
        <v>-2.7784888772234808</v>
      </c>
      <c r="JV30" s="115">
        <f t="shared" si="291"/>
        <v>-3.072703127027097</v>
      </c>
      <c r="JW30" s="115">
        <f t="shared" si="292"/>
        <v>-3.3588233510726866</v>
      </c>
      <c r="JX30" s="115">
        <f t="shared" si="293"/>
        <v>-3.6371653260247854</v>
      </c>
      <c r="JY30" s="99"/>
      <c r="JZ30" s="99"/>
      <c r="KA30" s="99"/>
      <c r="KH30" s="96">
        <v>24</v>
      </c>
      <c r="KI30" s="100">
        <f>SQRT(('Box Position Calc'!$D28-KI$6)^2+(KI$4-'Box Position Calc'!$C28)^2)</f>
        <v>8.8223818321730736</v>
      </c>
      <c r="KJ30" s="100">
        <f>SQRT(('Box Position Calc'!$D28-KJ$6)^2+(KJ$4-'Box Position Calc'!$C28)^2)</f>
        <v>11.880987954773554</v>
      </c>
      <c r="KK30" s="100">
        <f>SQRT(('Box Position Calc'!$D28-KK$6)^2+(KK$4-'Box Position Calc'!$C28)^2)</f>
        <v>13.480272613119919</v>
      </c>
      <c r="KL30" s="100">
        <f>SQRT(('Box Position Calc'!$D28-KL$6)^2+(KL$4-'Box Position Calc'!$C28)^2)</f>
        <v>15.106611911081172</v>
      </c>
      <c r="KM30" s="100">
        <f>SQRT(('Box Position Calc'!$D28-KM$6)^2+(KM$4-'Box Position Calc'!$C28)^2)</f>
        <v>16.752128100794842</v>
      </c>
      <c r="KN30" s="100">
        <f>SQRT(('Box Position Calc'!$D28-KN$6)^2+(KN$4-'Box Position Calc'!$C28)^2)</f>
        <v>18.411680182544263</v>
      </c>
      <c r="KO30" s="100">
        <f>SQRT(('Box Position Calc'!$D28-KO$6)^2+(KO$4-'Box Position Calc'!$C28)^2)</f>
        <v>20.081788693952987</v>
      </c>
      <c r="KP30" s="100">
        <f>SQRT(('Box Position Calc'!$D28-KP$6)^2+(KP$4-'Box Position Calc'!$C28)^2)</f>
        <v>21.760023113919136</v>
      </c>
      <c r="KQ30" s="100">
        <f>SQRT(('Box Position Calc'!$D28-KQ$6)^2+(KQ$4-'Box Position Calc'!$C28)^2)</f>
        <v>23.444638479905041</v>
      </c>
      <c r="KR30" s="100">
        <f>SQRT(('Box Position Calc'!$D28-KR$6)^2+(KR$4-'Box Position Calc'!$C28)^2)</f>
        <v>25.134351787026961</v>
      </c>
      <c r="KS30" s="100">
        <f>SQRT(('Box Position Calc'!$D28-KS$6)^2+(KS$4-'Box Position Calc'!$C28)^2)</f>
        <v>26.828199805802083</v>
      </c>
      <c r="KT30" s="100">
        <f>SQRT(('Box Position Calc'!$D28-KT$6)^2+(KT$4-'Box Position Calc'!$C28)^2)</f>
        <v>28.525445985146039</v>
      </c>
      <c r="KU30" s="100">
        <f>SQRT(('Box Position Calc'!$D28-KU$6)^2+(KU$4-'Box Position Calc'!$C28)^2)</f>
        <v>30.22551788221935</v>
      </c>
      <c r="KV30" s="100">
        <f>SQRT(('Box Position Calc'!$D28-KV$6)^2+(KV$4-'Box Position Calc'!$C28)^2)</f>
        <v>31.92796411628326</v>
      </c>
      <c r="KW30" s="100">
        <f>SQRT(('Box Position Calc'!$D28-KW$6)^2+(KW$4-'Box Position Calc'!$C28)^2)</f>
        <v>33.632424128189349</v>
      </c>
      <c r="KX30" s="100">
        <f>SQRT(('Box Position Calc'!$D28-KX$6)^2+(KX$4-'Box Position Calc'!$C28)^2)</f>
        <v>35.338606532114241</v>
      </c>
      <c r="KY30" s="100">
        <f>SQRT(('Box Position Calc'!$D28-KY$6)^2+(KY$4-'Box Position Calc'!$C28)^2)</f>
        <v>37.046273352257622</v>
      </c>
      <c r="KZ30" s="100">
        <f>SQRT(('Box Position Calc'!$D28-KZ$6)^2+(KZ$4-'Box Position Calc'!$C28)^2)</f>
        <v>38.755228366173135</v>
      </c>
      <c r="LA30" s="100">
        <f>SQRT(('Box Position Calc'!$D28-LA$6)^2+(LA$4-'Box Position Calc'!$C28)^2)</f>
        <v>38.755228366173135</v>
      </c>
      <c r="LB30" s="100">
        <f>SQRT(('Box Position Calc'!$D28-LB$6)^2+(LB$4-'Box Position Calc'!$C28)^2)</f>
        <v>41.507672911090857</v>
      </c>
      <c r="LC30" s="100">
        <f>SQRT(('Box Position Calc'!$D28-LC$6)^2+(LC$4-'Box Position Calc'!$C28)^2)</f>
        <v>42.885147250952691</v>
      </c>
      <c r="LD30" s="100">
        <f>SQRT(('Box Position Calc'!$D28-LD$6)^2+(LD$4-'Box Position Calc'!$C28)^2)</f>
        <v>44.263352413468631</v>
      </c>
      <c r="LE30" s="100">
        <f>SQRT(('Box Position Calc'!$D28-LE$6)^2+(LE$4-'Box Position Calc'!$C28)^2)</f>
        <v>45.642222195278549</v>
      </c>
      <c r="LF30" s="100">
        <f>SQRT(('Box Position Calc'!$D28-LF$6)^2+(LF$4-'Box Position Calc'!$C28)^2)</f>
        <v>47.021698128296798</v>
      </c>
      <c r="LG30" s="100">
        <f>SQRT(('Box Position Calc'!$D28-LG$6)^2+(LG$4-'Box Position Calc'!$C28)^2)</f>
        <v>48.401728385620679</v>
      </c>
      <c r="LH30" s="100">
        <f>SQRT(('Box Position Calc'!$D28-LH$6)^2+(LH$4-'Box Position Calc'!$C28)^2)</f>
        <v>49.782266867463569</v>
      </c>
      <c r="LI30" s="100">
        <f>SQRT(('Box Position Calc'!$D28-LI$6)^2+(LI$4-'Box Position Calc'!$C28)^2)</f>
        <v>51.163272433578342</v>
      </c>
      <c r="LJ30" s="100">
        <f>SQRT(('Box Position Calc'!$D28-LJ$6)^2+(LJ$4-'Box Position Calc'!$C28)^2)</f>
        <v>52.544708255570214</v>
      </c>
      <c r="LK30" s="100">
        <f>SQRT(('Box Position Calc'!$D28-LK$6)^2+(LK$4-'Box Position Calc'!$C28)^2)</f>
        <v>53.926541267864145</v>
      </c>
      <c r="LL30" s="100">
        <f>SQRT(('Box Position Calc'!$D28-LL$6)^2+(LL$4-'Box Position Calc'!$C28)^2)</f>
        <v>55.308741700273345</v>
      </c>
      <c r="LM30" s="100">
        <f>SQRT(('Box Position Calc'!$D28-LM$6)^2+(LM$4-'Box Position Calc'!$C28)^2)</f>
        <v>56.691282678395012</v>
      </c>
      <c r="LN30" s="100">
        <f>SQRT(('Box Position Calc'!$D28-LN$6)^2+(LN$4-'Box Position Calc'!$C28)^2)</f>
        <v>58.074139880647905</v>
      </c>
      <c r="LO30" s="100">
        <f>SQRT(('Box Position Calc'!$D28-LO$6)^2+(LO$4-'Box Position Calc'!$C28)^2)</f>
        <v>59.457291242821206</v>
      </c>
      <c r="LP30" s="100">
        <f>SQRT(('Box Position Calc'!$D28-LP$6)^2+(LP$4-'Box Position Calc'!$C28)^2)</f>
        <v>60.840716702644968</v>
      </c>
      <c r="LQ30" s="100">
        <f>SQRT(('Box Position Calc'!$D28-LQ$6)^2+(LQ$4-'Box Position Calc'!$C28)^2)</f>
        <v>62.224397978209289</v>
      </c>
      <c r="LR30" s="100">
        <f>SQRT(('Box Position Calc'!$D28-LR$6)^2+(LR$4-'Box Position Calc'!$C28)^2)</f>
        <v>63.608318375122003</v>
      </c>
      <c r="LS30" s="100">
        <f>SQRT(('Box Position Calc'!$D28-LS$6)^2+(LS$4-'Box Position Calc'!$C28)^2)</f>
        <v>63.550215162994874</v>
      </c>
      <c r="LT30" s="100">
        <f>SQRT(('Box Position Calc'!$D28-LT$6)^2+(LT$4-'Box Position Calc'!$C28)^2)</f>
        <v>65.730625209865053</v>
      </c>
      <c r="LU30" s="100">
        <f>SQRT(('Box Position Calc'!$D28-LU$6)^2+(LU$4-'Box Position Calc'!$C28)^2)</f>
        <v>66.826868827391081</v>
      </c>
      <c r="LV30" s="100">
        <f>SQRT(('Box Position Calc'!$D28-LV$6)^2+(LV$4-'Box Position Calc'!$C28)^2)</f>
        <v>67.926878535110902</v>
      </c>
      <c r="LW30" s="100">
        <f>SQRT(('Box Position Calc'!$D28-LW$6)^2+(LW$4-'Box Position Calc'!$C28)^2)</f>
        <v>69.030474293828206</v>
      </c>
      <c r="LX30" s="100">
        <f>SQRT(('Box Position Calc'!$D28-LX$6)^2+(LX$4-'Box Position Calc'!$C28)^2)</f>
        <v>70.137486826909011</v>
      </c>
      <c r="LY30" s="100">
        <f>SQRT(('Box Position Calc'!$D28-LY$6)^2+(LY$4-'Box Position Calc'!$C28)^2)</f>
        <v>71.247756870062787</v>
      </c>
      <c r="LZ30" s="100">
        <f>SQRT(('Box Position Calc'!$D28-LZ$6)^2+(LZ$4-'Box Position Calc'!$C28)^2)</f>
        <v>72.361134479035897</v>
      </c>
      <c r="MA30" s="100">
        <f>SQRT(('Box Position Calc'!$D28-MA$6)^2+(MA$4-'Box Position Calc'!$C28)^2)</f>
        <v>73.477478390507144</v>
      </c>
      <c r="MB30" s="100">
        <f>SQRT(('Box Position Calc'!$D28-MB$6)^2+(MB$4-'Box Position Calc'!$C28)^2)</f>
        <v>74.596655431852724</v>
      </c>
      <c r="MC30" s="100">
        <f>SQRT(('Box Position Calc'!$D28-MC$6)^2+(MC$4-'Box Position Calc'!$C28)^2)</f>
        <v>75.718539975797682</v>
      </c>
      <c r="MD30" s="100">
        <f>SQRT(('Box Position Calc'!$D28-MD$6)^2+(MD$4-'Box Position Calc'!$C28)^2)</f>
        <v>76.843013436298605</v>
      </c>
      <c r="ME30" s="100">
        <f>SQRT(('Box Position Calc'!$D28-ME$6)^2+(ME$4-'Box Position Calc'!$C28)^2)</f>
        <v>77.969963802304392</v>
      </c>
      <c r="MF30" s="100">
        <f>SQRT(('Box Position Calc'!$D28-MF$6)^2+(MF$4-'Box Position Calc'!$C28)^2)</f>
        <v>79.099285206321142</v>
      </c>
      <c r="MG30" s="100">
        <f>SQRT(('Box Position Calc'!$D28-MG$6)^2+(MG$4-'Box Position Calc'!$C28)^2)</f>
        <v>80.230877524965422</v>
      </c>
      <c r="MH30" s="100">
        <f>SQRT(('Box Position Calc'!$D28-MH$6)^2+(MH$4-'Box Position Calc'!$C28)^2)</f>
        <v>81.36464600892613</v>
      </c>
      <c r="MI30" s="100">
        <f>SQRT(('Box Position Calc'!$D28-MI$6)^2+(MI$4-'Box Position Calc'!$C28)^2)</f>
        <v>82.500500939973136</v>
      </c>
      <c r="MJ30" s="100">
        <f>SQRT(('Box Position Calc'!$D28-MJ$6)^2+(MJ$4-'Box Position Calc'!$C28)^2)</f>
        <v>83.638357312849863</v>
      </c>
      <c r="MK30" s="100"/>
      <c r="ML30" s="100"/>
      <c r="MM30" s="100"/>
      <c r="MN30" s="100"/>
      <c r="MO30" s="100"/>
      <c r="MP30" s="100"/>
      <c r="MQ30" s="100"/>
      <c r="MR30" s="100"/>
      <c r="MS30" s="100"/>
      <c r="MT30" s="100"/>
      <c r="MU30" s="100"/>
      <c r="MV30" s="100"/>
      <c r="MW30" s="100"/>
      <c r="MX30" s="100"/>
      <c r="MY30" s="100"/>
      <c r="MZ30" s="100"/>
      <c r="NA30" s="100"/>
      <c r="NB30" s="100"/>
      <c r="NC30" s="100">
        <f>Display!C30</f>
        <v>1.5301079915875286</v>
      </c>
      <c r="ND30" s="100">
        <f>Display!D30</f>
        <v>6.2941596239703035</v>
      </c>
      <c r="NE30" s="100">
        <f>Display!D67</f>
        <v>22</v>
      </c>
      <c r="NF30" s="100"/>
      <c r="NG30" s="100">
        <f t="shared" si="294"/>
        <v>32.145691232856421</v>
      </c>
      <c r="NH30" s="100">
        <f t="shared" si="295"/>
        <v>23.272112694016755</v>
      </c>
      <c r="NI30" s="100">
        <f t="shared" si="296"/>
        <v>20.378748892819459</v>
      </c>
      <c r="NJ30" s="100">
        <f t="shared" si="297"/>
        <v>18.103556800113125</v>
      </c>
      <c r="NK30" s="100">
        <f t="shared" si="298"/>
        <v>16.272901774511126</v>
      </c>
      <c r="NL30" s="100">
        <f t="shared" si="299"/>
        <v>14.770949933888971</v>
      </c>
      <c r="NM30" s="100">
        <f t="shared" si="300"/>
        <v>13.51807283732262</v>
      </c>
      <c r="NN30" s="100">
        <f t="shared" si="301"/>
        <v>12.458007321723898</v>
      </c>
      <c r="NO30" s="100">
        <f t="shared" si="302"/>
        <v>11.550009177696978</v>
      </c>
      <c r="NP30" s="100">
        <f t="shared" si="303"/>
        <v>10.763919542235186</v>
      </c>
      <c r="NQ30" s="100">
        <f t="shared" si="304"/>
        <v>10.07697629598772</v>
      </c>
      <c r="NR30" s="100">
        <f t="shared" si="305"/>
        <v>9.4716998452529708</v>
      </c>
      <c r="NS30" s="100">
        <f t="shared" si="306"/>
        <v>8.9344579843129281</v>
      </c>
      <c r="NT30" s="100">
        <f t="shared" si="307"/>
        <v>8.454470650482051</v>
      </c>
      <c r="NU30" s="100">
        <f t="shared" si="308"/>
        <v>8.0231061717339571</v>
      </c>
      <c r="NV30" s="100">
        <f t="shared" si="309"/>
        <v>7.6333747406714565</v>
      </c>
      <c r="NW30" s="100">
        <f t="shared" si="310"/>
        <v>7.279557910295722</v>
      </c>
      <c r="NX30" s="100">
        <f t="shared" si="311"/>
        <v>6.9569335603397633</v>
      </c>
      <c r="NY30" s="100">
        <f t="shared" si="312"/>
        <v>6.9569335603397633</v>
      </c>
      <c r="NZ30" s="100">
        <f t="shared" si="313"/>
        <v>6.4163741855508931</v>
      </c>
      <c r="OA30" s="100">
        <f t="shared" si="314"/>
        <v>6.1721258149334233</v>
      </c>
      <c r="OB30" s="100">
        <f t="shared" si="315"/>
        <v>5.9430835662212189</v>
      </c>
      <c r="OC30" s="100">
        <f t="shared" si="316"/>
        <v>5.7278769652907329</v>
      </c>
      <c r="OD30" s="100">
        <f t="shared" si="317"/>
        <v>5.5252946799392646</v>
      </c>
      <c r="OE30" s="100">
        <f t="shared" si="318"/>
        <v>5.334262172317608</v>
      </c>
      <c r="OF30" s="100">
        <f t="shared" si="319"/>
        <v>5.1538229983564747</v>
      </c>
      <c r="OG30" s="100">
        <f t="shared" si="320"/>
        <v>4.9831230810832494</v>
      </c>
      <c r="OH30" s="100">
        <f t="shared" si="321"/>
        <v>4.821397422477645</v>
      </c>
      <c r="OI30" s="100">
        <f t="shared" si="322"/>
        <v>4.6679588254710893</v>
      </c>
      <c r="OJ30" s="100">
        <f t="shared" si="323"/>
        <v>4.5221882812882086</v>
      </c>
      <c r="OK30" s="100">
        <f t="shared" si="324"/>
        <v>4.3835267430737304</v>
      </c>
      <c r="OL30" s="100">
        <f t="shared" si="325"/>
        <v>4.251468058767216</v>
      </c>
      <c r="OM30" s="100">
        <f t="shared" si="326"/>
        <v>4.1255528775795653</v>
      </c>
      <c r="ON30" s="100">
        <f t="shared" si="327"/>
        <v>4.0053633775446542</v>
      </c>
      <c r="OO30" s="100">
        <f t="shared" si="328"/>
        <v>3.890518688253394</v>
      </c>
      <c r="OP30" s="100">
        <f t="shared" si="329"/>
        <v>3.7806709044073443</v>
      </c>
      <c r="OQ30" s="100">
        <f t="shared" si="330"/>
        <v>2.8810132103124886</v>
      </c>
      <c r="OR30" s="100">
        <f t="shared" si="331"/>
        <v>1.9614048094822465</v>
      </c>
      <c r="OS30" s="100">
        <f t="shared" si="332"/>
        <v>1.5241602485942281</v>
      </c>
      <c r="OT30" s="100">
        <f t="shared" si="333"/>
        <v>1.1010532071886701</v>
      </c>
      <c r="OU30" s="100">
        <f t="shared" si="334"/>
        <v>0.69145291253934715</v>
      </c>
      <c r="OV30" s="100">
        <f t="shared" si="335"/>
        <v>0.29476269711238956</v>
      </c>
      <c r="OW30" s="100">
        <f t="shared" si="336"/>
        <v>-8.9582039007723324E-2</v>
      </c>
      <c r="OX30" s="100">
        <f t="shared" si="337"/>
        <v>-0.46211574548007661</v>
      </c>
      <c r="OY30" s="100">
        <f t="shared" si="338"/>
        <v>-0.82334452398509939</v>
      </c>
      <c r="OZ30" s="100">
        <f t="shared" si="339"/>
        <v>-1.173747820813702</v>
      </c>
      <c r="PA30" s="100">
        <f t="shared" si="340"/>
        <v>-1.5137800152925536</v>
      </c>
      <c r="PB30" s="100">
        <f t="shared" si="341"/>
        <v>-1.8438719095941565</v>
      </c>
      <c r="PC30" s="100">
        <f t="shared" si="342"/>
        <v>-2.1644321254229908</v>
      </c>
      <c r="PD30" s="100">
        <f t="shared" si="343"/>
        <v>-2.4758484129523595</v>
      </c>
      <c r="PE30" s="100">
        <f t="shared" si="344"/>
        <v>-2.7784888772234808</v>
      </c>
      <c r="PF30" s="100">
        <f t="shared" si="345"/>
        <v>-3.072703127027097</v>
      </c>
      <c r="PG30" s="100">
        <f t="shared" si="346"/>
        <v>-3.3588233510726866</v>
      </c>
      <c r="PH30" s="100">
        <f t="shared" si="347"/>
        <v>-3.6371653260247854</v>
      </c>
      <c r="PI30" s="100"/>
      <c r="PJ30" s="100"/>
      <c r="PK30" s="100"/>
    </row>
    <row r="31" spans="1:427" x14ac:dyDescent="0.2">
      <c r="A31" s="92"/>
      <c r="B31" s="92"/>
      <c r="C31" s="92">
        <v>25</v>
      </c>
      <c r="D31" s="98">
        <f>SQRT(('Box Position Calc'!$D29-D$6)^2+(D$4-'Box Position Calc'!$C29)^2)</f>
        <v>8.7997591235799639</v>
      </c>
      <c r="E31" s="98">
        <f>SQRT(('Box Position Calc'!$D29-E$6)^2+(E$4-'Box Position Calc'!$C29)^2)</f>
        <v>11.882700606241677</v>
      </c>
      <c r="F31" s="98">
        <f>SQRT(('Box Position Calc'!$D29-F$6)^2+(F$4-'Box Position Calc'!$C29)^2)</f>
        <v>13.48992692263373</v>
      </c>
      <c r="G31" s="98">
        <f>SQRT(('Box Position Calc'!$D29-G$6)^2+(G$4-'Box Position Calc'!$C29)^2)</f>
        <v>15.122492579725483</v>
      </c>
      <c r="H31" s="98">
        <f>SQRT(('Box Position Calc'!$D29-H$6)^2+(H$4-'Box Position Calc'!$C29)^2)</f>
        <v>16.773000150096536</v>
      </c>
      <c r="I31" s="98">
        <f>SQRT(('Box Position Calc'!$D29-I$6)^2+(I$4-'Box Position Calc'!$C29)^2)</f>
        <v>18.436631606989838</v>
      </c>
      <c r="J31" s="98">
        <f>SQRT(('Box Position Calc'!$D29-J$6)^2+(J$4-'Box Position Calc'!$C29)^2)</f>
        <v>20.110130152587452</v>
      </c>
      <c r="K31" s="98">
        <f>SQRT(('Box Position Calc'!$D29-K$6)^2+(K$4-'Box Position Calc'!$C29)^2)</f>
        <v>21.791222619706069</v>
      </c>
      <c r="L31" s="98">
        <f>SQRT(('Box Position Calc'!$D29-L$6)^2+(L$4-'Box Position Calc'!$C29)^2)</f>
        <v>23.478277844309702</v>
      </c>
      <c r="M31" s="98">
        <f>SQRT(('Box Position Calc'!$D29-M$6)^2+(M$4-'Box Position Calc'!$C29)^2)</f>
        <v>25.17009687254005</v>
      </c>
      <c r="N31" s="98">
        <f>SQRT(('Box Position Calc'!$D29-N$6)^2+(N$4-'Box Position Calc'!$C29)^2)</f>
        <v>26.865779746304202</v>
      </c>
      <c r="O31" s="98">
        <f>SQRT(('Box Position Calc'!$D29-O$6)^2+(O$4-'Box Position Calc'!$C29)^2)</f>
        <v>28.564638365402775</v>
      </c>
      <c r="P31" s="98">
        <f>SQRT(('Box Position Calc'!$D29-P$6)^2+(P$4-'Box Position Calc'!$C29)^2)</f>
        <v>30.266137964414668</v>
      </c>
      <c r="Q31" s="98">
        <f>SQRT(('Box Position Calc'!$D29-Q$6)^2+(Q$4-'Box Position Calc'!$C29)^2)</f>
        <v>31.969856871452492</v>
      </c>
      <c r="R31" s="98">
        <f>SQRT(('Box Position Calc'!$D29-R$6)^2+(R$4-'Box Position Calc'!$C29)^2)</f>
        <v>33.675458248504427</v>
      </c>
      <c r="S31" s="98">
        <f>SQRT(('Box Position Calc'!$D29-S$6)^2+(S$4-'Box Position Calc'!$C29)^2)</f>
        <v>35.382669866444566</v>
      </c>
      <c r="T31" s="98">
        <f>SQRT(('Box Position Calc'!$D29-T$6)^2+(T$4-'Box Position Calc'!$C29)^2)</f>
        <v>37.091269380735348</v>
      </c>
      <c r="U31" s="98">
        <f>SQRT(('Box Position Calc'!$D29-U$6)^2+(U$4-'Box Position Calc'!$C29)^2)</f>
        <v>38.801073444380101</v>
      </c>
      <c r="V31" s="98">
        <f>SQRT(('Box Position Calc'!$D29-V$6)^2+(V$4-'Box Position Calc'!$C29)^2)</f>
        <v>38.801073444380101</v>
      </c>
      <c r="W31" s="98">
        <f>SQRT(('Box Position Calc'!$D29-W$6)^2+(W$4-'Box Position Calc'!$C29)^2)</f>
        <v>41.554940802236523</v>
      </c>
      <c r="X31" s="98">
        <f>SQRT(('Box Position Calc'!$D29-X$6)^2+(X$4-'Box Position Calc'!$C29)^2)</f>
        <v>42.933056719150983</v>
      </c>
      <c r="Y31" s="98">
        <f>SQRT(('Box Position Calc'!$D29-Y$6)^2+(Y$4-'Box Position Calc'!$C29)^2)</f>
        <v>44.311862760704649</v>
      </c>
      <c r="Z31" s="98">
        <f>SQRT(('Box Position Calc'!$D29-Z$6)^2+(Z$4-'Box Position Calc'!$C29)^2)</f>
        <v>45.69129645018235</v>
      </c>
      <c r="AA31" s="98">
        <f>SQRT(('Box Position Calc'!$D29-AA$6)^2+(AA$4-'Box Position Calc'!$C29)^2)</f>
        <v>47.071302607582496</v>
      </c>
      <c r="AB31" s="98">
        <f>SQRT(('Box Position Calc'!$D29-AB$6)^2+(AB$4-'Box Position Calc'!$C29)^2)</f>
        <v>48.451832317797795</v>
      </c>
      <c r="AC31" s="98">
        <f>SQRT(('Box Position Calc'!$D29-AC$6)^2+(AC$4-'Box Position Calc'!$C29)^2)</f>
        <v>49.832842068565803</v>
      </c>
      <c r="AD31" s="98">
        <f>SQRT(('Box Position Calc'!$D29-AD$6)^2+(AD$4-'Box Position Calc'!$C29)^2)</f>
        <v>51.214293026561272</v>
      </c>
      <c r="AE31" s="98">
        <f>SQRT(('Box Position Calc'!$D29-AE$6)^2+(AE$4-'Box Position Calc'!$C29)^2)</f>
        <v>52.59615042654336</v>
      </c>
      <c r="AF31" s="98">
        <f>SQRT(('Box Position Calc'!$D29-AF$6)^2+(AF$4-'Box Position Calc'!$C29)^2)</f>
        <v>53.978383053532717</v>
      </c>
      <c r="AG31" s="98">
        <f>SQRT(('Box Position Calc'!$D29-AG$6)^2+(AG$4-'Box Position Calc'!$C29)^2)</f>
        <v>55.360962801937184</v>
      </c>
      <c r="AH31" s="98">
        <f>SQRT(('Box Position Calc'!$D29-AH$6)^2+(AH$4-'Box Position Calc'!$C29)^2)</f>
        <v>56.74386429863825</v>
      </c>
      <c r="AI31" s="98">
        <f>SQRT(('Box Position Calc'!$D29-AI$6)^2+(AI$4-'Box Position Calc'!$C29)^2)</f>
        <v>58.127064579490899</v>
      </c>
      <c r="AJ31" s="98">
        <f>SQRT(('Box Position Calc'!$D29-AJ$6)^2+(AJ$4-'Box Position Calc'!$C29)^2)</f>
        <v>59.510542810627882</v>
      </c>
      <c r="AK31" s="98">
        <f>SQRT(('Box Position Calc'!$D29-AK$6)^2+(AK$4-'Box Position Calc'!$C29)^2)</f>
        <v>60.894280047505909</v>
      </c>
      <c r="AL31" s="98">
        <f>SQRT(('Box Position Calc'!$D29-AL$6)^2+(AL$4-'Box Position Calc'!$C29)^2)</f>
        <v>62.278259025873666</v>
      </c>
      <c r="AM31" s="98">
        <f>SQRT(('Box Position Calc'!$D29-AM$6)^2+(AM$4-'Box Position Calc'!$C29)^2)</f>
        <v>63.662463979842833</v>
      </c>
      <c r="AN31" s="98">
        <f>SQRT(('Box Position Calc'!$D29-AN$6)^2+(AN$4-'Box Position Calc'!$C29)^2)</f>
        <v>63.606716307316972</v>
      </c>
      <c r="AO31" s="98">
        <f>SQRT(('Box Position Calc'!$D29-AO$6)^2+(AO$4-'Box Position Calc'!$C29)^2)</f>
        <v>65.789513763986434</v>
      </c>
      <c r="AP31" s="98">
        <f>SQRT(('Box Position Calc'!$D29-AP$6)^2+(AP$4-'Box Position Calc'!$C29)^2)</f>
        <v>66.886887260793287</v>
      </c>
      <c r="AQ31" s="98">
        <f>SQRT(('Box Position Calc'!$D29-AQ$6)^2+(AQ$4-'Box Position Calc'!$C29)^2)</f>
        <v>67.987987005287749</v>
      </c>
      <c r="AR31" s="98">
        <f>SQRT(('Box Position Calc'!$D29-AR$6)^2+(AR$4-'Box Position Calc'!$C29)^2)</f>
        <v>69.09263484685664</v>
      </c>
      <c r="AS31" s="98">
        <f>SQRT(('Box Position Calc'!$D29-AS$6)^2+(AS$4-'Box Position Calc'!$C29)^2)</f>
        <v>70.200663291650983</v>
      </c>
      <c r="AT31" s="98">
        <f>SQRT(('Box Position Calc'!$D29-AT$6)^2+(AT$4-'Box Position Calc'!$C29)^2)</f>
        <v>71.311914758693902</v>
      </c>
      <c r="AU31" s="98">
        <f>SQRT(('Box Position Calc'!$D29-AU$6)^2+(AU$4-'Box Position Calc'!$C29)^2)</f>
        <v>72.426240893556596</v>
      </c>
      <c r="AV31" s="98">
        <f>SQRT(('Box Position Calc'!$D29-AV$6)^2+(AV$4-'Box Position Calc'!$C29)^2)</f>
        <v>73.543501934899354</v>
      </c>
      <c r="AW31" s="98">
        <f>SQRT(('Box Position Calc'!$D29-AW$6)^2+(AW$4-'Box Position Calc'!$C29)^2)</f>
        <v>74.66356612955471</v>
      </c>
      <c r="AX31" s="98">
        <f>SQRT(('Box Position Calc'!$D29-AX$6)^2+(AX$4-'Box Position Calc'!$C29)^2)</f>
        <v>75.786309192182102</v>
      </c>
      <c r="AY31" s="98">
        <f>SQRT(('Box Position Calc'!$D29-AY$6)^2+(AY$4-'Box Position Calc'!$C29)^2)</f>
        <v>76.911613805851502</v>
      </c>
      <c r="AZ31" s="98">
        <f>SQRT(('Box Position Calc'!$D29-AZ$6)^2+(AZ$4-'Box Position Calc'!$C29)^2)</f>
        <v>78.03936916021722</v>
      </c>
      <c r="BA31" s="98">
        <f>SQRT(('Box Position Calc'!$D29-BA$6)^2+(BA$4-'Box Position Calc'!$C29)^2)</f>
        <v>79.169470524222078</v>
      </c>
      <c r="BB31" s="98">
        <f>SQRT(('Box Position Calc'!$D29-BB$6)^2+(BB$4-'Box Position Calc'!$C29)^2)</f>
        <v>80.301818850530793</v>
      </c>
      <c r="BC31" s="98">
        <f>SQRT(('Box Position Calc'!$D29-BC$6)^2+(BC$4-'Box Position Calc'!$C29)^2)</f>
        <v>81.436320409127319</v>
      </c>
      <c r="BD31" s="98">
        <f>SQRT(('Box Position Calc'!$D29-BD$6)^2+(BD$4-'Box Position Calc'!$C29)^2)</f>
        <v>82.572886447728237</v>
      </c>
      <c r="BE31" s="98">
        <f>SQRT(('Box Position Calc'!$D29-BE$6)^2+(BE$4-'Box Position Calc'!$C29)^2)</f>
        <v>83.711432876863284</v>
      </c>
      <c r="BF31" s="98"/>
      <c r="BG31" s="98"/>
      <c r="BH31" s="98"/>
      <c r="BI31" s="98"/>
      <c r="BJ31" s="98"/>
      <c r="BK31" s="98"/>
      <c r="BL31" s="98"/>
      <c r="BM31" s="98"/>
      <c r="BN31" s="98"/>
      <c r="BO31" s="98"/>
      <c r="BP31" s="98"/>
      <c r="BQ31" s="98"/>
      <c r="BR31" s="98"/>
      <c r="BS31" s="98"/>
      <c r="BT31" s="98"/>
      <c r="BU31" s="98"/>
      <c r="BV31" s="98">
        <f>'Box Position Calc'!$D67</f>
        <v>1.466330003175</v>
      </c>
      <c r="BW31" s="98">
        <f>'Box Position Calc'!$F67</f>
        <v>6.1474802926420278</v>
      </c>
      <c r="BX31" s="98">
        <f>Display!D68</f>
        <v>25</v>
      </c>
      <c r="BY31" s="101"/>
      <c r="BZ31" s="98">
        <f t="shared" si="186"/>
        <v>31.116056607996541</v>
      </c>
      <c r="CA31" s="98">
        <f t="shared" si="187"/>
        <v>22.500874919815033</v>
      </c>
      <c r="CB31" s="98">
        <f t="shared" si="188"/>
        <v>19.700405528030245</v>
      </c>
      <c r="CC31" s="98">
        <f t="shared" si="189"/>
        <v>17.500234668094635</v>
      </c>
      <c r="CD31" s="98">
        <f t="shared" si="190"/>
        <v>15.730869205862405</v>
      </c>
      <c r="CE31" s="98">
        <f t="shared" si="191"/>
        <v>14.279637507908717</v>
      </c>
      <c r="CF31" s="98">
        <f t="shared" si="192"/>
        <v>13.069266563478124</v>
      </c>
      <c r="CG31" s="98">
        <f t="shared" si="193"/>
        <v>12.045244558544709</v>
      </c>
      <c r="CH31" s="98">
        <f t="shared" si="194"/>
        <v>11.168139179971888</v>
      </c>
      <c r="CI31" s="98">
        <f t="shared" si="195"/>
        <v>10.408785265885854</v>
      </c>
      <c r="CJ31" s="98">
        <f t="shared" si="196"/>
        <v>9.7451827566827376</v>
      </c>
      <c r="CK31" s="98">
        <f t="shared" si="197"/>
        <v>9.1604438307842315</v>
      </c>
      <c r="CL31" s="98">
        <f t="shared" si="198"/>
        <v>8.6414014152782386</v>
      </c>
      <c r="CM31" s="98">
        <f t="shared" si="199"/>
        <v>8.1776452572410392</v>
      </c>
      <c r="CN31" s="98">
        <f t="shared" si="200"/>
        <v>7.7608408801368398</v>
      </c>
      <c r="CO31" s="98">
        <f t="shared" si="201"/>
        <v>7.3842397149164754</v>
      </c>
      <c r="CP31" s="98">
        <f t="shared" si="202"/>
        <v>7.0423209566166634</v>
      </c>
      <c r="CQ31" s="98">
        <f t="shared" si="203"/>
        <v>6.7305258082626835</v>
      </c>
      <c r="CR31" s="98">
        <f t="shared" si="204"/>
        <v>6.7305258082626835</v>
      </c>
      <c r="CS31" s="98">
        <f t="shared" si="205"/>
        <v>6.2055724923639559</v>
      </c>
      <c r="CT31" s="98">
        <f t="shared" si="206"/>
        <v>5.968359876552654</v>
      </c>
      <c r="CU31" s="98">
        <f t="shared" si="207"/>
        <v>5.7459058383254273</v>
      </c>
      <c r="CV31" s="98">
        <f t="shared" si="208"/>
        <v>5.5368807115930565</v>
      </c>
      <c r="CW31" s="98">
        <f t="shared" si="209"/>
        <v>5.3401092207285785</v>
      </c>
      <c r="CX31" s="98">
        <f t="shared" si="210"/>
        <v>5.1545487963770142</v>
      </c>
      <c r="CY31" s="98">
        <f t="shared" si="211"/>
        <v>4.9792714315180149</v>
      </c>
      <c r="CZ31" s="98">
        <f t="shared" si="212"/>
        <v>4.8134484239368192</v>
      </c>
      <c r="DA31" s="98">
        <f t="shared" si="213"/>
        <v>4.6563374851932906</v>
      </c>
      <c r="DB31" s="98">
        <f t="shared" si="214"/>
        <v>4.5072718001348449</v>
      </c>
      <c r="DC31" s="98">
        <f t="shared" si="215"/>
        <v>4.3656507022246274</v>
      </c>
      <c r="DD31" s="98">
        <f t="shared" si="216"/>
        <v>4.230931693822555</v>
      </c>
      <c r="DE31" s="98">
        <f t="shared" si="217"/>
        <v>4.1026235910769344</v>
      </c>
      <c r="DF31" s="98">
        <f t="shared" si="218"/>
        <v>3.9802806132769604</v>
      </c>
      <c r="DG31" s="98">
        <f t="shared" si="219"/>
        <v>3.8634972686691356</v>
      </c>
      <c r="DH31" s="98">
        <f t="shared" si="220"/>
        <v>3.7519039145942941</v>
      </c>
      <c r="DI31" s="98">
        <f t="shared" si="221"/>
        <v>3.6451628906979465</v>
      </c>
      <c r="DJ31" s="98">
        <f t="shared" si="222"/>
        <v>2.7461664420772252</v>
      </c>
      <c r="DK31" s="98">
        <f t="shared" si="223"/>
        <v>1.831836136053937</v>
      </c>
      <c r="DL31" s="98">
        <f t="shared" si="224"/>
        <v>1.3971049024748368</v>
      </c>
      <c r="DM31" s="98">
        <f t="shared" si="225"/>
        <v>0.97643148245063571</v>
      </c>
      <c r="DN31" s="98">
        <f t="shared" si="226"/>
        <v>0.56918807948378003</v>
      </c>
      <c r="DO31" s="98">
        <f t="shared" si="227"/>
        <v>0.17478091257393658</v>
      </c>
      <c r="DP31" s="98">
        <f t="shared" si="228"/>
        <v>-0.20735182456382972</v>
      </c>
      <c r="DQ31" s="98">
        <f t="shared" si="229"/>
        <v>-0.57774188273248228</v>
      </c>
      <c r="DR31" s="98">
        <f t="shared" si="230"/>
        <v>-0.93689276031227564</v>
      </c>
      <c r="DS31" s="98">
        <f t="shared" si="231"/>
        <v>-1.2852813957474041</v>
      </c>
      <c r="DT31" s="98">
        <f t="shared" si="232"/>
        <v>-1.6233597551589583</v>
      </c>
      <c r="DU31" s="98">
        <f t="shared" si="233"/>
        <v>-1.9515563207777404</v>
      </c>
      <c r="DV31" s="98">
        <f t="shared" si="234"/>
        <v>-2.2702774858106523</v>
      </c>
      <c r="DW31" s="98">
        <f t="shared" si="235"/>
        <v>-2.5799088612154719</v>
      </c>
      <c r="DX31" s="98">
        <f t="shared" si="236"/>
        <v>-2.8808164996810319</v>
      </c>
      <c r="DY31" s="98">
        <f t="shared" si="237"/>
        <v>-3.1733480419021589</v>
      </c>
      <c r="DZ31" s="98">
        <f t="shared" si="238"/>
        <v>-3.4578337900122733</v>
      </c>
      <c r="EA31" s="98">
        <f t="shared" si="239"/>
        <v>-3.7345877128005043</v>
      </c>
      <c r="EB31" s="98"/>
      <c r="EC31" s="98"/>
      <c r="ED31" s="98"/>
      <c r="EE31" s="98"/>
      <c r="EF31" s="98"/>
      <c r="EG31" s="98"/>
      <c r="EH31" s="98"/>
      <c r="EI31" s="98"/>
      <c r="EJ31" s="98"/>
      <c r="EK31" s="98"/>
      <c r="EL31" s="98"/>
      <c r="EM31" s="98"/>
      <c r="EN31" s="98"/>
      <c r="EO31" s="98"/>
      <c r="EP31" s="98"/>
      <c r="EU31" s="94"/>
      <c r="EV31" s="94"/>
      <c r="EW31" s="94"/>
      <c r="EX31" s="94">
        <v>25</v>
      </c>
      <c r="EY31" s="99">
        <f>SQRT(('Box Position Calc'!$D29-EY$6)^2+(EY$4-'Box Position Calc'!$C29)^2)</f>
        <v>8.7997591235799639</v>
      </c>
      <c r="EZ31" s="99">
        <f>SQRT(('Box Position Calc'!$D29-EZ$6)^2+(EZ$4-'Box Position Calc'!$C29)^2)</f>
        <v>11.882700606241677</v>
      </c>
      <c r="FA31" s="99">
        <f>SQRT(('Box Position Calc'!$D29-FA$6)^2+(FA$4-'Box Position Calc'!$C29)^2)</f>
        <v>13.48992692263373</v>
      </c>
      <c r="FB31" s="99">
        <f>SQRT(('Box Position Calc'!$D29-FB$6)^2+(FB$4-'Box Position Calc'!$C29)^2)</f>
        <v>15.122492579725483</v>
      </c>
      <c r="FC31" s="99">
        <f>SQRT(('Box Position Calc'!$D29-FC$6)^2+(FC$4-'Box Position Calc'!$C29)^2)</f>
        <v>16.773000150096536</v>
      </c>
      <c r="FD31" s="99">
        <f>SQRT(('Box Position Calc'!$D29-FD$6)^2+(FD$4-'Box Position Calc'!$C29)^2)</f>
        <v>18.436631606989838</v>
      </c>
      <c r="FE31" s="99">
        <f>SQRT(('Box Position Calc'!$D29-FE$6)^2+(FE$4-'Box Position Calc'!$C29)^2)</f>
        <v>20.110130152587452</v>
      </c>
      <c r="FF31" s="99">
        <f>SQRT(('Box Position Calc'!$D29-FF$6)^2+(FF$4-'Box Position Calc'!$C29)^2)</f>
        <v>21.791222619706069</v>
      </c>
      <c r="FG31" s="99">
        <f>SQRT(('Box Position Calc'!$D29-FG$6)^2+(FG$4-'Box Position Calc'!$C29)^2)</f>
        <v>23.478277844309702</v>
      </c>
      <c r="FH31" s="99">
        <f>SQRT(('Box Position Calc'!$D29-FH$6)^2+(FH$4-'Box Position Calc'!$C29)^2)</f>
        <v>25.17009687254005</v>
      </c>
      <c r="FI31" s="99">
        <f>SQRT(('Box Position Calc'!$D29-FI$6)^2+(FI$4-'Box Position Calc'!$C29)^2)</f>
        <v>26.865779746304202</v>
      </c>
      <c r="FJ31" s="99">
        <f>SQRT(('Box Position Calc'!$D29-FJ$6)^2+(FJ$4-'Box Position Calc'!$C29)^2)</f>
        <v>28.564638365402775</v>
      </c>
      <c r="FK31" s="99">
        <f>SQRT(('Box Position Calc'!$D29-FK$6)^2+(FK$4-'Box Position Calc'!$C29)^2)</f>
        <v>30.266137964414668</v>
      </c>
      <c r="FL31" s="99">
        <f>SQRT(('Box Position Calc'!$D29-FL$6)^2+(FL$4-'Box Position Calc'!$C29)^2)</f>
        <v>31.969856871452492</v>
      </c>
      <c r="FM31" s="99">
        <f>SQRT(('Box Position Calc'!$D29-FM$6)^2+(FM$4-'Box Position Calc'!$C29)^2)</f>
        <v>33.675458248504427</v>
      </c>
      <c r="FN31" s="99">
        <f>SQRT(('Box Position Calc'!$D29-FN$6)^2+(FN$4-'Box Position Calc'!$C29)^2)</f>
        <v>35.382669866444566</v>
      </c>
      <c r="FO31" s="99">
        <f>SQRT(('Box Position Calc'!$D29-FO$6)^2+(FO$4-'Box Position Calc'!$C29)^2)</f>
        <v>37.091269380735348</v>
      </c>
      <c r="FP31" s="99">
        <f>SQRT(('Box Position Calc'!$D29-FP$6)^2+(FP$4-'Box Position Calc'!$C29)^2)</f>
        <v>38.801073444380101</v>
      </c>
      <c r="FQ31" s="99">
        <f>SQRT(('Box Position Calc'!$D29-FQ$6)^2+(FQ$4-'Box Position Calc'!$C29)^2)</f>
        <v>38.801073444380101</v>
      </c>
      <c r="FR31" s="99">
        <f>SQRT(('Box Position Calc'!$D29-FR$6)^2+(FR$4-'Box Position Calc'!$C29)^2)</f>
        <v>41.554940802236523</v>
      </c>
      <c r="FS31" s="99">
        <f>SQRT(('Box Position Calc'!$D29-FS$6)^2+(FS$4-'Box Position Calc'!$C29)^2)</f>
        <v>42.933056719150983</v>
      </c>
      <c r="FT31" s="99">
        <f>SQRT(('Box Position Calc'!$D29-FT$6)^2+(FT$4-'Box Position Calc'!$C29)^2)</f>
        <v>44.311862760704649</v>
      </c>
      <c r="FU31" s="99">
        <f>SQRT(('Box Position Calc'!$D29-FU$6)^2+(FU$4-'Box Position Calc'!$C29)^2)</f>
        <v>45.69129645018235</v>
      </c>
      <c r="FV31" s="99">
        <f>SQRT(('Box Position Calc'!$D29-FV$6)^2+(FV$4-'Box Position Calc'!$C29)^2)</f>
        <v>47.071302607582496</v>
      </c>
      <c r="FW31" s="99">
        <f>SQRT(('Box Position Calc'!$D29-FW$6)^2+(FW$4-'Box Position Calc'!$C29)^2)</f>
        <v>48.451832317797795</v>
      </c>
      <c r="FX31" s="99">
        <f>SQRT(('Box Position Calc'!$D29-FX$6)^2+(FX$4-'Box Position Calc'!$C29)^2)</f>
        <v>49.832842068565803</v>
      </c>
      <c r="FY31" s="99">
        <f>SQRT(('Box Position Calc'!$D29-FY$6)^2+(FY$4-'Box Position Calc'!$C29)^2)</f>
        <v>51.214293026561272</v>
      </c>
      <c r="FZ31" s="99">
        <f>SQRT(('Box Position Calc'!$D29-FZ$6)^2+(FZ$4-'Box Position Calc'!$C29)^2)</f>
        <v>52.59615042654336</v>
      </c>
      <c r="GA31" s="99">
        <f>SQRT(('Box Position Calc'!$D29-GA$6)^2+(GA$4-'Box Position Calc'!$C29)^2)</f>
        <v>53.978383053532717</v>
      </c>
      <c r="GB31" s="99">
        <f>SQRT(('Box Position Calc'!$D29-GB$6)^2+(GB$4-'Box Position Calc'!$C29)^2)</f>
        <v>55.360962801937184</v>
      </c>
      <c r="GC31" s="99">
        <f>SQRT(('Box Position Calc'!$D29-GC$6)^2+(GC$4-'Box Position Calc'!$C29)^2)</f>
        <v>56.74386429863825</v>
      </c>
      <c r="GD31" s="99">
        <f>SQRT(('Box Position Calc'!$D29-GD$6)^2+(GD$4-'Box Position Calc'!$C29)^2)</f>
        <v>58.127064579490899</v>
      </c>
      <c r="GE31" s="99">
        <f>SQRT(('Box Position Calc'!$D29-GE$6)^2+(GE$4-'Box Position Calc'!$C29)^2)</f>
        <v>59.510542810627882</v>
      </c>
      <c r="GF31" s="99">
        <f>SQRT(('Box Position Calc'!$D29-GF$6)^2+(GF$4-'Box Position Calc'!$C29)^2)</f>
        <v>60.894280047505909</v>
      </c>
      <c r="GG31" s="99">
        <f>SQRT(('Box Position Calc'!$D29-GG$6)^2+(GG$4-'Box Position Calc'!$C29)^2)</f>
        <v>62.278259025873666</v>
      </c>
      <c r="GH31" s="99">
        <f>SQRT(('Box Position Calc'!$D29-GH$6)^2+(GH$4-'Box Position Calc'!$C29)^2)</f>
        <v>63.662463979842833</v>
      </c>
      <c r="GI31" s="99">
        <f>SQRT(('Box Position Calc'!$D29-GI$6)^2+(GI$4-'Box Position Calc'!$C29)^2)</f>
        <v>63.606716307316972</v>
      </c>
      <c r="GJ31" s="99">
        <f>SQRT(('Box Position Calc'!$D29-GJ$6)^2+(GJ$4-'Box Position Calc'!$C29)^2)</f>
        <v>65.789513763986434</v>
      </c>
      <c r="GK31" s="99">
        <f>SQRT(('Box Position Calc'!$D29-GK$6)^2+(GK$4-'Box Position Calc'!$C29)^2)</f>
        <v>66.886887260793287</v>
      </c>
      <c r="GL31" s="99">
        <f>SQRT(('Box Position Calc'!$D29-GL$6)^2+(GL$4-'Box Position Calc'!$C29)^2)</f>
        <v>67.987987005287749</v>
      </c>
      <c r="GM31" s="99">
        <f>SQRT(('Box Position Calc'!$D29-GM$6)^2+(GM$4-'Box Position Calc'!$C29)^2)</f>
        <v>69.09263484685664</v>
      </c>
      <c r="GN31" s="99">
        <f>SQRT(('Box Position Calc'!$D29-GN$6)^2+(GN$4-'Box Position Calc'!$C29)^2)</f>
        <v>70.200663291650983</v>
      </c>
      <c r="GO31" s="99">
        <f>SQRT(('Box Position Calc'!$D29-GO$6)^2+(GO$4-'Box Position Calc'!$C29)^2)</f>
        <v>71.311914758693902</v>
      </c>
      <c r="GP31" s="99">
        <f>SQRT(('Box Position Calc'!$D29-GP$6)^2+(GP$4-'Box Position Calc'!$C29)^2)</f>
        <v>72.426240893556596</v>
      </c>
      <c r="GQ31" s="99">
        <f>SQRT(('Box Position Calc'!$D29-GQ$6)^2+(GQ$4-'Box Position Calc'!$C29)^2)</f>
        <v>73.543501934899354</v>
      </c>
      <c r="GR31" s="99">
        <f>SQRT(('Box Position Calc'!$D29-GR$6)^2+(GR$4-'Box Position Calc'!$C29)^2)</f>
        <v>74.66356612955471</v>
      </c>
      <c r="GS31" s="99">
        <f>SQRT(('Box Position Calc'!$D29-GS$6)^2+(GS$4-'Box Position Calc'!$C29)^2)</f>
        <v>75.786309192182102</v>
      </c>
      <c r="GT31" s="99">
        <f>SQRT(('Box Position Calc'!$D29-GT$6)^2+(GT$4-'Box Position Calc'!$C29)^2)</f>
        <v>76.911613805851502</v>
      </c>
      <c r="GU31" s="99">
        <f>SQRT(('Box Position Calc'!$D29-GU$6)^2+(GU$4-'Box Position Calc'!$C29)^2)</f>
        <v>78.03936916021722</v>
      </c>
      <c r="GV31" s="99">
        <f>SQRT(('Box Position Calc'!$D29-GV$6)^2+(GV$4-'Box Position Calc'!$C29)^2)</f>
        <v>79.169470524222078</v>
      </c>
      <c r="GW31" s="99">
        <f>SQRT(('Box Position Calc'!$D29-GW$6)^2+(GW$4-'Box Position Calc'!$C29)^2)</f>
        <v>80.301818850530793</v>
      </c>
      <c r="GX31" s="99">
        <f>SQRT(('Box Position Calc'!$D29-GX$6)^2+(GX$4-'Box Position Calc'!$C29)^2)</f>
        <v>81.436320409127319</v>
      </c>
      <c r="GY31" s="99">
        <f>SQRT(('Box Position Calc'!$D29-GY$6)^2+(GY$4-'Box Position Calc'!$C29)^2)</f>
        <v>82.572886447728237</v>
      </c>
      <c r="GZ31" s="99">
        <f>SQRT(('Box Position Calc'!$D29-GZ$6)^2+(GZ$4-'Box Position Calc'!$C29)^2)</f>
        <v>83.711432876863284</v>
      </c>
      <c r="HA31" s="99"/>
      <c r="HB31" s="99"/>
      <c r="HC31" s="99"/>
      <c r="HD31" s="99"/>
      <c r="HE31" s="99"/>
      <c r="HF31" s="99"/>
      <c r="HG31" s="99"/>
      <c r="HH31" s="99"/>
      <c r="HI31" s="99"/>
      <c r="HJ31" s="99"/>
      <c r="HK31" s="99"/>
      <c r="HL31" s="99"/>
      <c r="HM31" s="99"/>
      <c r="HN31" s="99"/>
      <c r="HO31" s="99"/>
      <c r="HP31" s="99"/>
      <c r="HQ31" s="99"/>
      <c r="HR31" s="99"/>
      <c r="HS31" s="115">
        <f>'Box Position Calc'!$D67</f>
        <v>1.466330003175</v>
      </c>
      <c r="HT31" s="115">
        <f>'Box Position Calc'!$F67</f>
        <v>6.1474802926420278</v>
      </c>
      <c r="HU31" s="115">
        <f>Display!FB68</f>
        <v>0</v>
      </c>
      <c r="HV31" s="116"/>
      <c r="HW31" s="115">
        <f t="shared" si="240"/>
        <v>31.116056607996541</v>
      </c>
      <c r="HX31" s="115">
        <f t="shared" si="241"/>
        <v>22.500874919815033</v>
      </c>
      <c r="HY31" s="115">
        <f t="shared" si="242"/>
        <v>19.700405528030245</v>
      </c>
      <c r="HZ31" s="115">
        <f t="shared" si="243"/>
        <v>17.500234668094635</v>
      </c>
      <c r="IA31" s="115">
        <f t="shared" si="244"/>
        <v>15.730869205862405</v>
      </c>
      <c r="IB31" s="115">
        <f t="shared" si="245"/>
        <v>14.279637507908717</v>
      </c>
      <c r="IC31" s="115">
        <f t="shared" si="246"/>
        <v>13.069266563478124</v>
      </c>
      <c r="ID31" s="115">
        <f t="shared" si="247"/>
        <v>12.045244558544709</v>
      </c>
      <c r="IE31" s="115">
        <f t="shared" si="248"/>
        <v>11.168139179971888</v>
      </c>
      <c r="IF31" s="115">
        <f t="shared" si="249"/>
        <v>10.408785265885854</v>
      </c>
      <c r="IG31" s="115">
        <f t="shared" si="250"/>
        <v>9.7451827566827376</v>
      </c>
      <c r="IH31" s="115">
        <f t="shared" si="251"/>
        <v>9.1604438307842315</v>
      </c>
      <c r="II31" s="115">
        <f t="shared" si="252"/>
        <v>8.6414014152782386</v>
      </c>
      <c r="IJ31" s="115">
        <f t="shared" si="253"/>
        <v>8.1776452572410392</v>
      </c>
      <c r="IK31" s="115">
        <f t="shared" si="254"/>
        <v>7.7608408801368398</v>
      </c>
      <c r="IL31" s="115">
        <f t="shared" si="255"/>
        <v>7.3842397149164754</v>
      </c>
      <c r="IM31" s="115">
        <f t="shared" si="256"/>
        <v>7.0423209566166634</v>
      </c>
      <c r="IN31" s="115">
        <f t="shared" si="257"/>
        <v>6.7305258082626835</v>
      </c>
      <c r="IO31" s="115">
        <f t="shared" si="258"/>
        <v>6.7305258082626835</v>
      </c>
      <c r="IP31" s="115">
        <f t="shared" si="259"/>
        <v>6.2055724923639559</v>
      </c>
      <c r="IQ31" s="115">
        <f t="shared" si="260"/>
        <v>5.968359876552654</v>
      </c>
      <c r="IR31" s="115">
        <f t="shared" si="261"/>
        <v>5.7459058383254273</v>
      </c>
      <c r="IS31" s="115">
        <f t="shared" si="262"/>
        <v>5.5368807115930565</v>
      </c>
      <c r="IT31" s="115">
        <f t="shared" si="263"/>
        <v>5.3401092207285785</v>
      </c>
      <c r="IU31" s="115">
        <f t="shared" si="264"/>
        <v>5.1545487963770142</v>
      </c>
      <c r="IV31" s="115">
        <f t="shared" si="265"/>
        <v>4.9792714315180149</v>
      </c>
      <c r="IW31" s="115">
        <f t="shared" si="266"/>
        <v>4.8134484239368192</v>
      </c>
      <c r="IX31" s="115">
        <f t="shared" si="267"/>
        <v>4.6563374851932906</v>
      </c>
      <c r="IY31" s="115">
        <f t="shared" si="268"/>
        <v>4.5072718001348449</v>
      </c>
      <c r="IZ31" s="115">
        <f t="shared" si="269"/>
        <v>4.3656507022246274</v>
      </c>
      <c r="JA31" s="115">
        <f t="shared" si="270"/>
        <v>4.230931693822555</v>
      </c>
      <c r="JB31" s="115">
        <f t="shared" si="271"/>
        <v>4.1026235910769344</v>
      </c>
      <c r="JC31" s="115">
        <f t="shared" si="272"/>
        <v>3.9802806132769604</v>
      </c>
      <c r="JD31" s="115">
        <f t="shared" si="273"/>
        <v>3.8634972686691356</v>
      </c>
      <c r="JE31" s="115">
        <f t="shared" si="274"/>
        <v>3.7519039145942941</v>
      </c>
      <c r="JF31" s="115">
        <f t="shared" si="275"/>
        <v>3.6451628906979465</v>
      </c>
      <c r="JG31" s="115">
        <f t="shared" si="276"/>
        <v>2.7461664420772252</v>
      </c>
      <c r="JH31" s="115">
        <f t="shared" si="277"/>
        <v>1.831836136053937</v>
      </c>
      <c r="JI31" s="115">
        <f t="shared" si="278"/>
        <v>1.3971049024748368</v>
      </c>
      <c r="JJ31" s="115">
        <f t="shared" si="279"/>
        <v>0.97643148245063571</v>
      </c>
      <c r="JK31" s="115">
        <f t="shared" si="280"/>
        <v>0.56918807948378003</v>
      </c>
      <c r="JL31" s="115">
        <f t="shared" si="281"/>
        <v>0.17478091257393658</v>
      </c>
      <c r="JM31" s="115">
        <f t="shared" si="282"/>
        <v>-0.20735182456382972</v>
      </c>
      <c r="JN31" s="115">
        <f t="shared" si="283"/>
        <v>-0.57774188273248228</v>
      </c>
      <c r="JO31" s="115">
        <f t="shared" si="284"/>
        <v>-0.93689276031227564</v>
      </c>
      <c r="JP31" s="115">
        <f t="shared" si="285"/>
        <v>-1.2852813957474041</v>
      </c>
      <c r="JQ31" s="115">
        <f t="shared" si="286"/>
        <v>-1.6233597551589583</v>
      </c>
      <c r="JR31" s="115">
        <f t="shared" si="287"/>
        <v>-1.9515563207777404</v>
      </c>
      <c r="JS31" s="115">
        <f t="shared" si="288"/>
        <v>-2.2702774858106523</v>
      </c>
      <c r="JT31" s="115">
        <f t="shared" si="289"/>
        <v>-2.5799088612154719</v>
      </c>
      <c r="JU31" s="115">
        <f t="shared" si="290"/>
        <v>-2.8808164996810319</v>
      </c>
      <c r="JV31" s="115">
        <f t="shared" si="291"/>
        <v>-3.1733480419021589</v>
      </c>
      <c r="JW31" s="115">
        <f t="shared" si="292"/>
        <v>-3.4578337900122733</v>
      </c>
      <c r="JX31" s="115">
        <f t="shared" si="293"/>
        <v>-3.7345877128005043</v>
      </c>
      <c r="JY31" s="99"/>
      <c r="JZ31" s="99"/>
      <c r="KA31" s="99"/>
      <c r="KH31" s="96">
        <v>25</v>
      </c>
      <c r="KI31" s="100">
        <f>SQRT(('Box Position Calc'!$D29-KI$6)^2+(KI$4-'Box Position Calc'!$C29)^2)</f>
        <v>8.7997591235799639</v>
      </c>
      <c r="KJ31" s="100">
        <f>SQRT(('Box Position Calc'!$D29-KJ$6)^2+(KJ$4-'Box Position Calc'!$C29)^2)</f>
        <v>11.882700606241677</v>
      </c>
      <c r="KK31" s="100">
        <f>SQRT(('Box Position Calc'!$D29-KK$6)^2+(KK$4-'Box Position Calc'!$C29)^2)</f>
        <v>13.48992692263373</v>
      </c>
      <c r="KL31" s="100">
        <f>SQRT(('Box Position Calc'!$D29-KL$6)^2+(KL$4-'Box Position Calc'!$C29)^2)</f>
        <v>15.122492579725483</v>
      </c>
      <c r="KM31" s="100">
        <f>SQRT(('Box Position Calc'!$D29-KM$6)^2+(KM$4-'Box Position Calc'!$C29)^2)</f>
        <v>16.773000150096536</v>
      </c>
      <c r="KN31" s="100">
        <f>SQRT(('Box Position Calc'!$D29-KN$6)^2+(KN$4-'Box Position Calc'!$C29)^2)</f>
        <v>18.436631606989838</v>
      </c>
      <c r="KO31" s="100">
        <f>SQRT(('Box Position Calc'!$D29-KO$6)^2+(KO$4-'Box Position Calc'!$C29)^2)</f>
        <v>20.110130152587452</v>
      </c>
      <c r="KP31" s="100">
        <f>SQRT(('Box Position Calc'!$D29-KP$6)^2+(KP$4-'Box Position Calc'!$C29)^2)</f>
        <v>21.791222619706069</v>
      </c>
      <c r="KQ31" s="100">
        <f>SQRT(('Box Position Calc'!$D29-KQ$6)^2+(KQ$4-'Box Position Calc'!$C29)^2)</f>
        <v>23.478277844309702</v>
      </c>
      <c r="KR31" s="100">
        <f>SQRT(('Box Position Calc'!$D29-KR$6)^2+(KR$4-'Box Position Calc'!$C29)^2)</f>
        <v>25.17009687254005</v>
      </c>
      <c r="KS31" s="100">
        <f>SQRT(('Box Position Calc'!$D29-KS$6)^2+(KS$4-'Box Position Calc'!$C29)^2)</f>
        <v>26.865779746304202</v>
      </c>
      <c r="KT31" s="100">
        <f>SQRT(('Box Position Calc'!$D29-KT$6)^2+(KT$4-'Box Position Calc'!$C29)^2)</f>
        <v>28.564638365402775</v>
      </c>
      <c r="KU31" s="100">
        <f>SQRT(('Box Position Calc'!$D29-KU$6)^2+(KU$4-'Box Position Calc'!$C29)^2)</f>
        <v>30.266137964414668</v>
      </c>
      <c r="KV31" s="100">
        <f>SQRT(('Box Position Calc'!$D29-KV$6)^2+(KV$4-'Box Position Calc'!$C29)^2)</f>
        <v>31.969856871452492</v>
      </c>
      <c r="KW31" s="100">
        <f>SQRT(('Box Position Calc'!$D29-KW$6)^2+(KW$4-'Box Position Calc'!$C29)^2)</f>
        <v>33.675458248504427</v>
      </c>
      <c r="KX31" s="100">
        <f>SQRT(('Box Position Calc'!$D29-KX$6)^2+(KX$4-'Box Position Calc'!$C29)^2)</f>
        <v>35.382669866444566</v>
      </c>
      <c r="KY31" s="100">
        <f>SQRT(('Box Position Calc'!$D29-KY$6)^2+(KY$4-'Box Position Calc'!$C29)^2)</f>
        <v>37.091269380735348</v>
      </c>
      <c r="KZ31" s="100">
        <f>SQRT(('Box Position Calc'!$D29-KZ$6)^2+(KZ$4-'Box Position Calc'!$C29)^2)</f>
        <v>38.801073444380101</v>
      </c>
      <c r="LA31" s="100">
        <f>SQRT(('Box Position Calc'!$D29-LA$6)^2+(LA$4-'Box Position Calc'!$C29)^2)</f>
        <v>38.801073444380101</v>
      </c>
      <c r="LB31" s="100">
        <f>SQRT(('Box Position Calc'!$D29-LB$6)^2+(LB$4-'Box Position Calc'!$C29)^2)</f>
        <v>41.554940802236523</v>
      </c>
      <c r="LC31" s="100">
        <f>SQRT(('Box Position Calc'!$D29-LC$6)^2+(LC$4-'Box Position Calc'!$C29)^2)</f>
        <v>42.933056719150983</v>
      </c>
      <c r="LD31" s="100">
        <f>SQRT(('Box Position Calc'!$D29-LD$6)^2+(LD$4-'Box Position Calc'!$C29)^2)</f>
        <v>44.311862760704649</v>
      </c>
      <c r="LE31" s="100">
        <f>SQRT(('Box Position Calc'!$D29-LE$6)^2+(LE$4-'Box Position Calc'!$C29)^2)</f>
        <v>45.69129645018235</v>
      </c>
      <c r="LF31" s="100">
        <f>SQRT(('Box Position Calc'!$D29-LF$6)^2+(LF$4-'Box Position Calc'!$C29)^2)</f>
        <v>47.071302607582496</v>
      </c>
      <c r="LG31" s="100">
        <f>SQRT(('Box Position Calc'!$D29-LG$6)^2+(LG$4-'Box Position Calc'!$C29)^2)</f>
        <v>48.451832317797795</v>
      </c>
      <c r="LH31" s="100">
        <f>SQRT(('Box Position Calc'!$D29-LH$6)^2+(LH$4-'Box Position Calc'!$C29)^2)</f>
        <v>49.832842068565803</v>
      </c>
      <c r="LI31" s="100">
        <f>SQRT(('Box Position Calc'!$D29-LI$6)^2+(LI$4-'Box Position Calc'!$C29)^2)</f>
        <v>51.214293026561272</v>
      </c>
      <c r="LJ31" s="100">
        <f>SQRT(('Box Position Calc'!$D29-LJ$6)^2+(LJ$4-'Box Position Calc'!$C29)^2)</f>
        <v>52.59615042654336</v>
      </c>
      <c r="LK31" s="100">
        <f>SQRT(('Box Position Calc'!$D29-LK$6)^2+(LK$4-'Box Position Calc'!$C29)^2)</f>
        <v>53.978383053532717</v>
      </c>
      <c r="LL31" s="100">
        <f>SQRT(('Box Position Calc'!$D29-LL$6)^2+(LL$4-'Box Position Calc'!$C29)^2)</f>
        <v>55.360962801937184</v>
      </c>
      <c r="LM31" s="100">
        <f>SQRT(('Box Position Calc'!$D29-LM$6)^2+(LM$4-'Box Position Calc'!$C29)^2)</f>
        <v>56.74386429863825</v>
      </c>
      <c r="LN31" s="100">
        <f>SQRT(('Box Position Calc'!$D29-LN$6)^2+(LN$4-'Box Position Calc'!$C29)^2)</f>
        <v>58.127064579490899</v>
      </c>
      <c r="LO31" s="100">
        <f>SQRT(('Box Position Calc'!$D29-LO$6)^2+(LO$4-'Box Position Calc'!$C29)^2)</f>
        <v>59.510542810627882</v>
      </c>
      <c r="LP31" s="100">
        <f>SQRT(('Box Position Calc'!$D29-LP$6)^2+(LP$4-'Box Position Calc'!$C29)^2)</f>
        <v>60.894280047505909</v>
      </c>
      <c r="LQ31" s="100">
        <f>SQRT(('Box Position Calc'!$D29-LQ$6)^2+(LQ$4-'Box Position Calc'!$C29)^2)</f>
        <v>62.278259025873666</v>
      </c>
      <c r="LR31" s="100">
        <f>SQRT(('Box Position Calc'!$D29-LR$6)^2+(LR$4-'Box Position Calc'!$C29)^2)</f>
        <v>63.662463979842833</v>
      </c>
      <c r="LS31" s="100">
        <f>SQRT(('Box Position Calc'!$D29-LS$6)^2+(LS$4-'Box Position Calc'!$C29)^2)</f>
        <v>63.606716307316972</v>
      </c>
      <c r="LT31" s="100">
        <f>SQRT(('Box Position Calc'!$D29-LT$6)^2+(LT$4-'Box Position Calc'!$C29)^2)</f>
        <v>65.789513763986434</v>
      </c>
      <c r="LU31" s="100">
        <f>SQRT(('Box Position Calc'!$D29-LU$6)^2+(LU$4-'Box Position Calc'!$C29)^2)</f>
        <v>66.886887260793287</v>
      </c>
      <c r="LV31" s="100">
        <f>SQRT(('Box Position Calc'!$D29-LV$6)^2+(LV$4-'Box Position Calc'!$C29)^2)</f>
        <v>67.987987005287749</v>
      </c>
      <c r="LW31" s="100">
        <f>SQRT(('Box Position Calc'!$D29-LW$6)^2+(LW$4-'Box Position Calc'!$C29)^2)</f>
        <v>69.09263484685664</v>
      </c>
      <c r="LX31" s="100">
        <f>SQRT(('Box Position Calc'!$D29-LX$6)^2+(LX$4-'Box Position Calc'!$C29)^2)</f>
        <v>70.200663291650983</v>
      </c>
      <c r="LY31" s="100">
        <f>SQRT(('Box Position Calc'!$D29-LY$6)^2+(LY$4-'Box Position Calc'!$C29)^2)</f>
        <v>71.311914758693902</v>
      </c>
      <c r="LZ31" s="100">
        <f>SQRT(('Box Position Calc'!$D29-LZ$6)^2+(LZ$4-'Box Position Calc'!$C29)^2)</f>
        <v>72.426240893556596</v>
      </c>
      <c r="MA31" s="100">
        <f>SQRT(('Box Position Calc'!$D29-MA$6)^2+(MA$4-'Box Position Calc'!$C29)^2)</f>
        <v>73.543501934899354</v>
      </c>
      <c r="MB31" s="100">
        <f>SQRT(('Box Position Calc'!$D29-MB$6)^2+(MB$4-'Box Position Calc'!$C29)^2)</f>
        <v>74.66356612955471</v>
      </c>
      <c r="MC31" s="100">
        <f>SQRT(('Box Position Calc'!$D29-MC$6)^2+(MC$4-'Box Position Calc'!$C29)^2)</f>
        <v>75.786309192182102</v>
      </c>
      <c r="MD31" s="100">
        <f>SQRT(('Box Position Calc'!$D29-MD$6)^2+(MD$4-'Box Position Calc'!$C29)^2)</f>
        <v>76.911613805851502</v>
      </c>
      <c r="ME31" s="100">
        <f>SQRT(('Box Position Calc'!$D29-ME$6)^2+(ME$4-'Box Position Calc'!$C29)^2)</f>
        <v>78.03936916021722</v>
      </c>
      <c r="MF31" s="100">
        <f>SQRT(('Box Position Calc'!$D29-MF$6)^2+(MF$4-'Box Position Calc'!$C29)^2)</f>
        <v>79.169470524222078</v>
      </c>
      <c r="MG31" s="100">
        <f>SQRT(('Box Position Calc'!$D29-MG$6)^2+(MG$4-'Box Position Calc'!$C29)^2)</f>
        <v>80.301818850530793</v>
      </c>
      <c r="MH31" s="100">
        <f>SQRT(('Box Position Calc'!$D29-MH$6)^2+(MH$4-'Box Position Calc'!$C29)^2)</f>
        <v>81.436320409127319</v>
      </c>
      <c r="MI31" s="100">
        <f>SQRT(('Box Position Calc'!$D29-MI$6)^2+(MI$4-'Box Position Calc'!$C29)^2)</f>
        <v>82.572886447728237</v>
      </c>
      <c r="MJ31" s="100">
        <f>SQRT(('Box Position Calc'!$D29-MJ$6)^2+(MJ$4-'Box Position Calc'!$C29)^2)</f>
        <v>83.711432876863284</v>
      </c>
      <c r="MK31" s="100"/>
      <c r="ML31" s="100"/>
      <c r="MM31" s="100"/>
      <c r="MN31" s="100"/>
      <c r="MO31" s="100"/>
      <c r="MP31" s="100"/>
      <c r="MQ31" s="100"/>
      <c r="MR31" s="100"/>
      <c r="MS31" s="100"/>
      <c r="MT31" s="100"/>
      <c r="MU31" s="100"/>
      <c r="MV31" s="100"/>
      <c r="MW31" s="100"/>
      <c r="MX31" s="100"/>
      <c r="MY31" s="100"/>
      <c r="MZ31" s="100"/>
      <c r="NA31" s="100"/>
      <c r="NB31" s="100"/>
      <c r="NC31" s="100">
        <f>Display!C31</f>
        <v>1.466330003175</v>
      </c>
      <c r="ND31" s="100">
        <f>Display!D31</f>
        <v>6.1474802926420278</v>
      </c>
      <c r="NE31" s="100">
        <f>Display!D68</f>
        <v>25</v>
      </c>
      <c r="NF31" s="100"/>
      <c r="NG31" s="100">
        <f t="shared" si="294"/>
        <v>31.116056607996541</v>
      </c>
      <c r="NH31" s="100">
        <f t="shared" si="295"/>
        <v>22.500874919815033</v>
      </c>
      <c r="NI31" s="100">
        <f t="shared" si="296"/>
        <v>19.700405528030245</v>
      </c>
      <c r="NJ31" s="100">
        <f t="shared" si="297"/>
        <v>17.500234668094635</v>
      </c>
      <c r="NK31" s="100">
        <f t="shared" si="298"/>
        <v>15.730869205862405</v>
      </c>
      <c r="NL31" s="100">
        <f t="shared" si="299"/>
        <v>14.279637507908717</v>
      </c>
      <c r="NM31" s="100">
        <f t="shared" si="300"/>
        <v>13.069266563478124</v>
      </c>
      <c r="NN31" s="100">
        <f t="shared" si="301"/>
        <v>12.045244558544709</v>
      </c>
      <c r="NO31" s="100">
        <f t="shared" si="302"/>
        <v>11.168139179971888</v>
      </c>
      <c r="NP31" s="100">
        <f t="shared" si="303"/>
        <v>10.408785265885854</v>
      </c>
      <c r="NQ31" s="100">
        <f t="shared" si="304"/>
        <v>9.7451827566827376</v>
      </c>
      <c r="NR31" s="100">
        <f t="shared" si="305"/>
        <v>9.1604438307842315</v>
      </c>
      <c r="NS31" s="100">
        <f t="shared" si="306"/>
        <v>8.6414014152782386</v>
      </c>
      <c r="NT31" s="100">
        <f t="shared" si="307"/>
        <v>8.1776452572410392</v>
      </c>
      <c r="NU31" s="100">
        <f t="shared" si="308"/>
        <v>7.7608408801368398</v>
      </c>
      <c r="NV31" s="100">
        <f t="shared" si="309"/>
        <v>7.3842397149164754</v>
      </c>
      <c r="NW31" s="100">
        <f t="shared" si="310"/>
        <v>7.0423209566166634</v>
      </c>
      <c r="NX31" s="100">
        <f t="shared" si="311"/>
        <v>6.7305258082626835</v>
      </c>
      <c r="NY31" s="100">
        <f t="shared" si="312"/>
        <v>6.7305258082626835</v>
      </c>
      <c r="NZ31" s="100">
        <f t="shared" si="313"/>
        <v>6.2055724923639559</v>
      </c>
      <c r="OA31" s="100">
        <f t="shared" si="314"/>
        <v>5.968359876552654</v>
      </c>
      <c r="OB31" s="100">
        <f t="shared" si="315"/>
        <v>5.7459058383254273</v>
      </c>
      <c r="OC31" s="100">
        <f t="shared" si="316"/>
        <v>5.5368807115930565</v>
      </c>
      <c r="OD31" s="100">
        <f t="shared" si="317"/>
        <v>5.3401092207285785</v>
      </c>
      <c r="OE31" s="100">
        <f t="shared" si="318"/>
        <v>5.1545487963770142</v>
      </c>
      <c r="OF31" s="100">
        <f t="shared" si="319"/>
        <v>4.9792714315180149</v>
      </c>
      <c r="OG31" s="100">
        <f t="shared" si="320"/>
        <v>4.8134484239368192</v>
      </c>
      <c r="OH31" s="100">
        <f t="shared" si="321"/>
        <v>4.6563374851932906</v>
      </c>
      <c r="OI31" s="100">
        <f t="shared" si="322"/>
        <v>4.5072718001348449</v>
      </c>
      <c r="OJ31" s="100">
        <f t="shared" si="323"/>
        <v>4.3656507022246274</v>
      </c>
      <c r="OK31" s="100">
        <f t="shared" si="324"/>
        <v>4.230931693822555</v>
      </c>
      <c r="OL31" s="100">
        <f t="shared" si="325"/>
        <v>4.1026235910769344</v>
      </c>
      <c r="OM31" s="100">
        <f t="shared" si="326"/>
        <v>3.9802806132769604</v>
      </c>
      <c r="ON31" s="100">
        <f t="shared" si="327"/>
        <v>3.8634972686691356</v>
      </c>
      <c r="OO31" s="100">
        <f t="shared" si="328"/>
        <v>3.7519039145942941</v>
      </c>
      <c r="OP31" s="100">
        <f t="shared" si="329"/>
        <v>3.6451628906979465</v>
      </c>
      <c r="OQ31" s="100">
        <f t="shared" si="330"/>
        <v>2.7461664420772252</v>
      </c>
      <c r="OR31" s="100">
        <f t="shared" si="331"/>
        <v>1.831836136053937</v>
      </c>
      <c r="OS31" s="100">
        <f t="shared" si="332"/>
        <v>1.3971049024748368</v>
      </c>
      <c r="OT31" s="100">
        <f t="shared" si="333"/>
        <v>0.97643148245063571</v>
      </c>
      <c r="OU31" s="100">
        <f t="shared" si="334"/>
        <v>0.56918807948378003</v>
      </c>
      <c r="OV31" s="100">
        <f t="shared" si="335"/>
        <v>0.17478091257393658</v>
      </c>
      <c r="OW31" s="100">
        <f t="shared" si="336"/>
        <v>-0.20735182456382972</v>
      </c>
      <c r="OX31" s="100">
        <f t="shared" si="337"/>
        <v>-0.57774188273248228</v>
      </c>
      <c r="OY31" s="100">
        <f t="shared" si="338"/>
        <v>-0.93689276031227564</v>
      </c>
      <c r="OZ31" s="100">
        <f t="shared" si="339"/>
        <v>-1.2852813957474041</v>
      </c>
      <c r="PA31" s="100">
        <f t="shared" si="340"/>
        <v>-1.6233597551589583</v>
      </c>
      <c r="PB31" s="100">
        <f t="shared" si="341"/>
        <v>-1.9515563207777404</v>
      </c>
      <c r="PC31" s="100">
        <f t="shared" si="342"/>
        <v>-2.2702774858106523</v>
      </c>
      <c r="PD31" s="100">
        <f t="shared" si="343"/>
        <v>-2.5799088612154719</v>
      </c>
      <c r="PE31" s="100">
        <f t="shared" si="344"/>
        <v>-2.8808164996810319</v>
      </c>
      <c r="PF31" s="100">
        <f t="shared" si="345"/>
        <v>-3.1733480419021589</v>
      </c>
      <c r="PG31" s="100">
        <f t="shared" si="346"/>
        <v>-3.4578337900122733</v>
      </c>
      <c r="PH31" s="100">
        <f t="shared" si="347"/>
        <v>-3.7345877128005043</v>
      </c>
      <c r="PI31" s="100"/>
      <c r="PJ31" s="100"/>
      <c r="PK31" s="100"/>
    </row>
    <row r="32" spans="1:427" x14ac:dyDescent="0.2">
      <c r="A32" s="92"/>
      <c r="B32" s="92"/>
      <c r="C32" s="92">
        <v>26</v>
      </c>
      <c r="D32" s="98">
        <f>SQRT(('Box Position Calc'!$D30-D$6)^2+(D$4-'Box Position Calc'!$C30)^2)</f>
        <v>8.789728902366619</v>
      </c>
      <c r="E32" s="98">
        <f>SQRT(('Box Position Calc'!$D30-E$6)^2+(E$4-'Box Position Calc'!$C30)^2)</f>
        <v>11.896312068449689</v>
      </c>
      <c r="F32" s="98">
        <f>SQRT(('Box Position Calc'!$D30-F$6)^2+(F$4-'Box Position Calc'!$C30)^2)</f>
        <v>13.511174719635269</v>
      </c>
      <c r="G32" s="98">
        <f>SQRT(('Box Position Calc'!$D30-G$6)^2+(G$4-'Box Position Calc'!$C30)^2)</f>
        <v>15.149704371521997</v>
      </c>
      <c r="H32" s="98">
        <f>SQRT(('Box Position Calc'!$D30-H$6)^2+(H$4-'Box Position Calc'!$C30)^2)</f>
        <v>16.804979665264291</v>
      </c>
      <c r="I32" s="98">
        <f>SQRT(('Box Position Calc'!$D30-I$6)^2+(I$4-'Box Position Calc'!$C30)^2)</f>
        <v>18.472499541773228</v>
      </c>
      <c r="J32" s="98">
        <f>SQRT(('Box Position Calc'!$D30-J$6)^2+(J$4-'Box Position Calc'!$C30)^2)</f>
        <v>20.149224199881989</v>
      </c>
      <c r="K32" s="98">
        <f>SQRT(('Box Position Calc'!$D30-K$6)^2+(K$4-'Box Position Calc'!$C30)^2)</f>
        <v>21.833033027017567</v>
      </c>
      <c r="L32" s="98">
        <f>SQRT(('Box Position Calc'!$D30-L$6)^2+(L$4-'Box Position Calc'!$C30)^2)</f>
        <v>23.522404750067583</v>
      </c>
      <c r="M32" s="98">
        <f>SQRT(('Box Position Calc'!$D30-M$6)^2+(M$4-'Box Position Calc'!$C30)^2)</f>
        <v>25.21622132791898</v>
      </c>
      <c r="N32" s="98">
        <f>SQRT(('Box Position Calc'!$D30-N$6)^2+(N$4-'Box Position Calc'!$C30)^2)</f>
        <v>26.913643559663608</v>
      </c>
      <c r="O32" s="98">
        <f>SQRT(('Box Position Calc'!$D30-O$6)^2+(O$4-'Box Position Calc'!$C30)^2)</f>
        <v>28.614029775969701</v>
      </c>
      <c r="P32" s="98">
        <f>SQRT(('Box Position Calc'!$D30-P$6)^2+(P$4-'Box Position Calc'!$C30)^2)</f>
        <v>30.316881256965914</v>
      </c>
      <c r="Q32" s="98">
        <f>SQRT(('Box Position Calc'!$D30-Q$6)^2+(Q$4-'Box Position Calc'!$C30)^2)</f>
        <v>32.021804712465752</v>
      </c>
      <c r="R32" s="98">
        <f>SQRT(('Box Position Calc'!$D30-R$6)^2+(R$4-'Box Position Calc'!$C30)^2)</f>
        <v>33.728485938491936</v>
      </c>
      <c r="S32" s="98">
        <f>SQRT(('Box Position Calc'!$D30-S$6)^2+(S$4-'Box Position Calc'!$C30)^2)</f>
        <v>35.436670965656958</v>
      </c>
      <c r="T32" s="98">
        <f>SQRT(('Box Position Calc'!$D30-T$6)^2+(T$4-'Box Position Calc'!$C30)^2)</f>
        <v>37.146152335320728</v>
      </c>
      <c r="U32" s="98">
        <f>SQRT(('Box Position Calc'!$D30-U$6)^2+(U$4-'Box Position Calc'!$C30)^2)</f>
        <v>38.856758952271157</v>
      </c>
      <c r="V32" s="98">
        <f>SQRT(('Box Position Calc'!$D30-V$6)^2+(V$4-'Box Position Calc'!$C30)^2)</f>
        <v>38.856758952271157</v>
      </c>
      <c r="W32" s="98">
        <f>SQRT(('Box Position Calc'!$D30-W$6)^2+(W$4-'Box Position Calc'!$C30)^2)</f>
        <v>41.611977274140749</v>
      </c>
      <c r="X32" s="98">
        <f>SQRT(('Box Position Calc'!$D30-X$6)^2+(X$4-'Box Position Calc'!$C30)^2)</f>
        <v>42.990702165814973</v>
      </c>
      <c r="Y32" s="98">
        <f>SQRT(('Box Position Calc'!$D30-Y$6)^2+(Y$4-'Box Position Calc'!$C30)^2)</f>
        <v>44.370078438709633</v>
      </c>
      <c r="Z32" s="98">
        <f>SQRT(('Box Position Calc'!$D30-Z$6)^2+(Z$4-'Box Position Calc'!$C30)^2)</f>
        <v>45.750047174903735</v>
      </c>
      <c r="AA32" s="98">
        <f>SQRT(('Box Position Calc'!$D30-AA$6)^2+(AA$4-'Box Position Calc'!$C30)^2)</f>
        <v>47.130556332975992</v>
      </c>
      <c r="AB32" s="98">
        <f>SQRT(('Box Position Calc'!$D30-AB$6)^2+(AB$4-'Box Position Calc'!$C30)^2)</f>
        <v>48.511559776067443</v>
      </c>
      <c r="AC32" s="98">
        <f>SQRT(('Box Position Calc'!$D30-AC$6)^2+(AC$4-'Box Position Calc'!$C30)^2)</f>
        <v>49.893016459814696</v>
      </c>
      <c r="AD32" s="98">
        <f>SQRT(('Box Position Calc'!$D30-AD$6)^2+(AD$4-'Box Position Calc'!$C30)^2)</f>
        <v>51.274889750373426</v>
      </c>
      <c r="AE32" s="98">
        <f>SQRT(('Box Position Calc'!$D30-AE$6)^2+(AE$4-'Box Position Calc'!$C30)^2)</f>
        <v>52.657146848911147</v>
      </c>
      <c r="AF32" s="98">
        <f>SQRT(('Box Position Calc'!$D30-AF$6)^2+(AF$4-'Box Position Calc'!$C30)^2)</f>
        <v>54.039758303714436</v>
      </c>
      <c r="AG32" s="98">
        <f>SQRT(('Box Position Calc'!$D30-AG$6)^2+(AG$4-'Box Position Calc'!$C30)^2)</f>
        <v>55.422697594768756</v>
      </c>
      <c r="AH32" s="98">
        <f>SQRT(('Box Position Calc'!$D30-AH$6)^2+(AH$4-'Box Position Calc'!$C30)^2)</f>
        <v>56.805940778581736</v>
      </c>
      <c r="AI32" s="98">
        <f>SQRT(('Box Position Calc'!$D30-AI$6)^2+(AI$4-'Box Position Calc'!$C30)^2)</f>
        <v>58.189466183318068</v>
      </c>
      <c r="AJ32" s="98">
        <f>SQRT(('Box Position Calc'!$D30-AJ$6)^2+(AJ$4-'Box Position Calc'!$C30)^2)</f>
        <v>59.573254146139561</v>
      </c>
      <c r="AK32" s="98">
        <f>SQRT(('Box Position Calc'!$D30-AK$6)^2+(AK$4-'Box Position Calc'!$C30)^2)</f>
        <v>60.957286786099552</v>
      </c>
      <c r="AL32" s="98">
        <f>SQRT(('Box Position Calc'!$D30-AL$6)^2+(AL$4-'Box Position Calc'!$C30)^2)</f>
        <v>62.341547807110743</v>
      </c>
      <c r="AM32" s="98">
        <f>SQRT(('Box Position Calc'!$D30-AM$6)^2+(AM$4-'Box Position Calc'!$C30)^2)</f>
        <v>63.726022326448359</v>
      </c>
      <c r="AN32" s="98">
        <f>SQRT(('Box Position Calc'!$D30-AN$6)^2+(AN$4-'Box Position Calc'!$C30)^2)</f>
        <v>63.672567950136724</v>
      </c>
      <c r="AO32" s="98">
        <f>SQRT(('Box Position Calc'!$D30-AO$6)^2+(AO$4-'Box Position Calc'!$C30)^2)</f>
        <v>65.857675560440143</v>
      </c>
      <c r="AP32" s="98">
        <f>SQRT(('Box Position Calc'!$D30-AP$6)^2+(AP$4-'Box Position Calc'!$C30)^2)</f>
        <v>66.956141434816033</v>
      </c>
      <c r="AQ32" s="98">
        <f>SQRT(('Box Position Calc'!$D30-AQ$6)^2+(AQ$4-'Box Position Calc'!$C30)^2)</f>
        <v>68.058294460783927</v>
      </c>
      <c r="AR32" s="98">
        <f>SQRT(('Box Position Calc'!$D30-AR$6)^2+(AR$4-'Box Position Calc'!$C30)^2)</f>
        <v>69.163958370232436</v>
      </c>
      <c r="AS32" s="98">
        <f>SQRT(('Box Position Calc'!$D30-AS$6)^2+(AS$4-'Box Position Calc'!$C30)^2)</f>
        <v>70.272967444277668</v>
      </c>
      <c r="AT32" s="98">
        <f>SQRT(('Box Position Calc'!$D30-AT$6)^2+(AT$4-'Box Position Calc'!$C30)^2)</f>
        <v>71.38516577599691</v>
      </c>
      <c r="AU32" s="98">
        <f>SQRT(('Box Position Calc'!$D30-AU$6)^2+(AU$4-'Box Position Calc'!$C30)^2)</f>
        <v>72.500406590345449</v>
      </c>
      <c r="AV32" s="98">
        <f>SQRT(('Box Position Calc'!$D30-AV$6)^2+(AV$4-'Box Position Calc'!$C30)^2)</f>
        <v>73.618551616566322</v>
      </c>
      <c r="AW32" s="98">
        <f>SQRT(('Box Position Calc'!$D30-AW$6)^2+(AW$4-'Box Position Calc'!$C30)^2)</f>
        <v>74.739470508784478</v>
      </c>
      <c r="AX32" s="98">
        <f>SQRT(('Box Position Calc'!$D30-AX$6)^2+(AX$4-'Box Position Calc'!$C30)^2)</f>
        <v>75.863040310830414</v>
      </c>
      <c r="AY32" s="98">
        <f>SQRT(('Box Position Calc'!$D30-AY$6)^2+(AY$4-'Box Position Calc'!$C30)^2)</f>
        <v>76.989144961667705</v>
      </c>
      <c r="AZ32" s="98">
        <f>SQRT(('Box Position Calc'!$D30-AZ$6)^2+(AZ$4-'Box Position Calc'!$C30)^2)</f>
        <v>78.117674838102275</v>
      </c>
      <c r="BA32" s="98">
        <f>SQRT(('Box Position Calc'!$D30-BA$6)^2+(BA$4-'Box Position Calc'!$C30)^2)</f>
        <v>79.248526331731</v>
      </c>
      <c r="BB32" s="98">
        <f>SQRT(('Box Position Calc'!$D30-BB$6)^2+(BB$4-'Box Position Calc'!$C30)^2)</f>
        <v>80.381601457344928</v>
      </c>
      <c r="BC32" s="98">
        <f>SQRT(('Box Position Calc'!$D30-BC$6)^2+(BC$4-'Box Position Calc'!$C30)^2)</f>
        <v>81.516807490238492</v>
      </c>
      <c r="BD32" s="98">
        <f>SQRT(('Box Position Calc'!$D30-BD$6)^2+(BD$4-'Box Position Calc'!$C30)^2)</f>
        <v>82.654056630092612</v>
      </c>
      <c r="BE32" s="98">
        <f>SQRT(('Box Position Calc'!$D30-BE$6)^2+(BE$4-'Box Position Calc'!$C30)^2)</f>
        <v>83.793265689298096</v>
      </c>
      <c r="BF32" s="98"/>
      <c r="BG32" s="98"/>
      <c r="BH32" s="98"/>
      <c r="BI32" s="98"/>
      <c r="BJ32" s="98"/>
      <c r="BK32" s="98"/>
      <c r="BL32" s="98"/>
      <c r="BM32" s="98"/>
      <c r="BN32" s="98"/>
      <c r="BO32" s="98"/>
      <c r="BP32" s="98"/>
      <c r="BQ32" s="98"/>
      <c r="BR32" s="98"/>
      <c r="BS32" s="98"/>
      <c r="BT32" s="98"/>
      <c r="BU32" s="98"/>
      <c r="BV32" s="98">
        <f>'Box Position Calc'!$D68</f>
        <v>1.3937357726160369</v>
      </c>
      <c r="BW32" s="98">
        <f>'Box Position Calc'!$F68</f>
        <v>6.0050060931079443</v>
      </c>
      <c r="BX32" s="98">
        <f>Display!D69</f>
        <v>29</v>
      </c>
      <c r="BY32" s="101"/>
      <c r="BZ32" s="98">
        <f t="shared" si="186"/>
        <v>30.076364594234406</v>
      </c>
      <c r="CA32" s="98">
        <f t="shared" si="187"/>
        <v>21.733092272065051</v>
      </c>
      <c r="CB32" s="98">
        <f t="shared" si="188"/>
        <v>19.027799601637128</v>
      </c>
      <c r="CC32" s="98">
        <f t="shared" si="189"/>
        <v>16.903770099174608</v>
      </c>
      <c r="CD32" s="98">
        <f t="shared" si="190"/>
        <v>15.19619238617139</v>
      </c>
      <c r="CE32" s="98">
        <f t="shared" si="191"/>
        <v>13.795838124113317</v>
      </c>
      <c r="CF32" s="98">
        <f t="shared" si="192"/>
        <v>12.627941466136576</v>
      </c>
      <c r="CG32" s="98">
        <f t="shared" si="193"/>
        <v>11.639826535179566</v>
      </c>
      <c r="CH32" s="98">
        <f t="shared" si="194"/>
        <v>10.793421301171634</v>
      </c>
      <c r="CI32" s="98">
        <f t="shared" si="195"/>
        <v>10.060582509779493</v>
      </c>
      <c r="CJ32" s="98">
        <f t="shared" si="196"/>
        <v>9.420088789969725</v>
      </c>
      <c r="CK32" s="98">
        <f t="shared" si="197"/>
        <v>8.8556539173802662</v>
      </c>
      <c r="CL32" s="98">
        <f t="shared" si="198"/>
        <v>8.3545817003698346</v>
      </c>
      <c r="CM32" s="98">
        <f t="shared" si="199"/>
        <v>7.9068349654143617</v>
      </c>
      <c r="CN32" s="98">
        <f t="shared" si="200"/>
        <v>7.5043781790371327</v>
      </c>
      <c r="CO32" s="98">
        <f t="shared" si="201"/>
        <v>7.1407048195930827</v>
      </c>
      <c r="CP32" s="98">
        <f t="shared" si="202"/>
        <v>6.8104919560735482</v>
      </c>
      <c r="CQ32" s="98">
        <f t="shared" si="203"/>
        <v>6.5093439960556054</v>
      </c>
      <c r="CR32" s="98">
        <f t="shared" si="204"/>
        <v>6.5093439960556054</v>
      </c>
      <c r="CS32" s="98">
        <f t="shared" si="205"/>
        <v>5.9997431764898579</v>
      </c>
      <c r="CT32" s="98">
        <f t="shared" si="206"/>
        <v>5.7694465372546802</v>
      </c>
      <c r="CU32" s="98">
        <f t="shared" si="207"/>
        <v>5.5534655034800835</v>
      </c>
      <c r="CV32" s="98">
        <f t="shared" si="208"/>
        <v>5.3505110958405453</v>
      </c>
      <c r="CW32" s="98">
        <f t="shared" si="209"/>
        <v>5.1594439507501022</v>
      </c>
      <c r="CX32" s="98">
        <f t="shared" si="210"/>
        <v>4.9792533085654611</v>
      </c>
      <c r="CY32" s="98">
        <f t="shared" si="211"/>
        <v>4.8090394328078503</v>
      </c>
      <c r="CZ32" s="98">
        <f t="shared" si="212"/>
        <v>4.6479988264828194</v>
      </c>
      <c r="DA32" s="98">
        <f t="shared" si="213"/>
        <v>4.4954117415119015</v>
      </c>
      <c r="DB32" s="98">
        <f t="shared" si="214"/>
        <v>4.3506315781162925</v>
      </c>
      <c r="DC32" s="98">
        <f t="shared" si="215"/>
        <v>4.2130758497575869</v>
      </c>
      <c r="DD32" s="98">
        <f t="shared" si="216"/>
        <v>4.0822184511582691</v>
      </c>
      <c r="DE32" s="98">
        <f t="shared" si="217"/>
        <v>3.9575830158986207</v>
      </c>
      <c r="DF32" s="98">
        <f t="shared" si="218"/>
        <v>3.838737189041467</v>
      </c>
      <c r="DG32" s="98">
        <f t="shared" si="219"/>
        <v>3.7252876713967567</v>
      </c>
      <c r="DH32" s="98">
        <f t="shared" si="220"/>
        <v>3.6168759170911358</v>
      </c>
      <c r="DI32" s="98">
        <f t="shared" si="221"/>
        <v>3.5131743863549048</v>
      </c>
      <c r="DJ32" s="98">
        <f t="shared" si="222"/>
        <v>2.6149783530798345</v>
      </c>
      <c r="DK32" s="98">
        <f t="shared" si="223"/>
        <v>1.7059288178610359</v>
      </c>
      <c r="DL32" s="98">
        <f t="shared" si="224"/>
        <v>1.2737082802162831</v>
      </c>
      <c r="DM32" s="98">
        <f t="shared" si="225"/>
        <v>0.85546355358638948</v>
      </c>
      <c r="DN32" s="98">
        <f t="shared" si="226"/>
        <v>0.45057004972255754</v>
      </c>
      <c r="DO32" s="98">
        <f t="shared" si="227"/>
        <v>5.8437084734748623E-2</v>
      </c>
      <c r="DP32" s="98">
        <f t="shared" si="228"/>
        <v>-0.32149416287990107</v>
      </c>
      <c r="DQ32" s="98">
        <f t="shared" si="229"/>
        <v>-0.68975257151657843</v>
      </c>
      <c r="DR32" s="98">
        <f t="shared" si="230"/>
        <v>-1.0468388786529772</v>
      </c>
      <c r="DS32" s="98">
        <f t="shared" si="231"/>
        <v>-1.3932273717410908</v>
      </c>
      <c r="DT32" s="98">
        <f t="shared" si="232"/>
        <v>-1.7293674736590674</v>
      </c>
      <c r="DU32" s="98">
        <f t="shared" si="233"/>
        <v>-2.0556852285477021</v>
      </c>
      <c r="DV32" s="98">
        <f t="shared" si="234"/>
        <v>-2.3725846937545612</v>
      </c>
      <c r="DW32" s="98">
        <f t="shared" si="235"/>
        <v>-2.6804492434504255</v>
      </c>
      <c r="DX32" s="98">
        <f t="shared" si="236"/>
        <v>-2.9796427892896133</v>
      </c>
      <c r="DY32" s="98">
        <f t="shared" si="237"/>
        <v>-3.2705109232628047</v>
      </c>
      <c r="DZ32" s="98">
        <f t="shared" si="238"/>
        <v>-3.5533819876559107</v>
      </c>
      <c r="EA32" s="98">
        <f t="shared" si="239"/>
        <v>-3.828568076780698</v>
      </c>
      <c r="EB32" s="98"/>
      <c r="EC32" s="98"/>
      <c r="ED32" s="98"/>
      <c r="EE32" s="98"/>
      <c r="EF32" s="98"/>
      <c r="EG32" s="98"/>
      <c r="EH32" s="98"/>
      <c r="EI32" s="98"/>
      <c r="EJ32" s="98"/>
      <c r="EK32" s="98"/>
      <c r="EL32" s="98"/>
      <c r="EM32" s="98"/>
      <c r="EN32" s="98"/>
      <c r="EO32" s="98"/>
      <c r="EP32" s="98"/>
      <c r="EU32" s="94"/>
      <c r="EV32" s="94"/>
      <c r="EW32" s="94"/>
      <c r="EX32" s="94">
        <v>26</v>
      </c>
      <c r="EY32" s="99">
        <f>SQRT(('Box Position Calc'!$D30-EY$6)^2+(EY$4-'Box Position Calc'!$C30)^2)</f>
        <v>8.789728902366619</v>
      </c>
      <c r="EZ32" s="99">
        <f>SQRT(('Box Position Calc'!$D30-EZ$6)^2+(EZ$4-'Box Position Calc'!$C30)^2)</f>
        <v>11.896312068449689</v>
      </c>
      <c r="FA32" s="99">
        <f>SQRT(('Box Position Calc'!$D30-FA$6)^2+(FA$4-'Box Position Calc'!$C30)^2)</f>
        <v>13.511174719635269</v>
      </c>
      <c r="FB32" s="99">
        <f>SQRT(('Box Position Calc'!$D30-FB$6)^2+(FB$4-'Box Position Calc'!$C30)^2)</f>
        <v>15.149704371521997</v>
      </c>
      <c r="FC32" s="99">
        <f>SQRT(('Box Position Calc'!$D30-FC$6)^2+(FC$4-'Box Position Calc'!$C30)^2)</f>
        <v>16.804979665264291</v>
      </c>
      <c r="FD32" s="99">
        <f>SQRT(('Box Position Calc'!$D30-FD$6)^2+(FD$4-'Box Position Calc'!$C30)^2)</f>
        <v>18.472499541773228</v>
      </c>
      <c r="FE32" s="99">
        <f>SQRT(('Box Position Calc'!$D30-FE$6)^2+(FE$4-'Box Position Calc'!$C30)^2)</f>
        <v>20.149224199881989</v>
      </c>
      <c r="FF32" s="99">
        <f>SQRT(('Box Position Calc'!$D30-FF$6)^2+(FF$4-'Box Position Calc'!$C30)^2)</f>
        <v>21.833033027017567</v>
      </c>
      <c r="FG32" s="99">
        <f>SQRT(('Box Position Calc'!$D30-FG$6)^2+(FG$4-'Box Position Calc'!$C30)^2)</f>
        <v>23.522404750067583</v>
      </c>
      <c r="FH32" s="99">
        <f>SQRT(('Box Position Calc'!$D30-FH$6)^2+(FH$4-'Box Position Calc'!$C30)^2)</f>
        <v>25.21622132791898</v>
      </c>
      <c r="FI32" s="99">
        <f>SQRT(('Box Position Calc'!$D30-FI$6)^2+(FI$4-'Box Position Calc'!$C30)^2)</f>
        <v>26.913643559663608</v>
      </c>
      <c r="FJ32" s="99">
        <f>SQRT(('Box Position Calc'!$D30-FJ$6)^2+(FJ$4-'Box Position Calc'!$C30)^2)</f>
        <v>28.614029775969701</v>
      </c>
      <c r="FK32" s="99">
        <f>SQRT(('Box Position Calc'!$D30-FK$6)^2+(FK$4-'Box Position Calc'!$C30)^2)</f>
        <v>30.316881256965914</v>
      </c>
      <c r="FL32" s="99">
        <f>SQRT(('Box Position Calc'!$D30-FL$6)^2+(FL$4-'Box Position Calc'!$C30)^2)</f>
        <v>32.021804712465752</v>
      </c>
      <c r="FM32" s="99">
        <f>SQRT(('Box Position Calc'!$D30-FM$6)^2+(FM$4-'Box Position Calc'!$C30)^2)</f>
        <v>33.728485938491936</v>
      </c>
      <c r="FN32" s="99">
        <f>SQRT(('Box Position Calc'!$D30-FN$6)^2+(FN$4-'Box Position Calc'!$C30)^2)</f>
        <v>35.436670965656958</v>
      </c>
      <c r="FO32" s="99">
        <f>SQRT(('Box Position Calc'!$D30-FO$6)^2+(FO$4-'Box Position Calc'!$C30)^2)</f>
        <v>37.146152335320728</v>
      </c>
      <c r="FP32" s="99">
        <f>SQRT(('Box Position Calc'!$D30-FP$6)^2+(FP$4-'Box Position Calc'!$C30)^2)</f>
        <v>38.856758952271157</v>
      </c>
      <c r="FQ32" s="99">
        <f>SQRT(('Box Position Calc'!$D30-FQ$6)^2+(FQ$4-'Box Position Calc'!$C30)^2)</f>
        <v>38.856758952271157</v>
      </c>
      <c r="FR32" s="99">
        <f>SQRT(('Box Position Calc'!$D30-FR$6)^2+(FR$4-'Box Position Calc'!$C30)^2)</f>
        <v>41.611977274140749</v>
      </c>
      <c r="FS32" s="99">
        <f>SQRT(('Box Position Calc'!$D30-FS$6)^2+(FS$4-'Box Position Calc'!$C30)^2)</f>
        <v>42.990702165814973</v>
      </c>
      <c r="FT32" s="99">
        <f>SQRT(('Box Position Calc'!$D30-FT$6)^2+(FT$4-'Box Position Calc'!$C30)^2)</f>
        <v>44.370078438709633</v>
      </c>
      <c r="FU32" s="99">
        <f>SQRT(('Box Position Calc'!$D30-FU$6)^2+(FU$4-'Box Position Calc'!$C30)^2)</f>
        <v>45.750047174903735</v>
      </c>
      <c r="FV32" s="99">
        <f>SQRT(('Box Position Calc'!$D30-FV$6)^2+(FV$4-'Box Position Calc'!$C30)^2)</f>
        <v>47.130556332975992</v>
      </c>
      <c r="FW32" s="99">
        <f>SQRT(('Box Position Calc'!$D30-FW$6)^2+(FW$4-'Box Position Calc'!$C30)^2)</f>
        <v>48.511559776067443</v>
      </c>
      <c r="FX32" s="99">
        <f>SQRT(('Box Position Calc'!$D30-FX$6)^2+(FX$4-'Box Position Calc'!$C30)^2)</f>
        <v>49.893016459814696</v>
      </c>
      <c r="FY32" s="99">
        <f>SQRT(('Box Position Calc'!$D30-FY$6)^2+(FY$4-'Box Position Calc'!$C30)^2)</f>
        <v>51.274889750373426</v>
      </c>
      <c r="FZ32" s="99">
        <f>SQRT(('Box Position Calc'!$D30-FZ$6)^2+(FZ$4-'Box Position Calc'!$C30)^2)</f>
        <v>52.657146848911147</v>
      </c>
      <c r="GA32" s="99">
        <f>SQRT(('Box Position Calc'!$D30-GA$6)^2+(GA$4-'Box Position Calc'!$C30)^2)</f>
        <v>54.039758303714436</v>
      </c>
      <c r="GB32" s="99">
        <f>SQRT(('Box Position Calc'!$D30-GB$6)^2+(GB$4-'Box Position Calc'!$C30)^2)</f>
        <v>55.422697594768756</v>
      </c>
      <c r="GC32" s="99">
        <f>SQRT(('Box Position Calc'!$D30-GC$6)^2+(GC$4-'Box Position Calc'!$C30)^2)</f>
        <v>56.805940778581736</v>
      </c>
      <c r="GD32" s="99">
        <f>SQRT(('Box Position Calc'!$D30-GD$6)^2+(GD$4-'Box Position Calc'!$C30)^2)</f>
        <v>58.189466183318068</v>
      </c>
      <c r="GE32" s="99">
        <f>SQRT(('Box Position Calc'!$D30-GE$6)^2+(GE$4-'Box Position Calc'!$C30)^2)</f>
        <v>59.573254146139561</v>
      </c>
      <c r="GF32" s="99">
        <f>SQRT(('Box Position Calc'!$D30-GF$6)^2+(GF$4-'Box Position Calc'!$C30)^2)</f>
        <v>60.957286786099552</v>
      </c>
      <c r="GG32" s="99">
        <f>SQRT(('Box Position Calc'!$D30-GG$6)^2+(GG$4-'Box Position Calc'!$C30)^2)</f>
        <v>62.341547807110743</v>
      </c>
      <c r="GH32" s="99">
        <f>SQRT(('Box Position Calc'!$D30-GH$6)^2+(GH$4-'Box Position Calc'!$C30)^2)</f>
        <v>63.726022326448359</v>
      </c>
      <c r="GI32" s="99">
        <f>SQRT(('Box Position Calc'!$D30-GI$6)^2+(GI$4-'Box Position Calc'!$C30)^2)</f>
        <v>63.672567950136724</v>
      </c>
      <c r="GJ32" s="99">
        <f>SQRT(('Box Position Calc'!$D30-GJ$6)^2+(GJ$4-'Box Position Calc'!$C30)^2)</f>
        <v>65.857675560440143</v>
      </c>
      <c r="GK32" s="99">
        <f>SQRT(('Box Position Calc'!$D30-GK$6)^2+(GK$4-'Box Position Calc'!$C30)^2)</f>
        <v>66.956141434816033</v>
      </c>
      <c r="GL32" s="99">
        <f>SQRT(('Box Position Calc'!$D30-GL$6)^2+(GL$4-'Box Position Calc'!$C30)^2)</f>
        <v>68.058294460783927</v>
      </c>
      <c r="GM32" s="99">
        <f>SQRT(('Box Position Calc'!$D30-GM$6)^2+(GM$4-'Box Position Calc'!$C30)^2)</f>
        <v>69.163958370232436</v>
      </c>
      <c r="GN32" s="99">
        <f>SQRT(('Box Position Calc'!$D30-GN$6)^2+(GN$4-'Box Position Calc'!$C30)^2)</f>
        <v>70.272967444277668</v>
      </c>
      <c r="GO32" s="99">
        <f>SQRT(('Box Position Calc'!$D30-GO$6)^2+(GO$4-'Box Position Calc'!$C30)^2)</f>
        <v>71.38516577599691</v>
      </c>
      <c r="GP32" s="99">
        <f>SQRT(('Box Position Calc'!$D30-GP$6)^2+(GP$4-'Box Position Calc'!$C30)^2)</f>
        <v>72.500406590345449</v>
      </c>
      <c r="GQ32" s="99">
        <f>SQRT(('Box Position Calc'!$D30-GQ$6)^2+(GQ$4-'Box Position Calc'!$C30)^2)</f>
        <v>73.618551616566322</v>
      </c>
      <c r="GR32" s="99">
        <f>SQRT(('Box Position Calc'!$D30-GR$6)^2+(GR$4-'Box Position Calc'!$C30)^2)</f>
        <v>74.739470508784478</v>
      </c>
      <c r="GS32" s="99">
        <f>SQRT(('Box Position Calc'!$D30-GS$6)^2+(GS$4-'Box Position Calc'!$C30)^2)</f>
        <v>75.863040310830414</v>
      </c>
      <c r="GT32" s="99">
        <f>SQRT(('Box Position Calc'!$D30-GT$6)^2+(GT$4-'Box Position Calc'!$C30)^2)</f>
        <v>76.989144961667705</v>
      </c>
      <c r="GU32" s="99">
        <f>SQRT(('Box Position Calc'!$D30-GU$6)^2+(GU$4-'Box Position Calc'!$C30)^2)</f>
        <v>78.117674838102275</v>
      </c>
      <c r="GV32" s="99">
        <f>SQRT(('Box Position Calc'!$D30-GV$6)^2+(GV$4-'Box Position Calc'!$C30)^2)</f>
        <v>79.248526331731</v>
      </c>
      <c r="GW32" s="99">
        <f>SQRT(('Box Position Calc'!$D30-GW$6)^2+(GW$4-'Box Position Calc'!$C30)^2)</f>
        <v>80.381601457344928</v>
      </c>
      <c r="GX32" s="99">
        <f>SQRT(('Box Position Calc'!$D30-GX$6)^2+(GX$4-'Box Position Calc'!$C30)^2)</f>
        <v>81.516807490238492</v>
      </c>
      <c r="GY32" s="99">
        <f>SQRT(('Box Position Calc'!$D30-GY$6)^2+(GY$4-'Box Position Calc'!$C30)^2)</f>
        <v>82.654056630092612</v>
      </c>
      <c r="GZ32" s="99">
        <f>SQRT(('Box Position Calc'!$D30-GZ$6)^2+(GZ$4-'Box Position Calc'!$C30)^2)</f>
        <v>83.793265689298096</v>
      </c>
      <c r="HA32" s="99"/>
      <c r="HB32" s="99"/>
      <c r="HC32" s="99"/>
      <c r="HD32" s="99"/>
      <c r="HE32" s="99"/>
      <c r="HF32" s="99"/>
      <c r="HG32" s="99"/>
      <c r="HH32" s="99"/>
      <c r="HI32" s="99"/>
      <c r="HJ32" s="99"/>
      <c r="HK32" s="99"/>
      <c r="HL32" s="99"/>
      <c r="HM32" s="99"/>
      <c r="HN32" s="99"/>
      <c r="HO32" s="99"/>
      <c r="HP32" s="99"/>
      <c r="HQ32" s="99"/>
      <c r="HR32" s="99"/>
      <c r="HS32" s="115">
        <f>'Box Position Calc'!$D68</f>
        <v>1.3937357726160369</v>
      </c>
      <c r="HT32" s="115">
        <f>'Box Position Calc'!$F68</f>
        <v>6.0050060931079443</v>
      </c>
      <c r="HU32" s="115">
        <f>Display!FB69</f>
        <v>0</v>
      </c>
      <c r="HV32" s="116"/>
      <c r="HW32" s="115">
        <f t="shared" si="240"/>
        <v>30.076364594234406</v>
      </c>
      <c r="HX32" s="115">
        <f t="shared" si="241"/>
        <v>21.733092272065051</v>
      </c>
      <c r="HY32" s="115">
        <f t="shared" si="242"/>
        <v>19.027799601637128</v>
      </c>
      <c r="HZ32" s="115">
        <f t="shared" si="243"/>
        <v>16.903770099174608</v>
      </c>
      <c r="IA32" s="115">
        <f t="shared" si="244"/>
        <v>15.19619238617139</v>
      </c>
      <c r="IB32" s="115">
        <f t="shared" si="245"/>
        <v>13.795838124113317</v>
      </c>
      <c r="IC32" s="115">
        <f t="shared" si="246"/>
        <v>12.627941466136576</v>
      </c>
      <c r="ID32" s="115">
        <f t="shared" si="247"/>
        <v>11.639826535179566</v>
      </c>
      <c r="IE32" s="115">
        <f t="shared" si="248"/>
        <v>10.793421301171634</v>
      </c>
      <c r="IF32" s="115">
        <f t="shared" si="249"/>
        <v>10.060582509779493</v>
      </c>
      <c r="IG32" s="115">
        <f t="shared" si="250"/>
        <v>9.420088789969725</v>
      </c>
      <c r="IH32" s="115">
        <f t="shared" si="251"/>
        <v>8.8556539173802662</v>
      </c>
      <c r="II32" s="115">
        <f t="shared" si="252"/>
        <v>8.3545817003698346</v>
      </c>
      <c r="IJ32" s="115">
        <f t="shared" si="253"/>
        <v>7.9068349654143617</v>
      </c>
      <c r="IK32" s="115">
        <f t="shared" si="254"/>
        <v>7.5043781790371327</v>
      </c>
      <c r="IL32" s="115">
        <f t="shared" si="255"/>
        <v>7.1407048195930827</v>
      </c>
      <c r="IM32" s="115">
        <f t="shared" si="256"/>
        <v>6.8104919560735482</v>
      </c>
      <c r="IN32" s="115">
        <f t="shared" si="257"/>
        <v>6.5093439960556054</v>
      </c>
      <c r="IO32" s="115">
        <f t="shared" si="258"/>
        <v>6.5093439960556054</v>
      </c>
      <c r="IP32" s="115">
        <f t="shared" si="259"/>
        <v>5.9997431764898579</v>
      </c>
      <c r="IQ32" s="115">
        <f t="shared" si="260"/>
        <v>5.7694465372546802</v>
      </c>
      <c r="IR32" s="115">
        <f t="shared" si="261"/>
        <v>5.5534655034800835</v>
      </c>
      <c r="IS32" s="115">
        <f t="shared" si="262"/>
        <v>5.3505110958405453</v>
      </c>
      <c r="IT32" s="115">
        <f t="shared" si="263"/>
        <v>5.1594439507501022</v>
      </c>
      <c r="IU32" s="115">
        <f t="shared" si="264"/>
        <v>4.9792533085654611</v>
      </c>
      <c r="IV32" s="115">
        <f t="shared" si="265"/>
        <v>4.8090394328078503</v>
      </c>
      <c r="IW32" s="115">
        <f t="shared" si="266"/>
        <v>4.6479988264828194</v>
      </c>
      <c r="IX32" s="115">
        <f t="shared" si="267"/>
        <v>4.4954117415119015</v>
      </c>
      <c r="IY32" s="115">
        <f t="shared" si="268"/>
        <v>4.3506315781162925</v>
      </c>
      <c r="IZ32" s="115">
        <f t="shared" si="269"/>
        <v>4.2130758497575869</v>
      </c>
      <c r="JA32" s="115">
        <f t="shared" si="270"/>
        <v>4.0822184511582691</v>
      </c>
      <c r="JB32" s="115">
        <f t="shared" si="271"/>
        <v>3.9575830158986207</v>
      </c>
      <c r="JC32" s="115">
        <f t="shared" si="272"/>
        <v>3.838737189041467</v>
      </c>
      <c r="JD32" s="115">
        <f t="shared" si="273"/>
        <v>3.7252876713967567</v>
      </c>
      <c r="JE32" s="115">
        <f t="shared" si="274"/>
        <v>3.6168759170911358</v>
      </c>
      <c r="JF32" s="115">
        <f t="shared" si="275"/>
        <v>3.5131743863549048</v>
      </c>
      <c r="JG32" s="115">
        <f t="shared" si="276"/>
        <v>2.6149783530798345</v>
      </c>
      <c r="JH32" s="115">
        <f t="shared" si="277"/>
        <v>1.7059288178610359</v>
      </c>
      <c r="JI32" s="115">
        <f t="shared" si="278"/>
        <v>1.2737082802162831</v>
      </c>
      <c r="JJ32" s="115">
        <f t="shared" si="279"/>
        <v>0.85546355358638948</v>
      </c>
      <c r="JK32" s="115">
        <f t="shared" si="280"/>
        <v>0.45057004972255754</v>
      </c>
      <c r="JL32" s="115">
        <f t="shared" si="281"/>
        <v>5.8437084734748623E-2</v>
      </c>
      <c r="JM32" s="115">
        <f t="shared" si="282"/>
        <v>-0.32149416287990107</v>
      </c>
      <c r="JN32" s="115">
        <f t="shared" si="283"/>
        <v>-0.68975257151657843</v>
      </c>
      <c r="JO32" s="115">
        <f t="shared" si="284"/>
        <v>-1.0468388786529772</v>
      </c>
      <c r="JP32" s="115">
        <f t="shared" si="285"/>
        <v>-1.3932273717410908</v>
      </c>
      <c r="JQ32" s="115">
        <f t="shared" si="286"/>
        <v>-1.7293674736590674</v>
      </c>
      <c r="JR32" s="115">
        <f t="shared" si="287"/>
        <v>-2.0556852285477021</v>
      </c>
      <c r="JS32" s="115">
        <f t="shared" si="288"/>
        <v>-2.3725846937545612</v>
      </c>
      <c r="JT32" s="115">
        <f t="shared" si="289"/>
        <v>-2.6804492434504255</v>
      </c>
      <c r="JU32" s="115">
        <f t="shared" si="290"/>
        <v>-2.9796427892896133</v>
      </c>
      <c r="JV32" s="115">
        <f t="shared" si="291"/>
        <v>-3.2705109232628047</v>
      </c>
      <c r="JW32" s="115">
        <f t="shared" si="292"/>
        <v>-3.5533819876559107</v>
      </c>
      <c r="JX32" s="115">
        <f t="shared" si="293"/>
        <v>-3.828568076780698</v>
      </c>
      <c r="JY32" s="99"/>
      <c r="JZ32" s="99"/>
      <c r="KA32" s="99"/>
      <c r="KH32" s="96">
        <v>26</v>
      </c>
      <c r="KI32" s="100">
        <f>SQRT(('Box Position Calc'!$D30-KI$6)^2+(KI$4-'Box Position Calc'!$C30)^2)</f>
        <v>8.789728902366619</v>
      </c>
      <c r="KJ32" s="100">
        <f>SQRT(('Box Position Calc'!$D30-KJ$6)^2+(KJ$4-'Box Position Calc'!$C30)^2)</f>
        <v>11.896312068449689</v>
      </c>
      <c r="KK32" s="100">
        <f>SQRT(('Box Position Calc'!$D30-KK$6)^2+(KK$4-'Box Position Calc'!$C30)^2)</f>
        <v>13.511174719635269</v>
      </c>
      <c r="KL32" s="100">
        <f>SQRT(('Box Position Calc'!$D30-KL$6)^2+(KL$4-'Box Position Calc'!$C30)^2)</f>
        <v>15.149704371521997</v>
      </c>
      <c r="KM32" s="100">
        <f>SQRT(('Box Position Calc'!$D30-KM$6)^2+(KM$4-'Box Position Calc'!$C30)^2)</f>
        <v>16.804979665264291</v>
      </c>
      <c r="KN32" s="100">
        <f>SQRT(('Box Position Calc'!$D30-KN$6)^2+(KN$4-'Box Position Calc'!$C30)^2)</f>
        <v>18.472499541773228</v>
      </c>
      <c r="KO32" s="100">
        <f>SQRT(('Box Position Calc'!$D30-KO$6)^2+(KO$4-'Box Position Calc'!$C30)^2)</f>
        <v>20.149224199881989</v>
      </c>
      <c r="KP32" s="100">
        <f>SQRT(('Box Position Calc'!$D30-KP$6)^2+(KP$4-'Box Position Calc'!$C30)^2)</f>
        <v>21.833033027017567</v>
      </c>
      <c r="KQ32" s="100">
        <f>SQRT(('Box Position Calc'!$D30-KQ$6)^2+(KQ$4-'Box Position Calc'!$C30)^2)</f>
        <v>23.522404750067583</v>
      </c>
      <c r="KR32" s="100">
        <f>SQRT(('Box Position Calc'!$D30-KR$6)^2+(KR$4-'Box Position Calc'!$C30)^2)</f>
        <v>25.21622132791898</v>
      </c>
      <c r="KS32" s="100">
        <f>SQRT(('Box Position Calc'!$D30-KS$6)^2+(KS$4-'Box Position Calc'!$C30)^2)</f>
        <v>26.913643559663608</v>
      </c>
      <c r="KT32" s="100">
        <f>SQRT(('Box Position Calc'!$D30-KT$6)^2+(KT$4-'Box Position Calc'!$C30)^2)</f>
        <v>28.614029775969701</v>
      </c>
      <c r="KU32" s="100">
        <f>SQRT(('Box Position Calc'!$D30-KU$6)^2+(KU$4-'Box Position Calc'!$C30)^2)</f>
        <v>30.316881256965914</v>
      </c>
      <c r="KV32" s="100">
        <f>SQRT(('Box Position Calc'!$D30-KV$6)^2+(KV$4-'Box Position Calc'!$C30)^2)</f>
        <v>32.021804712465752</v>
      </c>
      <c r="KW32" s="100">
        <f>SQRT(('Box Position Calc'!$D30-KW$6)^2+(KW$4-'Box Position Calc'!$C30)^2)</f>
        <v>33.728485938491936</v>
      </c>
      <c r="KX32" s="100">
        <f>SQRT(('Box Position Calc'!$D30-KX$6)^2+(KX$4-'Box Position Calc'!$C30)^2)</f>
        <v>35.436670965656958</v>
      </c>
      <c r="KY32" s="100">
        <f>SQRT(('Box Position Calc'!$D30-KY$6)^2+(KY$4-'Box Position Calc'!$C30)^2)</f>
        <v>37.146152335320728</v>
      </c>
      <c r="KZ32" s="100">
        <f>SQRT(('Box Position Calc'!$D30-KZ$6)^2+(KZ$4-'Box Position Calc'!$C30)^2)</f>
        <v>38.856758952271157</v>
      </c>
      <c r="LA32" s="100">
        <f>SQRT(('Box Position Calc'!$D30-LA$6)^2+(LA$4-'Box Position Calc'!$C30)^2)</f>
        <v>38.856758952271157</v>
      </c>
      <c r="LB32" s="100">
        <f>SQRT(('Box Position Calc'!$D30-LB$6)^2+(LB$4-'Box Position Calc'!$C30)^2)</f>
        <v>41.611977274140749</v>
      </c>
      <c r="LC32" s="100">
        <f>SQRT(('Box Position Calc'!$D30-LC$6)^2+(LC$4-'Box Position Calc'!$C30)^2)</f>
        <v>42.990702165814973</v>
      </c>
      <c r="LD32" s="100">
        <f>SQRT(('Box Position Calc'!$D30-LD$6)^2+(LD$4-'Box Position Calc'!$C30)^2)</f>
        <v>44.370078438709633</v>
      </c>
      <c r="LE32" s="100">
        <f>SQRT(('Box Position Calc'!$D30-LE$6)^2+(LE$4-'Box Position Calc'!$C30)^2)</f>
        <v>45.750047174903735</v>
      </c>
      <c r="LF32" s="100">
        <f>SQRT(('Box Position Calc'!$D30-LF$6)^2+(LF$4-'Box Position Calc'!$C30)^2)</f>
        <v>47.130556332975992</v>
      </c>
      <c r="LG32" s="100">
        <f>SQRT(('Box Position Calc'!$D30-LG$6)^2+(LG$4-'Box Position Calc'!$C30)^2)</f>
        <v>48.511559776067443</v>
      </c>
      <c r="LH32" s="100">
        <f>SQRT(('Box Position Calc'!$D30-LH$6)^2+(LH$4-'Box Position Calc'!$C30)^2)</f>
        <v>49.893016459814696</v>
      </c>
      <c r="LI32" s="100">
        <f>SQRT(('Box Position Calc'!$D30-LI$6)^2+(LI$4-'Box Position Calc'!$C30)^2)</f>
        <v>51.274889750373426</v>
      </c>
      <c r="LJ32" s="100">
        <f>SQRT(('Box Position Calc'!$D30-LJ$6)^2+(LJ$4-'Box Position Calc'!$C30)^2)</f>
        <v>52.657146848911147</v>
      </c>
      <c r="LK32" s="100">
        <f>SQRT(('Box Position Calc'!$D30-LK$6)^2+(LK$4-'Box Position Calc'!$C30)^2)</f>
        <v>54.039758303714436</v>
      </c>
      <c r="LL32" s="100">
        <f>SQRT(('Box Position Calc'!$D30-LL$6)^2+(LL$4-'Box Position Calc'!$C30)^2)</f>
        <v>55.422697594768756</v>
      </c>
      <c r="LM32" s="100">
        <f>SQRT(('Box Position Calc'!$D30-LM$6)^2+(LM$4-'Box Position Calc'!$C30)^2)</f>
        <v>56.805940778581736</v>
      </c>
      <c r="LN32" s="100">
        <f>SQRT(('Box Position Calc'!$D30-LN$6)^2+(LN$4-'Box Position Calc'!$C30)^2)</f>
        <v>58.189466183318068</v>
      </c>
      <c r="LO32" s="100">
        <f>SQRT(('Box Position Calc'!$D30-LO$6)^2+(LO$4-'Box Position Calc'!$C30)^2)</f>
        <v>59.573254146139561</v>
      </c>
      <c r="LP32" s="100">
        <f>SQRT(('Box Position Calc'!$D30-LP$6)^2+(LP$4-'Box Position Calc'!$C30)^2)</f>
        <v>60.957286786099552</v>
      </c>
      <c r="LQ32" s="100">
        <f>SQRT(('Box Position Calc'!$D30-LQ$6)^2+(LQ$4-'Box Position Calc'!$C30)^2)</f>
        <v>62.341547807110743</v>
      </c>
      <c r="LR32" s="100">
        <f>SQRT(('Box Position Calc'!$D30-LR$6)^2+(LR$4-'Box Position Calc'!$C30)^2)</f>
        <v>63.726022326448359</v>
      </c>
      <c r="LS32" s="100">
        <f>SQRT(('Box Position Calc'!$D30-LS$6)^2+(LS$4-'Box Position Calc'!$C30)^2)</f>
        <v>63.672567950136724</v>
      </c>
      <c r="LT32" s="100">
        <f>SQRT(('Box Position Calc'!$D30-LT$6)^2+(LT$4-'Box Position Calc'!$C30)^2)</f>
        <v>65.857675560440143</v>
      </c>
      <c r="LU32" s="100">
        <f>SQRT(('Box Position Calc'!$D30-LU$6)^2+(LU$4-'Box Position Calc'!$C30)^2)</f>
        <v>66.956141434816033</v>
      </c>
      <c r="LV32" s="100">
        <f>SQRT(('Box Position Calc'!$D30-LV$6)^2+(LV$4-'Box Position Calc'!$C30)^2)</f>
        <v>68.058294460783927</v>
      </c>
      <c r="LW32" s="100">
        <f>SQRT(('Box Position Calc'!$D30-LW$6)^2+(LW$4-'Box Position Calc'!$C30)^2)</f>
        <v>69.163958370232436</v>
      </c>
      <c r="LX32" s="100">
        <f>SQRT(('Box Position Calc'!$D30-LX$6)^2+(LX$4-'Box Position Calc'!$C30)^2)</f>
        <v>70.272967444277668</v>
      </c>
      <c r="LY32" s="100">
        <f>SQRT(('Box Position Calc'!$D30-LY$6)^2+(LY$4-'Box Position Calc'!$C30)^2)</f>
        <v>71.38516577599691</v>
      </c>
      <c r="LZ32" s="100">
        <f>SQRT(('Box Position Calc'!$D30-LZ$6)^2+(LZ$4-'Box Position Calc'!$C30)^2)</f>
        <v>72.500406590345449</v>
      </c>
      <c r="MA32" s="100">
        <f>SQRT(('Box Position Calc'!$D30-MA$6)^2+(MA$4-'Box Position Calc'!$C30)^2)</f>
        <v>73.618551616566322</v>
      </c>
      <c r="MB32" s="100">
        <f>SQRT(('Box Position Calc'!$D30-MB$6)^2+(MB$4-'Box Position Calc'!$C30)^2)</f>
        <v>74.739470508784478</v>
      </c>
      <c r="MC32" s="100">
        <f>SQRT(('Box Position Calc'!$D30-MC$6)^2+(MC$4-'Box Position Calc'!$C30)^2)</f>
        <v>75.863040310830414</v>
      </c>
      <c r="MD32" s="100">
        <f>SQRT(('Box Position Calc'!$D30-MD$6)^2+(MD$4-'Box Position Calc'!$C30)^2)</f>
        <v>76.989144961667705</v>
      </c>
      <c r="ME32" s="100">
        <f>SQRT(('Box Position Calc'!$D30-ME$6)^2+(ME$4-'Box Position Calc'!$C30)^2)</f>
        <v>78.117674838102275</v>
      </c>
      <c r="MF32" s="100">
        <f>SQRT(('Box Position Calc'!$D30-MF$6)^2+(MF$4-'Box Position Calc'!$C30)^2)</f>
        <v>79.248526331731</v>
      </c>
      <c r="MG32" s="100">
        <f>SQRT(('Box Position Calc'!$D30-MG$6)^2+(MG$4-'Box Position Calc'!$C30)^2)</f>
        <v>80.381601457344928</v>
      </c>
      <c r="MH32" s="100">
        <f>SQRT(('Box Position Calc'!$D30-MH$6)^2+(MH$4-'Box Position Calc'!$C30)^2)</f>
        <v>81.516807490238492</v>
      </c>
      <c r="MI32" s="100">
        <f>SQRT(('Box Position Calc'!$D30-MI$6)^2+(MI$4-'Box Position Calc'!$C30)^2)</f>
        <v>82.654056630092612</v>
      </c>
      <c r="MJ32" s="100">
        <f>SQRT(('Box Position Calc'!$D30-MJ$6)^2+(MJ$4-'Box Position Calc'!$C30)^2)</f>
        <v>83.793265689298096</v>
      </c>
      <c r="MK32" s="100"/>
      <c r="ML32" s="100"/>
      <c r="MM32" s="100"/>
      <c r="MN32" s="100"/>
      <c r="MO32" s="100"/>
      <c r="MP32" s="100"/>
      <c r="MQ32" s="100"/>
      <c r="MR32" s="100"/>
      <c r="MS32" s="100"/>
      <c r="MT32" s="100"/>
      <c r="MU32" s="100"/>
      <c r="MV32" s="100"/>
      <c r="MW32" s="100"/>
      <c r="MX32" s="100"/>
      <c r="MY32" s="100"/>
      <c r="MZ32" s="100"/>
      <c r="NA32" s="100"/>
      <c r="NB32" s="100"/>
      <c r="NC32" s="100">
        <f>Display!C32</f>
        <v>1.3937357726160369</v>
      </c>
      <c r="ND32" s="100">
        <f>Display!D32</f>
        <v>6.0050060931079443</v>
      </c>
      <c r="NE32" s="100">
        <f>Display!D69</f>
        <v>29</v>
      </c>
      <c r="NF32" s="100"/>
      <c r="NG32" s="100">
        <f t="shared" si="294"/>
        <v>30.076364594234406</v>
      </c>
      <c r="NH32" s="100">
        <f t="shared" si="295"/>
        <v>21.733092272065051</v>
      </c>
      <c r="NI32" s="100">
        <f t="shared" si="296"/>
        <v>19.027799601637128</v>
      </c>
      <c r="NJ32" s="100">
        <f t="shared" si="297"/>
        <v>16.903770099174608</v>
      </c>
      <c r="NK32" s="100">
        <f t="shared" si="298"/>
        <v>15.19619238617139</v>
      </c>
      <c r="NL32" s="100">
        <f t="shared" si="299"/>
        <v>13.795838124113317</v>
      </c>
      <c r="NM32" s="100">
        <f t="shared" si="300"/>
        <v>12.627941466136576</v>
      </c>
      <c r="NN32" s="100">
        <f t="shared" si="301"/>
        <v>11.639826535179566</v>
      </c>
      <c r="NO32" s="100">
        <f t="shared" si="302"/>
        <v>10.793421301171634</v>
      </c>
      <c r="NP32" s="100">
        <f t="shared" si="303"/>
        <v>10.060582509779493</v>
      </c>
      <c r="NQ32" s="100">
        <f t="shared" si="304"/>
        <v>9.420088789969725</v>
      </c>
      <c r="NR32" s="100">
        <f t="shared" si="305"/>
        <v>8.8556539173802662</v>
      </c>
      <c r="NS32" s="100">
        <f t="shared" si="306"/>
        <v>8.3545817003698346</v>
      </c>
      <c r="NT32" s="100">
        <f t="shared" si="307"/>
        <v>7.9068349654143617</v>
      </c>
      <c r="NU32" s="100">
        <f t="shared" si="308"/>
        <v>7.5043781790371327</v>
      </c>
      <c r="NV32" s="100">
        <f t="shared" si="309"/>
        <v>7.1407048195930827</v>
      </c>
      <c r="NW32" s="100">
        <f t="shared" si="310"/>
        <v>6.8104919560735482</v>
      </c>
      <c r="NX32" s="100">
        <f t="shared" si="311"/>
        <v>6.5093439960556054</v>
      </c>
      <c r="NY32" s="100">
        <f t="shared" si="312"/>
        <v>6.5093439960556054</v>
      </c>
      <c r="NZ32" s="100">
        <f t="shared" si="313"/>
        <v>5.9997431764898579</v>
      </c>
      <c r="OA32" s="100">
        <f t="shared" si="314"/>
        <v>5.7694465372546802</v>
      </c>
      <c r="OB32" s="100">
        <f t="shared" si="315"/>
        <v>5.5534655034800835</v>
      </c>
      <c r="OC32" s="100">
        <f t="shared" si="316"/>
        <v>5.3505110958405453</v>
      </c>
      <c r="OD32" s="100">
        <f t="shared" si="317"/>
        <v>5.1594439507501022</v>
      </c>
      <c r="OE32" s="100">
        <f t="shared" si="318"/>
        <v>4.9792533085654611</v>
      </c>
      <c r="OF32" s="100">
        <f t="shared" si="319"/>
        <v>4.8090394328078503</v>
      </c>
      <c r="OG32" s="100">
        <f t="shared" si="320"/>
        <v>4.6479988264828194</v>
      </c>
      <c r="OH32" s="100">
        <f t="shared" si="321"/>
        <v>4.4954117415119015</v>
      </c>
      <c r="OI32" s="100">
        <f t="shared" si="322"/>
        <v>4.3506315781162925</v>
      </c>
      <c r="OJ32" s="100">
        <f t="shared" si="323"/>
        <v>4.2130758497575869</v>
      </c>
      <c r="OK32" s="100">
        <f t="shared" si="324"/>
        <v>4.0822184511582691</v>
      </c>
      <c r="OL32" s="100">
        <f t="shared" si="325"/>
        <v>3.9575830158986207</v>
      </c>
      <c r="OM32" s="100">
        <f t="shared" si="326"/>
        <v>3.838737189041467</v>
      </c>
      <c r="ON32" s="100">
        <f t="shared" si="327"/>
        <v>3.7252876713967567</v>
      </c>
      <c r="OO32" s="100">
        <f t="shared" si="328"/>
        <v>3.6168759170911358</v>
      </c>
      <c r="OP32" s="100">
        <f t="shared" si="329"/>
        <v>3.5131743863549048</v>
      </c>
      <c r="OQ32" s="100">
        <f t="shared" si="330"/>
        <v>2.6149783530798345</v>
      </c>
      <c r="OR32" s="100">
        <f t="shared" si="331"/>
        <v>1.7059288178610359</v>
      </c>
      <c r="OS32" s="100">
        <f t="shared" si="332"/>
        <v>1.2737082802162831</v>
      </c>
      <c r="OT32" s="100">
        <f t="shared" si="333"/>
        <v>0.85546355358638948</v>
      </c>
      <c r="OU32" s="100">
        <f t="shared" si="334"/>
        <v>0.45057004972255754</v>
      </c>
      <c r="OV32" s="100">
        <f t="shared" si="335"/>
        <v>5.8437084734748623E-2</v>
      </c>
      <c r="OW32" s="100">
        <f t="shared" si="336"/>
        <v>-0.32149416287990107</v>
      </c>
      <c r="OX32" s="100">
        <f t="shared" si="337"/>
        <v>-0.68975257151657843</v>
      </c>
      <c r="OY32" s="100">
        <f t="shared" si="338"/>
        <v>-1.0468388786529772</v>
      </c>
      <c r="OZ32" s="100">
        <f t="shared" si="339"/>
        <v>-1.3932273717410908</v>
      </c>
      <c r="PA32" s="100">
        <f t="shared" si="340"/>
        <v>-1.7293674736590674</v>
      </c>
      <c r="PB32" s="100">
        <f t="shared" si="341"/>
        <v>-2.0556852285477021</v>
      </c>
      <c r="PC32" s="100">
        <f t="shared" si="342"/>
        <v>-2.3725846937545612</v>
      </c>
      <c r="PD32" s="100">
        <f t="shared" si="343"/>
        <v>-2.6804492434504255</v>
      </c>
      <c r="PE32" s="100">
        <f t="shared" si="344"/>
        <v>-2.9796427892896133</v>
      </c>
      <c r="PF32" s="100">
        <f t="shared" si="345"/>
        <v>-3.2705109232628047</v>
      </c>
      <c r="PG32" s="100">
        <f t="shared" si="346"/>
        <v>-3.5533819876559107</v>
      </c>
      <c r="PH32" s="100">
        <f t="shared" si="347"/>
        <v>-3.828568076780698</v>
      </c>
      <c r="PI32" s="100"/>
      <c r="PJ32" s="100"/>
      <c r="PK32" s="100"/>
    </row>
    <row r="33" spans="1:427" x14ac:dyDescent="0.2">
      <c r="A33" s="92"/>
      <c r="B33" s="92"/>
      <c r="C33" s="92">
        <v>27</v>
      </c>
      <c r="D33" s="98">
        <f>SQRT(('Box Position Calc'!$D31-D$6)^2+(D$4-'Box Position Calc'!$C31)^2)</f>
        <v>8.7951520513022867</v>
      </c>
      <c r="E33" s="98">
        <f>SQRT(('Box Position Calc'!$D31-E$6)^2+(E$4-'Box Position Calc'!$C31)^2)</f>
        <v>11.924469281658533</v>
      </c>
      <c r="F33" s="98">
        <f>SQRT(('Box Position Calc'!$D31-F$6)^2+(F$4-'Box Position Calc'!$C31)^2)</f>
        <v>13.546595506591748</v>
      </c>
      <c r="G33" s="98">
        <f>SQRT(('Box Position Calc'!$D31-G$6)^2+(G$4-'Box Position Calc'!$C31)^2)</f>
        <v>15.190774527805932</v>
      </c>
      <c r="H33" s="98">
        <f>SQRT(('Box Position Calc'!$D31-H$6)^2+(H$4-'Box Position Calc'!$C31)^2)</f>
        <v>16.850552229986274</v>
      </c>
      <c r="I33" s="98">
        <f>SQRT(('Box Position Calc'!$D31-I$6)^2+(I$4-'Box Position Calc'!$C31)^2)</f>
        <v>18.521735580711262</v>
      </c>
      <c r="J33" s="98">
        <f>SQRT(('Box Position Calc'!$D31-J$6)^2+(J$4-'Box Position Calc'!$C31)^2)</f>
        <v>20.201494156460498</v>
      </c>
      <c r="K33" s="98">
        <f>SQRT(('Box Position Calc'!$D31-K$6)^2+(K$4-'Box Position Calc'!$C31)^2)</f>
        <v>21.887853758435565</v>
      </c>
      <c r="L33" s="98">
        <f>SQRT(('Box Position Calc'!$D31-L$6)^2+(L$4-'Box Position Calc'!$C31)^2)</f>
        <v>23.579398145695919</v>
      </c>
      <c r="M33" s="98">
        <f>SQRT(('Box Position Calc'!$D31-M$6)^2+(M$4-'Box Position Calc'!$C31)^2)</f>
        <v>25.275086358730142</v>
      </c>
      <c r="N33" s="98">
        <f>SQRT(('Box Position Calc'!$D31-N$6)^2+(N$4-'Box Position Calc'!$C31)^2)</f>
        <v>26.974136922888135</v>
      </c>
      <c r="O33" s="98">
        <f>SQRT(('Box Position Calc'!$D31-O$6)^2+(O$4-'Box Position Calc'!$C31)^2)</f>
        <v>28.67595218634596</v>
      </c>
      <c r="P33" s="98">
        <f>SQRT(('Box Position Calc'!$D31-P$6)^2+(P$4-'Box Position Calc'!$C31)^2)</f>
        <v>30.380067538073614</v>
      </c>
      <c r="Q33" s="98">
        <f>SQRT(('Box Position Calc'!$D31-Q$6)^2+(Q$4-'Box Position Calc'!$C31)^2)</f>
        <v>32.086116502432347</v>
      </c>
      <c r="R33" s="98">
        <f>SQRT(('Box Position Calc'!$D31-R$6)^2+(R$4-'Box Position Calc'!$C31)^2)</f>
        <v>33.793806230770166</v>
      </c>
      <c r="S33" s="98">
        <f>SQRT(('Box Position Calc'!$D31-S$6)^2+(S$4-'Box Position Calc'!$C31)^2)</f>
        <v>35.502899961601045</v>
      </c>
      <c r="T33" s="98">
        <f>SQRT(('Box Position Calc'!$D31-T$6)^2+(T$4-'Box Position Calc'!$C31)^2)</f>
        <v>37.213204250232124</v>
      </c>
      <c r="U33" s="98">
        <f>SQRT(('Box Position Calc'!$D31-U$6)^2+(U$4-'Box Position Calc'!$C31)^2)</f>
        <v>38.924559525073235</v>
      </c>
      <c r="V33" s="98">
        <f>SQRT(('Box Position Calc'!$D31-V$6)^2+(V$4-'Box Position Calc'!$C31)^2)</f>
        <v>38.924559525073235</v>
      </c>
      <c r="W33" s="98">
        <f>SQRT(('Box Position Calc'!$D31-W$6)^2+(W$4-'Box Position Calc'!$C31)^2)</f>
        <v>41.681043837116015</v>
      </c>
      <c r="X33" s="98">
        <f>SQRT(('Box Position Calc'!$D31-X$6)^2+(X$4-'Box Position Calc'!$C31)^2)</f>
        <v>43.060339150647053</v>
      </c>
      <c r="Y33" s="98">
        <f>SQRT(('Box Position Calc'!$D31-Y$6)^2+(Y$4-'Box Position Calc'!$C31)^2)</f>
        <v>44.440249415222034</v>
      </c>
      <c r="Z33" s="98">
        <f>SQRT(('Box Position Calc'!$D31-Z$6)^2+(Z$4-'Box Position Calc'!$C31)^2)</f>
        <v>45.820719072345121</v>
      </c>
      <c r="AA33" s="98">
        <f>SQRT(('Box Position Calc'!$D31-AA$6)^2+(AA$4-'Box Position Calc'!$C31)^2)</f>
        <v>47.20169904174675</v>
      </c>
      <c r="AB33" s="98">
        <f>SQRT(('Box Position Calc'!$D31-AB$6)^2+(AB$4-'Box Position Calc'!$C31)^2)</f>
        <v>48.583145806439241</v>
      </c>
      <c r="AC33" s="98">
        <f>SQRT(('Box Position Calc'!$D31-AC$6)^2+(AC$4-'Box Position Calc'!$C31)^2)</f>
        <v>49.96502064818015</v>
      </c>
      <c r="AD33" s="98">
        <f>SQRT(('Box Position Calc'!$D31-AD$6)^2+(AD$4-'Box Position Calc'!$C31)^2)</f>
        <v>51.347289005337338</v>
      </c>
      <c r="AE33" s="98">
        <f>SQRT(('Box Position Calc'!$D31-AE$6)^2+(AE$4-'Box Position Calc'!$C31)^2)</f>
        <v>52.729919930940902</v>
      </c>
      <c r="AF33" s="98">
        <f>SQRT(('Box Position Calc'!$D31-AF$6)^2+(AF$4-'Box Position Calc'!$C31)^2)</f>
        <v>54.112885633187922</v>
      </c>
      <c r="AG33" s="98">
        <f>SQRT(('Box Position Calc'!$D31-AG$6)^2+(AG$4-'Box Position Calc'!$C31)^2)</f>
        <v>55.496161084157414</v>
      </c>
      <c r="AH33" s="98">
        <f>SQRT(('Box Position Calc'!$D31-AH$6)^2+(AH$4-'Box Position Calc'!$C31)^2)</f>
        <v>56.879723685231227</v>
      </c>
      <c r="AI33" s="98">
        <f>SQRT(('Box Position Calc'!$D31-AI$6)^2+(AI$4-'Box Position Calc'!$C31)^2)</f>
        <v>58.263552979877517</v>
      </c>
      <c r="AJ33" s="98">
        <f>SQRT(('Box Position Calc'!$D31-AJ$6)^2+(AJ$4-'Box Position Calc'!$C31)^2)</f>
        <v>59.647630406169277</v>
      </c>
      <c r="AK33" s="98">
        <f>SQRT(('Box Position Calc'!$D31-AK$6)^2+(AK$4-'Box Position Calc'!$C31)^2)</f>
        <v>61.031939082780092</v>
      </c>
      <c r="AL33" s="98">
        <f>SQRT(('Box Position Calc'!$D31-AL$6)^2+(AL$4-'Box Position Calc'!$C31)^2)</f>
        <v>62.416463623299144</v>
      </c>
      <c r="AM33" s="98">
        <f>SQRT(('Box Position Calc'!$D31-AM$6)^2+(AM$4-'Box Position Calc'!$C31)^2)</f>
        <v>63.801189974594543</v>
      </c>
      <c r="AN33" s="98">
        <f>SQRT(('Box Position Calc'!$D31-AN$6)^2+(AN$4-'Box Position Calc'!$C31)^2)</f>
        <v>63.749936589402495</v>
      </c>
      <c r="AO33" s="98">
        <f>SQRT(('Box Position Calc'!$D31-AO$6)^2+(AO$4-'Box Position Calc'!$C31)^2)</f>
        <v>65.937247276892478</v>
      </c>
      <c r="AP33" s="98">
        <f>SQRT(('Box Position Calc'!$D31-AP$6)^2+(AP$4-'Box Position Calc'!$C31)^2)</f>
        <v>67.03675368997115</v>
      </c>
      <c r="AQ33" s="98">
        <f>SQRT(('Box Position Calc'!$D31-AQ$6)^2+(AQ$4-'Box Position Calc'!$C31)^2)</f>
        <v>68.139909271897693</v>
      </c>
      <c r="AR33" s="98">
        <f>SQRT(('Box Position Calc'!$D31-AR$6)^2+(AR$4-'Box Position Calc'!$C31)^2)</f>
        <v>69.24653961991045</v>
      </c>
      <c r="AS33" s="98">
        <f>SQRT(('Box Position Calc'!$D31-AS$6)^2+(AS$4-'Box Position Calc'!$C31)^2)</f>
        <v>70.356480771411498</v>
      </c>
      <c r="AT33" s="98">
        <f>SQRT(('Box Position Calc'!$D31-AT$6)^2+(AT$4-'Box Position Calc'!$C31)^2)</f>
        <v>71.469578473648156</v>
      </c>
      <c r="AU33" s="98">
        <f>SQRT(('Box Position Calc'!$D31-AU$6)^2+(AU$4-'Box Position Calc'!$C31)^2)</f>
        <v>72.58568751014694</v>
      </c>
      <c r="AV33" s="98">
        <f>SQRT(('Box Position Calc'!$D31-AV$6)^2+(AV$4-'Box Position Calc'!$C31)^2)</f>
        <v>73.704671079228348</v>
      </c>
      <c r="AW33" s="98">
        <f>SQRT(('Box Position Calc'!$D31-AW$6)^2+(AW$4-'Box Position Calc'!$C31)^2)</f>
        <v>74.826400220313744</v>
      </c>
      <c r="AX33" s="98">
        <f>SQRT(('Box Position Calc'!$D31-AX$6)^2+(AX$4-'Box Position Calc'!$C31)^2)</f>
        <v>75.95075328408987</v>
      </c>
      <c r="AY33" s="98">
        <f>SQRT(('Box Position Calc'!$D31-AY$6)^2+(AY$4-'Box Position Calc'!$C31)^2)</f>
        <v>77.077615442926074</v>
      </c>
      <c r="AZ33" s="98">
        <f>SQRT(('Box Position Calc'!$D31-AZ$6)^2+(AZ$4-'Box Position Calc'!$C31)^2)</f>
        <v>78.206878238242538</v>
      </c>
      <c r="BA33" s="98">
        <f>SQRT(('Box Position Calc'!$D31-BA$6)^2+(BA$4-'Box Position Calc'!$C31)^2)</f>
        <v>79.338439161807216</v>
      </c>
      <c r="BB33" s="98">
        <f>SQRT(('Box Position Calc'!$D31-BB$6)^2+(BB$4-'Box Position Calc'!$C31)^2)</f>
        <v>80.472201268196116</v>
      </c>
      <c r="BC33" s="98">
        <f>SQRT(('Box Position Calc'!$D31-BC$6)^2+(BC$4-'Box Position Calc'!$C31)^2)</f>
        <v>81.608072815887098</v>
      </c>
      <c r="BD33" s="98">
        <f>SQRT(('Box Position Calc'!$D31-BD$6)^2+(BD$4-'Box Position Calc'!$C31)^2)</f>
        <v>82.745966934672964</v>
      </c>
      <c r="BE33" s="98">
        <f>SQRT(('Box Position Calc'!$D31-BE$6)^2+(BE$4-'Box Position Calc'!$C31)^2)</f>
        <v>83.885801317276815</v>
      </c>
      <c r="BF33" s="98"/>
      <c r="BG33" s="98"/>
      <c r="BH33" s="98"/>
      <c r="BI33" s="98"/>
      <c r="BJ33" s="98"/>
      <c r="BK33" s="98"/>
      <c r="BL33" s="98"/>
      <c r="BM33" s="98"/>
      <c r="BN33" s="98"/>
      <c r="BO33" s="98"/>
      <c r="BP33" s="98"/>
      <c r="BQ33" s="98"/>
      <c r="BR33" s="98"/>
      <c r="BS33" s="98"/>
      <c r="BT33" s="98"/>
      <c r="BU33" s="98"/>
      <c r="BV33" s="98">
        <f>'Box Position Calc'!$D69</f>
        <v>1.31021557071867</v>
      </c>
      <c r="BW33" s="98">
        <f>'Box Position Calc'!$F69</f>
        <v>5.8687135107323893</v>
      </c>
      <c r="BX33" s="98">
        <f>Display!D70</f>
        <v>34</v>
      </c>
      <c r="BY33" s="101"/>
      <c r="BZ33" s="98">
        <f t="shared" si="186"/>
        <v>29.035305133823925</v>
      </c>
      <c r="CA33" s="98">
        <f t="shared" si="187"/>
        <v>20.976151443294526</v>
      </c>
      <c r="CB33" s="98">
        <f t="shared" si="188"/>
        <v>18.367658633192264</v>
      </c>
      <c r="CC33" s="98">
        <f t="shared" si="189"/>
        <v>16.320312965986375</v>
      </c>
      <c r="CD33" s="98">
        <f t="shared" si="190"/>
        <v>14.674522667779797</v>
      </c>
      <c r="CE33" s="98">
        <f t="shared" si="191"/>
        <v>13.324773147624995</v>
      </c>
      <c r="CF33" s="98">
        <f t="shared" si="192"/>
        <v>12.19894629029244</v>
      </c>
      <c r="CG33" s="98">
        <f t="shared" si="193"/>
        <v>11.246276989470999</v>
      </c>
      <c r="CH33" s="98">
        <f t="shared" si="194"/>
        <v>10.430093840840755</v>
      </c>
      <c r="CI33" s="98">
        <f t="shared" si="195"/>
        <v>9.7232971934663226</v>
      </c>
      <c r="CJ33" s="98">
        <f t="shared" si="196"/>
        <v>9.105455743984777</v>
      </c>
      <c r="CK33" s="98">
        <f t="shared" si="197"/>
        <v>8.5608904454974493</v>
      </c>
      <c r="CL33" s="98">
        <f t="shared" si="198"/>
        <v>8.0773782842201456</v>
      </c>
      <c r="CM33" s="98">
        <f t="shared" si="199"/>
        <v>7.645255609153395</v>
      </c>
      <c r="CN33" s="98">
        <f t="shared" si="200"/>
        <v>7.2567852460031474</v>
      </c>
      <c r="CO33" s="98">
        <f t="shared" si="201"/>
        <v>6.905701592382087</v>
      </c>
      <c r="CP33" s="98">
        <f t="shared" si="202"/>
        <v>6.5868782020667709</v>
      </c>
      <c r="CQ33" s="98">
        <f t="shared" si="203"/>
        <v>6.2960812026556425</v>
      </c>
      <c r="CR33" s="98">
        <f t="shared" si="204"/>
        <v>6.2960812026556425</v>
      </c>
      <c r="CS33" s="98">
        <f t="shared" si="205"/>
        <v>5.8014176267732864</v>
      </c>
      <c r="CT33" s="98">
        <f t="shared" si="206"/>
        <v>5.5778433139616084</v>
      </c>
      <c r="CU33" s="98">
        <f t="shared" si="207"/>
        <v>5.3681503439552785</v>
      </c>
      <c r="CV33" s="98">
        <f t="shared" si="208"/>
        <v>5.171089969669282</v>
      </c>
      <c r="CW33" s="98">
        <f t="shared" si="209"/>
        <v>4.9855582960255447</v>
      </c>
      <c r="CX33" s="98">
        <f t="shared" si="210"/>
        <v>4.810575945367134</v>
      </c>
      <c r="CY33" s="98">
        <f t="shared" si="211"/>
        <v>4.645271042750295</v>
      </c>
      <c r="CZ33" s="98">
        <f t="shared" si="212"/>
        <v>4.4888649076912372</v>
      </c>
      <c r="DA33" s="98">
        <f t="shared" si="213"/>
        <v>4.3406599647139501</v>
      </c>
      <c r="DB33" s="98">
        <f t="shared" si="214"/>
        <v>4.2000294826249558</v>
      </c>
      <c r="DC33" s="98">
        <f t="shared" si="215"/>
        <v>4.0664088286594335</v>
      </c>
      <c r="DD33" s="98">
        <f t="shared" si="216"/>
        <v>3.939287983555829</v>
      </c>
      <c r="DE33" s="98">
        <f t="shared" si="217"/>
        <v>3.8182051109974395</v>
      </c>
      <c r="DF33" s="98">
        <f t="shared" si="218"/>
        <v>3.7027410125494953</v>
      </c>
      <c r="DG33" s="98">
        <f t="shared" si="219"/>
        <v>3.5925143293639792</v>
      </c>
      <c r="DH33" s="98">
        <f t="shared" si="220"/>
        <v>3.4871773761621796</v>
      </c>
      <c r="DI33" s="98">
        <f t="shared" si="221"/>
        <v>3.3864125125919031</v>
      </c>
      <c r="DJ33" s="98">
        <f t="shared" si="222"/>
        <v>2.4891869775391626</v>
      </c>
      <c r="DK33" s="98">
        <f t="shared" si="223"/>
        <v>1.5853900731048896</v>
      </c>
      <c r="DL33" s="98">
        <f t="shared" si="224"/>
        <v>1.1556620289167086</v>
      </c>
      <c r="DM33" s="98">
        <f t="shared" si="225"/>
        <v>0.7398254403937301</v>
      </c>
      <c r="DN33" s="98">
        <f t="shared" si="226"/>
        <v>0.33725919314815656</v>
      </c>
      <c r="DO33" s="98">
        <f t="shared" si="227"/>
        <v>-5.2624059473572515E-2</v>
      </c>
      <c r="DP33" s="98">
        <f t="shared" si="228"/>
        <v>-0.43037993709432953</v>
      </c>
      <c r="DQ33" s="98">
        <f t="shared" si="229"/>
        <v>-0.79653424941557205</v>
      </c>
      <c r="DR33" s="98">
        <f t="shared" si="230"/>
        <v>-1.151584795538156</v>
      </c>
      <c r="DS33" s="98">
        <f t="shared" si="231"/>
        <v>-1.4960030514565403</v>
      </c>
      <c r="DT33" s="98">
        <f t="shared" si="232"/>
        <v>-1.8302357517227961</v>
      </c>
      <c r="DU33" s="98">
        <f t="shared" si="233"/>
        <v>-2.1547063712200156</v>
      </c>
      <c r="DV33" s="98">
        <f t="shared" si="234"/>
        <v>-2.4698165128612004</v>
      </c>
      <c r="DW33" s="98">
        <f t="shared" si="235"/>
        <v>-2.7759472068540276</v>
      </c>
      <c r="DX33" s="98">
        <f t="shared" si="236"/>
        <v>-3.0734601269638233</v>
      </c>
      <c r="DY33" s="98">
        <f t="shared" si="237"/>
        <v>-3.3626987289725605</v>
      </c>
      <c r="DZ33" s="98">
        <f t="shared" si="238"/>
        <v>-3.6439893162861381</v>
      </c>
      <c r="EA33" s="98">
        <f t="shared" si="239"/>
        <v>-3.9176420373854342</v>
      </c>
      <c r="EB33" s="98"/>
      <c r="EC33" s="98"/>
      <c r="ED33" s="98"/>
      <c r="EE33" s="98"/>
      <c r="EF33" s="98"/>
      <c r="EG33" s="98"/>
      <c r="EH33" s="98"/>
      <c r="EI33" s="98"/>
      <c r="EJ33" s="98"/>
      <c r="EK33" s="98"/>
      <c r="EL33" s="98"/>
      <c r="EM33" s="98"/>
      <c r="EN33" s="98"/>
      <c r="EO33" s="98"/>
      <c r="EP33" s="98"/>
      <c r="EU33" s="94"/>
      <c r="EV33" s="94"/>
      <c r="EW33" s="94"/>
      <c r="EX33" s="94">
        <v>27</v>
      </c>
      <c r="EY33" s="99">
        <f>SQRT(('Box Position Calc'!$D31-EY$6)^2+(EY$4-'Box Position Calc'!$C31)^2)</f>
        <v>8.7951520513022867</v>
      </c>
      <c r="EZ33" s="99">
        <f>SQRT(('Box Position Calc'!$D31-EZ$6)^2+(EZ$4-'Box Position Calc'!$C31)^2)</f>
        <v>11.924469281658533</v>
      </c>
      <c r="FA33" s="99">
        <f>SQRT(('Box Position Calc'!$D31-FA$6)^2+(FA$4-'Box Position Calc'!$C31)^2)</f>
        <v>13.546595506591748</v>
      </c>
      <c r="FB33" s="99">
        <f>SQRT(('Box Position Calc'!$D31-FB$6)^2+(FB$4-'Box Position Calc'!$C31)^2)</f>
        <v>15.190774527805932</v>
      </c>
      <c r="FC33" s="99">
        <f>SQRT(('Box Position Calc'!$D31-FC$6)^2+(FC$4-'Box Position Calc'!$C31)^2)</f>
        <v>16.850552229986274</v>
      </c>
      <c r="FD33" s="99">
        <f>SQRT(('Box Position Calc'!$D31-FD$6)^2+(FD$4-'Box Position Calc'!$C31)^2)</f>
        <v>18.521735580711262</v>
      </c>
      <c r="FE33" s="99">
        <f>SQRT(('Box Position Calc'!$D31-FE$6)^2+(FE$4-'Box Position Calc'!$C31)^2)</f>
        <v>20.201494156460498</v>
      </c>
      <c r="FF33" s="99">
        <f>SQRT(('Box Position Calc'!$D31-FF$6)^2+(FF$4-'Box Position Calc'!$C31)^2)</f>
        <v>21.887853758435565</v>
      </c>
      <c r="FG33" s="99">
        <f>SQRT(('Box Position Calc'!$D31-FG$6)^2+(FG$4-'Box Position Calc'!$C31)^2)</f>
        <v>23.579398145695919</v>
      </c>
      <c r="FH33" s="99">
        <f>SQRT(('Box Position Calc'!$D31-FH$6)^2+(FH$4-'Box Position Calc'!$C31)^2)</f>
        <v>25.275086358730142</v>
      </c>
      <c r="FI33" s="99">
        <f>SQRT(('Box Position Calc'!$D31-FI$6)^2+(FI$4-'Box Position Calc'!$C31)^2)</f>
        <v>26.974136922888135</v>
      </c>
      <c r="FJ33" s="99">
        <f>SQRT(('Box Position Calc'!$D31-FJ$6)^2+(FJ$4-'Box Position Calc'!$C31)^2)</f>
        <v>28.67595218634596</v>
      </c>
      <c r="FK33" s="99">
        <f>SQRT(('Box Position Calc'!$D31-FK$6)^2+(FK$4-'Box Position Calc'!$C31)^2)</f>
        <v>30.380067538073614</v>
      </c>
      <c r="FL33" s="99">
        <f>SQRT(('Box Position Calc'!$D31-FL$6)^2+(FL$4-'Box Position Calc'!$C31)^2)</f>
        <v>32.086116502432347</v>
      </c>
      <c r="FM33" s="99">
        <f>SQRT(('Box Position Calc'!$D31-FM$6)^2+(FM$4-'Box Position Calc'!$C31)^2)</f>
        <v>33.793806230770166</v>
      </c>
      <c r="FN33" s="99">
        <f>SQRT(('Box Position Calc'!$D31-FN$6)^2+(FN$4-'Box Position Calc'!$C31)^2)</f>
        <v>35.502899961601045</v>
      </c>
      <c r="FO33" s="99">
        <f>SQRT(('Box Position Calc'!$D31-FO$6)^2+(FO$4-'Box Position Calc'!$C31)^2)</f>
        <v>37.213204250232124</v>
      </c>
      <c r="FP33" s="99">
        <f>SQRT(('Box Position Calc'!$D31-FP$6)^2+(FP$4-'Box Position Calc'!$C31)^2)</f>
        <v>38.924559525073235</v>
      </c>
      <c r="FQ33" s="99">
        <f>SQRT(('Box Position Calc'!$D31-FQ$6)^2+(FQ$4-'Box Position Calc'!$C31)^2)</f>
        <v>38.924559525073235</v>
      </c>
      <c r="FR33" s="99">
        <f>SQRT(('Box Position Calc'!$D31-FR$6)^2+(FR$4-'Box Position Calc'!$C31)^2)</f>
        <v>41.681043837116015</v>
      </c>
      <c r="FS33" s="99">
        <f>SQRT(('Box Position Calc'!$D31-FS$6)^2+(FS$4-'Box Position Calc'!$C31)^2)</f>
        <v>43.060339150647053</v>
      </c>
      <c r="FT33" s="99">
        <f>SQRT(('Box Position Calc'!$D31-FT$6)^2+(FT$4-'Box Position Calc'!$C31)^2)</f>
        <v>44.440249415222034</v>
      </c>
      <c r="FU33" s="99">
        <f>SQRT(('Box Position Calc'!$D31-FU$6)^2+(FU$4-'Box Position Calc'!$C31)^2)</f>
        <v>45.820719072345121</v>
      </c>
      <c r="FV33" s="99">
        <f>SQRT(('Box Position Calc'!$D31-FV$6)^2+(FV$4-'Box Position Calc'!$C31)^2)</f>
        <v>47.20169904174675</v>
      </c>
      <c r="FW33" s="99">
        <f>SQRT(('Box Position Calc'!$D31-FW$6)^2+(FW$4-'Box Position Calc'!$C31)^2)</f>
        <v>48.583145806439241</v>
      </c>
      <c r="FX33" s="99">
        <f>SQRT(('Box Position Calc'!$D31-FX$6)^2+(FX$4-'Box Position Calc'!$C31)^2)</f>
        <v>49.96502064818015</v>
      </c>
      <c r="FY33" s="99">
        <f>SQRT(('Box Position Calc'!$D31-FY$6)^2+(FY$4-'Box Position Calc'!$C31)^2)</f>
        <v>51.347289005337338</v>
      </c>
      <c r="FZ33" s="99">
        <f>SQRT(('Box Position Calc'!$D31-FZ$6)^2+(FZ$4-'Box Position Calc'!$C31)^2)</f>
        <v>52.729919930940902</v>
      </c>
      <c r="GA33" s="99">
        <f>SQRT(('Box Position Calc'!$D31-GA$6)^2+(GA$4-'Box Position Calc'!$C31)^2)</f>
        <v>54.112885633187922</v>
      </c>
      <c r="GB33" s="99">
        <f>SQRT(('Box Position Calc'!$D31-GB$6)^2+(GB$4-'Box Position Calc'!$C31)^2)</f>
        <v>55.496161084157414</v>
      </c>
      <c r="GC33" s="99">
        <f>SQRT(('Box Position Calc'!$D31-GC$6)^2+(GC$4-'Box Position Calc'!$C31)^2)</f>
        <v>56.879723685231227</v>
      </c>
      <c r="GD33" s="99">
        <f>SQRT(('Box Position Calc'!$D31-GD$6)^2+(GD$4-'Box Position Calc'!$C31)^2)</f>
        <v>58.263552979877517</v>
      </c>
      <c r="GE33" s="99">
        <f>SQRT(('Box Position Calc'!$D31-GE$6)^2+(GE$4-'Box Position Calc'!$C31)^2)</f>
        <v>59.647630406169277</v>
      </c>
      <c r="GF33" s="99">
        <f>SQRT(('Box Position Calc'!$D31-GF$6)^2+(GF$4-'Box Position Calc'!$C31)^2)</f>
        <v>61.031939082780092</v>
      </c>
      <c r="GG33" s="99">
        <f>SQRT(('Box Position Calc'!$D31-GG$6)^2+(GG$4-'Box Position Calc'!$C31)^2)</f>
        <v>62.416463623299144</v>
      </c>
      <c r="GH33" s="99">
        <f>SQRT(('Box Position Calc'!$D31-GH$6)^2+(GH$4-'Box Position Calc'!$C31)^2)</f>
        <v>63.801189974594543</v>
      </c>
      <c r="GI33" s="99">
        <f>SQRT(('Box Position Calc'!$D31-GI$6)^2+(GI$4-'Box Position Calc'!$C31)^2)</f>
        <v>63.749936589402495</v>
      </c>
      <c r="GJ33" s="99">
        <f>SQRT(('Box Position Calc'!$D31-GJ$6)^2+(GJ$4-'Box Position Calc'!$C31)^2)</f>
        <v>65.937247276892478</v>
      </c>
      <c r="GK33" s="99">
        <f>SQRT(('Box Position Calc'!$D31-GK$6)^2+(GK$4-'Box Position Calc'!$C31)^2)</f>
        <v>67.03675368997115</v>
      </c>
      <c r="GL33" s="99">
        <f>SQRT(('Box Position Calc'!$D31-GL$6)^2+(GL$4-'Box Position Calc'!$C31)^2)</f>
        <v>68.139909271897693</v>
      </c>
      <c r="GM33" s="99">
        <f>SQRT(('Box Position Calc'!$D31-GM$6)^2+(GM$4-'Box Position Calc'!$C31)^2)</f>
        <v>69.24653961991045</v>
      </c>
      <c r="GN33" s="99">
        <f>SQRT(('Box Position Calc'!$D31-GN$6)^2+(GN$4-'Box Position Calc'!$C31)^2)</f>
        <v>70.356480771411498</v>
      </c>
      <c r="GO33" s="99">
        <f>SQRT(('Box Position Calc'!$D31-GO$6)^2+(GO$4-'Box Position Calc'!$C31)^2)</f>
        <v>71.469578473648156</v>
      </c>
      <c r="GP33" s="99">
        <f>SQRT(('Box Position Calc'!$D31-GP$6)^2+(GP$4-'Box Position Calc'!$C31)^2)</f>
        <v>72.58568751014694</v>
      </c>
      <c r="GQ33" s="99">
        <f>SQRT(('Box Position Calc'!$D31-GQ$6)^2+(GQ$4-'Box Position Calc'!$C31)^2)</f>
        <v>73.704671079228348</v>
      </c>
      <c r="GR33" s="99">
        <f>SQRT(('Box Position Calc'!$D31-GR$6)^2+(GR$4-'Box Position Calc'!$C31)^2)</f>
        <v>74.826400220313744</v>
      </c>
      <c r="GS33" s="99">
        <f>SQRT(('Box Position Calc'!$D31-GS$6)^2+(GS$4-'Box Position Calc'!$C31)^2)</f>
        <v>75.95075328408987</v>
      </c>
      <c r="GT33" s="99">
        <f>SQRT(('Box Position Calc'!$D31-GT$6)^2+(GT$4-'Box Position Calc'!$C31)^2)</f>
        <v>77.077615442926074</v>
      </c>
      <c r="GU33" s="99">
        <f>SQRT(('Box Position Calc'!$D31-GU$6)^2+(GU$4-'Box Position Calc'!$C31)^2)</f>
        <v>78.206878238242538</v>
      </c>
      <c r="GV33" s="99">
        <f>SQRT(('Box Position Calc'!$D31-GV$6)^2+(GV$4-'Box Position Calc'!$C31)^2)</f>
        <v>79.338439161807216</v>
      </c>
      <c r="GW33" s="99">
        <f>SQRT(('Box Position Calc'!$D31-GW$6)^2+(GW$4-'Box Position Calc'!$C31)^2)</f>
        <v>80.472201268196116</v>
      </c>
      <c r="GX33" s="99">
        <f>SQRT(('Box Position Calc'!$D31-GX$6)^2+(GX$4-'Box Position Calc'!$C31)^2)</f>
        <v>81.608072815887098</v>
      </c>
      <c r="GY33" s="99">
        <f>SQRT(('Box Position Calc'!$D31-GY$6)^2+(GY$4-'Box Position Calc'!$C31)^2)</f>
        <v>82.745966934672964</v>
      </c>
      <c r="GZ33" s="99">
        <f>SQRT(('Box Position Calc'!$D31-GZ$6)^2+(GZ$4-'Box Position Calc'!$C31)^2)</f>
        <v>83.885801317276815</v>
      </c>
      <c r="HA33" s="99"/>
      <c r="HB33" s="99"/>
      <c r="HC33" s="99"/>
      <c r="HD33" s="99"/>
      <c r="HE33" s="99"/>
      <c r="HF33" s="99"/>
      <c r="HG33" s="99"/>
      <c r="HH33" s="99"/>
      <c r="HI33" s="99"/>
      <c r="HJ33" s="99"/>
      <c r="HK33" s="99"/>
      <c r="HL33" s="99"/>
      <c r="HM33" s="99"/>
      <c r="HN33" s="99"/>
      <c r="HO33" s="99"/>
      <c r="HP33" s="99"/>
      <c r="HQ33" s="99"/>
      <c r="HR33" s="99"/>
      <c r="HS33" s="115">
        <f>'Box Position Calc'!$D69</f>
        <v>1.31021557071867</v>
      </c>
      <c r="HT33" s="115">
        <f>'Box Position Calc'!$F69</f>
        <v>5.8687135107323893</v>
      </c>
      <c r="HU33" s="115">
        <f>Display!FB70</f>
        <v>0</v>
      </c>
      <c r="HV33" s="116"/>
      <c r="HW33" s="115">
        <f t="shared" si="240"/>
        <v>29.035305133823925</v>
      </c>
      <c r="HX33" s="115">
        <f t="shared" si="241"/>
        <v>20.976151443294526</v>
      </c>
      <c r="HY33" s="115">
        <f t="shared" si="242"/>
        <v>18.367658633192264</v>
      </c>
      <c r="HZ33" s="115">
        <f t="shared" si="243"/>
        <v>16.320312965986375</v>
      </c>
      <c r="IA33" s="115">
        <f t="shared" si="244"/>
        <v>14.674522667779797</v>
      </c>
      <c r="IB33" s="115">
        <f t="shared" si="245"/>
        <v>13.324773147624995</v>
      </c>
      <c r="IC33" s="115">
        <f t="shared" si="246"/>
        <v>12.19894629029244</v>
      </c>
      <c r="ID33" s="115">
        <f t="shared" si="247"/>
        <v>11.246276989470999</v>
      </c>
      <c r="IE33" s="115">
        <f t="shared" si="248"/>
        <v>10.430093840840755</v>
      </c>
      <c r="IF33" s="115">
        <f t="shared" si="249"/>
        <v>9.7232971934663226</v>
      </c>
      <c r="IG33" s="115">
        <f t="shared" si="250"/>
        <v>9.105455743984777</v>
      </c>
      <c r="IH33" s="115">
        <f t="shared" si="251"/>
        <v>8.5608904454974493</v>
      </c>
      <c r="II33" s="115">
        <f t="shared" si="252"/>
        <v>8.0773782842201456</v>
      </c>
      <c r="IJ33" s="115">
        <f t="shared" si="253"/>
        <v>7.645255609153395</v>
      </c>
      <c r="IK33" s="115">
        <f t="shared" si="254"/>
        <v>7.2567852460031474</v>
      </c>
      <c r="IL33" s="115">
        <f t="shared" si="255"/>
        <v>6.905701592382087</v>
      </c>
      <c r="IM33" s="115">
        <f t="shared" si="256"/>
        <v>6.5868782020667709</v>
      </c>
      <c r="IN33" s="115">
        <f t="shared" si="257"/>
        <v>6.2960812026556425</v>
      </c>
      <c r="IO33" s="115">
        <f t="shared" si="258"/>
        <v>6.2960812026556425</v>
      </c>
      <c r="IP33" s="115">
        <f t="shared" si="259"/>
        <v>5.8014176267732864</v>
      </c>
      <c r="IQ33" s="115">
        <f t="shared" si="260"/>
        <v>5.5778433139616084</v>
      </c>
      <c r="IR33" s="115">
        <f t="shared" si="261"/>
        <v>5.3681503439552785</v>
      </c>
      <c r="IS33" s="115">
        <f t="shared" si="262"/>
        <v>5.171089969669282</v>
      </c>
      <c r="IT33" s="115">
        <f t="shared" si="263"/>
        <v>4.9855582960255447</v>
      </c>
      <c r="IU33" s="115">
        <f t="shared" si="264"/>
        <v>4.810575945367134</v>
      </c>
      <c r="IV33" s="115">
        <f t="shared" si="265"/>
        <v>4.645271042750295</v>
      </c>
      <c r="IW33" s="115">
        <f t="shared" si="266"/>
        <v>4.4888649076912372</v>
      </c>
      <c r="IX33" s="115">
        <f t="shared" si="267"/>
        <v>4.3406599647139501</v>
      </c>
      <c r="IY33" s="115">
        <f t="shared" si="268"/>
        <v>4.2000294826249558</v>
      </c>
      <c r="IZ33" s="115">
        <f t="shared" si="269"/>
        <v>4.0664088286594335</v>
      </c>
      <c r="JA33" s="115">
        <f t="shared" si="270"/>
        <v>3.939287983555829</v>
      </c>
      <c r="JB33" s="115">
        <f t="shared" si="271"/>
        <v>3.8182051109974395</v>
      </c>
      <c r="JC33" s="115">
        <f t="shared" si="272"/>
        <v>3.7027410125494953</v>
      </c>
      <c r="JD33" s="115">
        <f t="shared" si="273"/>
        <v>3.5925143293639792</v>
      </c>
      <c r="JE33" s="115">
        <f t="shared" si="274"/>
        <v>3.4871773761621796</v>
      </c>
      <c r="JF33" s="115">
        <f t="shared" si="275"/>
        <v>3.3864125125919031</v>
      </c>
      <c r="JG33" s="115">
        <f t="shared" si="276"/>
        <v>2.4891869775391626</v>
      </c>
      <c r="JH33" s="115">
        <f t="shared" si="277"/>
        <v>1.5853900731048896</v>
      </c>
      <c r="JI33" s="115">
        <f t="shared" si="278"/>
        <v>1.1556620289167086</v>
      </c>
      <c r="JJ33" s="115">
        <f t="shared" si="279"/>
        <v>0.7398254403937301</v>
      </c>
      <c r="JK33" s="115">
        <f t="shared" si="280"/>
        <v>0.33725919314815656</v>
      </c>
      <c r="JL33" s="115">
        <f t="shared" si="281"/>
        <v>-5.2624059473572515E-2</v>
      </c>
      <c r="JM33" s="115">
        <f t="shared" si="282"/>
        <v>-0.43037993709432953</v>
      </c>
      <c r="JN33" s="115">
        <f t="shared" si="283"/>
        <v>-0.79653424941557205</v>
      </c>
      <c r="JO33" s="115">
        <f t="shared" si="284"/>
        <v>-1.151584795538156</v>
      </c>
      <c r="JP33" s="115">
        <f t="shared" si="285"/>
        <v>-1.4960030514565403</v>
      </c>
      <c r="JQ33" s="115">
        <f t="shared" si="286"/>
        <v>-1.8302357517227961</v>
      </c>
      <c r="JR33" s="115">
        <f t="shared" si="287"/>
        <v>-2.1547063712200156</v>
      </c>
      <c r="JS33" s="115">
        <f t="shared" si="288"/>
        <v>-2.4698165128612004</v>
      </c>
      <c r="JT33" s="115">
        <f t="shared" si="289"/>
        <v>-2.7759472068540276</v>
      </c>
      <c r="JU33" s="115">
        <f t="shared" si="290"/>
        <v>-3.0734601269638233</v>
      </c>
      <c r="JV33" s="115">
        <f t="shared" si="291"/>
        <v>-3.3626987289725605</v>
      </c>
      <c r="JW33" s="115">
        <f t="shared" si="292"/>
        <v>-3.6439893162861381</v>
      </c>
      <c r="JX33" s="115">
        <f t="shared" si="293"/>
        <v>-3.9176420373854342</v>
      </c>
      <c r="JY33" s="99"/>
      <c r="JZ33" s="99"/>
      <c r="KA33" s="99"/>
      <c r="KH33" s="96">
        <v>27</v>
      </c>
      <c r="KI33" s="100">
        <f>SQRT(('Box Position Calc'!$D31-KI$6)^2+(KI$4-'Box Position Calc'!$C31)^2)</f>
        <v>8.7951520513022867</v>
      </c>
      <c r="KJ33" s="100">
        <f>SQRT(('Box Position Calc'!$D31-KJ$6)^2+(KJ$4-'Box Position Calc'!$C31)^2)</f>
        <v>11.924469281658533</v>
      </c>
      <c r="KK33" s="100">
        <f>SQRT(('Box Position Calc'!$D31-KK$6)^2+(KK$4-'Box Position Calc'!$C31)^2)</f>
        <v>13.546595506591748</v>
      </c>
      <c r="KL33" s="100">
        <f>SQRT(('Box Position Calc'!$D31-KL$6)^2+(KL$4-'Box Position Calc'!$C31)^2)</f>
        <v>15.190774527805932</v>
      </c>
      <c r="KM33" s="100">
        <f>SQRT(('Box Position Calc'!$D31-KM$6)^2+(KM$4-'Box Position Calc'!$C31)^2)</f>
        <v>16.850552229986274</v>
      </c>
      <c r="KN33" s="100">
        <f>SQRT(('Box Position Calc'!$D31-KN$6)^2+(KN$4-'Box Position Calc'!$C31)^2)</f>
        <v>18.521735580711262</v>
      </c>
      <c r="KO33" s="100">
        <f>SQRT(('Box Position Calc'!$D31-KO$6)^2+(KO$4-'Box Position Calc'!$C31)^2)</f>
        <v>20.201494156460498</v>
      </c>
      <c r="KP33" s="100">
        <f>SQRT(('Box Position Calc'!$D31-KP$6)^2+(KP$4-'Box Position Calc'!$C31)^2)</f>
        <v>21.887853758435565</v>
      </c>
      <c r="KQ33" s="100">
        <f>SQRT(('Box Position Calc'!$D31-KQ$6)^2+(KQ$4-'Box Position Calc'!$C31)^2)</f>
        <v>23.579398145695919</v>
      </c>
      <c r="KR33" s="100">
        <f>SQRT(('Box Position Calc'!$D31-KR$6)^2+(KR$4-'Box Position Calc'!$C31)^2)</f>
        <v>25.275086358730142</v>
      </c>
      <c r="KS33" s="100">
        <f>SQRT(('Box Position Calc'!$D31-KS$6)^2+(KS$4-'Box Position Calc'!$C31)^2)</f>
        <v>26.974136922888135</v>
      </c>
      <c r="KT33" s="100">
        <f>SQRT(('Box Position Calc'!$D31-KT$6)^2+(KT$4-'Box Position Calc'!$C31)^2)</f>
        <v>28.67595218634596</v>
      </c>
      <c r="KU33" s="100">
        <f>SQRT(('Box Position Calc'!$D31-KU$6)^2+(KU$4-'Box Position Calc'!$C31)^2)</f>
        <v>30.380067538073614</v>
      </c>
      <c r="KV33" s="100">
        <f>SQRT(('Box Position Calc'!$D31-KV$6)^2+(KV$4-'Box Position Calc'!$C31)^2)</f>
        <v>32.086116502432347</v>
      </c>
      <c r="KW33" s="100">
        <f>SQRT(('Box Position Calc'!$D31-KW$6)^2+(KW$4-'Box Position Calc'!$C31)^2)</f>
        <v>33.793806230770166</v>
      </c>
      <c r="KX33" s="100">
        <f>SQRT(('Box Position Calc'!$D31-KX$6)^2+(KX$4-'Box Position Calc'!$C31)^2)</f>
        <v>35.502899961601045</v>
      </c>
      <c r="KY33" s="100">
        <f>SQRT(('Box Position Calc'!$D31-KY$6)^2+(KY$4-'Box Position Calc'!$C31)^2)</f>
        <v>37.213204250232124</v>
      </c>
      <c r="KZ33" s="100">
        <f>SQRT(('Box Position Calc'!$D31-KZ$6)^2+(KZ$4-'Box Position Calc'!$C31)^2)</f>
        <v>38.924559525073235</v>
      </c>
      <c r="LA33" s="100">
        <f>SQRT(('Box Position Calc'!$D31-LA$6)^2+(LA$4-'Box Position Calc'!$C31)^2)</f>
        <v>38.924559525073235</v>
      </c>
      <c r="LB33" s="100">
        <f>SQRT(('Box Position Calc'!$D31-LB$6)^2+(LB$4-'Box Position Calc'!$C31)^2)</f>
        <v>41.681043837116015</v>
      </c>
      <c r="LC33" s="100">
        <f>SQRT(('Box Position Calc'!$D31-LC$6)^2+(LC$4-'Box Position Calc'!$C31)^2)</f>
        <v>43.060339150647053</v>
      </c>
      <c r="LD33" s="100">
        <f>SQRT(('Box Position Calc'!$D31-LD$6)^2+(LD$4-'Box Position Calc'!$C31)^2)</f>
        <v>44.440249415222034</v>
      </c>
      <c r="LE33" s="100">
        <f>SQRT(('Box Position Calc'!$D31-LE$6)^2+(LE$4-'Box Position Calc'!$C31)^2)</f>
        <v>45.820719072345121</v>
      </c>
      <c r="LF33" s="100">
        <f>SQRT(('Box Position Calc'!$D31-LF$6)^2+(LF$4-'Box Position Calc'!$C31)^2)</f>
        <v>47.20169904174675</v>
      </c>
      <c r="LG33" s="100">
        <f>SQRT(('Box Position Calc'!$D31-LG$6)^2+(LG$4-'Box Position Calc'!$C31)^2)</f>
        <v>48.583145806439241</v>
      </c>
      <c r="LH33" s="100">
        <f>SQRT(('Box Position Calc'!$D31-LH$6)^2+(LH$4-'Box Position Calc'!$C31)^2)</f>
        <v>49.96502064818015</v>
      </c>
      <c r="LI33" s="100">
        <f>SQRT(('Box Position Calc'!$D31-LI$6)^2+(LI$4-'Box Position Calc'!$C31)^2)</f>
        <v>51.347289005337338</v>
      </c>
      <c r="LJ33" s="100">
        <f>SQRT(('Box Position Calc'!$D31-LJ$6)^2+(LJ$4-'Box Position Calc'!$C31)^2)</f>
        <v>52.729919930940902</v>
      </c>
      <c r="LK33" s="100">
        <f>SQRT(('Box Position Calc'!$D31-LK$6)^2+(LK$4-'Box Position Calc'!$C31)^2)</f>
        <v>54.112885633187922</v>
      </c>
      <c r="LL33" s="100">
        <f>SQRT(('Box Position Calc'!$D31-LL$6)^2+(LL$4-'Box Position Calc'!$C31)^2)</f>
        <v>55.496161084157414</v>
      </c>
      <c r="LM33" s="100">
        <f>SQRT(('Box Position Calc'!$D31-LM$6)^2+(LM$4-'Box Position Calc'!$C31)^2)</f>
        <v>56.879723685231227</v>
      </c>
      <c r="LN33" s="100">
        <f>SQRT(('Box Position Calc'!$D31-LN$6)^2+(LN$4-'Box Position Calc'!$C31)^2)</f>
        <v>58.263552979877517</v>
      </c>
      <c r="LO33" s="100">
        <f>SQRT(('Box Position Calc'!$D31-LO$6)^2+(LO$4-'Box Position Calc'!$C31)^2)</f>
        <v>59.647630406169277</v>
      </c>
      <c r="LP33" s="100">
        <f>SQRT(('Box Position Calc'!$D31-LP$6)^2+(LP$4-'Box Position Calc'!$C31)^2)</f>
        <v>61.031939082780092</v>
      </c>
      <c r="LQ33" s="100">
        <f>SQRT(('Box Position Calc'!$D31-LQ$6)^2+(LQ$4-'Box Position Calc'!$C31)^2)</f>
        <v>62.416463623299144</v>
      </c>
      <c r="LR33" s="100">
        <f>SQRT(('Box Position Calc'!$D31-LR$6)^2+(LR$4-'Box Position Calc'!$C31)^2)</f>
        <v>63.801189974594543</v>
      </c>
      <c r="LS33" s="100">
        <f>SQRT(('Box Position Calc'!$D31-LS$6)^2+(LS$4-'Box Position Calc'!$C31)^2)</f>
        <v>63.749936589402495</v>
      </c>
      <c r="LT33" s="100">
        <f>SQRT(('Box Position Calc'!$D31-LT$6)^2+(LT$4-'Box Position Calc'!$C31)^2)</f>
        <v>65.937247276892478</v>
      </c>
      <c r="LU33" s="100">
        <f>SQRT(('Box Position Calc'!$D31-LU$6)^2+(LU$4-'Box Position Calc'!$C31)^2)</f>
        <v>67.03675368997115</v>
      </c>
      <c r="LV33" s="100">
        <f>SQRT(('Box Position Calc'!$D31-LV$6)^2+(LV$4-'Box Position Calc'!$C31)^2)</f>
        <v>68.139909271897693</v>
      </c>
      <c r="LW33" s="100">
        <f>SQRT(('Box Position Calc'!$D31-LW$6)^2+(LW$4-'Box Position Calc'!$C31)^2)</f>
        <v>69.24653961991045</v>
      </c>
      <c r="LX33" s="100">
        <f>SQRT(('Box Position Calc'!$D31-LX$6)^2+(LX$4-'Box Position Calc'!$C31)^2)</f>
        <v>70.356480771411498</v>
      </c>
      <c r="LY33" s="100">
        <f>SQRT(('Box Position Calc'!$D31-LY$6)^2+(LY$4-'Box Position Calc'!$C31)^2)</f>
        <v>71.469578473648156</v>
      </c>
      <c r="LZ33" s="100">
        <f>SQRT(('Box Position Calc'!$D31-LZ$6)^2+(LZ$4-'Box Position Calc'!$C31)^2)</f>
        <v>72.58568751014694</v>
      </c>
      <c r="MA33" s="100">
        <f>SQRT(('Box Position Calc'!$D31-MA$6)^2+(MA$4-'Box Position Calc'!$C31)^2)</f>
        <v>73.704671079228348</v>
      </c>
      <c r="MB33" s="100">
        <f>SQRT(('Box Position Calc'!$D31-MB$6)^2+(MB$4-'Box Position Calc'!$C31)^2)</f>
        <v>74.826400220313744</v>
      </c>
      <c r="MC33" s="100">
        <f>SQRT(('Box Position Calc'!$D31-MC$6)^2+(MC$4-'Box Position Calc'!$C31)^2)</f>
        <v>75.95075328408987</v>
      </c>
      <c r="MD33" s="100">
        <f>SQRT(('Box Position Calc'!$D31-MD$6)^2+(MD$4-'Box Position Calc'!$C31)^2)</f>
        <v>77.077615442926074</v>
      </c>
      <c r="ME33" s="100">
        <f>SQRT(('Box Position Calc'!$D31-ME$6)^2+(ME$4-'Box Position Calc'!$C31)^2)</f>
        <v>78.206878238242538</v>
      </c>
      <c r="MF33" s="100">
        <f>SQRT(('Box Position Calc'!$D31-MF$6)^2+(MF$4-'Box Position Calc'!$C31)^2)</f>
        <v>79.338439161807216</v>
      </c>
      <c r="MG33" s="100">
        <f>SQRT(('Box Position Calc'!$D31-MG$6)^2+(MG$4-'Box Position Calc'!$C31)^2)</f>
        <v>80.472201268196116</v>
      </c>
      <c r="MH33" s="100">
        <f>SQRT(('Box Position Calc'!$D31-MH$6)^2+(MH$4-'Box Position Calc'!$C31)^2)</f>
        <v>81.608072815887098</v>
      </c>
      <c r="MI33" s="100">
        <f>SQRT(('Box Position Calc'!$D31-MI$6)^2+(MI$4-'Box Position Calc'!$C31)^2)</f>
        <v>82.745966934672964</v>
      </c>
      <c r="MJ33" s="100">
        <f>SQRT(('Box Position Calc'!$D31-MJ$6)^2+(MJ$4-'Box Position Calc'!$C31)^2)</f>
        <v>83.885801317276815</v>
      </c>
      <c r="MK33" s="100"/>
      <c r="ML33" s="100"/>
      <c r="MM33" s="100"/>
      <c r="MN33" s="100"/>
      <c r="MO33" s="100"/>
      <c r="MP33" s="100"/>
      <c r="MQ33" s="100"/>
      <c r="MR33" s="100"/>
      <c r="MS33" s="100"/>
      <c r="MT33" s="100"/>
      <c r="MU33" s="100"/>
      <c r="MV33" s="100"/>
      <c r="MW33" s="100"/>
      <c r="MX33" s="100"/>
      <c r="MY33" s="100"/>
      <c r="MZ33" s="100"/>
      <c r="NA33" s="100"/>
      <c r="NB33" s="100"/>
      <c r="NC33" s="100">
        <f>Display!C33</f>
        <v>1.31021557071867</v>
      </c>
      <c r="ND33" s="100">
        <f>Display!D33</f>
        <v>5.8687135107323893</v>
      </c>
      <c r="NE33" s="100">
        <f>Display!D70</f>
        <v>34</v>
      </c>
      <c r="NF33" s="100"/>
      <c r="NG33" s="100">
        <f t="shared" si="294"/>
        <v>29.035305133823925</v>
      </c>
      <c r="NH33" s="100">
        <f t="shared" si="295"/>
        <v>20.976151443294526</v>
      </c>
      <c r="NI33" s="100">
        <f t="shared" si="296"/>
        <v>18.367658633192264</v>
      </c>
      <c r="NJ33" s="100">
        <f t="shared" si="297"/>
        <v>16.320312965986375</v>
      </c>
      <c r="NK33" s="100">
        <f t="shared" si="298"/>
        <v>14.674522667779797</v>
      </c>
      <c r="NL33" s="100">
        <f t="shared" si="299"/>
        <v>13.324773147624995</v>
      </c>
      <c r="NM33" s="100">
        <f t="shared" si="300"/>
        <v>12.19894629029244</v>
      </c>
      <c r="NN33" s="100">
        <f t="shared" si="301"/>
        <v>11.246276989470999</v>
      </c>
      <c r="NO33" s="100">
        <f t="shared" si="302"/>
        <v>10.430093840840755</v>
      </c>
      <c r="NP33" s="100">
        <f t="shared" si="303"/>
        <v>9.7232971934663226</v>
      </c>
      <c r="NQ33" s="100">
        <f t="shared" si="304"/>
        <v>9.105455743984777</v>
      </c>
      <c r="NR33" s="100">
        <f t="shared" si="305"/>
        <v>8.5608904454974493</v>
      </c>
      <c r="NS33" s="100">
        <f t="shared" si="306"/>
        <v>8.0773782842201456</v>
      </c>
      <c r="NT33" s="100">
        <f t="shared" si="307"/>
        <v>7.645255609153395</v>
      </c>
      <c r="NU33" s="100">
        <f t="shared" si="308"/>
        <v>7.2567852460031474</v>
      </c>
      <c r="NV33" s="100">
        <f t="shared" si="309"/>
        <v>6.905701592382087</v>
      </c>
      <c r="NW33" s="100">
        <f t="shared" si="310"/>
        <v>6.5868782020667709</v>
      </c>
      <c r="NX33" s="100">
        <f t="shared" si="311"/>
        <v>6.2960812026556425</v>
      </c>
      <c r="NY33" s="100">
        <f t="shared" si="312"/>
        <v>6.2960812026556425</v>
      </c>
      <c r="NZ33" s="100">
        <f t="shared" si="313"/>
        <v>5.8014176267732864</v>
      </c>
      <c r="OA33" s="100">
        <f t="shared" si="314"/>
        <v>5.5778433139616084</v>
      </c>
      <c r="OB33" s="100">
        <f t="shared" si="315"/>
        <v>5.3681503439552785</v>
      </c>
      <c r="OC33" s="100">
        <f t="shared" si="316"/>
        <v>5.171089969669282</v>
      </c>
      <c r="OD33" s="100">
        <f t="shared" si="317"/>
        <v>4.9855582960255447</v>
      </c>
      <c r="OE33" s="100">
        <f t="shared" si="318"/>
        <v>4.810575945367134</v>
      </c>
      <c r="OF33" s="100">
        <f t="shared" si="319"/>
        <v>4.645271042750295</v>
      </c>
      <c r="OG33" s="100">
        <f t="shared" si="320"/>
        <v>4.4888649076912372</v>
      </c>
      <c r="OH33" s="100">
        <f t="shared" si="321"/>
        <v>4.3406599647139501</v>
      </c>
      <c r="OI33" s="100">
        <f t="shared" si="322"/>
        <v>4.2000294826249558</v>
      </c>
      <c r="OJ33" s="100">
        <f t="shared" si="323"/>
        <v>4.0664088286594335</v>
      </c>
      <c r="OK33" s="100">
        <f t="shared" si="324"/>
        <v>3.939287983555829</v>
      </c>
      <c r="OL33" s="100">
        <f t="shared" si="325"/>
        <v>3.8182051109974395</v>
      </c>
      <c r="OM33" s="100">
        <f t="shared" si="326"/>
        <v>3.7027410125494953</v>
      </c>
      <c r="ON33" s="100">
        <f t="shared" si="327"/>
        <v>3.5925143293639792</v>
      </c>
      <c r="OO33" s="100">
        <f t="shared" si="328"/>
        <v>3.4871773761621796</v>
      </c>
      <c r="OP33" s="100">
        <f t="shared" si="329"/>
        <v>3.3864125125919031</v>
      </c>
      <c r="OQ33" s="100">
        <f t="shared" si="330"/>
        <v>2.4891869775391626</v>
      </c>
      <c r="OR33" s="100">
        <f t="shared" si="331"/>
        <v>1.5853900731048896</v>
      </c>
      <c r="OS33" s="100">
        <f t="shared" si="332"/>
        <v>1.1556620289167086</v>
      </c>
      <c r="OT33" s="100">
        <f t="shared" si="333"/>
        <v>0.7398254403937301</v>
      </c>
      <c r="OU33" s="100">
        <f t="shared" si="334"/>
        <v>0.33725919314815656</v>
      </c>
      <c r="OV33" s="100">
        <f t="shared" si="335"/>
        <v>-5.2624059473572515E-2</v>
      </c>
      <c r="OW33" s="100">
        <f t="shared" si="336"/>
        <v>-0.43037993709432953</v>
      </c>
      <c r="OX33" s="100">
        <f t="shared" si="337"/>
        <v>-0.79653424941557205</v>
      </c>
      <c r="OY33" s="100">
        <f t="shared" si="338"/>
        <v>-1.151584795538156</v>
      </c>
      <c r="OZ33" s="100">
        <f t="shared" si="339"/>
        <v>-1.4960030514565403</v>
      </c>
      <c r="PA33" s="100">
        <f t="shared" si="340"/>
        <v>-1.8302357517227961</v>
      </c>
      <c r="PB33" s="100">
        <f t="shared" si="341"/>
        <v>-2.1547063712200156</v>
      </c>
      <c r="PC33" s="100">
        <f t="shared" si="342"/>
        <v>-2.4698165128612004</v>
      </c>
      <c r="PD33" s="100">
        <f t="shared" si="343"/>
        <v>-2.7759472068540276</v>
      </c>
      <c r="PE33" s="100">
        <f t="shared" si="344"/>
        <v>-3.0734601269638233</v>
      </c>
      <c r="PF33" s="100">
        <f t="shared" si="345"/>
        <v>-3.3626987289725605</v>
      </c>
      <c r="PG33" s="100">
        <f t="shared" si="346"/>
        <v>-3.6439893162861381</v>
      </c>
      <c r="PH33" s="100">
        <f t="shared" si="347"/>
        <v>-3.9176420373854342</v>
      </c>
      <c r="PI33" s="100"/>
      <c r="PJ33" s="100"/>
      <c r="PK33" s="100"/>
    </row>
    <row r="34" spans="1:427" x14ac:dyDescent="0.2">
      <c r="A34" s="92"/>
      <c r="B34" s="92"/>
      <c r="C34" s="92">
        <v>28</v>
      </c>
      <c r="D34" s="98">
        <f>SQRT(('Box Position Calc'!$D32-D$6)^2+(D$4-'Box Position Calc'!$C32)^2)</f>
        <v>8.8200747275376035</v>
      </c>
      <c r="E34" s="98">
        <f>SQRT(('Box Position Calc'!$D32-E$6)^2+(E$4-'Box Position Calc'!$C32)^2)</f>
        <v>11.970869855019615</v>
      </c>
      <c r="F34" s="98">
        <f>SQRT(('Box Position Calc'!$D32-F$6)^2+(F$4-'Box Position Calc'!$C32)^2)</f>
        <v>13.599774875974985</v>
      </c>
      <c r="G34" s="98">
        <f>SQRT(('Box Position Calc'!$D32-G$6)^2+(G$4-'Box Position Calc'!$C32)^2)</f>
        <v>15.249200865422933</v>
      </c>
      <c r="H34" s="98">
        <f>SQRT(('Box Position Calc'!$D32-H$6)^2+(H$4-'Box Position Calc'!$C32)^2)</f>
        <v>16.913145069923058</v>
      </c>
      <c r="I34" s="98">
        <f>SQRT(('Box Position Calc'!$D32-I$6)^2+(I$4-'Box Position Calc'!$C32)^2)</f>
        <v>18.587708950915442</v>
      </c>
      <c r="J34" s="98">
        <f>SQRT(('Box Position Calc'!$D32-J$6)^2+(J$4-'Box Position Calc'!$C32)^2)</f>
        <v>20.270260745660217</v>
      </c>
      <c r="K34" s="98">
        <f>SQRT(('Box Position Calc'!$D32-K$6)^2+(K$4-'Box Position Calc'!$C32)^2)</f>
        <v>21.958964368011461</v>
      </c>
      <c r="L34" s="98">
        <f>SQRT(('Box Position Calc'!$D32-L$6)^2+(L$4-'Box Position Calc'!$C32)^2)</f>
        <v>23.652502199546934</v>
      </c>
      <c r="M34" s="98">
        <f>SQRT(('Box Position Calc'!$D32-M$6)^2+(M$4-'Box Position Calc'!$C32)^2)</f>
        <v>25.349905389349686</v>
      </c>
      <c r="N34" s="98">
        <f>SQRT(('Box Position Calc'!$D32-N$6)^2+(N$4-'Box Position Calc'!$C32)^2)</f>
        <v>27.050446298791822</v>
      </c>
      <c r="O34" s="98">
        <f>SQRT(('Box Position Calc'!$D32-O$6)^2+(O$4-'Box Position Calc'!$C32)^2)</f>
        <v>28.753568221076357</v>
      </c>
      <c r="P34" s="98">
        <f>SQRT(('Box Position Calc'!$D32-P$6)^2+(P$4-'Box Position Calc'!$C32)^2)</f>
        <v>30.458838203217734</v>
      </c>
      <c r="Q34" s="98">
        <f>SQRT(('Box Position Calc'!$D32-Q$6)^2+(Q$4-'Box Position Calc'!$C32)^2)</f>
        <v>32.16591461004851</v>
      </c>
      <c r="R34" s="98">
        <f>SQRT(('Box Position Calc'!$D32-R$6)^2+(R$4-'Box Position Calc'!$C32)^2)</f>
        <v>33.874524343191901</v>
      </c>
      <c r="S34" s="98">
        <f>SQRT(('Box Position Calc'!$D32-S$6)^2+(S$4-'Box Position Calc'!$C32)^2)</f>
        <v>35.584446532431848</v>
      </c>
      <c r="T34" s="98">
        <f>SQRT(('Box Position Calc'!$D32-T$6)^2+(T$4-'Box Position Calc'!$C32)^2)</f>
        <v>37.295500657947109</v>
      </c>
      <c r="U34" s="98">
        <f>SQRT(('Box Position Calc'!$D32-U$6)^2+(U$4-'Box Position Calc'!$C32)^2)</f>
        <v>39.007537763870687</v>
      </c>
      <c r="V34" s="98">
        <f>SQRT(('Box Position Calc'!$D32-V$6)^2+(V$4-'Box Position Calc'!$C32)^2)</f>
        <v>39.007537763870687</v>
      </c>
      <c r="W34" s="98">
        <f>SQRT(('Box Position Calc'!$D32-W$6)^2+(W$4-'Box Position Calc'!$C32)^2)</f>
        <v>41.765180153482724</v>
      </c>
      <c r="X34" s="98">
        <f>SQRT(('Box Position Calc'!$D32-X$6)^2+(X$4-'Box Position Calc'!$C32)^2)</f>
        <v>43.144996935116978</v>
      </c>
      <c r="Y34" s="98">
        <f>SQRT(('Box Position Calc'!$D32-Y$6)^2+(Y$4-'Box Position Calc'!$C32)^2)</f>
        <v>44.5253951774813</v>
      </c>
      <c r="Z34" s="98">
        <f>SQRT(('Box Position Calc'!$D32-Z$6)^2+(Z$4-'Box Position Calc'!$C32)^2)</f>
        <v>45.906322427218349</v>
      </c>
      <c r="AA34" s="98">
        <f>SQRT(('Box Position Calc'!$D32-AA$6)^2+(AA$4-'Box Position Calc'!$C32)^2)</f>
        <v>47.287732339094248</v>
      </c>
      <c r="AB34" s="98">
        <f>SQRT(('Box Position Calc'!$D32-AB$6)^2+(AB$4-'Box Position Calc'!$C32)^2)</f>
        <v>48.66958381429972</v>
      </c>
      <c r="AC34" s="98">
        <f>SQRT(('Box Position Calc'!$D32-AC$6)^2+(AC$4-'Box Position Calc'!$C32)^2)</f>
        <v>50.051840280270461</v>
      </c>
      <c r="AD34" s="98">
        <f>SQRT(('Box Position Calc'!$D32-AD$6)^2+(AD$4-'Box Position Calc'!$C32)^2)</f>
        <v>51.434469085696783</v>
      </c>
      <c r="AE34" s="98">
        <f>SQRT(('Box Position Calc'!$D32-AE$6)^2+(AE$4-'Box Position Calc'!$C32)^2)</f>
        <v>52.817440989833337</v>
      </c>
      <c r="AF34" s="98">
        <f>SQRT(('Box Position Calc'!$D32-AF$6)^2+(AF$4-'Box Position Calc'!$C32)^2)</f>
        <v>54.20072972943067</v>
      </c>
      <c r="AG34" s="98">
        <f>SQRT(('Box Position Calc'!$D32-AG$6)^2+(AG$4-'Box Position Calc'!$C32)^2)</f>
        <v>55.58431164989171</v>
      </c>
      <c r="AH34" s="98">
        <f>SQRT(('Box Position Calc'!$D32-AH$6)^2+(AH$4-'Box Position Calc'!$C32)^2)</f>
        <v>56.968165389829963</v>
      </c>
      <c r="AI34" s="98">
        <f>SQRT(('Box Position Calc'!$D32-AI$6)^2+(AI$4-'Box Position Calc'!$C32)^2)</f>
        <v>58.352271610237985</v>
      </c>
      <c r="AJ34" s="98">
        <f>SQRT(('Box Position Calc'!$D32-AJ$6)^2+(AJ$4-'Box Position Calc'!$C32)^2)</f>
        <v>59.736612761088047</v>
      </c>
      <c r="AK34" s="98">
        <f>SQRT(('Box Position Calc'!$D32-AK$6)^2+(AK$4-'Box Position Calc'!$C32)^2)</f>
        <v>61.121172879474621</v>
      </c>
      <c r="AL34" s="98">
        <f>SQRT(('Box Position Calc'!$D32-AL$6)^2+(AL$4-'Box Position Calc'!$C32)^2)</f>
        <v>62.505937414443238</v>
      </c>
      <c r="AM34" s="98">
        <f>SQRT(('Box Position Calc'!$D32-AM$6)^2+(AM$4-'Box Position Calc'!$C32)^2)</f>
        <v>63.890893074484403</v>
      </c>
      <c r="AN34" s="98">
        <f>SQRT(('Box Position Calc'!$D32-AN$6)^2+(AN$4-'Box Position Calc'!$C32)^2)</f>
        <v>63.841696330675447</v>
      </c>
      <c r="AO34" s="98">
        <f>SQRT(('Box Position Calc'!$D32-AO$6)^2+(AO$4-'Box Position Calc'!$C32)^2)</f>
        <v>66.031051521593739</v>
      </c>
      <c r="AP34" s="98">
        <f>SQRT(('Box Position Calc'!$D32-AP$6)^2+(AP$4-'Box Position Calc'!$C32)^2)</f>
        <v>67.131521936919796</v>
      </c>
      <c r="AQ34" s="98">
        <f>SQRT(('Box Position Calc'!$D32-AQ$6)^2+(AQ$4-'Box Position Calc'!$C32)^2)</f>
        <v>68.235605321149691</v>
      </c>
      <c r="AR34" s="98">
        <f>SQRT(('Box Position Calc'!$D32-AR$6)^2+(AR$4-'Box Position Calc'!$C32)^2)</f>
        <v>69.343129097099961</v>
      </c>
      <c r="AS34" s="98">
        <f>SQRT(('Box Position Calc'!$D32-AS$6)^2+(AS$4-'Box Position Calc'!$C32)^2)</f>
        <v>70.45393101784471</v>
      </c>
      <c r="AT34" s="98">
        <f>SQRT(('Box Position Calc'!$D32-AT$6)^2+(AT$4-'Box Position Calc'!$C32)^2)</f>
        <v>71.567858443676769</v>
      </c>
      <c r="AU34" s="98">
        <f>SQRT(('Box Position Calc'!$D32-AU$6)^2+(AU$4-'Box Position Calc'!$C32)^2)</f>
        <v>72.684767675338193</v>
      </c>
      <c r="AV34" s="98">
        <f>SQRT(('Box Position Calc'!$D32-AV$6)^2+(AV$4-'Box Position Calc'!$C32)^2)</f>
        <v>73.804523338874063</v>
      </c>
      <c r="AW34" s="98">
        <f>SQRT(('Box Position Calc'!$D32-AW$6)^2+(AW$4-'Box Position Calc'!$C32)^2)</f>
        <v>74.92699781784745</v>
      </c>
      <c r="AX34" s="98">
        <f>SQRT(('Box Position Calc'!$D32-AX$6)^2+(AX$4-'Box Position Calc'!$C32)^2)</f>
        <v>76.052070729006559</v>
      </c>
      <c r="AY34" s="98">
        <f>SQRT(('Box Position Calc'!$D32-AY$6)^2+(AY$4-'Box Position Calc'!$C32)^2)</f>
        <v>77.179628437824874</v>
      </c>
      <c r="AZ34" s="98">
        <f>SQRT(('Box Position Calc'!$D32-AZ$6)^2+(AZ$4-'Box Position Calc'!$C32)^2)</f>
        <v>78.309563610636886</v>
      </c>
      <c r="BA34" s="98">
        <f>SQRT(('Box Position Calc'!$D32-BA$6)^2+(BA$4-'Box Position Calc'!$C32)^2)</f>
        <v>79.441774800370965</v>
      </c>
      <c r="BB34" s="98">
        <f>SQRT(('Box Position Calc'!$D32-BB$6)^2+(BB$4-'Box Position Calc'!$C32)^2)</f>
        <v>80.576166063136284</v>
      </c>
      <c r="BC34" s="98">
        <f>SQRT(('Box Position Calc'!$D32-BC$6)^2+(BC$4-'Box Position Calc'!$C32)^2)</f>
        <v>81.712646603155392</v>
      </c>
      <c r="BD34" s="98">
        <f>SQRT(('Box Position Calc'!$D32-BD$6)^2+(BD$4-'Box Position Calc'!$C32)^2)</f>
        <v>82.851130443748346</v>
      </c>
      <c r="BE34" s="98">
        <f>SQRT(('Box Position Calc'!$D32-BE$6)^2+(BE$4-'Box Position Calc'!$C32)^2)</f>
        <v>83.99153612227029</v>
      </c>
      <c r="BF34" s="98"/>
      <c r="BG34" s="98"/>
      <c r="BH34" s="98"/>
      <c r="BI34" s="98"/>
      <c r="BJ34" s="98"/>
      <c r="BK34" s="98"/>
      <c r="BL34" s="98"/>
      <c r="BM34" s="98"/>
      <c r="BN34" s="98"/>
      <c r="BO34" s="98"/>
      <c r="BP34" s="98"/>
      <c r="BQ34" s="98"/>
      <c r="BR34" s="98"/>
      <c r="BS34" s="98"/>
      <c r="BT34" s="98"/>
      <c r="BU34" s="98"/>
      <c r="BV34" s="98">
        <f>'Box Position Calc'!$D70</f>
        <v>1.2129954161217698</v>
      </c>
      <c r="BW34" s="98">
        <f>'Box Position Calc'!$F70</f>
        <v>5.7420137385101651</v>
      </c>
      <c r="BX34" s="98">
        <f>Display!D71</f>
        <v>41</v>
      </c>
      <c r="BY34" s="101"/>
      <c r="BZ34" s="98">
        <f t="shared" si="186"/>
        <v>28.009119491865818</v>
      </c>
      <c r="CA34" s="98">
        <f t="shared" si="187"/>
        <v>20.243324681176375</v>
      </c>
      <c r="CB34" s="98">
        <f t="shared" si="188"/>
        <v>17.731987682041137</v>
      </c>
      <c r="CC34" s="98">
        <f t="shared" si="189"/>
        <v>15.760789776561552</v>
      </c>
      <c r="CD34" s="98">
        <f t="shared" si="190"/>
        <v>14.175869998857991</v>
      </c>
      <c r="CE34" s="98">
        <f t="shared" si="191"/>
        <v>12.875669305000969</v>
      </c>
      <c r="CF34" s="98">
        <f t="shared" si="192"/>
        <v>11.790833260915349</v>
      </c>
      <c r="CG34" s="98">
        <f t="shared" si="193"/>
        <v>10.872562493084047</v>
      </c>
      <c r="CH34" s="98">
        <f t="shared" si="194"/>
        <v>10.085610815539923</v>
      </c>
      <c r="CI34" s="98">
        <f t="shared" si="195"/>
        <v>9.4039314191309131</v>
      </c>
      <c r="CJ34" s="98">
        <f t="shared" si="196"/>
        <v>8.807884548792174</v>
      </c>
      <c r="CK34" s="98">
        <f t="shared" si="197"/>
        <v>8.2823959920437176</v>
      </c>
      <c r="CL34" s="98">
        <f t="shared" si="198"/>
        <v>7.8157118137262671</v>
      </c>
      <c r="CM34" s="98">
        <f t="shared" si="199"/>
        <v>7.3985371208987942</v>
      </c>
      <c r="CN34" s="98">
        <f t="shared" si="200"/>
        <v>7.0234282384177504</v>
      </c>
      <c r="CO34" s="98">
        <f t="shared" si="201"/>
        <v>6.6843558151093418</v>
      </c>
      <c r="CP34" s="98">
        <f t="shared" si="202"/>
        <v>6.3763855473944204</v>
      </c>
      <c r="CQ34" s="98">
        <f t="shared" si="203"/>
        <v>6.0954413171784836</v>
      </c>
      <c r="CR34" s="98">
        <f t="shared" si="204"/>
        <v>6.0954413171784836</v>
      </c>
      <c r="CS34" s="98">
        <f t="shared" si="205"/>
        <v>5.6150124336419083</v>
      </c>
      <c r="CT34" s="98">
        <f t="shared" si="206"/>
        <v>5.3978357686664253</v>
      </c>
      <c r="CU34" s="98">
        <f t="shared" si="207"/>
        <v>5.1941223621437018</v>
      </c>
      <c r="CV34" s="98">
        <f t="shared" si="208"/>
        <v>5.0026626312267979</v>
      </c>
      <c r="CW34" s="98">
        <f t="shared" si="209"/>
        <v>4.8223871568371521</v>
      </c>
      <c r="CX34" s="98">
        <f t="shared" si="210"/>
        <v>4.6523470229804786</v>
      </c>
      <c r="CY34" s="98">
        <f t="shared" si="211"/>
        <v>4.4916973640667379</v>
      </c>
      <c r="CZ34" s="98">
        <f t="shared" si="212"/>
        <v>4.3396835276957688</v>
      </c>
      <c r="DA34" s="98">
        <f t="shared" si="213"/>
        <v>4.1956293818393817</v>
      </c>
      <c r="DB34" s="98">
        <f t="shared" si="214"/>
        <v>4.0589273895926112</v>
      </c>
      <c r="DC34" s="98">
        <f t="shared" si="215"/>
        <v>3.9290301482782581</v>
      </c>
      <c r="DD34" s="98">
        <f t="shared" si="216"/>
        <v>3.8054431475533477</v>
      </c>
      <c r="DE34" s="98">
        <f t="shared" si="217"/>
        <v>3.687718546929915</v>
      </c>
      <c r="DF34" s="98">
        <f t="shared" si="218"/>
        <v>3.5754498095252245</v>
      </c>
      <c r="DG34" s="98">
        <f t="shared" si="219"/>
        <v>3.4682670579757371</v>
      </c>
      <c r="DH34" s="98">
        <f t="shared" si="220"/>
        <v>3.3658330418605544</v>
      </c>
      <c r="DI34" s="98">
        <f t="shared" si="221"/>
        <v>3.2678396249034165</v>
      </c>
      <c r="DJ34" s="98">
        <f t="shared" si="222"/>
        <v>2.3717959738963259</v>
      </c>
      <c r="DK34" s="98">
        <f t="shared" si="223"/>
        <v>1.4731595373920641</v>
      </c>
      <c r="DL34" s="98">
        <f t="shared" si="224"/>
        <v>1.0458740201040655</v>
      </c>
      <c r="DM34" s="98">
        <f t="shared" si="225"/>
        <v>0.6323934735784178</v>
      </c>
      <c r="DN34" s="98">
        <f t="shared" si="226"/>
        <v>0.23210055894728043</v>
      </c>
      <c r="DO34" s="98">
        <f t="shared" si="227"/>
        <v>-0.15558846235296642</v>
      </c>
      <c r="DP34" s="98">
        <f t="shared" si="228"/>
        <v>-0.53122576493791485</v>
      </c>
      <c r="DQ34" s="98">
        <f t="shared" si="229"/>
        <v>-0.89533387164490819</v>
      </c>
      <c r="DR34" s="98">
        <f t="shared" si="230"/>
        <v>-1.2484074474962199</v>
      </c>
      <c r="DS34" s="98">
        <f t="shared" si="231"/>
        <v>-1.5909149815586829</v>
      </c>
      <c r="DT34" s="98">
        <f t="shared" si="232"/>
        <v>-1.9233003628094139</v>
      </c>
      <c r="DU34" s="98">
        <f t="shared" si="233"/>
        <v>-2.245984356038889</v>
      </c>
      <c r="DV34" s="98">
        <f t="shared" si="234"/>
        <v>-2.5593659836799816</v>
      </c>
      <c r="DW34" s="98">
        <f t="shared" si="235"/>
        <v>-2.8638238192594372</v>
      </c>
      <c r="DX34" s="98">
        <f t="shared" si="236"/>
        <v>-3.1597171979497034</v>
      </c>
      <c r="DY34" s="98">
        <f t="shared" si="237"/>
        <v>-3.4473873494515033</v>
      </c>
      <c r="DZ34" s="98">
        <f t="shared" si="238"/>
        <v>-3.7271584581851016</v>
      </c>
      <c r="EA34" s="98">
        <f t="shared" si="239"/>
        <v>-3.9993386555039194</v>
      </c>
      <c r="EB34" s="98"/>
      <c r="EC34" s="98"/>
      <c r="ED34" s="98"/>
      <c r="EE34" s="98"/>
      <c r="EF34" s="98"/>
      <c r="EG34" s="98"/>
      <c r="EH34" s="98"/>
      <c r="EI34" s="98"/>
      <c r="EJ34" s="98"/>
      <c r="EK34" s="98"/>
      <c r="EL34" s="98"/>
      <c r="EM34" s="98"/>
      <c r="EN34" s="98"/>
      <c r="EO34" s="98"/>
      <c r="EP34" s="98"/>
      <c r="EU34" s="94"/>
      <c r="EV34" s="94"/>
      <c r="EW34" s="94"/>
      <c r="EX34" s="94">
        <v>28</v>
      </c>
      <c r="EY34" s="99">
        <f>SQRT(('Box Position Calc'!$D32-EY$6)^2+(EY$4-'Box Position Calc'!$C32)^2)</f>
        <v>8.8200747275376035</v>
      </c>
      <c r="EZ34" s="99">
        <f>SQRT(('Box Position Calc'!$D32-EZ$6)^2+(EZ$4-'Box Position Calc'!$C32)^2)</f>
        <v>11.970869855019615</v>
      </c>
      <c r="FA34" s="99">
        <f>SQRT(('Box Position Calc'!$D32-FA$6)^2+(FA$4-'Box Position Calc'!$C32)^2)</f>
        <v>13.599774875974985</v>
      </c>
      <c r="FB34" s="99">
        <f>SQRT(('Box Position Calc'!$D32-FB$6)^2+(FB$4-'Box Position Calc'!$C32)^2)</f>
        <v>15.249200865422933</v>
      </c>
      <c r="FC34" s="99">
        <f>SQRT(('Box Position Calc'!$D32-FC$6)^2+(FC$4-'Box Position Calc'!$C32)^2)</f>
        <v>16.913145069923058</v>
      </c>
      <c r="FD34" s="99">
        <f>SQRT(('Box Position Calc'!$D32-FD$6)^2+(FD$4-'Box Position Calc'!$C32)^2)</f>
        <v>18.587708950915442</v>
      </c>
      <c r="FE34" s="99">
        <f>SQRT(('Box Position Calc'!$D32-FE$6)^2+(FE$4-'Box Position Calc'!$C32)^2)</f>
        <v>20.270260745660217</v>
      </c>
      <c r="FF34" s="99">
        <f>SQRT(('Box Position Calc'!$D32-FF$6)^2+(FF$4-'Box Position Calc'!$C32)^2)</f>
        <v>21.958964368011461</v>
      </c>
      <c r="FG34" s="99">
        <f>SQRT(('Box Position Calc'!$D32-FG$6)^2+(FG$4-'Box Position Calc'!$C32)^2)</f>
        <v>23.652502199546934</v>
      </c>
      <c r="FH34" s="99">
        <f>SQRT(('Box Position Calc'!$D32-FH$6)^2+(FH$4-'Box Position Calc'!$C32)^2)</f>
        <v>25.349905389349686</v>
      </c>
      <c r="FI34" s="99">
        <f>SQRT(('Box Position Calc'!$D32-FI$6)^2+(FI$4-'Box Position Calc'!$C32)^2)</f>
        <v>27.050446298791822</v>
      </c>
      <c r="FJ34" s="99">
        <f>SQRT(('Box Position Calc'!$D32-FJ$6)^2+(FJ$4-'Box Position Calc'!$C32)^2)</f>
        <v>28.753568221076357</v>
      </c>
      <c r="FK34" s="99">
        <f>SQRT(('Box Position Calc'!$D32-FK$6)^2+(FK$4-'Box Position Calc'!$C32)^2)</f>
        <v>30.458838203217734</v>
      </c>
      <c r="FL34" s="99">
        <f>SQRT(('Box Position Calc'!$D32-FL$6)^2+(FL$4-'Box Position Calc'!$C32)^2)</f>
        <v>32.16591461004851</v>
      </c>
      <c r="FM34" s="99">
        <f>SQRT(('Box Position Calc'!$D32-FM$6)^2+(FM$4-'Box Position Calc'!$C32)^2)</f>
        <v>33.874524343191901</v>
      </c>
      <c r="FN34" s="99">
        <f>SQRT(('Box Position Calc'!$D32-FN$6)^2+(FN$4-'Box Position Calc'!$C32)^2)</f>
        <v>35.584446532431848</v>
      </c>
      <c r="FO34" s="99">
        <f>SQRT(('Box Position Calc'!$D32-FO$6)^2+(FO$4-'Box Position Calc'!$C32)^2)</f>
        <v>37.295500657947109</v>
      </c>
      <c r="FP34" s="99">
        <f>SQRT(('Box Position Calc'!$D32-FP$6)^2+(FP$4-'Box Position Calc'!$C32)^2)</f>
        <v>39.007537763870687</v>
      </c>
      <c r="FQ34" s="99">
        <f>SQRT(('Box Position Calc'!$D32-FQ$6)^2+(FQ$4-'Box Position Calc'!$C32)^2)</f>
        <v>39.007537763870687</v>
      </c>
      <c r="FR34" s="99">
        <f>SQRT(('Box Position Calc'!$D32-FR$6)^2+(FR$4-'Box Position Calc'!$C32)^2)</f>
        <v>41.765180153482724</v>
      </c>
      <c r="FS34" s="99">
        <f>SQRT(('Box Position Calc'!$D32-FS$6)^2+(FS$4-'Box Position Calc'!$C32)^2)</f>
        <v>43.144996935116978</v>
      </c>
      <c r="FT34" s="99">
        <f>SQRT(('Box Position Calc'!$D32-FT$6)^2+(FT$4-'Box Position Calc'!$C32)^2)</f>
        <v>44.5253951774813</v>
      </c>
      <c r="FU34" s="99">
        <f>SQRT(('Box Position Calc'!$D32-FU$6)^2+(FU$4-'Box Position Calc'!$C32)^2)</f>
        <v>45.906322427218349</v>
      </c>
      <c r="FV34" s="99">
        <f>SQRT(('Box Position Calc'!$D32-FV$6)^2+(FV$4-'Box Position Calc'!$C32)^2)</f>
        <v>47.287732339094248</v>
      </c>
      <c r="FW34" s="99">
        <f>SQRT(('Box Position Calc'!$D32-FW$6)^2+(FW$4-'Box Position Calc'!$C32)^2)</f>
        <v>48.66958381429972</v>
      </c>
      <c r="FX34" s="99">
        <f>SQRT(('Box Position Calc'!$D32-FX$6)^2+(FX$4-'Box Position Calc'!$C32)^2)</f>
        <v>50.051840280270461</v>
      </c>
      <c r="FY34" s="99">
        <f>SQRT(('Box Position Calc'!$D32-FY$6)^2+(FY$4-'Box Position Calc'!$C32)^2)</f>
        <v>51.434469085696783</v>
      </c>
      <c r="FZ34" s="99">
        <f>SQRT(('Box Position Calc'!$D32-FZ$6)^2+(FZ$4-'Box Position Calc'!$C32)^2)</f>
        <v>52.817440989833337</v>
      </c>
      <c r="GA34" s="99">
        <f>SQRT(('Box Position Calc'!$D32-GA$6)^2+(GA$4-'Box Position Calc'!$C32)^2)</f>
        <v>54.20072972943067</v>
      </c>
      <c r="GB34" s="99">
        <f>SQRT(('Box Position Calc'!$D32-GB$6)^2+(GB$4-'Box Position Calc'!$C32)^2)</f>
        <v>55.58431164989171</v>
      </c>
      <c r="GC34" s="99">
        <f>SQRT(('Box Position Calc'!$D32-GC$6)^2+(GC$4-'Box Position Calc'!$C32)^2)</f>
        <v>56.968165389829963</v>
      </c>
      <c r="GD34" s="99">
        <f>SQRT(('Box Position Calc'!$D32-GD$6)^2+(GD$4-'Box Position Calc'!$C32)^2)</f>
        <v>58.352271610237985</v>
      </c>
      <c r="GE34" s="99">
        <f>SQRT(('Box Position Calc'!$D32-GE$6)^2+(GE$4-'Box Position Calc'!$C32)^2)</f>
        <v>59.736612761088047</v>
      </c>
      <c r="GF34" s="99">
        <f>SQRT(('Box Position Calc'!$D32-GF$6)^2+(GF$4-'Box Position Calc'!$C32)^2)</f>
        <v>61.121172879474621</v>
      </c>
      <c r="GG34" s="99">
        <f>SQRT(('Box Position Calc'!$D32-GG$6)^2+(GG$4-'Box Position Calc'!$C32)^2)</f>
        <v>62.505937414443238</v>
      </c>
      <c r="GH34" s="99">
        <f>SQRT(('Box Position Calc'!$D32-GH$6)^2+(GH$4-'Box Position Calc'!$C32)^2)</f>
        <v>63.890893074484403</v>
      </c>
      <c r="GI34" s="99">
        <f>SQRT(('Box Position Calc'!$D32-GI$6)^2+(GI$4-'Box Position Calc'!$C32)^2)</f>
        <v>63.841696330675447</v>
      </c>
      <c r="GJ34" s="99">
        <f>SQRT(('Box Position Calc'!$D32-GJ$6)^2+(GJ$4-'Box Position Calc'!$C32)^2)</f>
        <v>66.031051521593739</v>
      </c>
      <c r="GK34" s="99">
        <f>SQRT(('Box Position Calc'!$D32-GK$6)^2+(GK$4-'Box Position Calc'!$C32)^2)</f>
        <v>67.131521936919796</v>
      </c>
      <c r="GL34" s="99">
        <f>SQRT(('Box Position Calc'!$D32-GL$6)^2+(GL$4-'Box Position Calc'!$C32)^2)</f>
        <v>68.235605321149691</v>
      </c>
      <c r="GM34" s="99">
        <f>SQRT(('Box Position Calc'!$D32-GM$6)^2+(GM$4-'Box Position Calc'!$C32)^2)</f>
        <v>69.343129097099961</v>
      </c>
      <c r="GN34" s="99">
        <f>SQRT(('Box Position Calc'!$D32-GN$6)^2+(GN$4-'Box Position Calc'!$C32)^2)</f>
        <v>70.45393101784471</v>
      </c>
      <c r="GO34" s="99">
        <f>SQRT(('Box Position Calc'!$D32-GO$6)^2+(GO$4-'Box Position Calc'!$C32)^2)</f>
        <v>71.567858443676769</v>
      </c>
      <c r="GP34" s="99">
        <f>SQRT(('Box Position Calc'!$D32-GP$6)^2+(GP$4-'Box Position Calc'!$C32)^2)</f>
        <v>72.684767675338193</v>
      </c>
      <c r="GQ34" s="99">
        <f>SQRT(('Box Position Calc'!$D32-GQ$6)^2+(GQ$4-'Box Position Calc'!$C32)^2)</f>
        <v>73.804523338874063</v>
      </c>
      <c r="GR34" s="99">
        <f>SQRT(('Box Position Calc'!$D32-GR$6)^2+(GR$4-'Box Position Calc'!$C32)^2)</f>
        <v>74.92699781784745</v>
      </c>
      <c r="GS34" s="99">
        <f>SQRT(('Box Position Calc'!$D32-GS$6)^2+(GS$4-'Box Position Calc'!$C32)^2)</f>
        <v>76.052070729006559</v>
      </c>
      <c r="GT34" s="99">
        <f>SQRT(('Box Position Calc'!$D32-GT$6)^2+(GT$4-'Box Position Calc'!$C32)^2)</f>
        <v>77.179628437824874</v>
      </c>
      <c r="GU34" s="99">
        <f>SQRT(('Box Position Calc'!$D32-GU$6)^2+(GU$4-'Box Position Calc'!$C32)^2)</f>
        <v>78.309563610636886</v>
      </c>
      <c r="GV34" s="99">
        <f>SQRT(('Box Position Calc'!$D32-GV$6)^2+(GV$4-'Box Position Calc'!$C32)^2)</f>
        <v>79.441774800370965</v>
      </c>
      <c r="GW34" s="99">
        <f>SQRT(('Box Position Calc'!$D32-GW$6)^2+(GW$4-'Box Position Calc'!$C32)^2)</f>
        <v>80.576166063136284</v>
      </c>
      <c r="GX34" s="99">
        <f>SQRT(('Box Position Calc'!$D32-GX$6)^2+(GX$4-'Box Position Calc'!$C32)^2)</f>
        <v>81.712646603155392</v>
      </c>
      <c r="GY34" s="99">
        <f>SQRT(('Box Position Calc'!$D32-GY$6)^2+(GY$4-'Box Position Calc'!$C32)^2)</f>
        <v>82.851130443748346</v>
      </c>
      <c r="GZ34" s="99">
        <f>SQRT(('Box Position Calc'!$D32-GZ$6)^2+(GZ$4-'Box Position Calc'!$C32)^2)</f>
        <v>83.99153612227029</v>
      </c>
      <c r="HA34" s="99"/>
      <c r="HB34" s="99"/>
      <c r="HC34" s="99"/>
      <c r="HD34" s="99"/>
      <c r="HE34" s="99"/>
      <c r="HF34" s="99"/>
      <c r="HG34" s="99"/>
      <c r="HH34" s="99"/>
      <c r="HI34" s="99"/>
      <c r="HJ34" s="99"/>
      <c r="HK34" s="99"/>
      <c r="HL34" s="99"/>
      <c r="HM34" s="99"/>
      <c r="HN34" s="99"/>
      <c r="HO34" s="99"/>
      <c r="HP34" s="99"/>
      <c r="HQ34" s="99"/>
      <c r="HR34" s="99"/>
      <c r="HS34" s="115">
        <f>'Box Position Calc'!$D70</f>
        <v>1.2129954161217698</v>
      </c>
      <c r="HT34" s="115">
        <f>'Box Position Calc'!$F70</f>
        <v>5.7420137385101651</v>
      </c>
      <c r="HU34" s="115">
        <f>Display!FB71</f>
        <v>0</v>
      </c>
      <c r="HV34" s="116"/>
      <c r="HW34" s="115">
        <f t="shared" si="240"/>
        <v>28.009119491865818</v>
      </c>
      <c r="HX34" s="115">
        <f t="shared" si="241"/>
        <v>20.243324681176375</v>
      </c>
      <c r="HY34" s="115">
        <f t="shared" si="242"/>
        <v>17.731987682041137</v>
      </c>
      <c r="HZ34" s="115">
        <f t="shared" si="243"/>
        <v>15.760789776561552</v>
      </c>
      <c r="IA34" s="115">
        <f t="shared" si="244"/>
        <v>14.175869998857991</v>
      </c>
      <c r="IB34" s="115">
        <f t="shared" si="245"/>
        <v>12.875669305000969</v>
      </c>
      <c r="IC34" s="115">
        <f t="shared" si="246"/>
        <v>11.790833260915349</v>
      </c>
      <c r="ID34" s="115">
        <f t="shared" si="247"/>
        <v>10.872562493084047</v>
      </c>
      <c r="IE34" s="115">
        <f t="shared" si="248"/>
        <v>10.085610815539923</v>
      </c>
      <c r="IF34" s="115">
        <f t="shared" si="249"/>
        <v>9.4039314191309131</v>
      </c>
      <c r="IG34" s="115">
        <f t="shared" si="250"/>
        <v>8.807884548792174</v>
      </c>
      <c r="IH34" s="115">
        <f t="shared" si="251"/>
        <v>8.2823959920437176</v>
      </c>
      <c r="II34" s="115">
        <f t="shared" si="252"/>
        <v>7.8157118137262671</v>
      </c>
      <c r="IJ34" s="115">
        <f t="shared" si="253"/>
        <v>7.3985371208987942</v>
      </c>
      <c r="IK34" s="115">
        <f t="shared" si="254"/>
        <v>7.0234282384177504</v>
      </c>
      <c r="IL34" s="115">
        <f t="shared" si="255"/>
        <v>6.6843558151093418</v>
      </c>
      <c r="IM34" s="115">
        <f t="shared" si="256"/>
        <v>6.3763855473944204</v>
      </c>
      <c r="IN34" s="115">
        <f t="shared" si="257"/>
        <v>6.0954413171784836</v>
      </c>
      <c r="IO34" s="115">
        <f t="shared" si="258"/>
        <v>6.0954413171784836</v>
      </c>
      <c r="IP34" s="115">
        <f t="shared" si="259"/>
        <v>5.6150124336419083</v>
      </c>
      <c r="IQ34" s="115">
        <f t="shared" si="260"/>
        <v>5.3978357686664253</v>
      </c>
      <c r="IR34" s="115">
        <f t="shared" si="261"/>
        <v>5.1941223621437018</v>
      </c>
      <c r="IS34" s="115">
        <f t="shared" si="262"/>
        <v>5.0026626312267979</v>
      </c>
      <c r="IT34" s="115">
        <f t="shared" si="263"/>
        <v>4.8223871568371521</v>
      </c>
      <c r="IU34" s="115">
        <f t="shared" si="264"/>
        <v>4.6523470229804786</v>
      </c>
      <c r="IV34" s="115">
        <f t="shared" si="265"/>
        <v>4.4916973640667379</v>
      </c>
      <c r="IW34" s="115">
        <f t="shared" si="266"/>
        <v>4.3396835276957688</v>
      </c>
      <c r="IX34" s="115">
        <f t="shared" si="267"/>
        <v>4.1956293818393817</v>
      </c>
      <c r="IY34" s="115">
        <f t="shared" si="268"/>
        <v>4.0589273895926112</v>
      </c>
      <c r="IZ34" s="115">
        <f t="shared" si="269"/>
        <v>3.9290301482782581</v>
      </c>
      <c r="JA34" s="115">
        <f t="shared" si="270"/>
        <v>3.8054431475533477</v>
      </c>
      <c r="JB34" s="115">
        <f t="shared" si="271"/>
        <v>3.687718546929915</v>
      </c>
      <c r="JC34" s="115">
        <f t="shared" si="272"/>
        <v>3.5754498095252245</v>
      </c>
      <c r="JD34" s="115">
        <f t="shared" si="273"/>
        <v>3.4682670579757371</v>
      </c>
      <c r="JE34" s="115">
        <f t="shared" si="274"/>
        <v>3.3658330418605544</v>
      </c>
      <c r="JF34" s="115">
        <f t="shared" si="275"/>
        <v>3.2678396249034165</v>
      </c>
      <c r="JG34" s="115">
        <f t="shared" si="276"/>
        <v>2.3717959738963259</v>
      </c>
      <c r="JH34" s="115">
        <f t="shared" si="277"/>
        <v>1.4731595373920641</v>
      </c>
      <c r="JI34" s="115">
        <f t="shared" si="278"/>
        <v>1.0458740201040655</v>
      </c>
      <c r="JJ34" s="115">
        <f t="shared" si="279"/>
        <v>0.6323934735784178</v>
      </c>
      <c r="JK34" s="115">
        <f t="shared" si="280"/>
        <v>0.23210055894728043</v>
      </c>
      <c r="JL34" s="115">
        <f t="shared" si="281"/>
        <v>-0.15558846235296642</v>
      </c>
      <c r="JM34" s="115">
        <f t="shared" si="282"/>
        <v>-0.53122576493791485</v>
      </c>
      <c r="JN34" s="115">
        <f t="shared" si="283"/>
        <v>-0.89533387164490819</v>
      </c>
      <c r="JO34" s="115">
        <f t="shared" si="284"/>
        <v>-1.2484074474962199</v>
      </c>
      <c r="JP34" s="115">
        <f t="shared" si="285"/>
        <v>-1.5909149815586829</v>
      </c>
      <c r="JQ34" s="115">
        <f t="shared" si="286"/>
        <v>-1.9233003628094139</v>
      </c>
      <c r="JR34" s="115">
        <f t="shared" si="287"/>
        <v>-2.245984356038889</v>
      </c>
      <c r="JS34" s="115">
        <f t="shared" si="288"/>
        <v>-2.5593659836799816</v>
      </c>
      <c r="JT34" s="115">
        <f t="shared" si="289"/>
        <v>-2.8638238192594372</v>
      </c>
      <c r="JU34" s="115">
        <f t="shared" si="290"/>
        <v>-3.1597171979497034</v>
      </c>
      <c r="JV34" s="115">
        <f t="shared" si="291"/>
        <v>-3.4473873494515033</v>
      </c>
      <c r="JW34" s="115">
        <f t="shared" si="292"/>
        <v>-3.7271584581851016</v>
      </c>
      <c r="JX34" s="115">
        <f t="shared" si="293"/>
        <v>-3.9993386555039194</v>
      </c>
      <c r="JY34" s="99"/>
      <c r="JZ34" s="99"/>
      <c r="KA34" s="99"/>
      <c r="KH34" s="96">
        <v>28</v>
      </c>
      <c r="KI34" s="100">
        <f>SQRT(('Box Position Calc'!$D32-KI$6)^2+(KI$4-'Box Position Calc'!$C32)^2)</f>
        <v>8.8200747275376035</v>
      </c>
      <c r="KJ34" s="100">
        <f>SQRT(('Box Position Calc'!$D32-KJ$6)^2+(KJ$4-'Box Position Calc'!$C32)^2)</f>
        <v>11.970869855019615</v>
      </c>
      <c r="KK34" s="100">
        <f>SQRT(('Box Position Calc'!$D32-KK$6)^2+(KK$4-'Box Position Calc'!$C32)^2)</f>
        <v>13.599774875974985</v>
      </c>
      <c r="KL34" s="100">
        <f>SQRT(('Box Position Calc'!$D32-KL$6)^2+(KL$4-'Box Position Calc'!$C32)^2)</f>
        <v>15.249200865422933</v>
      </c>
      <c r="KM34" s="100">
        <f>SQRT(('Box Position Calc'!$D32-KM$6)^2+(KM$4-'Box Position Calc'!$C32)^2)</f>
        <v>16.913145069923058</v>
      </c>
      <c r="KN34" s="100">
        <f>SQRT(('Box Position Calc'!$D32-KN$6)^2+(KN$4-'Box Position Calc'!$C32)^2)</f>
        <v>18.587708950915442</v>
      </c>
      <c r="KO34" s="100">
        <f>SQRT(('Box Position Calc'!$D32-KO$6)^2+(KO$4-'Box Position Calc'!$C32)^2)</f>
        <v>20.270260745660217</v>
      </c>
      <c r="KP34" s="100">
        <f>SQRT(('Box Position Calc'!$D32-KP$6)^2+(KP$4-'Box Position Calc'!$C32)^2)</f>
        <v>21.958964368011461</v>
      </c>
      <c r="KQ34" s="100">
        <f>SQRT(('Box Position Calc'!$D32-KQ$6)^2+(KQ$4-'Box Position Calc'!$C32)^2)</f>
        <v>23.652502199546934</v>
      </c>
      <c r="KR34" s="100">
        <f>SQRT(('Box Position Calc'!$D32-KR$6)^2+(KR$4-'Box Position Calc'!$C32)^2)</f>
        <v>25.349905389349686</v>
      </c>
      <c r="KS34" s="100">
        <f>SQRT(('Box Position Calc'!$D32-KS$6)^2+(KS$4-'Box Position Calc'!$C32)^2)</f>
        <v>27.050446298791822</v>
      </c>
      <c r="KT34" s="100">
        <f>SQRT(('Box Position Calc'!$D32-KT$6)^2+(KT$4-'Box Position Calc'!$C32)^2)</f>
        <v>28.753568221076357</v>
      </c>
      <c r="KU34" s="100">
        <f>SQRT(('Box Position Calc'!$D32-KU$6)^2+(KU$4-'Box Position Calc'!$C32)^2)</f>
        <v>30.458838203217734</v>
      </c>
      <c r="KV34" s="100">
        <f>SQRT(('Box Position Calc'!$D32-KV$6)^2+(KV$4-'Box Position Calc'!$C32)^2)</f>
        <v>32.16591461004851</v>
      </c>
      <c r="KW34" s="100">
        <f>SQRT(('Box Position Calc'!$D32-KW$6)^2+(KW$4-'Box Position Calc'!$C32)^2)</f>
        <v>33.874524343191901</v>
      </c>
      <c r="KX34" s="100">
        <f>SQRT(('Box Position Calc'!$D32-KX$6)^2+(KX$4-'Box Position Calc'!$C32)^2)</f>
        <v>35.584446532431848</v>
      </c>
      <c r="KY34" s="100">
        <f>SQRT(('Box Position Calc'!$D32-KY$6)^2+(KY$4-'Box Position Calc'!$C32)^2)</f>
        <v>37.295500657947109</v>
      </c>
      <c r="KZ34" s="100">
        <f>SQRT(('Box Position Calc'!$D32-KZ$6)^2+(KZ$4-'Box Position Calc'!$C32)^2)</f>
        <v>39.007537763870687</v>
      </c>
      <c r="LA34" s="100">
        <f>SQRT(('Box Position Calc'!$D32-LA$6)^2+(LA$4-'Box Position Calc'!$C32)^2)</f>
        <v>39.007537763870687</v>
      </c>
      <c r="LB34" s="100">
        <f>SQRT(('Box Position Calc'!$D32-LB$6)^2+(LB$4-'Box Position Calc'!$C32)^2)</f>
        <v>41.765180153482724</v>
      </c>
      <c r="LC34" s="100">
        <f>SQRT(('Box Position Calc'!$D32-LC$6)^2+(LC$4-'Box Position Calc'!$C32)^2)</f>
        <v>43.144996935116978</v>
      </c>
      <c r="LD34" s="100">
        <f>SQRT(('Box Position Calc'!$D32-LD$6)^2+(LD$4-'Box Position Calc'!$C32)^2)</f>
        <v>44.5253951774813</v>
      </c>
      <c r="LE34" s="100">
        <f>SQRT(('Box Position Calc'!$D32-LE$6)^2+(LE$4-'Box Position Calc'!$C32)^2)</f>
        <v>45.906322427218349</v>
      </c>
      <c r="LF34" s="100">
        <f>SQRT(('Box Position Calc'!$D32-LF$6)^2+(LF$4-'Box Position Calc'!$C32)^2)</f>
        <v>47.287732339094248</v>
      </c>
      <c r="LG34" s="100">
        <f>SQRT(('Box Position Calc'!$D32-LG$6)^2+(LG$4-'Box Position Calc'!$C32)^2)</f>
        <v>48.66958381429972</v>
      </c>
      <c r="LH34" s="100">
        <f>SQRT(('Box Position Calc'!$D32-LH$6)^2+(LH$4-'Box Position Calc'!$C32)^2)</f>
        <v>50.051840280270461</v>
      </c>
      <c r="LI34" s="100">
        <f>SQRT(('Box Position Calc'!$D32-LI$6)^2+(LI$4-'Box Position Calc'!$C32)^2)</f>
        <v>51.434469085696783</v>
      </c>
      <c r="LJ34" s="100">
        <f>SQRT(('Box Position Calc'!$D32-LJ$6)^2+(LJ$4-'Box Position Calc'!$C32)^2)</f>
        <v>52.817440989833337</v>
      </c>
      <c r="LK34" s="100">
        <f>SQRT(('Box Position Calc'!$D32-LK$6)^2+(LK$4-'Box Position Calc'!$C32)^2)</f>
        <v>54.20072972943067</v>
      </c>
      <c r="LL34" s="100">
        <f>SQRT(('Box Position Calc'!$D32-LL$6)^2+(LL$4-'Box Position Calc'!$C32)^2)</f>
        <v>55.58431164989171</v>
      </c>
      <c r="LM34" s="100">
        <f>SQRT(('Box Position Calc'!$D32-LM$6)^2+(LM$4-'Box Position Calc'!$C32)^2)</f>
        <v>56.968165389829963</v>
      </c>
      <c r="LN34" s="100">
        <f>SQRT(('Box Position Calc'!$D32-LN$6)^2+(LN$4-'Box Position Calc'!$C32)^2)</f>
        <v>58.352271610237985</v>
      </c>
      <c r="LO34" s="100">
        <f>SQRT(('Box Position Calc'!$D32-LO$6)^2+(LO$4-'Box Position Calc'!$C32)^2)</f>
        <v>59.736612761088047</v>
      </c>
      <c r="LP34" s="100">
        <f>SQRT(('Box Position Calc'!$D32-LP$6)^2+(LP$4-'Box Position Calc'!$C32)^2)</f>
        <v>61.121172879474621</v>
      </c>
      <c r="LQ34" s="100">
        <f>SQRT(('Box Position Calc'!$D32-LQ$6)^2+(LQ$4-'Box Position Calc'!$C32)^2)</f>
        <v>62.505937414443238</v>
      </c>
      <c r="LR34" s="100">
        <f>SQRT(('Box Position Calc'!$D32-LR$6)^2+(LR$4-'Box Position Calc'!$C32)^2)</f>
        <v>63.890893074484403</v>
      </c>
      <c r="LS34" s="100">
        <f>SQRT(('Box Position Calc'!$D32-LS$6)^2+(LS$4-'Box Position Calc'!$C32)^2)</f>
        <v>63.841696330675447</v>
      </c>
      <c r="LT34" s="100">
        <f>SQRT(('Box Position Calc'!$D32-LT$6)^2+(LT$4-'Box Position Calc'!$C32)^2)</f>
        <v>66.031051521593739</v>
      </c>
      <c r="LU34" s="100">
        <f>SQRT(('Box Position Calc'!$D32-LU$6)^2+(LU$4-'Box Position Calc'!$C32)^2)</f>
        <v>67.131521936919796</v>
      </c>
      <c r="LV34" s="100">
        <f>SQRT(('Box Position Calc'!$D32-LV$6)^2+(LV$4-'Box Position Calc'!$C32)^2)</f>
        <v>68.235605321149691</v>
      </c>
      <c r="LW34" s="100">
        <f>SQRT(('Box Position Calc'!$D32-LW$6)^2+(LW$4-'Box Position Calc'!$C32)^2)</f>
        <v>69.343129097099961</v>
      </c>
      <c r="LX34" s="100">
        <f>SQRT(('Box Position Calc'!$D32-LX$6)^2+(LX$4-'Box Position Calc'!$C32)^2)</f>
        <v>70.45393101784471</v>
      </c>
      <c r="LY34" s="100">
        <f>SQRT(('Box Position Calc'!$D32-LY$6)^2+(LY$4-'Box Position Calc'!$C32)^2)</f>
        <v>71.567858443676769</v>
      </c>
      <c r="LZ34" s="100">
        <f>SQRT(('Box Position Calc'!$D32-LZ$6)^2+(LZ$4-'Box Position Calc'!$C32)^2)</f>
        <v>72.684767675338193</v>
      </c>
      <c r="MA34" s="100">
        <f>SQRT(('Box Position Calc'!$D32-MA$6)^2+(MA$4-'Box Position Calc'!$C32)^2)</f>
        <v>73.804523338874063</v>
      </c>
      <c r="MB34" s="100">
        <f>SQRT(('Box Position Calc'!$D32-MB$6)^2+(MB$4-'Box Position Calc'!$C32)^2)</f>
        <v>74.92699781784745</v>
      </c>
      <c r="MC34" s="100">
        <f>SQRT(('Box Position Calc'!$D32-MC$6)^2+(MC$4-'Box Position Calc'!$C32)^2)</f>
        <v>76.052070729006559</v>
      </c>
      <c r="MD34" s="100">
        <f>SQRT(('Box Position Calc'!$D32-MD$6)^2+(MD$4-'Box Position Calc'!$C32)^2)</f>
        <v>77.179628437824874</v>
      </c>
      <c r="ME34" s="100">
        <f>SQRT(('Box Position Calc'!$D32-ME$6)^2+(ME$4-'Box Position Calc'!$C32)^2)</f>
        <v>78.309563610636886</v>
      </c>
      <c r="MF34" s="100">
        <f>SQRT(('Box Position Calc'!$D32-MF$6)^2+(MF$4-'Box Position Calc'!$C32)^2)</f>
        <v>79.441774800370965</v>
      </c>
      <c r="MG34" s="100">
        <f>SQRT(('Box Position Calc'!$D32-MG$6)^2+(MG$4-'Box Position Calc'!$C32)^2)</f>
        <v>80.576166063136284</v>
      </c>
      <c r="MH34" s="100">
        <f>SQRT(('Box Position Calc'!$D32-MH$6)^2+(MH$4-'Box Position Calc'!$C32)^2)</f>
        <v>81.712646603155392</v>
      </c>
      <c r="MI34" s="100">
        <f>SQRT(('Box Position Calc'!$D32-MI$6)^2+(MI$4-'Box Position Calc'!$C32)^2)</f>
        <v>82.851130443748346</v>
      </c>
      <c r="MJ34" s="100">
        <f>SQRT(('Box Position Calc'!$D32-MJ$6)^2+(MJ$4-'Box Position Calc'!$C32)^2)</f>
        <v>83.99153612227029</v>
      </c>
      <c r="MK34" s="100"/>
      <c r="ML34" s="100"/>
      <c r="MM34" s="100"/>
      <c r="MN34" s="100"/>
      <c r="MO34" s="100"/>
      <c r="MP34" s="100"/>
      <c r="MQ34" s="100"/>
      <c r="MR34" s="100"/>
      <c r="MS34" s="100"/>
      <c r="MT34" s="100"/>
      <c r="MU34" s="100"/>
      <c r="MV34" s="100"/>
      <c r="MW34" s="100"/>
      <c r="MX34" s="100"/>
      <c r="MY34" s="100"/>
      <c r="MZ34" s="100"/>
      <c r="NA34" s="100"/>
      <c r="NB34" s="100"/>
      <c r="NC34" s="100">
        <f>Display!C34</f>
        <v>1.2129954161217698</v>
      </c>
      <c r="ND34" s="100">
        <f>Display!D34</f>
        <v>5.7420137385101651</v>
      </c>
      <c r="NE34" s="100">
        <f>Display!D71</f>
        <v>41</v>
      </c>
      <c r="NF34" s="100"/>
      <c r="NG34" s="100">
        <f t="shared" si="294"/>
        <v>28.009119491865818</v>
      </c>
      <c r="NH34" s="100">
        <f t="shared" si="295"/>
        <v>20.243324681176375</v>
      </c>
      <c r="NI34" s="100">
        <f t="shared" si="296"/>
        <v>17.731987682041137</v>
      </c>
      <c r="NJ34" s="100">
        <f t="shared" si="297"/>
        <v>15.760789776561552</v>
      </c>
      <c r="NK34" s="100">
        <f t="shared" si="298"/>
        <v>14.175869998857991</v>
      </c>
      <c r="NL34" s="100">
        <f t="shared" si="299"/>
        <v>12.875669305000969</v>
      </c>
      <c r="NM34" s="100">
        <f t="shared" si="300"/>
        <v>11.790833260915349</v>
      </c>
      <c r="NN34" s="100">
        <f t="shared" si="301"/>
        <v>10.872562493084047</v>
      </c>
      <c r="NO34" s="100">
        <f t="shared" si="302"/>
        <v>10.085610815539923</v>
      </c>
      <c r="NP34" s="100">
        <f t="shared" si="303"/>
        <v>9.4039314191309131</v>
      </c>
      <c r="NQ34" s="100">
        <f t="shared" si="304"/>
        <v>8.807884548792174</v>
      </c>
      <c r="NR34" s="100">
        <f t="shared" si="305"/>
        <v>8.2823959920437176</v>
      </c>
      <c r="NS34" s="100">
        <f t="shared" si="306"/>
        <v>7.8157118137262671</v>
      </c>
      <c r="NT34" s="100">
        <f t="shared" si="307"/>
        <v>7.3985371208987942</v>
      </c>
      <c r="NU34" s="100">
        <f t="shared" si="308"/>
        <v>7.0234282384177504</v>
      </c>
      <c r="NV34" s="100">
        <f t="shared" si="309"/>
        <v>6.6843558151093418</v>
      </c>
      <c r="NW34" s="100">
        <f t="shared" si="310"/>
        <v>6.3763855473944204</v>
      </c>
      <c r="NX34" s="100">
        <f t="shared" si="311"/>
        <v>6.0954413171784836</v>
      </c>
      <c r="NY34" s="100">
        <f t="shared" si="312"/>
        <v>6.0954413171784836</v>
      </c>
      <c r="NZ34" s="100">
        <f t="shared" si="313"/>
        <v>5.6150124336419083</v>
      </c>
      <c r="OA34" s="100">
        <f t="shared" si="314"/>
        <v>5.3978357686664253</v>
      </c>
      <c r="OB34" s="100">
        <f t="shared" si="315"/>
        <v>5.1941223621437018</v>
      </c>
      <c r="OC34" s="100">
        <f t="shared" si="316"/>
        <v>5.0026626312267979</v>
      </c>
      <c r="OD34" s="100">
        <f t="shared" si="317"/>
        <v>4.8223871568371521</v>
      </c>
      <c r="OE34" s="100">
        <f t="shared" si="318"/>
        <v>4.6523470229804786</v>
      </c>
      <c r="OF34" s="100">
        <f t="shared" si="319"/>
        <v>4.4916973640667379</v>
      </c>
      <c r="OG34" s="100">
        <f t="shared" si="320"/>
        <v>4.3396835276957688</v>
      </c>
      <c r="OH34" s="100">
        <f t="shared" si="321"/>
        <v>4.1956293818393817</v>
      </c>
      <c r="OI34" s="100">
        <f t="shared" si="322"/>
        <v>4.0589273895926112</v>
      </c>
      <c r="OJ34" s="100">
        <f t="shared" si="323"/>
        <v>3.9290301482782581</v>
      </c>
      <c r="OK34" s="100">
        <f t="shared" si="324"/>
        <v>3.8054431475533477</v>
      </c>
      <c r="OL34" s="100">
        <f t="shared" si="325"/>
        <v>3.687718546929915</v>
      </c>
      <c r="OM34" s="100">
        <f t="shared" si="326"/>
        <v>3.5754498095252245</v>
      </c>
      <c r="ON34" s="100">
        <f t="shared" si="327"/>
        <v>3.4682670579757371</v>
      </c>
      <c r="OO34" s="100">
        <f t="shared" si="328"/>
        <v>3.3658330418605544</v>
      </c>
      <c r="OP34" s="100">
        <f t="shared" si="329"/>
        <v>3.2678396249034165</v>
      </c>
      <c r="OQ34" s="100">
        <f t="shared" si="330"/>
        <v>2.3717959738963259</v>
      </c>
      <c r="OR34" s="100">
        <f t="shared" si="331"/>
        <v>1.4731595373920641</v>
      </c>
      <c r="OS34" s="100">
        <f t="shared" si="332"/>
        <v>1.0458740201040655</v>
      </c>
      <c r="OT34" s="100">
        <f t="shared" si="333"/>
        <v>0.6323934735784178</v>
      </c>
      <c r="OU34" s="100">
        <f t="shared" si="334"/>
        <v>0.23210055894728043</v>
      </c>
      <c r="OV34" s="100">
        <f t="shared" si="335"/>
        <v>-0.15558846235296642</v>
      </c>
      <c r="OW34" s="100">
        <f t="shared" si="336"/>
        <v>-0.53122576493791485</v>
      </c>
      <c r="OX34" s="100">
        <f t="shared" si="337"/>
        <v>-0.89533387164490819</v>
      </c>
      <c r="OY34" s="100">
        <f t="shared" si="338"/>
        <v>-1.2484074474962199</v>
      </c>
      <c r="OZ34" s="100">
        <f t="shared" si="339"/>
        <v>-1.5909149815586829</v>
      </c>
      <c r="PA34" s="100">
        <f t="shared" si="340"/>
        <v>-1.9233003628094139</v>
      </c>
      <c r="PB34" s="100">
        <f t="shared" si="341"/>
        <v>-2.245984356038889</v>
      </c>
      <c r="PC34" s="100">
        <f t="shared" si="342"/>
        <v>-2.5593659836799816</v>
      </c>
      <c r="PD34" s="100">
        <f t="shared" si="343"/>
        <v>-2.8638238192594372</v>
      </c>
      <c r="PE34" s="100">
        <f t="shared" si="344"/>
        <v>-3.1597171979497034</v>
      </c>
      <c r="PF34" s="100">
        <f t="shared" si="345"/>
        <v>-3.4473873494515033</v>
      </c>
      <c r="PG34" s="100">
        <f t="shared" si="346"/>
        <v>-3.7271584581851016</v>
      </c>
      <c r="PH34" s="100">
        <f t="shared" si="347"/>
        <v>-3.9993386555039194</v>
      </c>
      <c r="PI34" s="100"/>
      <c r="PJ34" s="100"/>
      <c r="PK34" s="100"/>
    </row>
    <row r="35" spans="1:427" x14ac:dyDescent="0.2">
      <c r="A35" s="92"/>
      <c r="B35" s="92"/>
      <c r="C35" s="92">
        <v>29</v>
      </c>
      <c r="D35" s="98">
        <f>SQRT(('Box Position Calc'!$D33-D$6)^2+(D$4-'Box Position Calc'!$C33)^2)</f>
        <v>8.869319951465064</v>
      </c>
      <c r="E35" s="98">
        <f>SQRT(('Box Position Calc'!$D33-E$6)^2+(E$4-'Box Position Calc'!$C33)^2)</f>
        <v>12.039791539414431</v>
      </c>
      <c r="F35" s="98">
        <f>SQRT(('Box Position Calc'!$D33-F$6)^2+(F$4-'Box Position Calc'!$C33)^2)</f>
        <v>13.674816284552159</v>
      </c>
      <c r="G35" s="98">
        <f>SQRT(('Box Position Calc'!$D33-G$6)^2+(G$4-'Box Position Calc'!$C33)^2)</f>
        <v>15.328950364763488</v>
      </c>
      <c r="H35" s="98">
        <f>SQRT(('Box Position Calc'!$D33-H$6)^2+(H$4-'Box Position Calc'!$C33)^2)</f>
        <v>16.996615454847017</v>
      </c>
      <c r="I35" s="98">
        <f>SQRT(('Box Position Calc'!$D33-I$6)^2+(I$4-'Box Position Calc'!$C33)^2)</f>
        <v>18.674186818170654</v>
      </c>
      <c r="J35" s="98">
        <f>SQRT(('Box Position Calc'!$D33-J$6)^2+(J$4-'Box Position Calc'!$C33)^2)</f>
        <v>20.359215812141798</v>
      </c>
      <c r="K35" s="98">
        <f>SQRT(('Box Position Calc'!$D33-K$6)^2+(K$4-'Box Position Calc'!$C33)^2)</f>
        <v>22.049992798552626</v>
      </c>
      <c r="L35" s="98">
        <f>SQRT(('Box Position Calc'!$D33-L$6)^2+(L$4-'Box Position Calc'!$C33)^2)</f>
        <v>23.74528995637899</v>
      </c>
      <c r="M35" s="98">
        <f>SQRT(('Box Position Calc'!$D33-M$6)^2+(M$4-'Box Position Calc'!$C33)^2)</f>
        <v>25.444203791320238</v>
      </c>
      <c r="N35" s="98">
        <f>SQRT(('Box Position Calc'!$D33-N$6)^2+(N$4-'Box Position Calc'!$C33)^2)</f>
        <v>27.14605527146421</v>
      </c>
      <c r="O35" s="98">
        <f>SQRT(('Box Position Calc'!$D33-O$6)^2+(O$4-'Box Position Calc'!$C33)^2)</f>
        <v>28.850324535331943</v>
      </c>
      <c r="P35" s="98">
        <f>SQRT(('Box Position Calc'!$D33-P$6)^2+(P$4-'Box Position Calc'!$C33)^2)</f>
        <v>30.55660703599133</v>
      </c>
      <c r="Q35" s="98">
        <f>SQRT(('Box Position Calc'!$D33-Q$6)^2+(Q$4-'Box Position Calc'!$C33)^2)</f>
        <v>32.264583370554256</v>
      </c>
      <c r="R35" s="98">
        <f>SQRT(('Box Position Calc'!$D33-R$6)^2+(R$4-'Box Position Calc'!$C33)^2)</f>
        <v>33.973998077416923</v>
      </c>
      <c r="S35" s="98">
        <f>SQRT(('Box Position Calc'!$D33-S$6)^2+(S$4-'Box Position Calc'!$C33)^2)</f>
        <v>35.684644448538982</v>
      </c>
      <c r="T35" s="98">
        <f>SQRT(('Box Position Calc'!$D33-T$6)^2+(T$4-'Box Position Calc'!$C33)^2)</f>
        <v>37.39635346178008</v>
      </c>
      <c r="U35" s="98">
        <f>SQRT(('Box Position Calc'!$D33-U$6)^2+(U$4-'Box Position Calc'!$C33)^2)</f>
        <v>39.108985589293539</v>
      </c>
      <c r="V35" s="98">
        <f>SQRT(('Box Position Calc'!$D33-V$6)^2+(V$4-'Box Position Calc'!$C33)^2)</f>
        <v>39.108985589293539</v>
      </c>
      <c r="W35" s="98">
        <f>SQRT(('Box Position Calc'!$D33-W$6)^2+(W$4-'Box Position Calc'!$C33)^2)</f>
        <v>41.867642551993384</v>
      </c>
      <c r="X35" s="98">
        <f>SQRT(('Box Position Calc'!$D33-X$6)^2+(X$4-'Box Position Calc'!$C33)^2)</f>
        <v>43.24791572124947</v>
      </c>
      <c r="Y35" s="98">
        <f>SQRT(('Box Position Calc'!$D33-Y$6)^2+(Y$4-'Box Position Calc'!$C33)^2)</f>
        <v>44.628740778833794</v>
      </c>
      <c r="Z35" s="98">
        <f>SQRT(('Box Position Calc'!$D33-Z$6)^2+(Z$4-'Box Position Calc'!$C33)^2)</f>
        <v>46.010068036002963</v>
      </c>
      <c r="AA35" s="98">
        <f>SQRT(('Box Position Calc'!$D33-AA$6)^2+(AA$4-'Box Position Calc'!$C33)^2)</f>
        <v>47.391853580041953</v>
      </c>
      <c r="AB35" s="98">
        <f>SQRT(('Box Position Calc'!$D33-AB$6)^2+(AB$4-'Box Position Calc'!$C33)^2)</f>
        <v>48.774058460701063</v>
      </c>
      <c r="AC35" s="98">
        <f>SQRT(('Box Position Calc'!$D33-AC$6)^2+(AC$4-'Box Position Calc'!$C33)^2)</f>
        <v>50.156648010058127</v>
      </c>
      <c r="AD35" s="98">
        <f>SQRT(('Box Position Calc'!$D33-AD$6)^2+(AD$4-'Box Position Calc'!$C33)^2)</f>
        <v>51.539591271013066</v>
      </c>
      <c r="AE35" s="98">
        <f>SQRT(('Box Position Calc'!$D33-AE$6)^2+(AE$4-'Box Position Calc'!$C33)^2)</f>
        <v>52.922860514739163</v>
      </c>
      <c r="AF35" s="98">
        <f>SQRT(('Box Position Calc'!$D33-AF$6)^2+(AF$4-'Box Position Calc'!$C33)^2)</f>
        <v>54.306430831377838</v>
      </c>
      <c r="AG35" s="98">
        <f>SQRT(('Box Position Calc'!$D33-AG$6)^2+(AG$4-'Box Position Calc'!$C33)^2)</f>
        <v>55.690279781350945</v>
      </c>
      <c r="AH35" s="98">
        <f>SQRT(('Box Position Calc'!$D33-AH$6)^2+(AH$4-'Box Position Calc'!$C33)^2)</f>
        <v>57.074387097088504</v>
      </c>
      <c r="AI35" s="98">
        <f>SQRT(('Box Position Calc'!$D33-AI$6)^2+(AI$4-'Box Position Calc'!$C33)^2)</f>
        <v>58.458734426881783</v>
      </c>
      <c r="AJ35" s="98">
        <f>SQRT(('Box Position Calc'!$D33-AJ$6)^2+(AJ$4-'Box Position Calc'!$C33)^2)</f>
        <v>59.843305114092068</v>
      </c>
      <c r="AK35" s="98">
        <f>SQRT(('Box Position Calc'!$D33-AK$6)^2+(AK$4-'Box Position Calc'!$C33)^2)</f>
        <v>61.228084006158305</v>
      </c>
      <c r="AL35" s="98">
        <f>SQRT(('Box Position Calc'!$D33-AL$6)^2+(AL$4-'Box Position Calc'!$C33)^2)</f>
        <v>62.613057288821743</v>
      </c>
      <c r="AM35" s="98">
        <f>SQRT(('Box Position Calc'!$D33-AM$6)^2+(AM$4-'Box Position Calc'!$C33)^2)</f>
        <v>63.998212341772501</v>
      </c>
      <c r="AN35" s="98">
        <f>SQRT(('Box Position Calc'!$D33-AN$6)^2+(AN$4-'Box Position Calc'!$C33)^2)</f>
        <v>63.950846397963858</v>
      </c>
      <c r="AO35" s="98">
        <f>SQRT(('Box Position Calc'!$D33-AO$6)^2+(AO$4-'Box Position Calc'!$C33)^2)</f>
        <v>66.142007407005565</v>
      </c>
      <c r="AP35" s="98">
        <f>SQRT(('Box Position Calc'!$D33-AP$6)^2+(AP$4-'Box Position Calc'!$C33)^2)</f>
        <v>67.243326980599107</v>
      </c>
      <c r="AQ35" s="98">
        <f>SQRT(('Box Position Calc'!$D33-AQ$6)^2+(AQ$4-'Box Position Calc'!$C33)^2)</f>
        <v>68.348226213033143</v>
      </c>
      <c r="AR35" s="98">
        <f>SQRT(('Box Position Calc'!$D33-AR$6)^2+(AR$4-'Box Position Calc'!$C33)^2)</f>
        <v>69.456534271247094</v>
      </c>
      <c r="AS35" s="98">
        <f>SQRT(('Box Position Calc'!$D33-AS$6)^2+(AS$4-'Box Position Calc'!$C33)^2)</f>
        <v>70.568090543351701</v>
      </c>
      <c r="AT35" s="98">
        <f>SQRT(('Box Position Calc'!$D33-AT$6)^2+(AT$4-'Box Position Calc'!$C33)^2)</f>
        <v>71.682743923159308</v>
      </c>
      <c r="AU35" s="98">
        <f>SQRT(('Box Position Calc'!$D33-AU$6)^2+(AU$4-'Box Position Calc'!$C33)^2)</f>
        <v>72.800352150443445</v>
      </c>
      <c r="AV35" s="98">
        <f>SQRT(('Box Position Calc'!$D33-AV$6)^2+(AV$4-'Box Position Calc'!$C33)^2)</f>
        <v>73.920781202316235</v>
      </c>
      <c r="AW35" s="98">
        <f>SQRT(('Box Position Calc'!$D33-AW$6)^2+(AW$4-'Box Position Calc'!$C33)^2)</f>
        <v>75.04390473149455</v>
      </c>
      <c r="AX35" s="98">
        <f>SQRT(('Box Position Calc'!$D33-AX$6)^2+(AX$4-'Box Position Calc'!$C33)^2)</f>
        <v>76.169603547578888</v>
      </c>
      <c r="AY35" s="98">
        <f>SQRT(('Box Position Calc'!$D33-AY$6)^2+(AY$4-'Box Position Calc'!$C33)^2)</f>
        <v>77.297765137795821</v>
      </c>
      <c r="AZ35" s="98">
        <f>SQRT(('Box Position Calc'!$D33-AZ$6)^2+(AZ$4-'Box Position Calc'!$C33)^2)</f>
        <v>78.428283223956498</v>
      </c>
      <c r="BA35" s="98">
        <f>SQRT(('Box Position Calc'!$D33-BA$6)^2+(BA$4-'Box Position Calc'!$C33)^2)</f>
        <v>79.561057352659788</v>
      </c>
      <c r="BB35" s="98">
        <f>SQRT(('Box Position Calc'!$D33-BB$6)^2+(BB$4-'Box Position Calc'!$C33)^2)</f>
        <v>80.695992516023324</v>
      </c>
      <c r="BC35" s="98">
        <f>SQRT(('Box Position Calc'!$D33-BC$6)^2+(BC$4-'Box Position Calc'!$C33)^2)</f>
        <v>81.832998800457958</v>
      </c>
      <c r="BD35" s="98">
        <f>SQRT(('Box Position Calc'!$D33-BD$6)^2+(BD$4-'Box Position Calc'!$C33)^2)</f>
        <v>82.971991061214183</v>
      </c>
      <c r="BE35" s="98">
        <f>SQRT(('Box Position Calc'!$D33-BE$6)^2+(BE$4-'Box Position Calc'!$C33)^2)</f>
        <v>84.112888620623707</v>
      </c>
      <c r="BF35" s="98"/>
      <c r="BG35" s="98"/>
      <c r="BH35" s="98"/>
      <c r="BI35" s="98"/>
      <c r="BJ35" s="98"/>
      <c r="BK35" s="98"/>
      <c r="BL35" s="98"/>
      <c r="BM35" s="98"/>
      <c r="BN35" s="98"/>
      <c r="BO35" s="98"/>
      <c r="BP35" s="98"/>
      <c r="BQ35" s="98"/>
      <c r="BR35" s="98"/>
      <c r="BS35" s="98"/>
      <c r="BT35" s="98"/>
      <c r="BU35" s="98"/>
      <c r="BV35" s="98">
        <f>'Box Position Calc'!$D71</f>
        <v>1.0992271383530108</v>
      </c>
      <c r="BW35" s="98">
        <f>'Box Position Calc'!$F71</f>
        <v>5.63021396331742</v>
      </c>
      <c r="BX35" s="98">
        <f>Display!D72</f>
        <v>50</v>
      </c>
      <c r="BY35" s="101"/>
      <c r="BZ35" s="98">
        <f t="shared" si="186"/>
        <v>27.026299393862956</v>
      </c>
      <c r="CA35" s="98">
        <f t="shared" si="187"/>
        <v>19.556799686298206</v>
      </c>
      <c r="CB35" s="98">
        <f t="shared" si="188"/>
        <v>17.140625814423117</v>
      </c>
      <c r="CC35" s="98">
        <f t="shared" si="189"/>
        <v>15.243110028284065</v>
      </c>
      <c r="CD35" s="98">
        <f t="shared" si="190"/>
        <v>13.716541016777626</v>
      </c>
      <c r="CE35" s="98">
        <f t="shared" si="191"/>
        <v>12.463485256528912</v>
      </c>
      <c r="CF35" s="98">
        <f t="shared" si="192"/>
        <v>11.417413908391836</v>
      </c>
      <c r="CG35" s="98">
        <f t="shared" si="193"/>
        <v>10.531507728304717</v>
      </c>
      <c r="CH35" s="98">
        <f t="shared" si="194"/>
        <v>9.7719396295213983</v>
      </c>
      <c r="CI35" s="98">
        <f t="shared" si="195"/>
        <v>9.1137013492568144</v>
      </c>
      <c r="CJ35" s="98">
        <f t="shared" si="196"/>
        <v>8.5379278927907762</v>
      </c>
      <c r="CK35" s="98">
        <f t="shared" si="197"/>
        <v>8.0301331759821437</v>
      </c>
      <c r="CL35" s="98">
        <f t="shared" si="198"/>
        <v>7.5790168135941371</v>
      </c>
      <c r="CM35" s="98">
        <f t="shared" si="199"/>
        <v>7.1756387084180915</v>
      </c>
      <c r="CN35" s="98">
        <f t="shared" si="200"/>
        <v>6.8128363451452003</v>
      </c>
      <c r="CO35" s="98">
        <f t="shared" si="201"/>
        <v>6.4848058154333614</v>
      </c>
      <c r="CP35" s="98">
        <f t="shared" si="202"/>
        <v>6.1867955304596194</v>
      </c>
      <c r="CQ35" s="98">
        <f t="shared" si="203"/>
        <v>5.9148789140636211</v>
      </c>
      <c r="CR35" s="98">
        <f t="shared" si="204"/>
        <v>5.9148789140636211</v>
      </c>
      <c r="CS35" s="98">
        <f t="shared" si="205"/>
        <v>5.447515114652731</v>
      </c>
      <c r="CT35" s="98">
        <f t="shared" si="206"/>
        <v>5.2361990022610598</v>
      </c>
      <c r="CU35" s="98">
        <f t="shared" si="207"/>
        <v>5.0379566835310641</v>
      </c>
      <c r="CV35" s="98">
        <f t="shared" si="208"/>
        <v>4.851615618052989</v>
      </c>
      <c r="CW35" s="98">
        <f t="shared" si="209"/>
        <v>4.6761389312431447</v>
      </c>
      <c r="CX35" s="98">
        <f t="shared" si="210"/>
        <v>4.5106064091674511</v>
      </c>
      <c r="CY35" s="98">
        <f t="shared" si="211"/>
        <v>4.3541985910577523</v>
      </c>
      <c r="CZ35" s="98">
        <f t="shared" si="212"/>
        <v>4.2061833878607331</v>
      </c>
      <c r="DA35" s="98">
        <f t="shared" si="213"/>
        <v>4.0659047722678281</v>
      </c>
      <c r="DB35" s="98">
        <f t="shared" si="214"/>
        <v>3.9327731765473573</v>
      </c>
      <c r="DC35" s="98">
        <f t="shared" si="215"/>
        <v>3.8062573054900497</v>
      </c>
      <c r="DD35" s="98">
        <f t="shared" si="216"/>
        <v>3.6858771275909703</v>
      </c>
      <c r="DE35" s="98">
        <f t="shared" si="217"/>
        <v>3.5711978517401519</v>
      </c>
      <c r="DF35" s="98">
        <f t="shared" si="218"/>
        <v>3.4618247318165913</v>
      </c>
      <c r="DG35" s="98">
        <f t="shared" si="219"/>
        <v>3.3573985696802708</v>
      </c>
      <c r="DH35" s="98">
        <f t="shared" si="220"/>
        <v>3.2575918096546559</v>
      </c>
      <c r="DI35" s="98">
        <f t="shared" si="221"/>
        <v>3.1621051358575585</v>
      </c>
      <c r="DJ35" s="98">
        <f t="shared" si="222"/>
        <v>2.2674982228534191</v>
      </c>
      <c r="DK35" s="98">
        <f t="shared" si="223"/>
        <v>1.3738108486015506</v>
      </c>
      <c r="DL35" s="98">
        <f t="shared" si="224"/>
        <v>0.9488596071651898</v>
      </c>
      <c r="DM35" s="98">
        <f t="shared" si="225"/>
        <v>0.5376256461954938</v>
      </c>
      <c r="DN35" s="98">
        <f t="shared" si="226"/>
        <v>0.13949572072124283</v>
      </c>
      <c r="DO35" s="98">
        <f t="shared" si="227"/>
        <v>-0.24611001748797889</v>
      </c>
      <c r="DP35" s="98">
        <f t="shared" si="228"/>
        <v>-0.61974004811838768</v>
      </c>
      <c r="DQ35" s="98">
        <f t="shared" si="229"/>
        <v>-0.98191338613230528</v>
      </c>
      <c r="DR35" s="98">
        <f t="shared" si="230"/>
        <v>-1.3331213673234572</v>
      </c>
      <c r="DS35" s="98">
        <f t="shared" si="231"/>
        <v>-1.6738293218135425</v>
      </c>
      <c r="DT35" s="98">
        <f t="shared" si="232"/>
        <v>-2.0044781416793285</v>
      </c>
      <c r="DU35" s="98">
        <f t="shared" si="233"/>
        <v>-2.3254857488023504</v>
      </c>
      <c r="DV35" s="98">
        <f t="shared" si="234"/>
        <v>-2.6372484688738496</v>
      </c>
      <c r="DW35" s="98">
        <f t="shared" si="235"/>
        <v>-2.9401423172856767</v>
      </c>
      <c r="DX35" s="98">
        <f t="shared" si="236"/>
        <v>-3.2345242024052823</v>
      </c>
      <c r="DY35" s="98">
        <f t="shared" si="237"/>
        <v>-3.5207330514812156</v>
      </c>
      <c r="DZ35" s="98">
        <f t="shared" si="238"/>
        <v>-3.799090864163702</v>
      </c>
      <c r="EA35" s="98">
        <f t="shared" si="239"/>
        <v>-4.0699036983567112</v>
      </c>
      <c r="EB35" s="98"/>
      <c r="EC35" s="98"/>
      <c r="ED35" s="98"/>
      <c r="EE35" s="98"/>
      <c r="EF35" s="98"/>
      <c r="EG35" s="98"/>
      <c r="EH35" s="98"/>
      <c r="EI35" s="98"/>
      <c r="EJ35" s="98"/>
      <c r="EK35" s="98"/>
      <c r="EL35" s="98"/>
      <c r="EM35" s="98"/>
      <c r="EN35" s="98"/>
      <c r="EO35" s="98"/>
      <c r="EP35" s="98"/>
      <c r="EU35" s="94"/>
      <c r="EV35" s="94"/>
      <c r="EW35" s="94"/>
      <c r="EX35" s="94">
        <v>29</v>
      </c>
      <c r="EY35" s="99">
        <f>SQRT(('Box Position Calc'!$D33-EY$6)^2+(EY$4-'Box Position Calc'!$C33)^2)</f>
        <v>8.869319951465064</v>
      </c>
      <c r="EZ35" s="99">
        <f>SQRT(('Box Position Calc'!$D33-EZ$6)^2+(EZ$4-'Box Position Calc'!$C33)^2)</f>
        <v>12.039791539414431</v>
      </c>
      <c r="FA35" s="99">
        <f>SQRT(('Box Position Calc'!$D33-FA$6)^2+(FA$4-'Box Position Calc'!$C33)^2)</f>
        <v>13.674816284552159</v>
      </c>
      <c r="FB35" s="99">
        <f>SQRT(('Box Position Calc'!$D33-FB$6)^2+(FB$4-'Box Position Calc'!$C33)^2)</f>
        <v>15.328950364763488</v>
      </c>
      <c r="FC35" s="99">
        <f>SQRT(('Box Position Calc'!$D33-FC$6)^2+(FC$4-'Box Position Calc'!$C33)^2)</f>
        <v>16.996615454847017</v>
      </c>
      <c r="FD35" s="99">
        <f>SQRT(('Box Position Calc'!$D33-FD$6)^2+(FD$4-'Box Position Calc'!$C33)^2)</f>
        <v>18.674186818170654</v>
      </c>
      <c r="FE35" s="99">
        <f>SQRT(('Box Position Calc'!$D33-FE$6)^2+(FE$4-'Box Position Calc'!$C33)^2)</f>
        <v>20.359215812141798</v>
      </c>
      <c r="FF35" s="99">
        <f>SQRT(('Box Position Calc'!$D33-FF$6)^2+(FF$4-'Box Position Calc'!$C33)^2)</f>
        <v>22.049992798552626</v>
      </c>
      <c r="FG35" s="99">
        <f>SQRT(('Box Position Calc'!$D33-FG$6)^2+(FG$4-'Box Position Calc'!$C33)^2)</f>
        <v>23.74528995637899</v>
      </c>
      <c r="FH35" s="99">
        <f>SQRT(('Box Position Calc'!$D33-FH$6)^2+(FH$4-'Box Position Calc'!$C33)^2)</f>
        <v>25.444203791320238</v>
      </c>
      <c r="FI35" s="99">
        <f>SQRT(('Box Position Calc'!$D33-FI$6)^2+(FI$4-'Box Position Calc'!$C33)^2)</f>
        <v>27.14605527146421</v>
      </c>
      <c r="FJ35" s="99">
        <f>SQRT(('Box Position Calc'!$D33-FJ$6)^2+(FJ$4-'Box Position Calc'!$C33)^2)</f>
        <v>28.850324535331943</v>
      </c>
      <c r="FK35" s="99">
        <f>SQRT(('Box Position Calc'!$D33-FK$6)^2+(FK$4-'Box Position Calc'!$C33)^2)</f>
        <v>30.55660703599133</v>
      </c>
      <c r="FL35" s="99">
        <f>SQRT(('Box Position Calc'!$D33-FL$6)^2+(FL$4-'Box Position Calc'!$C33)^2)</f>
        <v>32.264583370554256</v>
      </c>
      <c r="FM35" s="99">
        <f>SQRT(('Box Position Calc'!$D33-FM$6)^2+(FM$4-'Box Position Calc'!$C33)^2)</f>
        <v>33.973998077416923</v>
      </c>
      <c r="FN35" s="99">
        <f>SQRT(('Box Position Calc'!$D33-FN$6)^2+(FN$4-'Box Position Calc'!$C33)^2)</f>
        <v>35.684644448538982</v>
      </c>
      <c r="FO35" s="99">
        <f>SQRT(('Box Position Calc'!$D33-FO$6)^2+(FO$4-'Box Position Calc'!$C33)^2)</f>
        <v>37.39635346178008</v>
      </c>
      <c r="FP35" s="99">
        <f>SQRT(('Box Position Calc'!$D33-FP$6)^2+(FP$4-'Box Position Calc'!$C33)^2)</f>
        <v>39.108985589293539</v>
      </c>
      <c r="FQ35" s="99">
        <f>SQRT(('Box Position Calc'!$D33-FQ$6)^2+(FQ$4-'Box Position Calc'!$C33)^2)</f>
        <v>39.108985589293539</v>
      </c>
      <c r="FR35" s="99">
        <f>SQRT(('Box Position Calc'!$D33-FR$6)^2+(FR$4-'Box Position Calc'!$C33)^2)</f>
        <v>41.867642551993384</v>
      </c>
      <c r="FS35" s="99">
        <f>SQRT(('Box Position Calc'!$D33-FS$6)^2+(FS$4-'Box Position Calc'!$C33)^2)</f>
        <v>43.24791572124947</v>
      </c>
      <c r="FT35" s="99">
        <f>SQRT(('Box Position Calc'!$D33-FT$6)^2+(FT$4-'Box Position Calc'!$C33)^2)</f>
        <v>44.628740778833794</v>
      </c>
      <c r="FU35" s="99">
        <f>SQRT(('Box Position Calc'!$D33-FU$6)^2+(FU$4-'Box Position Calc'!$C33)^2)</f>
        <v>46.010068036002963</v>
      </c>
      <c r="FV35" s="99">
        <f>SQRT(('Box Position Calc'!$D33-FV$6)^2+(FV$4-'Box Position Calc'!$C33)^2)</f>
        <v>47.391853580041953</v>
      </c>
      <c r="FW35" s="99">
        <f>SQRT(('Box Position Calc'!$D33-FW$6)^2+(FW$4-'Box Position Calc'!$C33)^2)</f>
        <v>48.774058460701063</v>
      </c>
      <c r="FX35" s="99">
        <f>SQRT(('Box Position Calc'!$D33-FX$6)^2+(FX$4-'Box Position Calc'!$C33)^2)</f>
        <v>50.156648010058127</v>
      </c>
      <c r="FY35" s="99">
        <f>SQRT(('Box Position Calc'!$D33-FY$6)^2+(FY$4-'Box Position Calc'!$C33)^2)</f>
        <v>51.539591271013066</v>
      </c>
      <c r="FZ35" s="99">
        <f>SQRT(('Box Position Calc'!$D33-FZ$6)^2+(FZ$4-'Box Position Calc'!$C33)^2)</f>
        <v>52.922860514739163</v>
      </c>
      <c r="GA35" s="99">
        <f>SQRT(('Box Position Calc'!$D33-GA$6)^2+(GA$4-'Box Position Calc'!$C33)^2)</f>
        <v>54.306430831377838</v>
      </c>
      <c r="GB35" s="99">
        <f>SQRT(('Box Position Calc'!$D33-GB$6)^2+(GB$4-'Box Position Calc'!$C33)^2)</f>
        <v>55.690279781350945</v>
      </c>
      <c r="GC35" s="99">
        <f>SQRT(('Box Position Calc'!$D33-GC$6)^2+(GC$4-'Box Position Calc'!$C33)^2)</f>
        <v>57.074387097088504</v>
      </c>
      <c r="GD35" s="99">
        <f>SQRT(('Box Position Calc'!$D33-GD$6)^2+(GD$4-'Box Position Calc'!$C33)^2)</f>
        <v>58.458734426881783</v>
      </c>
      <c r="GE35" s="99">
        <f>SQRT(('Box Position Calc'!$D33-GE$6)^2+(GE$4-'Box Position Calc'!$C33)^2)</f>
        <v>59.843305114092068</v>
      </c>
      <c r="GF35" s="99">
        <f>SQRT(('Box Position Calc'!$D33-GF$6)^2+(GF$4-'Box Position Calc'!$C33)^2)</f>
        <v>61.228084006158305</v>
      </c>
      <c r="GG35" s="99">
        <f>SQRT(('Box Position Calc'!$D33-GG$6)^2+(GG$4-'Box Position Calc'!$C33)^2)</f>
        <v>62.613057288821743</v>
      </c>
      <c r="GH35" s="99">
        <f>SQRT(('Box Position Calc'!$D33-GH$6)^2+(GH$4-'Box Position Calc'!$C33)^2)</f>
        <v>63.998212341772501</v>
      </c>
      <c r="GI35" s="99">
        <f>SQRT(('Box Position Calc'!$D33-GI$6)^2+(GI$4-'Box Position Calc'!$C33)^2)</f>
        <v>63.950846397963858</v>
      </c>
      <c r="GJ35" s="99">
        <f>SQRT(('Box Position Calc'!$D33-GJ$6)^2+(GJ$4-'Box Position Calc'!$C33)^2)</f>
        <v>66.142007407005565</v>
      </c>
      <c r="GK35" s="99">
        <f>SQRT(('Box Position Calc'!$D33-GK$6)^2+(GK$4-'Box Position Calc'!$C33)^2)</f>
        <v>67.243326980599107</v>
      </c>
      <c r="GL35" s="99">
        <f>SQRT(('Box Position Calc'!$D33-GL$6)^2+(GL$4-'Box Position Calc'!$C33)^2)</f>
        <v>68.348226213033143</v>
      </c>
      <c r="GM35" s="99">
        <f>SQRT(('Box Position Calc'!$D33-GM$6)^2+(GM$4-'Box Position Calc'!$C33)^2)</f>
        <v>69.456534271247094</v>
      </c>
      <c r="GN35" s="99">
        <f>SQRT(('Box Position Calc'!$D33-GN$6)^2+(GN$4-'Box Position Calc'!$C33)^2)</f>
        <v>70.568090543351701</v>
      </c>
      <c r="GO35" s="99">
        <f>SQRT(('Box Position Calc'!$D33-GO$6)^2+(GO$4-'Box Position Calc'!$C33)^2)</f>
        <v>71.682743923159308</v>
      </c>
      <c r="GP35" s="99">
        <f>SQRT(('Box Position Calc'!$D33-GP$6)^2+(GP$4-'Box Position Calc'!$C33)^2)</f>
        <v>72.800352150443445</v>
      </c>
      <c r="GQ35" s="99">
        <f>SQRT(('Box Position Calc'!$D33-GQ$6)^2+(GQ$4-'Box Position Calc'!$C33)^2)</f>
        <v>73.920781202316235</v>
      </c>
      <c r="GR35" s="99">
        <f>SQRT(('Box Position Calc'!$D33-GR$6)^2+(GR$4-'Box Position Calc'!$C33)^2)</f>
        <v>75.04390473149455</v>
      </c>
      <c r="GS35" s="99">
        <f>SQRT(('Box Position Calc'!$D33-GS$6)^2+(GS$4-'Box Position Calc'!$C33)^2)</f>
        <v>76.169603547578888</v>
      </c>
      <c r="GT35" s="99">
        <f>SQRT(('Box Position Calc'!$D33-GT$6)^2+(GT$4-'Box Position Calc'!$C33)^2)</f>
        <v>77.297765137795821</v>
      </c>
      <c r="GU35" s="99">
        <f>SQRT(('Box Position Calc'!$D33-GU$6)^2+(GU$4-'Box Position Calc'!$C33)^2)</f>
        <v>78.428283223956498</v>
      </c>
      <c r="GV35" s="99">
        <f>SQRT(('Box Position Calc'!$D33-GV$6)^2+(GV$4-'Box Position Calc'!$C33)^2)</f>
        <v>79.561057352659788</v>
      </c>
      <c r="GW35" s="99">
        <f>SQRT(('Box Position Calc'!$D33-GW$6)^2+(GW$4-'Box Position Calc'!$C33)^2)</f>
        <v>80.695992516023324</v>
      </c>
      <c r="GX35" s="99">
        <f>SQRT(('Box Position Calc'!$D33-GX$6)^2+(GX$4-'Box Position Calc'!$C33)^2)</f>
        <v>81.832998800457958</v>
      </c>
      <c r="GY35" s="99">
        <f>SQRT(('Box Position Calc'!$D33-GY$6)^2+(GY$4-'Box Position Calc'!$C33)^2)</f>
        <v>82.971991061214183</v>
      </c>
      <c r="GZ35" s="99">
        <f>SQRT(('Box Position Calc'!$D33-GZ$6)^2+(GZ$4-'Box Position Calc'!$C33)^2)</f>
        <v>84.112888620623707</v>
      </c>
      <c r="HA35" s="99"/>
      <c r="HB35" s="99"/>
      <c r="HC35" s="99"/>
      <c r="HD35" s="99"/>
      <c r="HE35" s="99"/>
      <c r="HF35" s="99"/>
      <c r="HG35" s="99"/>
      <c r="HH35" s="99"/>
      <c r="HI35" s="99"/>
      <c r="HJ35" s="99"/>
      <c r="HK35" s="99"/>
      <c r="HL35" s="99"/>
      <c r="HM35" s="99"/>
      <c r="HN35" s="99"/>
      <c r="HO35" s="99"/>
      <c r="HP35" s="99"/>
      <c r="HQ35" s="99"/>
      <c r="HR35" s="99"/>
      <c r="HS35" s="115">
        <f>'Box Position Calc'!$D71</f>
        <v>1.0992271383530108</v>
      </c>
      <c r="HT35" s="115">
        <f>'Box Position Calc'!$F71</f>
        <v>5.63021396331742</v>
      </c>
      <c r="HU35" s="115">
        <f>Display!FB72</f>
        <v>0</v>
      </c>
      <c r="HV35" s="116"/>
      <c r="HW35" s="115">
        <f t="shared" si="240"/>
        <v>27.026299393862956</v>
      </c>
      <c r="HX35" s="115">
        <f t="shared" si="241"/>
        <v>19.556799686298206</v>
      </c>
      <c r="HY35" s="115">
        <f t="shared" si="242"/>
        <v>17.140625814423117</v>
      </c>
      <c r="HZ35" s="115">
        <f t="shared" si="243"/>
        <v>15.243110028284065</v>
      </c>
      <c r="IA35" s="115">
        <f t="shared" si="244"/>
        <v>13.716541016777626</v>
      </c>
      <c r="IB35" s="115">
        <f t="shared" si="245"/>
        <v>12.463485256528912</v>
      </c>
      <c r="IC35" s="115">
        <f t="shared" si="246"/>
        <v>11.417413908391836</v>
      </c>
      <c r="ID35" s="115">
        <f t="shared" si="247"/>
        <v>10.531507728304717</v>
      </c>
      <c r="IE35" s="115">
        <f t="shared" si="248"/>
        <v>9.7719396295213983</v>
      </c>
      <c r="IF35" s="115">
        <f t="shared" si="249"/>
        <v>9.1137013492568144</v>
      </c>
      <c r="IG35" s="115">
        <f t="shared" si="250"/>
        <v>8.5379278927907762</v>
      </c>
      <c r="IH35" s="115">
        <f t="shared" si="251"/>
        <v>8.0301331759821437</v>
      </c>
      <c r="II35" s="115">
        <f t="shared" si="252"/>
        <v>7.5790168135941371</v>
      </c>
      <c r="IJ35" s="115">
        <f t="shared" si="253"/>
        <v>7.1756387084180915</v>
      </c>
      <c r="IK35" s="115">
        <f t="shared" si="254"/>
        <v>6.8128363451452003</v>
      </c>
      <c r="IL35" s="115">
        <f t="shared" si="255"/>
        <v>6.4848058154333614</v>
      </c>
      <c r="IM35" s="115">
        <f t="shared" si="256"/>
        <v>6.1867955304596194</v>
      </c>
      <c r="IN35" s="115">
        <f t="shared" si="257"/>
        <v>5.9148789140636211</v>
      </c>
      <c r="IO35" s="115">
        <f t="shared" si="258"/>
        <v>5.9148789140636211</v>
      </c>
      <c r="IP35" s="115">
        <f t="shared" si="259"/>
        <v>5.447515114652731</v>
      </c>
      <c r="IQ35" s="115">
        <f t="shared" si="260"/>
        <v>5.2361990022610598</v>
      </c>
      <c r="IR35" s="115">
        <f t="shared" si="261"/>
        <v>5.0379566835310641</v>
      </c>
      <c r="IS35" s="115">
        <f t="shared" si="262"/>
        <v>4.851615618052989</v>
      </c>
      <c r="IT35" s="115">
        <f t="shared" si="263"/>
        <v>4.6761389312431447</v>
      </c>
      <c r="IU35" s="115">
        <f t="shared" si="264"/>
        <v>4.5106064091674511</v>
      </c>
      <c r="IV35" s="115">
        <f t="shared" si="265"/>
        <v>4.3541985910577523</v>
      </c>
      <c r="IW35" s="115">
        <f t="shared" si="266"/>
        <v>4.2061833878607331</v>
      </c>
      <c r="IX35" s="115">
        <f t="shared" si="267"/>
        <v>4.0659047722678281</v>
      </c>
      <c r="IY35" s="115">
        <f t="shared" si="268"/>
        <v>3.9327731765473573</v>
      </c>
      <c r="IZ35" s="115">
        <f t="shared" si="269"/>
        <v>3.8062573054900497</v>
      </c>
      <c r="JA35" s="115">
        <f t="shared" si="270"/>
        <v>3.6858771275909703</v>
      </c>
      <c r="JB35" s="115">
        <f t="shared" si="271"/>
        <v>3.5711978517401519</v>
      </c>
      <c r="JC35" s="115">
        <f t="shared" si="272"/>
        <v>3.4618247318165913</v>
      </c>
      <c r="JD35" s="115">
        <f t="shared" si="273"/>
        <v>3.3573985696802708</v>
      </c>
      <c r="JE35" s="115">
        <f t="shared" si="274"/>
        <v>3.2575918096546559</v>
      </c>
      <c r="JF35" s="115">
        <f t="shared" si="275"/>
        <v>3.1621051358575585</v>
      </c>
      <c r="JG35" s="115">
        <f t="shared" si="276"/>
        <v>2.2674982228534191</v>
      </c>
      <c r="JH35" s="115">
        <f t="shared" si="277"/>
        <v>1.3738108486015506</v>
      </c>
      <c r="JI35" s="115">
        <f t="shared" si="278"/>
        <v>0.9488596071651898</v>
      </c>
      <c r="JJ35" s="115">
        <f t="shared" si="279"/>
        <v>0.5376256461954938</v>
      </c>
      <c r="JK35" s="115">
        <f t="shared" si="280"/>
        <v>0.13949572072124283</v>
      </c>
      <c r="JL35" s="115">
        <f t="shared" si="281"/>
        <v>-0.24611001748797889</v>
      </c>
      <c r="JM35" s="115">
        <f t="shared" si="282"/>
        <v>-0.61974004811838768</v>
      </c>
      <c r="JN35" s="115">
        <f t="shared" si="283"/>
        <v>-0.98191338613230528</v>
      </c>
      <c r="JO35" s="115">
        <f t="shared" si="284"/>
        <v>-1.3331213673234572</v>
      </c>
      <c r="JP35" s="115">
        <f t="shared" si="285"/>
        <v>-1.6738293218135425</v>
      </c>
      <c r="JQ35" s="115">
        <f t="shared" si="286"/>
        <v>-2.0044781416793285</v>
      </c>
      <c r="JR35" s="115">
        <f t="shared" si="287"/>
        <v>-2.3254857488023504</v>
      </c>
      <c r="JS35" s="115">
        <f t="shared" si="288"/>
        <v>-2.6372484688738496</v>
      </c>
      <c r="JT35" s="115">
        <f t="shared" si="289"/>
        <v>-2.9401423172856767</v>
      </c>
      <c r="JU35" s="115">
        <f t="shared" si="290"/>
        <v>-3.2345242024052823</v>
      </c>
      <c r="JV35" s="115">
        <f t="shared" si="291"/>
        <v>-3.5207330514812156</v>
      </c>
      <c r="JW35" s="115">
        <f t="shared" si="292"/>
        <v>-3.799090864163702</v>
      </c>
      <c r="JX35" s="115">
        <f t="shared" si="293"/>
        <v>-4.0699036983567112</v>
      </c>
      <c r="JY35" s="99"/>
      <c r="JZ35" s="99"/>
      <c r="KA35" s="99"/>
      <c r="KH35" s="96">
        <v>29</v>
      </c>
      <c r="KI35" s="100">
        <f>SQRT(('Box Position Calc'!$D33-KI$6)^2+(KI$4-'Box Position Calc'!$C33)^2)</f>
        <v>8.869319951465064</v>
      </c>
      <c r="KJ35" s="100">
        <f>SQRT(('Box Position Calc'!$D33-KJ$6)^2+(KJ$4-'Box Position Calc'!$C33)^2)</f>
        <v>12.039791539414431</v>
      </c>
      <c r="KK35" s="100">
        <f>SQRT(('Box Position Calc'!$D33-KK$6)^2+(KK$4-'Box Position Calc'!$C33)^2)</f>
        <v>13.674816284552159</v>
      </c>
      <c r="KL35" s="100">
        <f>SQRT(('Box Position Calc'!$D33-KL$6)^2+(KL$4-'Box Position Calc'!$C33)^2)</f>
        <v>15.328950364763488</v>
      </c>
      <c r="KM35" s="100">
        <f>SQRT(('Box Position Calc'!$D33-KM$6)^2+(KM$4-'Box Position Calc'!$C33)^2)</f>
        <v>16.996615454847017</v>
      </c>
      <c r="KN35" s="100">
        <f>SQRT(('Box Position Calc'!$D33-KN$6)^2+(KN$4-'Box Position Calc'!$C33)^2)</f>
        <v>18.674186818170654</v>
      </c>
      <c r="KO35" s="100">
        <f>SQRT(('Box Position Calc'!$D33-KO$6)^2+(KO$4-'Box Position Calc'!$C33)^2)</f>
        <v>20.359215812141798</v>
      </c>
      <c r="KP35" s="100">
        <f>SQRT(('Box Position Calc'!$D33-KP$6)^2+(KP$4-'Box Position Calc'!$C33)^2)</f>
        <v>22.049992798552626</v>
      </c>
      <c r="KQ35" s="100">
        <f>SQRT(('Box Position Calc'!$D33-KQ$6)^2+(KQ$4-'Box Position Calc'!$C33)^2)</f>
        <v>23.74528995637899</v>
      </c>
      <c r="KR35" s="100">
        <f>SQRT(('Box Position Calc'!$D33-KR$6)^2+(KR$4-'Box Position Calc'!$C33)^2)</f>
        <v>25.444203791320238</v>
      </c>
      <c r="KS35" s="100">
        <f>SQRT(('Box Position Calc'!$D33-KS$6)^2+(KS$4-'Box Position Calc'!$C33)^2)</f>
        <v>27.14605527146421</v>
      </c>
      <c r="KT35" s="100">
        <f>SQRT(('Box Position Calc'!$D33-KT$6)^2+(KT$4-'Box Position Calc'!$C33)^2)</f>
        <v>28.850324535331943</v>
      </c>
      <c r="KU35" s="100">
        <f>SQRT(('Box Position Calc'!$D33-KU$6)^2+(KU$4-'Box Position Calc'!$C33)^2)</f>
        <v>30.55660703599133</v>
      </c>
      <c r="KV35" s="100">
        <f>SQRT(('Box Position Calc'!$D33-KV$6)^2+(KV$4-'Box Position Calc'!$C33)^2)</f>
        <v>32.264583370554256</v>
      </c>
      <c r="KW35" s="100">
        <f>SQRT(('Box Position Calc'!$D33-KW$6)^2+(KW$4-'Box Position Calc'!$C33)^2)</f>
        <v>33.973998077416923</v>
      </c>
      <c r="KX35" s="100">
        <f>SQRT(('Box Position Calc'!$D33-KX$6)^2+(KX$4-'Box Position Calc'!$C33)^2)</f>
        <v>35.684644448538982</v>
      </c>
      <c r="KY35" s="100">
        <f>SQRT(('Box Position Calc'!$D33-KY$6)^2+(KY$4-'Box Position Calc'!$C33)^2)</f>
        <v>37.39635346178008</v>
      </c>
      <c r="KZ35" s="100">
        <f>SQRT(('Box Position Calc'!$D33-KZ$6)^2+(KZ$4-'Box Position Calc'!$C33)^2)</f>
        <v>39.108985589293539</v>
      </c>
      <c r="LA35" s="100">
        <f>SQRT(('Box Position Calc'!$D33-LA$6)^2+(LA$4-'Box Position Calc'!$C33)^2)</f>
        <v>39.108985589293539</v>
      </c>
      <c r="LB35" s="100">
        <f>SQRT(('Box Position Calc'!$D33-LB$6)^2+(LB$4-'Box Position Calc'!$C33)^2)</f>
        <v>41.867642551993384</v>
      </c>
      <c r="LC35" s="100">
        <f>SQRT(('Box Position Calc'!$D33-LC$6)^2+(LC$4-'Box Position Calc'!$C33)^2)</f>
        <v>43.24791572124947</v>
      </c>
      <c r="LD35" s="100">
        <f>SQRT(('Box Position Calc'!$D33-LD$6)^2+(LD$4-'Box Position Calc'!$C33)^2)</f>
        <v>44.628740778833794</v>
      </c>
      <c r="LE35" s="100">
        <f>SQRT(('Box Position Calc'!$D33-LE$6)^2+(LE$4-'Box Position Calc'!$C33)^2)</f>
        <v>46.010068036002963</v>
      </c>
      <c r="LF35" s="100">
        <f>SQRT(('Box Position Calc'!$D33-LF$6)^2+(LF$4-'Box Position Calc'!$C33)^2)</f>
        <v>47.391853580041953</v>
      </c>
      <c r="LG35" s="100">
        <f>SQRT(('Box Position Calc'!$D33-LG$6)^2+(LG$4-'Box Position Calc'!$C33)^2)</f>
        <v>48.774058460701063</v>
      </c>
      <c r="LH35" s="100">
        <f>SQRT(('Box Position Calc'!$D33-LH$6)^2+(LH$4-'Box Position Calc'!$C33)^2)</f>
        <v>50.156648010058127</v>
      </c>
      <c r="LI35" s="100">
        <f>SQRT(('Box Position Calc'!$D33-LI$6)^2+(LI$4-'Box Position Calc'!$C33)^2)</f>
        <v>51.539591271013066</v>
      </c>
      <c r="LJ35" s="100">
        <f>SQRT(('Box Position Calc'!$D33-LJ$6)^2+(LJ$4-'Box Position Calc'!$C33)^2)</f>
        <v>52.922860514739163</v>
      </c>
      <c r="LK35" s="100">
        <f>SQRT(('Box Position Calc'!$D33-LK$6)^2+(LK$4-'Box Position Calc'!$C33)^2)</f>
        <v>54.306430831377838</v>
      </c>
      <c r="LL35" s="100">
        <f>SQRT(('Box Position Calc'!$D33-LL$6)^2+(LL$4-'Box Position Calc'!$C33)^2)</f>
        <v>55.690279781350945</v>
      </c>
      <c r="LM35" s="100">
        <f>SQRT(('Box Position Calc'!$D33-LM$6)^2+(LM$4-'Box Position Calc'!$C33)^2)</f>
        <v>57.074387097088504</v>
      </c>
      <c r="LN35" s="100">
        <f>SQRT(('Box Position Calc'!$D33-LN$6)^2+(LN$4-'Box Position Calc'!$C33)^2)</f>
        <v>58.458734426881783</v>
      </c>
      <c r="LO35" s="100">
        <f>SQRT(('Box Position Calc'!$D33-LO$6)^2+(LO$4-'Box Position Calc'!$C33)^2)</f>
        <v>59.843305114092068</v>
      </c>
      <c r="LP35" s="100">
        <f>SQRT(('Box Position Calc'!$D33-LP$6)^2+(LP$4-'Box Position Calc'!$C33)^2)</f>
        <v>61.228084006158305</v>
      </c>
      <c r="LQ35" s="100">
        <f>SQRT(('Box Position Calc'!$D33-LQ$6)^2+(LQ$4-'Box Position Calc'!$C33)^2)</f>
        <v>62.613057288821743</v>
      </c>
      <c r="LR35" s="100">
        <f>SQRT(('Box Position Calc'!$D33-LR$6)^2+(LR$4-'Box Position Calc'!$C33)^2)</f>
        <v>63.998212341772501</v>
      </c>
      <c r="LS35" s="100">
        <f>SQRT(('Box Position Calc'!$D33-LS$6)^2+(LS$4-'Box Position Calc'!$C33)^2)</f>
        <v>63.950846397963858</v>
      </c>
      <c r="LT35" s="100">
        <f>SQRT(('Box Position Calc'!$D33-LT$6)^2+(LT$4-'Box Position Calc'!$C33)^2)</f>
        <v>66.142007407005565</v>
      </c>
      <c r="LU35" s="100">
        <f>SQRT(('Box Position Calc'!$D33-LU$6)^2+(LU$4-'Box Position Calc'!$C33)^2)</f>
        <v>67.243326980599107</v>
      </c>
      <c r="LV35" s="100">
        <f>SQRT(('Box Position Calc'!$D33-LV$6)^2+(LV$4-'Box Position Calc'!$C33)^2)</f>
        <v>68.348226213033143</v>
      </c>
      <c r="LW35" s="100">
        <f>SQRT(('Box Position Calc'!$D33-LW$6)^2+(LW$4-'Box Position Calc'!$C33)^2)</f>
        <v>69.456534271247094</v>
      </c>
      <c r="LX35" s="100">
        <f>SQRT(('Box Position Calc'!$D33-LX$6)^2+(LX$4-'Box Position Calc'!$C33)^2)</f>
        <v>70.568090543351701</v>
      </c>
      <c r="LY35" s="100">
        <f>SQRT(('Box Position Calc'!$D33-LY$6)^2+(LY$4-'Box Position Calc'!$C33)^2)</f>
        <v>71.682743923159308</v>
      </c>
      <c r="LZ35" s="100">
        <f>SQRT(('Box Position Calc'!$D33-LZ$6)^2+(LZ$4-'Box Position Calc'!$C33)^2)</f>
        <v>72.800352150443445</v>
      </c>
      <c r="MA35" s="100">
        <f>SQRT(('Box Position Calc'!$D33-MA$6)^2+(MA$4-'Box Position Calc'!$C33)^2)</f>
        <v>73.920781202316235</v>
      </c>
      <c r="MB35" s="100">
        <f>SQRT(('Box Position Calc'!$D33-MB$6)^2+(MB$4-'Box Position Calc'!$C33)^2)</f>
        <v>75.04390473149455</v>
      </c>
      <c r="MC35" s="100">
        <f>SQRT(('Box Position Calc'!$D33-MC$6)^2+(MC$4-'Box Position Calc'!$C33)^2)</f>
        <v>76.169603547578888</v>
      </c>
      <c r="MD35" s="100">
        <f>SQRT(('Box Position Calc'!$D33-MD$6)^2+(MD$4-'Box Position Calc'!$C33)^2)</f>
        <v>77.297765137795821</v>
      </c>
      <c r="ME35" s="100">
        <f>SQRT(('Box Position Calc'!$D33-ME$6)^2+(ME$4-'Box Position Calc'!$C33)^2)</f>
        <v>78.428283223956498</v>
      </c>
      <c r="MF35" s="100">
        <f>SQRT(('Box Position Calc'!$D33-MF$6)^2+(MF$4-'Box Position Calc'!$C33)^2)</f>
        <v>79.561057352659788</v>
      </c>
      <c r="MG35" s="100">
        <f>SQRT(('Box Position Calc'!$D33-MG$6)^2+(MG$4-'Box Position Calc'!$C33)^2)</f>
        <v>80.695992516023324</v>
      </c>
      <c r="MH35" s="100">
        <f>SQRT(('Box Position Calc'!$D33-MH$6)^2+(MH$4-'Box Position Calc'!$C33)^2)</f>
        <v>81.832998800457958</v>
      </c>
      <c r="MI35" s="100">
        <f>SQRT(('Box Position Calc'!$D33-MI$6)^2+(MI$4-'Box Position Calc'!$C33)^2)</f>
        <v>82.971991061214183</v>
      </c>
      <c r="MJ35" s="100">
        <f>SQRT(('Box Position Calc'!$D33-MJ$6)^2+(MJ$4-'Box Position Calc'!$C33)^2)</f>
        <v>84.112888620623707</v>
      </c>
      <c r="MK35" s="100"/>
      <c r="ML35" s="100"/>
      <c r="MM35" s="100"/>
      <c r="MN35" s="100"/>
      <c r="MO35" s="100"/>
      <c r="MP35" s="100"/>
      <c r="MQ35" s="100"/>
      <c r="MR35" s="100"/>
      <c r="MS35" s="100"/>
      <c r="MT35" s="100"/>
      <c r="MU35" s="100"/>
      <c r="MV35" s="100"/>
      <c r="MW35" s="100"/>
      <c r="MX35" s="100"/>
      <c r="MY35" s="100"/>
      <c r="MZ35" s="100"/>
      <c r="NA35" s="100"/>
      <c r="NB35" s="100"/>
      <c r="NC35" s="100">
        <f>Display!C35</f>
        <v>1.0992271383530108</v>
      </c>
      <c r="ND35" s="100">
        <f>Display!D35</f>
        <v>5.63021396331742</v>
      </c>
      <c r="NE35" s="100">
        <f>Display!D72</f>
        <v>50</v>
      </c>
      <c r="NF35" s="100"/>
      <c r="NG35" s="100">
        <f t="shared" si="294"/>
        <v>27.026299393862956</v>
      </c>
      <c r="NH35" s="100">
        <f t="shared" si="295"/>
        <v>19.556799686298206</v>
      </c>
      <c r="NI35" s="100">
        <f t="shared" si="296"/>
        <v>17.140625814423117</v>
      </c>
      <c r="NJ35" s="100">
        <f t="shared" si="297"/>
        <v>15.243110028284065</v>
      </c>
      <c r="NK35" s="100">
        <f t="shared" si="298"/>
        <v>13.716541016777626</v>
      </c>
      <c r="NL35" s="100">
        <f t="shared" si="299"/>
        <v>12.463485256528912</v>
      </c>
      <c r="NM35" s="100">
        <f t="shared" si="300"/>
        <v>11.417413908391836</v>
      </c>
      <c r="NN35" s="100">
        <f t="shared" si="301"/>
        <v>10.531507728304717</v>
      </c>
      <c r="NO35" s="100">
        <f t="shared" si="302"/>
        <v>9.7719396295213983</v>
      </c>
      <c r="NP35" s="100">
        <f t="shared" si="303"/>
        <v>9.1137013492568144</v>
      </c>
      <c r="NQ35" s="100">
        <f t="shared" si="304"/>
        <v>8.5379278927907762</v>
      </c>
      <c r="NR35" s="100">
        <f t="shared" si="305"/>
        <v>8.0301331759821437</v>
      </c>
      <c r="NS35" s="100">
        <f t="shared" si="306"/>
        <v>7.5790168135941371</v>
      </c>
      <c r="NT35" s="100">
        <f t="shared" si="307"/>
        <v>7.1756387084180915</v>
      </c>
      <c r="NU35" s="100">
        <f t="shared" si="308"/>
        <v>6.8128363451452003</v>
      </c>
      <c r="NV35" s="100">
        <f t="shared" si="309"/>
        <v>6.4848058154333614</v>
      </c>
      <c r="NW35" s="100">
        <f t="shared" si="310"/>
        <v>6.1867955304596194</v>
      </c>
      <c r="NX35" s="100">
        <f t="shared" si="311"/>
        <v>5.9148789140636211</v>
      </c>
      <c r="NY35" s="100">
        <f t="shared" si="312"/>
        <v>5.9148789140636211</v>
      </c>
      <c r="NZ35" s="100">
        <f t="shared" si="313"/>
        <v>5.447515114652731</v>
      </c>
      <c r="OA35" s="100">
        <f t="shared" si="314"/>
        <v>5.2361990022610598</v>
      </c>
      <c r="OB35" s="100">
        <f t="shared" si="315"/>
        <v>5.0379566835310641</v>
      </c>
      <c r="OC35" s="100">
        <f t="shared" si="316"/>
        <v>4.851615618052989</v>
      </c>
      <c r="OD35" s="100">
        <f t="shared" si="317"/>
        <v>4.6761389312431447</v>
      </c>
      <c r="OE35" s="100">
        <f t="shared" si="318"/>
        <v>4.5106064091674511</v>
      </c>
      <c r="OF35" s="100">
        <f t="shared" si="319"/>
        <v>4.3541985910577523</v>
      </c>
      <c r="OG35" s="100">
        <f t="shared" si="320"/>
        <v>4.2061833878607331</v>
      </c>
      <c r="OH35" s="100">
        <f t="shared" si="321"/>
        <v>4.0659047722678281</v>
      </c>
      <c r="OI35" s="100">
        <f t="shared" si="322"/>
        <v>3.9327731765473573</v>
      </c>
      <c r="OJ35" s="100">
        <f t="shared" si="323"/>
        <v>3.8062573054900497</v>
      </c>
      <c r="OK35" s="100">
        <f t="shared" si="324"/>
        <v>3.6858771275909703</v>
      </c>
      <c r="OL35" s="100">
        <f t="shared" si="325"/>
        <v>3.5711978517401519</v>
      </c>
      <c r="OM35" s="100">
        <f t="shared" si="326"/>
        <v>3.4618247318165913</v>
      </c>
      <c r="ON35" s="100">
        <f t="shared" si="327"/>
        <v>3.3573985696802708</v>
      </c>
      <c r="OO35" s="100">
        <f t="shared" si="328"/>
        <v>3.2575918096546559</v>
      </c>
      <c r="OP35" s="100">
        <f t="shared" si="329"/>
        <v>3.1621051358575585</v>
      </c>
      <c r="OQ35" s="100">
        <f t="shared" si="330"/>
        <v>2.2674982228534191</v>
      </c>
      <c r="OR35" s="100">
        <f t="shared" si="331"/>
        <v>1.3738108486015506</v>
      </c>
      <c r="OS35" s="100">
        <f t="shared" si="332"/>
        <v>0.9488596071651898</v>
      </c>
      <c r="OT35" s="100">
        <f t="shared" si="333"/>
        <v>0.5376256461954938</v>
      </c>
      <c r="OU35" s="100">
        <f t="shared" si="334"/>
        <v>0.13949572072124283</v>
      </c>
      <c r="OV35" s="100">
        <f t="shared" si="335"/>
        <v>-0.24611001748797889</v>
      </c>
      <c r="OW35" s="100">
        <f t="shared" si="336"/>
        <v>-0.61974004811838768</v>
      </c>
      <c r="OX35" s="100">
        <f t="shared" si="337"/>
        <v>-0.98191338613230528</v>
      </c>
      <c r="OY35" s="100">
        <f t="shared" si="338"/>
        <v>-1.3331213673234572</v>
      </c>
      <c r="OZ35" s="100">
        <f t="shared" si="339"/>
        <v>-1.6738293218135425</v>
      </c>
      <c r="PA35" s="100">
        <f t="shared" si="340"/>
        <v>-2.0044781416793285</v>
      </c>
      <c r="PB35" s="100">
        <f t="shared" si="341"/>
        <v>-2.3254857488023504</v>
      </c>
      <c r="PC35" s="100">
        <f t="shared" si="342"/>
        <v>-2.6372484688738496</v>
      </c>
      <c r="PD35" s="100">
        <f t="shared" si="343"/>
        <v>-2.9401423172856767</v>
      </c>
      <c r="PE35" s="100">
        <f t="shared" si="344"/>
        <v>-3.2345242024052823</v>
      </c>
      <c r="PF35" s="100">
        <f t="shared" si="345"/>
        <v>-3.5207330514812156</v>
      </c>
      <c r="PG35" s="100">
        <f t="shared" si="346"/>
        <v>-3.799090864163702</v>
      </c>
      <c r="PH35" s="100">
        <f t="shared" si="347"/>
        <v>-4.0699036983567112</v>
      </c>
      <c r="PI35" s="100"/>
      <c r="PJ35" s="100"/>
      <c r="PK35" s="100"/>
    </row>
    <row r="36" spans="1:427" x14ac:dyDescent="0.2">
      <c r="A36" s="92"/>
      <c r="B36" s="92"/>
      <c r="C36" s="92">
        <v>30</v>
      </c>
      <c r="D36" s="98">
        <f>SQRT(('Box Position Calc'!$D34-D$6)^2+(D$4-'Box Position Calc'!$C34)^2)</f>
        <v>8.9440266961094324</v>
      </c>
      <c r="E36" s="98">
        <f>SQRT(('Box Position Calc'!$D34-E$6)^2+(E$4-'Box Position Calc'!$C34)^2)</f>
        <v>12.131855895926355</v>
      </c>
      <c r="F36" s="98">
        <f>SQRT(('Box Position Calc'!$D34-F$6)^2+(F$4-'Box Position Calc'!$C34)^2)</f>
        <v>13.772190551872047</v>
      </c>
      <c r="G36" s="98">
        <f>SQRT(('Box Position Calc'!$D34-G$6)^2+(G$4-'Box Position Calc'!$C34)^2)</f>
        <v>15.430380308989676</v>
      </c>
      <c r="H36" s="98">
        <f>SQRT(('Box Position Calc'!$D34-H$6)^2+(H$4-'Box Position Calc'!$C34)^2)</f>
        <v>17.101232093871808</v>
      </c>
      <c r="I36" s="98">
        <f>SQRT(('Box Position Calc'!$D34-I$6)^2+(I$4-'Box Position Calc'!$C34)^2)</f>
        <v>18.781366844357152</v>
      </c>
      <c r="J36" s="98">
        <f>SQRT(('Box Position Calc'!$D34-J$6)^2+(J$4-'Box Position Calc'!$C34)^2)</f>
        <v>20.468498741275507</v>
      </c>
      <c r="K36" s="98">
        <f>SQRT(('Box Position Calc'!$D34-K$6)^2+(K$4-'Box Position Calc'!$C34)^2)</f>
        <v>22.161029751938607</v>
      </c>
      <c r="L36" s="98">
        <f>SQRT(('Box Position Calc'!$D34-L$6)^2+(L$4-'Box Position Calc'!$C34)^2)</f>
        <v>23.85781082531361</v>
      </c>
      <c r="M36" s="98">
        <f>SQRT(('Box Position Calc'!$D34-M$6)^2+(M$4-'Box Position Calc'!$C34)^2)</f>
        <v>25.557995497535138</v>
      </c>
      <c r="N36" s="98">
        <f>SQRT(('Box Position Calc'!$D34-N$6)^2+(N$4-'Box Position Calc'!$C34)^2)</f>
        <v>27.26094695884635</v>
      </c>
      <c r="O36" s="98">
        <f>SQRT(('Box Position Calc'!$D34-O$6)^2+(O$4-'Box Position Calc'!$C34)^2)</f>
        <v>28.966177226197338</v>
      </c>
      <c r="P36" s="98">
        <f>SQRT(('Box Position Calc'!$D34-P$6)^2+(P$4-'Box Position Calc'!$C34)^2)</f>
        <v>30.673306242910055</v>
      </c>
      <c r="Q36" s="98">
        <f>SQRT(('Box Position Calc'!$D34-Q$6)^2+(Q$4-'Box Position Calc'!$C34)^2)</f>
        <v>32.382033713289985</v>
      </c>
      <c r="R36" s="98">
        <f>SQRT(('Box Position Calc'!$D34-R$6)^2+(R$4-'Box Position Calc'!$C34)^2)</f>
        <v>34.092119290407638</v>
      </c>
      <c r="S36" s="98">
        <f>SQRT(('Box Position Calc'!$D34-S$6)^2+(S$4-'Box Position Calc'!$C34)^2)</f>
        <v>35.803368371977975</v>
      </c>
      <c r="T36" s="98">
        <f>SQRT(('Box Position Calc'!$D34-T$6)^2+(T$4-'Box Position Calc'!$C34)^2)</f>
        <v>37.515621740991477</v>
      </c>
      <c r="U36" s="98">
        <f>SQRT(('Box Position Calc'!$D34-U$6)^2+(U$4-'Box Position Calc'!$C34)^2)</f>
        <v>39.228747892485487</v>
      </c>
      <c r="V36" s="98">
        <f>SQRT(('Box Position Calc'!$D34-V$6)^2+(V$4-'Box Position Calc'!$C34)^2)</f>
        <v>39.228747892485487</v>
      </c>
      <c r="W36" s="98">
        <f>SQRT(('Box Position Calc'!$D34-W$6)^2+(W$4-'Box Position Calc'!$C34)^2)</f>
        <v>41.988249778666209</v>
      </c>
      <c r="X36" s="98">
        <f>SQRT(('Box Position Calc'!$D34-X$6)^2+(X$4-'Box Position Calc'!$C34)^2)</f>
        <v>43.368902458550345</v>
      </c>
      <c r="Y36" s="98">
        <f>SQRT(('Box Position Calc'!$D34-Y$6)^2+(Y$4-'Box Position Calc'!$C34)^2)</f>
        <v>44.750082115500973</v>
      </c>
      <c r="Z36" s="98">
        <f>SQRT(('Box Position Calc'!$D34-Z$6)^2+(Z$4-'Box Position Calc'!$C34)^2)</f>
        <v>46.131741416622674</v>
      </c>
      <c r="AA36" s="98">
        <f>SQRT(('Box Position Calc'!$D34-AA$6)^2+(AA$4-'Box Position Calc'!$C34)^2)</f>
        <v>47.513838519082356</v>
      </c>
      <c r="AB36" s="98">
        <f>SQRT(('Box Position Calc'!$D34-AB$6)^2+(AB$4-'Box Position Calc'!$C34)^2)</f>
        <v>48.89633629839728</v>
      </c>
      <c r="AC36" s="98">
        <f>SQRT(('Box Position Calc'!$D34-AC$6)^2+(AC$4-'Box Position Calc'!$C34)^2)</f>
        <v>50.279201703047434</v>
      </c>
      <c r="AD36" s="98">
        <f>SQRT(('Box Position Calc'!$D34-AD$6)^2+(AD$4-'Box Position Calc'!$C34)^2)</f>
        <v>51.662405211979113</v>
      </c>
      <c r="AE36" s="98">
        <f>SQRT(('Box Position Calc'!$D34-AE$6)^2+(AE$4-'Box Position Calc'!$C34)^2)</f>
        <v>53.04592037639614</v>
      </c>
      <c r="AF36" s="98">
        <f>SQRT(('Box Position Calc'!$D34-AF$6)^2+(AF$4-'Box Position Calc'!$C34)^2)</f>
        <v>54.429723430974981</v>
      </c>
      <c r="AG36" s="98">
        <f>SQRT(('Box Position Calc'!$D34-AG$6)^2+(AG$4-'Box Position Calc'!$C34)^2)</f>
        <v>55.813792962556569</v>
      </c>
      <c r="AH36" s="98">
        <f>SQRT(('Box Position Calc'!$D34-AH$6)^2+(AH$4-'Box Position Calc'!$C34)^2)</f>
        <v>57.198109626656944</v>
      </c>
      <c r="AI36" s="98">
        <f>SQRT(('Box Position Calc'!$D34-AI$6)^2+(AI$4-'Box Position Calc'!$C34)^2)</f>
        <v>58.582655903946836</v>
      </c>
      <c r="AJ36" s="98">
        <f>SQRT(('Box Position Calc'!$D34-AJ$6)^2+(AJ$4-'Box Position Calc'!$C34)^2)</f>
        <v>59.967415890286972</v>
      </c>
      <c r="AK36" s="98">
        <f>SQRT(('Box Position Calc'!$D34-AK$6)^2+(AK$4-'Box Position Calc'!$C34)^2)</f>
        <v>61.352375115053889</v>
      </c>
      <c r="AL36" s="98">
        <f>SQRT(('Box Position Calc'!$D34-AL$6)^2+(AL$4-'Box Position Calc'!$C34)^2)</f>
        <v>62.737520383412978</v>
      </c>
      <c r="AM36" s="98">
        <f>SQRT(('Box Position Calc'!$D34-AM$6)^2+(AM$4-'Box Position Calc'!$C34)^2)</f>
        <v>64.122839638940405</v>
      </c>
      <c r="AN36" s="98">
        <f>SQRT(('Box Position Calc'!$D34-AN$6)^2+(AN$4-'Box Position Calc'!$C34)^2)</f>
        <v>64.077011381182317</v>
      </c>
      <c r="AO36" s="98">
        <f>SQRT(('Box Position Calc'!$D34-AO$6)^2+(AO$4-'Box Position Calc'!$C34)^2)</f>
        <v>66.269675407652414</v>
      </c>
      <c r="AP36" s="98">
        <f>SQRT(('Box Position Calc'!$D34-AP$6)^2+(AP$4-'Box Position Calc'!$C34)^2)</f>
        <v>67.371698875466365</v>
      </c>
      <c r="AQ36" s="98">
        <f>SQRT(('Box Position Calc'!$D34-AQ$6)^2+(AQ$4-'Box Position Calc'!$C34)^2)</f>
        <v>68.477272605983757</v>
      </c>
      <c r="AR36" s="98">
        <f>SQRT(('Box Position Calc'!$D34-AR$6)^2+(AR$4-'Box Position Calc'!$C34)^2)</f>
        <v>69.586227381563802</v>
      </c>
      <c r="AS36" s="98">
        <f>SQRT(('Box Position Calc'!$D34-AS$6)^2+(AS$4-'Box Position Calc'!$C34)^2)</f>
        <v>70.698404100092517</v>
      </c>
      <c r="AT36" s="98">
        <f>SQRT(('Box Position Calc'!$D34-AT$6)^2+(AT$4-'Box Position Calc'!$C34)^2)</f>
        <v>71.813653067213082</v>
      </c>
      <c r="AU36" s="98">
        <f>SQRT(('Box Position Calc'!$D34-AU$6)^2+(AU$4-'Box Position Calc'!$C34)^2)</f>
        <v>72.931833343697747</v>
      </c>
      <c r="AV36" s="98">
        <f>SQRT(('Box Position Calc'!$D34-AV$6)^2+(AV$4-'Box Position Calc'!$C34)^2)</f>
        <v>74.052812143392302</v>
      </c>
      <c r="AW36" s="98">
        <f>SQRT(('Box Position Calc'!$D34-AW$6)^2+(AW$4-'Box Position Calc'!$C34)^2)</f>
        <v>75.176464277544909</v>
      </c>
      <c r="AX36" s="98">
        <f>SQRT(('Box Position Calc'!$D34-AX$6)^2+(AX$4-'Box Position Calc'!$C34)^2)</f>
        <v>76.302671641681172</v>
      </c>
      <c r="AY36" s="98">
        <f>SQRT(('Box Position Calc'!$D34-AY$6)^2+(AY$4-'Box Position Calc'!$C34)^2)</f>
        <v>77.431322741512247</v>
      </c>
      <c r="AZ36" s="98">
        <f>SQRT(('Box Position Calc'!$D34-AZ$6)^2+(AZ$4-'Box Position Calc'!$C34)^2)</f>
        <v>78.56231225466216</v>
      </c>
      <c r="BA36" s="98">
        <f>SQRT(('Box Position Calc'!$D34-BA$6)^2+(BA$4-'Box Position Calc'!$C34)^2)</f>
        <v>79.695540625273622</v>
      </c>
      <c r="BB36" s="98">
        <f>SQRT(('Box Position Calc'!$D34-BB$6)^2+(BB$4-'Box Position Calc'!$C34)^2)</f>
        <v>80.830913688804884</v>
      </c>
      <c r="BC36" s="98">
        <f>SQRT(('Box Position Calc'!$D34-BC$6)^2+(BC$4-'Box Position Calc'!$C34)^2)</f>
        <v>81.968342324559686</v>
      </c>
      <c r="BD36" s="98">
        <f>SQRT(('Box Position Calc'!$D34-BD$6)^2+(BD$4-'Box Position Calc'!$C34)^2)</f>
        <v>83.107742133703596</v>
      </c>
      <c r="BE36" s="98">
        <f>SQRT(('Box Position Calc'!$D34-BE$6)^2+(BE$4-'Box Position Calc'!$C34)^2)</f>
        <v>84.249033140712839</v>
      </c>
      <c r="BF36" s="98"/>
      <c r="BG36" s="98"/>
      <c r="BH36" s="98"/>
      <c r="BI36" s="98"/>
      <c r="BJ36" s="98"/>
      <c r="BK36" s="98"/>
      <c r="BL36" s="98"/>
      <c r="BM36" s="98"/>
      <c r="BN36" s="98"/>
      <c r="BO36" s="98"/>
      <c r="BP36" s="98"/>
      <c r="BQ36" s="98"/>
      <c r="BR36" s="98"/>
      <c r="BS36" s="98"/>
      <c r="BT36" s="98"/>
      <c r="BU36" s="98"/>
      <c r="BV36" s="98">
        <f>'Box Position Calc'!$D72</f>
        <v>0.96937019884732367</v>
      </c>
      <c r="BW36" s="98">
        <f>'Box Position Calc'!$F72</f>
        <v>5.5375879085496917</v>
      </c>
      <c r="BX36" s="98">
        <f>Display!D73</f>
        <v>59</v>
      </c>
      <c r="BY36" s="101"/>
      <c r="BZ36" s="98">
        <f t="shared" si="186"/>
        <v>26.119691622887672</v>
      </c>
      <c r="CA36" s="98">
        <f t="shared" si="187"/>
        <v>18.939283149926183</v>
      </c>
      <c r="CB36" s="98">
        <f t="shared" si="188"/>
        <v>16.613168443461973</v>
      </c>
      <c r="CC36" s="98">
        <f t="shared" si="189"/>
        <v>14.784494966395187</v>
      </c>
      <c r="CD36" s="98">
        <f t="shared" si="190"/>
        <v>13.311891331592676</v>
      </c>
      <c r="CE36" s="98">
        <f t="shared" si="191"/>
        <v>12.10207411726708</v>
      </c>
      <c r="CF36" s="98">
        <f t="shared" si="192"/>
        <v>11.091306256391306</v>
      </c>
      <c r="CG36" s="98">
        <f t="shared" si="193"/>
        <v>10.234697842902477</v>
      </c>
      <c r="CH36" s="98">
        <f t="shared" si="194"/>
        <v>9.4997890138247953</v>
      </c>
      <c r="CI36" s="98">
        <f t="shared" si="195"/>
        <v>8.86256276494953</v>
      </c>
      <c r="CJ36" s="98">
        <f t="shared" si="196"/>
        <v>8.3048877159787935</v>
      </c>
      <c r="CK36" s="98">
        <f t="shared" si="197"/>
        <v>7.8128308444402137</v>
      </c>
      <c r="CL36" s="98">
        <f t="shared" si="198"/>
        <v>7.3755156909238053</v>
      </c>
      <c r="CM36" s="98">
        <f t="shared" si="199"/>
        <v>6.9843319940394224</v>
      </c>
      <c r="CN36" s="98">
        <f t="shared" si="200"/>
        <v>6.6323773540135562</v>
      </c>
      <c r="CO36" s="98">
        <f t="shared" si="201"/>
        <v>6.3140555174640269</v>
      </c>
      <c r="CP36" s="98">
        <f t="shared" si="202"/>
        <v>6.0247825214089801</v>
      </c>
      <c r="CQ36" s="98">
        <f t="shared" si="203"/>
        <v>5.7607684795216016</v>
      </c>
      <c r="CR36" s="98">
        <f t="shared" si="204"/>
        <v>5.7607684795216016</v>
      </c>
      <c r="CS36" s="98">
        <f t="shared" si="205"/>
        <v>5.3048692181698414</v>
      </c>
      <c r="CT36" s="98">
        <f t="shared" si="206"/>
        <v>5.0986822263754448</v>
      </c>
      <c r="CU36" s="98">
        <f t="shared" si="207"/>
        <v>4.9052204880278225</v>
      </c>
      <c r="CV36" s="98">
        <f t="shared" si="208"/>
        <v>4.7233452509406675</v>
      </c>
      <c r="CW36" s="98">
        <f t="shared" si="209"/>
        <v>4.5520492558320598</v>
      </c>
      <c r="CX36" s="98">
        <f t="shared" si="210"/>
        <v>4.3904383488246879</v>
      </c>
      <c r="CY36" s="98">
        <f t="shared" si="211"/>
        <v>4.2377160861565244</v>
      </c>
      <c r="CZ36" s="98">
        <f t="shared" si="212"/>
        <v>4.093170779690837</v>
      </c>
      <c r="DA36" s="98">
        <f t="shared" si="213"/>
        <v>3.9561645446354419</v>
      </c>
      <c r="DB36" s="98">
        <f t="shared" si="214"/>
        <v>3.8261239984525446</v>
      </c>
      <c r="DC36" s="98">
        <f t="shared" si="215"/>
        <v>3.702532328373394</v>
      </c>
      <c r="DD36" s="98">
        <f t="shared" si="216"/>
        <v>3.5849224987493074</v>
      </c>
      <c r="DE36" s="98">
        <f t="shared" si="217"/>
        <v>3.4728714120537916</v>
      </c>
      <c r="DF36" s="98">
        <f t="shared" si="218"/>
        <v>3.3659948712385699</v>
      </c>
      <c r="DG36" s="98">
        <f t="shared" si="219"/>
        <v>3.2639432182649841</v>
      </c>
      <c r="DH36" s="98">
        <f t="shared" si="220"/>
        <v>3.1663975454471824</v>
      </c>
      <c r="DI36" s="98">
        <f t="shared" si="221"/>
        <v>3.0730663938817884</v>
      </c>
      <c r="DJ36" s="98">
        <f t="shared" si="222"/>
        <v>2.1801454868931671</v>
      </c>
      <c r="DK36" s="98">
        <f t="shared" si="223"/>
        <v>1.2910589691398116</v>
      </c>
      <c r="DL36" s="98">
        <f t="shared" si="224"/>
        <v>0.86826840154702722</v>
      </c>
      <c r="DM36" s="98">
        <f t="shared" si="225"/>
        <v>0.4591081578196281</v>
      </c>
      <c r="DN36" s="98">
        <f t="shared" si="226"/>
        <v>6.2969337049594287E-2</v>
      </c>
      <c r="DO36" s="98">
        <f t="shared" si="227"/>
        <v>-0.3207238028232382</v>
      </c>
      <c r="DP36" s="98">
        <f t="shared" si="228"/>
        <v>-0.69251586112693531</v>
      </c>
      <c r="DQ36" s="98">
        <f t="shared" si="229"/>
        <v>-1.0529221864442206</v>
      </c>
      <c r="DR36" s="98">
        <f t="shared" si="230"/>
        <v>-1.4024306506659059</v>
      </c>
      <c r="DS36" s="98">
        <f t="shared" si="231"/>
        <v>-1.7415033113753111</v>
      </c>
      <c r="DT36" s="98">
        <f t="shared" si="232"/>
        <v>-2.070577968795078</v>
      </c>
      <c r="DU36" s="98">
        <f t="shared" si="233"/>
        <v>-2.3900696234139787</v>
      </c>
      <c r="DV36" s="98">
        <f t="shared" si="234"/>
        <v>-2.7003718402413881</v>
      </c>
      <c r="DW36" s="98">
        <f t="shared" si="235"/>
        <v>-3.0018580254250367</v>
      </c>
      <c r="DX36" s="98">
        <f t="shared" si="236"/>
        <v>-3.2948826207284867</v>
      </c>
      <c r="DY36" s="98">
        <f t="shared" si="237"/>
        <v>-3.5797822211077346</v>
      </c>
      <c r="DZ36" s="98">
        <f t="shared" si="238"/>
        <v>-3.8568766203599409</v>
      </c>
      <c r="EA36" s="98">
        <f t="shared" si="239"/>
        <v>-4.1264697895468316</v>
      </c>
      <c r="EB36" s="98"/>
      <c r="EC36" s="98"/>
      <c r="ED36" s="98"/>
      <c r="EE36" s="98"/>
      <c r="EF36" s="98"/>
      <c r="EG36" s="98"/>
      <c r="EH36" s="98"/>
      <c r="EI36" s="98"/>
      <c r="EJ36" s="98"/>
      <c r="EK36" s="98"/>
      <c r="EL36" s="98"/>
      <c r="EM36" s="98"/>
      <c r="EN36" s="98"/>
      <c r="EO36" s="98"/>
      <c r="EP36" s="98"/>
      <c r="EU36" s="94"/>
      <c r="EV36" s="94"/>
      <c r="EW36" s="94"/>
      <c r="EX36" s="94">
        <v>30</v>
      </c>
      <c r="EY36" s="99">
        <f>SQRT(('Box Position Calc'!$D34-EY$6)^2+(EY$4-'Box Position Calc'!$C34)^2)</f>
        <v>8.9440266961094324</v>
      </c>
      <c r="EZ36" s="99">
        <f>SQRT(('Box Position Calc'!$D34-EZ$6)^2+(EZ$4-'Box Position Calc'!$C34)^2)</f>
        <v>12.131855895926355</v>
      </c>
      <c r="FA36" s="99">
        <f>SQRT(('Box Position Calc'!$D34-FA$6)^2+(FA$4-'Box Position Calc'!$C34)^2)</f>
        <v>13.772190551872047</v>
      </c>
      <c r="FB36" s="99">
        <f>SQRT(('Box Position Calc'!$D34-FB$6)^2+(FB$4-'Box Position Calc'!$C34)^2)</f>
        <v>15.430380308989676</v>
      </c>
      <c r="FC36" s="99">
        <f>SQRT(('Box Position Calc'!$D34-FC$6)^2+(FC$4-'Box Position Calc'!$C34)^2)</f>
        <v>17.101232093871808</v>
      </c>
      <c r="FD36" s="99">
        <f>SQRT(('Box Position Calc'!$D34-FD$6)^2+(FD$4-'Box Position Calc'!$C34)^2)</f>
        <v>18.781366844357152</v>
      </c>
      <c r="FE36" s="99">
        <f>SQRT(('Box Position Calc'!$D34-FE$6)^2+(FE$4-'Box Position Calc'!$C34)^2)</f>
        <v>20.468498741275507</v>
      </c>
      <c r="FF36" s="99">
        <f>SQRT(('Box Position Calc'!$D34-FF$6)^2+(FF$4-'Box Position Calc'!$C34)^2)</f>
        <v>22.161029751938607</v>
      </c>
      <c r="FG36" s="99">
        <f>SQRT(('Box Position Calc'!$D34-FG$6)^2+(FG$4-'Box Position Calc'!$C34)^2)</f>
        <v>23.85781082531361</v>
      </c>
      <c r="FH36" s="99">
        <f>SQRT(('Box Position Calc'!$D34-FH$6)^2+(FH$4-'Box Position Calc'!$C34)^2)</f>
        <v>25.557995497535138</v>
      </c>
      <c r="FI36" s="99">
        <f>SQRT(('Box Position Calc'!$D34-FI$6)^2+(FI$4-'Box Position Calc'!$C34)^2)</f>
        <v>27.26094695884635</v>
      </c>
      <c r="FJ36" s="99">
        <f>SQRT(('Box Position Calc'!$D34-FJ$6)^2+(FJ$4-'Box Position Calc'!$C34)^2)</f>
        <v>28.966177226197338</v>
      </c>
      <c r="FK36" s="99">
        <f>SQRT(('Box Position Calc'!$D34-FK$6)^2+(FK$4-'Box Position Calc'!$C34)^2)</f>
        <v>30.673306242910055</v>
      </c>
      <c r="FL36" s="99">
        <f>SQRT(('Box Position Calc'!$D34-FL$6)^2+(FL$4-'Box Position Calc'!$C34)^2)</f>
        <v>32.382033713289985</v>
      </c>
      <c r="FM36" s="99">
        <f>SQRT(('Box Position Calc'!$D34-FM$6)^2+(FM$4-'Box Position Calc'!$C34)^2)</f>
        <v>34.092119290407638</v>
      </c>
      <c r="FN36" s="99">
        <f>SQRT(('Box Position Calc'!$D34-FN$6)^2+(FN$4-'Box Position Calc'!$C34)^2)</f>
        <v>35.803368371977975</v>
      </c>
      <c r="FO36" s="99">
        <f>SQRT(('Box Position Calc'!$D34-FO$6)^2+(FO$4-'Box Position Calc'!$C34)^2)</f>
        <v>37.515621740991477</v>
      </c>
      <c r="FP36" s="99">
        <f>SQRT(('Box Position Calc'!$D34-FP$6)^2+(FP$4-'Box Position Calc'!$C34)^2)</f>
        <v>39.228747892485487</v>
      </c>
      <c r="FQ36" s="99">
        <f>SQRT(('Box Position Calc'!$D34-FQ$6)^2+(FQ$4-'Box Position Calc'!$C34)^2)</f>
        <v>39.228747892485487</v>
      </c>
      <c r="FR36" s="99">
        <f>SQRT(('Box Position Calc'!$D34-FR$6)^2+(FR$4-'Box Position Calc'!$C34)^2)</f>
        <v>41.988249778666209</v>
      </c>
      <c r="FS36" s="99">
        <f>SQRT(('Box Position Calc'!$D34-FS$6)^2+(FS$4-'Box Position Calc'!$C34)^2)</f>
        <v>43.368902458550345</v>
      </c>
      <c r="FT36" s="99">
        <f>SQRT(('Box Position Calc'!$D34-FT$6)^2+(FT$4-'Box Position Calc'!$C34)^2)</f>
        <v>44.750082115500973</v>
      </c>
      <c r="FU36" s="99">
        <f>SQRT(('Box Position Calc'!$D34-FU$6)^2+(FU$4-'Box Position Calc'!$C34)^2)</f>
        <v>46.131741416622674</v>
      </c>
      <c r="FV36" s="99">
        <f>SQRT(('Box Position Calc'!$D34-FV$6)^2+(FV$4-'Box Position Calc'!$C34)^2)</f>
        <v>47.513838519082356</v>
      </c>
      <c r="FW36" s="99">
        <f>SQRT(('Box Position Calc'!$D34-FW$6)^2+(FW$4-'Box Position Calc'!$C34)^2)</f>
        <v>48.89633629839728</v>
      </c>
      <c r="FX36" s="99">
        <f>SQRT(('Box Position Calc'!$D34-FX$6)^2+(FX$4-'Box Position Calc'!$C34)^2)</f>
        <v>50.279201703047434</v>
      </c>
      <c r="FY36" s="99">
        <f>SQRT(('Box Position Calc'!$D34-FY$6)^2+(FY$4-'Box Position Calc'!$C34)^2)</f>
        <v>51.662405211979113</v>
      </c>
      <c r="FZ36" s="99">
        <f>SQRT(('Box Position Calc'!$D34-FZ$6)^2+(FZ$4-'Box Position Calc'!$C34)^2)</f>
        <v>53.04592037639614</v>
      </c>
      <c r="GA36" s="99">
        <f>SQRT(('Box Position Calc'!$D34-GA$6)^2+(GA$4-'Box Position Calc'!$C34)^2)</f>
        <v>54.429723430974981</v>
      </c>
      <c r="GB36" s="99">
        <f>SQRT(('Box Position Calc'!$D34-GB$6)^2+(GB$4-'Box Position Calc'!$C34)^2)</f>
        <v>55.813792962556569</v>
      </c>
      <c r="GC36" s="99">
        <f>SQRT(('Box Position Calc'!$D34-GC$6)^2+(GC$4-'Box Position Calc'!$C34)^2)</f>
        <v>57.198109626656944</v>
      </c>
      <c r="GD36" s="99">
        <f>SQRT(('Box Position Calc'!$D34-GD$6)^2+(GD$4-'Box Position Calc'!$C34)^2)</f>
        <v>58.582655903946836</v>
      </c>
      <c r="GE36" s="99">
        <f>SQRT(('Box Position Calc'!$D34-GE$6)^2+(GE$4-'Box Position Calc'!$C34)^2)</f>
        <v>59.967415890286972</v>
      </c>
      <c r="GF36" s="99">
        <f>SQRT(('Box Position Calc'!$D34-GF$6)^2+(GF$4-'Box Position Calc'!$C34)^2)</f>
        <v>61.352375115053889</v>
      </c>
      <c r="GG36" s="99">
        <f>SQRT(('Box Position Calc'!$D34-GG$6)^2+(GG$4-'Box Position Calc'!$C34)^2)</f>
        <v>62.737520383412978</v>
      </c>
      <c r="GH36" s="99">
        <f>SQRT(('Box Position Calc'!$D34-GH$6)^2+(GH$4-'Box Position Calc'!$C34)^2)</f>
        <v>64.122839638940405</v>
      </c>
      <c r="GI36" s="99">
        <f>SQRT(('Box Position Calc'!$D34-GI$6)^2+(GI$4-'Box Position Calc'!$C34)^2)</f>
        <v>64.077011381182317</v>
      </c>
      <c r="GJ36" s="99">
        <f>SQRT(('Box Position Calc'!$D34-GJ$6)^2+(GJ$4-'Box Position Calc'!$C34)^2)</f>
        <v>66.269675407652414</v>
      </c>
      <c r="GK36" s="99">
        <f>SQRT(('Box Position Calc'!$D34-GK$6)^2+(GK$4-'Box Position Calc'!$C34)^2)</f>
        <v>67.371698875466365</v>
      </c>
      <c r="GL36" s="99">
        <f>SQRT(('Box Position Calc'!$D34-GL$6)^2+(GL$4-'Box Position Calc'!$C34)^2)</f>
        <v>68.477272605983757</v>
      </c>
      <c r="GM36" s="99">
        <f>SQRT(('Box Position Calc'!$D34-GM$6)^2+(GM$4-'Box Position Calc'!$C34)^2)</f>
        <v>69.586227381563802</v>
      </c>
      <c r="GN36" s="99">
        <f>SQRT(('Box Position Calc'!$D34-GN$6)^2+(GN$4-'Box Position Calc'!$C34)^2)</f>
        <v>70.698404100092517</v>
      </c>
      <c r="GO36" s="99">
        <f>SQRT(('Box Position Calc'!$D34-GO$6)^2+(GO$4-'Box Position Calc'!$C34)^2)</f>
        <v>71.813653067213082</v>
      </c>
      <c r="GP36" s="99">
        <f>SQRT(('Box Position Calc'!$D34-GP$6)^2+(GP$4-'Box Position Calc'!$C34)^2)</f>
        <v>72.931833343697747</v>
      </c>
      <c r="GQ36" s="99">
        <f>SQRT(('Box Position Calc'!$D34-GQ$6)^2+(GQ$4-'Box Position Calc'!$C34)^2)</f>
        <v>74.052812143392302</v>
      </c>
      <c r="GR36" s="99">
        <f>SQRT(('Box Position Calc'!$D34-GR$6)^2+(GR$4-'Box Position Calc'!$C34)^2)</f>
        <v>75.176464277544909</v>
      </c>
      <c r="GS36" s="99">
        <f>SQRT(('Box Position Calc'!$D34-GS$6)^2+(GS$4-'Box Position Calc'!$C34)^2)</f>
        <v>76.302671641681172</v>
      </c>
      <c r="GT36" s="99">
        <f>SQRT(('Box Position Calc'!$D34-GT$6)^2+(GT$4-'Box Position Calc'!$C34)^2)</f>
        <v>77.431322741512247</v>
      </c>
      <c r="GU36" s="99">
        <f>SQRT(('Box Position Calc'!$D34-GU$6)^2+(GU$4-'Box Position Calc'!$C34)^2)</f>
        <v>78.56231225466216</v>
      </c>
      <c r="GV36" s="99">
        <f>SQRT(('Box Position Calc'!$D34-GV$6)^2+(GV$4-'Box Position Calc'!$C34)^2)</f>
        <v>79.695540625273622</v>
      </c>
      <c r="GW36" s="99">
        <f>SQRT(('Box Position Calc'!$D34-GW$6)^2+(GW$4-'Box Position Calc'!$C34)^2)</f>
        <v>80.830913688804884</v>
      </c>
      <c r="GX36" s="99">
        <f>SQRT(('Box Position Calc'!$D34-GX$6)^2+(GX$4-'Box Position Calc'!$C34)^2)</f>
        <v>81.968342324559686</v>
      </c>
      <c r="GY36" s="99">
        <f>SQRT(('Box Position Calc'!$D34-GY$6)^2+(GY$4-'Box Position Calc'!$C34)^2)</f>
        <v>83.107742133703596</v>
      </c>
      <c r="GZ36" s="99">
        <f>SQRT(('Box Position Calc'!$D34-GZ$6)^2+(GZ$4-'Box Position Calc'!$C34)^2)</f>
        <v>84.249033140712839</v>
      </c>
      <c r="HA36" s="99"/>
      <c r="HB36" s="99"/>
      <c r="HC36" s="99"/>
      <c r="HD36" s="99"/>
      <c r="HE36" s="99"/>
      <c r="HF36" s="99"/>
      <c r="HG36" s="99"/>
      <c r="HH36" s="99"/>
      <c r="HI36" s="99"/>
      <c r="HJ36" s="99"/>
      <c r="HK36" s="99"/>
      <c r="HL36" s="99"/>
      <c r="HM36" s="99"/>
      <c r="HN36" s="99"/>
      <c r="HO36" s="99"/>
      <c r="HP36" s="99"/>
      <c r="HQ36" s="99"/>
      <c r="HR36" s="99"/>
      <c r="HS36" s="115">
        <f>'Box Position Calc'!$D72</f>
        <v>0.96937019884732367</v>
      </c>
      <c r="HT36" s="115">
        <f>'Box Position Calc'!$F72</f>
        <v>5.5375879085496917</v>
      </c>
      <c r="HU36" s="115">
        <f>Display!FB73</f>
        <v>0</v>
      </c>
      <c r="HV36" s="116"/>
      <c r="HW36" s="115">
        <f t="shared" si="240"/>
        <v>26.119691622887672</v>
      </c>
      <c r="HX36" s="115">
        <f t="shared" si="241"/>
        <v>18.939283149926183</v>
      </c>
      <c r="HY36" s="115">
        <f t="shared" si="242"/>
        <v>16.613168443461973</v>
      </c>
      <c r="HZ36" s="115">
        <f t="shared" si="243"/>
        <v>14.784494966395187</v>
      </c>
      <c r="IA36" s="115">
        <f t="shared" si="244"/>
        <v>13.311891331592676</v>
      </c>
      <c r="IB36" s="115">
        <f t="shared" si="245"/>
        <v>12.10207411726708</v>
      </c>
      <c r="IC36" s="115">
        <f t="shared" si="246"/>
        <v>11.091306256391306</v>
      </c>
      <c r="ID36" s="115">
        <f t="shared" si="247"/>
        <v>10.234697842902477</v>
      </c>
      <c r="IE36" s="115">
        <f t="shared" si="248"/>
        <v>9.4997890138247953</v>
      </c>
      <c r="IF36" s="115">
        <f t="shared" si="249"/>
        <v>8.86256276494953</v>
      </c>
      <c r="IG36" s="115">
        <f t="shared" si="250"/>
        <v>8.3048877159787935</v>
      </c>
      <c r="IH36" s="115">
        <f t="shared" si="251"/>
        <v>7.8128308444402137</v>
      </c>
      <c r="II36" s="115">
        <f t="shared" si="252"/>
        <v>7.3755156909238053</v>
      </c>
      <c r="IJ36" s="115">
        <f t="shared" si="253"/>
        <v>6.9843319940394224</v>
      </c>
      <c r="IK36" s="115">
        <f t="shared" si="254"/>
        <v>6.6323773540135562</v>
      </c>
      <c r="IL36" s="115">
        <f t="shared" si="255"/>
        <v>6.3140555174640269</v>
      </c>
      <c r="IM36" s="115">
        <f t="shared" si="256"/>
        <v>6.0247825214089801</v>
      </c>
      <c r="IN36" s="115">
        <f t="shared" si="257"/>
        <v>5.7607684795216016</v>
      </c>
      <c r="IO36" s="115">
        <f t="shared" si="258"/>
        <v>5.7607684795216016</v>
      </c>
      <c r="IP36" s="115">
        <f t="shared" si="259"/>
        <v>5.3048692181698414</v>
      </c>
      <c r="IQ36" s="115">
        <f t="shared" si="260"/>
        <v>5.0986822263754448</v>
      </c>
      <c r="IR36" s="115">
        <f t="shared" si="261"/>
        <v>4.9052204880278225</v>
      </c>
      <c r="IS36" s="115">
        <f t="shared" si="262"/>
        <v>4.7233452509406675</v>
      </c>
      <c r="IT36" s="115">
        <f t="shared" si="263"/>
        <v>4.5520492558320598</v>
      </c>
      <c r="IU36" s="115">
        <f t="shared" si="264"/>
        <v>4.3904383488246879</v>
      </c>
      <c r="IV36" s="115">
        <f t="shared" si="265"/>
        <v>4.2377160861565244</v>
      </c>
      <c r="IW36" s="115">
        <f t="shared" si="266"/>
        <v>4.093170779690837</v>
      </c>
      <c r="IX36" s="115">
        <f t="shared" si="267"/>
        <v>3.9561645446354419</v>
      </c>
      <c r="IY36" s="115">
        <f t="shared" si="268"/>
        <v>3.8261239984525446</v>
      </c>
      <c r="IZ36" s="115">
        <f t="shared" si="269"/>
        <v>3.702532328373394</v>
      </c>
      <c r="JA36" s="115">
        <f t="shared" si="270"/>
        <v>3.5849224987493074</v>
      </c>
      <c r="JB36" s="115">
        <f t="shared" si="271"/>
        <v>3.4728714120537916</v>
      </c>
      <c r="JC36" s="115">
        <f t="shared" si="272"/>
        <v>3.3659948712385699</v>
      </c>
      <c r="JD36" s="115">
        <f t="shared" si="273"/>
        <v>3.2639432182649841</v>
      </c>
      <c r="JE36" s="115">
        <f t="shared" si="274"/>
        <v>3.1663975454471824</v>
      </c>
      <c r="JF36" s="115">
        <f t="shared" si="275"/>
        <v>3.0730663938817884</v>
      </c>
      <c r="JG36" s="115">
        <f t="shared" si="276"/>
        <v>2.1801454868931671</v>
      </c>
      <c r="JH36" s="115">
        <f t="shared" si="277"/>
        <v>1.2910589691398116</v>
      </c>
      <c r="JI36" s="115">
        <f t="shared" si="278"/>
        <v>0.86826840154702722</v>
      </c>
      <c r="JJ36" s="115">
        <f t="shared" si="279"/>
        <v>0.4591081578196281</v>
      </c>
      <c r="JK36" s="115">
        <f t="shared" si="280"/>
        <v>6.2969337049594287E-2</v>
      </c>
      <c r="JL36" s="115">
        <f t="shared" si="281"/>
        <v>-0.3207238028232382</v>
      </c>
      <c r="JM36" s="115">
        <f t="shared" si="282"/>
        <v>-0.69251586112693531</v>
      </c>
      <c r="JN36" s="115">
        <f t="shared" si="283"/>
        <v>-1.0529221864442206</v>
      </c>
      <c r="JO36" s="115">
        <f t="shared" si="284"/>
        <v>-1.4024306506659059</v>
      </c>
      <c r="JP36" s="115">
        <f t="shared" si="285"/>
        <v>-1.7415033113753111</v>
      </c>
      <c r="JQ36" s="115">
        <f t="shared" si="286"/>
        <v>-2.070577968795078</v>
      </c>
      <c r="JR36" s="115">
        <f t="shared" si="287"/>
        <v>-2.3900696234139787</v>
      </c>
      <c r="JS36" s="115">
        <f t="shared" si="288"/>
        <v>-2.7003718402413881</v>
      </c>
      <c r="JT36" s="115">
        <f t="shared" si="289"/>
        <v>-3.0018580254250367</v>
      </c>
      <c r="JU36" s="115">
        <f t="shared" si="290"/>
        <v>-3.2948826207284867</v>
      </c>
      <c r="JV36" s="115">
        <f t="shared" si="291"/>
        <v>-3.5797822211077346</v>
      </c>
      <c r="JW36" s="115">
        <f t="shared" si="292"/>
        <v>-3.8568766203599409</v>
      </c>
      <c r="JX36" s="115">
        <f t="shared" si="293"/>
        <v>-4.1264697895468316</v>
      </c>
      <c r="JY36" s="99"/>
      <c r="JZ36" s="99"/>
      <c r="KA36" s="99"/>
      <c r="KH36" s="96">
        <v>30</v>
      </c>
      <c r="KI36" s="100">
        <f>SQRT(('Box Position Calc'!$D34-KI$6)^2+(KI$4-'Box Position Calc'!$C34)^2)</f>
        <v>8.9440266961094324</v>
      </c>
      <c r="KJ36" s="100">
        <f>SQRT(('Box Position Calc'!$D34-KJ$6)^2+(KJ$4-'Box Position Calc'!$C34)^2)</f>
        <v>12.131855895926355</v>
      </c>
      <c r="KK36" s="100">
        <f>SQRT(('Box Position Calc'!$D34-KK$6)^2+(KK$4-'Box Position Calc'!$C34)^2)</f>
        <v>13.772190551872047</v>
      </c>
      <c r="KL36" s="100">
        <f>SQRT(('Box Position Calc'!$D34-KL$6)^2+(KL$4-'Box Position Calc'!$C34)^2)</f>
        <v>15.430380308989676</v>
      </c>
      <c r="KM36" s="100">
        <f>SQRT(('Box Position Calc'!$D34-KM$6)^2+(KM$4-'Box Position Calc'!$C34)^2)</f>
        <v>17.101232093871808</v>
      </c>
      <c r="KN36" s="100">
        <f>SQRT(('Box Position Calc'!$D34-KN$6)^2+(KN$4-'Box Position Calc'!$C34)^2)</f>
        <v>18.781366844357152</v>
      </c>
      <c r="KO36" s="100">
        <f>SQRT(('Box Position Calc'!$D34-KO$6)^2+(KO$4-'Box Position Calc'!$C34)^2)</f>
        <v>20.468498741275507</v>
      </c>
      <c r="KP36" s="100">
        <f>SQRT(('Box Position Calc'!$D34-KP$6)^2+(KP$4-'Box Position Calc'!$C34)^2)</f>
        <v>22.161029751938607</v>
      </c>
      <c r="KQ36" s="100">
        <f>SQRT(('Box Position Calc'!$D34-KQ$6)^2+(KQ$4-'Box Position Calc'!$C34)^2)</f>
        <v>23.85781082531361</v>
      </c>
      <c r="KR36" s="100">
        <f>SQRT(('Box Position Calc'!$D34-KR$6)^2+(KR$4-'Box Position Calc'!$C34)^2)</f>
        <v>25.557995497535138</v>
      </c>
      <c r="KS36" s="100">
        <f>SQRT(('Box Position Calc'!$D34-KS$6)^2+(KS$4-'Box Position Calc'!$C34)^2)</f>
        <v>27.26094695884635</v>
      </c>
      <c r="KT36" s="100">
        <f>SQRT(('Box Position Calc'!$D34-KT$6)^2+(KT$4-'Box Position Calc'!$C34)^2)</f>
        <v>28.966177226197338</v>
      </c>
      <c r="KU36" s="100">
        <f>SQRT(('Box Position Calc'!$D34-KU$6)^2+(KU$4-'Box Position Calc'!$C34)^2)</f>
        <v>30.673306242910055</v>
      </c>
      <c r="KV36" s="100">
        <f>SQRT(('Box Position Calc'!$D34-KV$6)^2+(KV$4-'Box Position Calc'!$C34)^2)</f>
        <v>32.382033713289985</v>
      </c>
      <c r="KW36" s="100">
        <f>SQRT(('Box Position Calc'!$D34-KW$6)^2+(KW$4-'Box Position Calc'!$C34)^2)</f>
        <v>34.092119290407638</v>
      </c>
      <c r="KX36" s="100">
        <f>SQRT(('Box Position Calc'!$D34-KX$6)^2+(KX$4-'Box Position Calc'!$C34)^2)</f>
        <v>35.803368371977975</v>
      </c>
      <c r="KY36" s="100">
        <f>SQRT(('Box Position Calc'!$D34-KY$6)^2+(KY$4-'Box Position Calc'!$C34)^2)</f>
        <v>37.515621740991477</v>
      </c>
      <c r="KZ36" s="100">
        <f>SQRT(('Box Position Calc'!$D34-KZ$6)^2+(KZ$4-'Box Position Calc'!$C34)^2)</f>
        <v>39.228747892485487</v>
      </c>
      <c r="LA36" s="100">
        <f>SQRT(('Box Position Calc'!$D34-LA$6)^2+(LA$4-'Box Position Calc'!$C34)^2)</f>
        <v>39.228747892485487</v>
      </c>
      <c r="LB36" s="100">
        <f>SQRT(('Box Position Calc'!$D34-LB$6)^2+(LB$4-'Box Position Calc'!$C34)^2)</f>
        <v>41.988249778666209</v>
      </c>
      <c r="LC36" s="100">
        <f>SQRT(('Box Position Calc'!$D34-LC$6)^2+(LC$4-'Box Position Calc'!$C34)^2)</f>
        <v>43.368902458550345</v>
      </c>
      <c r="LD36" s="100">
        <f>SQRT(('Box Position Calc'!$D34-LD$6)^2+(LD$4-'Box Position Calc'!$C34)^2)</f>
        <v>44.750082115500973</v>
      </c>
      <c r="LE36" s="100">
        <f>SQRT(('Box Position Calc'!$D34-LE$6)^2+(LE$4-'Box Position Calc'!$C34)^2)</f>
        <v>46.131741416622674</v>
      </c>
      <c r="LF36" s="100">
        <f>SQRT(('Box Position Calc'!$D34-LF$6)^2+(LF$4-'Box Position Calc'!$C34)^2)</f>
        <v>47.513838519082356</v>
      </c>
      <c r="LG36" s="100">
        <f>SQRT(('Box Position Calc'!$D34-LG$6)^2+(LG$4-'Box Position Calc'!$C34)^2)</f>
        <v>48.89633629839728</v>
      </c>
      <c r="LH36" s="100">
        <f>SQRT(('Box Position Calc'!$D34-LH$6)^2+(LH$4-'Box Position Calc'!$C34)^2)</f>
        <v>50.279201703047434</v>
      </c>
      <c r="LI36" s="100">
        <f>SQRT(('Box Position Calc'!$D34-LI$6)^2+(LI$4-'Box Position Calc'!$C34)^2)</f>
        <v>51.662405211979113</v>
      </c>
      <c r="LJ36" s="100">
        <f>SQRT(('Box Position Calc'!$D34-LJ$6)^2+(LJ$4-'Box Position Calc'!$C34)^2)</f>
        <v>53.04592037639614</v>
      </c>
      <c r="LK36" s="100">
        <f>SQRT(('Box Position Calc'!$D34-LK$6)^2+(LK$4-'Box Position Calc'!$C34)^2)</f>
        <v>54.429723430974981</v>
      </c>
      <c r="LL36" s="100">
        <f>SQRT(('Box Position Calc'!$D34-LL$6)^2+(LL$4-'Box Position Calc'!$C34)^2)</f>
        <v>55.813792962556569</v>
      </c>
      <c r="LM36" s="100">
        <f>SQRT(('Box Position Calc'!$D34-LM$6)^2+(LM$4-'Box Position Calc'!$C34)^2)</f>
        <v>57.198109626656944</v>
      </c>
      <c r="LN36" s="100">
        <f>SQRT(('Box Position Calc'!$D34-LN$6)^2+(LN$4-'Box Position Calc'!$C34)^2)</f>
        <v>58.582655903946836</v>
      </c>
      <c r="LO36" s="100">
        <f>SQRT(('Box Position Calc'!$D34-LO$6)^2+(LO$4-'Box Position Calc'!$C34)^2)</f>
        <v>59.967415890286972</v>
      </c>
      <c r="LP36" s="100">
        <f>SQRT(('Box Position Calc'!$D34-LP$6)^2+(LP$4-'Box Position Calc'!$C34)^2)</f>
        <v>61.352375115053889</v>
      </c>
      <c r="LQ36" s="100">
        <f>SQRT(('Box Position Calc'!$D34-LQ$6)^2+(LQ$4-'Box Position Calc'!$C34)^2)</f>
        <v>62.737520383412978</v>
      </c>
      <c r="LR36" s="100">
        <f>SQRT(('Box Position Calc'!$D34-LR$6)^2+(LR$4-'Box Position Calc'!$C34)^2)</f>
        <v>64.122839638940405</v>
      </c>
      <c r="LS36" s="100">
        <f>SQRT(('Box Position Calc'!$D34-LS$6)^2+(LS$4-'Box Position Calc'!$C34)^2)</f>
        <v>64.077011381182317</v>
      </c>
      <c r="LT36" s="100">
        <f>SQRT(('Box Position Calc'!$D34-LT$6)^2+(LT$4-'Box Position Calc'!$C34)^2)</f>
        <v>66.269675407652414</v>
      </c>
      <c r="LU36" s="100">
        <f>SQRT(('Box Position Calc'!$D34-LU$6)^2+(LU$4-'Box Position Calc'!$C34)^2)</f>
        <v>67.371698875466365</v>
      </c>
      <c r="LV36" s="100">
        <f>SQRT(('Box Position Calc'!$D34-LV$6)^2+(LV$4-'Box Position Calc'!$C34)^2)</f>
        <v>68.477272605983757</v>
      </c>
      <c r="LW36" s="100">
        <f>SQRT(('Box Position Calc'!$D34-LW$6)^2+(LW$4-'Box Position Calc'!$C34)^2)</f>
        <v>69.586227381563802</v>
      </c>
      <c r="LX36" s="100">
        <f>SQRT(('Box Position Calc'!$D34-LX$6)^2+(LX$4-'Box Position Calc'!$C34)^2)</f>
        <v>70.698404100092517</v>
      </c>
      <c r="LY36" s="100">
        <f>SQRT(('Box Position Calc'!$D34-LY$6)^2+(LY$4-'Box Position Calc'!$C34)^2)</f>
        <v>71.813653067213082</v>
      </c>
      <c r="LZ36" s="100">
        <f>SQRT(('Box Position Calc'!$D34-LZ$6)^2+(LZ$4-'Box Position Calc'!$C34)^2)</f>
        <v>72.931833343697747</v>
      </c>
      <c r="MA36" s="100">
        <f>SQRT(('Box Position Calc'!$D34-MA$6)^2+(MA$4-'Box Position Calc'!$C34)^2)</f>
        <v>74.052812143392302</v>
      </c>
      <c r="MB36" s="100">
        <f>SQRT(('Box Position Calc'!$D34-MB$6)^2+(MB$4-'Box Position Calc'!$C34)^2)</f>
        <v>75.176464277544909</v>
      </c>
      <c r="MC36" s="100">
        <f>SQRT(('Box Position Calc'!$D34-MC$6)^2+(MC$4-'Box Position Calc'!$C34)^2)</f>
        <v>76.302671641681172</v>
      </c>
      <c r="MD36" s="100">
        <f>SQRT(('Box Position Calc'!$D34-MD$6)^2+(MD$4-'Box Position Calc'!$C34)^2)</f>
        <v>77.431322741512247</v>
      </c>
      <c r="ME36" s="100">
        <f>SQRT(('Box Position Calc'!$D34-ME$6)^2+(ME$4-'Box Position Calc'!$C34)^2)</f>
        <v>78.56231225466216</v>
      </c>
      <c r="MF36" s="100">
        <f>SQRT(('Box Position Calc'!$D34-MF$6)^2+(MF$4-'Box Position Calc'!$C34)^2)</f>
        <v>79.695540625273622</v>
      </c>
      <c r="MG36" s="100">
        <f>SQRT(('Box Position Calc'!$D34-MG$6)^2+(MG$4-'Box Position Calc'!$C34)^2)</f>
        <v>80.830913688804884</v>
      </c>
      <c r="MH36" s="100">
        <f>SQRT(('Box Position Calc'!$D34-MH$6)^2+(MH$4-'Box Position Calc'!$C34)^2)</f>
        <v>81.968342324559686</v>
      </c>
      <c r="MI36" s="100">
        <f>SQRT(('Box Position Calc'!$D34-MI$6)^2+(MI$4-'Box Position Calc'!$C34)^2)</f>
        <v>83.107742133703596</v>
      </c>
      <c r="MJ36" s="100">
        <f>SQRT(('Box Position Calc'!$D34-MJ$6)^2+(MJ$4-'Box Position Calc'!$C34)^2)</f>
        <v>84.249033140712839</v>
      </c>
      <c r="MK36" s="100"/>
      <c r="ML36" s="100"/>
      <c r="MM36" s="100"/>
      <c r="MN36" s="100"/>
      <c r="MO36" s="100"/>
      <c r="MP36" s="100"/>
      <c r="MQ36" s="100"/>
      <c r="MR36" s="100"/>
      <c r="MS36" s="100"/>
      <c r="MT36" s="100"/>
      <c r="MU36" s="100"/>
      <c r="MV36" s="100"/>
      <c r="MW36" s="100"/>
      <c r="MX36" s="100"/>
      <c r="MY36" s="100"/>
      <c r="MZ36" s="100"/>
      <c r="NA36" s="100"/>
      <c r="NB36" s="100"/>
      <c r="NC36" s="100">
        <f>Display!C36</f>
        <v>0.96937019884732367</v>
      </c>
      <c r="ND36" s="100">
        <f>Display!D36</f>
        <v>5.5375879085496917</v>
      </c>
      <c r="NE36" s="100">
        <f>Display!D73</f>
        <v>59</v>
      </c>
      <c r="NF36" s="100"/>
      <c r="NG36" s="100">
        <f t="shared" si="294"/>
        <v>26.119691622887672</v>
      </c>
      <c r="NH36" s="100">
        <f t="shared" si="295"/>
        <v>18.939283149926183</v>
      </c>
      <c r="NI36" s="100">
        <f t="shared" si="296"/>
        <v>16.613168443461973</v>
      </c>
      <c r="NJ36" s="100">
        <f t="shared" si="297"/>
        <v>14.784494966395187</v>
      </c>
      <c r="NK36" s="100">
        <f t="shared" si="298"/>
        <v>13.311891331592676</v>
      </c>
      <c r="NL36" s="100">
        <f t="shared" si="299"/>
        <v>12.10207411726708</v>
      </c>
      <c r="NM36" s="100">
        <f t="shared" si="300"/>
        <v>11.091306256391306</v>
      </c>
      <c r="NN36" s="100">
        <f t="shared" si="301"/>
        <v>10.234697842902477</v>
      </c>
      <c r="NO36" s="100">
        <f t="shared" si="302"/>
        <v>9.4997890138247953</v>
      </c>
      <c r="NP36" s="100">
        <f t="shared" si="303"/>
        <v>8.86256276494953</v>
      </c>
      <c r="NQ36" s="100">
        <f t="shared" si="304"/>
        <v>8.3048877159787935</v>
      </c>
      <c r="NR36" s="100">
        <f t="shared" si="305"/>
        <v>7.8128308444402137</v>
      </c>
      <c r="NS36" s="100">
        <f t="shared" si="306"/>
        <v>7.3755156909238053</v>
      </c>
      <c r="NT36" s="100">
        <f t="shared" si="307"/>
        <v>6.9843319940394224</v>
      </c>
      <c r="NU36" s="100">
        <f t="shared" si="308"/>
        <v>6.6323773540135562</v>
      </c>
      <c r="NV36" s="100">
        <f t="shared" si="309"/>
        <v>6.3140555174640269</v>
      </c>
      <c r="NW36" s="100">
        <f t="shared" si="310"/>
        <v>6.0247825214089801</v>
      </c>
      <c r="NX36" s="100">
        <f t="shared" si="311"/>
        <v>5.7607684795216016</v>
      </c>
      <c r="NY36" s="100">
        <f t="shared" si="312"/>
        <v>5.7607684795216016</v>
      </c>
      <c r="NZ36" s="100">
        <f t="shared" si="313"/>
        <v>5.3048692181698414</v>
      </c>
      <c r="OA36" s="100">
        <f t="shared" si="314"/>
        <v>5.0986822263754448</v>
      </c>
      <c r="OB36" s="100">
        <f t="shared" si="315"/>
        <v>4.9052204880278225</v>
      </c>
      <c r="OC36" s="100">
        <f t="shared" si="316"/>
        <v>4.7233452509406675</v>
      </c>
      <c r="OD36" s="100">
        <f t="shared" si="317"/>
        <v>4.5520492558320598</v>
      </c>
      <c r="OE36" s="100">
        <f t="shared" si="318"/>
        <v>4.3904383488246879</v>
      </c>
      <c r="OF36" s="100">
        <f t="shared" si="319"/>
        <v>4.2377160861565244</v>
      </c>
      <c r="OG36" s="100">
        <f t="shared" si="320"/>
        <v>4.093170779690837</v>
      </c>
      <c r="OH36" s="100">
        <f t="shared" si="321"/>
        <v>3.9561645446354419</v>
      </c>
      <c r="OI36" s="100">
        <f t="shared" si="322"/>
        <v>3.8261239984525446</v>
      </c>
      <c r="OJ36" s="100">
        <f t="shared" si="323"/>
        <v>3.702532328373394</v>
      </c>
      <c r="OK36" s="100">
        <f t="shared" si="324"/>
        <v>3.5849224987493074</v>
      </c>
      <c r="OL36" s="100">
        <f t="shared" si="325"/>
        <v>3.4728714120537916</v>
      </c>
      <c r="OM36" s="100">
        <f t="shared" si="326"/>
        <v>3.3659948712385699</v>
      </c>
      <c r="ON36" s="100">
        <f t="shared" si="327"/>
        <v>3.2639432182649841</v>
      </c>
      <c r="OO36" s="100">
        <f t="shared" si="328"/>
        <v>3.1663975454471824</v>
      </c>
      <c r="OP36" s="100">
        <f t="shared" si="329"/>
        <v>3.0730663938817884</v>
      </c>
      <c r="OQ36" s="100">
        <f t="shared" si="330"/>
        <v>2.1801454868931671</v>
      </c>
      <c r="OR36" s="100">
        <f t="shared" si="331"/>
        <v>1.2910589691398116</v>
      </c>
      <c r="OS36" s="100">
        <f t="shared" si="332"/>
        <v>0.86826840154702722</v>
      </c>
      <c r="OT36" s="100">
        <f t="shared" si="333"/>
        <v>0.4591081578196281</v>
      </c>
      <c r="OU36" s="100">
        <f t="shared" si="334"/>
        <v>6.2969337049594287E-2</v>
      </c>
      <c r="OV36" s="100">
        <f t="shared" si="335"/>
        <v>-0.3207238028232382</v>
      </c>
      <c r="OW36" s="100">
        <f t="shared" si="336"/>
        <v>-0.69251586112693531</v>
      </c>
      <c r="OX36" s="100">
        <f t="shared" si="337"/>
        <v>-1.0529221864442206</v>
      </c>
      <c r="OY36" s="100">
        <f t="shared" si="338"/>
        <v>-1.4024306506659059</v>
      </c>
      <c r="OZ36" s="100">
        <f t="shared" si="339"/>
        <v>-1.7415033113753111</v>
      </c>
      <c r="PA36" s="100">
        <f t="shared" si="340"/>
        <v>-2.070577968795078</v>
      </c>
      <c r="PB36" s="100">
        <f t="shared" si="341"/>
        <v>-2.3900696234139787</v>
      </c>
      <c r="PC36" s="100">
        <f t="shared" si="342"/>
        <v>-2.7003718402413881</v>
      </c>
      <c r="PD36" s="100">
        <f t="shared" si="343"/>
        <v>-3.0018580254250367</v>
      </c>
      <c r="PE36" s="100">
        <f t="shared" si="344"/>
        <v>-3.2948826207284867</v>
      </c>
      <c r="PF36" s="100">
        <f t="shared" si="345"/>
        <v>-3.5797822211077346</v>
      </c>
      <c r="PG36" s="100">
        <f t="shared" si="346"/>
        <v>-3.8568766203599409</v>
      </c>
      <c r="PH36" s="100">
        <f t="shared" si="347"/>
        <v>-4.1264697895468316</v>
      </c>
      <c r="PI36" s="100"/>
      <c r="PJ36" s="100"/>
      <c r="PK36" s="100"/>
    </row>
    <row r="37" spans="1:427" x14ac:dyDescent="0.2">
      <c r="A37" s="92"/>
      <c r="B37" s="92"/>
      <c r="C37" s="92"/>
      <c r="D37" s="98"/>
      <c r="E37" s="98"/>
      <c r="F37" s="98"/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  <c r="AB37" s="98"/>
      <c r="AC37" s="98"/>
      <c r="AD37" s="98"/>
      <c r="AE37" s="98"/>
      <c r="AF37" s="98"/>
      <c r="AG37" s="98"/>
      <c r="AH37" s="98"/>
      <c r="AI37" s="98"/>
      <c r="AJ37" s="98"/>
      <c r="AK37" s="98"/>
      <c r="AL37" s="98"/>
      <c r="AM37" s="98"/>
      <c r="AN37" s="98"/>
      <c r="AO37" s="98"/>
      <c r="AP37" s="98"/>
      <c r="AQ37" s="98"/>
      <c r="AR37" s="98"/>
      <c r="AS37" s="98"/>
      <c r="AT37" s="98"/>
      <c r="AU37" s="98"/>
      <c r="AV37" s="98"/>
      <c r="AW37" s="98"/>
      <c r="AX37" s="98"/>
      <c r="AY37" s="98"/>
      <c r="AZ37" s="98"/>
      <c r="BA37" s="98"/>
      <c r="BB37" s="98"/>
      <c r="BC37" s="98"/>
      <c r="BD37" s="98"/>
      <c r="BE37" s="98"/>
      <c r="BF37" s="98"/>
      <c r="BG37" s="98"/>
      <c r="BH37" s="98"/>
      <c r="BI37" s="98"/>
      <c r="BJ37" s="98"/>
      <c r="BK37" s="98"/>
      <c r="BL37" s="98"/>
      <c r="BM37" s="98"/>
      <c r="BN37" s="98"/>
      <c r="BO37" s="98"/>
      <c r="BP37" s="98"/>
      <c r="BQ37" s="98"/>
      <c r="BR37" s="98"/>
      <c r="BS37" s="98"/>
      <c r="BT37" s="98"/>
      <c r="BU37" s="98"/>
      <c r="BV37" s="98"/>
      <c r="BW37" s="98"/>
      <c r="BX37" s="98"/>
      <c r="BY37" s="92" t="s">
        <v>149</v>
      </c>
      <c r="BZ37" s="98"/>
      <c r="CA37" s="98"/>
      <c r="CB37" s="98"/>
      <c r="CC37" s="98"/>
      <c r="CD37" s="98"/>
      <c r="CE37" s="98"/>
      <c r="CF37" s="98"/>
      <c r="CG37" s="92"/>
      <c r="CH37" s="92"/>
      <c r="CI37" s="92"/>
      <c r="CJ37" s="92"/>
      <c r="CK37" s="92"/>
      <c r="CL37" s="92"/>
      <c r="CM37" s="92"/>
      <c r="CN37" s="92"/>
      <c r="CO37" s="92"/>
      <c r="CP37" s="92"/>
      <c r="CQ37" s="92"/>
      <c r="CR37" s="92"/>
      <c r="CS37" s="92"/>
      <c r="CT37" s="92"/>
      <c r="CU37" s="92"/>
      <c r="CV37" s="92"/>
      <c r="CW37" s="92"/>
      <c r="CX37" s="92"/>
      <c r="CY37" s="92"/>
      <c r="CZ37" s="92"/>
      <c r="DA37" s="92"/>
      <c r="DB37" s="92"/>
      <c r="DC37" s="92"/>
      <c r="DD37" s="92"/>
      <c r="DE37" s="92"/>
      <c r="DF37" s="92"/>
      <c r="DG37" s="92"/>
      <c r="DH37" s="92"/>
      <c r="DI37" s="92"/>
      <c r="DJ37" s="92"/>
      <c r="DK37" s="92"/>
      <c r="DL37" s="92"/>
      <c r="DM37" s="92"/>
      <c r="DN37" s="92"/>
      <c r="DO37" s="92"/>
      <c r="DP37" s="92"/>
      <c r="DQ37" s="92"/>
      <c r="DR37" s="92"/>
      <c r="DS37" s="92"/>
      <c r="DT37" s="92"/>
      <c r="DU37" s="92"/>
      <c r="DV37" s="92"/>
      <c r="DW37" s="92"/>
      <c r="DX37" s="92"/>
      <c r="DY37" s="92"/>
      <c r="DZ37" s="92"/>
      <c r="EA37" s="92"/>
      <c r="EB37" s="92"/>
      <c r="EC37" s="92"/>
      <c r="ED37" s="92"/>
      <c r="EE37" s="92"/>
      <c r="EF37" s="92"/>
      <c r="EG37" s="92"/>
      <c r="EH37" s="92"/>
      <c r="EI37" s="92"/>
      <c r="EJ37" s="92"/>
      <c r="EK37" s="92"/>
      <c r="EL37" s="92"/>
      <c r="EM37" s="92"/>
      <c r="EN37" s="92"/>
      <c r="EO37" s="92"/>
      <c r="EP37" s="92"/>
      <c r="EU37" s="94"/>
      <c r="EV37" s="94"/>
      <c r="EW37" s="94"/>
      <c r="EX37" s="94"/>
      <c r="EY37" s="99"/>
      <c r="EZ37" s="99"/>
      <c r="FA37" s="99"/>
      <c r="FB37" s="99"/>
      <c r="FC37" s="99"/>
      <c r="FD37" s="99"/>
      <c r="FE37" s="99"/>
      <c r="FF37" s="99"/>
      <c r="FG37" s="99"/>
      <c r="FH37" s="99"/>
      <c r="FI37" s="99"/>
      <c r="FJ37" s="99"/>
      <c r="FK37" s="99"/>
      <c r="FL37" s="99"/>
      <c r="FM37" s="99"/>
      <c r="FN37" s="99"/>
      <c r="FO37" s="99"/>
      <c r="FP37" s="99"/>
      <c r="FQ37" s="99"/>
      <c r="FR37" s="99"/>
      <c r="FS37" s="99"/>
      <c r="FT37" s="99"/>
      <c r="FU37" s="99"/>
      <c r="FV37" s="99"/>
      <c r="FW37" s="99"/>
      <c r="FX37" s="99"/>
      <c r="FY37" s="99"/>
      <c r="FZ37" s="99"/>
      <c r="GA37" s="99"/>
      <c r="GB37" s="99"/>
      <c r="GC37" s="99"/>
      <c r="GD37" s="99"/>
      <c r="GE37" s="99"/>
      <c r="GF37" s="99"/>
      <c r="GG37" s="99"/>
      <c r="GH37" s="99"/>
      <c r="GI37" s="99"/>
      <c r="GJ37" s="99"/>
      <c r="GK37" s="99"/>
      <c r="GL37" s="99"/>
      <c r="GM37" s="99"/>
      <c r="GN37" s="99"/>
      <c r="GO37" s="99"/>
      <c r="GP37" s="99"/>
      <c r="GQ37" s="99"/>
      <c r="GR37" s="99"/>
      <c r="GS37" s="99"/>
      <c r="GT37" s="99"/>
      <c r="GU37" s="99"/>
      <c r="GV37" s="99"/>
      <c r="GW37" s="99"/>
      <c r="GX37" s="99"/>
      <c r="GY37" s="99"/>
      <c r="GZ37" s="99"/>
      <c r="HA37" s="99"/>
      <c r="HB37" s="99"/>
      <c r="HC37" s="99"/>
      <c r="HD37" s="99"/>
      <c r="HE37" s="99"/>
      <c r="HF37" s="99"/>
      <c r="HG37" s="99"/>
      <c r="HH37" s="99"/>
      <c r="HI37" s="99"/>
      <c r="HJ37" s="99"/>
      <c r="HK37" s="99"/>
      <c r="HL37" s="99"/>
      <c r="HM37" s="99"/>
      <c r="HN37" s="99"/>
      <c r="HO37" s="99"/>
      <c r="HP37" s="99"/>
      <c r="HQ37" s="99"/>
      <c r="HR37" s="99"/>
      <c r="HS37" s="99"/>
      <c r="HT37" s="99"/>
      <c r="HU37" s="99"/>
      <c r="HV37" s="94" t="s">
        <v>149</v>
      </c>
      <c r="HW37" s="99"/>
      <c r="HX37" s="99"/>
      <c r="HY37" s="99"/>
      <c r="HZ37" s="99"/>
      <c r="IA37" s="99"/>
      <c r="IB37" s="99"/>
      <c r="IC37" s="99"/>
      <c r="ID37" s="94"/>
      <c r="IE37" s="94"/>
      <c r="IF37" s="94"/>
      <c r="IG37" s="94"/>
      <c r="IH37" s="94"/>
      <c r="II37" s="94"/>
      <c r="IJ37" s="94"/>
      <c r="IK37" s="94"/>
      <c r="IL37" s="94"/>
      <c r="IM37" s="94"/>
      <c r="IN37" s="94"/>
      <c r="IO37" s="94"/>
      <c r="IP37" s="94"/>
      <c r="IQ37" s="94"/>
      <c r="IR37" s="94"/>
      <c r="IS37" s="94"/>
      <c r="IT37" s="94"/>
      <c r="IU37" s="94"/>
      <c r="IV37" s="94"/>
      <c r="IW37" s="94"/>
      <c r="IX37" s="94"/>
      <c r="IY37" s="94"/>
      <c r="IZ37" s="94"/>
      <c r="JA37" s="94"/>
      <c r="JB37" s="94"/>
      <c r="JC37" s="94"/>
      <c r="JD37" s="94"/>
      <c r="JE37" s="94"/>
      <c r="JF37" s="94"/>
      <c r="JG37" s="94"/>
      <c r="JH37" s="94"/>
      <c r="JI37" s="94"/>
      <c r="JJ37" s="94"/>
      <c r="JK37" s="94"/>
      <c r="JL37" s="94"/>
      <c r="JM37" s="94"/>
      <c r="JN37" s="94"/>
      <c r="JO37" s="94"/>
      <c r="JP37" s="94"/>
      <c r="JQ37" s="94"/>
      <c r="JR37" s="94"/>
      <c r="JS37" s="94"/>
      <c r="JT37" s="94"/>
      <c r="JU37" s="94"/>
      <c r="JV37" s="94"/>
      <c r="JW37" s="94"/>
      <c r="JX37" s="94"/>
      <c r="JY37" s="94"/>
      <c r="JZ37" s="94"/>
      <c r="KA37" s="94"/>
      <c r="KI37" s="100"/>
      <c r="KJ37" s="100"/>
      <c r="KK37" s="100"/>
      <c r="KL37" s="100"/>
      <c r="KM37" s="100"/>
      <c r="KN37" s="100"/>
      <c r="KO37" s="100"/>
      <c r="KP37" s="100"/>
      <c r="KQ37" s="100"/>
      <c r="KR37" s="100"/>
      <c r="KS37" s="100"/>
      <c r="KT37" s="100"/>
      <c r="KU37" s="100"/>
      <c r="KV37" s="100"/>
      <c r="KW37" s="100"/>
      <c r="KX37" s="100"/>
      <c r="KY37" s="100"/>
      <c r="KZ37" s="100"/>
      <c r="LA37" s="100"/>
      <c r="LB37" s="100"/>
      <c r="LC37" s="100"/>
      <c r="LD37" s="100"/>
      <c r="LE37" s="100"/>
      <c r="LF37" s="100"/>
      <c r="LG37" s="100"/>
      <c r="LH37" s="100"/>
      <c r="LI37" s="100"/>
      <c r="LJ37" s="100"/>
      <c r="LK37" s="100"/>
      <c r="LL37" s="100"/>
      <c r="LM37" s="100"/>
      <c r="LN37" s="100"/>
      <c r="LO37" s="100"/>
      <c r="LP37" s="100"/>
      <c r="LQ37" s="100"/>
      <c r="LR37" s="100"/>
      <c r="LS37" s="100"/>
      <c r="LT37" s="100"/>
      <c r="LU37" s="100"/>
      <c r="LV37" s="100"/>
      <c r="LW37" s="100"/>
      <c r="LX37" s="100"/>
      <c r="LY37" s="100"/>
      <c r="LZ37" s="100"/>
      <c r="MA37" s="100"/>
      <c r="MB37" s="100"/>
      <c r="MC37" s="100"/>
      <c r="MD37" s="100"/>
      <c r="ME37" s="100"/>
      <c r="MF37" s="100"/>
      <c r="MG37" s="100"/>
      <c r="MH37" s="100"/>
      <c r="MI37" s="100"/>
      <c r="MJ37" s="100"/>
      <c r="MK37" s="100"/>
      <c r="ML37" s="100"/>
      <c r="MM37" s="100"/>
      <c r="MN37" s="100"/>
      <c r="MO37" s="100"/>
      <c r="MP37" s="100"/>
      <c r="MQ37" s="100"/>
      <c r="MR37" s="100"/>
      <c r="MS37" s="100"/>
      <c r="MT37" s="100"/>
      <c r="MU37" s="100"/>
      <c r="MV37" s="100"/>
      <c r="MW37" s="100"/>
      <c r="MX37" s="100"/>
      <c r="MY37" s="100"/>
      <c r="MZ37" s="100"/>
      <c r="NA37" s="100"/>
      <c r="NB37" s="100"/>
      <c r="NC37" s="100"/>
      <c r="ND37" s="100"/>
      <c r="NE37" s="100"/>
      <c r="NF37" s="96" t="s">
        <v>149</v>
      </c>
      <c r="NG37" s="100"/>
      <c r="NH37" s="100"/>
      <c r="NI37" s="100"/>
      <c r="NJ37" s="100"/>
      <c r="NK37" s="100"/>
      <c r="NL37" s="100"/>
      <c r="NM37" s="100"/>
    </row>
    <row r="38" spans="1:427" x14ac:dyDescent="0.2">
      <c r="A38" s="92" t="s">
        <v>46</v>
      </c>
      <c r="B38" s="92"/>
      <c r="C38" s="101">
        <v>1</v>
      </c>
      <c r="D38" s="98">
        <f t="shared" ref="D38:AI38" si="348">((D7/$C$270)-INT(D7/$C$270))*2*PI()</f>
        <v>6.2186206075467165</v>
      </c>
      <c r="E38" s="98">
        <f t="shared" si="348"/>
        <v>4.0030594767746202</v>
      </c>
      <c r="F38" s="98">
        <f t="shared" si="348"/>
        <v>4.2449292675166665</v>
      </c>
      <c r="G38" s="98">
        <f t="shared" si="348"/>
        <v>5.0841381699711157</v>
      </c>
      <c r="H38" s="98">
        <f t="shared" si="348"/>
        <v>9.0595163736629722E-2</v>
      </c>
      <c r="I38" s="98">
        <f t="shared" si="348"/>
        <v>1.7253085860976585</v>
      </c>
      <c r="J38" s="98">
        <f t="shared" si="348"/>
        <v>3.6285893396056315</v>
      </c>
      <c r="K38" s="98">
        <f t="shared" si="348"/>
        <v>5.7440723366043862</v>
      </c>
      <c r="L38" s="98">
        <f t="shared" si="348"/>
        <v>1.7464096482552558</v>
      </c>
      <c r="M38" s="98">
        <f t="shared" si="348"/>
        <v>4.1699592607749185</v>
      </c>
      <c r="N38" s="98">
        <f t="shared" si="348"/>
        <v>0.42369630111108258</v>
      </c>
      <c r="O38" s="98">
        <f t="shared" si="348"/>
        <v>3.0547490236054955</v>
      </c>
      <c r="P38" s="98">
        <f t="shared" si="348"/>
        <v>5.7647261553022302</v>
      </c>
      <c r="Q38" s="98">
        <f t="shared" si="348"/>
        <v>2.2582873309225997</v>
      </c>
      <c r="R38" s="98">
        <f t="shared" si="348"/>
        <v>5.0919833075864931</v>
      </c>
      <c r="S38" s="98">
        <f t="shared" si="348"/>
        <v>1.6914321762784985</v>
      </c>
      <c r="T38" s="98">
        <f t="shared" si="348"/>
        <v>4.6164094301904122</v>
      </c>
      <c r="U38" s="98">
        <f t="shared" si="348"/>
        <v>1.2950696677755309</v>
      </c>
      <c r="V38" s="98">
        <f t="shared" si="348"/>
        <v>1.2950696677755309</v>
      </c>
      <c r="W38" s="98">
        <f t="shared" si="348"/>
        <v>1.1718953356917072</v>
      </c>
      <c r="X38" s="98">
        <f t="shared" si="348"/>
        <v>1.1420108530629183</v>
      </c>
      <c r="Y38" s="98">
        <f t="shared" si="348"/>
        <v>1.1306746964777443</v>
      </c>
      <c r="Z38" s="98">
        <f t="shared" si="348"/>
        <v>1.136231790643379</v>
      </c>
      <c r="AA38" s="98">
        <f t="shared" si="348"/>
        <v>1.157216422422523</v>
      </c>
      <c r="AB38" s="98">
        <f t="shared" si="348"/>
        <v>1.1923261620876786</v>
      </c>
      <c r="AC38" s="98">
        <f t="shared" si="348"/>
        <v>1.2403999395691887</v>
      </c>
      <c r="AD38" s="98">
        <f t="shared" si="348"/>
        <v>1.3003995303936042</v>
      </c>
      <c r="AE38" s="98">
        <f t="shared" si="348"/>
        <v>1.371393853566593</v>
      </c>
      <c r="AF38" s="98">
        <f t="shared" si="348"/>
        <v>1.4525455994568306</v>
      </c>
      <c r="AG38" s="98">
        <f t="shared" si="348"/>
        <v>1.5430997971153178</v>
      </c>
      <c r="AH38" s="98">
        <f t="shared" si="348"/>
        <v>1.6423740029652723</v>
      </c>
      <c r="AI38" s="98">
        <f t="shared" si="348"/>
        <v>1.7497498506170199</v>
      </c>
      <c r="AJ38" s="98">
        <f t="shared" ref="AJ38:BE38" si="349">((AJ7/$C$270)-INT(AJ7/$C$270))*2*PI()</f>
        <v>1.8646657479087965</v>
      </c>
      <c r="AK38" s="98">
        <f t="shared" si="349"/>
        <v>1.9866105445953035</v>
      </c>
      <c r="AL38" s="98">
        <f t="shared" si="349"/>
        <v>2.1151180243130079</v>
      </c>
      <c r="AM38" s="98">
        <f t="shared" si="349"/>
        <v>2.2497620989960421</v>
      </c>
      <c r="AN38" s="98">
        <f t="shared" si="349"/>
        <v>1.1833716497680837</v>
      </c>
      <c r="AO38" s="98">
        <f t="shared" si="349"/>
        <v>1.9065558425810789</v>
      </c>
      <c r="AP38" s="98">
        <f t="shared" si="349"/>
        <v>5.479676021187168</v>
      </c>
      <c r="AQ38" s="98">
        <f t="shared" si="349"/>
        <v>2.8132962505965007</v>
      </c>
      <c r="AR38" s="98">
        <f t="shared" si="349"/>
        <v>0.18855793168381554</v>
      </c>
      <c r="AS38" s="98">
        <f t="shared" si="349"/>
        <v>3.8867201855093336</v>
      </c>
      <c r="AT38" s="98">
        <f t="shared" si="349"/>
        <v>1.3395961934634706</v>
      </c>
      <c r="AU38" s="98">
        <f t="shared" si="349"/>
        <v>5.11184315334999</v>
      </c>
      <c r="AV38" s="98">
        <f t="shared" si="349"/>
        <v>2.6354731343457471</v>
      </c>
      <c r="AW38" s="98">
        <f t="shared" si="349"/>
        <v>0.19214401070929399</v>
      </c>
      <c r="AX38" s="98">
        <f t="shared" si="349"/>
        <v>4.0635977613081931</v>
      </c>
      <c r="AY38" s="98">
        <f t="shared" si="349"/>
        <v>1.6820991753854782</v>
      </c>
      <c r="AZ38" s="98">
        <f t="shared" si="349"/>
        <v>5.6127280070066137</v>
      </c>
      <c r="BA38" s="98">
        <f t="shared" si="349"/>
        <v>3.2878918712986382</v>
      </c>
      <c r="BB38" s="98">
        <f t="shared" si="349"/>
        <v>0.98961907234526159</v>
      </c>
      <c r="BC38" s="98">
        <f t="shared" si="349"/>
        <v>4.9999986595191386</v>
      </c>
      <c r="BD38" s="98">
        <f t="shared" si="349"/>
        <v>2.7516207620017159</v>
      </c>
      <c r="BE38" s="98">
        <f t="shared" si="349"/>
        <v>0.52668494567035451</v>
      </c>
      <c r="BF38" s="98"/>
      <c r="BG38" s="98"/>
      <c r="BH38" s="98"/>
      <c r="BI38" s="98"/>
      <c r="BJ38" s="98"/>
      <c r="BK38" s="98"/>
      <c r="BL38" s="98"/>
      <c r="BM38" s="98"/>
      <c r="BN38" s="98"/>
      <c r="BO38" s="98"/>
      <c r="BP38" s="98"/>
      <c r="BQ38" s="98"/>
      <c r="BR38" s="98"/>
      <c r="BS38" s="98"/>
      <c r="BT38" s="98"/>
      <c r="BU38" s="98"/>
      <c r="BV38" s="98"/>
      <c r="BW38" s="98"/>
      <c r="BX38" s="98"/>
      <c r="BY38" s="98"/>
      <c r="BZ38" s="98">
        <f t="shared" ref="BZ38:DE38" si="350">BZ7-$BX7</f>
        <v>49.924549700118973</v>
      </c>
      <c r="CA38" s="98">
        <f t="shared" si="350"/>
        <v>38.540677997416338</v>
      </c>
      <c r="CB38" s="98">
        <f t="shared" si="350"/>
        <v>34.365710936983163</v>
      </c>
      <c r="CC38" s="98">
        <f t="shared" si="350"/>
        <v>30.923295322628036</v>
      </c>
      <c r="CD38" s="98">
        <f t="shared" si="350"/>
        <v>28.055551430641287</v>
      </c>
      <c r="CE38" s="98">
        <f t="shared" si="350"/>
        <v>25.641005824305296</v>
      </c>
      <c r="CF38" s="98">
        <f t="shared" si="350"/>
        <v>23.586951484365414</v>
      </c>
      <c r="CG38" s="98">
        <f t="shared" si="350"/>
        <v>21.822537026790684</v>
      </c>
      <c r="CH38" s="98">
        <f t="shared" si="350"/>
        <v>20.293273678139968</v>
      </c>
      <c r="CI38" s="98">
        <f t="shared" si="350"/>
        <v>18.956891326740077</v>
      </c>
      <c r="CJ38" s="98">
        <f t="shared" si="350"/>
        <v>17.780278191402942</v>
      </c>
      <c r="CK38" s="98">
        <f t="shared" si="350"/>
        <v>16.737235418095025</v>
      </c>
      <c r="CL38" s="98">
        <f t="shared" si="350"/>
        <v>15.806827682811502</v>
      </c>
      <c r="CM38" s="98">
        <f t="shared" si="350"/>
        <v>14.972165183153749</v>
      </c>
      <c r="CN38" s="98">
        <f t="shared" si="350"/>
        <v>14.219497436678921</v>
      </c>
      <c r="CO38" s="98">
        <f t="shared" si="350"/>
        <v>13.537533245788296</v>
      </c>
      <c r="CP38" s="98">
        <f t="shared" si="350"/>
        <v>12.91692573478926</v>
      </c>
      <c r="CQ38" s="98">
        <f t="shared" si="350"/>
        <v>12.349878798699535</v>
      </c>
      <c r="CR38" s="98">
        <f t="shared" si="350"/>
        <v>12.349878798699535</v>
      </c>
      <c r="CS38" s="98">
        <f t="shared" si="350"/>
        <v>11.456969053066018</v>
      </c>
      <c r="CT38" s="98">
        <f t="shared" si="350"/>
        <v>11.052752250937743</v>
      </c>
      <c r="CU38" s="98">
        <f t="shared" si="350"/>
        <v>10.673301341788971</v>
      </c>
      <c r="CV38" s="98">
        <f t="shared" si="350"/>
        <v>10.316438345266022</v>
      </c>
      <c r="CW38" s="98">
        <f t="shared" si="350"/>
        <v>9.9802300191663846</v>
      </c>
      <c r="CX38" s="98">
        <f t="shared" si="350"/>
        <v>9.6629548791176205</v>
      </c>
      <c r="CY38" s="98">
        <f t="shared" si="350"/>
        <v>9.3630753388703454</v>
      </c>
      <c r="CZ38" s="98">
        <f t="shared" si="350"/>
        <v>9.079214080262318</v>
      </c>
      <c r="DA38" s="98">
        <f t="shared" si="350"/>
        <v>8.8101339320839429</v>
      </c>
      <c r="DB38" s="98">
        <f t="shared" si="350"/>
        <v>8.5547206721387852</v>
      </c>
      <c r="DC38" s="98">
        <f t="shared" si="350"/>
        <v>8.311968274470388</v>
      </c>
      <c r="DD38" s="98">
        <f t="shared" si="350"/>
        <v>8.0809662099445063</v>
      </c>
      <c r="DE38" s="98">
        <f t="shared" si="350"/>
        <v>7.8608884777113417</v>
      </c>
      <c r="DF38" s="98">
        <f t="shared" ref="DF38:EA38" si="351">DF7-$BX7</f>
        <v>7.6509841010701791</v>
      </c>
      <c r="DG38" s="98">
        <f t="shared" si="351"/>
        <v>7.4505688666691299</v>
      </c>
      <c r="DH38" s="98">
        <f t="shared" si="351"/>
        <v>7.2590181229525115</v>
      </c>
      <c r="DI38" s="98">
        <f t="shared" si="351"/>
        <v>7.0757604839975556</v>
      </c>
      <c r="DJ38" s="98">
        <f t="shared" si="351"/>
        <v>6.1784355920441669</v>
      </c>
      <c r="DK38" s="98">
        <f t="shared" si="351"/>
        <v>5.1476056976059965</v>
      </c>
      <c r="DL38" s="98">
        <f t="shared" si="351"/>
        <v>4.6568769758603992</v>
      </c>
      <c r="DM38" s="98">
        <f t="shared" si="351"/>
        <v>4.1816643444800548</v>
      </c>
      <c r="DN38" s="98">
        <f t="shared" si="351"/>
        <v>3.721305746806479</v>
      </c>
      <c r="DO38" s="98">
        <f t="shared" si="351"/>
        <v>3.2751721911182585</v>
      </c>
      <c r="DP38" s="98">
        <f t="shared" si="351"/>
        <v>2.8426660526559147</v>
      </c>
      <c r="DQ38" s="98">
        <f t="shared" si="351"/>
        <v>2.423219442938489</v>
      </c>
      <c r="DR38" s="98">
        <f t="shared" si="351"/>
        <v>2.0162926484495927</v>
      </c>
      <c r="DS38" s="98">
        <f t="shared" si="351"/>
        <v>1.6213726395806418</v>
      </c>
      <c r="DT38" s="98">
        <f t="shared" si="351"/>
        <v>1.2379716497759432</v>
      </c>
      <c r="DU38" s="98">
        <f t="shared" si="351"/>
        <v>0.86562582408708977</v>
      </c>
      <c r="DV38" s="98">
        <f t="shared" si="351"/>
        <v>0.50389393577495412</v>
      </c>
      <c r="DW38" s="98">
        <f t="shared" si="351"/>
        <v>0.15235616916723416</v>
      </c>
      <c r="DX38" s="98">
        <f t="shared" si="351"/>
        <v>-0.18938703333560625</v>
      </c>
      <c r="DY38" s="98">
        <f t="shared" si="351"/>
        <v>-0.52171606243837232</v>
      </c>
      <c r="DZ38" s="98">
        <f t="shared" si="351"/>
        <v>-0.84499317379385275</v>
      </c>
      <c r="EA38" s="98">
        <f t="shared" si="351"/>
        <v>-1.1595634630799623</v>
      </c>
      <c r="EB38" s="98"/>
      <c r="EC38" s="98"/>
      <c r="ED38" s="98"/>
      <c r="EE38" s="98"/>
      <c r="EF38" s="98"/>
      <c r="EG38" s="98"/>
      <c r="EH38" s="98"/>
      <c r="EI38" s="98"/>
      <c r="EJ38" s="98"/>
      <c r="EK38" s="98"/>
      <c r="EL38" s="98"/>
      <c r="EM38" s="98"/>
      <c r="EN38" s="98"/>
      <c r="EO38" s="98"/>
      <c r="EP38" s="98"/>
      <c r="EU38" s="94" t="s">
        <v>46</v>
      </c>
      <c r="EV38" s="94"/>
      <c r="EW38" s="94"/>
      <c r="EX38" s="102">
        <v>1</v>
      </c>
      <c r="EY38" s="99">
        <f t="shared" ref="EY38:GD38" si="352">((EY7/$EX$268)-INT(EY7/$EX$268))*2*PI()</f>
        <v>6.1540559079138468</v>
      </c>
      <c r="EZ38" s="99">
        <f t="shared" si="352"/>
        <v>1.7229336463696538</v>
      </c>
      <c r="FA38" s="99">
        <f t="shared" si="352"/>
        <v>2.2066732278537469</v>
      </c>
      <c r="FB38" s="99">
        <f t="shared" si="352"/>
        <v>3.8850910327626447</v>
      </c>
      <c r="FC38" s="99">
        <f t="shared" si="352"/>
        <v>0.18119032747325944</v>
      </c>
      <c r="FD38" s="99">
        <f t="shared" si="352"/>
        <v>3.4506171721953169</v>
      </c>
      <c r="FE38" s="99">
        <f t="shared" si="352"/>
        <v>0.97399337203167702</v>
      </c>
      <c r="FF38" s="99">
        <f t="shared" si="352"/>
        <v>5.2049593660291862</v>
      </c>
      <c r="FG38" s="99">
        <f t="shared" si="352"/>
        <v>3.4928192965105116</v>
      </c>
      <c r="FH38" s="99">
        <f t="shared" si="352"/>
        <v>2.0567332143702513</v>
      </c>
      <c r="FI38" s="99">
        <f t="shared" si="352"/>
        <v>0.84739260222216517</v>
      </c>
      <c r="FJ38" s="99">
        <f t="shared" si="352"/>
        <v>6.109498047210991</v>
      </c>
      <c r="FK38" s="99">
        <f t="shared" si="352"/>
        <v>5.2462670034248751</v>
      </c>
      <c r="FL38" s="99">
        <f t="shared" si="352"/>
        <v>4.5165746618451994</v>
      </c>
      <c r="FM38" s="99">
        <f t="shared" si="352"/>
        <v>3.9007813079933999</v>
      </c>
      <c r="FN38" s="99">
        <f t="shared" si="352"/>
        <v>3.382864352556997</v>
      </c>
      <c r="FO38" s="99">
        <f t="shared" si="352"/>
        <v>2.9496335532012385</v>
      </c>
      <c r="FP38" s="99">
        <f t="shared" si="352"/>
        <v>2.5901393355510618</v>
      </c>
      <c r="FQ38" s="99">
        <f t="shared" si="352"/>
        <v>2.5901393355510618</v>
      </c>
      <c r="FR38" s="99">
        <f t="shared" si="352"/>
        <v>2.3437906713834145</v>
      </c>
      <c r="FS38" s="99">
        <f t="shared" si="352"/>
        <v>2.2840217061258365</v>
      </c>
      <c r="FT38" s="99">
        <f t="shared" si="352"/>
        <v>2.2613493929554886</v>
      </c>
      <c r="FU38" s="99">
        <f t="shared" si="352"/>
        <v>2.272463581286758</v>
      </c>
      <c r="FV38" s="99">
        <f t="shared" si="352"/>
        <v>2.314432844845046</v>
      </c>
      <c r="FW38" s="99">
        <f t="shared" si="352"/>
        <v>2.3846523241753572</v>
      </c>
      <c r="FX38" s="99">
        <f t="shared" si="352"/>
        <v>2.4807998791383774</v>
      </c>
      <c r="FY38" s="99">
        <f t="shared" si="352"/>
        <v>2.6007990607872085</v>
      </c>
      <c r="FZ38" s="99">
        <f t="shared" si="352"/>
        <v>2.7427877071331861</v>
      </c>
      <c r="GA38" s="99">
        <f t="shared" si="352"/>
        <v>2.9050911989136612</v>
      </c>
      <c r="GB38" s="99">
        <f t="shared" si="352"/>
        <v>3.0861995942306355</v>
      </c>
      <c r="GC38" s="99">
        <f t="shared" si="352"/>
        <v>3.2847480059305445</v>
      </c>
      <c r="GD38" s="99">
        <f t="shared" si="352"/>
        <v>3.4994997012340399</v>
      </c>
      <c r="GE38" s="99">
        <f t="shared" ref="GE38:GZ38" si="353">((GE7/$EX$268)-INT(GE7/$EX$268))*2*PI()</f>
        <v>3.7293314958175929</v>
      </c>
      <c r="GF38" s="99">
        <f t="shared" si="353"/>
        <v>3.973221089190607</v>
      </c>
      <c r="GG38" s="99">
        <f t="shared" si="353"/>
        <v>4.2302360486260158</v>
      </c>
      <c r="GH38" s="99">
        <f t="shared" si="353"/>
        <v>4.4995241979920841</v>
      </c>
      <c r="GI38" s="99">
        <f t="shared" si="353"/>
        <v>2.3667432995361675</v>
      </c>
      <c r="GJ38" s="99">
        <f t="shared" si="353"/>
        <v>3.8131116851621578</v>
      </c>
      <c r="GK38" s="99">
        <f t="shared" si="353"/>
        <v>4.6761667351947489</v>
      </c>
      <c r="GL38" s="99">
        <f t="shared" si="353"/>
        <v>5.6265925011930014</v>
      </c>
      <c r="GM38" s="99">
        <f t="shared" si="353"/>
        <v>0.37711586336763109</v>
      </c>
      <c r="GN38" s="99">
        <f t="shared" si="353"/>
        <v>1.4902550638390808</v>
      </c>
      <c r="GO38" s="99">
        <f t="shared" si="353"/>
        <v>2.6791923869269412</v>
      </c>
      <c r="GP38" s="99">
        <f t="shared" si="353"/>
        <v>3.9405009995203941</v>
      </c>
      <c r="GQ38" s="99">
        <f t="shared" si="353"/>
        <v>5.2709462686914943</v>
      </c>
      <c r="GR38" s="99">
        <f t="shared" si="353"/>
        <v>0.38428802141858798</v>
      </c>
      <c r="GS38" s="99">
        <f t="shared" si="353"/>
        <v>1.844010215436799</v>
      </c>
      <c r="GT38" s="99">
        <f t="shared" si="353"/>
        <v>3.3641983507709563</v>
      </c>
      <c r="GU38" s="99">
        <f t="shared" si="353"/>
        <v>4.9422707068336411</v>
      </c>
      <c r="GV38" s="99">
        <f t="shared" si="353"/>
        <v>0.29259843541769054</v>
      </c>
      <c r="GW38" s="99">
        <f t="shared" si="353"/>
        <v>1.9792381446905232</v>
      </c>
      <c r="GX38" s="99">
        <f t="shared" si="353"/>
        <v>3.7168120118586914</v>
      </c>
      <c r="GY38" s="99">
        <f t="shared" si="353"/>
        <v>5.5032415240034318</v>
      </c>
      <c r="GZ38" s="99">
        <f t="shared" si="353"/>
        <v>1.053369891340709</v>
      </c>
      <c r="HA38" s="99"/>
      <c r="HB38" s="99"/>
      <c r="HC38" s="99"/>
      <c r="HD38" s="99"/>
      <c r="HE38" s="99"/>
      <c r="HF38" s="99"/>
      <c r="HG38" s="99"/>
      <c r="HH38" s="99"/>
      <c r="HI38" s="99"/>
      <c r="HJ38" s="99"/>
      <c r="HK38" s="99"/>
      <c r="HL38" s="99"/>
      <c r="HM38" s="99"/>
      <c r="HN38" s="99"/>
      <c r="HO38" s="99"/>
      <c r="HP38" s="99"/>
      <c r="HQ38" s="99"/>
      <c r="HR38" s="99"/>
      <c r="HS38" s="99"/>
      <c r="HT38" s="99"/>
      <c r="HU38" s="99"/>
      <c r="HV38" s="99"/>
      <c r="HW38" s="99">
        <f>HW7-$BX7</f>
        <v>49.924549700118973</v>
      </c>
      <c r="HX38" s="99">
        <f t="shared" ref="HX38:IN38" si="354">HX7-$BX7</f>
        <v>38.540677997416338</v>
      </c>
      <c r="HY38" s="99">
        <f t="shared" si="354"/>
        <v>34.365710936983163</v>
      </c>
      <c r="HZ38" s="99">
        <f t="shared" si="354"/>
        <v>30.923295322628036</v>
      </c>
      <c r="IA38" s="99">
        <f t="shared" si="354"/>
        <v>28.055551430641287</v>
      </c>
      <c r="IB38" s="99">
        <f t="shared" si="354"/>
        <v>25.641005824305296</v>
      </c>
      <c r="IC38" s="99">
        <f t="shared" si="354"/>
        <v>23.586951484365414</v>
      </c>
      <c r="ID38" s="99">
        <f t="shared" si="354"/>
        <v>21.822537026790684</v>
      </c>
      <c r="IE38" s="99">
        <f t="shared" si="354"/>
        <v>20.293273678139968</v>
      </c>
      <c r="IF38" s="99">
        <f t="shared" si="354"/>
        <v>18.956891326740077</v>
      </c>
      <c r="IG38" s="99">
        <f t="shared" si="354"/>
        <v>17.780278191402942</v>
      </c>
      <c r="IH38" s="99">
        <f t="shared" si="354"/>
        <v>16.737235418095025</v>
      </c>
      <c r="II38" s="99">
        <f t="shared" si="354"/>
        <v>15.806827682811502</v>
      </c>
      <c r="IJ38" s="99">
        <f t="shared" si="354"/>
        <v>14.972165183153749</v>
      </c>
      <c r="IK38" s="99">
        <f t="shared" si="354"/>
        <v>14.219497436678921</v>
      </c>
      <c r="IL38" s="99">
        <f t="shared" si="354"/>
        <v>13.537533245788296</v>
      </c>
      <c r="IM38" s="99">
        <f t="shared" si="354"/>
        <v>12.91692573478926</v>
      </c>
      <c r="IN38" s="99">
        <f t="shared" si="354"/>
        <v>12.349878798699535</v>
      </c>
      <c r="IO38" s="99">
        <f t="shared" ref="IO38:JF38" si="355">IO7-$BX7</f>
        <v>12.349878798699535</v>
      </c>
      <c r="IP38" s="99">
        <f t="shared" si="355"/>
        <v>11.456969053066018</v>
      </c>
      <c r="IQ38" s="99">
        <f t="shared" si="355"/>
        <v>11.052752250937743</v>
      </c>
      <c r="IR38" s="99">
        <f t="shared" si="355"/>
        <v>10.673301341788971</v>
      </c>
      <c r="IS38" s="99">
        <f t="shared" si="355"/>
        <v>10.316438345266022</v>
      </c>
      <c r="IT38" s="99">
        <f t="shared" si="355"/>
        <v>9.9802300191663846</v>
      </c>
      <c r="IU38" s="99">
        <f t="shared" si="355"/>
        <v>9.6629548791176205</v>
      </c>
      <c r="IV38" s="99">
        <f t="shared" si="355"/>
        <v>9.3630753388703454</v>
      </c>
      <c r="IW38" s="99">
        <f t="shared" si="355"/>
        <v>9.079214080262318</v>
      </c>
      <c r="IX38" s="99">
        <f t="shared" si="355"/>
        <v>8.8101339320839429</v>
      </c>
      <c r="IY38" s="99">
        <f t="shared" si="355"/>
        <v>8.5547206721387852</v>
      </c>
      <c r="IZ38" s="99">
        <f t="shared" si="355"/>
        <v>8.311968274470388</v>
      </c>
      <c r="JA38" s="99">
        <f t="shared" si="355"/>
        <v>8.0809662099445063</v>
      </c>
      <c r="JB38" s="99">
        <f t="shared" si="355"/>
        <v>7.8608884777113417</v>
      </c>
      <c r="JC38" s="99">
        <f t="shared" si="355"/>
        <v>7.6509841010701791</v>
      </c>
      <c r="JD38" s="99">
        <f t="shared" si="355"/>
        <v>7.4505688666691299</v>
      </c>
      <c r="JE38" s="99">
        <f t="shared" si="355"/>
        <v>7.2590181229525115</v>
      </c>
      <c r="JF38" s="99">
        <f t="shared" si="355"/>
        <v>7.0757604839975556</v>
      </c>
      <c r="JG38" s="99">
        <f t="shared" ref="JG38:JX38" si="356">JG7-$BX7</f>
        <v>6.1784355920441669</v>
      </c>
      <c r="JH38" s="99">
        <f t="shared" si="356"/>
        <v>5.1476056976059965</v>
      </c>
      <c r="JI38" s="99">
        <f t="shared" si="356"/>
        <v>4.6568769758603992</v>
      </c>
      <c r="JJ38" s="99">
        <f t="shared" si="356"/>
        <v>4.1816643444800548</v>
      </c>
      <c r="JK38" s="99">
        <f t="shared" si="356"/>
        <v>3.721305746806479</v>
      </c>
      <c r="JL38" s="99">
        <f t="shared" si="356"/>
        <v>3.2751721911182585</v>
      </c>
      <c r="JM38" s="99">
        <f t="shared" si="356"/>
        <v>2.8426660526559147</v>
      </c>
      <c r="JN38" s="99">
        <f t="shared" si="356"/>
        <v>2.423219442938489</v>
      </c>
      <c r="JO38" s="99">
        <f t="shared" si="356"/>
        <v>2.0162926484495927</v>
      </c>
      <c r="JP38" s="99">
        <f t="shared" si="356"/>
        <v>1.6213726395806418</v>
      </c>
      <c r="JQ38" s="99">
        <f t="shared" si="356"/>
        <v>1.2379716497759432</v>
      </c>
      <c r="JR38" s="99">
        <f t="shared" si="356"/>
        <v>0.86562582408708977</v>
      </c>
      <c r="JS38" s="99">
        <f t="shared" si="356"/>
        <v>0.50389393577495412</v>
      </c>
      <c r="JT38" s="99">
        <f t="shared" si="356"/>
        <v>0.15235616916723416</v>
      </c>
      <c r="JU38" s="99">
        <f t="shared" si="356"/>
        <v>-0.18938703333560625</v>
      </c>
      <c r="JV38" s="99">
        <f t="shared" si="356"/>
        <v>-0.52171606243837232</v>
      </c>
      <c r="JW38" s="99">
        <f t="shared" si="356"/>
        <v>-0.84499317379385275</v>
      </c>
      <c r="JX38" s="99">
        <f t="shared" si="356"/>
        <v>-1.1595634630799623</v>
      </c>
      <c r="JY38" s="99"/>
      <c r="JZ38" s="99"/>
      <c r="KA38" s="99"/>
      <c r="KF38" s="96" t="s">
        <v>46</v>
      </c>
      <c r="KH38" s="103">
        <v>1</v>
      </c>
      <c r="KI38" s="100">
        <f t="shared" ref="KI38:LN38" si="357">((KI7/$KH$268)-INT(KI7/$KH$268))*2*PI()</f>
        <v>6.0249265086481083</v>
      </c>
      <c r="KJ38" s="100">
        <f t="shared" si="357"/>
        <v>3.4458672927393077</v>
      </c>
      <c r="KK38" s="100">
        <f t="shared" si="357"/>
        <v>4.4133464557074937</v>
      </c>
      <c r="KL38" s="100">
        <f t="shared" si="357"/>
        <v>1.4869967583457036</v>
      </c>
      <c r="KM38" s="100">
        <f t="shared" si="357"/>
        <v>0.36238065494651889</v>
      </c>
      <c r="KN38" s="100">
        <f t="shared" si="357"/>
        <v>0.61804903721104754</v>
      </c>
      <c r="KO38" s="100">
        <f t="shared" si="357"/>
        <v>1.947986744063354</v>
      </c>
      <c r="KP38" s="100">
        <f t="shared" si="357"/>
        <v>4.126733424878787</v>
      </c>
      <c r="KQ38" s="100">
        <f t="shared" si="357"/>
        <v>0.70245328584143663</v>
      </c>
      <c r="KR38" s="100">
        <f t="shared" si="357"/>
        <v>4.1134664287405025</v>
      </c>
      <c r="KS38" s="100">
        <f t="shared" si="357"/>
        <v>1.6947852044443303</v>
      </c>
      <c r="KT38" s="100">
        <f t="shared" si="357"/>
        <v>5.9358107872423949</v>
      </c>
      <c r="KU38" s="100">
        <f t="shared" si="357"/>
        <v>4.209348699670163</v>
      </c>
      <c r="KV38" s="100">
        <f t="shared" si="357"/>
        <v>2.7499640165108126</v>
      </c>
      <c r="KW38" s="100">
        <f t="shared" si="357"/>
        <v>1.5183773088072139</v>
      </c>
      <c r="KX38" s="100">
        <f t="shared" si="357"/>
        <v>0.4825433979344077</v>
      </c>
      <c r="KY38" s="100">
        <f t="shared" si="357"/>
        <v>5.8992671064024771</v>
      </c>
      <c r="KZ38" s="100">
        <f t="shared" si="357"/>
        <v>5.1802786711021236</v>
      </c>
      <c r="LA38" s="100">
        <f t="shared" si="357"/>
        <v>5.1802786711021236</v>
      </c>
      <c r="LB38" s="100">
        <f t="shared" si="357"/>
        <v>4.6875813427668289</v>
      </c>
      <c r="LC38" s="100">
        <f t="shared" si="357"/>
        <v>4.5680434122516731</v>
      </c>
      <c r="LD38" s="100">
        <f t="shared" si="357"/>
        <v>4.5226987859109773</v>
      </c>
      <c r="LE38" s="100">
        <f t="shared" si="357"/>
        <v>4.5449271625735159</v>
      </c>
      <c r="LF38" s="100">
        <f t="shared" si="357"/>
        <v>4.6288656896900919</v>
      </c>
      <c r="LG38" s="100">
        <f t="shared" si="357"/>
        <v>4.7693046483507144</v>
      </c>
      <c r="LH38" s="100">
        <f t="shared" si="357"/>
        <v>4.9615997582767548</v>
      </c>
      <c r="LI38" s="100">
        <f t="shared" si="357"/>
        <v>5.2015981215744169</v>
      </c>
      <c r="LJ38" s="100">
        <f t="shared" si="357"/>
        <v>5.4855754142663722</v>
      </c>
      <c r="LK38" s="100">
        <f t="shared" si="357"/>
        <v>5.8101823978273224</v>
      </c>
      <c r="LL38" s="100">
        <f t="shared" si="357"/>
        <v>6.172399188461271</v>
      </c>
      <c r="LM38" s="100">
        <f t="shared" si="357"/>
        <v>0.28631070468150271</v>
      </c>
      <c r="LN38" s="100">
        <f t="shared" si="357"/>
        <v>0.71581409528849338</v>
      </c>
      <c r="LO38" s="100">
        <f t="shared" ref="LO38:MJ38" si="358">((LO7/$KH$268)-INT(LO7/$KH$268))*2*PI()</f>
        <v>1.1754776844555999</v>
      </c>
      <c r="LP38" s="100">
        <f t="shared" si="358"/>
        <v>1.6632568712016276</v>
      </c>
      <c r="LQ38" s="100">
        <f t="shared" si="358"/>
        <v>2.1772867900724449</v>
      </c>
      <c r="LR38" s="100">
        <f t="shared" si="358"/>
        <v>2.7158630888045816</v>
      </c>
      <c r="LS38" s="100">
        <f t="shared" si="358"/>
        <v>4.7334865990723349</v>
      </c>
      <c r="LT38" s="100">
        <f t="shared" si="358"/>
        <v>1.3430380631447296</v>
      </c>
      <c r="LU38" s="100">
        <f t="shared" si="358"/>
        <v>3.069148163209912</v>
      </c>
      <c r="LV38" s="100">
        <f t="shared" si="358"/>
        <v>4.9699996952064156</v>
      </c>
      <c r="LW38" s="100">
        <f t="shared" si="358"/>
        <v>0.75423172673526218</v>
      </c>
      <c r="LX38" s="100">
        <f t="shared" si="358"/>
        <v>2.9805101276781616</v>
      </c>
      <c r="LY38" s="100">
        <f t="shared" si="358"/>
        <v>5.3583847738538823</v>
      </c>
      <c r="LZ38" s="100">
        <f t="shared" si="358"/>
        <v>1.5978166918612016</v>
      </c>
      <c r="MA38" s="100">
        <f t="shared" si="358"/>
        <v>4.2587072302034015</v>
      </c>
      <c r="MB38" s="100">
        <f t="shared" si="358"/>
        <v>0.76857604283717595</v>
      </c>
      <c r="MC38" s="100">
        <f t="shared" si="358"/>
        <v>3.688020430873598</v>
      </c>
      <c r="MD38" s="100">
        <f t="shared" si="358"/>
        <v>0.44521139436232604</v>
      </c>
      <c r="ME38" s="100">
        <f t="shared" si="358"/>
        <v>3.6013561064876964</v>
      </c>
      <c r="MF38" s="100">
        <f t="shared" si="358"/>
        <v>0.58519687083538108</v>
      </c>
      <c r="MG38" s="100">
        <f t="shared" si="358"/>
        <v>3.9584762893810463</v>
      </c>
      <c r="MH38" s="100">
        <f t="shared" si="358"/>
        <v>1.1504387165377963</v>
      </c>
      <c r="MI38" s="100">
        <f t="shared" si="358"/>
        <v>4.7232977408272774</v>
      </c>
      <c r="MJ38" s="100">
        <f t="shared" si="358"/>
        <v>2.106739782681418</v>
      </c>
      <c r="MK38" s="100"/>
      <c r="ML38" s="100"/>
      <c r="MM38" s="100"/>
      <c r="MN38" s="100"/>
      <c r="MO38" s="100"/>
      <c r="MP38" s="100"/>
      <c r="MQ38" s="100"/>
      <c r="MR38" s="100"/>
      <c r="MS38" s="100"/>
      <c r="MT38" s="100"/>
      <c r="MU38" s="100"/>
      <c r="MV38" s="100"/>
      <c r="MW38" s="100"/>
      <c r="MX38" s="100"/>
      <c r="MY38" s="100"/>
      <c r="MZ38" s="100"/>
      <c r="NA38" s="100"/>
      <c r="NB38" s="100"/>
      <c r="NC38" s="100"/>
      <c r="ND38" s="100"/>
      <c r="NE38" s="100"/>
      <c r="NF38" s="100"/>
      <c r="NG38" s="100">
        <f>NG7-$BX7</f>
        <v>49.924549700118973</v>
      </c>
      <c r="NH38" s="100">
        <f t="shared" ref="NH38:PH38" si="359">NH7-$BX7</f>
        <v>38.540677997416338</v>
      </c>
      <c r="NI38" s="100">
        <f t="shared" si="359"/>
        <v>34.365710936983163</v>
      </c>
      <c r="NJ38" s="100">
        <f t="shared" si="359"/>
        <v>30.923295322628036</v>
      </c>
      <c r="NK38" s="100">
        <f t="shared" si="359"/>
        <v>28.055551430641287</v>
      </c>
      <c r="NL38" s="100">
        <f t="shared" si="359"/>
        <v>25.641005824305296</v>
      </c>
      <c r="NM38" s="100">
        <f t="shared" si="359"/>
        <v>23.586951484365414</v>
      </c>
      <c r="NN38" s="100">
        <f t="shared" si="359"/>
        <v>21.822537026790684</v>
      </c>
      <c r="NO38" s="100">
        <f t="shared" si="359"/>
        <v>20.293273678139968</v>
      </c>
      <c r="NP38" s="100">
        <f t="shared" si="359"/>
        <v>18.956891326740077</v>
      </c>
      <c r="NQ38" s="100">
        <f t="shared" si="359"/>
        <v>17.780278191402942</v>
      </c>
      <c r="NR38" s="100">
        <f t="shared" si="359"/>
        <v>16.737235418095025</v>
      </c>
      <c r="NS38" s="100">
        <f t="shared" si="359"/>
        <v>15.806827682811502</v>
      </c>
      <c r="NT38" s="100">
        <f t="shared" si="359"/>
        <v>14.972165183153749</v>
      </c>
      <c r="NU38" s="100">
        <f t="shared" si="359"/>
        <v>14.219497436678921</v>
      </c>
      <c r="NV38" s="100">
        <f t="shared" si="359"/>
        <v>13.537533245788296</v>
      </c>
      <c r="NW38" s="100">
        <f t="shared" si="359"/>
        <v>12.91692573478926</v>
      </c>
      <c r="NX38" s="100">
        <f t="shared" si="359"/>
        <v>12.349878798699535</v>
      </c>
      <c r="NY38" s="100">
        <f t="shared" si="359"/>
        <v>12.349878798699535</v>
      </c>
      <c r="NZ38" s="100">
        <f t="shared" si="359"/>
        <v>11.456969053066018</v>
      </c>
      <c r="OA38" s="100">
        <f t="shared" si="359"/>
        <v>11.052752250937743</v>
      </c>
      <c r="OB38" s="100">
        <f t="shared" si="359"/>
        <v>10.673301341788971</v>
      </c>
      <c r="OC38" s="100">
        <f t="shared" si="359"/>
        <v>10.316438345266022</v>
      </c>
      <c r="OD38" s="100">
        <f t="shared" si="359"/>
        <v>9.9802300191663846</v>
      </c>
      <c r="OE38" s="100">
        <f t="shared" si="359"/>
        <v>9.6629548791176205</v>
      </c>
      <c r="OF38" s="100">
        <f t="shared" si="359"/>
        <v>9.3630753388703454</v>
      </c>
      <c r="OG38" s="100">
        <f t="shared" si="359"/>
        <v>9.079214080262318</v>
      </c>
      <c r="OH38" s="100">
        <f t="shared" si="359"/>
        <v>8.8101339320839429</v>
      </c>
      <c r="OI38" s="100">
        <f t="shared" si="359"/>
        <v>8.5547206721387852</v>
      </c>
      <c r="OJ38" s="100">
        <f t="shared" si="359"/>
        <v>8.311968274470388</v>
      </c>
      <c r="OK38" s="100">
        <f t="shared" si="359"/>
        <v>8.0809662099445063</v>
      </c>
      <c r="OL38" s="100">
        <f t="shared" si="359"/>
        <v>7.8608884777113417</v>
      </c>
      <c r="OM38" s="100">
        <f t="shared" si="359"/>
        <v>7.6509841010701791</v>
      </c>
      <c r="ON38" s="100">
        <f t="shared" si="359"/>
        <v>7.4505688666691299</v>
      </c>
      <c r="OO38" s="100">
        <f t="shared" si="359"/>
        <v>7.2590181229525115</v>
      </c>
      <c r="OP38" s="100">
        <f t="shared" si="359"/>
        <v>7.0757604839975556</v>
      </c>
      <c r="OQ38" s="100">
        <f t="shared" si="359"/>
        <v>6.1784355920441669</v>
      </c>
      <c r="OR38" s="100">
        <f t="shared" si="359"/>
        <v>5.1476056976059965</v>
      </c>
      <c r="OS38" s="100">
        <f t="shared" si="359"/>
        <v>4.6568769758603992</v>
      </c>
      <c r="OT38" s="100">
        <f t="shared" si="359"/>
        <v>4.1816643444800548</v>
      </c>
      <c r="OU38" s="100">
        <f t="shared" si="359"/>
        <v>3.721305746806479</v>
      </c>
      <c r="OV38" s="100">
        <f t="shared" si="359"/>
        <v>3.2751721911182585</v>
      </c>
      <c r="OW38" s="100">
        <f t="shared" si="359"/>
        <v>2.8426660526559147</v>
      </c>
      <c r="OX38" s="100">
        <f t="shared" si="359"/>
        <v>2.423219442938489</v>
      </c>
      <c r="OY38" s="100">
        <f t="shared" si="359"/>
        <v>2.0162926484495927</v>
      </c>
      <c r="OZ38" s="100">
        <f t="shared" si="359"/>
        <v>1.6213726395806418</v>
      </c>
      <c r="PA38" s="100">
        <f t="shared" si="359"/>
        <v>1.2379716497759432</v>
      </c>
      <c r="PB38" s="100">
        <f t="shared" si="359"/>
        <v>0.86562582408708977</v>
      </c>
      <c r="PC38" s="100">
        <f t="shared" si="359"/>
        <v>0.50389393577495412</v>
      </c>
      <c r="PD38" s="100">
        <f t="shared" si="359"/>
        <v>0.15235616916723416</v>
      </c>
      <c r="PE38" s="100">
        <f t="shared" si="359"/>
        <v>-0.18938703333560625</v>
      </c>
      <c r="PF38" s="100">
        <f t="shared" si="359"/>
        <v>-0.52171606243837232</v>
      </c>
      <c r="PG38" s="100">
        <f t="shared" si="359"/>
        <v>-0.84499317379385275</v>
      </c>
      <c r="PH38" s="100">
        <f t="shared" si="359"/>
        <v>-1.1595634630799623</v>
      </c>
      <c r="PI38" s="100"/>
      <c r="PJ38" s="100"/>
      <c r="PK38" s="100"/>
    </row>
    <row r="39" spans="1:427" x14ac:dyDescent="0.2">
      <c r="A39" s="92"/>
      <c r="B39" s="92"/>
      <c r="C39" s="101">
        <v>2</v>
      </c>
      <c r="D39" s="98">
        <f t="shared" ref="D39:AI39" si="360">((D8/$C$270)-INT(D8/$C$270))*2*PI()</f>
        <v>5.091915224730859</v>
      </c>
      <c r="E39" s="98">
        <f t="shared" si="360"/>
        <v>3.0873740915688335</v>
      </c>
      <c r="F39" s="98">
        <f t="shared" si="360"/>
        <v>3.4159152124796943</v>
      </c>
      <c r="G39" s="98">
        <f t="shared" si="360"/>
        <v>4.3298081608345411</v>
      </c>
      <c r="H39" s="98">
        <f t="shared" si="360"/>
        <v>5.6836791192927318</v>
      </c>
      <c r="I39" s="98">
        <f t="shared" si="360"/>
        <v>1.090578001464207</v>
      </c>
      <c r="J39" s="98">
        <f t="shared" si="360"/>
        <v>3.0418153493993314</v>
      </c>
      <c r="K39" s="98">
        <f t="shared" si="360"/>
        <v>5.1990697053548844</v>
      </c>
      <c r="L39" s="98">
        <f t="shared" si="360"/>
        <v>1.2380111736320527</v>
      </c>
      <c r="M39" s="98">
        <f t="shared" si="360"/>
        <v>3.693831264236703</v>
      </c>
      <c r="N39" s="98">
        <f t="shared" si="360"/>
        <v>6.2593704328179607</v>
      </c>
      <c r="O39" s="98">
        <f t="shared" si="360"/>
        <v>2.6327562914281559</v>
      </c>
      <c r="P39" s="98">
        <f t="shared" si="360"/>
        <v>5.3656084410491518</v>
      </c>
      <c r="Q39" s="98">
        <f t="shared" si="360"/>
        <v>1.8797757364581928</v>
      </c>
      <c r="R39" s="98">
        <f t="shared" si="360"/>
        <v>4.7321189451477643</v>
      </c>
      <c r="S39" s="98">
        <f t="shared" si="360"/>
        <v>1.3485142567285215</v>
      </c>
      <c r="T39" s="98">
        <f t="shared" si="360"/>
        <v>4.2889533113094416</v>
      </c>
      <c r="U39" s="98">
        <f t="shared" si="360"/>
        <v>0.98177277815887332</v>
      </c>
      <c r="V39" s="98">
        <f t="shared" si="360"/>
        <v>0.98177277815887332</v>
      </c>
      <c r="W39" s="98">
        <f t="shared" si="360"/>
        <v>0.88097111358948921</v>
      </c>
      <c r="X39" s="98">
        <f t="shared" si="360"/>
        <v>0.86123700609345122</v>
      </c>
      <c r="Y39" s="98">
        <f t="shared" si="360"/>
        <v>0.85944139384805629</v>
      </c>
      <c r="Z39" s="98">
        <f t="shared" si="360"/>
        <v>0.87398140475465846</v>
      </c>
      <c r="AA39" s="98">
        <f t="shared" si="360"/>
        <v>0.90343786594227027</v>
      </c>
      <c r="AB39" s="98">
        <f t="shared" si="360"/>
        <v>0.94654995451112844</v>
      </c>
      <c r="AC39" s="98">
        <f t="shared" si="360"/>
        <v>1.0021938963305477</v>
      </c>
      <c r="AD39" s="98">
        <f t="shared" si="360"/>
        <v>1.0693649848668072</v>
      </c>
      <c r="AE39" s="98">
        <f t="shared" si="360"/>
        <v>1.1471623365845809</v>
      </c>
      <c r="AF39" s="98">
        <f t="shared" si="360"/>
        <v>1.2347759128086677</v>
      </c>
      <c r="AG39" s="98">
        <f t="shared" si="360"/>
        <v>1.3314754273013212</v>
      </c>
      <c r="AH39" s="98">
        <f t="shared" si="360"/>
        <v>1.4366008296652215</v>
      </c>
      <c r="AI39" s="98">
        <f t="shared" si="360"/>
        <v>1.5495541111394753</v>
      </c>
      <c r="AJ39" s="98">
        <f t="shared" ref="AJ39:BE39" si="361">((AJ8/$C$270)-INT(AJ8/$C$270))*2*PI()</f>
        <v>1.6697922245930072</v>
      </c>
      <c r="AK39" s="98">
        <f t="shared" si="361"/>
        <v>1.7968209469209593</v>
      </c>
      <c r="AL39" s="98">
        <f t="shared" si="361"/>
        <v>1.9301895414920913</v>
      </c>
      <c r="AM39" s="98">
        <f t="shared" si="361"/>
        <v>2.0694861022156474</v>
      </c>
      <c r="AN39" s="98">
        <f t="shared" si="361"/>
        <v>1.0261042603727375</v>
      </c>
      <c r="AO39" s="98">
        <f t="shared" si="361"/>
        <v>1.7757032687816861</v>
      </c>
      <c r="AP39" s="98">
        <f t="shared" si="361"/>
        <v>5.3614131374450604</v>
      </c>
      <c r="AQ39" s="98">
        <f t="shared" si="361"/>
        <v>2.7072329478913577</v>
      </c>
      <c r="AR39" s="98">
        <f t="shared" si="361"/>
        <v>9.4319555683709033E-2</v>
      </c>
      <c r="AS39" s="98">
        <f t="shared" si="361"/>
        <v>3.8039468962089651</v>
      </c>
      <c r="AT39" s="98">
        <f t="shared" si="361"/>
        <v>1.2679423420719662</v>
      </c>
      <c r="AU39" s="98">
        <f t="shared" si="361"/>
        <v>5.0509766780016223</v>
      </c>
      <c r="AV39" s="98">
        <f t="shared" si="361"/>
        <v>2.5850749757400582</v>
      </c>
      <c r="AW39" s="98">
        <f t="shared" si="361"/>
        <v>0.15190754839806192</v>
      </c>
      <c r="AX39" s="98">
        <f t="shared" si="361"/>
        <v>4.0332282710344334</v>
      </c>
      <c r="AY39" s="98">
        <f t="shared" si="361"/>
        <v>1.6613133076186888</v>
      </c>
      <c r="AZ39" s="98">
        <f t="shared" si="361"/>
        <v>5.6012532866147904</v>
      </c>
      <c r="BA39" s="98">
        <f t="shared" si="361"/>
        <v>3.2854662181273224</v>
      </c>
      <c r="BB39" s="98">
        <f t="shared" si="361"/>
        <v>0.99599034234833805</v>
      </c>
      <c r="BC39" s="98">
        <f t="shared" si="361"/>
        <v>5.0149242059789518</v>
      </c>
      <c r="BD39" s="98">
        <f t="shared" si="361"/>
        <v>2.774867016302855</v>
      </c>
      <c r="BE39" s="98">
        <f t="shared" si="361"/>
        <v>0.55802701703209157</v>
      </c>
      <c r="BF39" s="98"/>
      <c r="BG39" s="98"/>
      <c r="BH39" s="98"/>
      <c r="BI39" s="98"/>
      <c r="BJ39" s="98"/>
      <c r="BK39" s="98"/>
      <c r="BL39" s="98"/>
      <c r="BM39" s="98"/>
      <c r="BN39" s="98"/>
      <c r="BO39" s="98"/>
      <c r="BP39" s="98"/>
      <c r="BQ39" s="98"/>
      <c r="BR39" s="98"/>
      <c r="BS39" s="98"/>
      <c r="BT39" s="98"/>
      <c r="BU39" s="98"/>
      <c r="BV39" s="98"/>
      <c r="BW39" s="98"/>
      <c r="BX39" s="98"/>
      <c r="BY39" s="98"/>
      <c r="BZ39" s="98">
        <f t="shared" ref="BZ39:DE39" si="362">BZ8-$BX8</f>
        <v>49.375583572750656</v>
      </c>
      <c r="CA39" s="98">
        <f t="shared" si="362"/>
        <v>37.999678698153019</v>
      </c>
      <c r="CB39" s="98">
        <f t="shared" si="362"/>
        <v>33.849161797052915</v>
      </c>
      <c r="CC39" s="98">
        <f t="shared" si="362"/>
        <v>30.43508762888959</v>
      </c>
      <c r="CD39" s="98">
        <f t="shared" si="362"/>
        <v>27.596276774902179</v>
      </c>
      <c r="CE39" s="98">
        <f t="shared" si="362"/>
        <v>25.209613166751382</v>
      </c>
      <c r="CF39" s="98">
        <f t="shared" si="362"/>
        <v>23.181653655570045</v>
      </c>
      <c r="CG39" s="98">
        <f t="shared" si="362"/>
        <v>21.441289907295356</v>
      </c>
      <c r="CH39" s="98">
        <f t="shared" si="362"/>
        <v>19.934020408817531</v>
      </c>
      <c r="CI39" s="98">
        <f t="shared" si="362"/>
        <v>18.61767971177926</v>
      </c>
      <c r="CJ39" s="98">
        <f t="shared" si="362"/>
        <v>17.459310679171239</v>
      </c>
      <c r="CK39" s="98">
        <f t="shared" si="362"/>
        <v>16.432883944023558</v>
      </c>
      <c r="CL39" s="98">
        <f t="shared" si="362"/>
        <v>15.517630837638791</v>
      </c>
      <c r="CM39" s="98">
        <f t="shared" si="362"/>
        <v>14.696817099033439</v>
      </c>
      <c r="CN39" s="98">
        <f t="shared" si="362"/>
        <v>13.956833386585998</v>
      </c>
      <c r="CO39" s="98">
        <f t="shared" si="362"/>
        <v>13.286514553387178</v>
      </c>
      <c r="CP39" s="98">
        <f t="shared" si="362"/>
        <v>12.676625285288509</v>
      </c>
      <c r="CQ39" s="98">
        <f t="shared" si="362"/>
        <v>12.119467733694393</v>
      </c>
      <c r="CR39" s="98">
        <f t="shared" si="362"/>
        <v>12.119467733694393</v>
      </c>
      <c r="CS39" s="98">
        <f t="shared" si="362"/>
        <v>11.24086309602842</v>
      </c>
      <c r="CT39" s="98">
        <f t="shared" si="362"/>
        <v>10.843187175741065</v>
      </c>
      <c r="CU39" s="98">
        <f t="shared" si="362"/>
        <v>10.469911665412411</v>
      </c>
      <c r="CV39" s="98">
        <f t="shared" si="362"/>
        <v>10.1188866542131</v>
      </c>
      <c r="CW39" s="98">
        <f t="shared" si="362"/>
        <v>9.7882043835414549</v>
      </c>
      <c r="CX39" s="98">
        <f t="shared" si="362"/>
        <v>9.4761665228282936</v>
      </c>
      <c r="CY39" s="98">
        <f t="shared" si="362"/>
        <v>9.1812565432242934</v>
      </c>
      <c r="CZ39" s="98">
        <f t="shared" si="362"/>
        <v>8.9021162986809372</v>
      </c>
      <c r="DA39" s="98">
        <f t="shared" si="362"/>
        <v>8.6375260948122445</v>
      </c>
      <c r="DB39" s="98">
        <f t="shared" si="362"/>
        <v>8.3863876613544051</v>
      </c>
      <c r="DC39" s="98">
        <f t="shared" si="362"/>
        <v>8.1477095518677913</v>
      </c>
      <c r="DD39" s="98">
        <f t="shared" si="362"/>
        <v>7.9205945805647389</v>
      </c>
      <c r="DE39" s="98">
        <f t="shared" si="362"/>
        <v>7.7042289754249111</v>
      </c>
      <c r="DF39" s="98">
        <f t="shared" ref="DF39:EA39" si="363">DF8-$BX8</f>
        <v>7.4978729826546839</v>
      </c>
      <c r="DG39" s="98">
        <f t="shared" si="363"/>
        <v>7.300852702839336</v>
      </c>
      <c r="DH39" s="98">
        <f t="shared" si="363"/>
        <v>7.1125529759836184</v>
      </c>
      <c r="DI39" s="98">
        <f t="shared" si="363"/>
        <v>6.9324111627400953</v>
      </c>
      <c r="DJ39" s="98">
        <f t="shared" si="363"/>
        <v>6.0345692125709434</v>
      </c>
      <c r="DK39" s="98">
        <f t="shared" si="363"/>
        <v>5.008151639620678</v>
      </c>
      <c r="DL39" s="98">
        <f t="shared" si="363"/>
        <v>4.5195605197720852</v>
      </c>
      <c r="DM39" s="98">
        <f t="shared" si="363"/>
        <v>4.0464399094887824</v>
      </c>
      <c r="DN39" s="98">
        <f t="shared" si="363"/>
        <v>3.5881280431027847</v>
      </c>
      <c r="DO39" s="98">
        <f t="shared" si="363"/>
        <v>3.1439963478498498</v>
      </c>
      <c r="DP39" s="98">
        <f t="shared" si="363"/>
        <v>2.7134477247621192</v>
      </c>
      <c r="DQ39" s="98">
        <f t="shared" si="363"/>
        <v>2.2959148995804242</v>
      </c>
      <c r="DR39" s="98">
        <f t="shared" si="363"/>
        <v>1.890858845439169</v>
      </c>
      <c r="DS39" s="98">
        <f t="shared" si="363"/>
        <v>1.4977672779226623</v>
      </c>
      <c r="DT39" s="98">
        <f t="shared" si="363"/>
        <v>1.1161532221815094</v>
      </c>
      <c r="DU39" s="98">
        <f t="shared" si="363"/>
        <v>0.74555365108892602</v>
      </c>
      <c r="DV39" s="98">
        <f t="shared" si="363"/>
        <v>0.38552819287471607</v>
      </c>
      <c r="DW39" s="98">
        <f t="shared" si="363"/>
        <v>3.5657906267317685E-2</v>
      </c>
      <c r="DX39" s="98">
        <f t="shared" si="363"/>
        <v>-0.30445587911992789</v>
      </c>
      <c r="DY39" s="98">
        <f t="shared" si="363"/>
        <v>-0.63519265962821692</v>
      </c>
      <c r="DZ39" s="98">
        <f t="shared" si="363"/>
        <v>-0.95691379422066802</v>
      </c>
      <c r="EA39" s="98">
        <f t="shared" si="363"/>
        <v>-1.2699634836538394</v>
      </c>
      <c r="EB39" s="98"/>
      <c r="EC39" s="98"/>
      <c r="ED39" s="98"/>
      <c r="EE39" s="98"/>
      <c r="EF39" s="98"/>
      <c r="EG39" s="98"/>
      <c r="EH39" s="98"/>
      <c r="EI39" s="98"/>
      <c r="EJ39" s="98"/>
      <c r="EK39" s="98"/>
      <c r="EL39" s="98"/>
      <c r="EM39" s="98"/>
      <c r="EN39" s="98"/>
      <c r="EO39" s="98"/>
      <c r="EP39" s="98"/>
      <c r="EU39" s="94"/>
      <c r="EV39" s="94"/>
      <c r="EW39" s="94"/>
      <c r="EX39" s="102">
        <v>2</v>
      </c>
      <c r="EY39" s="99">
        <f t="shared" ref="EY39:GD39" si="364">((EY8/$EX$268)-INT(EY8/$EX$268))*2*PI()</f>
        <v>3.9006451422821318</v>
      </c>
      <c r="EZ39" s="99">
        <f t="shared" si="364"/>
        <v>6.1747481831376669</v>
      </c>
      <c r="FA39" s="99">
        <f t="shared" si="364"/>
        <v>0.54864511777980285</v>
      </c>
      <c r="FB39" s="99">
        <f t="shared" si="364"/>
        <v>2.3764310144894969</v>
      </c>
      <c r="FC39" s="99">
        <f t="shared" si="364"/>
        <v>5.0841729314058766</v>
      </c>
      <c r="FD39" s="99">
        <f t="shared" si="364"/>
        <v>2.1811560029284141</v>
      </c>
      <c r="FE39" s="99">
        <f t="shared" si="364"/>
        <v>6.0836306987986628</v>
      </c>
      <c r="FF39" s="99">
        <f t="shared" si="364"/>
        <v>4.1149541035301818</v>
      </c>
      <c r="FG39" s="99">
        <f t="shared" si="364"/>
        <v>2.4760223472641054</v>
      </c>
      <c r="FH39" s="99">
        <f t="shared" si="364"/>
        <v>1.1044772212938201</v>
      </c>
      <c r="FI39" s="99">
        <f t="shared" si="364"/>
        <v>6.2355555584563351</v>
      </c>
      <c r="FJ39" s="99">
        <f t="shared" si="364"/>
        <v>5.2655125828563119</v>
      </c>
      <c r="FK39" s="99">
        <f t="shared" si="364"/>
        <v>4.4480315749187174</v>
      </c>
      <c r="FL39" s="99">
        <f t="shared" si="364"/>
        <v>3.7595514729163857</v>
      </c>
      <c r="FM39" s="99">
        <f t="shared" si="364"/>
        <v>3.1810525831159429</v>
      </c>
      <c r="FN39" s="99">
        <f t="shared" si="364"/>
        <v>2.6970285134570431</v>
      </c>
      <c r="FO39" s="99">
        <f t="shared" si="364"/>
        <v>2.2947213154392974</v>
      </c>
      <c r="FP39" s="99">
        <f t="shared" si="364"/>
        <v>1.9635455563177466</v>
      </c>
      <c r="FQ39" s="99">
        <f t="shared" si="364"/>
        <v>1.9635455563177466</v>
      </c>
      <c r="FR39" s="99">
        <f t="shared" si="364"/>
        <v>1.7619422271789784</v>
      </c>
      <c r="FS39" s="99">
        <f t="shared" si="364"/>
        <v>1.7224740121869024</v>
      </c>
      <c r="FT39" s="99">
        <f t="shared" si="364"/>
        <v>1.7188827876961126</v>
      </c>
      <c r="FU39" s="99">
        <f t="shared" si="364"/>
        <v>1.7479628095093169</v>
      </c>
      <c r="FV39" s="99">
        <f t="shared" si="364"/>
        <v>1.8068757318845405</v>
      </c>
      <c r="FW39" s="99">
        <f t="shared" si="364"/>
        <v>1.8930999090222569</v>
      </c>
      <c r="FX39" s="99">
        <f t="shared" si="364"/>
        <v>2.0043877926610953</v>
      </c>
      <c r="FY39" s="99">
        <f t="shared" si="364"/>
        <v>2.1387299697336144</v>
      </c>
      <c r="FZ39" s="99">
        <f t="shared" si="364"/>
        <v>2.2943246731691618</v>
      </c>
      <c r="GA39" s="99">
        <f t="shared" si="364"/>
        <v>2.4695518256173354</v>
      </c>
      <c r="GB39" s="99">
        <f t="shared" si="364"/>
        <v>2.6629508546026424</v>
      </c>
      <c r="GC39" s="99">
        <f t="shared" si="364"/>
        <v>2.873201659330443</v>
      </c>
      <c r="GD39" s="99">
        <f t="shared" si="364"/>
        <v>3.0991082222789506</v>
      </c>
      <c r="GE39" s="99">
        <f t="shared" ref="GE39:GZ39" si="365">((GE8/$EX$268)-INT(GE8/$EX$268))*2*PI()</f>
        <v>3.3395844491860145</v>
      </c>
      <c r="GF39" s="99">
        <f t="shared" si="365"/>
        <v>3.5936418938419186</v>
      </c>
      <c r="GG39" s="99">
        <f t="shared" si="365"/>
        <v>3.8603790829841826</v>
      </c>
      <c r="GH39" s="99">
        <f t="shared" si="365"/>
        <v>4.1389722044312949</v>
      </c>
      <c r="GI39" s="99">
        <f t="shared" si="365"/>
        <v>2.052208520745475</v>
      </c>
      <c r="GJ39" s="99">
        <f t="shared" si="365"/>
        <v>3.5514065375633721</v>
      </c>
      <c r="GK39" s="99">
        <f t="shared" si="365"/>
        <v>4.4396409677105337</v>
      </c>
      <c r="GL39" s="99">
        <f t="shared" si="365"/>
        <v>5.4144658957827154</v>
      </c>
      <c r="GM39" s="99">
        <f t="shared" si="365"/>
        <v>0.18863911136741807</v>
      </c>
      <c r="GN39" s="99">
        <f t="shared" si="365"/>
        <v>1.3247084852383437</v>
      </c>
      <c r="GO39" s="99">
        <f t="shared" si="365"/>
        <v>2.5358846841439324</v>
      </c>
      <c r="GP39" s="99">
        <f t="shared" si="365"/>
        <v>3.8187680488236584</v>
      </c>
      <c r="GQ39" s="99">
        <f t="shared" si="365"/>
        <v>5.1701499514801164</v>
      </c>
      <c r="GR39" s="99">
        <f t="shared" si="365"/>
        <v>0.30381509679612384</v>
      </c>
      <c r="GS39" s="99">
        <f t="shared" si="365"/>
        <v>1.7832712348892801</v>
      </c>
      <c r="GT39" s="99">
        <f t="shared" si="365"/>
        <v>3.3226266152373776</v>
      </c>
      <c r="GU39" s="99">
        <f t="shared" si="365"/>
        <v>4.9193212660499945</v>
      </c>
      <c r="GV39" s="99">
        <f t="shared" si="365"/>
        <v>0.28774712907505867</v>
      </c>
      <c r="GW39" s="99">
        <f t="shared" si="365"/>
        <v>1.9919806846966761</v>
      </c>
      <c r="GX39" s="99">
        <f t="shared" si="365"/>
        <v>3.7466631047783165</v>
      </c>
      <c r="GY39" s="99">
        <f t="shared" si="365"/>
        <v>5.5497340326057101</v>
      </c>
      <c r="GZ39" s="99">
        <f t="shared" si="365"/>
        <v>1.1160540340641831</v>
      </c>
      <c r="HA39" s="99"/>
      <c r="HB39" s="99"/>
      <c r="HC39" s="99"/>
      <c r="HD39" s="99"/>
      <c r="HE39" s="99"/>
      <c r="HF39" s="99"/>
      <c r="HG39" s="99"/>
      <c r="HH39" s="99"/>
      <c r="HI39" s="99"/>
      <c r="HJ39" s="99"/>
      <c r="HK39" s="99"/>
      <c r="HL39" s="99"/>
      <c r="HM39" s="99"/>
      <c r="HN39" s="99"/>
      <c r="HO39" s="99"/>
      <c r="HP39" s="99"/>
      <c r="HQ39" s="99"/>
      <c r="HR39" s="99"/>
      <c r="HS39" s="99"/>
      <c r="HT39" s="99"/>
      <c r="HU39" s="99"/>
      <c r="HV39" s="99"/>
      <c r="HW39" s="99">
        <f t="shared" ref="HW39:IN39" si="366">HW8-$BX8</f>
        <v>49.375583572750656</v>
      </c>
      <c r="HX39" s="99">
        <f t="shared" si="366"/>
        <v>37.999678698153019</v>
      </c>
      <c r="HY39" s="99">
        <f t="shared" si="366"/>
        <v>33.849161797052915</v>
      </c>
      <c r="HZ39" s="99">
        <f t="shared" si="366"/>
        <v>30.43508762888959</v>
      </c>
      <c r="IA39" s="99">
        <f t="shared" si="366"/>
        <v>27.596276774902179</v>
      </c>
      <c r="IB39" s="99">
        <f t="shared" si="366"/>
        <v>25.209613166751382</v>
      </c>
      <c r="IC39" s="99">
        <f t="shared" si="366"/>
        <v>23.181653655570045</v>
      </c>
      <c r="ID39" s="99">
        <f t="shared" si="366"/>
        <v>21.441289907295356</v>
      </c>
      <c r="IE39" s="99">
        <f t="shared" si="366"/>
        <v>19.934020408817531</v>
      </c>
      <c r="IF39" s="99">
        <f t="shared" si="366"/>
        <v>18.61767971177926</v>
      </c>
      <c r="IG39" s="99">
        <f t="shared" si="366"/>
        <v>17.459310679171239</v>
      </c>
      <c r="IH39" s="99">
        <f t="shared" si="366"/>
        <v>16.432883944023558</v>
      </c>
      <c r="II39" s="99">
        <f t="shared" si="366"/>
        <v>15.517630837638791</v>
      </c>
      <c r="IJ39" s="99">
        <f t="shared" si="366"/>
        <v>14.696817099033439</v>
      </c>
      <c r="IK39" s="99">
        <f t="shared" si="366"/>
        <v>13.956833386585998</v>
      </c>
      <c r="IL39" s="99">
        <f t="shared" si="366"/>
        <v>13.286514553387178</v>
      </c>
      <c r="IM39" s="99">
        <f t="shared" si="366"/>
        <v>12.676625285288509</v>
      </c>
      <c r="IN39" s="99">
        <f t="shared" si="366"/>
        <v>12.119467733694393</v>
      </c>
      <c r="IO39" s="99">
        <f t="shared" ref="IO39:JF39" si="367">IO8-$BX8</f>
        <v>12.119467733694393</v>
      </c>
      <c r="IP39" s="99">
        <f t="shared" si="367"/>
        <v>11.24086309602842</v>
      </c>
      <c r="IQ39" s="99">
        <f t="shared" si="367"/>
        <v>10.843187175741065</v>
      </c>
      <c r="IR39" s="99">
        <f t="shared" si="367"/>
        <v>10.469911665412411</v>
      </c>
      <c r="IS39" s="99">
        <f t="shared" si="367"/>
        <v>10.1188866542131</v>
      </c>
      <c r="IT39" s="99">
        <f t="shared" si="367"/>
        <v>9.7882043835414549</v>
      </c>
      <c r="IU39" s="99">
        <f t="shared" si="367"/>
        <v>9.4761665228282936</v>
      </c>
      <c r="IV39" s="99">
        <f t="shared" si="367"/>
        <v>9.1812565432242934</v>
      </c>
      <c r="IW39" s="99">
        <f t="shared" si="367"/>
        <v>8.9021162986809372</v>
      </c>
      <c r="IX39" s="99">
        <f t="shared" si="367"/>
        <v>8.6375260948122445</v>
      </c>
      <c r="IY39" s="99">
        <f t="shared" si="367"/>
        <v>8.3863876613544051</v>
      </c>
      <c r="IZ39" s="99">
        <f t="shared" si="367"/>
        <v>8.1477095518677913</v>
      </c>
      <c r="JA39" s="99">
        <f t="shared" si="367"/>
        <v>7.9205945805647389</v>
      </c>
      <c r="JB39" s="99">
        <f t="shared" si="367"/>
        <v>7.7042289754249111</v>
      </c>
      <c r="JC39" s="99">
        <f t="shared" si="367"/>
        <v>7.4978729826546839</v>
      </c>
      <c r="JD39" s="99">
        <f t="shared" si="367"/>
        <v>7.300852702839336</v>
      </c>
      <c r="JE39" s="99">
        <f t="shared" si="367"/>
        <v>7.1125529759836184</v>
      </c>
      <c r="JF39" s="99">
        <f t="shared" si="367"/>
        <v>6.9324111627400953</v>
      </c>
      <c r="JG39" s="99">
        <f t="shared" ref="JG39:JX39" si="368">JG8-$BX8</f>
        <v>6.0345692125709434</v>
      </c>
      <c r="JH39" s="99">
        <f t="shared" si="368"/>
        <v>5.008151639620678</v>
      </c>
      <c r="JI39" s="99">
        <f t="shared" si="368"/>
        <v>4.5195605197720852</v>
      </c>
      <c r="JJ39" s="99">
        <f t="shared" si="368"/>
        <v>4.0464399094887824</v>
      </c>
      <c r="JK39" s="99">
        <f t="shared" si="368"/>
        <v>3.5881280431027847</v>
      </c>
      <c r="JL39" s="99">
        <f t="shared" si="368"/>
        <v>3.1439963478498498</v>
      </c>
      <c r="JM39" s="99">
        <f t="shared" si="368"/>
        <v>2.7134477247621192</v>
      </c>
      <c r="JN39" s="99">
        <f t="shared" si="368"/>
        <v>2.2959148995804242</v>
      </c>
      <c r="JO39" s="99">
        <f t="shared" si="368"/>
        <v>1.890858845439169</v>
      </c>
      <c r="JP39" s="99">
        <f t="shared" si="368"/>
        <v>1.4977672779226623</v>
      </c>
      <c r="JQ39" s="99">
        <f t="shared" si="368"/>
        <v>1.1161532221815094</v>
      </c>
      <c r="JR39" s="99">
        <f t="shared" si="368"/>
        <v>0.74555365108892602</v>
      </c>
      <c r="JS39" s="99">
        <f t="shared" si="368"/>
        <v>0.38552819287471607</v>
      </c>
      <c r="JT39" s="99">
        <f t="shared" si="368"/>
        <v>3.5657906267317685E-2</v>
      </c>
      <c r="JU39" s="99">
        <f t="shared" si="368"/>
        <v>-0.30445587911992789</v>
      </c>
      <c r="JV39" s="99">
        <f t="shared" si="368"/>
        <v>-0.63519265962821692</v>
      </c>
      <c r="JW39" s="99">
        <f t="shared" si="368"/>
        <v>-0.95691379422066802</v>
      </c>
      <c r="JX39" s="99">
        <f t="shared" si="368"/>
        <v>-1.2699634836538394</v>
      </c>
      <c r="JY39" s="99"/>
      <c r="JZ39" s="99"/>
      <c r="KA39" s="99"/>
      <c r="KH39" s="103">
        <v>2</v>
      </c>
      <c r="KI39" s="100">
        <f t="shared" ref="KI39:LN39" si="369">((KI8/$KH$268)-INT(KI8/$KH$268))*2*PI()</f>
        <v>1.5181049773846778</v>
      </c>
      <c r="KJ39" s="100">
        <f t="shared" si="369"/>
        <v>6.0663110590957476</v>
      </c>
      <c r="KK39" s="100">
        <f t="shared" si="369"/>
        <v>1.0972902355596057</v>
      </c>
      <c r="KL39" s="100">
        <f t="shared" si="369"/>
        <v>4.7528620289789938</v>
      </c>
      <c r="KM39" s="100">
        <f t="shared" si="369"/>
        <v>3.8851605556321673</v>
      </c>
      <c r="KN39" s="100">
        <f t="shared" si="369"/>
        <v>4.3623120058568281</v>
      </c>
      <c r="KO39" s="100">
        <f t="shared" si="369"/>
        <v>5.8840760904177394</v>
      </c>
      <c r="KP39" s="100">
        <f t="shared" si="369"/>
        <v>1.946722899880778</v>
      </c>
      <c r="KQ39" s="100">
        <f t="shared" si="369"/>
        <v>4.9520446945282108</v>
      </c>
      <c r="KR39" s="100">
        <f t="shared" si="369"/>
        <v>2.2089544425876402</v>
      </c>
      <c r="KS39" s="100">
        <f t="shared" si="369"/>
        <v>6.1879258097330831</v>
      </c>
      <c r="KT39" s="100">
        <f t="shared" si="369"/>
        <v>4.2478398585330366</v>
      </c>
      <c r="KU39" s="100">
        <f t="shared" si="369"/>
        <v>2.6128778426578494</v>
      </c>
      <c r="KV39" s="100">
        <f t="shared" si="369"/>
        <v>1.2359176386531854</v>
      </c>
      <c r="KW39" s="100">
        <f t="shared" si="369"/>
        <v>7.8919859052299257E-2</v>
      </c>
      <c r="KX39" s="100">
        <f t="shared" si="369"/>
        <v>5.3940570269140862</v>
      </c>
      <c r="KY39" s="100">
        <f t="shared" si="369"/>
        <v>4.5894426308785947</v>
      </c>
      <c r="KZ39" s="100">
        <f t="shared" si="369"/>
        <v>3.9270911126354933</v>
      </c>
      <c r="LA39" s="100">
        <f t="shared" si="369"/>
        <v>3.9270911126354933</v>
      </c>
      <c r="LB39" s="100">
        <f t="shared" si="369"/>
        <v>3.5238844543579568</v>
      </c>
      <c r="LC39" s="100">
        <f t="shared" si="369"/>
        <v>3.4449480243738049</v>
      </c>
      <c r="LD39" s="100">
        <f t="shared" si="369"/>
        <v>3.4377655753922252</v>
      </c>
      <c r="LE39" s="100">
        <f t="shared" si="369"/>
        <v>3.4959256190186339</v>
      </c>
      <c r="LF39" s="100">
        <f t="shared" si="369"/>
        <v>3.6137514637690811</v>
      </c>
      <c r="LG39" s="100">
        <f t="shared" si="369"/>
        <v>3.7861998180445138</v>
      </c>
      <c r="LH39" s="100">
        <f t="shared" si="369"/>
        <v>4.0087755853221907</v>
      </c>
      <c r="LI39" s="100">
        <f t="shared" si="369"/>
        <v>4.2774599394672288</v>
      </c>
      <c r="LJ39" s="100">
        <f t="shared" si="369"/>
        <v>4.5886493463383236</v>
      </c>
      <c r="LK39" s="100">
        <f t="shared" si="369"/>
        <v>4.9391036512346709</v>
      </c>
      <c r="LL39" s="100">
        <f t="shared" si="369"/>
        <v>5.3259017092052847</v>
      </c>
      <c r="LM39" s="100">
        <f t="shared" si="369"/>
        <v>5.7464033186608861</v>
      </c>
      <c r="LN39" s="100">
        <f t="shared" si="369"/>
        <v>6.1982164445579011</v>
      </c>
      <c r="LO39" s="100">
        <f t="shared" ref="LO39:MJ39" si="370">((LO8/$KH$268)-INT(LO8/$KH$268))*2*PI()</f>
        <v>0.39598359119244253</v>
      </c>
      <c r="LP39" s="100">
        <f t="shared" si="370"/>
        <v>0.90409848050425057</v>
      </c>
      <c r="LQ39" s="100">
        <f t="shared" si="370"/>
        <v>1.4375728587887791</v>
      </c>
      <c r="LR39" s="100">
        <f t="shared" si="370"/>
        <v>1.9947591016830031</v>
      </c>
      <c r="LS39" s="100">
        <f t="shared" si="370"/>
        <v>4.10441704149095</v>
      </c>
      <c r="LT39" s="100">
        <f t="shared" si="370"/>
        <v>0.81962776794715786</v>
      </c>
      <c r="LU39" s="100">
        <f t="shared" si="370"/>
        <v>2.5960966282414821</v>
      </c>
      <c r="LV39" s="100">
        <f t="shared" si="370"/>
        <v>4.5457464843858437</v>
      </c>
      <c r="LW39" s="100">
        <f t="shared" si="370"/>
        <v>0.37727822273483613</v>
      </c>
      <c r="LX39" s="100">
        <f t="shared" si="370"/>
        <v>2.6494169704766874</v>
      </c>
      <c r="LY39" s="100">
        <f t="shared" si="370"/>
        <v>5.0717693682878648</v>
      </c>
      <c r="LZ39" s="100">
        <f t="shared" si="370"/>
        <v>1.3543507904677308</v>
      </c>
      <c r="MA39" s="100">
        <f t="shared" si="370"/>
        <v>4.0571145957806474</v>
      </c>
      <c r="MB39" s="100">
        <f t="shared" si="370"/>
        <v>0.60763019359224768</v>
      </c>
      <c r="MC39" s="100">
        <f t="shared" si="370"/>
        <v>3.5665424697785602</v>
      </c>
      <c r="MD39" s="100">
        <f t="shared" si="370"/>
        <v>0.3620679232951689</v>
      </c>
      <c r="ME39" s="100">
        <f t="shared" si="370"/>
        <v>3.5554572249204024</v>
      </c>
      <c r="MF39" s="100">
        <f t="shared" si="370"/>
        <v>0.57549425815011734</v>
      </c>
      <c r="MG39" s="100">
        <f t="shared" si="370"/>
        <v>3.9839613693933522</v>
      </c>
      <c r="MH39" s="100">
        <f t="shared" si="370"/>
        <v>1.2101409023770469</v>
      </c>
      <c r="MI39" s="100">
        <f t="shared" si="370"/>
        <v>4.8162827580318339</v>
      </c>
      <c r="MJ39" s="100">
        <f t="shared" si="370"/>
        <v>2.2321080681283663</v>
      </c>
      <c r="MK39" s="100"/>
      <c r="ML39" s="100"/>
      <c r="MM39" s="100"/>
      <c r="MN39" s="100"/>
      <c r="MO39" s="100"/>
      <c r="MP39" s="100"/>
      <c r="MQ39" s="100"/>
      <c r="MR39" s="100"/>
      <c r="MS39" s="100"/>
      <c r="MT39" s="100"/>
      <c r="MU39" s="100"/>
      <c r="MV39" s="100"/>
      <c r="MW39" s="100"/>
      <c r="MX39" s="100"/>
      <c r="MY39" s="100"/>
      <c r="MZ39" s="100"/>
      <c r="NA39" s="100"/>
      <c r="NB39" s="100"/>
      <c r="NC39" s="100"/>
      <c r="ND39" s="100"/>
      <c r="NE39" s="100"/>
      <c r="NF39" s="100"/>
      <c r="NG39" s="100">
        <f t="shared" ref="NG39:PH39" si="371">NG8-$BX8</f>
        <v>49.375583572750656</v>
      </c>
      <c r="NH39" s="100">
        <f t="shared" si="371"/>
        <v>37.999678698153019</v>
      </c>
      <c r="NI39" s="100">
        <f t="shared" si="371"/>
        <v>33.849161797052915</v>
      </c>
      <c r="NJ39" s="100">
        <f t="shared" si="371"/>
        <v>30.43508762888959</v>
      </c>
      <c r="NK39" s="100">
        <f t="shared" si="371"/>
        <v>27.596276774902179</v>
      </c>
      <c r="NL39" s="100">
        <f t="shared" si="371"/>
        <v>25.209613166751382</v>
      </c>
      <c r="NM39" s="100">
        <f t="shared" si="371"/>
        <v>23.181653655570045</v>
      </c>
      <c r="NN39" s="100">
        <f t="shared" si="371"/>
        <v>21.441289907295356</v>
      </c>
      <c r="NO39" s="100">
        <f t="shared" si="371"/>
        <v>19.934020408817531</v>
      </c>
      <c r="NP39" s="100">
        <f t="shared" si="371"/>
        <v>18.61767971177926</v>
      </c>
      <c r="NQ39" s="100">
        <f t="shared" si="371"/>
        <v>17.459310679171239</v>
      </c>
      <c r="NR39" s="100">
        <f t="shared" si="371"/>
        <v>16.432883944023558</v>
      </c>
      <c r="NS39" s="100">
        <f t="shared" si="371"/>
        <v>15.517630837638791</v>
      </c>
      <c r="NT39" s="100">
        <f t="shared" si="371"/>
        <v>14.696817099033439</v>
      </c>
      <c r="NU39" s="100">
        <f t="shared" si="371"/>
        <v>13.956833386585998</v>
      </c>
      <c r="NV39" s="100">
        <f t="shared" si="371"/>
        <v>13.286514553387178</v>
      </c>
      <c r="NW39" s="100">
        <f t="shared" si="371"/>
        <v>12.676625285288509</v>
      </c>
      <c r="NX39" s="100">
        <f t="shared" si="371"/>
        <v>12.119467733694393</v>
      </c>
      <c r="NY39" s="100">
        <f t="shared" si="371"/>
        <v>12.119467733694393</v>
      </c>
      <c r="NZ39" s="100">
        <f t="shared" si="371"/>
        <v>11.24086309602842</v>
      </c>
      <c r="OA39" s="100">
        <f t="shared" si="371"/>
        <v>10.843187175741065</v>
      </c>
      <c r="OB39" s="100">
        <f t="shared" si="371"/>
        <v>10.469911665412411</v>
      </c>
      <c r="OC39" s="100">
        <f t="shared" si="371"/>
        <v>10.1188866542131</v>
      </c>
      <c r="OD39" s="100">
        <f t="shared" si="371"/>
        <v>9.7882043835414549</v>
      </c>
      <c r="OE39" s="100">
        <f t="shared" si="371"/>
        <v>9.4761665228282936</v>
      </c>
      <c r="OF39" s="100">
        <f t="shared" si="371"/>
        <v>9.1812565432242934</v>
      </c>
      <c r="OG39" s="100">
        <f t="shared" si="371"/>
        <v>8.9021162986809372</v>
      </c>
      <c r="OH39" s="100">
        <f t="shared" si="371"/>
        <v>8.6375260948122445</v>
      </c>
      <c r="OI39" s="100">
        <f t="shared" si="371"/>
        <v>8.3863876613544051</v>
      </c>
      <c r="OJ39" s="100">
        <f t="shared" si="371"/>
        <v>8.1477095518677913</v>
      </c>
      <c r="OK39" s="100">
        <f t="shared" si="371"/>
        <v>7.9205945805647389</v>
      </c>
      <c r="OL39" s="100">
        <f t="shared" si="371"/>
        <v>7.7042289754249111</v>
      </c>
      <c r="OM39" s="100">
        <f t="shared" si="371"/>
        <v>7.4978729826546839</v>
      </c>
      <c r="ON39" s="100">
        <f t="shared" si="371"/>
        <v>7.300852702839336</v>
      </c>
      <c r="OO39" s="100">
        <f t="shared" si="371"/>
        <v>7.1125529759836184</v>
      </c>
      <c r="OP39" s="100">
        <f t="shared" si="371"/>
        <v>6.9324111627400953</v>
      </c>
      <c r="OQ39" s="100">
        <f t="shared" si="371"/>
        <v>6.0345692125709434</v>
      </c>
      <c r="OR39" s="100">
        <f t="shared" si="371"/>
        <v>5.008151639620678</v>
      </c>
      <c r="OS39" s="100">
        <f t="shared" si="371"/>
        <v>4.5195605197720852</v>
      </c>
      <c r="OT39" s="100">
        <f t="shared" si="371"/>
        <v>4.0464399094887824</v>
      </c>
      <c r="OU39" s="100">
        <f t="shared" si="371"/>
        <v>3.5881280431027847</v>
      </c>
      <c r="OV39" s="100">
        <f t="shared" si="371"/>
        <v>3.1439963478498498</v>
      </c>
      <c r="OW39" s="100">
        <f t="shared" si="371"/>
        <v>2.7134477247621192</v>
      </c>
      <c r="OX39" s="100">
        <f t="shared" si="371"/>
        <v>2.2959148995804242</v>
      </c>
      <c r="OY39" s="100">
        <f t="shared" si="371"/>
        <v>1.890858845439169</v>
      </c>
      <c r="OZ39" s="100">
        <f t="shared" si="371"/>
        <v>1.4977672779226623</v>
      </c>
      <c r="PA39" s="100">
        <f t="shared" si="371"/>
        <v>1.1161532221815094</v>
      </c>
      <c r="PB39" s="100">
        <f t="shared" si="371"/>
        <v>0.74555365108892602</v>
      </c>
      <c r="PC39" s="100">
        <f t="shared" si="371"/>
        <v>0.38552819287471607</v>
      </c>
      <c r="PD39" s="100">
        <f t="shared" si="371"/>
        <v>3.5657906267317685E-2</v>
      </c>
      <c r="PE39" s="100">
        <f t="shared" si="371"/>
        <v>-0.30445587911992789</v>
      </c>
      <c r="PF39" s="100">
        <f t="shared" si="371"/>
        <v>-0.63519265962821692</v>
      </c>
      <c r="PG39" s="100">
        <f t="shared" si="371"/>
        <v>-0.95691379422066802</v>
      </c>
      <c r="PH39" s="100">
        <f t="shared" si="371"/>
        <v>-1.2699634836538394</v>
      </c>
      <c r="PI39" s="100"/>
      <c r="PJ39" s="100"/>
      <c r="PK39" s="100"/>
    </row>
    <row r="40" spans="1:427" x14ac:dyDescent="0.2">
      <c r="A40" s="92"/>
      <c r="B40" s="92"/>
      <c r="C40" s="101">
        <v>3</v>
      </c>
      <c r="D40" s="98">
        <f t="shared" ref="D40:AI40" si="372">((D9/$C$270)-INT(D9/$C$270))*2*PI()</f>
        <v>3.9745380154693657</v>
      </c>
      <c r="E40" s="98">
        <f t="shared" si="372"/>
        <v>2.182771311987989</v>
      </c>
      <c r="F40" s="98">
        <f t="shared" si="372"/>
        <v>2.5980383593815519</v>
      </c>
      <c r="G40" s="98">
        <f t="shared" si="372"/>
        <v>3.5863944643762076</v>
      </c>
      <c r="H40" s="98">
        <f t="shared" si="372"/>
        <v>5.0041246115293019</v>
      </c>
      <c r="I40" s="98">
        <f t="shared" si="372"/>
        <v>0.46595440996057907</v>
      </c>
      <c r="J40" s="98">
        <f t="shared" si="372"/>
        <v>2.46468419940746</v>
      </c>
      <c r="K40" s="98">
        <f t="shared" si="372"/>
        <v>4.6632476257253765</v>
      </c>
      <c r="L40" s="98">
        <f t="shared" si="372"/>
        <v>0.73834701550002058</v>
      </c>
      <c r="M40" s="98">
        <f t="shared" si="372"/>
        <v>3.2260145143486643</v>
      </c>
      <c r="N40" s="98">
        <f t="shared" si="372"/>
        <v>5.8197735910065616</v>
      </c>
      <c r="O40" s="98">
        <f t="shared" si="372"/>
        <v>2.2183077746393653</v>
      </c>
      <c r="P40" s="98">
        <f t="shared" si="372"/>
        <v>4.9736909528867574</v>
      </c>
      <c r="Q40" s="98">
        <f t="shared" si="372"/>
        <v>1.5081451599425892</v>
      </c>
      <c r="R40" s="98">
        <f t="shared" si="372"/>
        <v>4.3788395090959549</v>
      </c>
      <c r="S40" s="98">
        <f t="shared" si="372"/>
        <v>1.0119065191975076</v>
      </c>
      <c r="T40" s="98">
        <f t="shared" si="372"/>
        <v>3.9675522231087319</v>
      </c>
      <c r="U40" s="98">
        <f t="shared" si="372"/>
        <v>0.67429368695963998</v>
      </c>
      <c r="V40" s="98">
        <f t="shared" si="372"/>
        <v>0.67429368695963998</v>
      </c>
      <c r="W40" s="98">
        <f t="shared" si="372"/>
        <v>0.59552019072184115</v>
      </c>
      <c r="X40" s="98">
        <f t="shared" si="372"/>
        <v>0.58577773007683931</v>
      </c>
      <c r="Y40" s="98">
        <f t="shared" si="372"/>
        <v>0.59337214993035592</v>
      </c>
      <c r="Z40" s="98">
        <f t="shared" si="372"/>
        <v>0.61675223103118637</v>
      </c>
      <c r="AA40" s="98">
        <f t="shared" si="372"/>
        <v>0.65454482860599983</v>
      </c>
      <c r="AB40" s="98">
        <f t="shared" si="372"/>
        <v>0.70553025122377044</v>
      </c>
      <c r="AC40" s="98">
        <f t="shared" si="372"/>
        <v>0.76862158030426209</v>
      </c>
      <c r="AD40" s="98">
        <f t="shared" si="372"/>
        <v>0.84284721974677601</v>
      </c>
      <c r="AE40" s="98">
        <f t="shared" si="372"/>
        <v>0.92733610665599264</v>
      </c>
      <c r="AF40" s="98">
        <f t="shared" si="372"/>
        <v>1.0213051249806457</v>
      </c>
      <c r="AG40" s="98">
        <f t="shared" si="372"/>
        <v>1.1240483512052053</v>
      </c>
      <c r="AH40" s="98">
        <f t="shared" si="372"/>
        <v>1.234927830411199</v>
      </c>
      <c r="AI40" s="98">
        <f t="shared" si="372"/>
        <v>1.3533656361197766</v>
      </c>
      <c r="AJ40" s="98">
        <f t="shared" ref="AJ40:BE40" si="373">((AJ9/$C$270)-INT(AJ9/$C$270))*2*PI()</f>
        <v>1.4788370114271705</v>
      </c>
      <c r="AK40" s="98">
        <f t="shared" si="373"/>
        <v>1.6108644244290462</v>
      </c>
      <c r="AL40" s="98">
        <f t="shared" si="373"/>
        <v>1.7490123995999394</v>
      </c>
      <c r="AM40" s="98">
        <f t="shared" si="373"/>
        <v>1.8928830100850456</v>
      </c>
      <c r="AN40" s="98">
        <f t="shared" si="373"/>
        <v>0.87252945089138056</v>
      </c>
      <c r="AO40" s="98">
        <f t="shared" si="373"/>
        <v>1.6484360416404797</v>
      </c>
      <c r="AP40" s="98">
        <f t="shared" si="373"/>
        <v>5.2466830683318086</v>
      </c>
      <c r="AQ40" s="98">
        <f t="shared" si="373"/>
        <v>2.6046507110580985</v>
      </c>
      <c r="AR40" s="98">
        <f t="shared" si="373"/>
        <v>3.5113142864948315E-3</v>
      </c>
      <c r="AS40" s="98">
        <f t="shared" si="373"/>
        <v>3.7245536544957885</v>
      </c>
      <c r="AT40" s="98">
        <f t="shared" si="373"/>
        <v>1.1996193157658213</v>
      </c>
      <c r="AU40" s="98">
        <f t="shared" si="373"/>
        <v>4.9933926843451859</v>
      </c>
      <c r="AV40" s="98">
        <f t="shared" si="373"/>
        <v>2.5379118442123931</v>
      </c>
      <c r="AW40" s="98">
        <f t="shared" si="373"/>
        <v>0.11485955273729978</v>
      </c>
      <c r="AX40" s="98">
        <f t="shared" si="373"/>
        <v>4.0060015828936759</v>
      </c>
      <c r="AY40" s="98">
        <f t="shared" si="373"/>
        <v>1.6436254719316565</v>
      </c>
      <c r="AZ40" s="98">
        <f t="shared" si="373"/>
        <v>5.5928327185520992</v>
      </c>
      <c r="BA40" s="98">
        <f t="shared" si="373"/>
        <v>3.2860517213590965</v>
      </c>
      <c r="BB40" s="98">
        <f t="shared" si="373"/>
        <v>1.0053306482089432</v>
      </c>
      <c r="BC40" s="98">
        <f t="shared" si="373"/>
        <v>5.0327775330303455</v>
      </c>
      <c r="BD40" s="98">
        <f t="shared" si="373"/>
        <v>2.8010006497235849</v>
      </c>
      <c r="BE40" s="98">
        <f t="shared" si="373"/>
        <v>0.59221690720093068</v>
      </c>
      <c r="BF40" s="98"/>
      <c r="BG40" s="98"/>
      <c r="BH40" s="98"/>
      <c r="BI40" s="98"/>
      <c r="BJ40" s="98"/>
      <c r="BK40" s="98"/>
      <c r="BL40" s="98"/>
      <c r="BM40" s="98"/>
      <c r="BN40" s="98"/>
      <c r="BO40" s="98"/>
      <c r="BP40" s="98"/>
      <c r="BQ40" s="98"/>
      <c r="BR40" s="98"/>
      <c r="BS40" s="98"/>
      <c r="BT40" s="98"/>
      <c r="BU40" s="98"/>
      <c r="BV40" s="98"/>
      <c r="BW40" s="98"/>
      <c r="BX40" s="98"/>
      <c r="BY40" s="98"/>
      <c r="BZ40" s="98">
        <f t="shared" ref="BZ40:DE40" si="374">BZ9-$BX9</f>
        <v>48.814074834290352</v>
      </c>
      <c r="CA40" s="98">
        <f t="shared" si="374"/>
        <v>37.450578231736728</v>
      </c>
      <c r="CB40" s="98">
        <f t="shared" si="374"/>
        <v>33.326289687115207</v>
      </c>
      <c r="CC40" s="98">
        <f t="shared" si="374"/>
        <v>29.941942530272968</v>
      </c>
      <c r="CD40" s="98">
        <f t="shared" si="374"/>
        <v>27.133121027816401</v>
      </c>
      <c r="CE40" s="98">
        <f t="shared" si="374"/>
        <v>24.775140568831915</v>
      </c>
      <c r="CF40" s="98">
        <f t="shared" si="374"/>
        <v>22.773885489712768</v>
      </c>
      <c r="CG40" s="98">
        <f t="shared" si="374"/>
        <v>21.058039788252813</v>
      </c>
      <c r="CH40" s="98">
        <f t="shared" si="374"/>
        <v>19.573125830410191</v>
      </c>
      <c r="CI40" s="98">
        <f t="shared" si="374"/>
        <v>18.277109609220133</v>
      </c>
      <c r="CJ40" s="98">
        <f t="shared" si="374"/>
        <v>17.137208146183013</v>
      </c>
      <c r="CK40" s="98">
        <f t="shared" si="374"/>
        <v>16.127575825959809</v>
      </c>
      <c r="CL40" s="98">
        <f t="shared" si="374"/>
        <v>15.227621130614551</v>
      </c>
      <c r="CM40" s="98">
        <f t="shared" si="374"/>
        <v>14.420773127510984</v>
      </c>
      <c r="CN40" s="98">
        <f t="shared" si="374"/>
        <v>13.693569446648524</v>
      </c>
      <c r="CO40" s="98">
        <f t="shared" si="374"/>
        <v>13.034975399596959</v>
      </c>
      <c r="CP40" s="98">
        <f t="shared" si="374"/>
        <v>12.435870597613388</v>
      </c>
      <c r="CQ40" s="98">
        <f t="shared" si="374"/>
        <v>11.888658039627984</v>
      </c>
      <c r="CR40" s="98">
        <f t="shared" si="374"/>
        <v>11.888658039627984</v>
      </c>
      <c r="CS40" s="98">
        <f t="shared" si="374"/>
        <v>11.024432657391742</v>
      </c>
      <c r="CT40" s="98">
        <f t="shared" si="374"/>
        <v>10.633328054684057</v>
      </c>
      <c r="CU40" s="98">
        <f t="shared" si="374"/>
        <v>10.266254795540675</v>
      </c>
      <c r="CV40" s="98">
        <f t="shared" si="374"/>
        <v>9.9210915408018536</v>
      </c>
      <c r="CW40" s="98">
        <f t="shared" si="374"/>
        <v>9.5959564368741042</v>
      </c>
      <c r="CX40" s="98">
        <f t="shared" si="374"/>
        <v>9.2891746621693869</v>
      </c>
      <c r="CY40" s="98">
        <f t="shared" si="374"/>
        <v>8.9992510458392871</v>
      </c>
      <c r="CZ40" s="98">
        <f t="shared" si="374"/>
        <v>8.7248468693744883</v>
      </c>
      <c r="DA40" s="98">
        <f t="shared" si="374"/>
        <v>8.4647601330843827</v>
      </c>
      <c r="DB40" s="98">
        <f t="shared" si="374"/>
        <v>8.2179087051613067</v>
      </c>
      <c r="DC40" s="98">
        <f t="shared" si="374"/>
        <v>7.9833158789333254</v>
      </c>
      <c r="DD40" s="98">
        <f t="shared" si="374"/>
        <v>7.7600979501063136</v>
      </c>
      <c r="DE40" s="98">
        <f t="shared" si="374"/>
        <v>7.5474534949694885</v>
      </c>
      <c r="DF40" s="98">
        <f t="shared" ref="DF40:EA40" si="375">DF9-$BX9</f>
        <v>7.3446540862969698</v>
      </c>
      <c r="DG40" s="98">
        <f t="shared" si="375"/>
        <v>7.1510362288174463</v>
      </c>
      <c r="DH40" s="98">
        <f t="shared" si="375"/>
        <v>6.9659943328224756</v>
      </c>
      <c r="DI40" s="98">
        <f t="shared" si="375"/>
        <v>6.7889745744387824</v>
      </c>
      <c r="DJ40" s="98">
        <f t="shared" si="375"/>
        <v>5.8906264162040998</v>
      </c>
      <c r="DK40" s="98">
        <f t="shared" si="375"/>
        <v>4.8686380679317551</v>
      </c>
      <c r="DL40" s="98">
        <f t="shared" si="375"/>
        <v>4.382192017135992</v>
      </c>
      <c r="DM40" s="98">
        <f t="shared" si="375"/>
        <v>3.9111703060360128</v>
      </c>
      <c r="DN40" s="98">
        <f t="shared" si="375"/>
        <v>3.4549115056061908</v>
      </c>
      <c r="DO40" s="98">
        <f t="shared" si="375"/>
        <v>3.0127875041833363</v>
      </c>
      <c r="DP40" s="98">
        <f t="shared" si="375"/>
        <v>2.5842017674722229</v>
      </c>
      <c r="DQ40" s="98">
        <f t="shared" si="375"/>
        <v>2.1685876712878951</v>
      </c>
      <c r="DR40" s="98">
        <f t="shared" si="375"/>
        <v>1.7654069084620687</v>
      </c>
      <c r="DS40" s="98">
        <f t="shared" si="375"/>
        <v>1.3741479702232198</v>
      </c>
      <c r="DT40" s="98">
        <f t="shared" si="375"/>
        <v>0.99432470148195762</v>
      </c>
      <c r="DU40" s="98">
        <f t="shared" si="375"/>
        <v>0.62547492877487798</v>
      </c>
      <c r="DV40" s="98">
        <f t="shared" si="375"/>
        <v>0.26715915910284593</v>
      </c>
      <c r="DW40" s="98">
        <f t="shared" si="375"/>
        <v>-8.1040652481476627E-2</v>
      </c>
      <c r="DX40" s="98">
        <f t="shared" si="375"/>
        <v>-0.41952226895807598</v>
      </c>
      <c r="DY40" s="98">
        <f t="shared" si="375"/>
        <v>-0.74866427370244537</v>
      </c>
      <c r="DZ40" s="98">
        <f t="shared" si="375"/>
        <v>-1.0688271118499983</v>
      </c>
      <c r="EA40" s="98">
        <f t="shared" si="375"/>
        <v>-1.3803540734444368</v>
      </c>
      <c r="EB40" s="98"/>
      <c r="EC40" s="98"/>
      <c r="ED40" s="98"/>
      <c r="EE40" s="98"/>
      <c r="EF40" s="98"/>
      <c r="EG40" s="98"/>
      <c r="EH40" s="98"/>
      <c r="EI40" s="98"/>
      <c r="EJ40" s="98"/>
      <c r="EK40" s="98"/>
      <c r="EL40" s="98"/>
      <c r="EM40" s="98"/>
      <c r="EN40" s="98"/>
      <c r="EO40" s="98"/>
      <c r="EP40" s="98"/>
      <c r="EU40" s="94"/>
      <c r="EV40" s="94"/>
      <c r="EW40" s="94"/>
      <c r="EX40" s="102">
        <v>3</v>
      </c>
      <c r="EY40" s="99">
        <f t="shared" ref="EY40:GD40" si="376">((EY9/$EX$268)-INT(EY9/$EX$268))*2*PI()</f>
        <v>1.6658907237591452</v>
      </c>
      <c r="EZ40" s="99">
        <f t="shared" si="376"/>
        <v>4.365542623975978</v>
      </c>
      <c r="FA40" s="99">
        <f t="shared" si="376"/>
        <v>5.1960767187631038</v>
      </c>
      <c r="FB40" s="99">
        <f t="shared" si="376"/>
        <v>0.88960362157282891</v>
      </c>
      <c r="FC40" s="99">
        <f t="shared" si="376"/>
        <v>3.725063915879018</v>
      </c>
      <c r="FD40" s="99">
        <f t="shared" si="376"/>
        <v>0.93190881992115815</v>
      </c>
      <c r="FE40" s="99">
        <f t="shared" si="376"/>
        <v>4.9293683988149199</v>
      </c>
      <c r="FF40" s="99">
        <f t="shared" si="376"/>
        <v>3.0433099442711669</v>
      </c>
      <c r="FG40" s="99">
        <f t="shared" si="376"/>
        <v>1.4766940310000412</v>
      </c>
      <c r="FH40" s="99">
        <f t="shared" si="376"/>
        <v>0.16884372151774185</v>
      </c>
      <c r="FI40" s="99">
        <f t="shared" si="376"/>
        <v>5.356361874833536</v>
      </c>
      <c r="FJ40" s="99">
        <f t="shared" si="376"/>
        <v>4.4366155492787307</v>
      </c>
      <c r="FK40" s="99">
        <f t="shared" si="376"/>
        <v>3.6641965985939282</v>
      </c>
      <c r="FL40" s="99">
        <f t="shared" si="376"/>
        <v>3.0162903198851785</v>
      </c>
      <c r="FM40" s="99">
        <f t="shared" si="376"/>
        <v>2.4744937110123231</v>
      </c>
      <c r="FN40" s="99">
        <f t="shared" si="376"/>
        <v>2.0238130383950153</v>
      </c>
      <c r="FO40" s="99">
        <f t="shared" si="376"/>
        <v>1.651919139037878</v>
      </c>
      <c r="FP40" s="99">
        <f t="shared" si="376"/>
        <v>1.34858737391928</v>
      </c>
      <c r="FQ40" s="99">
        <f t="shared" si="376"/>
        <v>1.34858737391928</v>
      </c>
      <c r="FR40" s="99">
        <f t="shared" si="376"/>
        <v>1.1910403814436823</v>
      </c>
      <c r="FS40" s="99">
        <f t="shared" si="376"/>
        <v>1.1715554601536786</v>
      </c>
      <c r="FT40" s="99">
        <f t="shared" si="376"/>
        <v>1.1867442998607118</v>
      </c>
      <c r="FU40" s="99">
        <f t="shared" si="376"/>
        <v>1.2335044620623727</v>
      </c>
      <c r="FV40" s="99">
        <f t="shared" si="376"/>
        <v>1.3090896572119997</v>
      </c>
      <c r="FW40" s="99">
        <f t="shared" si="376"/>
        <v>1.4110605024475409</v>
      </c>
      <c r="FX40" s="99">
        <f t="shared" si="376"/>
        <v>1.5372431606085242</v>
      </c>
      <c r="FY40" s="99">
        <f t="shared" si="376"/>
        <v>1.685694439493552</v>
      </c>
      <c r="FZ40" s="99">
        <f t="shared" si="376"/>
        <v>1.8546722133119853</v>
      </c>
      <c r="GA40" s="99">
        <f t="shared" si="376"/>
        <v>2.0426102499612915</v>
      </c>
      <c r="GB40" s="99">
        <f t="shared" si="376"/>
        <v>2.2480967024104106</v>
      </c>
      <c r="GC40" s="99">
        <f t="shared" si="376"/>
        <v>2.469855660822398</v>
      </c>
      <c r="GD40" s="99">
        <f t="shared" si="376"/>
        <v>2.7067312722395531</v>
      </c>
      <c r="GE40" s="99">
        <f t="shared" ref="GE40:GZ40" si="377">((GE9/$EX$268)-INT(GE9/$EX$268))*2*PI()</f>
        <v>2.957674022854341</v>
      </c>
      <c r="GF40" s="99">
        <f t="shared" si="377"/>
        <v>3.2217288488580924</v>
      </c>
      <c r="GG40" s="99">
        <f t="shared" si="377"/>
        <v>3.4980247991998787</v>
      </c>
      <c r="GH40" s="99">
        <f t="shared" si="377"/>
        <v>3.7857660201700911</v>
      </c>
      <c r="GI40" s="99">
        <f t="shared" si="377"/>
        <v>1.7450589017827611</v>
      </c>
      <c r="GJ40" s="99">
        <f t="shared" si="377"/>
        <v>3.2968720832809595</v>
      </c>
      <c r="GK40" s="99">
        <f t="shared" si="377"/>
        <v>4.2101808294840311</v>
      </c>
      <c r="GL40" s="99">
        <f t="shared" si="377"/>
        <v>5.2093014221161971</v>
      </c>
      <c r="GM40" s="99">
        <f t="shared" si="377"/>
        <v>7.022628572989663E-3</v>
      </c>
      <c r="GN40" s="99">
        <f t="shared" si="377"/>
        <v>1.1659220018119907</v>
      </c>
      <c r="GO40" s="99">
        <f t="shared" si="377"/>
        <v>2.3992386315316425</v>
      </c>
      <c r="GP40" s="99">
        <f t="shared" si="377"/>
        <v>3.7036000615107851</v>
      </c>
      <c r="GQ40" s="99">
        <f t="shared" si="377"/>
        <v>5.0758236884247863</v>
      </c>
      <c r="GR40" s="99">
        <f t="shared" si="377"/>
        <v>0.22971910547459956</v>
      </c>
      <c r="GS40" s="99">
        <f t="shared" si="377"/>
        <v>1.7288178586077658</v>
      </c>
      <c r="GT40" s="99">
        <f t="shared" si="377"/>
        <v>3.2872509438633131</v>
      </c>
      <c r="GU40" s="99">
        <f t="shared" si="377"/>
        <v>4.9024801299246112</v>
      </c>
      <c r="GV40" s="99">
        <f t="shared" si="377"/>
        <v>0.28891813553860679</v>
      </c>
      <c r="GW40" s="99">
        <f t="shared" si="377"/>
        <v>2.0106612964178865</v>
      </c>
      <c r="GX40" s="99">
        <f t="shared" si="377"/>
        <v>3.7823697588811047</v>
      </c>
      <c r="GY40" s="99">
        <f t="shared" si="377"/>
        <v>5.6020012994471697</v>
      </c>
      <c r="GZ40" s="99">
        <f t="shared" si="377"/>
        <v>1.1844338144018614</v>
      </c>
      <c r="HA40" s="99"/>
      <c r="HB40" s="99"/>
      <c r="HC40" s="99"/>
      <c r="HD40" s="99"/>
      <c r="HE40" s="99"/>
      <c r="HF40" s="99"/>
      <c r="HG40" s="99"/>
      <c r="HH40" s="99"/>
      <c r="HI40" s="99"/>
      <c r="HJ40" s="99"/>
      <c r="HK40" s="99"/>
      <c r="HL40" s="99"/>
      <c r="HM40" s="99"/>
      <c r="HN40" s="99"/>
      <c r="HO40" s="99"/>
      <c r="HP40" s="99"/>
      <c r="HQ40" s="99"/>
      <c r="HR40" s="99"/>
      <c r="HS40" s="99"/>
      <c r="HT40" s="99"/>
      <c r="HU40" s="99"/>
      <c r="HV40" s="99"/>
      <c r="HW40" s="99">
        <f t="shared" ref="HW40:IN40" si="378">HW9-$BX9</f>
        <v>48.814074834290352</v>
      </c>
      <c r="HX40" s="99">
        <f t="shared" si="378"/>
        <v>37.450578231736728</v>
      </c>
      <c r="HY40" s="99">
        <f t="shared" si="378"/>
        <v>33.326289687115207</v>
      </c>
      <c r="HZ40" s="99">
        <f t="shared" si="378"/>
        <v>29.941942530272968</v>
      </c>
      <c r="IA40" s="99">
        <f t="shared" si="378"/>
        <v>27.133121027816401</v>
      </c>
      <c r="IB40" s="99">
        <f t="shared" si="378"/>
        <v>24.775140568831915</v>
      </c>
      <c r="IC40" s="99">
        <f t="shared" si="378"/>
        <v>22.773885489712768</v>
      </c>
      <c r="ID40" s="99">
        <f t="shared" si="378"/>
        <v>21.058039788252813</v>
      </c>
      <c r="IE40" s="99">
        <f t="shared" si="378"/>
        <v>19.573125830410191</v>
      </c>
      <c r="IF40" s="99">
        <f t="shared" si="378"/>
        <v>18.277109609220133</v>
      </c>
      <c r="IG40" s="99">
        <f t="shared" si="378"/>
        <v>17.137208146183013</v>
      </c>
      <c r="IH40" s="99">
        <f t="shared" si="378"/>
        <v>16.127575825959809</v>
      </c>
      <c r="II40" s="99">
        <f t="shared" si="378"/>
        <v>15.227621130614551</v>
      </c>
      <c r="IJ40" s="99">
        <f t="shared" si="378"/>
        <v>14.420773127510984</v>
      </c>
      <c r="IK40" s="99">
        <f t="shared" si="378"/>
        <v>13.693569446648524</v>
      </c>
      <c r="IL40" s="99">
        <f t="shared" si="378"/>
        <v>13.034975399596959</v>
      </c>
      <c r="IM40" s="99">
        <f t="shared" si="378"/>
        <v>12.435870597613388</v>
      </c>
      <c r="IN40" s="99">
        <f t="shared" si="378"/>
        <v>11.888658039627984</v>
      </c>
      <c r="IO40" s="99">
        <f t="shared" ref="IO40:JF40" si="379">IO9-$BX9</f>
        <v>11.888658039627984</v>
      </c>
      <c r="IP40" s="99">
        <f t="shared" si="379"/>
        <v>11.024432657391742</v>
      </c>
      <c r="IQ40" s="99">
        <f t="shared" si="379"/>
        <v>10.633328054684057</v>
      </c>
      <c r="IR40" s="99">
        <f t="shared" si="379"/>
        <v>10.266254795540675</v>
      </c>
      <c r="IS40" s="99">
        <f t="shared" si="379"/>
        <v>9.9210915408018536</v>
      </c>
      <c r="IT40" s="99">
        <f t="shared" si="379"/>
        <v>9.5959564368741042</v>
      </c>
      <c r="IU40" s="99">
        <f t="shared" si="379"/>
        <v>9.2891746621693869</v>
      </c>
      <c r="IV40" s="99">
        <f t="shared" si="379"/>
        <v>8.9992510458392871</v>
      </c>
      <c r="IW40" s="99">
        <f t="shared" si="379"/>
        <v>8.7248468693744883</v>
      </c>
      <c r="IX40" s="99">
        <f t="shared" si="379"/>
        <v>8.4647601330843827</v>
      </c>
      <c r="IY40" s="99">
        <f t="shared" si="379"/>
        <v>8.2179087051613067</v>
      </c>
      <c r="IZ40" s="99">
        <f t="shared" si="379"/>
        <v>7.9833158789333254</v>
      </c>
      <c r="JA40" s="99">
        <f t="shared" si="379"/>
        <v>7.7600979501063136</v>
      </c>
      <c r="JB40" s="99">
        <f t="shared" si="379"/>
        <v>7.5474534949694885</v>
      </c>
      <c r="JC40" s="99">
        <f t="shared" si="379"/>
        <v>7.3446540862969698</v>
      </c>
      <c r="JD40" s="99">
        <f t="shared" si="379"/>
        <v>7.1510362288174463</v>
      </c>
      <c r="JE40" s="99">
        <f t="shared" si="379"/>
        <v>6.9659943328224756</v>
      </c>
      <c r="JF40" s="99">
        <f t="shared" si="379"/>
        <v>6.7889745744387824</v>
      </c>
      <c r="JG40" s="99">
        <f t="shared" ref="JG40:JX40" si="380">JG9-$BX9</f>
        <v>5.8906264162040998</v>
      </c>
      <c r="JH40" s="99">
        <f t="shared" si="380"/>
        <v>4.8686380679317551</v>
      </c>
      <c r="JI40" s="99">
        <f t="shared" si="380"/>
        <v>4.382192017135992</v>
      </c>
      <c r="JJ40" s="99">
        <f t="shared" si="380"/>
        <v>3.9111703060360128</v>
      </c>
      <c r="JK40" s="99">
        <f t="shared" si="380"/>
        <v>3.4549115056061908</v>
      </c>
      <c r="JL40" s="99">
        <f t="shared" si="380"/>
        <v>3.0127875041833363</v>
      </c>
      <c r="JM40" s="99">
        <f t="shared" si="380"/>
        <v>2.5842017674722229</v>
      </c>
      <c r="JN40" s="99">
        <f t="shared" si="380"/>
        <v>2.1685876712878951</v>
      </c>
      <c r="JO40" s="99">
        <f t="shared" si="380"/>
        <v>1.7654069084620687</v>
      </c>
      <c r="JP40" s="99">
        <f t="shared" si="380"/>
        <v>1.3741479702232198</v>
      </c>
      <c r="JQ40" s="99">
        <f t="shared" si="380"/>
        <v>0.99432470148195762</v>
      </c>
      <c r="JR40" s="99">
        <f t="shared" si="380"/>
        <v>0.62547492877487798</v>
      </c>
      <c r="JS40" s="99">
        <f t="shared" si="380"/>
        <v>0.26715915910284593</v>
      </c>
      <c r="JT40" s="99">
        <f t="shared" si="380"/>
        <v>-8.1040652481476627E-2</v>
      </c>
      <c r="JU40" s="99">
        <f t="shared" si="380"/>
        <v>-0.41952226895807598</v>
      </c>
      <c r="JV40" s="99">
        <f t="shared" si="380"/>
        <v>-0.74866427370244537</v>
      </c>
      <c r="JW40" s="99">
        <f t="shared" si="380"/>
        <v>-1.0688271118499983</v>
      </c>
      <c r="JX40" s="99">
        <f t="shared" si="380"/>
        <v>-1.3803540734444368</v>
      </c>
      <c r="JY40" s="99"/>
      <c r="JZ40" s="99"/>
      <c r="KA40" s="99"/>
      <c r="KH40" s="103">
        <v>3</v>
      </c>
      <c r="KI40" s="100">
        <f t="shared" ref="KI40:LN40" si="381">((KI9/$KH$268)-INT(KI9/$KH$268))*2*PI()</f>
        <v>3.3317814475182903</v>
      </c>
      <c r="KJ40" s="100">
        <f t="shared" si="381"/>
        <v>2.4478999407723694</v>
      </c>
      <c r="KK40" s="100">
        <f t="shared" si="381"/>
        <v>4.1089681303466215</v>
      </c>
      <c r="KL40" s="100">
        <f t="shared" si="381"/>
        <v>1.7792072431456578</v>
      </c>
      <c r="KM40" s="100">
        <f t="shared" si="381"/>
        <v>1.1669425245784495</v>
      </c>
      <c r="KN40" s="100">
        <f t="shared" si="381"/>
        <v>1.8638176398423163</v>
      </c>
      <c r="KO40" s="100">
        <f t="shared" si="381"/>
        <v>3.5755514904502541</v>
      </c>
      <c r="KP40" s="100">
        <f t="shared" si="381"/>
        <v>6.0866198885423337</v>
      </c>
      <c r="KQ40" s="100">
        <f t="shared" si="381"/>
        <v>2.9533880620000823</v>
      </c>
      <c r="KR40" s="100">
        <f t="shared" si="381"/>
        <v>0.3376874430354837</v>
      </c>
      <c r="KS40" s="100">
        <f t="shared" si="381"/>
        <v>4.4295384424874866</v>
      </c>
      <c r="KT40" s="100">
        <f t="shared" si="381"/>
        <v>2.5900457913778747</v>
      </c>
      <c r="KU40" s="100">
        <f t="shared" si="381"/>
        <v>1.0452078900082704</v>
      </c>
      <c r="KV40" s="100">
        <f t="shared" si="381"/>
        <v>6.032580639770357</v>
      </c>
      <c r="KW40" s="100">
        <f t="shared" si="381"/>
        <v>4.9489874220246461</v>
      </c>
      <c r="KX40" s="100">
        <f t="shared" si="381"/>
        <v>4.0476260767900305</v>
      </c>
      <c r="KY40" s="100">
        <f t="shared" si="381"/>
        <v>3.303838278075756</v>
      </c>
      <c r="KZ40" s="100">
        <f t="shared" si="381"/>
        <v>2.6971747478385599</v>
      </c>
      <c r="LA40" s="100">
        <f t="shared" si="381"/>
        <v>2.6971747478385599</v>
      </c>
      <c r="LB40" s="100">
        <f t="shared" si="381"/>
        <v>2.3820807628873646</v>
      </c>
      <c r="LC40" s="100">
        <f t="shared" si="381"/>
        <v>2.3431109203073572</v>
      </c>
      <c r="LD40" s="100">
        <f t="shared" si="381"/>
        <v>2.3734885997214237</v>
      </c>
      <c r="LE40" s="100">
        <f t="shared" si="381"/>
        <v>2.4670089241247455</v>
      </c>
      <c r="LF40" s="100">
        <f t="shared" si="381"/>
        <v>2.6181793144239993</v>
      </c>
      <c r="LG40" s="100">
        <f t="shared" si="381"/>
        <v>2.8221210048950818</v>
      </c>
      <c r="LH40" s="100">
        <f t="shared" si="381"/>
        <v>3.0744863212170483</v>
      </c>
      <c r="LI40" s="100">
        <f t="shared" si="381"/>
        <v>3.371388878987104</v>
      </c>
      <c r="LJ40" s="100">
        <f t="shared" si="381"/>
        <v>3.7093444266239706</v>
      </c>
      <c r="LK40" s="100">
        <f t="shared" si="381"/>
        <v>4.085220499922583</v>
      </c>
      <c r="LL40" s="100">
        <f t="shared" si="381"/>
        <v>4.4961934048208212</v>
      </c>
      <c r="LM40" s="100">
        <f t="shared" si="381"/>
        <v>4.9397113216447961</v>
      </c>
      <c r="LN40" s="100">
        <f t="shared" si="381"/>
        <v>5.4134625444791062</v>
      </c>
      <c r="LO40" s="100">
        <f t="shared" ref="LO40:MJ40" si="382">((LO9/$KH$268)-INT(LO9/$KH$268))*2*PI()</f>
        <v>5.915348045708682</v>
      </c>
      <c r="LP40" s="100">
        <f t="shared" si="382"/>
        <v>0.16027239053659839</v>
      </c>
      <c r="LQ40" s="100">
        <f t="shared" si="382"/>
        <v>0.71286429122017081</v>
      </c>
      <c r="LR40" s="100">
        <f t="shared" si="382"/>
        <v>1.2883467331605956</v>
      </c>
      <c r="LS40" s="100">
        <f t="shared" si="382"/>
        <v>3.4901178035655223</v>
      </c>
      <c r="LT40" s="100">
        <f t="shared" si="382"/>
        <v>0.31055885938233296</v>
      </c>
      <c r="LU40" s="100">
        <f t="shared" si="382"/>
        <v>2.1371763517884763</v>
      </c>
      <c r="LV40" s="100">
        <f t="shared" si="382"/>
        <v>4.1354175370528088</v>
      </c>
      <c r="LW40" s="100">
        <f t="shared" si="382"/>
        <v>1.4045257145979326E-2</v>
      </c>
      <c r="LX40" s="100">
        <f t="shared" si="382"/>
        <v>2.3318440036239814</v>
      </c>
      <c r="LY40" s="100">
        <f t="shared" si="382"/>
        <v>4.798477263063285</v>
      </c>
      <c r="LZ40" s="100">
        <f t="shared" si="382"/>
        <v>1.1240148158419836</v>
      </c>
      <c r="MA40" s="100">
        <f t="shared" si="382"/>
        <v>3.8684620696699867</v>
      </c>
      <c r="MB40" s="100">
        <f t="shared" si="382"/>
        <v>0.45943821094919912</v>
      </c>
      <c r="MC40" s="100">
        <f t="shared" si="382"/>
        <v>3.4576357172155316</v>
      </c>
      <c r="MD40" s="100">
        <f t="shared" si="382"/>
        <v>0.29131658054703996</v>
      </c>
      <c r="ME40" s="100">
        <f t="shared" si="382"/>
        <v>3.5217749526696371</v>
      </c>
      <c r="MF40" s="100">
        <f t="shared" si="382"/>
        <v>0.57783627107721358</v>
      </c>
      <c r="MG40" s="100">
        <f t="shared" si="382"/>
        <v>4.021322592835773</v>
      </c>
      <c r="MH40" s="100">
        <f t="shared" si="382"/>
        <v>1.281554210582623</v>
      </c>
      <c r="MI40" s="100">
        <f t="shared" si="382"/>
        <v>4.9208172917147541</v>
      </c>
      <c r="MJ40" s="100">
        <f t="shared" si="382"/>
        <v>2.3688676288037227</v>
      </c>
      <c r="MK40" s="100"/>
      <c r="ML40" s="100"/>
      <c r="MM40" s="100"/>
      <c r="MN40" s="100"/>
      <c r="MO40" s="100"/>
      <c r="MP40" s="100"/>
      <c r="MQ40" s="100"/>
      <c r="MR40" s="100"/>
      <c r="MS40" s="100"/>
      <c r="MT40" s="100"/>
      <c r="MU40" s="100"/>
      <c r="MV40" s="100"/>
      <c r="MW40" s="100"/>
      <c r="MX40" s="100"/>
      <c r="MY40" s="100"/>
      <c r="MZ40" s="100"/>
      <c r="NA40" s="100"/>
      <c r="NB40" s="100"/>
      <c r="NC40" s="100"/>
      <c r="ND40" s="100"/>
      <c r="NE40" s="100"/>
      <c r="NF40" s="100"/>
      <c r="NG40" s="100">
        <f t="shared" ref="NG40:PH40" si="383">NG9-$BX9</f>
        <v>48.814074834290352</v>
      </c>
      <c r="NH40" s="100">
        <f t="shared" si="383"/>
        <v>37.450578231736728</v>
      </c>
      <c r="NI40" s="100">
        <f t="shared" si="383"/>
        <v>33.326289687115207</v>
      </c>
      <c r="NJ40" s="100">
        <f t="shared" si="383"/>
        <v>29.941942530272968</v>
      </c>
      <c r="NK40" s="100">
        <f t="shared" si="383"/>
        <v>27.133121027816401</v>
      </c>
      <c r="NL40" s="100">
        <f t="shared" si="383"/>
        <v>24.775140568831915</v>
      </c>
      <c r="NM40" s="100">
        <f t="shared" si="383"/>
        <v>22.773885489712768</v>
      </c>
      <c r="NN40" s="100">
        <f t="shared" si="383"/>
        <v>21.058039788252813</v>
      </c>
      <c r="NO40" s="100">
        <f t="shared" si="383"/>
        <v>19.573125830410191</v>
      </c>
      <c r="NP40" s="100">
        <f t="shared" si="383"/>
        <v>18.277109609220133</v>
      </c>
      <c r="NQ40" s="100">
        <f t="shared" si="383"/>
        <v>17.137208146183013</v>
      </c>
      <c r="NR40" s="100">
        <f t="shared" si="383"/>
        <v>16.127575825959809</v>
      </c>
      <c r="NS40" s="100">
        <f t="shared" si="383"/>
        <v>15.227621130614551</v>
      </c>
      <c r="NT40" s="100">
        <f t="shared" si="383"/>
        <v>14.420773127510984</v>
      </c>
      <c r="NU40" s="100">
        <f t="shared" si="383"/>
        <v>13.693569446648524</v>
      </c>
      <c r="NV40" s="100">
        <f t="shared" si="383"/>
        <v>13.034975399596959</v>
      </c>
      <c r="NW40" s="100">
        <f t="shared" si="383"/>
        <v>12.435870597613388</v>
      </c>
      <c r="NX40" s="100">
        <f t="shared" si="383"/>
        <v>11.888658039627984</v>
      </c>
      <c r="NY40" s="100">
        <f t="shared" si="383"/>
        <v>11.888658039627984</v>
      </c>
      <c r="NZ40" s="100">
        <f t="shared" si="383"/>
        <v>11.024432657391742</v>
      </c>
      <c r="OA40" s="100">
        <f t="shared" si="383"/>
        <v>10.633328054684057</v>
      </c>
      <c r="OB40" s="100">
        <f t="shared" si="383"/>
        <v>10.266254795540675</v>
      </c>
      <c r="OC40" s="100">
        <f t="shared" si="383"/>
        <v>9.9210915408018536</v>
      </c>
      <c r="OD40" s="100">
        <f t="shared" si="383"/>
        <v>9.5959564368741042</v>
      </c>
      <c r="OE40" s="100">
        <f t="shared" si="383"/>
        <v>9.2891746621693869</v>
      </c>
      <c r="OF40" s="100">
        <f t="shared" si="383"/>
        <v>8.9992510458392871</v>
      </c>
      <c r="OG40" s="100">
        <f t="shared" si="383"/>
        <v>8.7248468693744883</v>
      </c>
      <c r="OH40" s="100">
        <f t="shared" si="383"/>
        <v>8.4647601330843827</v>
      </c>
      <c r="OI40" s="100">
        <f t="shared" si="383"/>
        <v>8.2179087051613067</v>
      </c>
      <c r="OJ40" s="100">
        <f t="shared" si="383"/>
        <v>7.9833158789333254</v>
      </c>
      <c r="OK40" s="100">
        <f t="shared" si="383"/>
        <v>7.7600979501063136</v>
      </c>
      <c r="OL40" s="100">
        <f t="shared" si="383"/>
        <v>7.5474534949694885</v>
      </c>
      <c r="OM40" s="100">
        <f t="shared" si="383"/>
        <v>7.3446540862969698</v>
      </c>
      <c r="ON40" s="100">
        <f t="shared" si="383"/>
        <v>7.1510362288174463</v>
      </c>
      <c r="OO40" s="100">
        <f t="shared" si="383"/>
        <v>6.9659943328224756</v>
      </c>
      <c r="OP40" s="100">
        <f t="shared" si="383"/>
        <v>6.7889745744387824</v>
      </c>
      <c r="OQ40" s="100">
        <f t="shared" si="383"/>
        <v>5.8906264162040998</v>
      </c>
      <c r="OR40" s="100">
        <f t="shared" si="383"/>
        <v>4.8686380679317551</v>
      </c>
      <c r="OS40" s="100">
        <f t="shared" si="383"/>
        <v>4.382192017135992</v>
      </c>
      <c r="OT40" s="100">
        <f t="shared" si="383"/>
        <v>3.9111703060360128</v>
      </c>
      <c r="OU40" s="100">
        <f t="shared" si="383"/>
        <v>3.4549115056061908</v>
      </c>
      <c r="OV40" s="100">
        <f t="shared" si="383"/>
        <v>3.0127875041833363</v>
      </c>
      <c r="OW40" s="100">
        <f t="shared" si="383"/>
        <v>2.5842017674722229</v>
      </c>
      <c r="OX40" s="100">
        <f t="shared" si="383"/>
        <v>2.1685876712878951</v>
      </c>
      <c r="OY40" s="100">
        <f t="shared" si="383"/>
        <v>1.7654069084620687</v>
      </c>
      <c r="OZ40" s="100">
        <f t="shared" si="383"/>
        <v>1.3741479702232198</v>
      </c>
      <c r="PA40" s="100">
        <f t="shared" si="383"/>
        <v>0.99432470148195762</v>
      </c>
      <c r="PB40" s="100">
        <f t="shared" si="383"/>
        <v>0.62547492877487798</v>
      </c>
      <c r="PC40" s="100">
        <f t="shared" si="383"/>
        <v>0.26715915910284593</v>
      </c>
      <c r="PD40" s="100">
        <f t="shared" si="383"/>
        <v>-8.1040652481476627E-2</v>
      </c>
      <c r="PE40" s="100">
        <f t="shared" si="383"/>
        <v>-0.41952226895807598</v>
      </c>
      <c r="PF40" s="100">
        <f t="shared" si="383"/>
        <v>-0.74866427370244537</v>
      </c>
      <c r="PG40" s="100">
        <f t="shared" si="383"/>
        <v>-1.0688271118499983</v>
      </c>
      <c r="PH40" s="100">
        <f t="shared" si="383"/>
        <v>-1.3803540734444368</v>
      </c>
      <c r="PI40" s="100"/>
      <c r="PJ40" s="100"/>
      <c r="PK40" s="100"/>
    </row>
    <row r="41" spans="1:427" x14ac:dyDescent="0.2">
      <c r="A41" s="92"/>
      <c r="B41" s="92"/>
      <c r="C41" s="101">
        <v>4</v>
      </c>
      <c r="D41" s="98">
        <f t="shared" ref="D41:AI41" si="384">((D10/$C$270)-INT(D10/$C$270))*2*PI()</f>
        <v>2.8668109634853232</v>
      </c>
      <c r="E41" s="98">
        <f t="shared" si="384"/>
        <v>1.2895003805392156</v>
      </c>
      <c r="F41" s="98">
        <f t="shared" si="384"/>
        <v>1.7915030369791556</v>
      </c>
      <c r="G41" s="98">
        <f t="shared" si="384"/>
        <v>2.8540622869797212</v>
      </c>
      <c r="H41" s="98">
        <f t="shared" si="384"/>
        <v>4.3352501538976504</v>
      </c>
      <c r="I41" s="98">
        <f t="shared" si="384"/>
        <v>6.1347308621145267</v>
      </c>
      <c r="J41" s="98">
        <f t="shared" si="384"/>
        <v>1.8972835796607399</v>
      </c>
      <c r="K41" s="98">
        <f t="shared" si="384"/>
        <v>4.1366780155008138</v>
      </c>
      <c r="L41" s="98">
        <f t="shared" si="384"/>
        <v>0.24747664305499545</v>
      </c>
      <c r="M41" s="98">
        <f t="shared" si="384"/>
        <v>2.7665585953799798</v>
      </c>
      <c r="N41" s="98">
        <f t="shared" si="384"/>
        <v>5.3881327601745523</v>
      </c>
      <c r="O41" s="98">
        <f t="shared" si="384"/>
        <v>1.811438775771625</v>
      </c>
      <c r="P41" s="98">
        <f t="shared" si="384"/>
        <v>4.5890038125350943</v>
      </c>
      <c r="Q41" s="98">
        <f t="shared" si="384"/>
        <v>1.1434214792955379</v>
      </c>
      <c r="R41" s="98">
        <f t="shared" si="384"/>
        <v>4.0321673744644579</v>
      </c>
      <c r="S41" s="98">
        <f t="shared" si="384"/>
        <v>0.68162842619963093</v>
      </c>
      <c r="T41" s="98">
        <f t="shared" si="384"/>
        <v>3.6522231895820885</v>
      </c>
      <c r="U41" s="98">
        <f t="shared" si="384"/>
        <v>0.37264736305223717</v>
      </c>
      <c r="V41" s="98">
        <f t="shared" si="384"/>
        <v>0.37264736305223717</v>
      </c>
      <c r="W41" s="98">
        <f t="shared" si="384"/>
        <v>0.31555478606402709</v>
      </c>
      <c r="X41" s="98">
        <f t="shared" si="384"/>
        <v>0.31564411115107016</v>
      </c>
      <c r="Y41" s="98">
        <f t="shared" si="384"/>
        <v>0.33247704936658407</v>
      </c>
      <c r="Z41" s="98">
        <f t="shared" si="384"/>
        <v>0.36455346590683468</v>
      </c>
      <c r="AA41" s="98">
        <f t="shared" si="384"/>
        <v>0.41054571670993922</v>
      </c>
      <c r="AB41" s="98">
        <f t="shared" si="384"/>
        <v>0.46927475357559317</v>
      </c>
      <c r="AC41" s="98">
        <f t="shared" si="384"/>
        <v>0.53969006214547843</v>
      </c>
      <c r="AD41" s="98">
        <f t="shared" si="384"/>
        <v>0.62085273991776913</v>
      </c>
      <c r="AE41" s="98">
        <f t="shared" si="384"/>
        <v>0.71192115983808812</v>
      </c>
      <c r="AF41" s="98">
        <f t="shared" si="384"/>
        <v>0.81213877329734563</v>
      </c>
      <c r="AG41" s="98">
        <f t="shared" si="384"/>
        <v>0.92082369161151589</v>
      </c>
      <c r="AH41" s="98">
        <f t="shared" si="384"/>
        <v>1.0373597525430933</v>
      </c>
      <c r="AI41" s="98">
        <f t="shared" si="384"/>
        <v>1.1611888321285286</v>
      </c>
      <c r="AJ41" s="98">
        <f t="shared" ref="AJ41:BE41" si="385">((AJ10/$C$270)-INT(AJ10/$C$270))*2*PI()</f>
        <v>1.2918042050470169</v>
      </c>
      <c r="AK41" s="98">
        <f t="shared" si="385"/>
        <v>1.4287447913061191</v>
      </c>
      <c r="AL41" s="98">
        <f t="shared" si="385"/>
        <v>1.5715901549318283</v>
      </c>
      <c r="AM41" s="98">
        <f t="shared" si="385"/>
        <v>1.7199561430006693</v>
      </c>
      <c r="AN41" s="98">
        <f t="shared" si="385"/>
        <v>0.72265012917094018</v>
      </c>
      <c r="AO41" s="98">
        <f t="shared" si="385"/>
        <v>1.5247564248709495</v>
      </c>
      <c r="AP41" s="98">
        <f t="shared" si="385"/>
        <v>5.1354877922909843</v>
      </c>
      <c r="AQ41" s="98">
        <f t="shared" si="385"/>
        <v>2.505551255415138</v>
      </c>
      <c r="AR41" s="98">
        <f t="shared" si="385"/>
        <v>6.199319987369889</v>
      </c>
      <c r="AS41" s="98">
        <f t="shared" si="385"/>
        <v>3.6485417094262074</v>
      </c>
      <c r="AT41" s="98">
        <f t="shared" si="385"/>
        <v>1.1346281575191046</v>
      </c>
      <c r="AU41" s="98">
        <f t="shared" si="385"/>
        <v>4.9390920255139843</v>
      </c>
      <c r="AV41" s="98">
        <f t="shared" si="385"/>
        <v>2.4939844180755597</v>
      </c>
      <c r="AW41" s="98">
        <f t="shared" si="385"/>
        <v>8.1000541107665677E-2</v>
      </c>
      <c r="AX41" s="98">
        <f t="shared" si="385"/>
        <v>3.9819180661739821</v>
      </c>
      <c r="AY41" s="98">
        <f t="shared" si="385"/>
        <v>1.6290359013906965</v>
      </c>
      <c r="AZ41" s="98">
        <f t="shared" si="385"/>
        <v>5.5874664106365133</v>
      </c>
      <c r="BA41" s="98">
        <f t="shared" si="385"/>
        <v>3.2896483737072284</v>
      </c>
      <c r="BB41" s="98">
        <f t="shared" si="385"/>
        <v>1.0176398769133519</v>
      </c>
      <c r="BC41" s="98">
        <f t="shared" si="385"/>
        <v>5.0535584306022487</v>
      </c>
      <c r="BD41" s="98">
        <f t="shared" si="385"/>
        <v>2.8300213631501072</v>
      </c>
      <c r="BE41" s="98">
        <f t="shared" si="385"/>
        <v>0.62925423543136938</v>
      </c>
      <c r="BF41" s="98"/>
      <c r="BG41" s="98"/>
      <c r="BH41" s="98"/>
      <c r="BI41" s="98"/>
      <c r="BJ41" s="98"/>
      <c r="BK41" s="98"/>
      <c r="BL41" s="98"/>
      <c r="BM41" s="98"/>
      <c r="BN41" s="98"/>
      <c r="BO41" s="98"/>
      <c r="BP41" s="98"/>
      <c r="BQ41" s="98"/>
      <c r="BR41" s="98"/>
      <c r="BS41" s="98"/>
      <c r="BT41" s="98"/>
      <c r="BU41" s="98"/>
      <c r="BV41" s="98"/>
      <c r="BW41" s="98"/>
      <c r="BX41" s="98"/>
      <c r="BY41" s="98"/>
      <c r="BZ41" s="98">
        <f t="shared" ref="BZ41:DE41" si="386">BZ10-$BX10</f>
        <v>48.239700296102114</v>
      </c>
      <c r="CA41" s="98">
        <f t="shared" si="386"/>
        <v>36.893296411020117</v>
      </c>
      <c r="CB41" s="98">
        <f t="shared" si="386"/>
        <v>32.79706649276747</v>
      </c>
      <c r="CC41" s="98">
        <f t="shared" si="386"/>
        <v>29.443858921101423</v>
      </c>
      <c r="CD41" s="98">
        <f t="shared" si="386"/>
        <v>26.666096081134867</v>
      </c>
      <c r="CE41" s="98">
        <f t="shared" si="386"/>
        <v>24.33760542781684</v>
      </c>
      <c r="CF41" s="98">
        <f t="shared" si="386"/>
        <v>22.363666015473484</v>
      </c>
      <c r="CG41" s="98">
        <f t="shared" si="386"/>
        <v>20.672805406910925</v>
      </c>
      <c r="CH41" s="98">
        <f t="shared" si="386"/>
        <v>19.210607501156687</v>
      </c>
      <c r="CI41" s="98">
        <f t="shared" si="386"/>
        <v>17.935197051456043</v>
      </c>
      <c r="CJ41" s="98">
        <f t="shared" si="386"/>
        <v>16.813985027846741</v>
      </c>
      <c r="CK41" s="98">
        <f t="shared" si="386"/>
        <v>15.821323965474164</v>
      </c>
      <c r="CL41" s="98">
        <f t="shared" si="386"/>
        <v>14.936810051992779</v>
      </c>
      <c r="CM41" s="98">
        <f t="shared" si="386"/>
        <v>14.144043490326737</v>
      </c>
      <c r="CN41" s="98">
        <f t="shared" si="386"/>
        <v>13.4297147133897</v>
      </c>
      <c r="CO41" s="98">
        <f t="shared" si="386"/>
        <v>12.782923890105621</v>
      </c>
      <c r="CP41" s="98">
        <f t="shared" si="386"/>
        <v>12.194668908201464</v>
      </c>
      <c r="CQ41" s="98">
        <f t="shared" si="386"/>
        <v>11.657456191473131</v>
      </c>
      <c r="CR41" s="98">
        <f t="shared" si="386"/>
        <v>11.657456191473131</v>
      </c>
      <c r="CS41" s="98">
        <f t="shared" si="386"/>
        <v>10.807683196016569</v>
      </c>
      <c r="CT41" s="98">
        <f t="shared" si="386"/>
        <v>10.42317991095311</v>
      </c>
      <c r="CU41" s="98">
        <f t="shared" si="386"/>
        <v>10.06233536147829</v>
      </c>
      <c r="CV41" s="98">
        <f t="shared" si="386"/>
        <v>9.723057277906463</v>
      </c>
      <c r="CW41" s="98">
        <f t="shared" si="386"/>
        <v>9.4034901291343829</v>
      </c>
      <c r="CX41" s="98">
        <f t="shared" si="386"/>
        <v>9.1019829542082675</v>
      </c>
      <c r="CY41" s="98">
        <f t="shared" si="386"/>
        <v>8.8170622377305108</v>
      </c>
      <c r="CZ41" s="98">
        <f t="shared" si="386"/>
        <v>8.547408941348607</v>
      </c>
      <c r="DA41" s="98">
        <f t="shared" si="386"/>
        <v>8.2918389754413226</v>
      </c>
      <c r="DB41" s="98">
        <f t="shared" si="386"/>
        <v>8.0492865309615809</v>
      </c>
      <c r="DC41" s="98">
        <f t="shared" si="386"/>
        <v>7.8187897992851561</v>
      </c>
      <c r="DD41" s="98">
        <f t="shared" si="386"/>
        <v>7.5994786940077006</v>
      </c>
      <c r="DE41" s="98">
        <f t="shared" si="386"/>
        <v>7.3905642576532387</v>
      </c>
      <c r="DF41" s="98">
        <f t="shared" ref="DF41:EA41" si="387">DF10-$BX10</f>
        <v>7.1913294918410884</v>
      </c>
      <c r="DG41" s="98">
        <f t="shared" si="387"/>
        <v>7.0011213944196413</v>
      </c>
      <c r="DH41" s="98">
        <f t="shared" si="387"/>
        <v>6.8193440235974663</v>
      </c>
      <c r="DI41" s="98">
        <f t="shared" si="387"/>
        <v>6.6454524388971947</v>
      </c>
      <c r="DJ41" s="98">
        <f t="shared" si="387"/>
        <v>5.746608960466375</v>
      </c>
      <c r="DK41" s="98">
        <f t="shared" si="387"/>
        <v>4.7290665998493182</v>
      </c>
      <c r="DL41" s="98">
        <f t="shared" si="387"/>
        <v>4.2447730184690897</v>
      </c>
      <c r="DM41" s="98">
        <f t="shared" si="387"/>
        <v>3.7758570201704345</v>
      </c>
      <c r="DN41" s="98">
        <f t="shared" si="387"/>
        <v>3.321657558263837</v>
      </c>
      <c r="DO41" s="98">
        <f t="shared" si="387"/>
        <v>2.881547024345366</v>
      </c>
      <c r="DP41" s="98">
        <f t="shared" si="387"/>
        <v>2.4549294876651118</v>
      </c>
      <c r="DQ41" s="98">
        <f t="shared" si="387"/>
        <v>2.0412390099382662</v>
      </c>
      <c r="DR41" s="98">
        <f t="shared" si="387"/>
        <v>1.6399380366998457</v>
      </c>
      <c r="DS41" s="98">
        <f t="shared" si="387"/>
        <v>1.2505158652220416</v>
      </c>
      <c r="DT41" s="98">
        <f t="shared" si="387"/>
        <v>0.87248718816942983</v>
      </c>
      <c r="DU41" s="98">
        <f t="shared" si="387"/>
        <v>0.5053907115171512</v>
      </c>
      <c r="DV41" s="98">
        <f t="shared" si="387"/>
        <v>0.14878784476888995</v>
      </c>
      <c r="DW41" s="98">
        <f t="shared" si="387"/>
        <v>-0.19773853884862547</v>
      </c>
      <c r="DX41" s="98">
        <f t="shared" si="387"/>
        <v>-0.53458527479014606</v>
      </c>
      <c r="DY41" s="98">
        <f t="shared" si="387"/>
        <v>-0.86213001493922548</v>
      </c>
      <c r="DZ41" s="98">
        <f t="shared" si="387"/>
        <v>-1.1807322735414232</v>
      </c>
      <c r="EA41" s="98">
        <f t="shared" si="387"/>
        <v>-1.4907344142109764</v>
      </c>
      <c r="EB41" s="98"/>
      <c r="EC41" s="98"/>
      <c r="ED41" s="98"/>
      <c r="EE41" s="98"/>
      <c r="EF41" s="98"/>
      <c r="EG41" s="98"/>
      <c r="EH41" s="98"/>
      <c r="EI41" s="98"/>
      <c r="EJ41" s="98"/>
      <c r="EK41" s="98"/>
      <c r="EL41" s="98"/>
      <c r="EM41" s="98"/>
      <c r="EN41" s="98"/>
      <c r="EO41" s="98"/>
      <c r="EP41" s="98"/>
      <c r="EU41" s="94"/>
      <c r="EV41" s="94"/>
      <c r="EW41" s="94"/>
      <c r="EX41" s="102">
        <v>4</v>
      </c>
      <c r="EY41" s="99">
        <f t="shared" ref="EY41:GD41" si="388">((EY10/$EX$268)-INT(EY10/$EX$268))*2*PI()</f>
        <v>5.7336219269706463</v>
      </c>
      <c r="EZ41" s="99">
        <f t="shared" si="388"/>
        <v>2.5790007610784311</v>
      </c>
      <c r="FA41" s="99">
        <f t="shared" si="388"/>
        <v>3.5830060739583112</v>
      </c>
      <c r="FB41" s="99">
        <f t="shared" si="388"/>
        <v>5.7081245739594424</v>
      </c>
      <c r="FC41" s="99">
        <f t="shared" si="388"/>
        <v>2.3873150006157151</v>
      </c>
      <c r="FD41" s="99">
        <f t="shared" si="388"/>
        <v>5.986276417049468</v>
      </c>
      <c r="FE41" s="99">
        <f t="shared" si="388"/>
        <v>3.7945671593214798</v>
      </c>
      <c r="FF41" s="99">
        <f t="shared" si="388"/>
        <v>1.9901707238220405</v>
      </c>
      <c r="FG41" s="99">
        <f t="shared" si="388"/>
        <v>0.4949532861099909</v>
      </c>
      <c r="FH41" s="99">
        <f t="shared" si="388"/>
        <v>5.5331171907599597</v>
      </c>
      <c r="FI41" s="99">
        <f t="shared" si="388"/>
        <v>4.4930802131695184</v>
      </c>
      <c r="FJ41" s="99">
        <f t="shared" si="388"/>
        <v>3.6228775515432501</v>
      </c>
      <c r="FK41" s="99">
        <f t="shared" si="388"/>
        <v>2.8948223178906018</v>
      </c>
      <c r="FL41" s="99">
        <f t="shared" si="388"/>
        <v>2.2868429585910759</v>
      </c>
      <c r="FM41" s="99">
        <f t="shared" si="388"/>
        <v>1.7811494417493292</v>
      </c>
      <c r="FN41" s="99">
        <f t="shared" si="388"/>
        <v>1.3632568523992619</v>
      </c>
      <c r="FO41" s="99">
        <f t="shared" si="388"/>
        <v>1.0212610719845903</v>
      </c>
      <c r="FP41" s="99">
        <f t="shared" si="388"/>
        <v>0.74529472610447434</v>
      </c>
      <c r="FQ41" s="99">
        <f t="shared" si="388"/>
        <v>0.74529472610447434</v>
      </c>
      <c r="FR41" s="99">
        <f t="shared" si="388"/>
        <v>0.63110957212805419</v>
      </c>
      <c r="FS41" s="99">
        <f t="shared" si="388"/>
        <v>0.63128822230214032</v>
      </c>
      <c r="FT41" s="99">
        <f t="shared" si="388"/>
        <v>0.66495409873316813</v>
      </c>
      <c r="FU41" s="99">
        <f t="shared" si="388"/>
        <v>0.72910693181366937</v>
      </c>
      <c r="FV41" s="99">
        <f t="shared" si="388"/>
        <v>0.82109143341987845</v>
      </c>
      <c r="FW41" s="99">
        <f t="shared" si="388"/>
        <v>0.93854950715118635</v>
      </c>
      <c r="FX41" s="99">
        <f t="shared" si="388"/>
        <v>1.0793801242909569</v>
      </c>
      <c r="FY41" s="99">
        <f t="shared" si="388"/>
        <v>1.2417054798355383</v>
      </c>
      <c r="FZ41" s="99">
        <f t="shared" si="388"/>
        <v>1.4238423196761762</v>
      </c>
      <c r="GA41" s="99">
        <f t="shared" si="388"/>
        <v>1.6242775465946913</v>
      </c>
      <c r="GB41" s="99">
        <f t="shared" si="388"/>
        <v>1.8416473832230318</v>
      </c>
      <c r="GC41" s="99">
        <f t="shared" si="388"/>
        <v>2.0747195050861866</v>
      </c>
      <c r="GD41" s="99">
        <f t="shared" si="388"/>
        <v>2.3223776642570573</v>
      </c>
      <c r="GE41" s="99">
        <f t="shared" ref="GE41:GZ41" si="389">((GE10/$EX$268)-INT(GE10/$EX$268))*2*PI()</f>
        <v>2.5836084100940337</v>
      </c>
      <c r="GF41" s="99">
        <f t="shared" si="389"/>
        <v>2.8574895826122382</v>
      </c>
      <c r="GG41" s="99">
        <f t="shared" si="389"/>
        <v>3.1431803098636566</v>
      </c>
      <c r="GH41" s="99">
        <f t="shared" si="389"/>
        <v>3.4399122860013387</v>
      </c>
      <c r="GI41" s="99">
        <f t="shared" si="389"/>
        <v>1.4453002583418804</v>
      </c>
      <c r="GJ41" s="99">
        <f t="shared" si="389"/>
        <v>3.0495128497418991</v>
      </c>
      <c r="GK41" s="99">
        <f t="shared" si="389"/>
        <v>3.9877902774023823</v>
      </c>
      <c r="GL41" s="99">
        <f t="shared" si="389"/>
        <v>5.011102510830276</v>
      </c>
      <c r="GM41" s="99">
        <f t="shared" si="389"/>
        <v>6.1154546675601908</v>
      </c>
      <c r="GN41" s="99">
        <f t="shared" si="389"/>
        <v>1.0138981116728283</v>
      </c>
      <c r="GO41" s="99">
        <f t="shared" si="389"/>
        <v>2.2692563150382092</v>
      </c>
      <c r="GP41" s="99">
        <f t="shared" si="389"/>
        <v>3.5949987438483819</v>
      </c>
      <c r="GQ41" s="99">
        <f t="shared" si="389"/>
        <v>4.9879688361511194</v>
      </c>
      <c r="GR41" s="99">
        <f t="shared" si="389"/>
        <v>0.16200108221533135</v>
      </c>
      <c r="GS41" s="99">
        <f t="shared" si="389"/>
        <v>1.680650825168378</v>
      </c>
      <c r="GT41" s="99">
        <f t="shared" si="389"/>
        <v>3.2580718027813931</v>
      </c>
      <c r="GU41" s="99">
        <f t="shared" si="389"/>
        <v>4.8917475140934394</v>
      </c>
      <c r="GV41" s="99">
        <f t="shared" si="389"/>
        <v>0.29611144023487063</v>
      </c>
      <c r="GW41" s="99">
        <f t="shared" si="389"/>
        <v>2.0352797538267038</v>
      </c>
      <c r="GX41" s="99">
        <f t="shared" si="389"/>
        <v>3.8239315540249117</v>
      </c>
      <c r="GY41" s="99">
        <f t="shared" si="389"/>
        <v>5.6600427263002144</v>
      </c>
      <c r="GZ41" s="99">
        <f t="shared" si="389"/>
        <v>1.2585084708627388</v>
      </c>
      <c r="HA41" s="99"/>
      <c r="HB41" s="99"/>
      <c r="HC41" s="99"/>
      <c r="HD41" s="99"/>
      <c r="HE41" s="99"/>
      <c r="HF41" s="99"/>
      <c r="HG41" s="99"/>
      <c r="HH41" s="99"/>
      <c r="HI41" s="99"/>
      <c r="HJ41" s="99"/>
      <c r="HK41" s="99"/>
      <c r="HL41" s="99"/>
      <c r="HM41" s="99"/>
      <c r="HN41" s="99"/>
      <c r="HO41" s="99"/>
      <c r="HP41" s="99"/>
      <c r="HQ41" s="99"/>
      <c r="HR41" s="99"/>
      <c r="HS41" s="99"/>
      <c r="HT41" s="99"/>
      <c r="HU41" s="99"/>
      <c r="HV41" s="99"/>
      <c r="HW41" s="99">
        <f t="shared" ref="HW41:IN41" si="390">HW10-$BX10</f>
        <v>48.239700296102114</v>
      </c>
      <c r="HX41" s="99">
        <f t="shared" si="390"/>
        <v>36.893296411020117</v>
      </c>
      <c r="HY41" s="99">
        <f t="shared" si="390"/>
        <v>32.79706649276747</v>
      </c>
      <c r="HZ41" s="99">
        <f t="shared" si="390"/>
        <v>29.443858921101423</v>
      </c>
      <c r="IA41" s="99">
        <f t="shared" si="390"/>
        <v>26.666096081134867</v>
      </c>
      <c r="IB41" s="99">
        <f t="shared" si="390"/>
        <v>24.33760542781684</v>
      </c>
      <c r="IC41" s="99">
        <f t="shared" si="390"/>
        <v>22.363666015473484</v>
      </c>
      <c r="ID41" s="99">
        <f t="shared" si="390"/>
        <v>20.672805406910925</v>
      </c>
      <c r="IE41" s="99">
        <f t="shared" si="390"/>
        <v>19.210607501156687</v>
      </c>
      <c r="IF41" s="99">
        <f t="shared" si="390"/>
        <v>17.935197051456043</v>
      </c>
      <c r="IG41" s="99">
        <f t="shared" si="390"/>
        <v>16.813985027846741</v>
      </c>
      <c r="IH41" s="99">
        <f t="shared" si="390"/>
        <v>15.821323965474164</v>
      </c>
      <c r="II41" s="99">
        <f t="shared" si="390"/>
        <v>14.936810051992779</v>
      </c>
      <c r="IJ41" s="99">
        <f t="shared" si="390"/>
        <v>14.144043490326737</v>
      </c>
      <c r="IK41" s="99">
        <f t="shared" si="390"/>
        <v>13.4297147133897</v>
      </c>
      <c r="IL41" s="99">
        <f t="shared" si="390"/>
        <v>12.782923890105621</v>
      </c>
      <c r="IM41" s="99">
        <f t="shared" si="390"/>
        <v>12.194668908201464</v>
      </c>
      <c r="IN41" s="99">
        <f t="shared" si="390"/>
        <v>11.657456191473131</v>
      </c>
      <c r="IO41" s="99">
        <f t="shared" ref="IO41:JF41" si="391">IO10-$BX10</f>
        <v>11.657456191473131</v>
      </c>
      <c r="IP41" s="99">
        <f t="shared" si="391"/>
        <v>10.807683196016569</v>
      </c>
      <c r="IQ41" s="99">
        <f t="shared" si="391"/>
        <v>10.42317991095311</v>
      </c>
      <c r="IR41" s="99">
        <f t="shared" si="391"/>
        <v>10.06233536147829</v>
      </c>
      <c r="IS41" s="99">
        <f t="shared" si="391"/>
        <v>9.723057277906463</v>
      </c>
      <c r="IT41" s="99">
        <f t="shared" si="391"/>
        <v>9.4034901291343829</v>
      </c>
      <c r="IU41" s="99">
        <f t="shared" si="391"/>
        <v>9.1019829542082675</v>
      </c>
      <c r="IV41" s="99">
        <f t="shared" si="391"/>
        <v>8.8170622377305108</v>
      </c>
      <c r="IW41" s="99">
        <f t="shared" si="391"/>
        <v>8.547408941348607</v>
      </c>
      <c r="IX41" s="99">
        <f t="shared" si="391"/>
        <v>8.2918389754413226</v>
      </c>
      <c r="IY41" s="99">
        <f t="shared" si="391"/>
        <v>8.0492865309615809</v>
      </c>
      <c r="IZ41" s="99">
        <f t="shared" si="391"/>
        <v>7.8187897992851561</v>
      </c>
      <c r="JA41" s="99">
        <f t="shared" si="391"/>
        <v>7.5994786940077006</v>
      </c>
      <c r="JB41" s="99">
        <f t="shared" si="391"/>
        <v>7.3905642576532387</v>
      </c>
      <c r="JC41" s="99">
        <f t="shared" si="391"/>
        <v>7.1913294918410884</v>
      </c>
      <c r="JD41" s="99">
        <f t="shared" si="391"/>
        <v>7.0011213944196413</v>
      </c>
      <c r="JE41" s="99">
        <f t="shared" si="391"/>
        <v>6.8193440235974663</v>
      </c>
      <c r="JF41" s="99">
        <f t="shared" si="391"/>
        <v>6.6454524388971947</v>
      </c>
      <c r="JG41" s="99">
        <f t="shared" ref="JG41:JX41" si="392">JG10-$BX10</f>
        <v>5.746608960466375</v>
      </c>
      <c r="JH41" s="99">
        <f t="shared" si="392"/>
        <v>4.7290665998493182</v>
      </c>
      <c r="JI41" s="99">
        <f t="shared" si="392"/>
        <v>4.2447730184690897</v>
      </c>
      <c r="JJ41" s="99">
        <f t="shared" si="392"/>
        <v>3.7758570201704345</v>
      </c>
      <c r="JK41" s="99">
        <f t="shared" si="392"/>
        <v>3.321657558263837</v>
      </c>
      <c r="JL41" s="99">
        <f t="shared" si="392"/>
        <v>2.881547024345366</v>
      </c>
      <c r="JM41" s="99">
        <f t="shared" si="392"/>
        <v>2.4549294876651118</v>
      </c>
      <c r="JN41" s="99">
        <f t="shared" si="392"/>
        <v>2.0412390099382662</v>
      </c>
      <c r="JO41" s="99">
        <f t="shared" si="392"/>
        <v>1.6399380366998457</v>
      </c>
      <c r="JP41" s="99">
        <f t="shared" si="392"/>
        <v>1.2505158652220416</v>
      </c>
      <c r="JQ41" s="99">
        <f t="shared" si="392"/>
        <v>0.87248718816942983</v>
      </c>
      <c r="JR41" s="99">
        <f t="shared" si="392"/>
        <v>0.5053907115171512</v>
      </c>
      <c r="JS41" s="99">
        <f t="shared" si="392"/>
        <v>0.14878784476888995</v>
      </c>
      <c r="JT41" s="99">
        <f t="shared" si="392"/>
        <v>-0.19773853884862547</v>
      </c>
      <c r="JU41" s="99">
        <f t="shared" si="392"/>
        <v>-0.53458527479014606</v>
      </c>
      <c r="JV41" s="99">
        <f t="shared" si="392"/>
        <v>-0.86213001493922548</v>
      </c>
      <c r="JW41" s="99">
        <f t="shared" si="392"/>
        <v>-1.1807322735414232</v>
      </c>
      <c r="JX41" s="99">
        <f t="shared" si="392"/>
        <v>-1.4907344142109764</v>
      </c>
      <c r="JY41" s="99"/>
      <c r="JZ41" s="99"/>
      <c r="KA41" s="99"/>
      <c r="KH41" s="103">
        <v>4</v>
      </c>
      <c r="KI41" s="100">
        <f t="shared" ref="KI41:LN41" si="393">((KI10/$KH$268)-INT(KI10/$KH$268))*2*PI()</f>
        <v>5.1840585467617055</v>
      </c>
      <c r="KJ41" s="100">
        <f t="shared" si="393"/>
        <v>5.1580015221568623</v>
      </c>
      <c r="KK41" s="100">
        <f t="shared" si="393"/>
        <v>0.8828268407370361</v>
      </c>
      <c r="KL41" s="100">
        <f t="shared" si="393"/>
        <v>5.1330638407392977</v>
      </c>
      <c r="KM41" s="100">
        <f t="shared" si="393"/>
        <v>4.7746300012314302</v>
      </c>
      <c r="KN41" s="100">
        <f t="shared" si="393"/>
        <v>5.6893675269193489</v>
      </c>
      <c r="KO41" s="100">
        <f t="shared" si="393"/>
        <v>1.3059490114633729</v>
      </c>
      <c r="KP41" s="100">
        <f t="shared" si="393"/>
        <v>3.980341447644081</v>
      </c>
      <c r="KQ41" s="100">
        <f t="shared" si="393"/>
        <v>0.9899065722199818</v>
      </c>
      <c r="KR41" s="100">
        <f t="shared" si="393"/>
        <v>4.7830490743403331</v>
      </c>
      <c r="KS41" s="100">
        <f t="shared" si="393"/>
        <v>2.7029751191594502</v>
      </c>
      <c r="KT41" s="100">
        <f t="shared" si="393"/>
        <v>0.96256979590691394</v>
      </c>
      <c r="KU41" s="100">
        <f t="shared" si="393"/>
        <v>5.7896446357812037</v>
      </c>
      <c r="KV41" s="100">
        <f t="shared" si="393"/>
        <v>4.5736859171821518</v>
      </c>
      <c r="KW41" s="100">
        <f t="shared" si="393"/>
        <v>3.5622988834986584</v>
      </c>
      <c r="KX41" s="100">
        <f t="shared" si="393"/>
        <v>2.7265137047985237</v>
      </c>
      <c r="KY41" s="100">
        <f t="shared" si="393"/>
        <v>2.0425221439691805</v>
      </c>
      <c r="KZ41" s="100">
        <f t="shared" si="393"/>
        <v>1.4905894522089487</v>
      </c>
      <c r="LA41" s="100">
        <f t="shared" si="393"/>
        <v>1.4905894522089487</v>
      </c>
      <c r="LB41" s="100">
        <f t="shared" si="393"/>
        <v>1.2622191442561084</v>
      </c>
      <c r="LC41" s="100">
        <f t="shared" si="393"/>
        <v>1.2625764446042806</v>
      </c>
      <c r="LD41" s="100">
        <f t="shared" si="393"/>
        <v>1.3299081974663363</v>
      </c>
      <c r="LE41" s="100">
        <f t="shared" si="393"/>
        <v>1.4582138636273387</v>
      </c>
      <c r="LF41" s="100">
        <f t="shared" si="393"/>
        <v>1.6421828668397569</v>
      </c>
      <c r="LG41" s="100">
        <f t="shared" si="393"/>
        <v>1.8770990143023727</v>
      </c>
      <c r="LH41" s="100">
        <f t="shared" si="393"/>
        <v>2.1587602485819137</v>
      </c>
      <c r="LI41" s="100">
        <f t="shared" si="393"/>
        <v>2.4834109596710765</v>
      </c>
      <c r="LJ41" s="100">
        <f t="shared" si="393"/>
        <v>2.8476846393523525</v>
      </c>
      <c r="LK41" s="100">
        <f t="shared" si="393"/>
        <v>3.2485550931893825</v>
      </c>
      <c r="LL41" s="100">
        <f t="shared" si="393"/>
        <v>3.6832947664460636</v>
      </c>
      <c r="LM41" s="100">
        <f t="shared" si="393"/>
        <v>4.1494390101723733</v>
      </c>
      <c r="LN41" s="100">
        <f t="shared" si="393"/>
        <v>4.6447553285141145</v>
      </c>
      <c r="LO41" s="100">
        <f t="shared" ref="LO41:MJ41" si="394">((LO10/$KH$268)-INT(LO10/$KH$268))*2*PI()</f>
        <v>5.1672168201880675</v>
      </c>
      <c r="LP41" s="100">
        <f t="shared" si="394"/>
        <v>5.7149791652244764</v>
      </c>
      <c r="LQ41" s="100">
        <f t="shared" si="394"/>
        <v>3.1753125477273041E-3</v>
      </c>
      <c r="LR41" s="100">
        <f t="shared" si="394"/>
        <v>0.59663926482309082</v>
      </c>
      <c r="LS41" s="100">
        <f t="shared" si="394"/>
        <v>2.8906005166837607</v>
      </c>
      <c r="LT41" s="100">
        <f t="shared" si="394"/>
        <v>6.0990256994837981</v>
      </c>
      <c r="LU41" s="100">
        <f t="shared" si="394"/>
        <v>1.6923952476251787</v>
      </c>
      <c r="LV41" s="100">
        <f t="shared" si="394"/>
        <v>3.7390197144809667</v>
      </c>
      <c r="LW41" s="100">
        <f t="shared" si="394"/>
        <v>5.9477240279407964</v>
      </c>
      <c r="LX41" s="100">
        <f t="shared" si="394"/>
        <v>2.0277962233456566</v>
      </c>
      <c r="LY41" s="100">
        <f t="shared" si="394"/>
        <v>4.5385126300764185</v>
      </c>
      <c r="LZ41" s="100">
        <f t="shared" si="394"/>
        <v>0.90681218051717716</v>
      </c>
      <c r="MA41" s="100">
        <f t="shared" si="394"/>
        <v>3.692752365122653</v>
      </c>
      <c r="MB41" s="100">
        <f t="shared" si="394"/>
        <v>0.32400216443066271</v>
      </c>
      <c r="MC41" s="100">
        <f t="shared" si="394"/>
        <v>3.3613016503367561</v>
      </c>
      <c r="MD41" s="100">
        <f t="shared" si="394"/>
        <v>0.23295829838320031</v>
      </c>
      <c r="ME41" s="100">
        <f t="shared" si="394"/>
        <v>3.5003097210072931</v>
      </c>
      <c r="MF41" s="100">
        <f t="shared" si="394"/>
        <v>0.59222288046974125</v>
      </c>
      <c r="MG41" s="100">
        <f t="shared" si="394"/>
        <v>4.0705595076534076</v>
      </c>
      <c r="MH41" s="100">
        <f t="shared" si="394"/>
        <v>1.3646778008702372</v>
      </c>
      <c r="MI41" s="100">
        <f t="shared" si="394"/>
        <v>5.0369001454208417</v>
      </c>
      <c r="MJ41" s="100">
        <f t="shared" si="394"/>
        <v>2.5170169417254775</v>
      </c>
      <c r="MK41" s="100"/>
      <c r="ML41" s="100"/>
      <c r="MM41" s="100"/>
      <c r="MN41" s="100"/>
      <c r="MO41" s="100"/>
      <c r="MP41" s="100"/>
      <c r="MQ41" s="100"/>
      <c r="MR41" s="100"/>
      <c r="MS41" s="100"/>
      <c r="MT41" s="100"/>
      <c r="MU41" s="100"/>
      <c r="MV41" s="100"/>
      <c r="MW41" s="100"/>
      <c r="MX41" s="100"/>
      <c r="MY41" s="100"/>
      <c r="MZ41" s="100"/>
      <c r="NA41" s="100"/>
      <c r="NB41" s="100"/>
      <c r="NC41" s="100"/>
      <c r="ND41" s="100"/>
      <c r="NE41" s="100"/>
      <c r="NF41" s="100"/>
      <c r="NG41" s="100">
        <f t="shared" ref="NG41:PH41" si="395">NG10-$BX10</f>
        <v>48.239700296102114</v>
      </c>
      <c r="NH41" s="100">
        <f t="shared" si="395"/>
        <v>36.893296411020117</v>
      </c>
      <c r="NI41" s="100">
        <f t="shared" si="395"/>
        <v>32.79706649276747</v>
      </c>
      <c r="NJ41" s="100">
        <f t="shared" si="395"/>
        <v>29.443858921101423</v>
      </c>
      <c r="NK41" s="100">
        <f t="shared" si="395"/>
        <v>26.666096081134867</v>
      </c>
      <c r="NL41" s="100">
        <f t="shared" si="395"/>
        <v>24.33760542781684</v>
      </c>
      <c r="NM41" s="100">
        <f t="shared" si="395"/>
        <v>22.363666015473484</v>
      </c>
      <c r="NN41" s="100">
        <f t="shared" si="395"/>
        <v>20.672805406910925</v>
      </c>
      <c r="NO41" s="100">
        <f t="shared" si="395"/>
        <v>19.210607501156687</v>
      </c>
      <c r="NP41" s="100">
        <f t="shared" si="395"/>
        <v>17.935197051456043</v>
      </c>
      <c r="NQ41" s="100">
        <f t="shared" si="395"/>
        <v>16.813985027846741</v>
      </c>
      <c r="NR41" s="100">
        <f t="shared" si="395"/>
        <v>15.821323965474164</v>
      </c>
      <c r="NS41" s="100">
        <f t="shared" si="395"/>
        <v>14.936810051992779</v>
      </c>
      <c r="NT41" s="100">
        <f t="shared" si="395"/>
        <v>14.144043490326737</v>
      </c>
      <c r="NU41" s="100">
        <f t="shared" si="395"/>
        <v>13.4297147133897</v>
      </c>
      <c r="NV41" s="100">
        <f t="shared" si="395"/>
        <v>12.782923890105621</v>
      </c>
      <c r="NW41" s="100">
        <f t="shared" si="395"/>
        <v>12.194668908201464</v>
      </c>
      <c r="NX41" s="100">
        <f t="shared" si="395"/>
        <v>11.657456191473131</v>
      </c>
      <c r="NY41" s="100">
        <f t="shared" si="395"/>
        <v>11.657456191473131</v>
      </c>
      <c r="NZ41" s="100">
        <f t="shared" si="395"/>
        <v>10.807683196016569</v>
      </c>
      <c r="OA41" s="100">
        <f t="shared" si="395"/>
        <v>10.42317991095311</v>
      </c>
      <c r="OB41" s="100">
        <f t="shared" si="395"/>
        <v>10.06233536147829</v>
      </c>
      <c r="OC41" s="100">
        <f t="shared" si="395"/>
        <v>9.723057277906463</v>
      </c>
      <c r="OD41" s="100">
        <f t="shared" si="395"/>
        <v>9.4034901291343829</v>
      </c>
      <c r="OE41" s="100">
        <f t="shared" si="395"/>
        <v>9.1019829542082675</v>
      </c>
      <c r="OF41" s="100">
        <f t="shared" si="395"/>
        <v>8.8170622377305108</v>
      </c>
      <c r="OG41" s="100">
        <f t="shared" si="395"/>
        <v>8.547408941348607</v>
      </c>
      <c r="OH41" s="100">
        <f t="shared" si="395"/>
        <v>8.2918389754413226</v>
      </c>
      <c r="OI41" s="100">
        <f t="shared" si="395"/>
        <v>8.0492865309615809</v>
      </c>
      <c r="OJ41" s="100">
        <f t="shared" si="395"/>
        <v>7.8187897992851561</v>
      </c>
      <c r="OK41" s="100">
        <f t="shared" si="395"/>
        <v>7.5994786940077006</v>
      </c>
      <c r="OL41" s="100">
        <f t="shared" si="395"/>
        <v>7.3905642576532387</v>
      </c>
      <c r="OM41" s="100">
        <f t="shared" si="395"/>
        <v>7.1913294918410884</v>
      </c>
      <c r="ON41" s="100">
        <f t="shared" si="395"/>
        <v>7.0011213944196413</v>
      </c>
      <c r="OO41" s="100">
        <f t="shared" si="395"/>
        <v>6.8193440235974663</v>
      </c>
      <c r="OP41" s="100">
        <f t="shared" si="395"/>
        <v>6.6454524388971947</v>
      </c>
      <c r="OQ41" s="100">
        <f t="shared" si="395"/>
        <v>5.746608960466375</v>
      </c>
      <c r="OR41" s="100">
        <f t="shared" si="395"/>
        <v>4.7290665998493182</v>
      </c>
      <c r="OS41" s="100">
        <f t="shared" si="395"/>
        <v>4.2447730184690897</v>
      </c>
      <c r="OT41" s="100">
        <f t="shared" si="395"/>
        <v>3.7758570201704345</v>
      </c>
      <c r="OU41" s="100">
        <f t="shared" si="395"/>
        <v>3.321657558263837</v>
      </c>
      <c r="OV41" s="100">
        <f t="shared" si="395"/>
        <v>2.881547024345366</v>
      </c>
      <c r="OW41" s="100">
        <f t="shared" si="395"/>
        <v>2.4549294876651118</v>
      </c>
      <c r="OX41" s="100">
        <f t="shared" si="395"/>
        <v>2.0412390099382662</v>
      </c>
      <c r="OY41" s="100">
        <f t="shared" si="395"/>
        <v>1.6399380366998457</v>
      </c>
      <c r="OZ41" s="100">
        <f t="shared" si="395"/>
        <v>1.2505158652220416</v>
      </c>
      <c r="PA41" s="100">
        <f t="shared" si="395"/>
        <v>0.87248718816942983</v>
      </c>
      <c r="PB41" s="100">
        <f t="shared" si="395"/>
        <v>0.5053907115171512</v>
      </c>
      <c r="PC41" s="100">
        <f t="shared" si="395"/>
        <v>0.14878784476888995</v>
      </c>
      <c r="PD41" s="100">
        <f t="shared" si="395"/>
        <v>-0.19773853884862547</v>
      </c>
      <c r="PE41" s="100">
        <f t="shared" si="395"/>
        <v>-0.53458527479014606</v>
      </c>
      <c r="PF41" s="100">
        <f t="shared" si="395"/>
        <v>-0.86213001493922548</v>
      </c>
      <c r="PG41" s="100">
        <f t="shared" si="395"/>
        <v>-1.1807322735414232</v>
      </c>
      <c r="PH41" s="100">
        <f t="shared" si="395"/>
        <v>-1.4907344142109764</v>
      </c>
      <c r="PI41" s="100"/>
      <c r="PJ41" s="100"/>
      <c r="PK41" s="100"/>
    </row>
    <row r="42" spans="1:427" x14ac:dyDescent="0.2">
      <c r="A42" s="92"/>
      <c r="B42" s="92"/>
      <c r="C42" s="101">
        <v>5</v>
      </c>
      <c r="D42" s="98">
        <f t="shared" ref="D42:AI42" si="396">((D11/$C$270)-INT(D11/$C$270))*2*PI()</f>
        <v>1.7690680651280619</v>
      </c>
      <c r="E42" s="98">
        <f t="shared" si="396"/>
        <v>0.40781480490815281</v>
      </c>
      <c r="F42" s="98">
        <f t="shared" si="396"/>
        <v>0.99651566435903693</v>
      </c>
      <c r="G42" s="98">
        <f t="shared" si="396"/>
        <v>2.132977647717853</v>
      </c>
      <c r="H42" s="98">
        <f t="shared" si="396"/>
        <v>3.6771890586072842</v>
      </c>
      <c r="I42" s="98">
        <f t="shared" si="396"/>
        <v>5.5306442240996994</v>
      </c>
      <c r="J42" s="98">
        <f t="shared" si="396"/>
        <v>1.3397007412340192</v>
      </c>
      <c r="K42" s="98">
        <f t="shared" si="396"/>
        <v>3.6194322842616282</v>
      </c>
      <c r="L42" s="98">
        <f t="shared" si="396"/>
        <v>6.0486443128957044</v>
      </c>
      <c r="M42" s="98">
        <f t="shared" si="396"/>
        <v>2.3155125900668847</v>
      </c>
      <c r="N42" s="98">
        <f t="shared" si="396"/>
        <v>4.9644891485588687</v>
      </c>
      <c r="O42" s="98">
        <f t="shared" si="396"/>
        <v>1.4121841663105974</v>
      </c>
      <c r="P42" s="98">
        <f t="shared" si="396"/>
        <v>4.2115767496213596</v>
      </c>
      <c r="Q42" s="98">
        <f t="shared" si="396"/>
        <v>0.78563021780219566</v>
      </c>
      <c r="R42" s="98">
        <f t="shared" si="396"/>
        <v>3.6921245964630773</v>
      </c>
      <c r="S42" s="98">
        <f t="shared" si="396"/>
        <v>0.35769915214166276</v>
      </c>
      <c r="T42" s="98">
        <f t="shared" si="396"/>
        <v>3.3429829751748703</v>
      </c>
      <c r="U42" s="98">
        <f t="shared" si="396"/>
        <v>7.6848541297931075E-2</v>
      </c>
      <c r="V42" s="98">
        <f t="shared" si="396"/>
        <v>7.6848541297931075E-2</v>
      </c>
      <c r="W42" s="98">
        <f t="shared" si="396"/>
        <v>4.1086919133583075E-2</v>
      </c>
      <c r="X42" s="98">
        <f t="shared" si="396"/>
        <v>5.0847051083237171E-2</v>
      </c>
      <c r="Y42" s="98">
        <f t="shared" si="396"/>
        <v>7.676600619934329E-2</v>
      </c>
      <c r="Z42" s="98">
        <f t="shared" si="396"/>
        <v>0.11739414778496429</v>
      </c>
      <c r="AA42" s="98">
        <f t="shared" si="396"/>
        <v>0.17144878999037166</v>
      </c>
      <c r="AB42" s="98">
        <f t="shared" si="396"/>
        <v>0.2377910268296668</v>
      </c>
      <c r="AC42" s="98">
        <f t="shared" si="396"/>
        <v>0.31540628599050119</v>
      </c>
      <c r="AD42" s="98">
        <f t="shared" si="396"/>
        <v>0.40338793249387095</v>
      </c>
      <c r="AE42" s="98">
        <f t="shared" si="396"/>
        <v>0.500923382425698</v>
      </c>
      <c r="AF42" s="98">
        <f t="shared" si="396"/>
        <v>0.60728229265667022</v>
      </c>
      <c r="AG42" s="98">
        <f t="shared" si="396"/>
        <v>0.72180647560715072</v>
      </c>
      <c r="AH42" s="98">
        <f t="shared" si="396"/>
        <v>0.8439012538807249</v>
      </c>
      <c r="AI42" s="98">
        <f t="shared" si="396"/>
        <v>0.97302802189686188</v>
      </c>
      <c r="AJ42" s="98">
        <f t="shared" ref="AJ42:BE42" si="397">((AJ11/$C$270)-INT(AJ11/$C$270))*2*PI()</f>
        <v>1.1086978234774136</v>
      </c>
      <c r="AK42" s="98">
        <f t="shared" si="397"/>
        <v>1.2504657879461947</v>
      </c>
      <c r="AL42" s="98">
        <f t="shared" si="397"/>
        <v>1.3979262944372899</v>
      </c>
      <c r="AM42" s="98">
        <f t="shared" si="397"/>
        <v>1.5507087561198947</v>
      </c>
      <c r="AN42" s="98">
        <f t="shared" si="397"/>
        <v>0.57646913603126559</v>
      </c>
      <c r="AO42" s="98">
        <f t="shared" si="397"/>
        <v>1.4046666201994487</v>
      </c>
      <c r="AP42" s="98">
        <f t="shared" si="397"/>
        <v>5.0278292282207309</v>
      </c>
      <c r="AQ42" s="98">
        <f t="shared" si="397"/>
        <v>2.4099362391145802</v>
      </c>
      <c r="AR42" s="98">
        <f t="shared" si="397"/>
        <v>6.1153763784166344</v>
      </c>
      <c r="AS42" s="98">
        <f t="shared" si="397"/>
        <v>3.5759122574374684</v>
      </c>
      <c r="AT42" s="98">
        <f t="shared" si="397"/>
        <v>1.0729698598478019</v>
      </c>
      <c r="AU42" s="98">
        <f t="shared" si="397"/>
        <v>4.8880755062681462</v>
      </c>
      <c r="AV42" s="98">
        <f t="shared" si="397"/>
        <v>2.453293329276506</v>
      </c>
      <c r="AW42" s="98">
        <f t="shared" si="397"/>
        <v>5.0330986453056031E-2</v>
      </c>
      <c r="AX42" s="98">
        <f t="shared" si="397"/>
        <v>3.9609780475798528</v>
      </c>
      <c r="AY42" s="98">
        <f t="shared" si="397"/>
        <v>1.6175447882552461</v>
      </c>
      <c r="AZ42" s="98">
        <f t="shared" si="397"/>
        <v>5.5851544315813406</v>
      </c>
      <c r="BA42" s="98">
        <f t="shared" si="397"/>
        <v>3.2962561304111038</v>
      </c>
      <c r="BB42" s="98">
        <f t="shared" si="397"/>
        <v>1.0329178795335747</v>
      </c>
      <c r="BC42" s="98">
        <f t="shared" si="397"/>
        <v>5.0772666542009954</v>
      </c>
      <c r="BD42" s="98">
        <f t="shared" si="397"/>
        <v>2.8619288244725163</v>
      </c>
      <c r="BE42" s="98">
        <f t="shared" si="397"/>
        <v>0.66913858934426618</v>
      </c>
      <c r="BF42" s="98"/>
      <c r="BG42" s="98"/>
      <c r="BH42" s="98"/>
      <c r="BI42" s="98"/>
      <c r="BJ42" s="98"/>
      <c r="BK42" s="98"/>
      <c r="BL42" s="98"/>
      <c r="BM42" s="98"/>
      <c r="BN42" s="98"/>
      <c r="BO42" s="98"/>
      <c r="BP42" s="98"/>
      <c r="BQ42" s="98"/>
      <c r="BR42" s="98"/>
      <c r="BS42" s="98"/>
      <c r="BT42" s="98"/>
      <c r="BU42" s="98"/>
      <c r="BV42" s="98"/>
      <c r="BW42" s="98"/>
      <c r="BX42" s="98"/>
      <c r="BY42" s="98"/>
      <c r="BZ42" s="98">
        <f t="shared" ref="BZ42:DE42" si="398">BZ11-$BX11</f>
        <v>47.652132139037263</v>
      </c>
      <c r="CA42" s="98">
        <f t="shared" si="398"/>
        <v>36.327756833996887</v>
      </c>
      <c r="CB42" s="98">
        <f t="shared" si="398"/>
        <v>32.261467747223122</v>
      </c>
      <c r="CC42" s="98">
        <f t="shared" si="398"/>
        <v>28.940838658908973</v>
      </c>
      <c r="CD42" s="98">
        <f t="shared" si="398"/>
        <v>26.195216082489424</v>
      </c>
      <c r="CE42" s="98">
        <f t="shared" si="398"/>
        <v>23.897026815672433</v>
      </c>
      <c r="CF42" s="98">
        <f t="shared" si="398"/>
        <v>21.951015496133664</v>
      </c>
      <c r="CG42" s="98">
        <f t="shared" si="398"/>
        <v>20.285606412576811</v>
      </c>
      <c r="CH42" s="98">
        <f t="shared" si="398"/>
        <v>18.846483657614897</v>
      </c>
      <c r="CI42" s="98">
        <f t="shared" si="398"/>
        <v>17.5919585799316</v>
      </c>
      <c r="CJ42" s="98">
        <f t="shared" si="398"/>
        <v>16.489656145453409</v>
      </c>
      <c r="CK42" s="98">
        <f t="shared" si="398"/>
        <v>15.514141559703688</v>
      </c>
      <c r="CL42" s="98">
        <f t="shared" si="398"/>
        <v>14.645209320760614</v>
      </c>
      <c r="CM42" s="98">
        <f t="shared" si="398"/>
        <v>13.866638588011824</v>
      </c>
      <c r="CN42" s="98">
        <f t="shared" si="398"/>
        <v>13.165278424431307</v>
      </c>
      <c r="CO42" s="98">
        <f t="shared" si="398"/>
        <v>12.530368242972344</v>
      </c>
      <c r="CP42" s="98">
        <f t="shared" si="398"/>
        <v>11.953027543757173</v>
      </c>
      <c r="CQ42" s="98">
        <f t="shared" si="398"/>
        <v>11.425868737304768</v>
      </c>
      <c r="CR42" s="98">
        <f t="shared" si="398"/>
        <v>11.425868737304768</v>
      </c>
      <c r="CS42" s="98">
        <f t="shared" si="398"/>
        <v>10.5906202233908</v>
      </c>
      <c r="CT42" s="98">
        <f t="shared" si="398"/>
        <v>10.212747812683489</v>
      </c>
      <c r="CU42" s="98">
        <f t="shared" si="398"/>
        <v>9.8581580310800234</v>
      </c>
      <c r="CV42" s="98">
        <f t="shared" si="398"/>
        <v>9.5247881715945084</v>
      </c>
      <c r="CW42" s="98">
        <f t="shared" si="398"/>
        <v>9.2108094389815278</v>
      </c>
      <c r="CX42" s="98">
        <f t="shared" si="398"/>
        <v>8.9145950808980956</v>
      </c>
      <c r="CY42" s="98">
        <f t="shared" si="398"/>
        <v>8.6346935315744417</v>
      </c>
      <c r="CZ42" s="98">
        <f t="shared" si="398"/>
        <v>8.3698056825257936</v>
      </c>
      <c r="DA42" s="98">
        <f t="shared" si="398"/>
        <v>8.1187655669964158</v>
      </c>
      <c r="DB42" s="98">
        <f t="shared" si="398"/>
        <v>7.8805238807196361</v>
      </c>
      <c r="DC42" s="98">
        <f t="shared" si="398"/>
        <v>7.6541338693744194</v>
      </c>
      <c r="DD42" s="98">
        <f t="shared" si="398"/>
        <v>7.4387391990478875</v>
      </c>
      <c r="DE42" s="98">
        <f t="shared" si="398"/>
        <v>7.2335634948322252</v>
      </c>
      <c r="DF42" s="98">
        <f t="shared" ref="DF42:EA42" si="399">DF11-$BX11</f>
        <v>7.0379012880568439</v>
      </c>
      <c r="DG42" s="98">
        <f t="shared" si="399"/>
        <v>6.8511101574100906</v>
      </c>
      <c r="DH42" s="98">
        <f t="shared" si="399"/>
        <v>6.6726038855310321</v>
      </c>
      <c r="DI42" s="98">
        <f t="shared" si="399"/>
        <v>6.501846482265023</v>
      </c>
      <c r="DJ42" s="98">
        <f t="shared" si="399"/>
        <v>5.602518608477709</v>
      </c>
      <c r="DK42" s="98">
        <f t="shared" si="399"/>
        <v>4.5894388567744215</v>
      </c>
      <c r="DL42" s="98">
        <f t="shared" si="399"/>
        <v>4.1073050777522724</v>
      </c>
      <c r="DM42" s="98">
        <f t="shared" si="399"/>
        <v>3.6405015408496695</v>
      </c>
      <c r="DN42" s="98">
        <f t="shared" si="399"/>
        <v>3.188367627441437</v>
      </c>
      <c r="DO42" s="98">
        <f t="shared" si="399"/>
        <v>2.7502762745484119</v>
      </c>
      <c r="DP42" s="98">
        <f t="shared" si="399"/>
        <v>2.3256321938239353</v>
      </c>
      <c r="DQ42" s="98">
        <f t="shared" si="399"/>
        <v>1.9138701686773913</v>
      </c>
      <c r="DR42" s="98">
        <f t="shared" si="399"/>
        <v>1.5144534303074124</v>
      </c>
      <c r="DS42" s="98">
        <f t="shared" si="399"/>
        <v>1.1268721123734906</v>
      </c>
      <c r="DT42" s="98">
        <f t="shared" si="399"/>
        <v>0.75064178322375597</v>
      </c>
      <c r="DU42" s="98">
        <f t="shared" si="399"/>
        <v>0.38530205397759687</v>
      </c>
      <c r="DV42" s="98">
        <f t="shared" si="399"/>
        <v>3.0415260299179181E-2</v>
      </c>
      <c r="DW42" s="98">
        <f t="shared" si="399"/>
        <v>-0.31443478463717156</v>
      </c>
      <c r="DX42" s="98">
        <f t="shared" si="399"/>
        <v>-0.64964396872011321</v>
      </c>
      <c r="DY42" s="98">
        <f t="shared" si="399"/>
        <v>-0.97558899389321141</v>
      </c>
      <c r="DZ42" s="98">
        <f t="shared" si="399"/>
        <v>-1.2926284265277275</v>
      </c>
      <c r="EA42" s="98">
        <f t="shared" si="399"/>
        <v>-1.6011036881688483</v>
      </c>
      <c r="EB42" s="98"/>
      <c r="EC42" s="98"/>
      <c r="ED42" s="98"/>
      <c r="EE42" s="98"/>
      <c r="EF42" s="98"/>
      <c r="EG42" s="98"/>
      <c r="EH42" s="98"/>
      <c r="EI42" s="98"/>
      <c r="EJ42" s="98"/>
      <c r="EK42" s="98"/>
      <c r="EL42" s="98"/>
      <c r="EM42" s="98"/>
      <c r="EN42" s="98"/>
      <c r="EO42" s="98"/>
      <c r="EP42" s="98"/>
      <c r="EU42" s="94"/>
      <c r="EV42" s="94"/>
      <c r="EW42" s="94"/>
      <c r="EX42" s="102">
        <v>5</v>
      </c>
      <c r="EY42" s="99">
        <f t="shared" ref="EY42:GD42" si="400">((EY11/$EX$268)-INT(EY11/$EX$268))*2*PI()</f>
        <v>3.5381361302561238</v>
      </c>
      <c r="EZ42" s="99">
        <f t="shared" si="400"/>
        <v>0.81562960981630561</v>
      </c>
      <c r="FA42" s="99">
        <f t="shared" si="400"/>
        <v>1.9930313287180739</v>
      </c>
      <c r="FB42" s="99">
        <f t="shared" si="400"/>
        <v>4.2659552954357061</v>
      </c>
      <c r="FC42" s="99">
        <f t="shared" si="400"/>
        <v>1.0711928100349817</v>
      </c>
      <c r="FD42" s="99">
        <f t="shared" si="400"/>
        <v>4.7781031410198134</v>
      </c>
      <c r="FE42" s="99">
        <f t="shared" si="400"/>
        <v>2.6794014824680383</v>
      </c>
      <c r="FF42" s="99">
        <f t="shared" si="400"/>
        <v>0.95567926134366998</v>
      </c>
      <c r="FG42" s="99">
        <f t="shared" si="400"/>
        <v>5.8141033186118225</v>
      </c>
      <c r="FH42" s="99">
        <f t="shared" si="400"/>
        <v>4.6310251801337694</v>
      </c>
      <c r="FI42" s="99">
        <f t="shared" si="400"/>
        <v>3.6457929899381503</v>
      </c>
      <c r="FJ42" s="99">
        <f t="shared" si="400"/>
        <v>2.8243683326211948</v>
      </c>
      <c r="FK42" s="99">
        <f t="shared" si="400"/>
        <v>2.1399681920631335</v>
      </c>
      <c r="FL42" s="99">
        <f t="shared" si="400"/>
        <v>1.5712604356043913</v>
      </c>
      <c r="FM42" s="99">
        <f t="shared" si="400"/>
        <v>1.1010638857465687</v>
      </c>
      <c r="FN42" s="99">
        <f t="shared" si="400"/>
        <v>0.71539830428332551</v>
      </c>
      <c r="FO42" s="99">
        <f t="shared" si="400"/>
        <v>0.40278064317015444</v>
      </c>
      <c r="FP42" s="99">
        <f t="shared" si="400"/>
        <v>0.15369708259586215</v>
      </c>
      <c r="FQ42" s="99">
        <f t="shared" si="400"/>
        <v>0.15369708259586215</v>
      </c>
      <c r="FR42" s="99">
        <f t="shared" si="400"/>
        <v>8.2173838267166149E-2</v>
      </c>
      <c r="FS42" s="99">
        <f t="shared" si="400"/>
        <v>0.10169410216647434</v>
      </c>
      <c r="FT42" s="99">
        <f t="shared" si="400"/>
        <v>0.15353201239868658</v>
      </c>
      <c r="FU42" s="99">
        <f t="shared" si="400"/>
        <v>0.23478829556992858</v>
      </c>
      <c r="FV42" s="99">
        <f t="shared" si="400"/>
        <v>0.34289757998074333</v>
      </c>
      <c r="FW42" s="99">
        <f t="shared" si="400"/>
        <v>0.47558205365933359</v>
      </c>
      <c r="FX42" s="99">
        <f t="shared" si="400"/>
        <v>0.63081257198100238</v>
      </c>
      <c r="FY42" s="99">
        <f t="shared" si="400"/>
        <v>0.8067758649877419</v>
      </c>
      <c r="FZ42" s="99">
        <f t="shared" si="400"/>
        <v>1.001846764851396</v>
      </c>
      <c r="GA42" s="99">
        <f t="shared" si="400"/>
        <v>1.2145645853133404</v>
      </c>
      <c r="GB42" s="99">
        <f t="shared" si="400"/>
        <v>1.4436129512143014</v>
      </c>
      <c r="GC42" s="99">
        <f t="shared" si="400"/>
        <v>1.6878025077614498</v>
      </c>
      <c r="GD42" s="99">
        <f t="shared" si="400"/>
        <v>1.9460560437937238</v>
      </c>
      <c r="GE42" s="99">
        <f t="shared" ref="GE42:GZ42" si="401">((GE11/$EX$268)-INT(GE11/$EX$268))*2*PI()</f>
        <v>2.2173956469548273</v>
      </c>
      <c r="GF42" s="99">
        <f t="shared" si="401"/>
        <v>2.5009315758923893</v>
      </c>
      <c r="GG42" s="99">
        <f t="shared" si="401"/>
        <v>2.7958525888745798</v>
      </c>
      <c r="GH42" s="99">
        <f t="shared" si="401"/>
        <v>3.1014175122397893</v>
      </c>
      <c r="GI42" s="99">
        <f t="shared" si="401"/>
        <v>1.1529382720625312</v>
      </c>
      <c r="GJ42" s="99">
        <f t="shared" si="401"/>
        <v>2.8093332403988973</v>
      </c>
      <c r="GK42" s="99">
        <f t="shared" si="401"/>
        <v>3.7724731492618755</v>
      </c>
      <c r="GL42" s="99">
        <f t="shared" si="401"/>
        <v>4.8198724782291604</v>
      </c>
      <c r="GM42" s="99">
        <f t="shared" si="401"/>
        <v>5.9475674496536817</v>
      </c>
      <c r="GN42" s="99">
        <f t="shared" si="401"/>
        <v>0.86863920769535075</v>
      </c>
      <c r="GO42" s="99">
        <f t="shared" si="401"/>
        <v>2.1459397196956038</v>
      </c>
      <c r="GP42" s="99">
        <f t="shared" si="401"/>
        <v>3.4929657053567063</v>
      </c>
      <c r="GQ42" s="99">
        <f t="shared" si="401"/>
        <v>4.906586658553012</v>
      </c>
      <c r="GR42" s="99">
        <f t="shared" si="401"/>
        <v>0.10066197290611206</v>
      </c>
      <c r="GS42" s="99">
        <f t="shared" si="401"/>
        <v>1.6387707879801194</v>
      </c>
      <c r="GT42" s="99">
        <f t="shared" si="401"/>
        <v>3.2350895765104921</v>
      </c>
      <c r="GU42" s="99">
        <f t="shared" si="401"/>
        <v>4.8871235559830959</v>
      </c>
      <c r="GV42" s="99">
        <f t="shared" si="401"/>
        <v>0.30932695364262131</v>
      </c>
      <c r="GW42" s="99">
        <f t="shared" si="401"/>
        <v>2.0658357590671494</v>
      </c>
      <c r="GX42" s="99">
        <f t="shared" si="401"/>
        <v>3.8713480012224055</v>
      </c>
      <c r="GY42" s="99">
        <f t="shared" si="401"/>
        <v>5.7238576489450326</v>
      </c>
      <c r="GZ42" s="99">
        <f t="shared" si="401"/>
        <v>1.3382771786885324</v>
      </c>
      <c r="HA42" s="99"/>
      <c r="HB42" s="99"/>
      <c r="HC42" s="99"/>
      <c r="HD42" s="99"/>
      <c r="HE42" s="99"/>
      <c r="HF42" s="99"/>
      <c r="HG42" s="99"/>
      <c r="HH42" s="99"/>
      <c r="HI42" s="99"/>
      <c r="HJ42" s="99"/>
      <c r="HK42" s="99"/>
      <c r="HL42" s="99"/>
      <c r="HM42" s="99"/>
      <c r="HN42" s="99"/>
      <c r="HO42" s="99"/>
      <c r="HP42" s="99"/>
      <c r="HQ42" s="99"/>
      <c r="HR42" s="99"/>
      <c r="HS42" s="99"/>
      <c r="HT42" s="99"/>
      <c r="HU42" s="99"/>
      <c r="HV42" s="99"/>
      <c r="HW42" s="99">
        <f t="shared" ref="HW42:IN42" si="402">HW11-$BX11</f>
        <v>47.652132139037263</v>
      </c>
      <c r="HX42" s="99">
        <f t="shared" si="402"/>
        <v>36.327756833996887</v>
      </c>
      <c r="HY42" s="99">
        <f t="shared" si="402"/>
        <v>32.261467747223122</v>
      </c>
      <c r="HZ42" s="99">
        <f t="shared" si="402"/>
        <v>28.940838658908973</v>
      </c>
      <c r="IA42" s="99">
        <f t="shared" si="402"/>
        <v>26.195216082489424</v>
      </c>
      <c r="IB42" s="99">
        <f t="shared" si="402"/>
        <v>23.897026815672433</v>
      </c>
      <c r="IC42" s="99">
        <f t="shared" si="402"/>
        <v>21.951015496133664</v>
      </c>
      <c r="ID42" s="99">
        <f t="shared" si="402"/>
        <v>20.285606412576811</v>
      </c>
      <c r="IE42" s="99">
        <f t="shared" si="402"/>
        <v>18.846483657614897</v>
      </c>
      <c r="IF42" s="99">
        <f t="shared" si="402"/>
        <v>17.5919585799316</v>
      </c>
      <c r="IG42" s="99">
        <f t="shared" si="402"/>
        <v>16.489656145453409</v>
      </c>
      <c r="IH42" s="99">
        <f t="shared" si="402"/>
        <v>15.514141559703688</v>
      </c>
      <c r="II42" s="99">
        <f t="shared" si="402"/>
        <v>14.645209320760614</v>
      </c>
      <c r="IJ42" s="99">
        <f t="shared" si="402"/>
        <v>13.866638588011824</v>
      </c>
      <c r="IK42" s="99">
        <f t="shared" si="402"/>
        <v>13.165278424431307</v>
      </c>
      <c r="IL42" s="99">
        <f t="shared" si="402"/>
        <v>12.530368242972344</v>
      </c>
      <c r="IM42" s="99">
        <f t="shared" si="402"/>
        <v>11.953027543757173</v>
      </c>
      <c r="IN42" s="99">
        <f t="shared" si="402"/>
        <v>11.425868737304768</v>
      </c>
      <c r="IO42" s="99">
        <f t="shared" ref="IO42:JF42" si="403">IO11-$BX11</f>
        <v>11.425868737304768</v>
      </c>
      <c r="IP42" s="99">
        <f t="shared" si="403"/>
        <v>10.5906202233908</v>
      </c>
      <c r="IQ42" s="99">
        <f t="shared" si="403"/>
        <v>10.212747812683489</v>
      </c>
      <c r="IR42" s="99">
        <f t="shared" si="403"/>
        <v>9.8581580310800234</v>
      </c>
      <c r="IS42" s="99">
        <f t="shared" si="403"/>
        <v>9.5247881715945084</v>
      </c>
      <c r="IT42" s="99">
        <f t="shared" si="403"/>
        <v>9.2108094389815278</v>
      </c>
      <c r="IU42" s="99">
        <f t="shared" si="403"/>
        <v>8.9145950808980956</v>
      </c>
      <c r="IV42" s="99">
        <f t="shared" si="403"/>
        <v>8.6346935315744417</v>
      </c>
      <c r="IW42" s="99">
        <f t="shared" si="403"/>
        <v>8.3698056825257936</v>
      </c>
      <c r="IX42" s="99">
        <f t="shared" si="403"/>
        <v>8.1187655669964158</v>
      </c>
      <c r="IY42" s="99">
        <f t="shared" si="403"/>
        <v>7.8805238807196361</v>
      </c>
      <c r="IZ42" s="99">
        <f t="shared" si="403"/>
        <v>7.6541338693744194</v>
      </c>
      <c r="JA42" s="99">
        <f t="shared" si="403"/>
        <v>7.4387391990478875</v>
      </c>
      <c r="JB42" s="99">
        <f t="shared" si="403"/>
        <v>7.2335634948322252</v>
      </c>
      <c r="JC42" s="99">
        <f t="shared" si="403"/>
        <v>7.0379012880568439</v>
      </c>
      <c r="JD42" s="99">
        <f t="shared" si="403"/>
        <v>6.8511101574100906</v>
      </c>
      <c r="JE42" s="99">
        <f t="shared" si="403"/>
        <v>6.6726038855310321</v>
      </c>
      <c r="JF42" s="99">
        <f t="shared" si="403"/>
        <v>6.501846482265023</v>
      </c>
      <c r="JG42" s="99">
        <f t="shared" ref="JG42:JX42" si="404">JG11-$BX11</f>
        <v>5.602518608477709</v>
      </c>
      <c r="JH42" s="99">
        <f t="shared" si="404"/>
        <v>4.5894388567744215</v>
      </c>
      <c r="JI42" s="99">
        <f t="shared" si="404"/>
        <v>4.1073050777522724</v>
      </c>
      <c r="JJ42" s="99">
        <f t="shared" si="404"/>
        <v>3.6405015408496695</v>
      </c>
      <c r="JK42" s="99">
        <f t="shared" si="404"/>
        <v>3.188367627441437</v>
      </c>
      <c r="JL42" s="99">
        <f t="shared" si="404"/>
        <v>2.7502762745484119</v>
      </c>
      <c r="JM42" s="99">
        <f t="shared" si="404"/>
        <v>2.3256321938239353</v>
      </c>
      <c r="JN42" s="99">
        <f t="shared" si="404"/>
        <v>1.9138701686773913</v>
      </c>
      <c r="JO42" s="99">
        <f t="shared" si="404"/>
        <v>1.5144534303074124</v>
      </c>
      <c r="JP42" s="99">
        <f t="shared" si="404"/>
        <v>1.1268721123734906</v>
      </c>
      <c r="JQ42" s="99">
        <f t="shared" si="404"/>
        <v>0.75064178322375597</v>
      </c>
      <c r="JR42" s="99">
        <f t="shared" si="404"/>
        <v>0.38530205397759687</v>
      </c>
      <c r="JS42" s="99">
        <f t="shared" si="404"/>
        <v>3.0415260299179181E-2</v>
      </c>
      <c r="JT42" s="99">
        <f t="shared" si="404"/>
        <v>-0.31443478463717156</v>
      </c>
      <c r="JU42" s="99">
        <f t="shared" si="404"/>
        <v>-0.64964396872011321</v>
      </c>
      <c r="JV42" s="99">
        <f t="shared" si="404"/>
        <v>-0.97558899389321141</v>
      </c>
      <c r="JW42" s="99">
        <f t="shared" si="404"/>
        <v>-1.2926284265277275</v>
      </c>
      <c r="JX42" s="99">
        <f t="shared" si="404"/>
        <v>-1.6011036881688483</v>
      </c>
      <c r="JY42" s="99"/>
      <c r="JZ42" s="99"/>
      <c r="KA42" s="99"/>
      <c r="KH42" s="103">
        <v>5</v>
      </c>
      <c r="KI42" s="100">
        <f t="shared" ref="KI42:LN42" si="405">((KI11/$KH$268)-INT(KI11/$KH$268))*2*PI()</f>
        <v>0.7930869533326611</v>
      </c>
      <c r="KJ42" s="100">
        <f t="shared" si="405"/>
        <v>1.6312592196326112</v>
      </c>
      <c r="KK42" s="100">
        <f t="shared" si="405"/>
        <v>3.9860626574361477</v>
      </c>
      <c r="KL42" s="100">
        <f t="shared" si="405"/>
        <v>2.2487252836918263</v>
      </c>
      <c r="KM42" s="100">
        <f t="shared" si="405"/>
        <v>2.1423856200699634</v>
      </c>
      <c r="KN42" s="100">
        <f t="shared" si="405"/>
        <v>3.2730209748600401</v>
      </c>
      <c r="KO42" s="100">
        <f t="shared" si="405"/>
        <v>5.3588029649360767</v>
      </c>
      <c r="KP42" s="100">
        <f t="shared" si="405"/>
        <v>1.91135852268734</v>
      </c>
      <c r="KQ42" s="100">
        <f t="shared" si="405"/>
        <v>5.3450213300440579</v>
      </c>
      <c r="KR42" s="100">
        <f t="shared" si="405"/>
        <v>2.9788650530879517</v>
      </c>
      <c r="KS42" s="100">
        <f t="shared" si="405"/>
        <v>1.0084006726967145</v>
      </c>
      <c r="KT42" s="100">
        <f t="shared" si="405"/>
        <v>5.6487366652423896</v>
      </c>
      <c r="KU42" s="100">
        <f t="shared" si="405"/>
        <v>4.279936384126267</v>
      </c>
      <c r="KV42" s="100">
        <f t="shared" si="405"/>
        <v>3.1425208712087827</v>
      </c>
      <c r="KW42" s="100">
        <f t="shared" si="405"/>
        <v>2.2021277714931373</v>
      </c>
      <c r="KX42" s="100">
        <f t="shared" si="405"/>
        <v>1.430796608566651</v>
      </c>
      <c r="KY42" s="100">
        <f t="shared" si="405"/>
        <v>0.80556128634030888</v>
      </c>
      <c r="KZ42" s="100">
        <f t="shared" si="405"/>
        <v>0.3073941651917243</v>
      </c>
      <c r="LA42" s="100">
        <f t="shared" si="405"/>
        <v>0.3073941651917243</v>
      </c>
      <c r="LB42" s="100">
        <f t="shared" si="405"/>
        <v>0.1643476765343323</v>
      </c>
      <c r="LC42" s="100">
        <f t="shared" si="405"/>
        <v>0.20338820433294869</v>
      </c>
      <c r="LD42" s="100">
        <f t="shared" si="405"/>
        <v>0.30706402479737316</v>
      </c>
      <c r="LE42" s="100">
        <f t="shared" si="405"/>
        <v>0.46957659113985717</v>
      </c>
      <c r="LF42" s="100">
        <f t="shared" si="405"/>
        <v>0.68579515996148666</v>
      </c>
      <c r="LG42" s="100">
        <f t="shared" si="405"/>
        <v>0.95116410731866718</v>
      </c>
      <c r="LH42" s="100">
        <f t="shared" si="405"/>
        <v>1.2616251439620048</v>
      </c>
      <c r="LI42" s="100">
        <f t="shared" si="405"/>
        <v>1.6135517299754838</v>
      </c>
      <c r="LJ42" s="100">
        <f t="shared" si="405"/>
        <v>2.003693529702792</v>
      </c>
      <c r="LK42" s="100">
        <f t="shared" si="405"/>
        <v>2.4291291706266809</v>
      </c>
      <c r="LL42" s="100">
        <f t="shared" si="405"/>
        <v>2.8872259024286029</v>
      </c>
      <c r="LM42" s="100">
        <f t="shared" si="405"/>
        <v>3.3756050155228996</v>
      </c>
      <c r="LN42" s="100">
        <f t="shared" si="405"/>
        <v>3.8921120875874475</v>
      </c>
      <c r="LO42" s="100">
        <f t="shared" ref="LO42:MJ42" si="406">((LO11/$KH$268)-INT(LO11/$KH$268))*2*PI()</f>
        <v>4.4347912939096545</v>
      </c>
      <c r="LP42" s="100">
        <f t="shared" si="406"/>
        <v>5.0018631517847787</v>
      </c>
      <c r="LQ42" s="100">
        <f t="shared" si="406"/>
        <v>5.5917051777491595</v>
      </c>
      <c r="LR42" s="100">
        <f t="shared" si="406"/>
        <v>6.2028350244795787</v>
      </c>
      <c r="LS42" s="100">
        <f t="shared" si="406"/>
        <v>2.3058765441250624</v>
      </c>
      <c r="LT42" s="100">
        <f t="shared" si="406"/>
        <v>5.6186664807977946</v>
      </c>
      <c r="LU42" s="100">
        <f t="shared" si="406"/>
        <v>1.261760991344165</v>
      </c>
      <c r="LV42" s="100">
        <f t="shared" si="406"/>
        <v>3.3565596492787351</v>
      </c>
      <c r="LW42" s="100">
        <f t="shared" si="406"/>
        <v>5.6119495921277771</v>
      </c>
      <c r="LX42" s="100">
        <f t="shared" si="406"/>
        <v>1.7372784153907015</v>
      </c>
      <c r="LY42" s="100">
        <f t="shared" si="406"/>
        <v>4.2918794393912076</v>
      </c>
      <c r="LZ42" s="100">
        <f t="shared" si="406"/>
        <v>0.70274610353382594</v>
      </c>
      <c r="MA42" s="100">
        <f t="shared" si="406"/>
        <v>3.5299880099264382</v>
      </c>
      <c r="MB42" s="100">
        <f t="shared" si="406"/>
        <v>0.20132394581222413</v>
      </c>
      <c r="MC42" s="100">
        <f t="shared" si="406"/>
        <v>3.2775415759602389</v>
      </c>
      <c r="MD42" s="100">
        <f t="shared" si="406"/>
        <v>0.18699384584139783</v>
      </c>
      <c r="ME42" s="100">
        <f t="shared" si="406"/>
        <v>3.4910618047866051</v>
      </c>
      <c r="MF42" s="100">
        <f t="shared" si="406"/>
        <v>0.61865390728524261</v>
      </c>
      <c r="MG42" s="100">
        <f t="shared" si="406"/>
        <v>4.1316715181342989</v>
      </c>
      <c r="MH42" s="100">
        <f t="shared" si="406"/>
        <v>1.4595106952652248</v>
      </c>
      <c r="MI42" s="100">
        <f t="shared" si="406"/>
        <v>5.164529990710478</v>
      </c>
      <c r="MJ42" s="100">
        <f t="shared" si="406"/>
        <v>2.6765543573770647</v>
      </c>
      <c r="MK42" s="100"/>
      <c r="ML42" s="100"/>
      <c r="MM42" s="100"/>
      <c r="MN42" s="100"/>
      <c r="MO42" s="100"/>
      <c r="MP42" s="100"/>
      <c r="MQ42" s="100"/>
      <c r="MR42" s="100"/>
      <c r="MS42" s="100"/>
      <c r="MT42" s="100"/>
      <c r="MU42" s="100"/>
      <c r="MV42" s="100"/>
      <c r="MW42" s="100"/>
      <c r="MX42" s="100"/>
      <c r="MY42" s="100"/>
      <c r="MZ42" s="100"/>
      <c r="NA42" s="100"/>
      <c r="NB42" s="100"/>
      <c r="NC42" s="100"/>
      <c r="ND42" s="100"/>
      <c r="NE42" s="100"/>
      <c r="NF42" s="100"/>
      <c r="NG42" s="100">
        <f t="shared" ref="NG42:PH42" si="407">NG11-$BX11</f>
        <v>47.652132139037263</v>
      </c>
      <c r="NH42" s="100">
        <f t="shared" si="407"/>
        <v>36.327756833996887</v>
      </c>
      <c r="NI42" s="100">
        <f t="shared" si="407"/>
        <v>32.261467747223122</v>
      </c>
      <c r="NJ42" s="100">
        <f t="shared" si="407"/>
        <v>28.940838658908973</v>
      </c>
      <c r="NK42" s="100">
        <f t="shared" si="407"/>
        <v>26.195216082489424</v>
      </c>
      <c r="NL42" s="100">
        <f t="shared" si="407"/>
        <v>23.897026815672433</v>
      </c>
      <c r="NM42" s="100">
        <f t="shared" si="407"/>
        <v>21.951015496133664</v>
      </c>
      <c r="NN42" s="100">
        <f t="shared" si="407"/>
        <v>20.285606412576811</v>
      </c>
      <c r="NO42" s="100">
        <f t="shared" si="407"/>
        <v>18.846483657614897</v>
      </c>
      <c r="NP42" s="100">
        <f t="shared" si="407"/>
        <v>17.5919585799316</v>
      </c>
      <c r="NQ42" s="100">
        <f t="shared" si="407"/>
        <v>16.489656145453409</v>
      </c>
      <c r="NR42" s="100">
        <f t="shared" si="407"/>
        <v>15.514141559703688</v>
      </c>
      <c r="NS42" s="100">
        <f t="shared" si="407"/>
        <v>14.645209320760614</v>
      </c>
      <c r="NT42" s="100">
        <f t="shared" si="407"/>
        <v>13.866638588011824</v>
      </c>
      <c r="NU42" s="100">
        <f t="shared" si="407"/>
        <v>13.165278424431307</v>
      </c>
      <c r="NV42" s="100">
        <f t="shared" si="407"/>
        <v>12.530368242972344</v>
      </c>
      <c r="NW42" s="100">
        <f t="shared" si="407"/>
        <v>11.953027543757173</v>
      </c>
      <c r="NX42" s="100">
        <f t="shared" si="407"/>
        <v>11.425868737304768</v>
      </c>
      <c r="NY42" s="100">
        <f t="shared" si="407"/>
        <v>11.425868737304768</v>
      </c>
      <c r="NZ42" s="100">
        <f t="shared" si="407"/>
        <v>10.5906202233908</v>
      </c>
      <c r="OA42" s="100">
        <f t="shared" si="407"/>
        <v>10.212747812683489</v>
      </c>
      <c r="OB42" s="100">
        <f t="shared" si="407"/>
        <v>9.8581580310800234</v>
      </c>
      <c r="OC42" s="100">
        <f t="shared" si="407"/>
        <v>9.5247881715945084</v>
      </c>
      <c r="OD42" s="100">
        <f t="shared" si="407"/>
        <v>9.2108094389815278</v>
      </c>
      <c r="OE42" s="100">
        <f t="shared" si="407"/>
        <v>8.9145950808980956</v>
      </c>
      <c r="OF42" s="100">
        <f t="shared" si="407"/>
        <v>8.6346935315744417</v>
      </c>
      <c r="OG42" s="100">
        <f t="shared" si="407"/>
        <v>8.3698056825257936</v>
      </c>
      <c r="OH42" s="100">
        <f t="shared" si="407"/>
        <v>8.1187655669964158</v>
      </c>
      <c r="OI42" s="100">
        <f t="shared" si="407"/>
        <v>7.8805238807196361</v>
      </c>
      <c r="OJ42" s="100">
        <f t="shared" si="407"/>
        <v>7.6541338693744194</v>
      </c>
      <c r="OK42" s="100">
        <f t="shared" si="407"/>
        <v>7.4387391990478875</v>
      </c>
      <c r="OL42" s="100">
        <f t="shared" si="407"/>
        <v>7.2335634948322252</v>
      </c>
      <c r="OM42" s="100">
        <f t="shared" si="407"/>
        <v>7.0379012880568439</v>
      </c>
      <c r="ON42" s="100">
        <f t="shared" si="407"/>
        <v>6.8511101574100906</v>
      </c>
      <c r="OO42" s="100">
        <f t="shared" si="407"/>
        <v>6.6726038855310321</v>
      </c>
      <c r="OP42" s="100">
        <f t="shared" si="407"/>
        <v>6.501846482265023</v>
      </c>
      <c r="OQ42" s="100">
        <f t="shared" si="407"/>
        <v>5.602518608477709</v>
      </c>
      <c r="OR42" s="100">
        <f t="shared" si="407"/>
        <v>4.5894388567744215</v>
      </c>
      <c r="OS42" s="100">
        <f t="shared" si="407"/>
        <v>4.1073050777522724</v>
      </c>
      <c r="OT42" s="100">
        <f t="shared" si="407"/>
        <v>3.6405015408496695</v>
      </c>
      <c r="OU42" s="100">
        <f t="shared" si="407"/>
        <v>3.188367627441437</v>
      </c>
      <c r="OV42" s="100">
        <f t="shared" si="407"/>
        <v>2.7502762745484119</v>
      </c>
      <c r="OW42" s="100">
        <f t="shared" si="407"/>
        <v>2.3256321938239353</v>
      </c>
      <c r="OX42" s="100">
        <f t="shared" si="407"/>
        <v>1.9138701686773913</v>
      </c>
      <c r="OY42" s="100">
        <f t="shared" si="407"/>
        <v>1.5144534303074124</v>
      </c>
      <c r="OZ42" s="100">
        <f t="shared" si="407"/>
        <v>1.1268721123734906</v>
      </c>
      <c r="PA42" s="100">
        <f t="shared" si="407"/>
        <v>0.75064178322375597</v>
      </c>
      <c r="PB42" s="100">
        <f t="shared" si="407"/>
        <v>0.38530205397759687</v>
      </c>
      <c r="PC42" s="100">
        <f t="shared" si="407"/>
        <v>3.0415260299179181E-2</v>
      </c>
      <c r="PD42" s="100">
        <f t="shared" si="407"/>
        <v>-0.31443478463717156</v>
      </c>
      <c r="PE42" s="100">
        <f t="shared" si="407"/>
        <v>-0.64964396872011321</v>
      </c>
      <c r="PF42" s="100">
        <f t="shared" si="407"/>
        <v>-0.97558899389321141</v>
      </c>
      <c r="PG42" s="100">
        <f t="shared" si="407"/>
        <v>-1.2926284265277275</v>
      </c>
      <c r="PH42" s="100">
        <f t="shared" si="407"/>
        <v>-1.6011036881688483</v>
      </c>
      <c r="PI42" s="100"/>
      <c r="PJ42" s="100"/>
      <c r="PK42" s="100"/>
    </row>
    <row r="43" spans="1:427" x14ac:dyDescent="0.2">
      <c r="A43" s="92"/>
      <c r="B43" s="92"/>
      <c r="C43" s="101">
        <v>6</v>
      </c>
      <c r="D43" s="98">
        <f t="shared" ref="D43:AI43" si="408">((D12/$C$270)-INT(D12/$C$270))*2*PI()</f>
        <v>0.68165568463223047</v>
      </c>
      <c r="E43" s="98">
        <f t="shared" si="408"/>
        <v>5.8211575810135372</v>
      </c>
      <c r="F43" s="98">
        <f t="shared" si="408"/>
        <v>0.21328463595054445</v>
      </c>
      <c r="G43" s="98">
        <f t="shared" si="408"/>
        <v>1.4233072717297504</v>
      </c>
      <c r="H43" s="98">
        <f t="shared" si="408"/>
        <v>3.0300746565376153</v>
      </c>
      <c r="I43" s="98">
        <f t="shared" si="408"/>
        <v>4.9369869529722763</v>
      </c>
      <c r="J43" s="98">
        <f t="shared" si="408"/>
        <v>0.79202244461499305</v>
      </c>
      <c r="K43" s="98">
        <f t="shared" si="408"/>
        <v>3.1115812943455929</v>
      </c>
      <c r="L43" s="98">
        <f t="shared" si="408"/>
        <v>5.575537810758564</v>
      </c>
      <c r="M43" s="98">
        <f t="shared" si="408"/>
        <v>1.8729250571338742</v>
      </c>
      <c r="N43" s="98">
        <f t="shared" si="408"/>
        <v>4.548883478090116</v>
      </c>
      <c r="O43" s="98">
        <f t="shared" si="408"/>
        <v>1.020578373384998</v>
      </c>
      <c r="P43" s="98">
        <f t="shared" si="408"/>
        <v>3.8414390913051846</v>
      </c>
      <c r="Q43" s="98">
        <f t="shared" si="408"/>
        <v>0.43479653595470485</v>
      </c>
      <c r="R43" s="98">
        <f t="shared" si="408"/>
        <v>3.3587329040066876</v>
      </c>
      <c r="S43" s="98">
        <f t="shared" si="408"/>
        <v>4.0137578147756169E-2</v>
      </c>
      <c r="T43" s="98">
        <f t="shared" si="408"/>
        <v>3.0398480806107391</v>
      </c>
      <c r="U43" s="98">
        <f t="shared" si="408"/>
        <v>6.0700970263336673</v>
      </c>
      <c r="V43" s="98">
        <f t="shared" si="408"/>
        <v>6.0700970263336673</v>
      </c>
      <c r="W43" s="98">
        <f t="shared" si="408"/>
        <v>6.0553137147176139</v>
      </c>
      <c r="X43" s="98">
        <f t="shared" si="408"/>
        <v>6.0745825723503328</v>
      </c>
      <c r="Y43" s="98">
        <f t="shared" si="408"/>
        <v>6.1094340692494447</v>
      </c>
      <c r="Z43" s="98">
        <f t="shared" si="408"/>
        <v>6.1584684626627677</v>
      </c>
      <c r="AA43" s="98">
        <f t="shared" si="408"/>
        <v>6.2204474674573627</v>
      </c>
      <c r="AB43" s="98">
        <f t="shared" si="408"/>
        <v>1.1086498992897502E-2</v>
      </c>
      <c r="AC43" s="98">
        <f t="shared" si="408"/>
        <v>9.5777068437822702E-2</v>
      </c>
      <c r="AD43" s="98">
        <f t="shared" si="408"/>
        <v>0.19045906592859851</v>
      </c>
      <c r="AE43" s="98">
        <f t="shared" si="408"/>
        <v>0.29434855016958406</v>
      </c>
      <c r="AF43" s="98">
        <f t="shared" si="408"/>
        <v>0.40674101484249542</v>
      </c>
      <c r="AG43" s="98">
        <f t="shared" si="408"/>
        <v>0.52700163397428279</v>
      </c>
      <c r="AH43" s="98">
        <f t="shared" si="408"/>
        <v>0.65455690218873441</v>
      </c>
      <c r="AI43" s="98">
        <f t="shared" si="408"/>
        <v>0.7888874438413237</v>
      </c>
      <c r="AJ43" s="98">
        <f t="shared" ref="AJ43:BE43" si="409">((AJ12/$C$270)-INT(AJ12/$C$270))*2*PI()</f>
        <v>0.92952180570966714</v>
      </c>
      <c r="AK43" s="98">
        <f t="shared" si="409"/>
        <v>1.0760310805746647</v>
      </c>
      <c r="AL43" s="98">
        <f t="shared" si="409"/>
        <v>1.2280242353825057</v>
      </c>
      <c r="AM43" s="98">
        <f t="shared" si="409"/>
        <v>1.3851440390605823</v>
      </c>
      <c r="AN43" s="98">
        <f t="shared" si="409"/>
        <v>0.4339892449994926</v>
      </c>
      <c r="AO43" s="98">
        <f t="shared" si="409"/>
        <v>1.2881687671715265</v>
      </c>
      <c r="AP43" s="98">
        <f t="shared" si="409"/>
        <v>4.9237092353098308</v>
      </c>
      <c r="AQ43" s="98">
        <f t="shared" si="409"/>
        <v>2.3178072630035533</v>
      </c>
      <c r="AR43" s="98">
        <f t="shared" si="409"/>
        <v>6.0348671574768362</v>
      </c>
      <c r="AS43" s="98">
        <f t="shared" si="409"/>
        <v>3.5066664422530165</v>
      </c>
      <c r="AT43" s="98">
        <f t="shared" si="409"/>
        <v>1.0146453647348106</v>
      </c>
      <c r="AU43" s="98">
        <f t="shared" si="409"/>
        <v>4.8403438829350689</v>
      </c>
      <c r="AV43" s="98">
        <f t="shared" si="409"/>
        <v>2.4158391633498901</v>
      </c>
      <c r="AW43" s="98">
        <f t="shared" si="409"/>
        <v>2.2851317247300669E-2</v>
      </c>
      <c r="AX43" s="98">
        <f t="shared" si="409"/>
        <v>3.9431818112092829</v>
      </c>
      <c r="AY43" s="98">
        <f t="shared" si="409"/>
        <v>1.6091522839643806</v>
      </c>
      <c r="AZ43" s="98">
        <f t="shared" si="409"/>
        <v>5.5858968109912093</v>
      </c>
      <c r="BA43" s="98">
        <f t="shared" si="409"/>
        <v>3.3058749092384581</v>
      </c>
      <c r="BB43" s="98">
        <f t="shared" si="409"/>
        <v>1.0511644712373593</v>
      </c>
      <c r="BC43" s="98">
        <f t="shared" si="409"/>
        <v>5.103901924925772</v>
      </c>
      <c r="BD43" s="98">
        <f t="shared" si="409"/>
        <v>2.8967226686039975</v>
      </c>
      <c r="BE43" s="98">
        <f t="shared" si="409"/>
        <v>0.71186952495023426</v>
      </c>
      <c r="BF43" s="98"/>
      <c r="BG43" s="98"/>
      <c r="BH43" s="98"/>
      <c r="BI43" s="98"/>
      <c r="BJ43" s="98"/>
      <c r="BK43" s="98"/>
      <c r="BL43" s="98"/>
      <c r="BM43" s="98"/>
      <c r="BN43" s="98"/>
      <c r="BO43" s="98"/>
      <c r="BP43" s="98"/>
      <c r="BQ43" s="98"/>
      <c r="BR43" s="98"/>
      <c r="BS43" s="98"/>
      <c r="BT43" s="98"/>
      <c r="BU43" s="98"/>
      <c r="BV43" s="98"/>
      <c r="BW43" s="98"/>
      <c r="BX43" s="98"/>
      <c r="BY43" s="98"/>
      <c r="BZ43" s="98">
        <f t="shared" ref="BZ43:DE43" si="410">BZ12-$BX12</f>
        <v>47.051038417090894</v>
      </c>
      <c r="CA43" s="98">
        <f t="shared" si="410"/>
        <v>35.753887254436734</v>
      </c>
      <c r="CB43" s="98">
        <f t="shared" si="410"/>
        <v>31.71947284750982</v>
      </c>
      <c r="CC43" s="98">
        <f t="shared" si="410"/>
        <v>28.432886681997161</v>
      </c>
      <c r="CD43" s="98">
        <f t="shared" si="410"/>
        <v>25.720497496831285</v>
      </c>
      <c r="CE43" s="98">
        <f t="shared" si="410"/>
        <v>23.453425510098384</v>
      </c>
      <c r="CF43" s="98">
        <f t="shared" si="410"/>
        <v>21.535955444522642</v>
      </c>
      <c r="CG43" s="98">
        <f t="shared" si="410"/>
        <v>19.896463373173759</v>
      </c>
      <c r="CH43" s="98">
        <f t="shared" si="410"/>
        <v>18.480773216920824</v>
      </c>
      <c r="CI43" s="98">
        <f t="shared" si="410"/>
        <v>17.247411245265113</v>
      </c>
      <c r="CJ43" s="98">
        <f t="shared" si="410"/>
        <v>16.164236705299203</v>
      </c>
      <c r="CK43" s="98">
        <f t="shared" si="410"/>
        <v>15.206042100067236</v>
      </c>
      <c r="CL43" s="98">
        <f t="shared" si="410"/>
        <v>14.352830883247833</v>
      </c>
      <c r="CM43" s="98">
        <f t="shared" si="410"/>
        <v>13.588568998540438</v>
      </c>
      <c r="CN43" s="98">
        <f t="shared" si="410"/>
        <v>12.900269957254579</v>
      </c>
      <c r="CO43" s="98">
        <f t="shared" si="410"/>
        <v>12.277316787520817</v>
      </c>
      <c r="CP43" s="98">
        <f t="shared" si="410"/>
        <v>11.710953920279536</v>
      </c>
      <c r="CQ43" s="98">
        <f t="shared" si="410"/>
        <v>11.193902297453803</v>
      </c>
      <c r="CR43" s="98">
        <f t="shared" si="410"/>
        <v>11.193902297453803</v>
      </c>
      <c r="CS43" s="98">
        <f t="shared" si="410"/>
        <v>10.37324930295307</v>
      </c>
      <c r="CT43" s="98">
        <f t="shared" si="410"/>
        <v>10.002036872356427</v>
      </c>
      <c r="CU43" s="98">
        <f t="shared" si="410"/>
        <v>9.6537275102139404</v>
      </c>
      <c r="CV43" s="98">
        <f t="shared" si="410"/>
        <v>9.3262885606490329</v>
      </c>
      <c r="CW43" s="98">
        <f t="shared" si="410"/>
        <v>9.0179183733382899</v>
      </c>
      <c r="CX43" s="98">
        <f t="shared" si="410"/>
        <v>8.7270147486985081</v>
      </c>
      <c r="CY43" s="98">
        <f t="shared" si="410"/>
        <v>8.4521483613704049</v>
      </c>
      <c r="CZ43" s="98">
        <f t="shared" si="410"/>
        <v>8.1920402794430061</v>
      </c>
      <c r="DA43" s="98">
        <f t="shared" si="410"/>
        <v>7.9455428691648819</v>
      </c>
      <c r="DB43" s="98">
        <f t="shared" si="410"/>
        <v>7.7116235107199032</v>
      </c>
      <c r="DC43" s="98">
        <f t="shared" si="410"/>
        <v>7.4893506582679663</v>
      </c>
      <c r="DD43" s="98">
        <f t="shared" si="410"/>
        <v>7.2778818631510944</v>
      </c>
      <c r="DE43" s="98">
        <f t="shared" si="410"/>
        <v>7.0764534477351617</v>
      </c>
      <c r="DF43" s="98">
        <f t="shared" ref="DF43:EA43" si="411">DF12-$BX12</f>
        <v>6.884371572481399</v>
      </c>
      <c r="DG43" s="98">
        <f t="shared" si="411"/>
        <v>6.7010044833581901</v>
      </c>
      <c r="DH43" s="98">
        <f t="shared" si="411"/>
        <v>6.5257757628107242</v>
      </c>
      <c r="DI43" s="98">
        <f t="shared" si="411"/>
        <v>6.3581584369212294</v>
      </c>
      <c r="DJ43" s="98">
        <f t="shared" si="411"/>
        <v>5.4583571288314943</v>
      </c>
      <c r="DK43" s="98">
        <f t="shared" si="411"/>
        <v>4.4497564640894325</v>
      </c>
      <c r="DL43" s="98">
        <f t="shared" si="411"/>
        <v>3.9697897523273298</v>
      </c>
      <c r="DM43" s="98">
        <f t="shared" si="411"/>
        <v>3.5051053598438386</v>
      </c>
      <c r="DN43" s="98">
        <f t="shared" si="411"/>
        <v>3.0550431418330959</v>
      </c>
      <c r="DO43" s="98">
        <f t="shared" si="411"/>
        <v>2.6189766229063025</v>
      </c>
      <c r="DP43" s="98">
        <f t="shared" si="411"/>
        <v>2.1963111959572927</v>
      </c>
      <c r="DQ43" s="98">
        <f t="shared" si="411"/>
        <v>1.7864824018460297</v>
      </c>
      <c r="DR43" s="98">
        <f t="shared" si="411"/>
        <v>1.3889542903445147</v>
      </c>
      <c r="DS43" s="98">
        <f t="shared" si="411"/>
        <v>1.0032178617823604</v>
      </c>
      <c r="DT43" s="98">
        <f t="shared" si="411"/>
        <v>0.62878958805296747</v>
      </c>
      <c r="DU43" s="98">
        <f t="shared" si="411"/>
        <v>0.26521001105211894</v>
      </c>
      <c r="DV43" s="98">
        <f t="shared" si="411"/>
        <v>-8.7957583814898044E-2</v>
      </c>
      <c r="DW43" s="98">
        <f t="shared" si="411"/>
        <v>-0.43112842173172794</v>
      </c>
      <c r="DX43" s="98">
        <f t="shared" si="411"/>
        <v>-0.76469742306045418</v>
      </c>
      <c r="DY43" s="98">
        <f t="shared" si="411"/>
        <v>-1.089040321437011</v>
      </c>
      <c r="DZ43" s="98">
        <f t="shared" si="411"/>
        <v>-1.4045147184538678</v>
      </c>
      <c r="EA43" s="98">
        <f t="shared" si="411"/>
        <v>-1.7114610780259909</v>
      </c>
      <c r="EB43" s="98"/>
      <c r="EC43" s="98"/>
      <c r="ED43" s="98"/>
      <c r="EE43" s="98"/>
      <c r="EF43" s="98"/>
      <c r="EG43" s="98"/>
      <c r="EH43" s="98"/>
      <c r="EI43" s="98"/>
      <c r="EJ43" s="98"/>
      <c r="EK43" s="98"/>
      <c r="EL43" s="98"/>
      <c r="EM43" s="98"/>
      <c r="EN43" s="98"/>
      <c r="EO43" s="98"/>
      <c r="EP43" s="98"/>
      <c r="EU43" s="94"/>
      <c r="EV43" s="94"/>
      <c r="EW43" s="94"/>
      <c r="EX43" s="102">
        <v>6</v>
      </c>
      <c r="EY43" s="99">
        <f t="shared" ref="EY43:GD43" si="412">((EY12/$EX$268)-INT(EY12/$EX$268))*2*PI()</f>
        <v>1.3633113692644609</v>
      </c>
      <c r="EZ43" s="99">
        <f t="shared" si="412"/>
        <v>5.3591298548474873</v>
      </c>
      <c r="FA43" s="99">
        <f t="shared" si="412"/>
        <v>0.4265692719010889</v>
      </c>
      <c r="FB43" s="99">
        <f t="shared" si="412"/>
        <v>2.8466145434595007</v>
      </c>
      <c r="FC43" s="99">
        <f t="shared" si="412"/>
        <v>6.0601493130752306</v>
      </c>
      <c r="FD43" s="99">
        <f t="shared" si="412"/>
        <v>3.5907885987649668</v>
      </c>
      <c r="FE43" s="99">
        <f t="shared" si="412"/>
        <v>1.5840448892299861</v>
      </c>
      <c r="FF43" s="99">
        <f t="shared" si="412"/>
        <v>6.2231625886911859</v>
      </c>
      <c r="FG43" s="99">
        <f t="shared" si="412"/>
        <v>4.8678903143375418</v>
      </c>
      <c r="FH43" s="99">
        <f t="shared" si="412"/>
        <v>3.7458501142677485</v>
      </c>
      <c r="FI43" s="99">
        <f t="shared" si="412"/>
        <v>2.8145816490006466</v>
      </c>
      <c r="FJ43" s="99">
        <f t="shared" si="412"/>
        <v>2.041156746769996</v>
      </c>
      <c r="FK43" s="99">
        <f t="shared" si="412"/>
        <v>1.3996928754307827</v>
      </c>
      <c r="FL43" s="99">
        <f t="shared" si="412"/>
        <v>0.86959307190940971</v>
      </c>
      <c r="FM43" s="99">
        <f t="shared" si="412"/>
        <v>0.43428050083378861</v>
      </c>
      <c r="FN43" s="99">
        <f t="shared" si="412"/>
        <v>8.0275156295512337E-2</v>
      </c>
      <c r="FO43" s="99">
        <f t="shared" si="412"/>
        <v>6.0796961612214782</v>
      </c>
      <c r="FP43" s="99">
        <f t="shared" si="412"/>
        <v>5.8570087454877484</v>
      </c>
      <c r="FQ43" s="99">
        <f t="shared" si="412"/>
        <v>5.8570087454877484</v>
      </c>
      <c r="FR43" s="99">
        <f t="shared" si="412"/>
        <v>5.8274421222556416</v>
      </c>
      <c r="FS43" s="99">
        <f t="shared" si="412"/>
        <v>5.8659798375210803</v>
      </c>
      <c r="FT43" s="99">
        <f t="shared" si="412"/>
        <v>5.9356828313193031</v>
      </c>
      <c r="FU43" s="99">
        <f t="shared" si="412"/>
        <v>6.0337516181459492</v>
      </c>
      <c r="FV43" s="99">
        <f t="shared" si="412"/>
        <v>6.15770962773514</v>
      </c>
      <c r="FW43" s="99">
        <f t="shared" si="412"/>
        <v>2.2172997985795004E-2</v>
      </c>
      <c r="FX43" s="99">
        <f t="shared" si="412"/>
        <v>0.1915541368756454</v>
      </c>
      <c r="FY43" s="99">
        <f t="shared" si="412"/>
        <v>0.38091813185719703</v>
      </c>
      <c r="FZ43" s="99">
        <f t="shared" si="412"/>
        <v>0.58869710033916811</v>
      </c>
      <c r="GA43" s="99">
        <f t="shared" si="412"/>
        <v>0.81348202968499084</v>
      </c>
      <c r="GB43" s="99">
        <f t="shared" si="412"/>
        <v>1.0540032679485656</v>
      </c>
      <c r="GC43" s="99">
        <f t="shared" si="412"/>
        <v>1.3091138043774688</v>
      </c>
      <c r="GD43" s="99">
        <f t="shared" si="412"/>
        <v>1.5777748876826474</v>
      </c>
      <c r="GE43" s="99">
        <f t="shared" ref="GE43:GZ43" si="413">((GE12/$EX$268)-INT(GE12/$EX$268))*2*PI()</f>
        <v>1.8590436114193343</v>
      </c>
      <c r="GF43" s="99">
        <f t="shared" si="413"/>
        <v>2.1520621611493294</v>
      </c>
      <c r="GG43" s="99">
        <f t="shared" si="413"/>
        <v>2.4560484707650114</v>
      </c>
      <c r="GH43" s="99">
        <f t="shared" si="413"/>
        <v>2.7702880781211645</v>
      </c>
      <c r="GI43" s="99">
        <f t="shared" si="413"/>
        <v>0.86797848999898519</v>
      </c>
      <c r="GJ43" s="99">
        <f t="shared" si="413"/>
        <v>2.576337534343053</v>
      </c>
      <c r="GK43" s="99">
        <f t="shared" si="413"/>
        <v>3.5642331634400746</v>
      </c>
      <c r="GL43" s="99">
        <f t="shared" si="413"/>
        <v>4.6356145260071067</v>
      </c>
      <c r="GM43" s="99">
        <f t="shared" si="413"/>
        <v>5.7865490077740862</v>
      </c>
      <c r="GN43" s="99">
        <f t="shared" si="413"/>
        <v>0.73014757732644631</v>
      </c>
      <c r="GO43" s="99">
        <f t="shared" si="413"/>
        <v>2.0292907294696212</v>
      </c>
      <c r="GP43" s="99">
        <f t="shared" si="413"/>
        <v>3.397502458690552</v>
      </c>
      <c r="GQ43" s="99">
        <f t="shared" si="413"/>
        <v>4.8316783266997803</v>
      </c>
      <c r="GR43" s="99">
        <f t="shared" si="413"/>
        <v>4.5702634494601338E-2</v>
      </c>
      <c r="GS43" s="99">
        <f t="shared" si="413"/>
        <v>1.6031783152389791</v>
      </c>
      <c r="GT43" s="99">
        <f t="shared" si="413"/>
        <v>3.2183045679287612</v>
      </c>
      <c r="GU43" s="99">
        <f t="shared" si="413"/>
        <v>4.8886083148028314</v>
      </c>
      <c r="GV43" s="99">
        <f t="shared" si="413"/>
        <v>0.32856451129732966</v>
      </c>
      <c r="GW43" s="99">
        <f t="shared" si="413"/>
        <v>2.1023289424747187</v>
      </c>
      <c r="GX43" s="99">
        <f t="shared" si="413"/>
        <v>3.9246185426719582</v>
      </c>
      <c r="GY43" s="99">
        <f t="shared" si="413"/>
        <v>5.793445337207995</v>
      </c>
      <c r="GZ43" s="99">
        <f t="shared" si="413"/>
        <v>1.4237390499004685</v>
      </c>
      <c r="HA43" s="99"/>
      <c r="HB43" s="99"/>
      <c r="HC43" s="99"/>
      <c r="HD43" s="99"/>
      <c r="HE43" s="99"/>
      <c r="HF43" s="99"/>
      <c r="HG43" s="99"/>
      <c r="HH43" s="99"/>
      <c r="HI43" s="99"/>
      <c r="HJ43" s="99"/>
      <c r="HK43" s="99"/>
      <c r="HL43" s="99"/>
      <c r="HM43" s="99"/>
      <c r="HN43" s="99"/>
      <c r="HO43" s="99"/>
      <c r="HP43" s="99"/>
      <c r="HQ43" s="99"/>
      <c r="HR43" s="99"/>
      <c r="HS43" s="99"/>
      <c r="HT43" s="99"/>
      <c r="HU43" s="99"/>
      <c r="HV43" s="99"/>
      <c r="HW43" s="99">
        <f t="shared" ref="HW43:IN43" si="414">HW12-$BX12</f>
        <v>47.051038417090894</v>
      </c>
      <c r="HX43" s="99">
        <f t="shared" si="414"/>
        <v>35.753887254436734</v>
      </c>
      <c r="HY43" s="99">
        <f t="shared" si="414"/>
        <v>31.71947284750982</v>
      </c>
      <c r="HZ43" s="99">
        <f t="shared" si="414"/>
        <v>28.432886681997161</v>
      </c>
      <c r="IA43" s="99">
        <f t="shared" si="414"/>
        <v>25.720497496831285</v>
      </c>
      <c r="IB43" s="99">
        <f t="shared" si="414"/>
        <v>23.453425510098384</v>
      </c>
      <c r="IC43" s="99">
        <f t="shared" si="414"/>
        <v>21.535955444522642</v>
      </c>
      <c r="ID43" s="99">
        <f t="shared" si="414"/>
        <v>19.896463373173759</v>
      </c>
      <c r="IE43" s="99">
        <f t="shared" si="414"/>
        <v>18.480773216920824</v>
      </c>
      <c r="IF43" s="99">
        <f t="shared" si="414"/>
        <v>17.247411245265113</v>
      </c>
      <c r="IG43" s="99">
        <f t="shared" si="414"/>
        <v>16.164236705299203</v>
      </c>
      <c r="IH43" s="99">
        <f t="shared" si="414"/>
        <v>15.206042100067236</v>
      </c>
      <c r="II43" s="99">
        <f t="shared" si="414"/>
        <v>14.352830883247833</v>
      </c>
      <c r="IJ43" s="99">
        <f t="shared" si="414"/>
        <v>13.588568998540438</v>
      </c>
      <c r="IK43" s="99">
        <f t="shared" si="414"/>
        <v>12.900269957254579</v>
      </c>
      <c r="IL43" s="99">
        <f t="shared" si="414"/>
        <v>12.277316787520817</v>
      </c>
      <c r="IM43" s="99">
        <f t="shared" si="414"/>
        <v>11.710953920279536</v>
      </c>
      <c r="IN43" s="99">
        <f t="shared" si="414"/>
        <v>11.193902297453803</v>
      </c>
      <c r="IO43" s="99">
        <f t="shared" ref="IO43:JF43" si="415">IO12-$BX12</f>
        <v>11.193902297453803</v>
      </c>
      <c r="IP43" s="99">
        <f t="shared" si="415"/>
        <v>10.37324930295307</v>
      </c>
      <c r="IQ43" s="99">
        <f t="shared" si="415"/>
        <v>10.002036872356427</v>
      </c>
      <c r="IR43" s="99">
        <f t="shared" si="415"/>
        <v>9.6537275102139404</v>
      </c>
      <c r="IS43" s="99">
        <f t="shared" si="415"/>
        <v>9.3262885606490329</v>
      </c>
      <c r="IT43" s="99">
        <f t="shared" si="415"/>
        <v>9.0179183733382899</v>
      </c>
      <c r="IU43" s="99">
        <f t="shared" si="415"/>
        <v>8.7270147486985081</v>
      </c>
      <c r="IV43" s="99">
        <f t="shared" si="415"/>
        <v>8.4521483613704049</v>
      </c>
      <c r="IW43" s="99">
        <f t="shared" si="415"/>
        <v>8.1920402794430061</v>
      </c>
      <c r="IX43" s="99">
        <f t="shared" si="415"/>
        <v>7.9455428691648819</v>
      </c>
      <c r="IY43" s="99">
        <f t="shared" si="415"/>
        <v>7.7116235107199032</v>
      </c>
      <c r="IZ43" s="99">
        <f t="shared" si="415"/>
        <v>7.4893506582679663</v>
      </c>
      <c r="JA43" s="99">
        <f t="shared" si="415"/>
        <v>7.2778818631510944</v>
      </c>
      <c r="JB43" s="99">
        <f t="shared" si="415"/>
        <v>7.0764534477351617</v>
      </c>
      <c r="JC43" s="99">
        <f t="shared" si="415"/>
        <v>6.884371572481399</v>
      </c>
      <c r="JD43" s="99">
        <f t="shared" si="415"/>
        <v>6.7010044833581901</v>
      </c>
      <c r="JE43" s="99">
        <f t="shared" si="415"/>
        <v>6.5257757628107242</v>
      </c>
      <c r="JF43" s="99">
        <f t="shared" si="415"/>
        <v>6.3581584369212294</v>
      </c>
      <c r="JG43" s="99">
        <f t="shared" ref="JG43:JX43" si="416">JG12-$BX12</f>
        <v>5.4583571288314943</v>
      </c>
      <c r="JH43" s="99">
        <f t="shared" si="416"/>
        <v>4.4497564640894325</v>
      </c>
      <c r="JI43" s="99">
        <f t="shared" si="416"/>
        <v>3.9697897523273298</v>
      </c>
      <c r="JJ43" s="99">
        <f t="shared" si="416"/>
        <v>3.5051053598438386</v>
      </c>
      <c r="JK43" s="99">
        <f t="shared" si="416"/>
        <v>3.0550431418330959</v>
      </c>
      <c r="JL43" s="99">
        <f t="shared" si="416"/>
        <v>2.6189766229063025</v>
      </c>
      <c r="JM43" s="99">
        <f t="shared" si="416"/>
        <v>2.1963111959572927</v>
      </c>
      <c r="JN43" s="99">
        <f t="shared" si="416"/>
        <v>1.7864824018460297</v>
      </c>
      <c r="JO43" s="99">
        <f t="shared" si="416"/>
        <v>1.3889542903445147</v>
      </c>
      <c r="JP43" s="99">
        <f t="shared" si="416"/>
        <v>1.0032178617823604</v>
      </c>
      <c r="JQ43" s="99">
        <f t="shared" si="416"/>
        <v>0.62878958805296747</v>
      </c>
      <c r="JR43" s="99">
        <f t="shared" si="416"/>
        <v>0.26521001105211894</v>
      </c>
      <c r="JS43" s="99">
        <f t="shared" si="416"/>
        <v>-8.7957583814898044E-2</v>
      </c>
      <c r="JT43" s="99">
        <f t="shared" si="416"/>
        <v>-0.43112842173172794</v>
      </c>
      <c r="JU43" s="99">
        <f t="shared" si="416"/>
        <v>-0.76469742306045418</v>
      </c>
      <c r="JV43" s="99">
        <f t="shared" si="416"/>
        <v>-1.089040321437011</v>
      </c>
      <c r="JW43" s="99">
        <f t="shared" si="416"/>
        <v>-1.4045147184538678</v>
      </c>
      <c r="JX43" s="99">
        <f t="shared" si="416"/>
        <v>-1.7114610780259909</v>
      </c>
      <c r="JY43" s="99"/>
      <c r="JZ43" s="99"/>
      <c r="KA43" s="99"/>
      <c r="KH43" s="103">
        <v>6</v>
      </c>
      <c r="KI43" s="100">
        <f t="shared" ref="KI43:LN43" si="417">((KI12/$KH$268)-INT(KI12/$KH$268))*2*PI()</f>
        <v>2.7266227385289219</v>
      </c>
      <c r="KJ43" s="100">
        <f t="shared" si="417"/>
        <v>4.4350744025153892</v>
      </c>
      <c r="KK43" s="100">
        <f t="shared" si="417"/>
        <v>0.8531385438021778</v>
      </c>
      <c r="KL43" s="100">
        <f t="shared" si="417"/>
        <v>5.6932290869190014</v>
      </c>
      <c r="KM43" s="100">
        <f t="shared" si="417"/>
        <v>5.8371133189708759</v>
      </c>
      <c r="KN43" s="100">
        <f t="shared" si="417"/>
        <v>0.89839189035034706</v>
      </c>
      <c r="KO43" s="100">
        <f t="shared" si="417"/>
        <v>3.1680897784599722</v>
      </c>
      <c r="KP43" s="100">
        <f t="shared" si="417"/>
        <v>6.1631398702027846</v>
      </c>
      <c r="KQ43" s="100">
        <f t="shared" si="417"/>
        <v>3.452595321495497</v>
      </c>
      <c r="KR43" s="100">
        <f t="shared" si="417"/>
        <v>1.208514921355911</v>
      </c>
      <c r="KS43" s="100">
        <f t="shared" si="417"/>
        <v>5.6291632980012931</v>
      </c>
      <c r="KT43" s="100">
        <f t="shared" si="417"/>
        <v>4.0823134935399921</v>
      </c>
      <c r="KU43" s="100">
        <f t="shared" si="417"/>
        <v>2.7993857508615654</v>
      </c>
      <c r="KV43" s="100">
        <f t="shared" si="417"/>
        <v>1.7391861438188194</v>
      </c>
      <c r="KW43" s="100">
        <f t="shared" si="417"/>
        <v>0.86856100166757721</v>
      </c>
      <c r="KX43" s="100">
        <f t="shared" si="417"/>
        <v>0.16055031259102467</v>
      </c>
      <c r="KY43" s="100">
        <f t="shared" si="417"/>
        <v>5.8762070152633701</v>
      </c>
      <c r="KZ43" s="100">
        <f t="shared" si="417"/>
        <v>5.4308321837959106</v>
      </c>
      <c r="LA43" s="100">
        <f t="shared" si="417"/>
        <v>5.4308321837959106</v>
      </c>
      <c r="LB43" s="100">
        <f t="shared" si="417"/>
        <v>5.371698937331697</v>
      </c>
      <c r="LC43" s="100">
        <f t="shared" si="417"/>
        <v>5.4487743678625735</v>
      </c>
      <c r="LD43" s="100">
        <f t="shared" si="417"/>
        <v>5.5881803554590199</v>
      </c>
      <c r="LE43" s="100">
        <f t="shared" si="417"/>
        <v>5.7843179291123112</v>
      </c>
      <c r="LF43" s="100">
        <f t="shared" si="417"/>
        <v>6.0322339482906937</v>
      </c>
      <c r="LG43" s="100">
        <f t="shared" si="417"/>
        <v>4.4345995971590009E-2</v>
      </c>
      <c r="LH43" s="100">
        <f t="shared" si="417"/>
        <v>0.38310827375129081</v>
      </c>
      <c r="LI43" s="100">
        <f t="shared" si="417"/>
        <v>0.76183626371439406</v>
      </c>
      <c r="LJ43" s="100">
        <f t="shared" si="417"/>
        <v>1.1773942006783362</v>
      </c>
      <c r="LK43" s="100">
        <f t="shared" si="417"/>
        <v>1.6269640593699817</v>
      </c>
      <c r="LL43" s="100">
        <f t="shared" si="417"/>
        <v>2.1080065358971312</v>
      </c>
      <c r="LM43" s="100">
        <f t="shared" si="417"/>
        <v>2.6182276087549377</v>
      </c>
      <c r="LN43" s="100">
        <f t="shared" si="417"/>
        <v>3.1555497753652948</v>
      </c>
      <c r="LO43" s="100">
        <f t="shared" ref="LO43:MJ43" si="418">((LO12/$KH$268)-INT(LO12/$KH$268))*2*PI()</f>
        <v>3.7180872228386685</v>
      </c>
      <c r="LP43" s="100">
        <f t="shared" si="418"/>
        <v>4.3041243222986587</v>
      </c>
      <c r="LQ43" s="100">
        <f t="shared" si="418"/>
        <v>4.9120969415300229</v>
      </c>
      <c r="LR43" s="100">
        <f t="shared" si="418"/>
        <v>5.540576156242329</v>
      </c>
      <c r="LS43" s="100">
        <f t="shared" si="418"/>
        <v>1.7359569799979704</v>
      </c>
      <c r="LT43" s="100">
        <f t="shared" si="418"/>
        <v>5.152675068686106</v>
      </c>
      <c r="LU43" s="100">
        <f t="shared" si="418"/>
        <v>0.84528101970056313</v>
      </c>
      <c r="LV43" s="100">
        <f t="shared" si="418"/>
        <v>2.9880437448346271</v>
      </c>
      <c r="LW43" s="100">
        <f t="shared" si="418"/>
        <v>5.2899127083685862</v>
      </c>
      <c r="LX43" s="100">
        <f t="shared" si="418"/>
        <v>1.4602951546528926</v>
      </c>
      <c r="LY43" s="100">
        <f t="shared" si="418"/>
        <v>4.0585814589392424</v>
      </c>
      <c r="LZ43" s="100">
        <f t="shared" si="418"/>
        <v>0.51181961020151767</v>
      </c>
      <c r="MA43" s="100">
        <f t="shared" si="418"/>
        <v>3.3801713462199734</v>
      </c>
      <c r="MB43" s="100">
        <f t="shared" si="418"/>
        <v>9.1405268989202676E-2</v>
      </c>
      <c r="MC43" s="100">
        <f t="shared" si="418"/>
        <v>3.2063566304779583</v>
      </c>
      <c r="MD43" s="100">
        <f t="shared" si="418"/>
        <v>0.15342382867793608</v>
      </c>
      <c r="ME43" s="100">
        <f t="shared" si="418"/>
        <v>3.4940313224260771</v>
      </c>
      <c r="MF43" s="100">
        <f t="shared" si="418"/>
        <v>0.65712902259465933</v>
      </c>
      <c r="MG43" s="100">
        <f t="shared" si="418"/>
        <v>4.2046578849494374</v>
      </c>
      <c r="MH43" s="100">
        <f t="shared" si="418"/>
        <v>1.5660517781643304</v>
      </c>
      <c r="MI43" s="100">
        <f t="shared" si="418"/>
        <v>5.3037053672364047</v>
      </c>
      <c r="MJ43" s="100">
        <f t="shared" si="418"/>
        <v>2.847478099800937</v>
      </c>
      <c r="MK43" s="100"/>
      <c r="ML43" s="100"/>
      <c r="MM43" s="100"/>
      <c r="MN43" s="100"/>
      <c r="MO43" s="100"/>
      <c r="MP43" s="100"/>
      <c r="MQ43" s="100"/>
      <c r="MR43" s="100"/>
      <c r="MS43" s="100"/>
      <c r="MT43" s="100"/>
      <c r="MU43" s="100"/>
      <c r="MV43" s="100"/>
      <c r="MW43" s="100"/>
      <c r="MX43" s="100"/>
      <c r="MY43" s="100"/>
      <c r="MZ43" s="100"/>
      <c r="NA43" s="100"/>
      <c r="NB43" s="100"/>
      <c r="NC43" s="100"/>
      <c r="ND43" s="100"/>
      <c r="NE43" s="100"/>
      <c r="NF43" s="100"/>
      <c r="NG43" s="100">
        <f t="shared" ref="NG43:PH43" si="419">NG12-$BX12</f>
        <v>47.051038417090894</v>
      </c>
      <c r="NH43" s="100">
        <f t="shared" si="419"/>
        <v>35.753887254436734</v>
      </c>
      <c r="NI43" s="100">
        <f t="shared" si="419"/>
        <v>31.71947284750982</v>
      </c>
      <c r="NJ43" s="100">
        <f t="shared" si="419"/>
        <v>28.432886681997161</v>
      </c>
      <c r="NK43" s="100">
        <f t="shared" si="419"/>
        <v>25.720497496831285</v>
      </c>
      <c r="NL43" s="100">
        <f t="shared" si="419"/>
        <v>23.453425510098384</v>
      </c>
      <c r="NM43" s="100">
        <f t="shared" si="419"/>
        <v>21.535955444522642</v>
      </c>
      <c r="NN43" s="100">
        <f t="shared" si="419"/>
        <v>19.896463373173759</v>
      </c>
      <c r="NO43" s="100">
        <f t="shared" si="419"/>
        <v>18.480773216920824</v>
      </c>
      <c r="NP43" s="100">
        <f t="shared" si="419"/>
        <v>17.247411245265113</v>
      </c>
      <c r="NQ43" s="100">
        <f t="shared" si="419"/>
        <v>16.164236705299203</v>
      </c>
      <c r="NR43" s="100">
        <f t="shared" si="419"/>
        <v>15.206042100067236</v>
      </c>
      <c r="NS43" s="100">
        <f t="shared" si="419"/>
        <v>14.352830883247833</v>
      </c>
      <c r="NT43" s="100">
        <f t="shared" si="419"/>
        <v>13.588568998540438</v>
      </c>
      <c r="NU43" s="100">
        <f t="shared" si="419"/>
        <v>12.900269957254579</v>
      </c>
      <c r="NV43" s="100">
        <f t="shared" si="419"/>
        <v>12.277316787520817</v>
      </c>
      <c r="NW43" s="100">
        <f t="shared" si="419"/>
        <v>11.710953920279536</v>
      </c>
      <c r="NX43" s="100">
        <f t="shared" si="419"/>
        <v>11.193902297453803</v>
      </c>
      <c r="NY43" s="100">
        <f t="shared" si="419"/>
        <v>11.193902297453803</v>
      </c>
      <c r="NZ43" s="100">
        <f t="shared" si="419"/>
        <v>10.37324930295307</v>
      </c>
      <c r="OA43" s="100">
        <f t="shared" si="419"/>
        <v>10.002036872356427</v>
      </c>
      <c r="OB43" s="100">
        <f t="shared" si="419"/>
        <v>9.6537275102139404</v>
      </c>
      <c r="OC43" s="100">
        <f t="shared" si="419"/>
        <v>9.3262885606490329</v>
      </c>
      <c r="OD43" s="100">
        <f t="shared" si="419"/>
        <v>9.0179183733382899</v>
      </c>
      <c r="OE43" s="100">
        <f t="shared" si="419"/>
        <v>8.7270147486985081</v>
      </c>
      <c r="OF43" s="100">
        <f t="shared" si="419"/>
        <v>8.4521483613704049</v>
      </c>
      <c r="OG43" s="100">
        <f t="shared" si="419"/>
        <v>8.1920402794430061</v>
      </c>
      <c r="OH43" s="100">
        <f t="shared" si="419"/>
        <v>7.9455428691648819</v>
      </c>
      <c r="OI43" s="100">
        <f t="shared" si="419"/>
        <v>7.7116235107199032</v>
      </c>
      <c r="OJ43" s="100">
        <f t="shared" si="419"/>
        <v>7.4893506582679663</v>
      </c>
      <c r="OK43" s="100">
        <f t="shared" si="419"/>
        <v>7.2778818631510944</v>
      </c>
      <c r="OL43" s="100">
        <f t="shared" si="419"/>
        <v>7.0764534477351617</v>
      </c>
      <c r="OM43" s="100">
        <f t="shared" si="419"/>
        <v>6.884371572481399</v>
      </c>
      <c r="ON43" s="100">
        <f t="shared" si="419"/>
        <v>6.7010044833581901</v>
      </c>
      <c r="OO43" s="100">
        <f t="shared" si="419"/>
        <v>6.5257757628107242</v>
      </c>
      <c r="OP43" s="100">
        <f t="shared" si="419"/>
        <v>6.3581584369212294</v>
      </c>
      <c r="OQ43" s="100">
        <f t="shared" si="419"/>
        <v>5.4583571288314943</v>
      </c>
      <c r="OR43" s="100">
        <f t="shared" si="419"/>
        <v>4.4497564640894325</v>
      </c>
      <c r="OS43" s="100">
        <f t="shared" si="419"/>
        <v>3.9697897523273298</v>
      </c>
      <c r="OT43" s="100">
        <f t="shared" si="419"/>
        <v>3.5051053598438386</v>
      </c>
      <c r="OU43" s="100">
        <f t="shared" si="419"/>
        <v>3.0550431418330959</v>
      </c>
      <c r="OV43" s="100">
        <f t="shared" si="419"/>
        <v>2.6189766229063025</v>
      </c>
      <c r="OW43" s="100">
        <f t="shared" si="419"/>
        <v>2.1963111959572927</v>
      </c>
      <c r="OX43" s="100">
        <f t="shared" si="419"/>
        <v>1.7864824018460297</v>
      </c>
      <c r="OY43" s="100">
        <f t="shared" si="419"/>
        <v>1.3889542903445147</v>
      </c>
      <c r="OZ43" s="100">
        <f t="shared" si="419"/>
        <v>1.0032178617823604</v>
      </c>
      <c r="PA43" s="100">
        <f t="shared" si="419"/>
        <v>0.62878958805296747</v>
      </c>
      <c r="PB43" s="100">
        <f t="shared" si="419"/>
        <v>0.26521001105211894</v>
      </c>
      <c r="PC43" s="100">
        <f t="shared" si="419"/>
        <v>-8.7957583814898044E-2</v>
      </c>
      <c r="PD43" s="100">
        <f t="shared" si="419"/>
        <v>-0.43112842173172794</v>
      </c>
      <c r="PE43" s="100">
        <f t="shared" si="419"/>
        <v>-0.76469742306045418</v>
      </c>
      <c r="PF43" s="100">
        <f t="shared" si="419"/>
        <v>-1.089040321437011</v>
      </c>
      <c r="PG43" s="100">
        <f t="shared" si="419"/>
        <v>-1.4045147184538678</v>
      </c>
      <c r="PH43" s="100">
        <f t="shared" si="419"/>
        <v>-1.7114610780259909</v>
      </c>
      <c r="PI43" s="100"/>
      <c r="PJ43" s="100"/>
      <c r="PK43" s="100"/>
    </row>
    <row r="44" spans="1:427" x14ac:dyDescent="0.2">
      <c r="A44" s="92"/>
      <c r="B44" s="92"/>
      <c r="C44" s="101">
        <v>7</v>
      </c>
      <c r="D44" s="98">
        <f t="shared" ref="D44:AI44" si="420">((D13/$C$270)-INT(D13/$C$270))*2*PI()</f>
        <v>5.8970909965813796</v>
      </c>
      <c r="E44" s="98">
        <f t="shared" si="420"/>
        <v>4.9740304397609627</v>
      </c>
      <c r="F44" s="98">
        <f t="shared" si="420"/>
        <v>5.7363021881671852</v>
      </c>
      <c r="G44" s="98">
        <f t="shared" si="420"/>
        <v>0.73667047965878762</v>
      </c>
      <c r="H44" s="98">
        <f t="shared" si="420"/>
        <v>2.4057572652402186</v>
      </c>
      <c r="I44" s="98">
        <f t="shared" si="420"/>
        <v>4.3657845087494405</v>
      </c>
      <c r="J44" s="98">
        <f t="shared" si="420"/>
        <v>0.26640986092723917</v>
      </c>
      <c r="K44" s="98">
        <f t="shared" si="420"/>
        <v>2.6253933687183171</v>
      </c>
      <c r="L44" s="98">
        <f t="shared" si="420"/>
        <v>5.1236967600831473</v>
      </c>
      <c r="M44" s="98">
        <f t="shared" si="420"/>
        <v>1.4512203152252086</v>
      </c>
      <c r="N44" s="98">
        <f t="shared" si="420"/>
        <v>4.1537977705633553</v>
      </c>
      <c r="O44" s="98">
        <f t="shared" si="420"/>
        <v>0.64915151418035044</v>
      </c>
      <c r="P44" s="98">
        <f t="shared" si="420"/>
        <v>3.491161440566791</v>
      </c>
      <c r="Q44" s="98">
        <f t="shared" si="420"/>
        <v>0.10352542062654252</v>
      </c>
      <c r="R44" s="98">
        <f t="shared" si="420"/>
        <v>3.0446267202586541</v>
      </c>
      <c r="S44" s="98">
        <f t="shared" si="420"/>
        <v>6.0247888186665621</v>
      </c>
      <c r="T44" s="98">
        <f t="shared" si="420"/>
        <v>2.7555003479992326</v>
      </c>
      <c r="U44" s="98">
        <f t="shared" si="420"/>
        <v>5.7987232893020906</v>
      </c>
      <c r="V44" s="98">
        <f t="shared" si="420"/>
        <v>5.7987232893020906</v>
      </c>
      <c r="W44" s="98">
        <f t="shared" si="420"/>
        <v>5.8045946957780856</v>
      </c>
      <c r="X44" s="98">
        <f t="shared" si="420"/>
        <v>5.8332226201039008</v>
      </c>
      <c r="Y44" s="98">
        <f t="shared" si="420"/>
        <v>5.8768644299931356</v>
      </c>
      <c r="Z44" s="98">
        <f t="shared" si="420"/>
        <v>5.9341698116296202</v>
      </c>
      <c r="AA44" s="98">
        <f t="shared" si="420"/>
        <v>6.0039444425658353</v>
      </c>
      <c r="AB44" s="98">
        <f t="shared" si="420"/>
        <v>6.0851282631750605</v>
      </c>
      <c r="AC44" s="98">
        <f t="shared" si="420"/>
        <v>6.1767772556189122</v>
      </c>
      <c r="AD44" s="98">
        <f t="shared" si="420"/>
        <v>6.2780480917483183</v>
      </c>
      <c r="AE44" s="98">
        <f t="shared" si="420"/>
        <v>0.10499983273886801</v>
      </c>
      <c r="AF44" s="98">
        <f t="shared" si="420"/>
        <v>0.22332411388422738</v>
      </c>
      <c r="AG44" s="98">
        <f t="shared" si="420"/>
        <v>0.34922387603225991</v>
      </c>
      <c r="AH44" s="98">
        <f t="shared" si="420"/>
        <v>0.48214651870056241</v>
      </c>
      <c r="AI44" s="98">
        <f t="shared" si="420"/>
        <v>0.62159164809036749</v>
      </c>
      <c r="AJ44" s="98">
        <f t="shared" ref="AJ44:BE44" si="421">((AJ13/$C$270)-INT(AJ13/$C$270))*2*PI()</f>
        <v>0.76710508349179707</v>
      </c>
      <c r="AK44" s="98">
        <f t="shared" si="421"/>
        <v>0.91827366702427404</v>
      </c>
      <c r="AL44" s="98">
        <f t="shared" si="421"/>
        <v>1.074720754412267</v>
      </c>
      <c r="AM44" s="98">
        <f t="shared" si="421"/>
        <v>1.2361022852290993</v>
      </c>
      <c r="AN44" s="98">
        <f t="shared" si="421"/>
        <v>0.30806892980587891</v>
      </c>
      <c r="AO44" s="98">
        <f t="shared" si="421"/>
        <v>1.1881377098696888</v>
      </c>
      <c r="AP44" s="98">
        <f t="shared" si="421"/>
        <v>4.8360090807857494</v>
      </c>
      <c r="AQ44" s="98">
        <f t="shared" si="421"/>
        <v>2.2420509725216724</v>
      </c>
      <c r="AR44" s="98">
        <f t="shared" si="421"/>
        <v>5.970683390472634</v>
      </c>
      <c r="AS44" s="98">
        <f t="shared" si="421"/>
        <v>3.4536988725047011</v>
      </c>
      <c r="AT44" s="98">
        <f t="shared" si="421"/>
        <v>0.97255201908336264</v>
      </c>
      <c r="AU44" s="98">
        <f t="shared" si="421"/>
        <v>4.8087965035396429</v>
      </c>
      <c r="AV44" s="98">
        <f t="shared" si="421"/>
        <v>2.3945225940543948</v>
      </c>
      <c r="AW44" s="98">
        <f t="shared" si="421"/>
        <v>1.1462914306213341E-2</v>
      </c>
      <c r="AX44" s="98">
        <f t="shared" si="421"/>
        <v>3.9414308783525978</v>
      </c>
      <c r="AY44" s="98">
        <f t="shared" si="421"/>
        <v>1.6167595315705281</v>
      </c>
      <c r="AZ44" s="98">
        <f t="shared" si="421"/>
        <v>5.6025938389717664</v>
      </c>
      <c r="BA44" s="98">
        <f t="shared" si="421"/>
        <v>3.33140371310677</v>
      </c>
      <c r="BB44" s="98">
        <f t="shared" si="421"/>
        <v>1.0852769707380128</v>
      </c>
      <c r="BC44" s="98">
        <f t="shared" si="421"/>
        <v>5.1463595145278358</v>
      </c>
      <c r="BD44" s="98">
        <f t="shared" si="421"/>
        <v>2.9472957891117484</v>
      </c>
      <c r="BE44" s="98">
        <f t="shared" si="421"/>
        <v>0.77033725545008991</v>
      </c>
      <c r="BF44" s="98"/>
      <c r="BG44" s="98"/>
      <c r="BH44" s="98"/>
      <c r="BI44" s="98"/>
      <c r="BJ44" s="98"/>
      <c r="BK44" s="98"/>
      <c r="BL44" s="98"/>
      <c r="BM44" s="98"/>
      <c r="BN44" s="98"/>
      <c r="BO44" s="98"/>
      <c r="BP44" s="98"/>
      <c r="BQ44" s="98"/>
      <c r="BR44" s="98"/>
      <c r="BS44" s="98"/>
      <c r="BT44" s="98"/>
      <c r="BU44" s="98"/>
      <c r="BV44" s="98"/>
      <c r="BW44" s="98"/>
      <c r="BX44" s="98"/>
      <c r="BY44" s="98"/>
      <c r="BZ44" s="98">
        <f t="shared" ref="BZ44:DE44" si="422">BZ13-$BX13</f>
        <v>45.430424731724884</v>
      </c>
      <c r="CA44" s="98">
        <f t="shared" si="422"/>
        <v>34.168058528335138</v>
      </c>
      <c r="CB44" s="98">
        <f t="shared" si="422"/>
        <v>30.168195665430858</v>
      </c>
      <c r="CC44" s="98">
        <f t="shared" si="422"/>
        <v>26.917667554035802</v>
      </c>
      <c r="CD44" s="98">
        <f t="shared" si="422"/>
        <v>24.240019337285872</v>
      </c>
      <c r="CE44" s="98">
        <f t="shared" si="422"/>
        <v>22.005197946569126</v>
      </c>
      <c r="CF44" s="98">
        <f t="shared" si="422"/>
        <v>20.117129646495925</v>
      </c>
      <c r="CG44" s="98">
        <f t="shared" si="422"/>
        <v>18.504215958775774</v>
      </c>
      <c r="CH44" s="98">
        <f t="shared" si="422"/>
        <v>17.112473276177809</v>
      </c>
      <c r="CI44" s="98">
        <f t="shared" si="422"/>
        <v>15.900680357342225</v>
      </c>
      <c r="CJ44" s="98">
        <f t="shared" si="422"/>
        <v>14.836957693990172</v>
      </c>
      <c r="CK44" s="98">
        <f t="shared" si="422"/>
        <v>13.896344618502781</v>
      </c>
      <c r="CL44" s="98">
        <f t="shared" si="422"/>
        <v>13.059067843640264</v>
      </c>
      <c r="CM44" s="98">
        <f t="shared" si="422"/>
        <v>12.309290693527913</v>
      </c>
      <c r="CN44" s="98">
        <f t="shared" si="422"/>
        <v>11.634199068959703</v>
      </c>
      <c r="CO44" s="98">
        <f t="shared" si="422"/>
        <v>11.023325632469437</v>
      </c>
      <c r="CP44" s="98">
        <f t="shared" si="422"/>
        <v>10.468044358284288</v>
      </c>
      <c r="CQ44" s="98">
        <f t="shared" si="422"/>
        <v>9.9611882911421503</v>
      </c>
      <c r="CR44" s="98">
        <f t="shared" si="422"/>
        <v>9.9611882911421503</v>
      </c>
      <c r="CS44" s="98">
        <f t="shared" si="422"/>
        <v>9.1552521677442087</v>
      </c>
      <c r="CT44" s="98">
        <f t="shared" si="422"/>
        <v>8.7907504135269789</v>
      </c>
      <c r="CU44" s="98">
        <f t="shared" si="422"/>
        <v>8.4487667159301338</v>
      </c>
      <c r="CV44" s="98">
        <f t="shared" si="422"/>
        <v>8.1272991926448128</v>
      </c>
      <c r="CW44" s="98">
        <f t="shared" si="422"/>
        <v>7.82457394848376</v>
      </c>
      <c r="CX44" s="98">
        <f t="shared" si="422"/>
        <v>7.539013854369216</v>
      </c>
      <c r="CY44" s="98">
        <f t="shared" si="422"/>
        <v>7.2692122665457077</v>
      </c>
      <c r="CZ44" s="98">
        <f t="shared" si="422"/>
        <v>7.0139108071938097</v>
      </c>
      <c r="DA44" s="98">
        <f t="shared" si="422"/>
        <v>6.7719804998781967</v>
      </c>
      <c r="DB44" s="98">
        <f t="shared" si="422"/>
        <v>6.5424056888934103</v>
      </c>
      <c r="DC44" s="98">
        <f t="shared" si="422"/>
        <v>6.3242702789104612</v>
      </c>
      <c r="DD44" s="98">
        <f t="shared" si="422"/>
        <v>6.1167459167165816</v>
      </c>
      <c r="DE44" s="98">
        <f t="shared" si="422"/>
        <v>5.9190818050968517</v>
      </c>
      <c r="DF44" s="98">
        <f t="shared" ref="DF44:EA44" si="423">DF13-$BX13</f>
        <v>5.7305958937329251</v>
      </c>
      <c r="DG44" s="98">
        <f t="shared" si="423"/>
        <v>5.5506672362342329</v>
      </c>
      <c r="DH44" s="98">
        <f t="shared" si="423"/>
        <v>5.3787293382769406</v>
      </c>
      <c r="DI44" s="98">
        <f t="shared" si="423"/>
        <v>5.2142643510173627</v>
      </c>
      <c r="DJ44" s="98">
        <f t="shared" si="423"/>
        <v>4.3140201876397555</v>
      </c>
      <c r="DK44" s="98">
        <f t="shared" si="423"/>
        <v>3.3099397802847363</v>
      </c>
      <c r="DL44" s="98">
        <f t="shared" si="423"/>
        <v>2.8321586606893163</v>
      </c>
      <c r="DM44" s="98">
        <f t="shared" si="423"/>
        <v>2.3696106919993838</v>
      </c>
      <c r="DN44" s="98">
        <f t="shared" si="423"/>
        <v>1.9216362905723656</v>
      </c>
      <c r="DO44" s="98">
        <f t="shared" si="423"/>
        <v>1.4876096495890465</v>
      </c>
      <c r="DP44" s="98">
        <f t="shared" si="423"/>
        <v>1.0669369182427317</v>
      </c>
      <c r="DQ44" s="98">
        <f t="shared" si="423"/>
        <v>0.65905446440478954</v>
      </c>
      <c r="DR44" s="98">
        <f t="shared" si="423"/>
        <v>0.2634272208812547</v>
      </c>
      <c r="DS44" s="98">
        <f t="shared" si="423"/>
        <v>-0.12045288559363598</v>
      </c>
      <c r="DT44" s="98">
        <f t="shared" si="423"/>
        <v>-0.49306842422265618</v>
      </c>
      <c r="DU44" s="98">
        <f t="shared" si="423"/>
        <v>-0.8548778710242857</v>
      </c>
      <c r="DV44" s="98">
        <f t="shared" si="423"/>
        <v>-1.2063169432875043</v>
      </c>
      <c r="DW44" s="98">
        <f t="shared" si="423"/>
        <v>-1.5477998604515619</v>
      </c>
      <c r="DX44" s="98">
        <f t="shared" si="423"/>
        <v>-1.8797205344492056</v>
      </c>
      <c r="DY44" s="98">
        <f t="shared" si="423"/>
        <v>-2.2024536926629992</v>
      </c>
      <c r="DZ44" s="98">
        <f t="shared" si="423"/>
        <v>-2.5163559366926052</v>
      </c>
      <c r="EA44" s="98">
        <f t="shared" si="423"/>
        <v>-2.8217667401334268</v>
      </c>
      <c r="EB44" s="98"/>
      <c r="EC44" s="98"/>
      <c r="ED44" s="98"/>
      <c r="EE44" s="98"/>
      <c r="EF44" s="98"/>
      <c r="EG44" s="98"/>
      <c r="EH44" s="98"/>
      <c r="EI44" s="98"/>
      <c r="EJ44" s="98"/>
      <c r="EK44" s="98"/>
      <c r="EL44" s="98"/>
      <c r="EM44" s="98"/>
      <c r="EN44" s="98"/>
      <c r="EO44" s="98"/>
      <c r="EP44" s="98"/>
      <c r="EU44" s="94"/>
      <c r="EV44" s="94"/>
      <c r="EW44" s="94"/>
      <c r="EX44" s="102">
        <v>7</v>
      </c>
      <c r="EY44" s="99">
        <f t="shared" ref="EY44:GD44" si="424">((EY13/$EX$268)-INT(EY13/$EX$268))*2*PI()</f>
        <v>5.5109966859831729</v>
      </c>
      <c r="EZ44" s="99">
        <f t="shared" si="424"/>
        <v>3.6648755723423387</v>
      </c>
      <c r="FA44" s="99">
        <f t="shared" si="424"/>
        <v>5.1894190691547832</v>
      </c>
      <c r="FB44" s="99">
        <f t="shared" si="424"/>
        <v>1.4733409593175752</v>
      </c>
      <c r="FC44" s="99">
        <f t="shared" si="424"/>
        <v>4.8115145304804372</v>
      </c>
      <c r="FD44" s="99">
        <f t="shared" si="424"/>
        <v>2.4483837103192947</v>
      </c>
      <c r="FE44" s="99">
        <f t="shared" si="424"/>
        <v>0.53281972185447835</v>
      </c>
      <c r="FF44" s="99">
        <f t="shared" si="424"/>
        <v>5.2507867374366342</v>
      </c>
      <c r="FG44" s="99">
        <f t="shared" si="424"/>
        <v>3.9642082129867076</v>
      </c>
      <c r="FH44" s="99">
        <f t="shared" si="424"/>
        <v>2.9024406304504171</v>
      </c>
      <c r="FI44" s="99">
        <f t="shared" si="424"/>
        <v>2.0244102339471253</v>
      </c>
      <c r="FJ44" s="99">
        <f t="shared" si="424"/>
        <v>1.2983030283607009</v>
      </c>
      <c r="FK44" s="99">
        <f t="shared" si="424"/>
        <v>0.69913757395399534</v>
      </c>
      <c r="FL44" s="99">
        <f t="shared" si="424"/>
        <v>0.20705084125308504</v>
      </c>
      <c r="FM44" s="99">
        <f t="shared" si="424"/>
        <v>6.0892534405173082</v>
      </c>
      <c r="FN44" s="99">
        <f t="shared" si="424"/>
        <v>5.766392330153538</v>
      </c>
      <c r="FO44" s="99">
        <f t="shared" si="424"/>
        <v>5.5110006959984652</v>
      </c>
      <c r="FP44" s="99">
        <f t="shared" si="424"/>
        <v>5.3142612714245949</v>
      </c>
      <c r="FQ44" s="99">
        <f t="shared" si="424"/>
        <v>5.3142612714245949</v>
      </c>
      <c r="FR44" s="99">
        <f t="shared" si="424"/>
        <v>5.3260040843765859</v>
      </c>
      <c r="FS44" s="99">
        <f t="shared" si="424"/>
        <v>5.3832599330282154</v>
      </c>
      <c r="FT44" s="99">
        <f t="shared" si="424"/>
        <v>5.470543552806685</v>
      </c>
      <c r="FU44" s="99">
        <f t="shared" si="424"/>
        <v>5.5851543160796551</v>
      </c>
      <c r="FV44" s="99">
        <f t="shared" si="424"/>
        <v>5.7247035779520852</v>
      </c>
      <c r="FW44" s="99">
        <f t="shared" si="424"/>
        <v>5.8870712191705348</v>
      </c>
      <c r="FX44" s="99">
        <f t="shared" si="424"/>
        <v>6.0703692040582391</v>
      </c>
      <c r="FY44" s="99">
        <f t="shared" si="424"/>
        <v>6.2729108763170505</v>
      </c>
      <c r="FZ44" s="99">
        <f t="shared" si="424"/>
        <v>0.20999966547773602</v>
      </c>
      <c r="GA44" s="99">
        <f t="shared" si="424"/>
        <v>0.44664822776845475</v>
      </c>
      <c r="GB44" s="99">
        <f t="shared" si="424"/>
        <v>0.69844775206451981</v>
      </c>
      <c r="GC44" s="99">
        <f t="shared" si="424"/>
        <v>0.96429303740112482</v>
      </c>
      <c r="GD44" s="99">
        <f t="shared" si="424"/>
        <v>1.243183296180735</v>
      </c>
      <c r="GE44" s="99">
        <f t="shared" ref="GE44:GZ44" si="425">((GE13/$EX$268)-INT(GE13/$EX$268))*2*PI()</f>
        <v>1.5342101669835941</v>
      </c>
      <c r="GF44" s="99">
        <f t="shared" si="425"/>
        <v>1.8365473340485481</v>
      </c>
      <c r="GG44" s="99">
        <f t="shared" si="425"/>
        <v>2.149441508824534</v>
      </c>
      <c r="GH44" s="99">
        <f t="shared" si="425"/>
        <v>2.4722045704581985</v>
      </c>
      <c r="GI44" s="99">
        <f t="shared" si="425"/>
        <v>0.61613785961175782</v>
      </c>
      <c r="GJ44" s="99">
        <f t="shared" si="425"/>
        <v>2.3762754197393776</v>
      </c>
      <c r="GK44" s="99">
        <f t="shared" si="425"/>
        <v>3.3888328543919126</v>
      </c>
      <c r="GL44" s="99">
        <f t="shared" si="425"/>
        <v>4.4841019450433448</v>
      </c>
      <c r="GM44" s="99">
        <f t="shared" si="425"/>
        <v>5.6581814737656826</v>
      </c>
      <c r="GN44" s="99">
        <f t="shared" si="425"/>
        <v>0.6242124378298155</v>
      </c>
      <c r="GO44" s="99">
        <f t="shared" si="425"/>
        <v>1.9451040381667253</v>
      </c>
      <c r="GP44" s="99">
        <f t="shared" si="425"/>
        <v>3.3344076998996992</v>
      </c>
      <c r="GQ44" s="99">
        <f t="shared" si="425"/>
        <v>4.7890451881087897</v>
      </c>
      <c r="GR44" s="99">
        <f t="shared" si="425"/>
        <v>2.2925828612426681E-2</v>
      </c>
      <c r="GS44" s="99">
        <f t="shared" si="425"/>
        <v>1.5996764495256091</v>
      </c>
      <c r="GT44" s="99">
        <f t="shared" si="425"/>
        <v>3.2335190631410562</v>
      </c>
      <c r="GU44" s="99">
        <f t="shared" si="425"/>
        <v>4.9220023707639458</v>
      </c>
      <c r="GV44" s="99">
        <f t="shared" si="425"/>
        <v>0.37962211903395376</v>
      </c>
      <c r="GW44" s="99">
        <f t="shared" si="425"/>
        <v>2.1705539414760255</v>
      </c>
      <c r="GX44" s="99">
        <f t="shared" si="425"/>
        <v>4.0095337218760854</v>
      </c>
      <c r="GY44" s="99">
        <f t="shared" si="425"/>
        <v>5.8945915782234968</v>
      </c>
      <c r="GZ44" s="99">
        <f t="shared" si="425"/>
        <v>1.5406745109001798</v>
      </c>
      <c r="HA44" s="99"/>
      <c r="HB44" s="99"/>
      <c r="HC44" s="99"/>
      <c r="HD44" s="99"/>
      <c r="HE44" s="99"/>
      <c r="HF44" s="99"/>
      <c r="HG44" s="99"/>
      <c r="HH44" s="99"/>
      <c r="HI44" s="99"/>
      <c r="HJ44" s="99"/>
      <c r="HK44" s="99"/>
      <c r="HL44" s="99"/>
      <c r="HM44" s="99"/>
      <c r="HN44" s="99"/>
      <c r="HO44" s="99"/>
      <c r="HP44" s="99"/>
      <c r="HQ44" s="99"/>
      <c r="HR44" s="99"/>
      <c r="HS44" s="99"/>
      <c r="HT44" s="99"/>
      <c r="HU44" s="99"/>
      <c r="HV44" s="99"/>
      <c r="HW44" s="99">
        <f t="shared" ref="HW44:IN44" si="426">HW13-$BX13</f>
        <v>45.430424731724884</v>
      </c>
      <c r="HX44" s="99">
        <f t="shared" si="426"/>
        <v>34.168058528335138</v>
      </c>
      <c r="HY44" s="99">
        <f t="shared" si="426"/>
        <v>30.168195665430858</v>
      </c>
      <c r="HZ44" s="99">
        <f t="shared" si="426"/>
        <v>26.917667554035802</v>
      </c>
      <c r="IA44" s="99">
        <f t="shared" si="426"/>
        <v>24.240019337285872</v>
      </c>
      <c r="IB44" s="99">
        <f t="shared" si="426"/>
        <v>22.005197946569126</v>
      </c>
      <c r="IC44" s="99">
        <f t="shared" si="426"/>
        <v>20.117129646495925</v>
      </c>
      <c r="ID44" s="99">
        <f t="shared" si="426"/>
        <v>18.504215958775774</v>
      </c>
      <c r="IE44" s="99">
        <f t="shared" si="426"/>
        <v>17.112473276177809</v>
      </c>
      <c r="IF44" s="99">
        <f t="shared" si="426"/>
        <v>15.900680357342225</v>
      </c>
      <c r="IG44" s="99">
        <f t="shared" si="426"/>
        <v>14.836957693990172</v>
      </c>
      <c r="IH44" s="99">
        <f t="shared" si="426"/>
        <v>13.896344618502781</v>
      </c>
      <c r="II44" s="99">
        <f t="shared" si="426"/>
        <v>13.059067843640264</v>
      </c>
      <c r="IJ44" s="99">
        <f t="shared" si="426"/>
        <v>12.309290693527913</v>
      </c>
      <c r="IK44" s="99">
        <f t="shared" si="426"/>
        <v>11.634199068959703</v>
      </c>
      <c r="IL44" s="99">
        <f t="shared" si="426"/>
        <v>11.023325632469437</v>
      </c>
      <c r="IM44" s="99">
        <f t="shared" si="426"/>
        <v>10.468044358284288</v>
      </c>
      <c r="IN44" s="99">
        <f t="shared" si="426"/>
        <v>9.9611882911421503</v>
      </c>
      <c r="IO44" s="99">
        <f t="shared" ref="IO44:JF44" si="427">IO13-$BX13</f>
        <v>9.9611882911421503</v>
      </c>
      <c r="IP44" s="99">
        <f t="shared" si="427"/>
        <v>9.1552521677442087</v>
      </c>
      <c r="IQ44" s="99">
        <f t="shared" si="427"/>
        <v>8.7907504135269789</v>
      </c>
      <c r="IR44" s="99">
        <f t="shared" si="427"/>
        <v>8.4487667159301338</v>
      </c>
      <c r="IS44" s="99">
        <f t="shared" si="427"/>
        <v>8.1272991926448128</v>
      </c>
      <c r="IT44" s="99">
        <f t="shared" si="427"/>
        <v>7.82457394848376</v>
      </c>
      <c r="IU44" s="99">
        <f t="shared" si="427"/>
        <v>7.539013854369216</v>
      </c>
      <c r="IV44" s="99">
        <f t="shared" si="427"/>
        <v>7.2692122665457077</v>
      </c>
      <c r="IW44" s="99">
        <f t="shared" si="427"/>
        <v>7.0139108071938097</v>
      </c>
      <c r="IX44" s="99">
        <f t="shared" si="427"/>
        <v>6.7719804998781967</v>
      </c>
      <c r="IY44" s="99">
        <f t="shared" si="427"/>
        <v>6.5424056888934103</v>
      </c>
      <c r="IZ44" s="99">
        <f t="shared" si="427"/>
        <v>6.3242702789104612</v>
      </c>
      <c r="JA44" s="99">
        <f t="shared" si="427"/>
        <v>6.1167459167165816</v>
      </c>
      <c r="JB44" s="99">
        <f t="shared" si="427"/>
        <v>5.9190818050968517</v>
      </c>
      <c r="JC44" s="99">
        <f t="shared" si="427"/>
        <v>5.7305958937329251</v>
      </c>
      <c r="JD44" s="99">
        <f t="shared" si="427"/>
        <v>5.5506672362342329</v>
      </c>
      <c r="JE44" s="99">
        <f t="shared" si="427"/>
        <v>5.3787293382769406</v>
      </c>
      <c r="JF44" s="99">
        <f t="shared" si="427"/>
        <v>5.2142643510173627</v>
      </c>
      <c r="JG44" s="99">
        <f t="shared" ref="JG44:JX44" si="428">JG13-$BX13</f>
        <v>4.3140201876397555</v>
      </c>
      <c r="JH44" s="99">
        <f t="shared" si="428"/>
        <v>3.3099397802847363</v>
      </c>
      <c r="JI44" s="99">
        <f t="shared" si="428"/>
        <v>2.8321586606893163</v>
      </c>
      <c r="JJ44" s="99">
        <f t="shared" si="428"/>
        <v>2.3696106919993838</v>
      </c>
      <c r="JK44" s="99">
        <f t="shared" si="428"/>
        <v>1.9216362905723656</v>
      </c>
      <c r="JL44" s="99">
        <f t="shared" si="428"/>
        <v>1.4876096495890465</v>
      </c>
      <c r="JM44" s="99">
        <f t="shared" si="428"/>
        <v>1.0669369182427317</v>
      </c>
      <c r="JN44" s="99">
        <f t="shared" si="428"/>
        <v>0.65905446440478954</v>
      </c>
      <c r="JO44" s="99">
        <f t="shared" si="428"/>
        <v>0.2634272208812547</v>
      </c>
      <c r="JP44" s="99">
        <f t="shared" si="428"/>
        <v>-0.12045288559363598</v>
      </c>
      <c r="JQ44" s="99">
        <f t="shared" si="428"/>
        <v>-0.49306842422265618</v>
      </c>
      <c r="JR44" s="99">
        <f t="shared" si="428"/>
        <v>-0.8548778710242857</v>
      </c>
      <c r="JS44" s="99">
        <f t="shared" si="428"/>
        <v>-1.2063169432875043</v>
      </c>
      <c r="JT44" s="99">
        <f t="shared" si="428"/>
        <v>-1.5477998604515619</v>
      </c>
      <c r="JU44" s="99">
        <f t="shared" si="428"/>
        <v>-1.8797205344492056</v>
      </c>
      <c r="JV44" s="99">
        <f t="shared" si="428"/>
        <v>-2.2024536926629992</v>
      </c>
      <c r="JW44" s="99">
        <f t="shared" si="428"/>
        <v>-2.5163559366926052</v>
      </c>
      <c r="JX44" s="99">
        <f t="shared" si="428"/>
        <v>-2.8217667401334268</v>
      </c>
      <c r="JY44" s="99"/>
      <c r="JZ44" s="99"/>
      <c r="KA44" s="99"/>
      <c r="KH44" s="103">
        <v>7</v>
      </c>
      <c r="KI44" s="100">
        <f t="shared" ref="KI44:LN44" si="429">((KI13/$KH$268)-INT(KI13/$KH$268))*2*PI()</f>
        <v>4.7388080647867596</v>
      </c>
      <c r="KJ44" s="100">
        <f t="shared" si="429"/>
        <v>1.0465658375050915</v>
      </c>
      <c r="KK44" s="100">
        <f t="shared" si="429"/>
        <v>4.0956528311299811</v>
      </c>
      <c r="KL44" s="100">
        <f t="shared" si="429"/>
        <v>2.9466819186351505</v>
      </c>
      <c r="KM44" s="100">
        <f t="shared" si="429"/>
        <v>3.3398437537812882</v>
      </c>
      <c r="KN44" s="100">
        <f t="shared" si="429"/>
        <v>4.8967674206385894</v>
      </c>
      <c r="KO44" s="100">
        <f t="shared" si="429"/>
        <v>1.0656394437089567</v>
      </c>
      <c r="KP44" s="100">
        <f t="shared" si="429"/>
        <v>4.218388167693683</v>
      </c>
      <c r="KQ44" s="100">
        <f t="shared" si="429"/>
        <v>1.6452311187938289</v>
      </c>
      <c r="KR44" s="100">
        <f t="shared" si="429"/>
        <v>5.8048812609008342</v>
      </c>
      <c r="KS44" s="100">
        <f t="shared" si="429"/>
        <v>4.0488204678942505</v>
      </c>
      <c r="KT44" s="100">
        <f t="shared" si="429"/>
        <v>2.5966060567214018</v>
      </c>
      <c r="KU44" s="100">
        <f t="shared" si="429"/>
        <v>1.3982751479079907</v>
      </c>
      <c r="KV44" s="100">
        <f t="shared" si="429"/>
        <v>0.41410168250617008</v>
      </c>
      <c r="KW44" s="100">
        <f t="shared" si="429"/>
        <v>5.8953215738550302</v>
      </c>
      <c r="KX44" s="100">
        <f t="shared" si="429"/>
        <v>5.2495993531274907</v>
      </c>
      <c r="KY44" s="100">
        <f t="shared" si="429"/>
        <v>4.7388160848173442</v>
      </c>
      <c r="KZ44" s="100">
        <f t="shared" si="429"/>
        <v>4.3453372356696036</v>
      </c>
      <c r="LA44" s="100">
        <f t="shared" si="429"/>
        <v>4.3453372356696036</v>
      </c>
      <c r="LB44" s="100">
        <f t="shared" si="429"/>
        <v>4.3688228615735847</v>
      </c>
      <c r="LC44" s="100">
        <f t="shared" si="429"/>
        <v>4.4833345588768454</v>
      </c>
      <c r="LD44" s="100">
        <f t="shared" si="429"/>
        <v>4.6579017984337838</v>
      </c>
      <c r="LE44" s="100">
        <f t="shared" si="429"/>
        <v>4.8871233249797239</v>
      </c>
      <c r="LF44" s="100">
        <f t="shared" si="429"/>
        <v>5.1662218487245841</v>
      </c>
      <c r="LG44" s="100">
        <f t="shared" si="429"/>
        <v>5.4909571311614833</v>
      </c>
      <c r="LH44" s="100">
        <f t="shared" si="429"/>
        <v>5.8575531009368911</v>
      </c>
      <c r="LI44" s="100">
        <f t="shared" si="429"/>
        <v>6.2626364454545138</v>
      </c>
      <c r="LJ44" s="100">
        <f t="shared" si="429"/>
        <v>0.41999933095547204</v>
      </c>
      <c r="LK44" s="100">
        <f t="shared" si="429"/>
        <v>0.89329645553690951</v>
      </c>
      <c r="LL44" s="100">
        <f t="shared" si="429"/>
        <v>1.3968955041290396</v>
      </c>
      <c r="LM44" s="100">
        <f t="shared" si="429"/>
        <v>1.9285860748022496</v>
      </c>
      <c r="LN44" s="100">
        <f t="shared" si="429"/>
        <v>2.48636659236147</v>
      </c>
      <c r="LO44" s="100">
        <f t="shared" ref="LO44:MJ44" si="430">((LO13/$KH$268)-INT(LO13/$KH$268))*2*PI()</f>
        <v>3.0684203339671883</v>
      </c>
      <c r="LP44" s="100">
        <f t="shared" si="430"/>
        <v>3.6730946680970962</v>
      </c>
      <c r="LQ44" s="100">
        <f t="shared" si="430"/>
        <v>4.298883017649068</v>
      </c>
      <c r="LR44" s="100">
        <f t="shared" si="430"/>
        <v>4.944409140916397</v>
      </c>
      <c r="LS44" s="100">
        <f t="shared" si="430"/>
        <v>1.2322757192235156</v>
      </c>
      <c r="LT44" s="100">
        <f t="shared" si="430"/>
        <v>4.7525508394787552</v>
      </c>
      <c r="LU44" s="100">
        <f t="shared" si="430"/>
        <v>0.49448040160423884</v>
      </c>
      <c r="LV44" s="100">
        <f t="shared" si="430"/>
        <v>2.6850185829071038</v>
      </c>
      <c r="LW44" s="100">
        <f t="shared" si="430"/>
        <v>5.0331776403517781</v>
      </c>
      <c r="LX44" s="100">
        <f t="shared" si="430"/>
        <v>1.248424875659631</v>
      </c>
      <c r="LY44" s="100">
        <f t="shared" si="430"/>
        <v>3.8902080763334506</v>
      </c>
      <c r="LZ44" s="100">
        <f t="shared" si="430"/>
        <v>0.3856300926198119</v>
      </c>
      <c r="MA44" s="100">
        <f t="shared" si="430"/>
        <v>3.2949050690379922</v>
      </c>
      <c r="MB44" s="100">
        <f t="shared" si="430"/>
        <v>4.5851657224853362E-2</v>
      </c>
      <c r="MC44" s="100">
        <f t="shared" si="430"/>
        <v>3.1993528990512181</v>
      </c>
      <c r="MD44" s="100">
        <f t="shared" si="430"/>
        <v>0.18385281910252638</v>
      </c>
      <c r="ME44" s="100">
        <f t="shared" si="430"/>
        <v>3.5608194343483057</v>
      </c>
      <c r="MF44" s="100">
        <f t="shared" si="430"/>
        <v>0.75924423806790753</v>
      </c>
      <c r="MG44" s="100">
        <f t="shared" si="430"/>
        <v>4.3411078829520511</v>
      </c>
      <c r="MH44" s="100">
        <f t="shared" si="430"/>
        <v>1.7358821365725841</v>
      </c>
      <c r="MI44" s="100">
        <f t="shared" si="430"/>
        <v>5.5059978492674073</v>
      </c>
      <c r="MJ44" s="100">
        <f t="shared" si="430"/>
        <v>3.0813490218003596</v>
      </c>
      <c r="MK44" s="100"/>
      <c r="ML44" s="100"/>
      <c r="MM44" s="100"/>
      <c r="MN44" s="100"/>
      <c r="MO44" s="100"/>
      <c r="MP44" s="100"/>
      <c r="MQ44" s="100"/>
      <c r="MR44" s="100"/>
      <c r="MS44" s="100"/>
      <c r="MT44" s="100"/>
      <c r="MU44" s="100"/>
      <c r="MV44" s="100"/>
      <c r="MW44" s="100"/>
      <c r="MX44" s="100"/>
      <c r="MY44" s="100"/>
      <c r="MZ44" s="100"/>
      <c r="NA44" s="100"/>
      <c r="NB44" s="100"/>
      <c r="NC44" s="100"/>
      <c r="ND44" s="100"/>
      <c r="NE44" s="100"/>
      <c r="NF44" s="100"/>
      <c r="NG44" s="100">
        <f t="shared" ref="NG44:PH44" si="431">NG13-$BX13</f>
        <v>45.430424731724884</v>
      </c>
      <c r="NH44" s="100">
        <f t="shared" si="431"/>
        <v>34.168058528335138</v>
      </c>
      <c r="NI44" s="100">
        <f t="shared" si="431"/>
        <v>30.168195665430858</v>
      </c>
      <c r="NJ44" s="100">
        <f t="shared" si="431"/>
        <v>26.917667554035802</v>
      </c>
      <c r="NK44" s="100">
        <f t="shared" si="431"/>
        <v>24.240019337285872</v>
      </c>
      <c r="NL44" s="100">
        <f t="shared" si="431"/>
        <v>22.005197946569126</v>
      </c>
      <c r="NM44" s="100">
        <f t="shared" si="431"/>
        <v>20.117129646495925</v>
      </c>
      <c r="NN44" s="100">
        <f t="shared" si="431"/>
        <v>18.504215958775774</v>
      </c>
      <c r="NO44" s="100">
        <f t="shared" si="431"/>
        <v>17.112473276177809</v>
      </c>
      <c r="NP44" s="100">
        <f t="shared" si="431"/>
        <v>15.900680357342225</v>
      </c>
      <c r="NQ44" s="100">
        <f t="shared" si="431"/>
        <v>14.836957693990172</v>
      </c>
      <c r="NR44" s="100">
        <f t="shared" si="431"/>
        <v>13.896344618502781</v>
      </c>
      <c r="NS44" s="100">
        <f t="shared" si="431"/>
        <v>13.059067843640264</v>
      </c>
      <c r="NT44" s="100">
        <f t="shared" si="431"/>
        <v>12.309290693527913</v>
      </c>
      <c r="NU44" s="100">
        <f t="shared" si="431"/>
        <v>11.634199068959703</v>
      </c>
      <c r="NV44" s="100">
        <f t="shared" si="431"/>
        <v>11.023325632469437</v>
      </c>
      <c r="NW44" s="100">
        <f t="shared" si="431"/>
        <v>10.468044358284288</v>
      </c>
      <c r="NX44" s="100">
        <f t="shared" si="431"/>
        <v>9.9611882911421503</v>
      </c>
      <c r="NY44" s="100">
        <f t="shared" si="431"/>
        <v>9.9611882911421503</v>
      </c>
      <c r="NZ44" s="100">
        <f t="shared" si="431"/>
        <v>9.1552521677442087</v>
      </c>
      <c r="OA44" s="100">
        <f t="shared" si="431"/>
        <v>8.7907504135269789</v>
      </c>
      <c r="OB44" s="100">
        <f t="shared" si="431"/>
        <v>8.4487667159301338</v>
      </c>
      <c r="OC44" s="100">
        <f t="shared" si="431"/>
        <v>8.1272991926448128</v>
      </c>
      <c r="OD44" s="100">
        <f t="shared" si="431"/>
        <v>7.82457394848376</v>
      </c>
      <c r="OE44" s="100">
        <f t="shared" si="431"/>
        <v>7.539013854369216</v>
      </c>
      <c r="OF44" s="100">
        <f t="shared" si="431"/>
        <v>7.2692122665457077</v>
      </c>
      <c r="OG44" s="100">
        <f t="shared" si="431"/>
        <v>7.0139108071938097</v>
      </c>
      <c r="OH44" s="100">
        <f t="shared" si="431"/>
        <v>6.7719804998781967</v>
      </c>
      <c r="OI44" s="100">
        <f t="shared" si="431"/>
        <v>6.5424056888934103</v>
      </c>
      <c r="OJ44" s="100">
        <f t="shared" si="431"/>
        <v>6.3242702789104612</v>
      </c>
      <c r="OK44" s="100">
        <f t="shared" si="431"/>
        <v>6.1167459167165816</v>
      </c>
      <c r="OL44" s="100">
        <f t="shared" si="431"/>
        <v>5.9190818050968517</v>
      </c>
      <c r="OM44" s="100">
        <f t="shared" si="431"/>
        <v>5.7305958937329251</v>
      </c>
      <c r="ON44" s="100">
        <f t="shared" si="431"/>
        <v>5.5506672362342329</v>
      </c>
      <c r="OO44" s="100">
        <f t="shared" si="431"/>
        <v>5.3787293382769406</v>
      </c>
      <c r="OP44" s="100">
        <f t="shared" si="431"/>
        <v>5.2142643510173627</v>
      </c>
      <c r="OQ44" s="100">
        <f t="shared" si="431"/>
        <v>4.3140201876397555</v>
      </c>
      <c r="OR44" s="100">
        <f t="shared" si="431"/>
        <v>3.3099397802847363</v>
      </c>
      <c r="OS44" s="100">
        <f t="shared" si="431"/>
        <v>2.8321586606893163</v>
      </c>
      <c r="OT44" s="100">
        <f t="shared" si="431"/>
        <v>2.3696106919993838</v>
      </c>
      <c r="OU44" s="100">
        <f t="shared" si="431"/>
        <v>1.9216362905723656</v>
      </c>
      <c r="OV44" s="100">
        <f t="shared" si="431"/>
        <v>1.4876096495890465</v>
      </c>
      <c r="OW44" s="100">
        <f t="shared" si="431"/>
        <v>1.0669369182427317</v>
      </c>
      <c r="OX44" s="100">
        <f t="shared" si="431"/>
        <v>0.65905446440478954</v>
      </c>
      <c r="OY44" s="100">
        <f t="shared" si="431"/>
        <v>0.2634272208812547</v>
      </c>
      <c r="OZ44" s="100">
        <f t="shared" si="431"/>
        <v>-0.12045288559363598</v>
      </c>
      <c r="PA44" s="100">
        <f t="shared" si="431"/>
        <v>-0.49306842422265618</v>
      </c>
      <c r="PB44" s="100">
        <f t="shared" si="431"/>
        <v>-0.8548778710242857</v>
      </c>
      <c r="PC44" s="100">
        <f t="shared" si="431"/>
        <v>-1.2063169432875043</v>
      </c>
      <c r="PD44" s="100">
        <f t="shared" si="431"/>
        <v>-1.5477998604515619</v>
      </c>
      <c r="PE44" s="100">
        <f t="shared" si="431"/>
        <v>-1.8797205344492056</v>
      </c>
      <c r="PF44" s="100">
        <f t="shared" si="431"/>
        <v>-2.2024536926629992</v>
      </c>
      <c r="PG44" s="100">
        <f t="shared" si="431"/>
        <v>-2.5163559366926052</v>
      </c>
      <c r="PH44" s="100">
        <f t="shared" si="431"/>
        <v>-2.8217667401334268</v>
      </c>
      <c r="PI44" s="100"/>
      <c r="PJ44" s="100"/>
      <c r="PK44" s="100"/>
    </row>
    <row r="45" spans="1:427" x14ac:dyDescent="0.2">
      <c r="A45" s="92"/>
      <c r="B45" s="92"/>
      <c r="C45" s="101">
        <v>8</v>
      </c>
      <c r="D45" s="98">
        <f t="shared" ref="D45:AI45" si="432">((D14/$C$270)-INT(D14/$C$270))*2*PI()</f>
        <v>4.8589173572335316</v>
      </c>
      <c r="E45" s="98">
        <f t="shared" si="432"/>
        <v>4.1609225601426987</v>
      </c>
      <c r="F45" s="98">
        <f t="shared" si="432"/>
        <v>5.0108723225721228</v>
      </c>
      <c r="G45" s="98">
        <f t="shared" si="432"/>
        <v>8.5001449138196197E-2</v>
      </c>
      <c r="H45" s="98">
        <f t="shared" si="432"/>
        <v>1.8163589384594983</v>
      </c>
      <c r="I45" s="98">
        <f t="shared" si="432"/>
        <v>3.8292989253376271</v>
      </c>
      <c r="J45" s="98">
        <f t="shared" si="432"/>
        <v>6.0584172270660259</v>
      </c>
      <c r="K45" s="98">
        <f t="shared" si="432"/>
        <v>2.173320794359054</v>
      </c>
      <c r="L45" s="98">
        <f t="shared" si="432"/>
        <v>4.7056396217056937</v>
      </c>
      <c r="M45" s="98">
        <f t="shared" si="432"/>
        <v>1.0629701721513412</v>
      </c>
      <c r="N45" s="98">
        <f t="shared" si="432"/>
        <v>3.791847418644569</v>
      </c>
      <c r="O45" s="98">
        <f t="shared" si="432"/>
        <v>0.31055500981649203</v>
      </c>
      <c r="P45" s="98">
        <f t="shared" si="432"/>
        <v>3.173425310223474</v>
      </c>
      <c r="Q45" s="98">
        <f t="shared" si="432"/>
        <v>6.0877090573492465</v>
      </c>
      <c r="R45" s="98">
        <f t="shared" si="432"/>
        <v>2.762534482183709</v>
      </c>
      <c r="S45" s="98">
        <f t="shared" si="432"/>
        <v>5.7580291559155032</v>
      </c>
      <c r="T45" s="98">
        <f t="shared" si="432"/>
        <v>2.502702586665579</v>
      </c>
      <c r="U45" s="98">
        <f t="shared" si="432"/>
        <v>5.5586892481907597</v>
      </c>
      <c r="V45" s="98">
        <f t="shared" si="432"/>
        <v>5.5586892481907597</v>
      </c>
      <c r="W45" s="98">
        <f t="shared" si="432"/>
        <v>5.584912705750213</v>
      </c>
      <c r="X45" s="98">
        <f t="shared" si="432"/>
        <v>5.6227588928161278</v>
      </c>
      <c r="Y45" s="98">
        <f t="shared" si="432"/>
        <v>5.6750567487641579</v>
      </c>
      <c r="Z45" s="98">
        <f t="shared" si="432"/>
        <v>5.7405050328358387</v>
      </c>
      <c r="AA45" s="98">
        <f t="shared" si="432"/>
        <v>5.8179530405788196</v>
      </c>
      <c r="AB45" s="98">
        <f t="shared" si="432"/>
        <v>5.90637959969155</v>
      </c>
      <c r="AC45" s="98">
        <f t="shared" si="432"/>
        <v>6.0048754630821133</v>
      </c>
      <c r="AD45" s="98">
        <f t="shared" si="432"/>
        <v>6.1126284792656937</v>
      </c>
      <c r="AE45" s="98">
        <f t="shared" si="432"/>
        <v>6.2289110453302463</v>
      </c>
      <c r="AF45" s="98">
        <f t="shared" si="432"/>
        <v>6.9884138119950326E-2</v>
      </c>
      <c r="AG45" s="98">
        <f t="shared" si="432"/>
        <v>0.20132944613535253</v>
      </c>
      <c r="AH45" s="98">
        <f t="shared" si="432"/>
        <v>0.33952973434618661</v>
      </c>
      <c r="AI45" s="98">
        <f t="shared" si="432"/>
        <v>0.48400337340315686</v>
      </c>
      <c r="AJ45" s="98">
        <f t="shared" ref="AJ45:BE45" si="433">((AJ14/$C$270)-INT(AJ14/$C$270))*2*PI()</f>
        <v>0.63431325176372388</v>
      </c>
      <c r="AK45" s="98">
        <f t="shared" si="433"/>
        <v>0.79006177075773554</v>
      </c>
      <c r="AL45" s="98">
        <f t="shared" si="433"/>
        <v>0.9508864971456249</v>
      </c>
      <c r="AM45" s="98">
        <f t="shared" si="433"/>
        <v>1.1164563749808865</v>
      </c>
      <c r="AN45" s="98">
        <f t="shared" si="433"/>
        <v>0.21159372261643566</v>
      </c>
      <c r="AO45" s="98">
        <f t="shared" si="433"/>
        <v>1.1174689004008309</v>
      </c>
      <c r="AP45" s="98">
        <f t="shared" si="433"/>
        <v>4.7776276168537066</v>
      </c>
      <c r="AQ45" s="98">
        <f t="shared" si="433"/>
        <v>2.1955687008202665</v>
      </c>
      <c r="AR45" s="98">
        <f t="shared" si="433"/>
        <v>5.9357280532345849</v>
      </c>
      <c r="AS45" s="98">
        <f t="shared" si="433"/>
        <v>3.4299134023958269</v>
      </c>
      <c r="AT45" s="98">
        <f t="shared" si="433"/>
        <v>0.95959385882049275</v>
      </c>
      <c r="AU45" s="98">
        <f t="shared" si="433"/>
        <v>4.8063369509936926</v>
      </c>
      <c r="AV45" s="98">
        <f t="shared" si="433"/>
        <v>2.4022461732217546</v>
      </c>
      <c r="AW45" s="98">
        <f t="shared" si="433"/>
        <v>2.9066772213716129E-2</v>
      </c>
      <c r="AX45" s="98">
        <f t="shared" si="433"/>
        <v>3.968624207717935</v>
      </c>
      <c r="AY45" s="98">
        <f t="shared" si="433"/>
        <v>1.6532630188428303</v>
      </c>
      <c r="AZ45" s="98">
        <f t="shared" si="433"/>
        <v>5.6481391372244669</v>
      </c>
      <c r="BA45" s="98">
        <f t="shared" si="433"/>
        <v>3.3857329391393387</v>
      </c>
      <c r="BB45" s="98">
        <f t="shared" si="433"/>
        <v>1.148142225659287</v>
      </c>
      <c r="BC45" s="98">
        <f t="shared" si="433"/>
        <v>5.2175224270293183</v>
      </c>
      <c r="BD45" s="98">
        <f t="shared" si="433"/>
        <v>3.0265270805994944</v>
      </c>
      <c r="BE45" s="98">
        <f t="shared" si="433"/>
        <v>0.85741632617996655</v>
      </c>
      <c r="BF45" s="98"/>
      <c r="BG45" s="98"/>
      <c r="BH45" s="98"/>
      <c r="BI45" s="98"/>
      <c r="BJ45" s="98"/>
      <c r="BK45" s="98"/>
      <c r="BL45" s="98"/>
      <c r="BM45" s="98"/>
      <c r="BN45" s="98"/>
      <c r="BO45" s="98"/>
      <c r="BP45" s="98"/>
      <c r="BQ45" s="98"/>
      <c r="BR45" s="98"/>
      <c r="BS45" s="98"/>
      <c r="BT45" s="98"/>
      <c r="BU45" s="98"/>
      <c r="BV45" s="98"/>
      <c r="BW45" s="98"/>
      <c r="BX45" s="98"/>
      <c r="BY45" s="98"/>
      <c r="BZ45" s="98">
        <f t="shared" ref="BZ45:DE45" si="434">BZ14-$BX14</f>
        <v>43.784383888022489</v>
      </c>
      <c r="CA45" s="98">
        <f t="shared" si="434"/>
        <v>32.566853901527708</v>
      </c>
      <c r="CB45" s="98">
        <f t="shared" si="434"/>
        <v>28.604965483887781</v>
      </c>
      <c r="CC45" s="98">
        <f t="shared" si="434"/>
        <v>25.393051232598793</v>
      </c>
      <c r="CD45" s="98">
        <f t="shared" si="434"/>
        <v>22.75205112558919</v>
      </c>
      <c r="CE45" s="98">
        <f t="shared" si="434"/>
        <v>20.550915128310663</v>
      </c>
      <c r="CF45" s="98">
        <f t="shared" si="434"/>
        <v>18.693341134362072</v>
      </c>
      <c r="CG45" s="98">
        <f t="shared" si="434"/>
        <v>17.10784903926637</v>
      </c>
      <c r="CH45" s="98">
        <f t="shared" si="434"/>
        <v>15.740713540216433</v>
      </c>
      <c r="CI45" s="98">
        <f t="shared" si="434"/>
        <v>14.551012663808166</v>
      </c>
      <c r="CJ45" s="98">
        <f t="shared" si="434"/>
        <v>13.507161669147223</v>
      </c>
      <c r="CK45" s="98">
        <f t="shared" si="434"/>
        <v>12.584471008556847</v>
      </c>
      <c r="CL45" s="98">
        <f t="shared" si="434"/>
        <v>11.763408469913372</v>
      </c>
      <c r="CM45" s="98">
        <f t="shared" si="434"/>
        <v>11.028347987960728</v>
      </c>
      <c r="CN45" s="98">
        <f t="shared" si="434"/>
        <v>10.366657798265379</v>
      </c>
      <c r="CO45" s="98">
        <f t="shared" si="434"/>
        <v>9.7680277621674634</v>
      </c>
      <c r="CP45" s="98">
        <f t="shared" si="434"/>
        <v>9.2239672154858567</v>
      </c>
      <c r="CQ45" s="98">
        <f t="shared" si="434"/>
        <v>8.7274258287008024</v>
      </c>
      <c r="CR45" s="98">
        <f t="shared" si="434"/>
        <v>8.7274258287008024</v>
      </c>
      <c r="CS45" s="98">
        <f t="shared" si="434"/>
        <v>7.9363721641311997</v>
      </c>
      <c r="CT45" s="98">
        <f t="shared" si="434"/>
        <v>7.5786506736551758</v>
      </c>
      <c r="CU45" s="98">
        <f t="shared" si="434"/>
        <v>7.2430549768875778</v>
      </c>
      <c r="CV45" s="98">
        <f t="shared" si="434"/>
        <v>6.9276149027772078</v>
      </c>
      <c r="CW45" s="98">
        <f t="shared" si="434"/>
        <v>6.6305851059275938</v>
      </c>
      <c r="CX45" s="98">
        <f t="shared" si="434"/>
        <v>6.3504142042514502</v>
      </c>
      <c r="CY45" s="98">
        <f t="shared" si="434"/>
        <v>6.0857188139713401</v>
      </c>
      <c r="CZ45" s="98">
        <f t="shared" si="434"/>
        <v>5.8352616078874462</v>
      </c>
      <c r="DA45" s="98">
        <f t="shared" si="434"/>
        <v>5.5979326948205141</v>
      </c>
      <c r="DB45" s="98">
        <f t="shared" si="434"/>
        <v>5.3727337533857735</v>
      </c>
      <c r="DC45" s="98">
        <f t="shared" si="434"/>
        <v>5.1587644601817431</v>
      </c>
      <c r="DD45" s="98">
        <f t="shared" si="434"/>
        <v>4.9552108374505508</v>
      </c>
      <c r="DE45" s="98">
        <f t="shared" si="434"/>
        <v>4.76133521313335</v>
      </c>
      <c r="DF45" s="98">
        <f t="shared" ref="DF45:EA45" si="435">DF14-$BX14</f>
        <v>4.5764675407101265</v>
      </c>
      <c r="DG45" s="98">
        <f t="shared" si="435"/>
        <v>4.399997870132097</v>
      </c>
      <c r="DH45" s="98">
        <f t="shared" si="435"/>
        <v>4.2313697967277903</v>
      </c>
      <c r="DI45" s="98">
        <f t="shared" si="435"/>
        <v>4.0700747439049394</v>
      </c>
      <c r="DJ45" s="98">
        <f t="shared" si="435"/>
        <v>3.1694380933765842</v>
      </c>
      <c r="DK45" s="98">
        <f t="shared" si="435"/>
        <v>2.1699423574833645</v>
      </c>
      <c r="DL45" s="98">
        <f t="shared" si="435"/>
        <v>1.6943759198140071</v>
      </c>
      <c r="DM45" s="98">
        <f t="shared" si="435"/>
        <v>1.2339915747895986</v>
      </c>
      <c r="DN45" s="98">
        <f t="shared" si="435"/>
        <v>0.78813042862964267</v>
      </c>
      <c r="DO45" s="98">
        <f t="shared" si="435"/>
        <v>0.35616746257929321</v>
      </c>
      <c r="DP45" s="98">
        <f t="shared" si="435"/>
        <v>-6.2490306935558237E-2</v>
      </c>
      <c r="DQ45" s="98">
        <f t="shared" si="435"/>
        <v>-0.4684055820542028</v>
      </c>
      <c r="DR45" s="98">
        <f t="shared" si="435"/>
        <v>-0.86211245134234105</v>
      </c>
      <c r="DS45" s="98">
        <f t="shared" si="435"/>
        <v>-1.244117972914637</v>
      </c>
      <c r="DT45" s="98">
        <f t="shared" si="435"/>
        <v>-1.6149036746701881</v>
      </c>
      <c r="DU45" s="98">
        <f t="shared" si="435"/>
        <v>-1.9749269740210877</v>
      </c>
      <c r="DV45" s="98">
        <f t="shared" si="435"/>
        <v>-2.3246225198739126</v>
      </c>
      <c r="DW45" s="98">
        <f t="shared" si="435"/>
        <v>-2.6644034598863868</v>
      </c>
      <c r="DX45" s="98">
        <f t="shared" si="435"/>
        <v>-2.9946626361895028</v>
      </c>
      <c r="DY45" s="98">
        <f t="shared" si="435"/>
        <v>-3.3157737128566396</v>
      </c>
      <c r="DZ45" s="98">
        <f t="shared" si="435"/>
        <v>-3.6280922384343057</v>
      </c>
      <c r="EA45" s="98">
        <f t="shared" si="435"/>
        <v>-3.9319566468351752</v>
      </c>
      <c r="EB45" s="98"/>
      <c r="EC45" s="98"/>
      <c r="ED45" s="98"/>
      <c r="EE45" s="98"/>
      <c r="EF45" s="98"/>
      <c r="EG45" s="98"/>
      <c r="EH45" s="98"/>
      <c r="EI45" s="98"/>
      <c r="EJ45" s="98"/>
      <c r="EK45" s="98"/>
      <c r="EL45" s="98"/>
      <c r="EM45" s="98"/>
      <c r="EN45" s="98"/>
      <c r="EO45" s="98"/>
      <c r="EP45" s="98"/>
      <c r="EU45" s="94"/>
      <c r="EV45" s="94"/>
      <c r="EW45" s="94"/>
      <c r="EX45" s="102">
        <v>8</v>
      </c>
      <c r="EY45" s="99">
        <f t="shared" ref="EY45:GD45" si="436">((EY14/$EX$268)-INT(EY14/$EX$268))*2*PI()</f>
        <v>3.434649407287476</v>
      </c>
      <c r="EZ45" s="99">
        <f t="shared" si="436"/>
        <v>2.0386598131058111</v>
      </c>
      <c r="FA45" s="99">
        <f t="shared" si="436"/>
        <v>3.7385593379646598</v>
      </c>
      <c r="FB45" s="99">
        <f t="shared" si="436"/>
        <v>0.17000289827639239</v>
      </c>
      <c r="FC45" s="99">
        <f t="shared" si="436"/>
        <v>3.6327178769189965</v>
      </c>
      <c r="FD45" s="99">
        <f t="shared" si="436"/>
        <v>1.3754125434956683</v>
      </c>
      <c r="FE45" s="99">
        <f t="shared" si="436"/>
        <v>5.8336491469524656</v>
      </c>
      <c r="FF45" s="99">
        <f t="shared" si="436"/>
        <v>4.346641588718108</v>
      </c>
      <c r="FG45" s="99">
        <f t="shared" si="436"/>
        <v>3.1280939362318003</v>
      </c>
      <c r="FH45" s="99">
        <f t="shared" si="436"/>
        <v>2.1259403443026823</v>
      </c>
      <c r="FI45" s="99">
        <f t="shared" si="436"/>
        <v>1.3005095301095517</v>
      </c>
      <c r="FJ45" s="99">
        <f t="shared" si="436"/>
        <v>0.62111001963298407</v>
      </c>
      <c r="FK45" s="99">
        <f t="shared" si="436"/>
        <v>6.3665313267362009E-2</v>
      </c>
      <c r="FL45" s="99">
        <f t="shared" si="436"/>
        <v>5.8922328075189077</v>
      </c>
      <c r="FM45" s="99">
        <f t="shared" si="436"/>
        <v>5.525068964367418</v>
      </c>
      <c r="FN45" s="99">
        <f t="shared" si="436"/>
        <v>5.2328730046514202</v>
      </c>
      <c r="FO45" s="99">
        <f t="shared" si="436"/>
        <v>5.005405173331158</v>
      </c>
      <c r="FP45" s="99">
        <f t="shared" si="436"/>
        <v>4.8341931892019332</v>
      </c>
      <c r="FQ45" s="99">
        <f t="shared" si="436"/>
        <v>4.8341931892019332</v>
      </c>
      <c r="FR45" s="99">
        <f t="shared" si="436"/>
        <v>4.8866401043208398</v>
      </c>
      <c r="FS45" s="99">
        <f t="shared" si="436"/>
        <v>4.9623324784526694</v>
      </c>
      <c r="FT45" s="99">
        <f t="shared" si="436"/>
        <v>5.0669281903487287</v>
      </c>
      <c r="FU45" s="99">
        <f t="shared" si="436"/>
        <v>5.1978247584920911</v>
      </c>
      <c r="FV45" s="99">
        <f t="shared" si="436"/>
        <v>5.3527207739780529</v>
      </c>
      <c r="FW45" s="99">
        <f t="shared" si="436"/>
        <v>5.5295738922035129</v>
      </c>
      <c r="FX45" s="99">
        <f t="shared" si="436"/>
        <v>5.7265656189846394</v>
      </c>
      <c r="FY45" s="99">
        <f t="shared" si="436"/>
        <v>5.9420716513518013</v>
      </c>
      <c r="FZ45" s="99">
        <f t="shared" si="436"/>
        <v>6.1746367834809064</v>
      </c>
      <c r="GA45" s="99">
        <f t="shared" si="436"/>
        <v>0.13976827623990065</v>
      </c>
      <c r="GB45" s="99">
        <f t="shared" si="436"/>
        <v>0.40265889227070506</v>
      </c>
      <c r="GC45" s="99">
        <f t="shared" si="436"/>
        <v>0.67905946869237321</v>
      </c>
      <c r="GD45" s="99">
        <f t="shared" si="436"/>
        <v>0.96800674680631371</v>
      </c>
      <c r="GE45" s="99">
        <f t="shared" ref="GE45:GZ45" si="437">((GE14/$EX$268)-INT(GE14/$EX$268))*2*PI()</f>
        <v>1.2686265035274478</v>
      </c>
      <c r="GF45" s="99">
        <f t="shared" si="437"/>
        <v>1.5801235415154711</v>
      </c>
      <c r="GG45" s="99">
        <f t="shared" si="437"/>
        <v>1.9017729942912498</v>
      </c>
      <c r="GH45" s="99">
        <f t="shared" si="437"/>
        <v>2.2329127499617729</v>
      </c>
      <c r="GI45" s="99">
        <f t="shared" si="437"/>
        <v>0.42318744523287133</v>
      </c>
      <c r="GJ45" s="99">
        <f t="shared" si="437"/>
        <v>2.2349378008016618</v>
      </c>
      <c r="GK45" s="99">
        <f t="shared" si="437"/>
        <v>3.2720699265278275</v>
      </c>
      <c r="GL45" s="99">
        <f t="shared" si="437"/>
        <v>4.3911374016405329</v>
      </c>
      <c r="GM45" s="99">
        <f t="shared" si="437"/>
        <v>5.5882707992895826</v>
      </c>
      <c r="GN45" s="99">
        <f t="shared" si="437"/>
        <v>0.57664149761206729</v>
      </c>
      <c r="GO45" s="99">
        <f t="shared" si="437"/>
        <v>1.9191877176409855</v>
      </c>
      <c r="GP45" s="99">
        <f t="shared" si="437"/>
        <v>3.3294885948077986</v>
      </c>
      <c r="GQ45" s="99">
        <f t="shared" si="437"/>
        <v>4.8044923464435092</v>
      </c>
      <c r="GR45" s="99">
        <f t="shared" si="437"/>
        <v>5.8133544427432259E-2</v>
      </c>
      <c r="GS45" s="99">
        <f t="shared" si="437"/>
        <v>1.6540631082562838</v>
      </c>
      <c r="GT45" s="99">
        <f t="shared" si="437"/>
        <v>3.3065260376856607</v>
      </c>
      <c r="GU45" s="99">
        <f t="shared" si="437"/>
        <v>5.0130929672693476</v>
      </c>
      <c r="GV45" s="99">
        <f t="shared" si="437"/>
        <v>0.48828057109909134</v>
      </c>
      <c r="GW45" s="99">
        <f t="shared" si="437"/>
        <v>2.2962844513185741</v>
      </c>
      <c r="GX45" s="99">
        <f t="shared" si="437"/>
        <v>4.1518595468790505</v>
      </c>
      <c r="GY45" s="99">
        <f t="shared" si="437"/>
        <v>6.0530541611989888</v>
      </c>
      <c r="GZ45" s="99">
        <f t="shared" si="437"/>
        <v>1.7148326523599331</v>
      </c>
      <c r="HA45" s="99"/>
      <c r="HB45" s="99"/>
      <c r="HC45" s="99"/>
      <c r="HD45" s="99"/>
      <c r="HE45" s="99"/>
      <c r="HF45" s="99"/>
      <c r="HG45" s="99"/>
      <c r="HH45" s="99"/>
      <c r="HI45" s="99"/>
      <c r="HJ45" s="99"/>
      <c r="HK45" s="99"/>
      <c r="HL45" s="99"/>
      <c r="HM45" s="99"/>
      <c r="HN45" s="99"/>
      <c r="HO45" s="99"/>
      <c r="HP45" s="99"/>
      <c r="HQ45" s="99"/>
      <c r="HR45" s="99"/>
      <c r="HS45" s="99"/>
      <c r="HT45" s="99"/>
      <c r="HU45" s="99"/>
      <c r="HV45" s="99"/>
      <c r="HW45" s="99">
        <f t="shared" ref="HW45:IN45" si="438">HW14-$BX14</f>
        <v>43.784383888022489</v>
      </c>
      <c r="HX45" s="99">
        <f t="shared" si="438"/>
        <v>32.566853901527708</v>
      </c>
      <c r="HY45" s="99">
        <f t="shared" si="438"/>
        <v>28.604965483887781</v>
      </c>
      <c r="HZ45" s="99">
        <f t="shared" si="438"/>
        <v>25.393051232598793</v>
      </c>
      <c r="IA45" s="99">
        <f t="shared" si="438"/>
        <v>22.75205112558919</v>
      </c>
      <c r="IB45" s="99">
        <f t="shared" si="438"/>
        <v>20.550915128310663</v>
      </c>
      <c r="IC45" s="99">
        <f t="shared" si="438"/>
        <v>18.693341134362072</v>
      </c>
      <c r="ID45" s="99">
        <f t="shared" si="438"/>
        <v>17.10784903926637</v>
      </c>
      <c r="IE45" s="99">
        <f t="shared" si="438"/>
        <v>15.740713540216433</v>
      </c>
      <c r="IF45" s="99">
        <f t="shared" si="438"/>
        <v>14.551012663808166</v>
      </c>
      <c r="IG45" s="99">
        <f t="shared" si="438"/>
        <v>13.507161669147223</v>
      </c>
      <c r="IH45" s="99">
        <f t="shared" si="438"/>
        <v>12.584471008556847</v>
      </c>
      <c r="II45" s="99">
        <f t="shared" si="438"/>
        <v>11.763408469913372</v>
      </c>
      <c r="IJ45" s="99">
        <f t="shared" si="438"/>
        <v>11.028347987960728</v>
      </c>
      <c r="IK45" s="99">
        <f t="shared" si="438"/>
        <v>10.366657798265379</v>
      </c>
      <c r="IL45" s="99">
        <f t="shared" si="438"/>
        <v>9.7680277621674634</v>
      </c>
      <c r="IM45" s="99">
        <f t="shared" si="438"/>
        <v>9.2239672154858567</v>
      </c>
      <c r="IN45" s="99">
        <f t="shared" si="438"/>
        <v>8.7274258287008024</v>
      </c>
      <c r="IO45" s="99">
        <f t="shared" ref="IO45:JF45" si="439">IO14-$BX14</f>
        <v>8.7274258287008024</v>
      </c>
      <c r="IP45" s="99">
        <f t="shared" si="439"/>
        <v>7.9363721641311997</v>
      </c>
      <c r="IQ45" s="99">
        <f t="shared" si="439"/>
        <v>7.5786506736551758</v>
      </c>
      <c r="IR45" s="99">
        <f t="shared" si="439"/>
        <v>7.2430549768875778</v>
      </c>
      <c r="IS45" s="99">
        <f t="shared" si="439"/>
        <v>6.9276149027772078</v>
      </c>
      <c r="IT45" s="99">
        <f t="shared" si="439"/>
        <v>6.6305851059275938</v>
      </c>
      <c r="IU45" s="99">
        <f t="shared" si="439"/>
        <v>6.3504142042514502</v>
      </c>
      <c r="IV45" s="99">
        <f t="shared" si="439"/>
        <v>6.0857188139713401</v>
      </c>
      <c r="IW45" s="99">
        <f t="shared" si="439"/>
        <v>5.8352616078874462</v>
      </c>
      <c r="IX45" s="99">
        <f t="shared" si="439"/>
        <v>5.5979326948205141</v>
      </c>
      <c r="IY45" s="99">
        <f t="shared" si="439"/>
        <v>5.3727337533857735</v>
      </c>
      <c r="IZ45" s="99">
        <f t="shared" si="439"/>
        <v>5.1587644601817431</v>
      </c>
      <c r="JA45" s="99">
        <f t="shared" si="439"/>
        <v>4.9552108374505508</v>
      </c>
      <c r="JB45" s="99">
        <f t="shared" si="439"/>
        <v>4.76133521313335</v>
      </c>
      <c r="JC45" s="99">
        <f t="shared" si="439"/>
        <v>4.5764675407101265</v>
      </c>
      <c r="JD45" s="99">
        <f t="shared" si="439"/>
        <v>4.399997870132097</v>
      </c>
      <c r="JE45" s="99">
        <f t="shared" si="439"/>
        <v>4.2313697967277903</v>
      </c>
      <c r="JF45" s="99">
        <f t="shared" si="439"/>
        <v>4.0700747439049394</v>
      </c>
      <c r="JG45" s="99">
        <f t="shared" ref="JG45:JX45" si="440">JG14-$BX14</f>
        <v>3.1694380933765842</v>
      </c>
      <c r="JH45" s="99">
        <f t="shared" si="440"/>
        <v>2.1699423574833645</v>
      </c>
      <c r="JI45" s="99">
        <f t="shared" si="440"/>
        <v>1.6943759198140071</v>
      </c>
      <c r="JJ45" s="99">
        <f t="shared" si="440"/>
        <v>1.2339915747895986</v>
      </c>
      <c r="JK45" s="99">
        <f t="shared" si="440"/>
        <v>0.78813042862964267</v>
      </c>
      <c r="JL45" s="99">
        <f t="shared" si="440"/>
        <v>0.35616746257929321</v>
      </c>
      <c r="JM45" s="99">
        <f t="shared" si="440"/>
        <v>-6.2490306935558237E-2</v>
      </c>
      <c r="JN45" s="99">
        <f t="shared" si="440"/>
        <v>-0.4684055820542028</v>
      </c>
      <c r="JO45" s="99">
        <f t="shared" si="440"/>
        <v>-0.86211245134234105</v>
      </c>
      <c r="JP45" s="99">
        <f t="shared" si="440"/>
        <v>-1.244117972914637</v>
      </c>
      <c r="JQ45" s="99">
        <f t="shared" si="440"/>
        <v>-1.6149036746701881</v>
      </c>
      <c r="JR45" s="99">
        <f t="shared" si="440"/>
        <v>-1.9749269740210877</v>
      </c>
      <c r="JS45" s="99">
        <f t="shared" si="440"/>
        <v>-2.3246225198739126</v>
      </c>
      <c r="JT45" s="99">
        <f t="shared" si="440"/>
        <v>-2.6644034598863868</v>
      </c>
      <c r="JU45" s="99">
        <f t="shared" si="440"/>
        <v>-2.9946626361895028</v>
      </c>
      <c r="JV45" s="99">
        <f t="shared" si="440"/>
        <v>-3.3157737128566396</v>
      </c>
      <c r="JW45" s="99">
        <f t="shared" si="440"/>
        <v>-3.6280922384343057</v>
      </c>
      <c r="JX45" s="99">
        <f t="shared" si="440"/>
        <v>-3.9319566468351752</v>
      </c>
      <c r="JY45" s="99"/>
      <c r="JZ45" s="99"/>
      <c r="KA45" s="99"/>
      <c r="KH45" s="103">
        <v>8</v>
      </c>
      <c r="KI45" s="100">
        <f t="shared" ref="KI45:LN45" si="441">((KI14/$KH$268)-INT(KI14/$KH$268))*2*PI()</f>
        <v>0.58611350739536594</v>
      </c>
      <c r="KJ45" s="100">
        <f t="shared" si="441"/>
        <v>4.0773196262116222</v>
      </c>
      <c r="KK45" s="100">
        <f t="shared" si="441"/>
        <v>1.1939333687497338</v>
      </c>
      <c r="KL45" s="100">
        <f t="shared" si="441"/>
        <v>0.34000579655278479</v>
      </c>
      <c r="KM45" s="100">
        <f t="shared" si="441"/>
        <v>0.98225044665840688</v>
      </c>
      <c r="KN45" s="100">
        <f t="shared" si="441"/>
        <v>2.7508250869913367</v>
      </c>
      <c r="KO45" s="100">
        <f t="shared" si="441"/>
        <v>5.3841129867253441</v>
      </c>
      <c r="KP45" s="100">
        <f t="shared" si="441"/>
        <v>2.4100978702566302</v>
      </c>
      <c r="KQ45" s="100">
        <f t="shared" si="441"/>
        <v>6.2561878724636006</v>
      </c>
      <c r="KR45" s="100">
        <f t="shared" si="441"/>
        <v>4.2518806886053646</v>
      </c>
      <c r="KS45" s="100">
        <f t="shared" si="441"/>
        <v>2.6010190602191035</v>
      </c>
      <c r="KT45" s="100">
        <f t="shared" si="441"/>
        <v>1.2422200392659681</v>
      </c>
      <c r="KU45" s="100">
        <f t="shared" si="441"/>
        <v>0.12733062653472402</v>
      </c>
      <c r="KV45" s="100">
        <f t="shared" si="441"/>
        <v>5.5012803078582291</v>
      </c>
      <c r="KW45" s="100">
        <f t="shared" si="441"/>
        <v>4.7669526215552507</v>
      </c>
      <c r="KX45" s="100">
        <f t="shared" si="441"/>
        <v>4.1825607021232551</v>
      </c>
      <c r="KY45" s="100">
        <f t="shared" si="441"/>
        <v>3.7276250394827302</v>
      </c>
      <c r="KZ45" s="100">
        <f t="shared" si="441"/>
        <v>3.3852010712242802</v>
      </c>
      <c r="LA45" s="100">
        <f t="shared" si="441"/>
        <v>3.3852010712242802</v>
      </c>
      <c r="LB45" s="100">
        <f t="shared" si="441"/>
        <v>3.4900949014620934</v>
      </c>
      <c r="LC45" s="100">
        <f t="shared" si="441"/>
        <v>3.6414796497257531</v>
      </c>
      <c r="LD45" s="100">
        <f t="shared" si="441"/>
        <v>3.8506710735178715</v>
      </c>
      <c r="LE45" s="100">
        <f t="shared" si="441"/>
        <v>4.112464209804596</v>
      </c>
      <c r="LF45" s="100">
        <f t="shared" si="441"/>
        <v>4.4222562407765196</v>
      </c>
      <c r="LG45" s="100">
        <f t="shared" si="441"/>
        <v>4.7759624772274396</v>
      </c>
      <c r="LH45" s="100">
        <f t="shared" si="441"/>
        <v>5.1699459307896927</v>
      </c>
      <c r="LI45" s="100">
        <f t="shared" si="441"/>
        <v>5.6009579955240172</v>
      </c>
      <c r="LJ45" s="100">
        <f t="shared" si="441"/>
        <v>6.0660882597822265</v>
      </c>
      <c r="LK45" s="100">
        <f t="shared" si="441"/>
        <v>0.2795365524798013</v>
      </c>
      <c r="LL45" s="100">
        <f t="shared" si="441"/>
        <v>0.80531778454141012</v>
      </c>
      <c r="LM45" s="100">
        <f t="shared" si="441"/>
        <v>1.3581189373847464</v>
      </c>
      <c r="LN45" s="100">
        <f t="shared" si="441"/>
        <v>1.9360134936126274</v>
      </c>
      <c r="LO45" s="100">
        <f t="shared" ref="LO45:MJ45" si="442">((LO14/$KH$268)-INT(LO14/$KH$268))*2*PI()</f>
        <v>2.5372530070548955</v>
      </c>
      <c r="LP45" s="100">
        <f t="shared" si="442"/>
        <v>3.1602470830309422</v>
      </c>
      <c r="LQ45" s="100">
        <f t="shared" si="442"/>
        <v>3.8035459885824996</v>
      </c>
      <c r="LR45" s="100">
        <f t="shared" si="442"/>
        <v>4.4658254999235458</v>
      </c>
      <c r="LS45" s="100">
        <f t="shared" si="442"/>
        <v>0.84637489046574266</v>
      </c>
      <c r="LT45" s="100">
        <f t="shared" si="442"/>
        <v>4.4698756016033236</v>
      </c>
      <c r="LU45" s="100">
        <f t="shared" si="442"/>
        <v>0.26095454587606842</v>
      </c>
      <c r="LV45" s="100">
        <f t="shared" si="442"/>
        <v>2.4990894961014796</v>
      </c>
      <c r="LW45" s="100">
        <f t="shared" si="442"/>
        <v>4.893356291399579</v>
      </c>
      <c r="LX45" s="100">
        <f t="shared" si="442"/>
        <v>1.1532829952241346</v>
      </c>
      <c r="LY45" s="100">
        <f t="shared" si="442"/>
        <v>3.838375435281971</v>
      </c>
      <c r="LZ45" s="100">
        <f t="shared" si="442"/>
        <v>0.37579188243601092</v>
      </c>
      <c r="MA45" s="100">
        <f t="shared" si="442"/>
        <v>3.3257993857074313</v>
      </c>
      <c r="MB45" s="100">
        <f t="shared" si="442"/>
        <v>0.11626708885486452</v>
      </c>
      <c r="MC45" s="100">
        <f t="shared" si="442"/>
        <v>3.3081262165125676</v>
      </c>
      <c r="MD45" s="100">
        <f t="shared" si="442"/>
        <v>0.32986676819173499</v>
      </c>
      <c r="ME45" s="100">
        <f t="shared" si="442"/>
        <v>3.7430006273591099</v>
      </c>
      <c r="MF45" s="100">
        <f t="shared" si="442"/>
        <v>0.97656114219818269</v>
      </c>
      <c r="MG45" s="100">
        <f t="shared" si="442"/>
        <v>4.5925689026371481</v>
      </c>
      <c r="MH45" s="100">
        <f t="shared" si="442"/>
        <v>2.0205337865785147</v>
      </c>
      <c r="MI45" s="100">
        <f t="shared" si="442"/>
        <v>5.8229230152183913</v>
      </c>
      <c r="MJ45" s="100">
        <f t="shared" si="442"/>
        <v>3.4296653047198662</v>
      </c>
      <c r="MK45" s="100"/>
      <c r="ML45" s="100"/>
      <c r="MM45" s="100"/>
      <c r="MN45" s="100"/>
      <c r="MO45" s="100"/>
      <c r="MP45" s="100"/>
      <c r="MQ45" s="100"/>
      <c r="MR45" s="100"/>
      <c r="MS45" s="100"/>
      <c r="MT45" s="100"/>
      <c r="MU45" s="100"/>
      <c r="MV45" s="100"/>
      <c r="MW45" s="100"/>
      <c r="MX45" s="100"/>
      <c r="MY45" s="100"/>
      <c r="MZ45" s="100"/>
      <c r="NA45" s="100"/>
      <c r="NB45" s="100"/>
      <c r="NC45" s="100"/>
      <c r="ND45" s="100"/>
      <c r="NE45" s="100"/>
      <c r="NF45" s="100"/>
      <c r="NG45" s="100">
        <f t="shared" ref="NG45:PH45" si="443">NG14-$BX14</f>
        <v>43.784383888022489</v>
      </c>
      <c r="NH45" s="100">
        <f t="shared" si="443"/>
        <v>32.566853901527708</v>
      </c>
      <c r="NI45" s="100">
        <f t="shared" si="443"/>
        <v>28.604965483887781</v>
      </c>
      <c r="NJ45" s="100">
        <f t="shared" si="443"/>
        <v>25.393051232598793</v>
      </c>
      <c r="NK45" s="100">
        <f t="shared" si="443"/>
        <v>22.75205112558919</v>
      </c>
      <c r="NL45" s="100">
        <f t="shared" si="443"/>
        <v>20.550915128310663</v>
      </c>
      <c r="NM45" s="100">
        <f t="shared" si="443"/>
        <v>18.693341134362072</v>
      </c>
      <c r="NN45" s="100">
        <f t="shared" si="443"/>
        <v>17.10784903926637</v>
      </c>
      <c r="NO45" s="100">
        <f t="shared" si="443"/>
        <v>15.740713540216433</v>
      </c>
      <c r="NP45" s="100">
        <f t="shared" si="443"/>
        <v>14.551012663808166</v>
      </c>
      <c r="NQ45" s="100">
        <f t="shared" si="443"/>
        <v>13.507161669147223</v>
      </c>
      <c r="NR45" s="100">
        <f t="shared" si="443"/>
        <v>12.584471008556847</v>
      </c>
      <c r="NS45" s="100">
        <f t="shared" si="443"/>
        <v>11.763408469913372</v>
      </c>
      <c r="NT45" s="100">
        <f t="shared" si="443"/>
        <v>11.028347987960728</v>
      </c>
      <c r="NU45" s="100">
        <f t="shared" si="443"/>
        <v>10.366657798265379</v>
      </c>
      <c r="NV45" s="100">
        <f t="shared" si="443"/>
        <v>9.7680277621674634</v>
      </c>
      <c r="NW45" s="100">
        <f t="shared" si="443"/>
        <v>9.2239672154858567</v>
      </c>
      <c r="NX45" s="100">
        <f t="shared" si="443"/>
        <v>8.7274258287008024</v>
      </c>
      <c r="NY45" s="100">
        <f t="shared" si="443"/>
        <v>8.7274258287008024</v>
      </c>
      <c r="NZ45" s="100">
        <f t="shared" si="443"/>
        <v>7.9363721641311997</v>
      </c>
      <c r="OA45" s="100">
        <f t="shared" si="443"/>
        <v>7.5786506736551758</v>
      </c>
      <c r="OB45" s="100">
        <f t="shared" si="443"/>
        <v>7.2430549768875778</v>
      </c>
      <c r="OC45" s="100">
        <f t="shared" si="443"/>
        <v>6.9276149027772078</v>
      </c>
      <c r="OD45" s="100">
        <f t="shared" si="443"/>
        <v>6.6305851059275938</v>
      </c>
      <c r="OE45" s="100">
        <f t="shared" si="443"/>
        <v>6.3504142042514502</v>
      </c>
      <c r="OF45" s="100">
        <f t="shared" si="443"/>
        <v>6.0857188139713401</v>
      </c>
      <c r="OG45" s="100">
        <f t="shared" si="443"/>
        <v>5.8352616078874462</v>
      </c>
      <c r="OH45" s="100">
        <f t="shared" si="443"/>
        <v>5.5979326948205141</v>
      </c>
      <c r="OI45" s="100">
        <f t="shared" si="443"/>
        <v>5.3727337533857735</v>
      </c>
      <c r="OJ45" s="100">
        <f t="shared" si="443"/>
        <v>5.1587644601817431</v>
      </c>
      <c r="OK45" s="100">
        <f t="shared" si="443"/>
        <v>4.9552108374505508</v>
      </c>
      <c r="OL45" s="100">
        <f t="shared" si="443"/>
        <v>4.76133521313335</v>
      </c>
      <c r="OM45" s="100">
        <f t="shared" si="443"/>
        <v>4.5764675407101265</v>
      </c>
      <c r="ON45" s="100">
        <f t="shared" si="443"/>
        <v>4.399997870132097</v>
      </c>
      <c r="OO45" s="100">
        <f t="shared" si="443"/>
        <v>4.2313697967277903</v>
      </c>
      <c r="OP45" s="100">
        <f t="shared" si="443"/>
        <v>4.0700747439049394</v>
      </c>
      <c r="OQ45" s="100">
        <f t="shared" si="443"/>
        <v>3.1694380933765842</v>
      </c>
      <c r="OR45" s="100">
        <f t="shared" si="443"/>
        <v>2.1699423574833645</v>
      </c>
      <c r="OS45" s="100">
        <f t="shared" si="443"/>
        <v>1.6943759198140071</v>
      </c>
      <c r="OT45" s="100">
        <f t="shared" si="443"/>
        <v>1.2339915747895986</v>
      </c>
      <c r="OU45" s="100">
        <f t="shared" si="443"/>
        <v>0.78813042862964267</v>
      </c>
      <c r="OV45" s="100">
        <f t="shared" si="443"/>
        <v>0.35616746257929321</v>
      </c>
      <c r="OW45" s="100">
        <f t="shared" si="443"/>
        <v>-6.2490306935558237E-2</v>
      </c>
      <c r="OX45" s="100">
        <f t="shared" si="443"/>
        <v>-0.4684055820542028</v>
      </c>
      <c r="OY45" s="100">
        <f t="shared" si="443"/>
        <v>-0.86211245134234105</v>
      </c>
      <c r="OZ45" s="100">
        <f t="shared" si="443"/>
        <v>-1.244117972914637</v>
      </c>
      <c r="PA45" s="100">
        <f t="shared" si="443"/>
        <v>-1.6149036746701881</v>
      </c>
      <c r="PB45" s="100">
        <f t="shared" si="443"/>
        <v>-1.9749269740210877</v>
      </c>
      <c r="PC45" s="100">
        <f t="shared" si="443"/>
        <v>-2.3246225198739126</v>
      </c>
      <c r="PD45" s="100">
        <f t="shared" si="443"/>
        <v>-2.6644034598863868</v>
      </c>
      <c r="PE45" s="100">
        <f t="shared" si="443"/>
        <v>-2.9946626361895028</v>
      </c>
      <c r="PF45" s="100">
        <f t="shared" si="443"/>
        <v>-3.3157737128566396</v>
      </c>
      <c r="PG45" s="100">
        <f t="shared" si="443"/>
        <v>-3.6280922384343057</v>
      </c>
      <c r="PH45" s="100">
        <f t="shared" si="443"/>
        <v>-3.9319566468351752</v>
      </c>
      <c r="PI45" s="100"/>
      <c r="PJ45" s="100"/>
      <c r="PK45" s="100"/>
    </row>
    <row r="46" spans="1:427" x14ac:dyDescent="0.2">
      <c r="A46" s="92"/>
      <c r="B46" s="92"/>
      <c r="C46" s="101">
        <v>9</v>
      </c>
      <c r="D46" s="98">
        <f t="shared" ref="D46:AI46" si="444">((D15/$C$270)-INT(D15/$C$270))*2*PI()</f>
        <v>3.8516448449722072</v>
      </c>
      <c r="E46" s="98">
        <f t="shared" si="444"/>
        <v>3.382796576165088</v>
      </c>
      <c r="F46" s="98">
        <f t="shared" si="444"/>
        <v>4.3209847159151442</v>
      </c>
      <c r="G46" s="98">
        <f t="shared" si="444"/>
        <v>5.7521600883679609</v>
      </c>
      <c r="H46" s="98">
        <f t="shared" si="444"/>
        <v>1.2624501146133347</v>
      </c>
      <c r="I46" s="98">
        <f t="shared" si="444"/>
        <v>3.3280173761838294</v>
      </c>
      <c r="J46" s="98">
        <f t="shared" si="444"/>
        <v>5.6020942693432216</v>
      </c>
      <c r="K46" s="98">
        <f t="shared" si="444"/>
        <v>1.7557298396052876</v>
      </c>
      <c r="L46" s="98">
        <f t="shared" si="444"/>
        <v>4.3216884927303854</v>
      </c>
      <c r="M46" s="98">
        <f t="shared" si="444"/>
        <v>0.70846027462948824</v>
      </c>
      <c r="N46" s="98">
        <f t="shared" si="444"/>
        <v>3.4632876867091316</v>
      </c>
      <c r="O46" s="98">
        <f t="shared" si="444"/>
        <v>5.0185551372511879E-3</v>
      </c>
      <c r="P46" s="98">
        <f t="shared" si="444"/>
        <v>2.8884386795752373</v>
      </c>
      <c r="Q46" s="98">
        <f t="shared" si="444"/>
        <v>5.8211662113709943</v>
      </c>
      <c r="R46" s="98">
        <f t="shared" si="444"/>
        <v>2.5126295123081279</v>
      </c>
      <c r="S46" s="98">
        <f t="shared" si="444"/>
        <v>5.523203255886207</v>
      </c>
      <c r="T46" s="98">
        <f t="shared" si="444"/>
        <v>2.2816019297902965</v>
      </c>
      <c r="U46" s="98">
        <f t="shared" si="444"/>
        <v>5.3501312651504644</v>
      </c>
      <c r="V46" s="98">
        <f t="shared" si="444"/>
        <v>5.3501312651504644</v>
      </c>
      <c r="W46" s="98">
        <f t="shared" si="444"/>
        <v>5.3963882065376998</v>
      </c>
      <c r="X46" s="98">
        <f t="shared" si="444"/>
        <v>5.4433049322384921</v>
      </c>
      <c r="Y46" s="98">
        <f t="shared" si="444"/>
        <v>5.5041182278610412</v>
      </c>
      <c r="Z46" s="98">
        <f t="shared" si="444"/>
        <v>5.5775755043639581</v>
      </c>
      <c r="AA46" s="98">
        <f t="shared" si="444"/>
        <v>5.6625692741461622</v>
      </c>
      <c r="AB46" s="98">
        <f t="shared" si="444"/>
        <v>5.7581168728415424</v>
      </c>
      <c r="AC46" s="98">
        <f t="shared" si="444"/>
        <v>5.8633434670109343</v>
      </c>
      <c r="AD46" s="98">
        <f t="shared" si="444"/>
        <v>5.9774677468929536</v>
      </c>
      <c r="AE46" s="98">
        <f t="shared" si="444"/>
        <v>6.0997898249335831</v>
      </c>
      <c r="AF46" s="98">
        <f t="shared" si="444"/>
        <v>6.2296809555660797</v>
      </c>
      <c r="AG46" s="98">
        <f t="shared" si="444"/>
        <v>8.3389458844160436E-2</v>
      </c>
      <c r="AH46" s="98">
        <f t="shared" si="444"/>
        <v>0.22677443942092096</v>
      </c>
      <c r="AI46" s="98">
        <f t="shared" si="444"/>
        <v>0.37618748810966446</v>
      </c>
      <c r="AJ46" s="98">
        <f t="shared" ref="AJ46:BE46" si="445">((AJ15/$C$270)-INT(AJ15/$C$270))*2*PI()</f>
        <v>0.53120834165857889</v>
      </c>
      <c r="AK46" s="98">
        <f t="shared" si="445"/>
        <v>0.69145475484320562</v>
      </c>
      <c r="AL46" s="98">
        <f t="shared" si="445"/>
        <v>0.85657831373499171</v>
      </c>
      <c r="AM46" s="98">
        <f t="shared" si="445"/>
        <v>1.026260788164266</v>
      </c>
      <c r="AN46" s="98">
        <f t="shared" si="445"/>
        <v>0.14460759725838493</v>
      </c>
      <c r="AO46" s="98">
        <f t="shared" si="445"/>
        <v>1.076194169697624</v>
      </c>
      <c r="AP46" s="98">
        <f t="shared" si="445"/>
        <v>4.748590988996428</v>
      </c>
      <c r="AQ46" s="98">
        <f t="shared" si="445"/>
        <v>2.1783811474646799</v>
      </c>
      <c r="AR46" s="98">
        <f t="shared" si="445"/>
        <v>5.9300166264853784</v>
      </c>
      <c r="AS46" s="98">
        <f t="shared" si="445"/>
        <v>3.435320509108525</v>
      </c>
      <c r="AT46" s="98">
        <f t="shared" si="445"/>
        <v>0.97577656176609773</v>
      </c>
      <c r="AU46" s="98">
        <f t="shared" si="445"/>
        <v>4.8329662974331269</v>
      </c>
      <c r="AV46" s="98">
        <f t="shared" si="445"/>
        <v>2.4390065510710088</v>
      </c>
      <c r="AW46" s="98">
        <f t="shared" si="445"/>
        <v>7.5655293689869688E-2</v>
      </c>
      <c r="AX46" s="98">
        <f t="shared" si="445"/>
        <v>4.0247501201263098</v>
      </c>
      <c r="AY46" s="98">
        <f t="shared" si="445"/>
        <v>1.7186471419863263</v>
      </c>
      <c r="AZ46" s="98">
        <f t="shared" si="445"/>
        <v>5.7225133267781718</v>
      </c>
      <c r="BA46" s="98">
        <f t="shared" si="445"/>
        <v>3.4688395752330643</v>
      </c>
      <c r="BB46" s="98">
        <f t="shared" si="445"/>
        <v>1.2397337258339802</v>
      </c>
      <c r="BC46" s="98">
        <f t="shared" si="445"/>
        <v>5.3173607826861442</v>
      </c>
      <c r="BD46" s="98">
        <f t="shared" si="445"/>
        <v>3.1343834160268256</v>
      </c>
      <c r="BE46" s="98">
        <f t="shared" si="445"/>
        <v>0.97307047922645151</v>
      </c>
      <c r="BF46" s="98"/>
      <c r="BG46" s="98"/>
      <c r="BH46" s="98"/>
      <c r="BI46" s="98"/>
      <c r="BJ46" s="98"/>
      <c r="BK46" s="98"/>
      <c r="BL46" s="98"/>
      <c r="BM46" s="98"/>
      <c r="BN46" s="98"/>
      <c r="BO46" s="98"/>
      <c r="BP46" s="98"/>
      <c r="BQ46" s="98"/>
      <c r="BR46" s="98"/>
      <c r="BS46" s="98"/>
      <c r="BT46" s="98"/>
      <c r="BU46" s="98"/>
      <c r="BV46" s="98"/>
      <c r="BW46" s="98"/>
      <c r="BX46" s="98"/>
      <c r="BY46" s="98"/>
      <c r="BZ46" s="98">
        <f t="shared" ref="BZ46:DE46" si="446">BZ15-$BX15</f>
        <v>42.112808475953074</v>
      </c>
      <c r="CA46" s="98">
        <f t="shared" si="446"/>
        <v>30.950603839103906</v>
      </c>
      <c r="CB46" s="98">
        <f t="shared" si="446"/>
        <v>27.030157140103142</v>
      </c>
      <c r="CC46" s="98">
        <f t="shared" si="446"/>
        <v>23.859412673095591</v>
      </c>
      <c r="CD46" s="98">
        <f t="shared" si="446"/>
        <v>21.256948586236149</v>
      </c>
      <c r="CE46" s="98">
        <f t="shared" si="446"/>
        <v>19.0909065036642</v>
      </c>
      <c r="CF46" s="98">
        <f t="shared" si="446"/>
        <v>17.264891815834403</v>
      </c>
      <c r="CG46" s="98">
        <f t="shared" si="446"/>
        <v>15.707638264968153</v>
      </c>
      <c r="CH46" s="98">
        <f t="shared" si="446"/>
        <v>14.365745670254114</v>
      </c>
      <c r="CI46" s="98">
        <f t="shared" si="446"/>
        <v>13.198638354776477</v>
      </c>
      <c r="CJ46" s="98">
        <f t="shared" si="446"/>
        <v>12.175059787458849</v>
      </c>
      <c r="CK46" s="98">
        <f t="shared" si="446"/>
        <v>11.270615617415046</v>
      </c>
      <c r="CL46" s="98">
        <f t="shared" si="446"/>
        <v>10.466032270123009</v>
      </c>
      <c r="CM46" s="98">
        <f t="shared" si="446"/>
        <v>9.7459072706740528</v>
      </c>
      <c r="CN46" s="98">
        <f t="shared" si="446"/>
        <v>9.0978009052859363</v>
      </c>
      <c r="CO46" s="98">
        <f t="shared" si="446"/>
        <v>8.5115675960840917</v>
      </c>
      <c r="CP46" s="98">
        <f t="shared" si="446"/>
        <v>7.9788576836563152</v>
      </c>
      <c r="CQ46" s="98">
        <f t="shared" si="446"/>
        <v>7.4927418372069496</v>
      </c>
      <c r="CR46" s="98">
        <f t="shared" si="446"/>
        <v>7.4927418372069496</v>
      </c>
      <c r="CS46" s="98">
        <f t="shared" si="446"/>
        <v>6.7167247010650044</v>
      </c>
      <c r="CT46" s="98">
        <f t="shared" si="446"/>
        <v>6.3658479615188241</v>
      </c>
      <c r="CU46" s="98">
        <f t="shared" si="446"/>
        <v>6.0366978829964353</v>
      </c>
      <c r="CV46" s="98">
        <f t="shared" si="446"/>
        <v>5.7273369061103097</v>
      </c>
      <c r="CW46" s="98">
        <f t="shared" si="446"/>
        <v>5.4360489968735237</v>
      </c>
      <c r="CX46" s="98">
        <f t="shared" si="446"/>
        <v>5.1613091673722522</v>
      </c>
      <c r="CY46" s="98">
        <f t="shared" si="446"/>
        <v>4.9017578461544815</v>
      </c>
      <c r="CZ46" s="98">
        <f t="shared" si="446"/>
        <v>4.6561792300154252</v>
      </c>
      <c r="DA46" s="98">
        <f t="shared" si="446"/>
        <v>4.4234829203393247</v>
      </c>
      <c r="DB46" s="98">
        <f t="shared" si="446"/>
        <v>4.2026882818525735</v>
      </c>
      <c r="DC46" s="98">
        <f t="shared" si="446"/>
        <v>3.9929110680220106</v>
      </c>
      <c r="DD46" s="98">
        <f t="shared" si="446"/>
        <v>3.7933519417897799</v>
      </c>
      <c r="DE46" s="98">
        <f t="shared" si="446"/>
        <v>3.6032865877326117</v>
      </c>
      <c r="DF46" s="98">
        <f t="shared" ref="DF46:EA46" si="447">DF15-$BX15</f>
        <v>3.4220571657800178</v>
      </c>
      <c r="DG46" s="98">
        <f t="shared" si="447"/>
        <v>3.2490649001749716</v>
      </c>
      <c r="DH46" s="98">
        <f t="shared" si="447"/>
        <v>3.0837636326109816</v>
      </c>
      <c r="DI46" s="98">
        <f t="shared" si="447"/>
        <v>2.9256541971403465</v>
      </c>
      <c r="DJ46" s="98">
        <f t="shared" si="447"/>
        <v>2.0246757216982587</v>
      </c>
      <c r="DK46" s="98">
        <f t="shared" si="447"/>
        <v>1.0298263659820179</v>
      </c>
      <c r="DL46" s="98">
        <f t="shared" si="447"/>
        <v>0.55650240319948807</v>
      </c>
      <c r="DM46" s="98">
        <f t="shared" si="447"/>
        <v>9.8307621744311291E-2</v>
      </c>
      <c r="DN46" s="98">
        <f t="shared" si="447"/>
        <v>-0.34541605411305909</v>
      </c>
      <c r="DO46" s="98">
        <f t="shared" si="447"/>
        <v>-0.77529273619455807</v>
      </c>
      <c r="DP46" s="98">
        <f t="shared" si="447"/>
        <v>-1.1919144306274347</v>
      </c>
      <c r="DQ46" s="98">
        <f t="shared" si="447"/>
        <v>-1.595842807373117</v>
      </c>
      <c r="DR46" s="98">
        <f t="shared" si="447"/>
        <v>-1.9876108816175133</v>
      </c>
      <c r="DS46" s="98">
        <f t="shared" si="447"/>
        <v>-2.3677246084587011</v>
      </c>
      <c r="DT46" s="98">
        <f t="shared" si="447"/>
        <v>-2.736664392999046</v>
      </c>
      <c r="DU46" s="98">
        <f t="shared" si="447"/>
        <v>-3.0948865184458327</v>
      </c>
      <c r="DV46" s="98">
        <f t="shared" si="447"/>
        <v>-3.4428244951754436</v>
      </c>
      <c r="DW46" s="98">
        <f t="shared" si="447"/>
        <v>-3.7808903339559947</v>
      </c>
      <c r="DX46" s="98">
        <f t="shared" si="447"/>
        <v>-4.1094757466669307</v>
      </c>
      <c r="DY46" s="98">
        <f t="shared" si="447"/>
        <v>-4.4289532779290539</v>
      </c>
      <c r="DZ46" s="98">
        <f t="shared" si="447"/>
        <v>-4.7396773710729292</v>
      </c>
      <c r="EA46" s="98">
        <f t="shared" si="447"/>
        <v>-5.0419853718456693</v>
      </c>
      <c r="EB46" s="98"/>
      <c r="EC46" s="98"/>
      <c r="ED46" s="98"/>
      <c r="EE46" s="98"/>
      <c r="EF46" s="98"/>
      <c r="EG46" s="98"/>
      <c r="EH46" s="98"/>
      <c r="EI46" s="98"/>
      <c r="EJ46" s="98"/>
      <c r="EK46" s="98"/>
      <c r="EL46" s="98"/>
      <c r="EM46" s="98"/>
      <c r="EN46" s="98"/>
      <c r="EO46" s="98"/>
      <c r="EP46" s="98"/>
      <c r="EU46" s="94"/>
      <c r="EV46" s="94"/>
      <c r="EW46" s="94"/>
      <c r="EX46" s="102">
        <v>9</v>
      </c>
      <c r="EY46" s="99">
        <f t="shared" ref="EY46:GD46" si="448">((EY15/$EX$268)-INT(EY15/$EX$268))*2*PI()</f>
        <v>1.4201043827648279</v>
      </c>
      <c r="EZ46" s="99">
        <f t="shared" si="448"/>
        <v>0.48240784515059015</v>
      </c>
      <c r="FA46" s="99">
        <f t="shared" si="448"/>
        <v>2.3587841246507022</v>
      </c>
      <c r="FB46" s="99">
        <f t="shared" si="448"/>
        <v>5.2211348695563355</v>
      </c>
      <c r="FC46" s="99">
        <f t="shared" si="448"/>
        <v>2.5249002292266693</v>
      </c>
      <c r="FD46" s="99">
        <f t="shared" si="448"/>
        <v>0.37284944518807284</v>
      </c>
      <c r="FE46" s="99">
        <f t="shared" si="448"/>
        <v>4.921003231506857</v>
      </c>
      <c r="FF46" s="99">
        <f t="shared" si="448"/>
        <v>3.5114596792105752</v>
      </c>
      <c r="FG46" s="99">
        <f t="shared" si="448"/>
        <v>2.3601916782811836</v>
      </c>
      <c r="FH46" s="99">
        <f t="shared" si="448"/>
        <v>1.4169205492589765</v>
      </c>
      <c r="FI46" s="99">
        <f t="shared" si="448"/>
        <v>0.64339006623867667</v>
      </c>
      <c r="FJ46" s="99">
        <f t="shared" si="448"/>
        <v>1.0037110274502376E-2</v>
      </c>
      <c r="FK46" s="99">
        <f t="shared" si="448"/>
        <v>5.7768773591504745</v>
      </c>
      <c r="FL46" s="99">
        <f t="shared" si="448"/>
        <v>5.3591471155624033</v>
      </c>
      <c r="FM46" s="99">
        <f t="shared" si="448"/>
        <v>5.0252590246162558</v>
      </c>
      <c r="FN46" s="99">
        <f t="shared" si="448"/>
        <v>4.7632212045928277</v>
      </c>
      <c r="FO46" s="99">
        <f t="shared" si="448"/>
        <v>4.563203859580593</v>
      </c>
      <c r="FP46" s="99">
        <f t="shared" si="448"/>
        <v>4.4170772231213427</v>
      </c>
      <c r="FQ46" s="99">
        <f t="shared" si="448"/>
        <v>4.4170772231213427</v>
      </c>
      <c r="FR46" s="99">
        <f t="shared" si="448"/>
        <v>4.5095911058958125</v>
      </c>
      <c r="FS46" s="99">
        <f t="shared" si="448"/>
        <v>4.6034245572973989</v>
      </c>
      <c r="FT46" s="99">
        <f t="shared" si="448"/>
        <v>4.7250511485424971</v>
      </c>
      <c r="FU46" s="99">
        <f t="shared" si="448"/>
        <v>4.8719657015483309</v>
      </c>
      <c r="FV46" s="99">
        <f t="shared" si="448"/>
        <v>5.041953241112739</v>
      </c>
      <c r="FW46" s="99">
        <f t="shared" si="448"/>
        <v>5.2330484385034985</v>
      </c>
      <c r="FX46" s="99">
        <f t="shared" si="448"/>
        <v>5.4435016268422816</v>
      </c>
      <c r="FY46" s="99">
        <f t="shared" si="448"/>
        <v>5.6717501866063218</v>
      </c>
      <c r="FZ46" s="99">
        <f t="shared" si="448"/>
        <v>5.9163943426875791</v>
      </c>
      <c r="GA46" s="99">
        <f t="shared" si="448"/>
        <v>6.1761766039525741</v>
      </c>
      <c r="GB46" s="99">
        <f t="shared" si="448"/>
        <v>0.16677891768832087</v>
      </c>
      <c r="GC46" s="99">
        <f t="shared" si="448"/>
        <v>0.45354887884184192</v>
      </c>
      <c r="GD46" s="99">
        <f t="shared" si="448"/>
        <v>0.75237497621932892</v>
      </c>
      <c r="GE46" s="99">
        <f t="shared" ref="GE46:GZ46" si="449">((GE15/$EX$268)-INT(GE15/$EX$268))*2*PI()</f>
        <v>1.0624166833171578</v>
      </c>
      <c r="GF46" s="99">
        <f t="shared" si="449"/>
        <v>1.3829095096864112</v>
      </c>
      <c r="GG46" s="99">
        <f t="shared" si="449"/>
        <v>1.7131566274699834</v>
      </c>
      <c r="GH46" s="99">
        <f t="shared" si="449"/>
        <v>2.052521576328532</v>
      </c>
      <c r="GI46" s="99">
        <f t="shared" si="449"/>
        <v>0.28921519451676986</v>
      </c>
      <c r="GJ46" s="99">
        <f t="shared" si="449"/>
        <v>2.1523883393952481</v>
      </c>
      <c r="GK46" s="99">
        <f t="shared" si="449"/>
        <v>3.2139966708132692</v>
      </c>
      <c r="GL46" s="99">
        <f t="shared" si="449"/>
        <v>4.3567622949293598</v>
      </c>
      <c r="GM46" s="99">
        <f t="shared" si="449"/>
        <v>5.5768479457911697</v>
      </c>
      <c r="GN46" s="99">
        <f t="shared" si="449"/>
        <v>0.58745571103746375</v>
      </c>
      <c r="GO46" s="99">
        <f t="shared" si="449"/>
        <v>1.9515531235321955</v>
      </c>
      <c r="GP46" s="99">
        <f t="shared" si="449"/>
        <v>3.382747287686668</v>
      </c>
      <c r="GQ46" s="99">
        <f t="shared" si="449"/>
        <v>4.8780131021420177</v>
      </c>
      <c r="GR46" s="99">
        <f t="shared" si="449"/>
        <v>0.15131058737973938</v>
      </c>
      <c r="GS46" s="99">
        <f t="shared" si="449"/>
        <v>1.7663149330730341</v>
      </c>
      <c r="GT46" s="99">
        <f t="shared" si="449"/>
        <v>3.4372942839726526</v>
      </c>
      <c r="GU46" s="99">
        <f t="shared" si="449"/>
        <v>5.1618413463767574</v>
      </c>
      <c r="GV46" s="99">
        <f t="shared" si="449"/>
        <v>0.65449384328654236</v>
      </c>
      <c r="GW46" s="99">
        <f t="shared" si="449"/>
        <v>2.4794674516679605</v>
      </c>
      <c r="GX46" s="99">
        <f t="shared" si="449"/>
        <v>4.3515362581927031</v>
      </c>
      <c r="GY46" s="99">
        <f t="shared" si="449"/>
        <v>6.2687668320536512</v>
      </c>
      <c r="GZ46" s="99">
        <f t="shared" si="449"/>
        <v>1.946140958452903</v>
      </c>
      <c r="HA46" s="99"/>
      <c r="HB46" s="99"/>
      <c r="HC46" s="99"/>
      <c r="HD46" s="99"/>
      <c r="HE46" s="99"/>
      <c r="HF46" s="99"/>
      <c r="HG46" s="99"/>
      <c r="HH46" s="99"/>
      <c r="HI46" s="99"/>
      <c r="HJ46" s="99"/>
      <c r="HK46" s="99"/>
      <c r="HL46" s="99"/>
      <c r="HM46" s="99"/>
      <c r="HN46" s="99"/>
      <c r="HO46" s="99"/>
      <c r="HP46" s="99"/>
      <c r="HQ46" s="99"/>
      <c r="HR46" s="99"/>
      <c r="HS46" s="99"/>
      <c r="HT46" s="99"/>
      <c r="HU46" s="99"/>
      <c r="HV46" s="99"/>
      <c r="HW46" s="99">
        <f t="shared" ref="HW46:IN46" si="450">HW15-$BX15</f>
        <v>42.112808475953074</v>
      </c>
      <c r="HX46" s="99">
        <f t="shared" si="450"/>
        <v>30.950603839103906</v>
      </c>
      <c r="HY46" s="99">
        <f t="shared" si="450"/>
        <v>27.030157140103142</v>
      </c>
      <c r="HZ46" s="99">
        <f t="shared" si="450"/>
        <v>23.859412673095591</v>
      </c>
      <c r="IA46" s="99">
        <f t="shared" si="450"/>
        <v>21.256948586236149</v>
      </c>
      <c r="IB46" s="99">
        <f t="shared" si="450"/>
        <v>19.0909065036642</v>
      </c>
      <c r="IC46" s="99">
        <f t="shared" si="450"/>
        <v>17.264891815834403</v>
      </c>
      <c r="ID46" s="99">
        <f t="shared" si="450"/>
        <v>15.707638264968153</v>
      </c>
      <c r="IE46" s="99">
        <f t="shared" si="450"/>
        <v>14.365745670254114</v>
      </c>
      <c r="IF46" s="99">
        <f t="shared" si="450"/>
        <v>13.198638354776477</v>
      </c>
      <c r="IG46" s="99">
        <f t="shared" si="450"/>
        <v>12.175059787458849</v>
      </c>
      <c r="IH46" s="99">
        <f t="shared" si="450"/>
        <v>11.270615617415046</v>
      </c>
      <c r="II46" s="99">
        <f t="shared" si="450"/>
        <v>10.466032270123009</v>
      </c>
      <c r="IJ46" s="99">
        <f t="shared" si="450"/>
        <v>9.7459072706740528</v>
      </c>
      <c r="IK46" s="99">
        <f t="shared" si="450"/>
        <v>9.0978009052859363</v>
      </c>
      <c r="IL46" s="99">
        <f t="shared" si="450"/>
        <v>8.5115675960840917</v>
      </c>
      <c r="IM46" s="99">
        <f t="shared" si="450"/>
        <v>7.9788576836563152</v>
      </c>
      <c r="IN46" s="99">
        <f t="shared" si="450"/>
        <v>7.4927418372069496</v>
      </c>
      <c r="IO46" s="99">
        <f t="shared" ref="IO46:JF46" si="451">IO15-$BX15</f>
        <v>7.4927418372069496</v>
      </c>
      <c r="IP46" s="99">
        <f t="shared" si="451"/>
        <v>6.7167247010650044</v>
      </c>
      <c r="IQ46" s="99">
        <f t="shared" si="451"/>
        <v>6.3658479615188241</v>
      </c>
      <c r="IR46" s="99">
        <f t="shared" si="451"/>
        <v>6.0366978829964353</v>
      </c>
      <c r="IS46" s="99">
        <f t="shared" si="451"/>
        <v>5.7273369061103097</v>
      </c>
      <c r="IT46" s="99">
        <f t="shared" si="451"/>
        <v>5.4360489968735237</v>
      </c>
      <c r="IU46" s="99">
        <f t="shared" si="451"/>
        <v>5.1613091673722522</v>
      </c>
      <c r="IV46" s="99">
        <f t="shared" si="451"/>
        <v>4.9017578461544815</v>
      </c>
      <c r="IW46" s="99">
        <f t="shared" si="451"/>
        <v>4.6561792300154252</v>
      </c>
      <c r="IX46" s="99">
        <f t="shared" si="451"/>
        <v>4.4234829203393247</v>
      </c>
      <c r="IY46" s="99">
        <f t="shared" si="451"/>
        <v>4.2026882818525735</v>
      </c>
      <c r="IZ46" s="99">
        <f t="shared" si="451"/>
        <v>3.9929110680220106</v>
      </c>
      <c r="JA46" s="99">
        <f t="shared" si="451"/>
        <v>3.7933519417897799</v>
      </c>
      <c r="JB46" s="99">
        <f t="shared" si="451"/>
        <v>3.6032865877326117</v>
      </c>
      <c r="JC46" s="99">
        <f t="shared" si="451"/>
        <v>3.4220571657800178</v>
      </c>
      <c r="JD46" s="99">
        <f t="shared" si="451"/>
        <v>3.2490649001749716</v>
      </c>
      <c r="JE46" s="99">
        <f t="shared" si="451"/>
        <v>3.0837636326109816</v>
      </c>
      <c r="JF46" s="99">
        <f t="shared" si="451"/>
        <v>2.9256541971403465</v>
      </c>
      <c r="JG46" s="99">
        <f t="shared" ref="JG46:JX46" si="452">JG15-$BX15</f>
        <v>2.0246757216982587</v>
      </c>
      <c r="JH46" s="99">
        <f t="shared" si="452"/>
        <v>1.0298263659820179</v>
      </c>
      <c r="JI46" s="99">
        <f t="shared" si="452"/>
        <v>0.55650240319948807</v>
      </c>
      <c r="JJ46" s="99">
        <f t="shared" si="452"/>
        <v>9.8307621744311291E-2</v>
      </c>
      <c r="JK46" s="99">
        <f t="shared" si="452"/>
        <v>-0.34541605411305909</v>
      </c>
      <c r="JL46" s="99">
        <f t="shared" si="452"/>
        <v>-0.77529273619455807</v>
      </c>
      <c r="JM46" s="99">
        <f t="shared" si="452"/>
        <v>-1.1919144306274347</v>
      </c>
      <c r="JN46" s="99">
        <f t="shared" si="452"/>
        <v>-1.595842807373117</v>
      </c>
      <c r="JO46" s="99">
        <f t="shared" si="452"/>
        <v>-1.9876108816175133</v>
      </c>
      <c r="JP46" s="99">
        <f t="shared" si="452"/>
        <v>-2.3677246084587011</v>
      </c>
      <c r="JQ46" s="99">
        <f t="shared" si="452"/>
        <v>-2.736664392999046</v>
      </c>
      <c r="JR46" s="99">
        <f t="shared" si="452"/>
        <v>-3.0948865184458327</v>
      </c>
      <c r="JS46" s="99">
        <f t="shared" si="452"/>
        <v>-3.4428244951754436</v>
      </c>
      <c r="JT46" s="99">
        <f t="shared" si="452"/>
        <v>-3.7808903339559947</v>
      </c>
      <c r="JU46" s="99">
        <f t="shared" si="452"/>
        <v>-4.1094757466669307</v>
      </c>
      <c r="JV46" s="99">
        <f t="shared" si="452"/>
        <v>-4.4289532779290539</v>
      </c>
      <c r="JW46" s="99">
        <f t="shared" si="452"/>
        <v>-4.7396773710729292</v>
      </c>
      <c r="JX46" s="99">
        <f t="shared" si="452"/>
        <v>-5.0419853718456693</v>
      </c>
      <c r="JY46" s="99"/>
      <c r="JZ46" s="99"/>
      <c r="KA46" s="99"/>
      <c r="KH46" s="103">
        <v>9</v>
      </c>
      <c r="KI46" s="100">
        <f t="shared" ref="KI46:LN46" si="453">((KI15/$KH$268)-INT(KI15/$KH$268))*2*PI()</f>
        <v>2.8402087655296557</v>
      </c>
      <c r="KJ46" s="100">
        <f t="shared" si="453"/>
        <v>0.96481569030118031</v>
      </c>
      <c r="KK46" s="100">
        <f t="shared" si="453"/>
        <v>4.7175682493014044</v>
      </c>
      <c r="KL46" s="100">
        <f t="shared" si="453"/>
        <v>4.159084431933084</v>
      </c>
      <c r="KM46" s="100">
        <f t="shared" si="453"/>
        <v>5.0498004584533387</v>
      </c>
      <c r="KN46" s="100">
        <f t="shared" si="453"/>
        <v>0.74569889037614567</v>
      </c>
      <c r="KO46" s="100">
        <f t="shared" si="453"/>
        <v>3.5588211558341274</v>
      </c>
      <c r="KP46" s="100">
        <f t="shared" si="453"/>
        <v>0.73973405124156411</v>
      </c>
      <c r="KQ46" s="100">
        <f t="shared" si="453"/>
        <v>4.7203833565623672</v>
      </c>
      <c r="KR46" s="100">
        <f t="shared" si="453"/>
        <v>2.833841098517953</v>
      </c>
      <c r="KS46" s="100">
        <f t="shared" si="453"/>
        <v>1.2867801324773533</v>
      </c>
      <c r="KT46" s="100">
        <f t="shared" si="453"/>
        <v>2.0074220549004752E-2</v>
      </c>
      <c r="KU46" s="100">
        <f t="shared" si="453"/>
        <v>5.2705694111213637</v>
      </c>
      <c r="KV46" s="100">
        <f t="shared" si="453"/>
        <v>4.4351089239452204</v>
      </c>
      <c r="KW46" s="100">
        <f t="shared" si="453"/>
        <v>3.767332742052925</v>
      </c>
      <c r="KX46" s="100">
        <f t="shared" si="453"/>
        <v>3.2432571020060696</v>
      </c>
      <c r="KY46" s="100">
        <f t="shared" si="453"/>
        <v>2.8432224119816003</v>
      </c>
      <c r="KZ46" s="100">
        <f t="shared" si="453"/>
        <v>2.5509691390630986</v>
      </c>
      <c r="LA46" s="100">
        <f t="shared" si="453"/>
        <v>2.5509691390630986</v>
      </c>
      <c r="LB46" s="100">
        <f t="shared" si="453"/>
        <v>2.7359969046120391</v>
      </c>
      <c r="LC46" s="100">
        <f t="shared" si="453"/>
        <v>2.923663807415211</v>
      </c>
      <c r="LD46" s="100">
        <f t="shared" si="453"/>
        <v>3.1669169899054075</v>
      </c>
      <c r="LE46" s="100">
        <f t="shared" si="453"/>
        <v>3.460746095917075</v>
      </c>
      <c r="LF46" s="100">
        <f t="shared" si="453"/>
        <v>3.8007211750458914</v>
      </c>
      <c r="LG46" s="100">
        <f t="shared" si="453"/>
        <v>4.18291156982741</v>
      </c>
      <c r="LH46" s="100">
        <f t="shared" si="453"/>
        <v>4.6038179465049778</v>
      </c>
      <c r="LI46" s="100">
        <f t="shared" si="453"/>
        <v>5.0603150660330565</v>
      </c>
      <c r="LJ46" s="100">
        <f t="shared" si="453"/>
        <v>5.549603378195572</v>
      </c>
      <c r="LK46" s="100">
        <f t="shared" si="453"/>
        <v>6.0691679007255619</v>
      </c>
      <c r="LL46" s="100">
        <f t="shared" si="453"/>
        <v>0.33355783537664174</v>
      </c>
      <c r="LM46" s="100">
        <f t="shared" si="453"/>
        <v>0.90709775768368384</v>
      </c>
      <c r="LN46" s="100">
        <f t="shared" si="453"/>
        <v>1.5047499524386578</v>
      </c>
      <c r="LO46" s="100">
        <f t="shared" ref="LO46:MJ46" si="454">((LO15/$KH$268)-INT(LO15/$KH$268))*2*PI()</f>
        <v>2.1248333666343155</v>
      </c>
      <c r="LP46" s="100">
        <f t="shared" si="454"/>
        <v>2.7658190193728225</v>
      </c>
      <c r="LQ46" s="100">
        <f t="shared" si="454"/>
        <v>3.4263132549399669</v>
      </c>
      <c r="LR46" s="100">
        <f t="shared" si="454"/>
        <v>4.1050431526570641</v>
      </c>
      <c r="LS46" s="100">
        <f t="shared" si="454"/>
        <v>0.57843038903353972</v>
      </c>
      <c r="LT46" s="100">
        <f t="shared" si="454"/>
        <v>4.3047766787904962</v>
      </c>
      <c r="LU46" s="100">
        <f t="shared" si="454"/>
        <v>0.14480803444695195</v>
      </c>
      <c r="LV46" s="100">
        <f t="shared" si="454"/>
        <v>2.4303392826791335</v>
      </c>
      <c r="LW46" s="100">
        <f t="shared" si="454"/>
        <v>4.8705105844027541</v>
      </c>
      <c r="LX46" s="100">
        <f t="shared" si="454"/>
        <v>1.1749114220749275</v>
      </c>
      <c r="LY46" s="100">
        <f t="shared" si="454"/>
        <v>3.9031062470643909</v>
      </c>
      <c r="LZ46" s="100">
        <f t="shared" si="454"/>
        <v>0.48230926819374992</v>
      </c>
      <c r="MA46" s="100">
        <f t="shared" si="454"/>
        <v>3.4728408971044491</v>
      </c>
      <c r="MB46" s="100">
        <f t="shared" si="454"/>
        <v>0.30262117475947875</v>
      </c>
      <c r="MC46" s="100">
        <f t="shared" si="454"/>
        <v>3.5326298661460682</v>
      </c>
      <c r="MD46" s="100">
        <f t="shared" si="454"/>
        <v>0.59140326076571925</v>
      </c>
      <c r="ME46" s="100">
        <f t="shared" si="454"/>
        <v>4.0404973855739277</v>
      </c>
      <c r="MF46" s="100">
        <f t="shared" si="454"/>
        <v>1.3089876865730847</v>
      </c>
      <c r="MG46" s="100">
        <f t="shared" si="454"/>
        <v>4.9589349033359209</v>
      </c>
      <c r="MH46" s="100">
        <f t="shared" si="454"/>
        <v>2.4198872092058199</v>
      </c>
      <c r="MI46" s="100">
        <f t="shared" si="454"/>
        <v>6.254348356927717</v>
      </c>
      <c r="MJ46" s="100">
        <f t="shared" si="454"/>
        <v>3.892281916905806</v>
      </c>
      <c r="MK46" s="100"/>
      <c r="ML46" s="100"/>
      <c r="MM46" s="100"/>
      <c r="MN46" s="100"/>
      <c r="MO46" s="100"/>
      <c r="MP46" s="100"/>
      <c r="MQ46" s="100"/>
      <c r="MR46" s="100"/>
      <c r="MS46" s="100"/>
      <c r="MT46" s="100"/>
      <c r="MU46" s="100"/>
      <c r="MV46" s="100"/>
      <c r="MW46" s="100"/>
      <c r="MX46" s="100"/>
      <c r="MY46" s="100"/>
      <c r="MZ46" s="100"/>
      <c r="NA46" s="100"/>
      <c r="NB46" s="100"/>
      <c r="NC46" s="100"/>
      <c r="ND46" s="100"/>
      <c r="NE46" s="100"/>
      <c r="NF46" s="100"/>
      <c r="NG46" s="100">
        <f t="shared" ref="NG46:PH46" si="455">NG15-$BX15</f>
        <v>42.112808475953074</v>
      </c>
      <c r="NH46" s="100">
        <f t="shared" si="455"/>
        <v>30.950603839103906</v>
      </c>
      <c r="NI46" s="100">
        <f t="shared" si="455"/>
        <v>27.030157140103142</v>
      </c>
      <c r="NJ46" s="100">
        <f t="shared" si="455"/>
        <v>23.859412673095591</v>
      </c>
      <c r="NK46" s="100">
        <f t="shared" si="455"/>
        <v>21.256948586236149</v>
      </c>
      <c r="NL46" s="100">
        <f t="shared" si="455"/>
        <v>19.0909065036642</v>
      </c>
      <c r="NM46" s="100">
        <f t="shared" si="455"/>
        <v>17.264891815834403</v>
      </c>
      <c r="NN46" s="100">
        <f t="shared" si="455"/>
        <v>15.707638264968153</v>
      </c>
      <c r="NO46" s="100">
        <f t="shared" si="455"/>
        <v>14.365745670254114</v>
      </c>
      <c r="NP46" s="100">
        <f t="shared" si="455"/>
        <v>13.198638354776477</v>
      </c>
      <c r="NQ46" s="100">
        <f t="shared" si="455"/>
        <v>12.175059787458849</v>
      </c>
      <c r="NR46" s="100">
        <f t="shared" si="455"/>
        <v>11.270615617415046</v>
      </c>
      <c r="NS46" s="100">
        <f t="shared" si="455"/>
        <v>10.466032270123009</v>
      </c>
      <c r="NT46" s="100">
        <f t="shared" si="455"/>
        <v>9.7459072706740528</v>
      </c>
      <c r="NU46" s="100">
        <f t="shared" si="455"/>
        <v>9.0978009052859363</v>
      </c>
      <c r="NV46" s="100">
        <f t="shared" si="455"/>
        <v>8.5115675960840917</v>
      </c>
      <c r="NW46" s="100">
        <f t="shared" si="455"/>
        <v>7.9788576836563152</v>
      </c>
      <c r="NX46" s="100">
        <f t="shared" si="455"/>
        <v>7.4927418372069496</v>
      </c>
      <c r="NY46" s="100">
        <f t="shared" si="455"/>
        <v>7.4927418372069496</v>
      </c>
      <c r="NZ46" s="100">
        <f t="shared" si="455"/>
        <v>6.7167247010650044</v>
      </c>
      <c r="OA46" s="100">
        <f t="shared" si="455"/>
        <v>6.3658479615188241</v>
      </c>
      <c r="OB46" s="100">
        <f t="shared" si="455"/>
        <v>6.0366978829964353</v>
      </c>
      <c r="OC46" s="100">
        <f t="shared" si="455"/>
        <v>5.7273369061103097</v>
      </c>
      <c r="OD46" s="100">
        <f t="shared" si="455"/>
        <v>5.4360489968735237</v>
      </c>
      <c r="OE46" s="100">
        <f t="shared" si="455"/>
        <v>5.1613091673722522</v>
      </c>
      <c r="OF46" s="100">
        <f t="shared" si="455"/>
        <v>4.9017578461544815</v>
      </c>
      <c r="OG46" s="100">
        <f t="shared" si="455"/>
        <v>4.6561792300154252</v>
      </c>
      <c r="OH46" s="100">
        <f t="shared" si="455"/>
        <v>4.4234829203393247</v>
      </c>
      <c r="OI46" s="100">
        <f t="shared" si="455"/>
        <v>4.2026882818525735</v>
      </c>
      <c r="OJ46" s="100">
        <f t="shared" si="455"/>
        <v>3.9929110680220106</v>
      </c>
      <c r="OK46" s="100">
        <f t="shared" si="455"/>
        <v>3.7933519417897799</v>
      </c>
      <c r="OL46" s="100">
        <f t="shared" si="455"/>
        <v>3.6032865877326117</v>
      </c>
      <c r="OM46" s="100">
        <f t="shared" si="455"/>
        <v>3.4220571657800178</v>
      </c>
      <c r="ON46" s="100">
        <f t="shared" si="455"/>
        <v>3.2490649001749716</v>
      </c>
      <c r="OO46" s="100">
        <f t="shared" si="455"/>
        <v>3.0837636326109816</v>
      </c>
      <c r="OP46" s="100">
        <f t="shared" si="455"/>
        <v>2.9256541971403465</v>
      </c>
      <c r="OQ46" s="100">
        <f t="shared" si="455"/>
        <v>2.0246757216982587</v>
      </c>
      <c r="OR46" s="100">
        <f t="shared" si="455"/>
        <v>1.0298263659820179</v>
      </c>
      <c r="OS46" s="100">
        <f t="shared" si="455"/>
        <v>0.55650240319948807</v>
      </c>
      <c r="OT46" s="100">
        <f t="shared" si="455"/>
        <v>9.8307621744311291E-2</v>
      </c>
      <c r="OU46" s="100">
        <f t="shared" si="455"/>
        <v>-0.34541605411305909</v>
      </c>
      <c r="OV46" s="100">
        <f t="shared" si="455"/>
        <v>-0.77529273619455807</v>
      </c>
      <c r="OW46" s="100">
        <f t="shared" si="455"/>
        <v>-1.1919144306274347</v>
      </c>
      <c r="OX46" s="100">
        <f t="shared" si="455"/>
        <v>-1.595842807373117</v>
      </c>
      <c r="OY46" s="100">
        <f t="shared" si="455"/>
        <v>-1.9876108816175133</v>
      </c>
      <c r="OZ46" s="100">
        <f t="shared" si="455"/>
        <v>-2.3677246084587011</v>
      </c>
      <c r="PA46" s="100">
        <f t="shared" si="455"/>
        <v>-2.736664392999046</v>
      </c>
      <c r="PB46" s="100">
        <f t="shared" si="455"/>
        <v>-3.0948865184458327</v>
      </c>
      <c r="PC46" s="100">
        <f t="shared" si="455"/>
        <v>-3.4428244951754436</v>
      </c>
      <c r="PD46" s="100">
        <f t="shared" si="455"/>
        <v>-3.7808903339559947</v>
      </c>
      <c r="PE46" s="100">
        <f t="shared" si="455"/>
        <v>-4.1094757466669307</v>
      </c>
      <c r="PF46" s="100">
        <f t="shared" si="455"/>
        <v>-4.4289532779290539</v>
      </c>
      <c r="PG46" s="100">
        <f t="shared" si="455"/>
        <v>-4.7396773710729292</v>
      </c>
      <c r="PH46" s="100">
        <f t="shared" si="455"/>
        <v>-5.0419853718456693</v>
      </c>
      <c r="PI46" s="100"/>
      <c r="PJ46" s="100"/>
      <c r="PK46" s="100"/>
    </row>
    <row r="47" spans="1:427" x14ac:dyDescent="0.2">
      <c r="A47" s="92"/>
      <c r="B47" s="92"/>
      <c r="C47" s="101">
        <v>10</v>
      </c>
      <c r="D47" s="98">
        <f t="shared" ref="D47:AI47" si="456">((D16/$C$270)-INT(D16/$C$270))*2*PI()</f>
        <v>2.8766132097971111</v>
      </c>
      <c r="E47" s="98">
        <f t="shared" si="456"/>
        <v>2.6405974010207722</v>
      </c>
      <c r="F47" s="98">
        <f t="shared" si="456"/>
        <v>3.6674199158446372</v>
      </c>
      <c r="G47" s="98">
        <f t="shared" si="456"/>
        <v>5.1724239298440366</v>
      </c>
      <c r="H47" s="98">
        <f t="shared" si="456"/>
        <v>0.74457403830582758</v>
      </c>
      <c r="I47" s="98">
        <f t="shared" si="456"/>
        <v>2.8624000828188132</v>
      </c>
      <c r="J47" s="98">
        <f t="shared" si="456"/>
        <v>5.181020404158037</v>
      </c>
      <c r="K47" s="98">
        <f t="shared" si="456"/>
        <v>1.372961468986523</v>
      </c>
      <c r="L47" s="98">
        <f t="shared" si="456"/>
        <v>3.9721411575305559</v>
      </c>
      <c r="M47" s="98">
        <f t="shared" si="456"/>
        <v>0.38795293705578487</v>
      </c>
      <c r="N47" s="98">
        <f t="shared" si="456"/>
        <v>3.1683514402956665</v>
      </c>
      <c r="O47" s="98">
        <f t="shared" si="456"/>
        <v>6.0159356240939994</v>
      </c>
      <c r="P47" s="98">
        <f t="shared" si="456"/>
        <v>2.6363888030389879</v>
      </c>
      <c r="Q47" s="98">
        <f t="shared" si="456"/>
        <v>5.5872515810448729</v>
      </c>
      <c r="R47" s="98">
        <f t="shared" si="456"/>
        <v>2.2950658180766257</v>
      </c>
      <c r="S47" s="98">
        <f t="shared" si="456"/>
        <v>5.3204517774278575</v>
      </c>
      <c r="T47" s="98">
        <f t="shared" si="456"/>
        <v>2.0923273727006206</v>
      </c>
      <c r="U47" s="98">
        <f t="shared" si="456"/>
        <v>5.173168078716472</v>
      </c>
      <c r="V47" s="98">
        <f t="shared" si="456"/>
        <v>5.173168078716472</v>
      </c>
      <c r="W47" s="98">
        <f t="shared" si="456"/>
        <v>5.2391247650451032</v>
      </c>
      <c r="X47" s="98">
        <f t="shared" si="456"/>
        <v>5.2949577150475609</v>
      </c>
      <c r="Y47" s="98">
        <f t="shared" si="456"/>
        <v>5.3641398138570775</v>
      </c>
      <c r="Z47" s="98">
        <f t="shared" si="456"/>
        <v>5.4454666389531914</v>
      </c>
      <c r="AA47" s="98">
        <f t="shared" si="456"/>
        <v>5.5378734634709339</v>
      </c>
      <c r="AB47" s="98">
        <f t="shared" si="456"/>
        <v>5.6404157040707785</v>
      </c>
      <c r="AC47" s="98">
        <f t="shared" si="456"/>
        <v>5.752252542629364</v>
      </c>
      <c r="AD47" s="98">
        <f t="shared" si="456"/>
        <v>5.8726331402376655</v>
      </c>
      <c r="AE47" s="98">
        <f t="shared" si="456"/>
        <v>6.0008849799080073</v>
      </c>
      <c r="AF47" s="98">
        <f t="shared" si="456"/>
        <v>6.1364039662360517</v>
      </c>
      <c r="AG47" s="98">
        <f t="shared" si="456"/>
        <v>6.2786459822558935</v>
      </c>
      <c r="AH47" s="98">
        <f t="shared" si="456"/>
        <v>0.14393435330551838</v>
      </c>
      <c r="AI47" s="98">
        <f t="shared" si="456"/>
        <v>0.29819486298234427</v>
      </c>
      <c r="AJ47" s="98">
        <f t="shared" ref="AJ47:BE47" si="457">((AJ16/$C$270)-INT(AJ16/$C$270))*2*PI()</f>
        <v>0.45783855139722579</v>
      </c>
      <c r="AK47" s="98">
        <f t="shared" si="457"/>
        <v>0.62249830597425404</v>
      </c>
      <c r="AL47" s="98">
        <f t="shared" si="457"/>
        <v>0.79183952694002346</v>
      </c>
      <c r="AM47" s="98">
        <f t="shared" si="457"/>
        <v>0.96555661916893099</v>
      </c>
      <c r="AN47" s="98">
        <f t="shared" si="457"/>
        <v>0.10714110052831985</v>
      </c>
      <c r="AO47" s="98">
        <f t="shared" si="457"/>
        <v>1.0643321146154168</v>
      </c>
      <c r="AP47" s="98">
        <f t="shared" si="457"/>
        <v>4.748912204013287</v>
      </c>
      <c r="AQ47" s="98">
        <f t="shared" si="457"/>
        <v>2.1904959677394116</v>
      </c>
      <c r="AR47" s="98">
        <f t="shared" si="457"/>
        <v>5.9535516399219048</v>
      </c>
      <c r="AS47" s="98">
        <f t="shared" si="457"/>
        <v>3.4699178107722419</v>
      </c>
      <c r="AT47" s="98">
        <f t="shared" si="457"/>
        <v>1.0210930372743772</v>
      </c>
      <c r="AU47" s="98">
        <f t="shared" si="457"/>
        <v>4.8886729356431209</v>
      </c>
      <c r="AV47" s="98">
        <f t="shared" si="457"/>
        <v>2.5047877860486638</v>
      </c>
      <c r="AW47" s="98">
        <f t="shared" si="457"/>
        <v>0.15120837567355083</v>
      </c>
      <c r="AX47" s="98">
        <f t="shared" si="457"/>
        <v>4.1097845149851757</v>
      </c>
      <c r="AY47" s="98">
        <f t="shared" si="457"/>
        <v>1.8128839585114744</v>
      </c>
      <c r="AZ47" s="98">
        <f t="shared" si="457"/>
        <v>5.825684771023302</v>
      </c>
      <c r="BA47" s="98">
        <f t="shared" si="457"/>
        <v>3.580688431031859</v>
      </c>
      <c r="BB47" s="98">
        <f t="shared" si="457"/>
        <v>1.3600128605596058</v>
      </c>
      <c r="BC47" s="98">
        <f t="shared" si="457"/>
        <v>5.4458326772771208</v>
      </c>
      <c r="BD47" s="98">
        <f t="shared" si="457"/>
        <v>3.2708197182859213</v>
      </c>
      <c r="BE47" s="98">
        <f t="shared" si="457"/>
        <v>1.1172515793867526</v>
      </c>
      <c r="BF47" s="98"/>
      <c r="BG47" s="98"/>
      <c r="BH47" s="98"/>
      <c r="BI47" s="98"/>
      <c r="BJ47" s="98"/>
      <c r="BK47" s="98"/>
      <c r="BL47" s="98"/>
      <c r="BM47" s="98"/>
      <c r="BN47" s="98"/>
      <c r="BO47" s="98"/>
      <c r="BP47" s="98"/>
      <c r="BQ47" s="98"/>
      <c r="BR47" s="98"/>
      <c r="BS47" s="98"/>
      <c r="BT47" s="98"/>
      <c r="BU47" s="98"/>
      <c r="BV47" s="98"/>
      <c r="BW47" s="98"/>
      <c r="BX47" s="98"/>
      <c r="BY47" s="98"/>
      <c r="BZ47" s="98">
        <f t="shared" ref="BZ47:DE47" si="458">BZ16-$BX16</f>
        <v>40.415663685496781</v>
      </c>
      <c r="CA47" s="98">
        <f t="shared" si="458"/>
        <v>29.31968890402095</v>
      </c>
      <c r="CB47" s="98">
        <f t="shared" si="458"/>
        <v>25.444182683812585</v>
      </c>
      <c r="CC47" s="98">
        <f t="shared" si="458"/>
        <v>22.317154163830736</v>
      </c>
      <c r="CD47" s="98">
        <f t="shared" si="458"/>
        <v>19.755087614554697</v>
      </c>
      <c r="CE47" s="98">
        <f t="shared" si="458"/>
        <v>17.625516582713004</v>
      </c>
      <c r="CF47" s="98">
        <f t="shared" si="458"/>
        <v>15.83209501058306</v>
      </c>
      <c r="CG47" s="98">
        <f t="shared" si="458"/>
        <v>14.303868066070493</v>
      </c>
      <c r="CH47" s="98">
        <f t="shared" si="458"/>
        <v>12.987828184331306</v>
      </c>
      <c r="CI47" s="98">
        <f t="shared" si="458"/>
        <v>11.843793051888412</v>
      </c>
      <c r="CJ47" s="98">
        <f t="shared" si="458"/>
        <v>10.840867565321673</v>
      </c>
      <c r="CK47" s="98">
        <f t="shared" si="458"/>
        <v>9.9549763345226552</v>
      </c>
      <c r="CL47" s="98">
        <f t="shared" si="458"/>
        <v>9.1671216627281922</v>
      </c>
      <c r="CM47" s="98">
        <f t="shared" si="458"/>
        <v>8.4621373463209295</v>
      </c>
      <c r="CN47" s="98">
        <f t="shared" si="458"/>
        <v>7.827785174247623</v>
      </c>
      <c r="CO47" s="98">
        <f t="shared" si="458"/>
        <v>7.2540912641727004</v>
      </c>
      <c r="CP47" s="98">
        <f t="shared" si="458"/>
        <v>6.7328524113872277</v>
      </c>
      <c r="CQ47" s="98">
        <f t="shared" si="458"/>
        <v>6.2572644934595019</v>
      </c>
      <c r="CR47" s="98">
        <f t="shared" si="458"/>
        <v>6.2572644934595019</v>
      </c>
      <c r="CS47" s="98">
        <f t="shared" si="458"/>
        <v>5.4964261683276447</v>
      </c>
      <c r="CT47" s="98">
        <f t="shared" si="458"/>
        <v>5.1524534596118485</v>
      </c>
      <c r="CU47" s="98">
        <f t="shared" si="458"/>
        <v>4.8298018050797964</v>
      </c>
      <c r="CV47" s="98">
        <f t="shared" si="458"/>
        <v>4.5265671178717639</v>
      </c>
      <c r="CW47" s="98">
        <f t="shared" si="458"/>
        <v>4.2410634021421174</v>
      </c>
      <c r="CX47" s="98">
        <f t="shared" si="458"/>
        <v>3.9717926805042509</v>
      </c>
      <c r="CY47" s="98">
        <f t="shared" si="458"/>
        <v>3.7174197188879248</v>
      </c>
      <c r="CZ47" s="98">
        <f t="shared" si="458"/>
        <v>3.476750687252121</v>
      </c>
      <c r="DA47" s="98">
        <f t="shared" si="458"/>
        <v>3.2487150653380752</v>
      </c>
      <c r="DB47" s="98">
        <f t="shared" si="458"/>
        <v>3.0323502366128992</v>
      </c>
      <c r="DC47" s="98">
        <f t="shared" si="458"/>
        <v>2.826788319251591</v>
      </c>
      <c r="DD47" s="98">
        <f t="shared" si="458"/>
        <v>2.6312448668462025</v>
      </c>
      <c r="DE47" s="98">
        <f t="shared" si="458"/>
        <v>2.4450091383797314</v>
      </c>
      <c r="DF47" s="98">
        <f t="shared" ref="DF47:EA47" si="459">DF16-$BX16</f>
        <v>2.2674356905697266</v>
      </c>
      <c r="DG47" s="98">
        <f t="shared" si="459"/>
        <v>2.097937088819549</v>
      </c>
      <c r="DH47" s="98">
        <f t="shared" si="459"/>
        <v>1.9359775679068036</v>
      </c>
      <c r="DI47" s="98">
        <f t="shared" si="459"/>
        <v>1.7810675018913003</v>
      </c>
      <c r="DJ47" s="98">
        <f t="shared" si="459"/>
        <v>0.87979811222785997</v>
      </c>
      <c r="DK47" s="98">
        <f t="shared" si="459"/>
        <v>-0.11034591863457877</v>
      </c>
      <c r="DL47" s="98">
        <f t="shared" si="459"/>
        <v>-0.58140093598876774</v>
      </c>
      <c r="DM47" s="98">
        <f t="shared" si="459"/>
        <v>-1.0373814973597177</v>
      </c>
      <c r="DN47" s="98">
        <f t="shared" si="459"/>
        <v>-1.4789447329334564</v>
      </c>
      <c r="DO47" s="98">
        <f t="shared" si="459"/>
        <v>-1.9067137295281213</v>
      </c>
      <c r="DP47" s="98">
        <f t="shared" si="459"/>
        <v>-2.3212794064842228</v>
      </c>
      <c r="DQ47" s="98">
        <f t="shared" si="459"/>
        <v>-2.7232023003288646</v>
      </c>
      <c r="DR47" s="98">
        <f t="shared" si="459"/>
        <v>-3.1130142590893684</v>
      </c>
      <c r="DS47" s="98">
        <f t="shared" si="459"/>
        <v>-3.4912200479814146</v>
      </c>
      <c r="DT47" s="98">
        <f t="shared" si="459"/>
        <v>-3.8582988688328612</v>
      </c>
      <c r="DU47" s="98">
        <f t="shared" si="459"/>
        <v>-4.214705796068813</v>
      </c>
      <c r="DV47" s="98">
        <f t="shared" si="459"/>
        <v>-4.560873132407437</v>
      </c>
      <c r="DW47" s="98">
        <f t="shared" si="459"/>
        <v>-4.8972116876303744</v>
      </c>
      <c r="DX47" s="98">
        <f t="shared" si="459"/>
        <v>-5.2241119839142698</v>
      </c>
      <c r="DY47" s="98">
        <f t="shared" si="459"/>
        <v>-5.5419453912649601</v>
      </c>
      <c r="DZ47" s="98">
        <f t="shared" si="459"/>
        <v>-5.8510651965950444</v>
      </c>
      <c r="EA47" s="98">
        <f t="shared" si="459"/>
        <v>-6.1518076099413861</v>
      </c>
      <c r="EB47" s="98"/>
      <c r="EC47" s="98"/>
      <c r="ED47" s="98"/>
      <c r="EE47" s="98"/>
      <c r="EF47" s="98"/>
      <c r="EG47" s="98"/>
      <c r="EH47" s="98"/>
      <c r="EI47" s="98"/>
      <c r="EJ47" s="98"/>
      <c r="EK47" s="98"/>
      <c r="EL47" s="98"/>
      <c r="EM47" s="98"/>
      <c r="EN47" s="98"/>
      <c r="EO47" s="98"/>
      <c r="EP47" s="98"/>
      <c r="EU47" s="94"/>
      <c r="EV47" s="94"/>
      <c r="EW47" s="94"/>
      <c r="EX47" s="102">
        <v>10</v>
      </c>
      <c r="EY47" s="99">
        <f t="shared" ref="EY47:GD47" si="460">((EY16/$EX$268)-INT(EY16/$EX$268))*2*PI()</f>
        <v>5.7532264195942222</v>
      </c>
      <c r="EZ47" s="99">
        <f t="shared" si="460"/>
        <v>5.2811948020415445</v>
      </c>
      <c r="FA47" s="99">
        <f t="shared" si="460"/>
        <v>1.051654524509688</v>
      </c>
      <c r="FB47" s="99">
        <f t="shared" si="460"/>
        <v>4.0616625525084871</v>
      </c>
      <c r="FC47" s="99">
        <f t="shared" si="460"/>
        <v>1.4891480766116552</v>
      </c>
      <c r="FD47" s="99">
        <f t="shared" si="460"/>
        <v>5.7248001656376264</v>
      </c>
      <c r="FE47" s="99">
        <f t="shared" si="460"/>
        <v>4.0788555011364869</v>
      </c>
      <c r="FF47" s="99">
        <f t="shared" si="460"/>
        <v>2.7459229379730461</v>
      </c>
      <c r="FG47" s="99">
        <f t="shared" si="460"/>
        <v>1.6610970078815257</v>
      </c>
      <c r="FH47" s="99">
        <f t="shared" si="460"/>
        <v>0.77590587411156975</v>
      </c>
      <c r="FI47" s="99">
        <f t="shared" si="460"/>
        <v>5.3517573411747094E-2</v>
      </c>
      <c r="FJ47" s="99">
        <f t="shared" si="460"/>
        <v>5.7486859410084126</v>
      </c>
      <c r="FK47" s="99">
        <f t="shared" si="460"/>
        <v>5.2727776060779759</v>
      </c>
      <c r="FL47" s="99">
        <f t="shared" si="460"/>
        <v>4.8913178549101604</v>
      </c>
      <c r="FM47" s="99">
        <f t="shared" si="460"/>
        <v>4.5901316361532514</v>
      </c>
      <c r="FN47" s="99">
        <f t="shared" si="460"/>
        <v>4.3577182476761287</v>
      </c>
      <c r="FO47" s="99">
        <f t="shared" si="460"/>
        <v>4.1846547454012413</v>
      </c>
      <c r="FP47" s="99">
        <f t="shared" si="460"/>
        <v>4.0631508502533569</v>
      </c>
      <c r="FQ47" s="99">
        <f t="shared" si="460"/>
        <v>4.0631508502533569</v>
      </c>
      <c r="FR47" s="99">
        <f t="shared" si="460"/>
        <v>4.1950642229106192</v>
      </c>
      <c r="FS47" s="99">
        <f t="shared" si="460"/>
        <v>4.3067301229155355</v>
      </c>
      <c r="FT47" s="99">
        <f t="shared" si="460"/>
        <v>4.4450943205345688</v>
      </c>
      <c r="FU47" s="99">
        <f t="shared" si="460"/>
        <v>4.6077479707267965</v>
      </c>
      <c r="FV47" s="99">
        <f t="shared" si="460"/>
        <v>4.7925616197622825</v>
      </c>
      <c r="FW47" s="99">
        <f t="shared" si="460"/>
        <v>4.9976461009619708</v>
      </c>
      <c r="FX47" s="99">
        <f t="shared" si="460"/>
        <v>5.2213197780791427</v>
      </c>
      <c r="FY47" s="99">
        <f t="shared" si="460"/>
        <v>5.4620809732957447</v>
      </c>
      <c r="FZ47" s="99">
        <f t="shared" si="460"/>
        <v>5.7185846526364275</v>
      </c>
      <c r="GA47" s="99">
        <f t="shared" si="460"/>
        <v>5.9896226252925171</v>
      </c>
      <c r="GB47" s="99">
        <f t="shared" si="460"/>
        <v>6.2741066573322009</v>
      </c>
      <c r="GC47" s="99">
        <f t="shared" si="460"/>
        <v>0.28786870661103675</v>
      </c>
      <c r="GD47" s="99">
        <f t="shared" si="460"/>
        <v>0.59638972596468853</v>
      </c>
      <c r="GE47" s="99">
        <f t="shared" ref="GE47:GZ47" si="461">((GE16/$EX$268)-INT(GE16/$EX$268))*2*PI()</f>
        <v>0.91567710279445158</v>
      </c>
      <c r="GF47" s="99">
        <f t="shared" si="461"/>
        <v>1.2449966119485081</v>
      </c>
      <c r="GG47" s="99">
        <f t="shared" si="461"/>
        <v>1.5836790538800469</v>
      </c>
      <c r="GH47" s="99">
        <f t="shared" si="461"/>
        <v>1.931113238337862</v>
      </c>
      <c r="GI47" s="99">
        <f t="shared" si="461"/>
        <v>0.2142822010566397</v>
      </c>
      <c r="GJ47" s="99">
        <f t="shared" si="461"/>
        <v>2.1286642292308335</v>
      </c>
      <c r="GK47" s="99">
        <f t="shared" si="461"/>
        <v>3.2146391008469872</v>
      </c>
      <c r="GL47" s="99">
        <f t="shared" si="461"/>
        <v>4.3809919354788232</v>
      </c>
      <c r="GM47" s="99">
        <f t="shared" si="461"/>
        <v>5.6239179726642234</v>
      </c>
      <c r="GN47" s="99">
        <f t="shared" si="461"/>
        <v>0.65665031436489718</v>
      </c>
      <c r="GO47" s="99">
        <f t="shared" si="461"/>
        <v>2.0421860745487543</v>
      </c>
      <c r="GP47" s="99">
        <f t="shared" si="461"/>
        <v>3.4941605641066547</v>
      </c>
      <c r="GQ47" s="99">
        <f t="shared" si="461"/>
        <v>5.0095755720973276</v>
      </c>
      <c r="GR47" s="99">
        <f t="shared" si="461"/>
        <v>0.30241675134710166</v>
      </c>
      <c r="GS47" s="99">
        <f t="shared" si="461"/>
        <v>1.9363837227907661</v>
      </c>
      <c r="GT47" s="99">
        <f t="shared" si="461"/>
        <v>3.6257679170229489</v>
      </c>
      <c r="GU47" s="99">
        <f t="shared" si="461"/>
        <v>5.3681842348670177</v>
      </c>
      <c r="GV47" s="99">
        <f t="shared" si="461"/>
        <v>0.87819155488413192</v>
      </c>
      <c r="GW47" s="99">
        <f t="shared" si="461"/>
        <v>2.7200257211192116</v>
      </c>
      <c r="GX47" s="99">
        <f t="shared" si="461"/>
        <v>4.6084800473746563</v>
      </c>
      <c r="GY47" s="99">
        <f t="shared" si="461"/>
        <v>0.25845412939225687</v>
      </c>
      <c r="GZ47" s="99">
        <f t="shared" si="461"/>
        <v>2.2345031587735051</v>
      </c>
      <c r="HA47" s="99"/>
      <c r="HB47" s="99"/>
      <c r="HC47" s="99"/>
      <c r="HD47" s="99"/>
      <c r="HE47" s="99"/>
      <c r="HF47" s="99"/>
      <c r="HG47" s="99"/>
      <c r="HH47" s="99"/>
      <c r="HI47" s="99"/>
      <c r="HJ47" s="99"/>
      <c r="HK47" s="99"/>
      <c r="HL47" s="99"/>
      <c r="HM47" s="99"/>
      <c r="HN47" s="99"/>
      <c r="HO47" s="99"/>
      <c r="HP47" s="99"/>
      <c r="HQ47" s="99"/>
      <c r="HR47" s="99"/>
      <c r="HS47" s="99"/>
      <c r="HT47" s="99"/>
      <c r="HU47" s="99"/>
      <c r="HV47" s="99"/>
      <c r="HW47" s="99">
        <f t="shared" ref="HW47:IN47" si="462">HW16-$BX16</f>
        <v>40.415663685496781</v>
      </c>
      <c r="HX47" s="99">
        <f t="shared" si="462"/>
        <v>29.31968890402095</v>
      </c>
      <c r="HY47" s="99">
        <f t="shared" si="462"/>
        <v>25.444182683812585</v>
      </c>
      <c r="HZ47" s="99">
        <f t="shared" si="462"/>
        <v>22.317154163830736</v>
      </c>
      <c r="IA47" s="99">
        <f t="shared" si="462"/>
        <v>19.755087614554697</v>
      </c>
      <c r="IB47" s="99">
        <f t="shared" si="462"/>
        <v>17.625516582713004</v>
      </c>
      <c r="IC47" s="99">
        <f t="shared" si="462"/>
        <v>15.83209501058306</v>
      </c>
      <c r="ID47" s="99">
        <f t="shared" si="462"/>
        <v>14.303868066070493</v>
      </c>
      <c r="IE47" s="99">
        <f t="shared" si="462"/>
        <v>12.987828184331306</v>
      </c>
      <c r="IF47" s="99">
        <f t="shared" si="462"/>
        <v>11.843793051888412</v>
      </c>
      <c r="IG47" s="99">
        <f t="shared" si="462"/>
        <v>10.840867565321673</v>
      </c>
      <c r="IH47" s="99">
        <f t="shared" si="462"/>
        <v>9.9549763345226552</v>
      </c>
      <c r="II47" s="99">
        <f t="shared" si="462"/>
        <v>9.1671216627281922</v>
      </c>
      <c r="IJ47" s="99">
        <f t="shared" si="462"/>
        <v>8.4621373463209295</v>
      </c>
      <c r="IK47" s="99">
        <f t="shared" si="462"/>
        <v>7.827785174247623</v>
      </c>
      <c r="IL47" s="99">
        <f t="shared" si="462"/>
        <v>7.2540912641727004</v>
      </c>
      <c r="IM47" s="99">
        <f t="shared" si="462"/>
        <v>6.7328524113872277</v>
      </c>
      <c r="IN47" s="99">
        <f t="shared" si="462"/>
        <v>6.2572644934595019</v>
      </c>
      <c r="IO47" s="99">
        <f t="shared" ref="IO47:JF47" si="463">IO16-$BX16</f>
        <v>6.2572644934595019</v>
      </c>
      <c r="IP47" s="99">
        <f t="shared" si="463"/>
        <v>5.4964261683276447</v>
      </c>
      <c r="IQ47" s="99">
        <f t="shared" si="463"/>
        <v>5.1524534596118485</v>
      </c>
      <c r="IR47" s="99">
        <f t="shared" si="463"/>
        <v>4.8298018050797964</v>
      </c>
      <c r="IS47" s="99">
        <f t="shared" si="463"/>
        <v>4.5265671178717639</v>
      </c>
      <c r="IT47" s="99">
        <f t="shared" si="463"/>
        <v>4.2410634021421174</v>
      </c>
      <c r="IU47" s="99">
        <f t="shared" si="463"/>
        <v>3.9717926805042509</v>
      </c>
      <c r="IV47" s="99">
        <f t="shared" si="463"/>
        <v>3.7174197188879248</v>
      </c>
      <c r="IW47" s="99">
        <f t="shared" si="463"/>
        <v>3.476750687252121</v>
      </c>
      <c r="IX47" s="99">
        <f t="shared" si="463"/>
        <v>3.2487150653380752</v>
      </c>
      <c r="IY47" s="99">
        <f t="shared" si="463"/>
        <v>3.0323502366128992</v>
      </c>
      <c r="IZ47" s="99">
        <f t="shared" si="463"/>
        <v>2.826788319251591</v>
      </c>
      <c r="JA47" s="99">
        <f t="shared" si="463"/>
        <v>2.6312448668462025</v>
      </c>
      <c r="JB47" s="99">
        <f t="shared" si="463"/>
        <v>2.4450091383797314</v>
      </c>
      <c r="JC47" s="99">
        <f t="shared" si="463"/>
        <v>2.2674356905697266</v>
      </c>
      <c r="JD47" s="99">
        <f t="shared" si="463"/>
        <v>2.097937088819549</v>
      </c>
      <c r="JE47" s="99">
        <f t="shared" si="463"/>
        <v>1.9359775679068036</v>
      </c>
      <c r="JF47" s="99">
        <f t="shared" si="463"/>
        <v>1.7810675018913003</v>
      </c>
      <c r="JG47" s="99">
        <f t="shared" ref="JG47:JX47" si="464">JG16-$BX16</f>
        <v>0.87979811222785997</v>
      </c>
      <c r="JH47" s="99">
        <f t="shared" si="464"/>
        <v>-0.11034591863457877</v>
      </c>
      <c r="JI47" s="99">
        <f t="shared" si="464"/>
        <v>-0.58140093598876774</v>
      </c>
      <c r="JJ47" s="99">
        <f t="shared" si="464"/>
        <v>-1.0373814973597177</v>
      </c>
      <c r="JK47" s="99">
        <f t="shared" si="464"/>
        <v>-1.4789447329334564</v>
      </c>
      <c r="JL47" s="99">
        <f t="shared" si="464"/>
        <v>-1.9067137295281213</v>
      </c>
      <c r="JM47" s="99">
        <f t="shared" si="464"/>
        <v>-2.3212794064842228</v>
      </c>
      <c r="JN47" s="99">
        <f t="shared" si="464"/>
        <v>-2.7232023003288646</v>
      </c>
      <c r="JO47" s="99">
        <f t="shared" si="464"/>
        <v>-3.1130142590893684</v>
      </c>
      <c r="JP47" s="99">
        <f t="shared" si="464"/>
        <v>-3.4912200479814146</v>
      </c>
      <c r="JQ47" s="99">
        <f t="shared" si="464"/>
        <v>-3.8582988688328612</v>
      </c>
      <c r="JR47" s="99">
        <f t="shared" si="464"/>
        <v>-4.214705796068813</v>
      </c>
      <c r="JS47" s="99">
        <f t="shared" si="464"/>
        <v>-4.560873132407437</v>
      </c>
      <c r="JT47" s="99">
        <f t="shared" si="464"/>
        <v>-4.8972116876303744</v>
      </c>
      <c r="JU47" s="99">
        <f t="shared" si="464"/>
        <v>-5.2241119839142698</v>
      </c>
      <c r="JV47" s="99">
        <f t="shared" si="464"/>
        <v>-5.5419453912649601</v>
      </c>
      <c r="JW47" s="99">
        <f t="shared" si="464"/>
        <v>-5.8510651965950444</v>
      </c>
      <c r="JX47" s="99">
        <f t="shared" si="464"/>
        <v>-6.1518076099413861</v>
      </c>
      <c r="JY47" s="99"/>
      <c r="JZ47" s="99"/>
      <c r="KA47" s="99"/>
      <c r="KH47" s="103">
        <v>10</v>
      </c>
      <c r="KI47" s="100">
        <f t="shared" ref="KI47:LN47" si="465">((KI16/$KH$268)-INT(KI16/$KH$268))*2*PI()</f>
        <v>5.2232675320088582</v>
      </c>
      <c r="KJ47" s="100">
        <f t="shared" si="465"/>
        <v>4.2792042969035027</v>
      </c>
      <c r="KK47" s="100">
        <f t="shared" si="465"/>
        <v>2.103309049019376</v>
      </c>
      <c r="KL47" s="100">
        <f t="shared" si="465"/>
        <v>1.8401397978373883</v>
      </c>
      <c r="KM47" s="100">
        <f t="shared" si="465"/>
        <v>2.9782961532233103</v>
      </c>
      <c r="KN47" s="100">
        <f t="shared" si="465"/>
        <v>5.1664150240956674</v>
      </c>
      <c r="KO47" s="100">
        <f t="shared" si="465"/>
        <v>1.874525695093388</v>
      </c>
      <c r="KP47" s="100">
        <f t="shared" si="465"/>
        <v>5.4918458759460922</v>
      </c>
      <c r="KQ47" s="100">
        <f t="shared" si="465"/>
        <v>3.3221940157630514</v>
      </c>
      <c r="KR47" s="100">
        <f t="shared" si="465"/>
        <v>1.5518117482231395</v>
      </c>
      <c r="KS47" s="100">
        <f t="shared" si="465"/>
        <v>0.10703514682349419</v>
      </c>
      <c r="KT47" s="100">
        <f t="shared" si="465"/>
        <v>5.214186574837238</v>
      </c>
      <c r="KU47" s="100">
        <f t="shared" si="465"/>
        <v>4.2623699049763646</v>
      </c>
      <c r="KV47" s="100">
        <f t="shared" si="465"/>
        <v>3.499450402640734</v>
      </c>
      <c r="KW47" s="100">
        <f t="shared" si="465"/>
        <v>2.897077965126917</v>
      </c>
      <c r="KX47" s="100">
        <f t="shared" si="465"/>
        <v>2.4322511881726716</v>
      </c>
      <c r="KY47" s="100">
        <f t="shared" si="465"/>
        <v>2.0861241836228968</v>
      </c>
      <c r="KZ47" s="100">
        <f t="shared" si="465"/>
        <v>1.8431163933271275</v>
      </c>
      <c r="LA47" s="100">
        <f t="shared" si="465"/>
        <v>1.8431163933271275</v>
      </c>
      <c r="LB47" s="100">
        <f t="shared" si="465"/>
        <v>2.1069431386416526</v>
      </c>
      <c r="LC47" s="100">
        <f t="shared" si="465"/>
        <v>2.3302749386514847</v>
      </c>
      <c r="LD47" s="100">
        <f t="shared" si="465"/>
        <v>2.6070033338895509</v>
      </c>
      <c r="LE47" s="100">
        <f t="shared" si="465"/>
        <v>2.9323106342740073</v>
      </c>
      <c r="LF47" s="100">
        <f t="shared" si="465"/>
        <v>3.3019379323449782</v>
      </c>
      <c r="LG47" s="100">
        <f t="shared" si="465"/>
        <v>3.7121068947443563</v>
      </c>
      <c r="LH47" s="100">
        <f t="shared" si="465"/>
        <v>4.1594542489786983</v>
      </c>
      <c r="LI47" s="100">
        <f t="shared" si="465"/>
        <v>4.6409766394119032</v>
      </c>
      <c r="LJ47" s="100">
        <f t="shared" si="465"/>
        <v>5.1539839980932696</v>
      </c>
      <c r="LK47" s="100">
        <f t="shared" si="465"/>
        <v>5.696059943405448</v>
      </c>
      <c r="LL47" s="100">
        <f t="shared" si="465"/>
        <v>6.2650280074848155</v>
      </c>
      <c r="LM47" s="100">
        <f t="shared" si="465"/>
        <v>0.5757374132220735</v>
      </c>
      <c r="LN47" s="100">
        <f t="shared" si="465"/>
        <v>1.1927794519293771</v>
      </c>
      <c r="LO47" s="100">
        <f t="shared" ref="LO47:MJ47" si="466">((LO16/$KH$268)-INT(LO16/$KH$268))*2*PI()</f>
        <v>1.8313542055889032</v>
      </c>
      <c r="LP47" s="100">
        <f t="shared" si="466"/>
        <v>2.4899932238970162</v>
      </c>
      <c r="LQ47" s="100">
        <f t="shared" si="466"/>
        <v>3.1673581077600939</v>
      </c>
      <c r="LR47" s="100">
        <f t="shared" si="466"/>
        <v>3.8622264766757239</v>
      </c>
      <c r="LS47" s="100">
        <f t="shared" si="466"/>
        <v>0.4285644021132794</v>
      </c>
      <c r="LT47" s="100">
        <f t="shared" si="466"/>
        <v>4.2573284584616671</v>
      </c>
      <c r="LU47" s="100">
        <f t="shared" si="466"/>
        <v>0.1460928945143882</v>
      </c>
      <c r="LV47" s="100">
        <f t="shared" si="466"/>
        <v>2.4787985637780596</v>
      </c>
      <c r="LW47" s="100">
        <f t="shared" si="466"/>
        <v>4.9646506381488615</v>
      </c>
      <c r="LX47" s="100">
        <f t="shared" si="466"/>
        <v>1.3133006287297944</v>
      </c>
      <c r="LY47" s="100">
        <f t="shared" si="466"/>
        <v>4.0843721490975087</v>
      </c>
      <c r="LZ47" s="100">
        <f t="shared" si="466"/>
        <v>0.7051358210337233</v>
      </c>
      <c r="MA47" s="100">
        <f t="shared" si="466"/>
        <v>3.7359658370150695</v>
      </c>
      <c r="MB47" s="100">
        <f t="shared" si="466"/>
        <v>0.60483350269420333</v>
      </c>
      <c r="MC47" s="100">
        <f t="shared" si="466"/>
        <v>3.8727674455815322</v>
      </c>
      <c r="MD47" s="100">
        <f t="shared" si="466"/>
        <v>0.96835052686631173</v>
      </c>
      <c r="ME47" s="100">
        <f t="shared" si="466"/>
        <v>4.4531831625544491</v>
      </c>
      <c r="MF47" s="100">
        <f t="shared" si="466"/>
        <v>1.7563831097682638</v>
      </c>
      <c r="MG47" s="100">
        <f t="shared" si="466"/>
        <v>5.4400514422384232</v>
      </c>
      <c r="MH47" s="100">
        <f t="shared" si="466"/>
        <v>2.9337747875697264</v>
      </c>
      <c r="MI47" s="100">
        <f t="shared" si="466"/>
        <v>0.51690825878451374</v>
      </c>
      <c r="MJ47" s="100">
        <f t="shared" si="466"/>
        <v>4.4690063175470103</v>
      </c>
      <c r="MK47" s="100"/>
      <c r="ML47" s="100"/>
      <c r="MM47" s="100"/>
      <c r="MN47" s="100"/>
      <c r="MO47" s="100"/>
      <c r="MP47" s="100"/>
      <c r="MQ47" s="100"/>
      <c r="MR47" s="100"/>
      <c r="MS47" s="100"/>
      <c r="MT47" s="100"/>
      <c r="MU47" s="100"/>
      <c r="MV47" s="100"/>
      <c r="MW47" s="100"/>
      <c r="MX47" s="100"/>
      <c r="MY47" s="100"/>
      <c r="MZ47" s="100"/>
      <c r="NA47" s="100"/>
      <c r="NB47" s="100"/>
      <c r="NC47" s="100"/>
      <c r="ND47" s="100"/>
      <c r="NE47" s="100"/>
      <c r="NF47" s="100"/>
      <c r="NG47" s="100">
        <f t="shared" ref="NG47:PH47" si="467">NG16-$BX16</f>
        <v>40.415663685496781</v>
      </c>
      <c r="NH47" s="100">
        <f t="shared" si="467"/>
        <v>29.31968890402095</v>
      </c>
      <c r="NI47" s="100">
        <f t="shared" si="467"/>
        <v>25.444182683812585</v>
      </c>
      <c r="NJ47" s="100">
        <f t="shared" si="467"/>
        <v>22.317154163830736</v>
      </c>
      <c r="NK47" s="100">
        <f t="shared" si="467"/>
        <v>19.755087614554697</v>
      </c>
      <c r="NL47" s="100">
        <f t="shared" si="467"/>
        <v>17.625516582713004</v>
      </c>
      <c r="NM47" s="100">
        <f t="shared" si="467"/>
        <v>15.83209501058306</v>
      </c>
      <c r="NN47" s="100">
        <f t="shared" si="467"/>
        <v>14.303868066070493</v>
      </c>
      <c r="NO47" s="100">
        <f t="shared" si="467"/>
        <v>12.987828184331306</v>
      </c>
      <c r="NP47" s="100">
        <f t="shared" si="467"/>
        <v>11.843793051888412</v>
      </c>
      <c r="NQ47" s="100">
        <f t="shared" si="467"/>
        <v>10.840867565321673</v>
      </c>
      <c r="NR47" s="100">
        <f t="shared" si="467"/>
        <v>9.9549763345226552</v>
      </c>
      <c r="NS47" s="100">
        <f t="shared" si="467"/>
        <v>9.1671216627281922</v>
      </c>
      <c r="NT47" s="100">
        <f t="shared" si="467"/>
        <v>8.4621373463209295</v>
      </c>
      <c r="NU47" s="100">
        <f t="shared" si="467"/>
        <v>7.827785174247623</v>
      </c>
      <c r="NV47" s="100">
        <f t="shared" si="467"/>
        <v>7.2540912641727004</v>
      </c>
      <c r="NW47" s="100">
        <f t="shared" si="467"/>
        <v>6.7328524113872277</v>
      </c>
      <c r="NX47" s="100">
        <f t="shared" si="467"/>
        <v>6.2572644934595019</v>
      </c>
      <c r="NY47" s="100">
        <f t="shared" si="467"/>
        <v>6.2572644934595019</v>
      </c>
      <c r="NZ47" s="100">
        <f t="shared" si="467"/>
        <v>5.4964261683276447</v>
      </c>
      <c r="OA47" s="100">
        <f t="shared" si="467"/>
        <v>5.1524534596118485</v>
      </c>
      <c r="OB47" s="100">
        <f t="shared" si="467"/>
        <v>4.8298018050797964</v>
      </c>
      <c r="OC47" s="100">
        <f t="shared" si="467"/>
        <v>4.5265671178717639</v>
      </c>
      <c r="OD47" s="100">
        <f t="shared" si="467"/>
        <v>4.2410634021421174</v>
      </c>
      <c r="OE47" s="100">
        <f t="shared" si="467"/>
        <v>3.9717926805042509</v>
      </c>
      <c r="OF47" s="100">
        <f t="shared" si="467"/>
        <v>3.7174197188879248</v>
      </c>
      <c r="OG47" s="100">
        <f t="shared" si="467"/>
        <v>3.476750687252121</v>
      </c>
      <c r="OH47" s="100">
        <f t="shared" si="467"/>
        <v>3.2487150653380752</v>
      </c>
      <c r="OI47" s="100">
        <f t="shared" si="467"/>
        <v>3.0323502366128992</v>
      </c>
      <c r="OJ47" s="100">
        <f t="shared" si="467"/>
        <v>2.826788319251591</v>
      </c>
      <c r="OK47" s="100">
        <f t="shared" si="467"/>
        <v>2.6312448668462025</v>
      </c>
      <c r="OL47" s="100">
        <f t="shared" si="467"/>
        <v>2.4450091383797314</v>
      </c>
      <c r="OM47" s="100">
        <f t="shared" si="467"/>
        <v>2.2674356905697266</v>
      </c>
      <c r="ON47" s="100">
        <f t="shared" si="467"/>
        <v>2.097937088819549</v>
      </c>
      <c r="OO47" s="100">
        <f t="shared" si="467"/>
        <v>1.9359775679068036</v>
      </c>
      <c r="OP47" s="100">
        <f t="shared" si="467"/>
        <v>1.7810675018913003</v>
      </c>
      <c r="OQ47" s="100">
        <f t="shared" si="467"/>
        <v>0.87979811222785997</v>
      </c>
      <c r="OR47" s="100">
        <f t="shared" si="467"/>
        <v>-0.11034591863457877</v>
      </c>
      <c r="OS47" s="100">
        <f t="shared" si="467"/>
        <v>-0.58140093598876774</v>
      </c>
      <c r="OT47" s="100">
        <f t="shared" si="467"/>
        <v>-1.0373814973597177</v>
      </c>
      <c r="OU47" s="100">
        <f t="shared" si="467"/>
        <v>-1.4789447329334564</v>
      </c>
      <c r="OV47" s="100">
        <f t="shared" si="467"/>
        <v>-1.9067137295281213</v>
      </c>
      <c r="OW47" s="100">
        <f t="shared" si="467"/>
        <v>-2.3212794064842228</v>
      </c>
      <c r="OX47" s="100">
        <f t="shared" si="467"/>
        <v>-2.7232023003288646</v>
      </c>
      <c r="OY47" s="100">
        <f t="shared" si="467"/>
        <v>-3.1130142590893684</v>
      </c>
      <c r="OZ47" s="100">
        <f t="shared" si="467"/>
        <v>-3.4912200479814146</v>
      </c>
      <c r="PA47" s="100">
        <f t="shared" si="467"/>
        <v>-3.8582988688328612</v>
      </c>
      <c r="PB47" s="100">
        <f t="shared" si="467"/>
        <v>-4.214705796068813</v>
      </c>
      <c r="PC47" s="100">
        <f t="shared" si="467"/>
        <v>-4.560873132407437</v>
      </c>
      <c r="PD47" s="100">
        <f t="shared" si="467"/>
        <v>-4.8972116876303744</v>
      </c>
      <c r="PE47" s="100">
        <f t="shared" si="467"/>
        <v>-5.2241119839142698</v>
      </c>
      <c r="PF47" s="100">
        <f t="shared" si="467"/>
        <v>-5.5419453912649601</v>
      </c>
      <c r="PG47" s="100">
        <f t="shared" si="467"/>
        <v>-5.8510651965950444</v>
      </c>
      <c r="PH47" s="100">
        <f t="shared" si="467"/>
        <v>-6.1518076099413861</v>
      </c>
      <c r="PI47" s="100"/>
      <c r="PJ47" s="100"/>
      <c r="PK47" s="100"/>
    </row>
    <row r="48" spans="1:427" x14ac:dyDescent="0.2">
      <c r="A48" s="92"/>
      <c r="B48" s="92"/>
      <c r="C48" s="101">
        <v>11</v>
      </c>
      <c r="D48" s="98">
        <f t="shared" ref="D48:AI48" si="468">((D17/$C$270)-INT(D17/$C$270))*2*PI()</f>
        <v>1.9351732176170833</v>
      </c>
      <c r="E48" s="98">
        <f t="shared" si="468"/>
        <v>1.9352486427805293</v>
      </c>
      <c r="F48" s="98">
        <f t="shared" si="468"/>
        <v>3.0509317665764626</v>
      </c>
      <c r="G48" s="98">
        <f t="shared" si="468"/>
        <v>4.6295977141594387</v>
      </c>
      <c r="H48" s="98">
        <f t="shared" si="468"/>
        <v>0.26324499562526199</v>
      </c>
      <c r="I48" s="98">
        <f t="shared" si="468"/>
        <v>2.4328789281491106</v>
      </c>
      <c r="J48" s="98">
        <f t="shared" si="468"/>
        <v>4.7955624082368997</v>
      </c>
      <c r="K48" s="98">
        <f t="shared" si="468"/>
        <v>1.0253304584168068</v>
      </c>
      <c r="L48" s="98">
        <f t="shared" si="468"/>
        <v>3.6572703678871448</v>
      </c>
      <c r="M48" s="98">
        <f t="shared" si="468"/>
        <v>0.10168654879251565</v>
      </c>
      <c r="N48" s="98">
        <f t="shared" si="468"/>
        <v>2.9072486525493724</v>
      </c>
      <c r="O48" s="98">
        <f t="shared" si="468"/>
        <v>5.7771218257153638</v>
      </c>
      <c r="P48" s="98">
        <f t="shared" si="468"/>
        <v>2.4174418572949992</v>
      </c>
      <c r="Q48" s="98">
        <f t="shared" si="468"/>
        <v>5.3861142666668655</v>
      </c>
      <c r="R48" s="98">
        <f t="shared" si="468"/>
        <v>2.1099778305204469</v>
      </c>
      <c r="S48" s="98">
        <f t="shared" si="468"/>
        <v>5.1498964519502533</v>
      </c>
      <c r="T48" s="98">
        <f t="shared" si="468"/>
        <v>1.9349895735302372</v>
      </c>
      <c r="U48" s="98">
        <f t="shared" si="468"/>
        <v>5.0279006280485703</v>
      </c>
      <c r="V48" s="98">
        <f t="shared" si="468"/>
        <v>5.0279006280485703</v>
      </c>
      <c r="W48" s="98">
        <f t="shared" si="468"/>
        <v>5.1132089094218909</v>
      </c>
      <c r="X48" s="98">
        <f t="shared" si="468"/>
        <v>5.1777975222436083</v>
      </c>
      <c r="Y48" s="98">
        <f t="shared" si="468"/>
        <v>5.2551960786240182</v>
      </c>
      <c r="Z48" s="98">
        <f t="shared" si="468"/>
        <v>5.3442477753367745</v>
      </c>
      <c r="AA48" s="98">
        <f t="shared" si="468"/>
        <v>5.443930136831443</v>
      </c>
      <c r="AB48" s="98">
        <f t="shared" si="468"/>
        <v>5.5533361878792222</v>
      </c>
      <c r="AC48" s="98">
        <f t="shared" si="468"/>
        <v>5.6716586874685868</v>
      </c>
      <c r="AD48" s="98">
        <f t="shared" si="468"/>
        <v>5.7981768619893694</v>
      </c>
      <c r="AE48" s="98">
        <f t="shared" si="468"/>
        <v>5.9322451899421162</v>
      </c>
      <c r="AF48" s="98">
        <f t="shared" si="468"/>
        <v>6.0732838792995549</v>
      </c>
      <c r="AG48" s="98">
        <f t="shared" si="468"/>
        <v>6.2207707482706276</v>
      </c>
      <c r="AH48" s="98">
        <f t="shared" si="468"/>
        <v>9.1048967908546802E-2</v>
      </c>
      <c r="AI48" s="98">
        <f t="shared" si="468"/>
        <v>0.25006231874367724</v>
      </c>
      <c r="AJ48" s="98">
        <f t="shared" ref="AJ48:BE48" si="469">((AJ17/$C$270)-INT(AJ17/$C$270))*2*PI()</f>
        <v>0.4142381975121216</v>
      </c>
      <c r="AK48" s="98">
        <f t="shared" si="469"/>
        <v>0.58322438909743868</v>
      </c>
      <c r="AL48" s="98">
        <f t="shared" si="469"/>
        <v>0.75669988988059267</v>
      </c>
      <c r="AM48" s="98">
        <f t="shared" si="469"/>
        <v>0.93437153755225044</v>
      </c>
      <c r="AN48" s="98">
        <f t="shared" si="469"/>
        <v>9.9211322863661452E-2</v>
      </c>
      <c r="AO48" s="98">
        <f t="shared" si="469"/>
        <v>1.0818880805345439</v>
      </c>
      <c r="AP48" s="98">
        <f t="shared" si="469"/>
        <v>4.7785911180061476</v>
      </c>
      <c r="AQ48" s="98">
        <f t="shared" si="469"/>
        <v>2.2319077656672861</v>
      </c>
      <c r="AR48" s="98">
        <f t="shared" si="469"/>
        <v>6.0063226699353374</v>
      </c>
      <c r="AS48" s="98">
        <f t="shared" si="469"/>
        <v>3.5336900685830233</v>
      </c>
      <c r="AT48" s="98">
        <f t="shared" si="469"/>
        <v>1.0955234324684686</v>
      </c>
      <c r="AU48" s="98">
        <f t="shared" si="469"/>
        <v>4.9734325891454061</v>
      </c>
      <c r="AV48" s="98">
        <f t="shared" si="469"/>
        <v>2.5995613585235482</v>
      </c>
      <c r="AW48" s="98">
        <f t="shared" si="469"/>
        <v>0.25569342639619941</v>
      </c>
      <c r="AX48" s="98">
        <f t="shared" si="469"/>
        <v>4.2236908905281059</v>
      </c>
      <c r="AY48" s="98">
        <f t="shared" si="469"/>
        <v>1.9359332104426183</v>
      </c>
      <c r="AZ48" s="98">
        <f t="shared" si="469"/>
        <v>5.9576096017045339</v>
      </c>
      <c r="BA48" s="98">
        <f t="shared" si="469"/>
        <v>3.7212321665351613</v>
      </c>
      <c r="BB48" s="98">
        <f t="shared" si="469"/>
        <v>1.5089289496607556</v>
      </c>
      <c r="BC48" s="98">
        <f t="shared" si="469"/>
        <v>5.6028842154696124</v>
      </c>
      <c r="BD48" s="98">
        <f t="shared" si="469"/>
        <v>3.435778995731869</v>
      </c>
      <c r="BE48" s="98">
        <f t="shared" si="469"/>
        <v>1.2898996517345482</v>
      </c>
      <c r="BF48" s="98"/>
      <c r="BG48" s="98"/>
      <c r="BH48" s="98"/>
      <c r="BI48" s="98"/>
      <c r="BJ48" s="98"/>
      <c r="BK48" s="98"/>
      <c r="BL48" s="98"/>
      <c r="BM48" s="98"/>
      <c r="BN48" s="98"/>
      <c r="BO48" s="98"/>
      <c r="BP48" s="98"/>
      <c r="BQ48" s="98"/>
      <c r="BR48" s="98"/>
      <c r="BS48" s="98"/>
      <c r="BT48" s="98"/>
      <c r="BU48" s="98"/>
      <c r="BV48" s="98"/>
      <c r="BW48" s="98"/>
      <c r="BX48" s="98"/>
      <c r="BY48" s="98"/>
      <c r="BZ48" s="98">
        <f t="shared" ref="BZ48:DE48" si="470">BZ17-$BX17</f>
        <v>38.692994482998188</v>
      </c>
      <c r="CA48" s="98">
        <f t="shared" si="470"/>
        <v>27.674540869247721</v>
      </c>
      <c r="CB48" s="98">
        <f t="shared" si="470"/>
        <v>23.847491399006969</v>
      </c>
      <c r="CC48" s="98">
        <f t="shared" si="470"/>
        <v>20.766704884235679</v>
      </c>
      <c r="CD48" s="98">
        <f t="shared" si="470"/>
        <v>18.246863675328484</v>
      </c>
      <c r="CE48" s="98">
        <f t="shared" si="470"/>
        <v>16.155104313579074</v>
      </c>
      <c r="CF48" s="98">
        <f t="shared" si="470"/>
        <v>14.395274861378937</v>
      </c>
      <c r="CG48" s="98">
        <f t="shared" si="470"/>
        <v>12.89683111872111</v>
      </c>
      <c r="CH48" s="98">
        <f t="shared" si="470"/>
        <v>11.607225981926774</v>
      </c>
      <c r="CI48" s="98">
        <f t="shared" si="470"/>
        <v>10.486717388131382</v>
      </c>
      <c r="CJ48" s="98">
        <f t="shared" si="470"/>
        <v>9.504804508078422</v>
      </c>
      <c r="CK48" s="98">
        <f t="shared" si="470"/>
        <v>8.6377542639811224</v>
      </c>
      <c r="CL48" s="98">
        <f t="shared" si="470"/>
        <v>7.8668616862422311</v>
      </c>
      <c r="CM48" s="98">
        <f t="shared" si="470"/>
        <v>7.1772091770328075</v>
      </c>
      <c r="CN48" s="98">
        <f t="shared" si="470"/>
        <v>6.5567691826316832</v>
      </c>
      <c r="CO48" s="98">
        <f t="shared" si="470"/>
        <v>5.9957463996474019</v>
      </c>
      <c r="CP48" s="98">
        <f t="shared" si="470"/>
        <v>5.4860893172483429</v>
      </c>
      <c r="CQ48" s="98">
        <f t="shared" si="470"/>
        <v>5.0211230547799062</v>
      </c>
      <c r="CR48" s="98">
        <f t="shared" si="470"/>
        <v>5.0211230547799062</v>
      </c>
      <c r="CS48" s="98">
        <f t="shared" si="470"/>
        <v>4.2755937908366661</v>
      </c>
      <c r="CT48" s="98">
        <f t="shared" si="470"/>
        <v>3.938579088456919</v>
      </c>
      <c r="CU48" s="98">
        <f t="shared" si="470"/>
        <v>3.6224737682161958</v>
      </c>
      <c r="CV48" s="98">
        <f t="shared" si="470"/>
        <v>3.3254080349628055</v>
      </c>
      <c r="CW48" s="98">
        <f t="shared" si="470"/>
        <v>3.0457266210858336</v>
      </c>
      <c r="CX48" s="98">
        <f t="shared" si="470"/>
        <v>2.7819591438122018</v>
      </c>
      <c r="CY48" s="98">
        <f t="shared" si="470"/>
        <v>2.5327952030291954</v>
      </c>
      <c r="CZ48" s="98">
        <f t="shared" si="470"/>
        <v>2.2970633658345037</v>
      </c>
      <c r="DA48" s="98">
        <f t="shared" si="470"/>
        <v>2.0737133537820398</v>
      </c>
      <c r="DB48" s="98">
        <f t="shared" si="470"/>
        <v>1.861800881857846</v>
      </c>
      <c r="DC48" s="98">
        <f t="shared" si="470"/>
        <v>1.6604747031022384</v>
      </c>
      <c r="DD48" s="98">
        <f t="shared" si="470"/>
        <v>1.4689654959203153</v>
      </c>
      <c r="DE48" s="98">
        <f t="shared" si="470"/>
        <v>1.2865762973458743</v>
      </c>
      <c r="DF48" s="98">
        <f t="shared" ref="DF48:EA48" si="471">DF17-$BX17</f>
        <v>1.1126742385547459</v>
      </c>
      <c r="DG48" s="98">
        <f t="shared" si="471"/>
        <v>0.94668338159368659</v>
      </c>
      <c r="DH48" s="98">
        <f t="shared" si="471"/>
        <v>0.78807849078896197</v>
      </c>
      <c r="DI48" s="98">
        <f t="shared" si="471"/>
        <v>0.63637960031576313</v>
      </c>
      <c r="DJ48" s="98">
        <f t="shared" si="471"/>
        <v>-0.26512959050359086</v>
      </c>
      <c r="DK48" s="98">
        <f t="shared" si="471"/>
        <v>-1.250512170766342</v>
      </c>
      <c r="DL48" s="98">
        <f t="shared" si="471"/>
        <v>-1.7192731184020431</v>
      </c>
      <c r="DM48" s="98">
        <f t="shared" si="471"/>
        <v>-2.173016108262857</v>
      </c>
      <c r="DN48" s="98">
        <f t="shared" si="471"/>
        <v>-2.6123971983807053</v>
      </c>
      <c r="DO48" s="98">
        <f t="shared" si="471"/>
        <v>-3.03803833346538</v>
      </c>
      <c r="DP48" s="98">
        <f t="shared" si="471"/>
        <v>-3.4505292377594969</v>
      </c>
      <c r="DQ48" s="98">
        <f t="shared" si="471"/>
        <v>-3.8504292141717826</v>
      </c>
      <c r="DR48" s="98">
        <f t="shared" si="471"/>
        <v>-4.2382688508928936</v>
      </c>
      <c r="DS48" s="98">
        <f t="shared" si="471"/>
        <v>-4.6145516375066506</v>
      </c>
      <c r="DT48" s="98">
        <f t="shared" si="471"/>
        <v>-4.9797554932099786</v>
      </c>
      <c r="DU48" s="98">
        <f t="shared" si="471"/>
        <v>-5.3343342101865119</v>
      </c>
      <c r="DV48" s="98">
        <f t="shared" si="471"/>
        <v>-5.6787188154759178</v>
      </c>
      <c r="DW48" s="98">
        <f t="shared" si="471"/>
        <v>-6.0133188548685439</v>
      </c>
      <c r="DX48" s="98">
        <f t="shared" si="471"/>
        <v>-6.3385236024584515</v>
      </c>
      <c r="DY48" s="98">
        <f t="shared" si="471"/>
        <v>-6.6547031995225439</v>
      </c>
      <c r="DZ48" s="98">
        <f t="shared" si="471"/>
        <v>-6.9622097263751925</v>
      </c>
      <c r="EA48" s="98">
        <f t="shared" si="471"/>
        <v>-7.2613782107919747</v>
      </c>
      <c r="EB48" s="98"/>
      <c r="EC48" s="98"/>
      <c r="ED48" s="98"/>
      <c r="EE48" s="98"/>
      <c r="EF48" s="98"/>
      <c r="EG48" s="98"/>
      <c r="EH48" s="98"/>
      <c r="EI48" s="98"/>
      <c r="EJ48" s="98"/>
      <c r="EK48" s="98"/>
      <c r="EL48" s="98"/>
      <c r="EM48" s="98"/>
      <c r="EN48" s="98"/>
      <c r="EO48" s="98"/>
      <c r="EP48" s="98"/>
      <c r="EU48" s="94"/>
      <c r="EV48" s="94"/>
      <c r="EW48" s="94"/>
      <c r="EX48" s="102">
        <v>11</v>
      </c>
      <c r="EY48" s="99">
        <f t="shared" ref="EY48:GD48" si="472">((EY17/$EX$268)-INT(EY17/$EX$268))*2*PI()</f>
        <v>3.8703464352341665</v>
      </c>
      <c r="EZ48" s="99">
        <f t="shared" si="472"/>
        <v>3.8704972855610587</v>
      </c>
      <c r="FA48" s="99">
        <f t="shared" si="472"/>
        <v>6.1018635331529252</v>
      </c>
      <c r="FB48" s="99">
        <f t="shared" si="472"/>
        <v>2.9760101211392911</v>
      </c>
      <c r="FC48" s="99">
        <f t="shared" si="472"/>
        <v>0.52648999125052398</v>
      </c>
      <c r="FD48" s="99">
        <f t="shared" si="472"/>
        <v>4.8657578562982211</v>
      </c>
      <c r="FE48" s="99">
        <f t="shared" si="472"/>
        <v>3.3079395092942123</v>
      </c>
      <c r="FF48" s="99">
        <f t="shared" si="472"/>
        <v>2.0506609168336136</v>
      </c>
      <c r="FG48" s="99">
        <f t="shared" si="472"/>
        <v>1.0313554285947037</v>
      </c>
      <c r="FH48" s="99">
        <f t="shared" si="472"/>
        <v>0.2033730975850313</v>
      </c>
      <c r="FI48" s="99">
        <f t="shared" si="472"/>
        <v>5.8144973050987447</v>
      </c>
      <c r="FJ48" s="99">
        <f t="shared" si="472"/>
        <v>5.2710583442511405</v>
      </c>
      <c r="FK48" s="99">
        <f t="shared" si="472"/>
        <v>4.8348837145899983</v>
      </c>
      <c r="FL48" s="99">
        <f t="shared" si="472"/>
        <v>4.489043226154144</v>
      </c>
      <c r="FM48" s="99">
        <f t="shared" si="472"/>
        <v>4.2199556610408937</v>
      </c>
      <c r="FN48" s="99">
        <f t="shared" si="472"/>
        <v>4.0166075967209203</v>
      </c>
      <c r="FO48" s="99">
        <f t="shared" si="472"/>
        <v>3.8699791470604743</v>
      </c>
      <c r="FP48" s="99">
        <f t="shared" si="472"/>
        <v>3.7726159489175544</v>
      </c>
      <c r="FQ48" s="99">
        <f t="shared" si="472"/>
        <v>3.7726159489175544</v>
      </c>
      <c r="FR48" s="99">
        <f t="shared" si="472"/>
        <v>3.943232511664196</v>
      </c>
      <c r="FS48" s="99">
        <f t="shared" si="472"/>
        <v>4.0724097373076313</v>
      </c>
      <c r="FT48" s="99">
        <f t="shared" si="472"/>
        <v>4.227206850068451</v>
      </c>
      <c r="FU48" s="99">
        <f t="shared" si="472"/>
        <v>4.4053102434939628</v>
      </c>
      <c r="FV48" s="99">
        <f t="shared" si="472"/>
        <v>4.6046749664832998</v>
      </c>
      <c r="FW48" s="99">
        <f t="shared" si="472"/>
        <v>4.8234870685788573</v>
      </c>
      <c r="FX48" s="99">
        <f t="shared" si="472"/>
        <v>5.0601320677575865</v>
      </c>
      <c r="FY48" s="99">
        <f t="shared" si="472"/>
        <v>5.3131684167991526</v>
      </c>
      <c r="FZ48" s="99">
        <f t="shared" si="472"/>
        <v>5.5813050727046463</v>
      </c>
      <c r="GA48" s="99">
        <f t="shared" si="472"/>
        <v>5.8633824514195236</v>
      </c>
      <c r="GB48" s="99">
        <f t="shared" si="472"/>
        <v>6.1583561893616698</v>
      </c>
      <c r="GC48" s="99">
        <f t="shared" si="472"/>
        <v>0.1820979358170936</v>
      </c>
      <c r="GD48" s="99">
        <f t="shared" si="472"/>
        <v>0.50012463748735447</v>
      </c>
      <c r="GE48" s="99">
        <f t="shared" ref="GE48:GZ48" si="473">((GE17/$EX$268)-INT(GE17/$EX$268))*2*PI()</f>
        <v>0.8284763950242432</v>
      </c>
      <c r="GF48" s="99">
        <f t="shared" si="473"/>
        <v>1.1664487781948774</v>
      </c>
      <c r="GG48" s="99">
        <f t="shared" si="473"/>
        <v>1.5133997797611853</v>
      </c>
      <c r="GH48" s="99">
        <f t="shared" si="473"/>
        <v>1.8687430751045009</v>
      </c>
      <c r="GI48" s="99">
        <f t="shared" si="473"/>
        <v>0.1984226457273229</v>
      </c>
      <c r="GJ48" s="99">
        <f t="shared" si="473"/>
        <v>2.1637761610690878</v>
      </c>
      <c r="GK48" s="99">
        <f t="shared" si="473"/>
        <v>3.273996928832708</v>
      </c>
      <c r="GL48" s="99">
        <f t="shared" si="473"/>
        <v>4.4638155313345722</v>
      </c>
      <c r="GM48" s="99">
        <f t="shared" si="473"/>
        <v>5.7294600326910885</v>
      </c>
      <c r="GN48" s="99">
        <f t="shared" si="473"/>
        <v>0.78419482998646017</v>
      </c>
      <c r="GO48" s="99">
        <f t="shared" si="473"/>
        <v>2.1910468649369372</v>
      </c>
      <c r="GP48" s="99">
        <f t="shared" si="473"/>
        <v>3.6636798711112259</v>
      </c>
      <c r="GQ48" s="99">
        <f t="shared" si="473"/>
        <v>5.1991227170470964</v>
      </c>
      <c r="GR48" s="99">
        <f t="shared" si="473"/>
        <v>0.51138685279239882</v>
      </c>
      <c r="GS48" s="99">
        <f t="shared" si="473"/>
        <v>2.1641964738766246</v>
      </c>
      <c r="GT48" s="99">
        <f t="shared" si="473"/>
        <v>3.8718664208852367</v>
      </c>
      <c r="GU48" s="99">
        <f t="shared" si="473"/>
        <v>5.6320338962294816</v>
      </c>
      <c r="GV48" s="99">
        <f t="shared" si="473"/>
        <v>1.1592790258907366</v>
      </c>
      <c r="GW48" s="99">
        <f t="shared" si="473"/>
        <v>3.0178578993215113</v>
      </c>
      <c r="GX48" s="99">
        <f t="shared" si="473"/>
        <v>4.9225831237596394</v>
      </c>
      <c r="GY48" s="99">
        <f t="shared" si="473"/>
        <v>0.58837268428415146</v>
      </c>
      <c r="GZ48" s="99">
        <f t="shared" si="473"/>
        <v>2.5797993034690965</v>
      </c>
      <c r="HA48" s="99"/>
      <c r="HB48" s="99"/>
      <c r="HC48" s="99"/>
      <c r="HD48" s="99"/>
      <c r="HE48" s="99"/>
      <c r="HF48" s="99"/>
      <c r="HG48" s="99"/>
      <c r="HH48" s="99"/>
      <c r="HI48" s="99"/>
      <c r="HJ48" s="99"/>
      <c r="HK48" s="99"/>
      <c r="HL48" s="99"/>
      <c r="HM48" s="99"/>
      <c r="HN48" s="99"/>
      <c r="HO48" s="99"/>
      <c r="HP48" s="99"/>
      <c r="HQ48" s="99"/>
      <c r="HR48" s="99"/>
      <c r="HS48" s="99"/>
      <c r="HT48" s="99"/>
      <c r="HU48" s="99"/>
      <c r="HV48" s="99"/>
      <c r="HW48" s="99">
        <f t="shared" ref="HW48:IN48" si="474">HW17-$BX17</f>
        <v>38.692994482998188</v>
      </c>
      <c r="HX48" s="99">
        <f t="shared" si="474"/>
        <v>27.674540869247721</v>
      </c>
      <c r="HY48" s="99">
        <f t="shared" si="474"/>
        <v>23.847491399006969</v>
      </c>
      <c r="HZ48" s="99">
        <f t="shared" si="474"/>
        <v>20.766704884235679</v>
      </c>
      <c r="IA48" s="99">
        <f t="shared" si="474"/>
        <v>18.246863675328484</v>
      </c>
      <c r="IB48" s="99">
        <f t="shared" si="474"/>
        <v>16.155104313579074</v>
      </c>
      <c r="IC48" s="99">
        <f t="shared" si="474"/>
        <v>14.395274861378937</v>
      </c>
      <c r="ID48" s="99">
        <f t="shared" si="474"/>
        <v>12.89683111872111</v>
      </c>
      <c r="IE48" s="99">
        <f t="shared" si="474"/>
        <v>11.607225981926774</v>
      </c>
      <c r="IF48" s="99">
        <f t="shared" si="474"/>
        <v>10.486717388131382</v>
      </c>
      <c r="IG48" s="99">
        <f t="shared" si="474"/>
        <v>9.504804508078422</v>
      </c>
      <c r="IH48" s="99">
        <f t="shared" si="474"/>
        <v>8.6377542639811224</v>
      </c>
      <c r="II48" s="99">
        <f t="shared" si="474"/>
        <v>7.8668616862422311</v>
      </c>
      <c r="IJ48" s="99">
        <f t="shared" si="474"/>
        <v>7.1772091770328075</v>
      </c>
      <c r="IK48" s="99">
        <f t="shared" si="474"/>
        <v>6.5567691826316832</v>
      </c>
      <c r="IL48" s="99">
        <f t="shared" si="474"/>
        <v>5.9957463996474019</v>
      </c>
      <c r="IM48" s="99">
        <f t="shared" si="474"/>
        <v>5.4860893172483429</v>
      </c>
      <c r="IN48" s="99">
        <f t="shared" si="474"/>
        <v>5.0211230547799062</v>
      </c>
      <c r="IO48" s="99">
        <f t="shared" ref="IO48:JF48" si="475">IO17-$BX17</f>
        <v>5.0211230547799062</v>
      </c>
      <c r="IP48" s="99">
        <f t="shared" si="475"/>
        <v>4.2755937908366661</v>
      </c>
      <c r="IQ48" s="99">
        <f t="shared" si="475"/>
        <v>3.938579088456919</v>
      </c>
      <c r="IR48" s="99">
        <f t="shared" si="475"/>
        <v>3.6224737682161958</v>
      </c>
      <c r="IS48" s="99">
        <f t="shared" si="475"/>
        <v>3.3254080349628055</v>
      </c>
      <c r="IT48" s="99">
        <f t="shared" si="475"/>
        <v>3.0457266210858336</v>
      </c>
      <c r="IU48" s="99">
        <f t="shared" si="475"/>
        <v>2.7819591438122018</v>
      </c>
      <c r="IV48" s="99">
        <f t="shared" si="475"/>
        <v>2.5327952030291954</v>
      </c>
      <c r="IW48" s="99">
        <f t="shared" si="475"/>
        <v>2.2970633658345037</v>
      </c>
      <c r="IX48" s="99">
        <f t="shared" si="475"/>
        <v>2.0737133537820398</v>
      </c>
      <c r="IY48" s="99">
        <f t="shared" si="475"/>
        <v>1.861800881857846</v>
      </c>
      <c r="IZ48" s="99">
        <f t="shared" si="475"/>
        <v>1.6604747031022384</v>
      </c>
      <c r="JA48" s="99">
        <f t="shared" si="475"/>
        <v>1.4689654959203153</v>
      </c>
      <c r="JB48" s="99">
        <f t="shared" si="475"/>
        <v>1.2865762973458743</v>
      </c>
      <c r="JC48" s="99">
        <f t="shared" si="475"/>
        <v>1.1126742385547459</v>
      </c>
      <c r="JD48" s="99">
        <f t="shared" si="475"/>
        <v>0.94668338159368659</v>
      </c>
      <c r="JE48" s="99">
        <f t="shared" si="475"/>
        <v>0.78807849078896197</v>
      </c>
      <c r="JF48" s="99">
        <f t="shared" si="475"/>
        <v>0.63637960031576313</v>
      </c>
      <c r="JG48" s="99">
        <f t="shared" ref="JG48:JX48" si="476">JG17-$BX17</f>
        <v>-0.26512959050359086</v>
      </c>
      <c r="JH48" s="99">
        <f t="shared" si="476"/>
        <v>-1.250512170766342</v>
      </c>
      <c r="JI48" s="99">
        <f t="shared" si="476"/>
        <v>-1.7192731184020431</v>
      </c>
      <c r="JJ48" s="99">
        <f t="shared" si="476"/>
        <v>-2.173016108262857</v>
      </c>
      <c r="JK48" s="99">
        <f t="shared" si="476"/>
        <v>-2.6123971983807053</v>
      </c>
      <c r="JL48" s="99">
        <f t="shared" si="476"/>
        <v>-3.03803833346538</v>
      </c>
      <c r="JM48" s="99">
        <f t="shared" si="476"/>
        <v>-3.4505292377594969</v>
      </c>
      <c r="JN48" s="99">
        <f t="shared" si="476"/>
        <v>-3.8504292141717826</v>
      </c>
      <c r="JO48" s="99">
        <f t="shared" si="476"/>
        <v>-4.2382688508928936</v>
      </c>
      <c r="JP48" s="99">
        <f t="shared" si="476"/>
        <v>-4.6145516375066506</v>
      </c>
      <c r="JQ48" s="99">
        <f t="shared" si="476"/>
        <v>-4.9797554932099786</v>
      </c>
      <c r="JR48" s="99">
        <f t="shared" si="476"/>
        <v>-5.3343342101865119</v>
      </c>
      <c r="JS48" s="99">
        <f t="shared" si="476"/>
        <v>-5.6787188154759178</v>
      </c>
      <c r="JT48" s="99">
        <f t="shared" si="476"/>
        <v>-6.0133188548685439</v>
      </c>
      <c r="JU48" s="99">
        <f t="shared" si="476"/>
        <v>-6.3385236024584515</v>
      </c>
      <c r="JV48" s="99">
        <f t="shared" si="476"/>
        <v>-6.6547031995225439</v>
      </c>
      <c r="JW48" s="99">
        <f t="shared" si="476"/>
        <v>-6.9622097263751925</v>
      </c>
      <c r="JX48" s="99">
        <f t="shared" si="476"/>
        <v>-7.2613782107919747</v>
      </c>
      <c r="JY48" s="99"/>
      <c r="JZ48" s="99"/>
      <c r="KA48" s="99"/>
      <c r="KH48" s="103">
        <v>11</v>
      </c>
      <c r="KI48" s="100">
        <f t="shared" ref="KI48:LN48" si="477">((KI17/$KH$268)-INT(KI17/$KH$268))*2*PI()</f>
        <v>1.4575075632887464</v>
      </c>
      <c r="KJ48" s="100">
        <f t="shared" si="477"/>
        <v>1.4578092639425309</v>
      </c>
      <c r="KK48" s="100">
        <f t="shared" si="477"/>
        <v>5.9205417591262641</v>
      </c>
      <c r="KL48" s="100">
        <f t="shared" si="477"/>
        <v>5.9520202422785822</v>
      </c>
      <c r="KM48" s="100">
        <f t="shared" si="477"/>
        <v>1.052979982501048</v>
      </c>
      <c r="KN48" s="100">
        <f t="shared" si="477"/>
        <v>3.4483304054168551</v>
      </c>
      <c r="KO48" s="100">
        <f t="shared" si="477"/>
        <v>0.33269371140883852</v>
      </c>
      <c r="KP48" s="100">
        <f t="shared" si="477"/>
        <v>4.1013218336672272</v>
      </c>
      <c r="KQ48" s="100">
        <f t="shared" si="477"/>
        <v>2.0627108571894075</v>
      </c>
      <c r="KR48" s="100">
        <f t="shared" si="477"/>
        <v>0.40674619517006261</v>
      </c>
      <c r="KS48" s="100">
        <f t="shared" si="477"/>
        <v>5.3458093030179024</v>
      </c>
      <c r="KT48" s="100">
        <f t="shared" si="477"/>
        <v>4.2589313813226957</v>
      </c>
      <c r="KU48" s="100">
        <f t="shared" si="477"/>
        <v>3.38658212200041</v>
      </c>
      <c r="KV48" s="100">
        <f t="shared" si="477"/>
        <v>2.6949011451287026</v>
      </c>
      <c r="KW48" s="100">
        <f t="shared" si="477"/>
        <v>2.1567260149022012</v>
      </c>
      <c r="KX48" s="100">
        <f t="shared" si="477"/>
        <v>1.7500298862622536</v>
      </c>
      <c r="KY48" s="100">
        <f t="shared" si="477"/>
        <v>1.4567729869413628</v>
      </c>
      <c r="KZ48" s="100">
        <f t="shared" si="477"/>
        <v>1.2620465906555225</v>
      </c>
      <c r="LA48" s="100">
        <f t="shared" si="477"/>
        <v>1.2620465906555225</v>
      </c>
      <c r="LB48" s="100">
        <f t="shared" si="477"/>
        <v>1.6032797161488055</v>
      </c>
      <c r="LC48" s="100">
        <f t="shared" si="477"/>
        <v>1.8616341674356764</v>
      </c>
      <c r="LD48" s="100">
        <f t="shared" si="477"/>
        <v>2.1712283929573157</v>
      </c>
      <c r="LE48" s="100">
        <f t="shared" si="477"/>
        <v>2.5274351798083399</v>
      </c>
      <c r="LF48" s="100">
        <f t="shared" si="477"/>
        <v>2.9261646257870129</v>
      </c>
      <c r="LG48" s="100">
        <f t="shared" si="477"/>
        <v>3.3637888299781284</v>
      </c>
      <c r="LH48" s="100">
        <f t="shared" si="477"/>
        <v>3.8370788283355872</v>
      </c>
      <c r="LI48" s="100">
        <f t="shared" si="477"/>
        <v>4.343151526418719</v>
      </c>
      <c r="LJ48" s="100">
        <f t="shared" si="477"/>
        <v>4.8794248382297063</v>
      </c>
      <c r="LK48" s="100">
        <f t="shared" si="477"/>
        <v>5.4435795956594601</v>
      </c>
      <c r="LL48" s="100">
        <f t="shared" si="477"/>
        <v>6.0335270715437535</v>
      </c>
      <c r="LM48" s="100">
        <f t="shared" si="477"/>
        <v>0.36419587163418721</v>
      </c>
      <c r="LN48" s="100">
        <f t="shared" si="477"/>
        <v>1.0002492749747089</v>
      </c>
      <c r="LO48" s="100">
        <f t="shared" ref="LO48:MJ48" si="478">((LO17/$KH$268)-INT(LO17/$KH$268))*2*PI()</f>
        <v>1.6569527900484864</v>
      </c>
      <c r="LP48" s="100">
        <f t="shared" si="478"/>
        <v>2.3328975563897547</v>
      </c>
      <c r="LQ48" s="100">
        <f t="shared" si="478"/>
        <v>3.0267995595223707</v>
      </c>
      <c r="LR48" s="100">
        <f t="shared" si="478"/>
        <v>3.7374861502090018</v>
      </c>
      <c r="LS48" s="100">
        <f t="shared" si="478"/>
        <v>0.39684529145464581</v>
      </c>
      <c r="LT48" s="100">
        <f t="shared" si="478"/>
        <v>4.3275523221381755</v>
      </c>
      <c r="LU48" s="100">
        <f t="shared" si="478"/>
        <v>0.26480855048583002</v>
      </c>
      <c r="LV48" s="100">
        <f t="shared" si="478"/>
        <v>2.6444457554895577</v>
      </c>
      <c r="LW48" s="100">
        <f t="shared" si="478"/>
        <v>5.1757347582025908</v>
      </c>
      <c r="LX48" s="100">
        <f t="shared" si="478"/>
        <v>1.5683896599729203</v>
      </c>
      <c r="LY48" s="100">
        <f t="shared" si="478"/>
        <v>4.3820937298738745</v>
      </c>
      <c r="LZ48" s="100">
        <f t="shared" si="478"/>
        <v>1.0441744350428659</v>
      </c>
      <c r="MA48" s="100">
        <f t="shared" si="478"/>
        <v>4.1150601269146065</v>
      </c>
      <c r="MB48" s="100">
        <f t="shared" si="478"/>
        <v>1.0227737055847976</v>
      </c>
      <c r="MC48" s="100">
        <f t="shared" si="478"/>
        <v>4.3283929477532492</v>
      </c>
      <c r="MD48" s="100">
        <f t="shared" si="478"/>
        <v>1.4605475345908874</v>
      </c>
      <c r="ME48" s="100">
        <f t="shared" si="478"/>
        <v>4.980882485279376</v>
      </c>
      <c r="MF48" s="100">
        <f t="shared" si="478"/>
        <v>2.3185580517814732</v>
      </c>
      <c r="MG48" s="100">
        <f t="shared" si="478"/>
        <v>6.0357157986430225</v>
      </c>
      <c r="MH48" s="100">
        <f t="shared" si="478"/>
        <v>3.5619809403396925</v>
      </c>
      <c r="MI48" s="100">
        <f t="shared" si="478"/>
        <v>1.1767453685683029</v>
      </c>
      <c r="MJ48" s="100">
        <f t="shared" si="478"/>
        <v>5.1595986069381929</v>
      </c>
      <c r="MK48" s="100"/>
      <c r="ML48" s="100"/>
      <c r="MM48" s="100"/>
      <c r="MN48" s="100"/>
      <c r="MO48" s="100"/>
      <c r="MP48" s="100"/>
      <c r="MQ48" s="100"/>
      <c r="MR48" s="100"/>
      <c r="MS48" s="100"/>
      <c r="MT48" s="100"/>
      <c r="MU48" s="100"/>
      <c r="MV48" s="100"/>
      <c r="MW48" s="100"/>
      <c r="MX48" s="100"/>
      <c r="MY48" s="100"/>
      <c r="MZ48" s="100"/>
      <c r="NA48" s="100"/>
      <c r="NB48" s="100"/>
      <c r="NC48" s="100"/>
      <c r="ND48" s="100"/>
      <c r="NE48" s="100"/>
      <c r="NF48" s="100"/>
      <c r="NG48" s="100">
        <f t="shared" ref="NG48:PH48" si="479">NG17-$BX17</f>
        <v>38.692994482998188</v>
      </c>
      <c r="NH48" s="100">
        <f t="shared" si="479"/>
        <v>27.674540869247721</v>
      </c>
      <c r="NI48" s="100">
        <f t="shared" si="479"/>
        <v>23.847491399006969</v>
      </c>
      <c r="NJ48" s="100">
        <f t="shared" si="479"/>
        <v>20.766704884235679</v>
      </c>
      <c r="NK48" s="100">
        <f t="shared" si="479"/>
        <v>18.246863675328484</v>
      </c>
      <c r="NL48" s="100">
        <f t="shared" si="479"/>
        <v>16.155104313579074</v>
      </c>
      <c r="NM48" s="100">
        <f t="shared" si="479"/>
        <v>14.395274861378937</v>
      </c>
      <c r="NN48" s="100">
        <f t="shared" si="479"/>
        <v>12.89683111872111</v>
      </c>
      <c r="NO48" s="100">
        <f t="shared" si="479"/>
        <v>11.607225981926774</v>
      </c>
      <c r="NP48" s="100">
        <f t="shared" si="479"/>
        <v>10.486717388131382</v>
      </c>
      <c r="NQ48" s="100">
        <f t="shared" si="479"/>
        <v>9.504804508078422</v>
      </c>
      <c r="NR48" s="100">
        <f t="shared" si="479"/>
        <v>8.6377542639811224</v>
      </c>
      <c r="NS48" s="100">
        <f t="shared" si="479"/>
        <v>7.8668616862422311</v>
      </c>
      <c r="NT48" s="100">
        <f t="shared" si="479"/>
        <v>7.1772091770328075</v>
      </c>
      <c r="NU48" s="100">
        <f t="shared" si="479"/>
        <v>6.5567691826316832</v>
      </c>
      <c r="NV48" s="100">
        <f t="shared" si="479"/>
        <v>5.9957463996474019</v>
      </c>
      <c r="NW48" s="100">
        <f t="shared" si="479"/>
        <v>5.4860893172483429</v>
      </c>
      <c r="NX48" s="100">
        <f t="shared" si="479"/>
        <v>5.0211230547799062</v>
      </c>
      <c r="NY48" s="100">
        <f t="shared" si="479"/>
        <v>5.0211230547799062</v>
      </c>
      <c r="NZ48" s="100">
        <f t="shared" si="479"/>
        <v>4.2755937908366661</v>
      </c>
      <c r="OA48" s="100">
        <f t="shared" si="479"/>
        <v>3.938579088456919</v>
      </c>
      <c r="OB48" s="100">
        <f t="shared" si="479"/>
        <v>3.6224737682161958</v>
      </c>
      <c r="OC48" s="100">
        <f t="shared" si="479"/>
        <v>3.3254080349628055</v>
      </c>
      <c r="OD48" s="100">
        <f t="shared" si="479"/>
        <v>3.0457266210858336</v>
      </c>
      <c r="OE48" s="100">
        <f t="shared" si="479"/>
        <v>2.7819591438122018</v>
      </c>
      <c r="OF48" s="100">
        <f t="shared" si="479"/>
        <v>2.5327952030291954</v>
      </c>
      <c r="OG48" s="100">
        <f t="shared" si="479"/>
        <v>2.2970633658345037</v>
      </c>
      <c r="OH48" s="100">
        <f t="shared" si="479"/>
        <v>2.0737133537820398</v>
      </c>
      <c r="OI48" s="100">
        <f t="shared" si="479"/>
        <v>1.861800881857846</v>
      </c>
      <c r="OJ48" s="100">
        <f t="shared" si="479"/>
        <v>1.6604747031022384</v>
      </c>
      <c r="OK48" s="100">
        <f t="shared" si="479"/>
        <v>1.4689654959203153</v>
      </c>
      <c r="OL48" s="100">
        <f t="shared" si="479"/>
        <v>1.2865762973458743</v>
      </c>
      <c r="OM48" s="100">
        <f t="shared" si="479"/>
        <v>1.1126742385547459</v>
      </c>
      <c r="ON48" s="100">
        <f t="shared" si="479"/>
        <v>0.94668338159368659</v>
      </c>
      <c r="OO48" s="100">
        <f t="shared" si="479"/>
        <v>0.78807849078896197</v>
      </c>
      <c r="OP48" s="100">
        <f t="shared" si="479"/>
        <v>0.63637960031576313</v>
      </c>
      <c r="OQ48" s="100">
        <f t="shared" si="479"/>
        <v>-0.26512959050359086</v>
      </c>
      <c r="OR48" s="100">
        <f t="shared" si="479"/>
        <v>-1.250512170766342</v>
      </c>
      <c r="OS48" s="100">
        <f t="shared" si="479"/>
        <v>-1.7192731184020431</v>
      </c>
      <c r="OT48" s="100">
        <f t="shared" si="479"/>
        <v>-2.173016108262857</v>
      </c>
      <c r="OU48" s="100">
        <f t="shared" si="479"/>
        <v>-2.6123971983807053</v>
      </c>
      <c r="OV48" s="100">
        <f t="shared" si="479"/>
        <v>-3.03803833346538</v>
      </c>
      <c r="OW48" s="100">
        <f t="shared" si="479"/>
        <v>-3.4505292377594969</v>
      </c>
      <c r="OX48" s="100">
        <f t="shared" si="479"/>
        <v>-3.8504292141717826</v>
      </c>
      <c r="OY48" s="100">
        <f t="shared" si="479"/>
        <v>-4.2382688508928936</v>
      </c>
      <c r="OZ48" s="100">
        <f t="shared" si="479"/>
        <v>-4.6145516375066506</v>
      </c>
      <c r="PA48" s="100">
        <f t="shared" si="479"/>
        <v>-4.9797554932099786</v>
      </c>
      <c r="PB48" s="100">
        <f t="shared" si="479"/>
        <v>-5.3343342101865119</v>
      </c>
      <c r="PC48" s="100">
        <f t="shared" si="479"/>
        <v>-5.6787188154759178</v>
      </c>
      <c r="PD48" s="100">
        <f t="shared" si="479"/>
        <v>-6.0133188548685439</v>
      </c>
      <c r="PE48" s="100">
        <f t="shared" si="479"/>
        <v>-6.3385236024584515</v>
      </c>
      <c r="PF48" s="100">
        <f t="shared" si="479"/>
        <v>-6.6547031995225439</v>
      </c>
      <c r="PG48" s="100">
        <f t="shared" si="479"/>
        <v>-6.9622097263751925</v>
      </c>
      <c r="PH48" s="100">
        <f t="shared" si="479"/>
        <v>-7.2613782107919747</v>
      </c>
      <c r="PI48" s="100"/>
      <c r="PJ48" s="100"/>
      <c r="PK48" s="100"/>
    </row>
    <row r="49" spans="1:427" x14ac:dyDescent="0.2">
      <c r="A49" s="92"/>
      <c r="B49" s="92"/>
      <c r="C49" s="101">
        <v>12</v>
      </c>
      <c r="D49" s="98">
        <f t="shared" ref="D49:AI49" si="480">((D18/$C$270)-INT(D18/$C$270))*2*PI()</f>
        <v>1.0286821639084591</v>
      </c>
      <c r="E49" s="98">
        <f t="shared" si="480"/>
        <v>1.2676489052805076</v>
      </c>
      <c r="F49" s="98">
        <f t="shared" si="480"/>
        <v>2.4722445082017437</v>
      </c>
      <c r="G49" s="98">
        <f t="shared" si="480"/>
        <v>4.1242699303343056</v>
      </c>
      <c r="H49" s="98">
        <f t="shared" si="480"/>
        <v>6.1021319059464618</v>
      </c>
      <c r="I49" s="98">
        <f t="shared" si="480"/>
        <v>2.039856126487289</v>
      </c>
      <c r="J49" s="98">
        <f t="shared" si="480"/>
        <v>4.4460586822878785</v>
      </c>
      <c r="K49" s="98">
        <f t="shared" si="480"/>
        <v>0.71312456563476989</v>
      </c>
      <c r="L49" s="98">
        <f t="shared" si="480"/>
        <v>3.3773231748566683</v>
      </c>
      <c r="M49" s="98">
        <f t="shared" si="480"/>
        <v>6.1330603364928624</v>
      </c>
      <c r="N49" s="98">
        <f t="shared" si="480"/>
        <v>2.6801659547208851</v>
      </c>
      <c r="O49" s="98">
        <f t="shared" si="480"/>
        <v>5.5719263723798917</v>
      </c>
      <c r="P49" s="98">
        <f t="shared" si="480"/>
        <v>2.2317426257150172</v>
      </c>
      <c r="Q49" s="98">
        <f t="shared" si="480"/>
        <v>5.2178828096016812</v>
      </c>
      <c r="R49" s="98">
        <f t="shared" si="480"/>
        <v>1.9574801747361061</v>
      </c>
      <c r="S49" s="98">
        <f t="shared" si="480"/>
        <v>5.0116398854680604</v>
      </c>
      <c r="T49" s="98">
        <f t="shared" si="480"/>
        <v>1.8096806813628825</v>
      </c>
      <c r="U49" s="98">
        <f t="shared" si="480"/>
        <v>4.9144119028446864</v>
      </c>
      <c r="V49" s="98">
        <f t="shared" si="480"/>
        <v>4.9144119028446864</v>
      </c>
      <c r="W49" s="98">
        <f t="shared" si="480"/>
        <v>5.0187100084991618</v>
      </c>
      <c r="X49" s="98">
        <f t="shared" si="480"/>
        <v>5.0918878306531568</v>
      </c>
      <c r="Y49" s="98">
        <f t="shared" si="480"/>
        <v>5.1773451214592559</v>
      </c>
      <c r="Z49" s="98">
        <f t="shared" si="480"/>
        <v>5.2739720897636406</v>
      </c>
      <c r="AA49" s="98">
        <f t="shared" si="480"/>
        <v>5.3807879504389682</v>
      </c>
      <c r="AB49" s="98">
        <f t="shared" si="480"/>
        <v>5.4969228191041886</v>
      </c>
      <c r="AC49" s="98">
        <f t="shared" si="480"/>
        <v>5.6216025552848494</v>
      </c>
      <c r="AD49" s="98">
        <f t="shared" si="480"/>
        <v>5.7541360117831468</v>
      </c>
      <c r="AE49" s="98">
        <f t="shared" si="480"/>
        <v>5.8939042584461907</v>
      </c>
      <c r="AF49" s="98">
        <f t="shared" si="480"/>
        <v>6.0403514344009475</v>
      </c>
      <c r="AG49" s="98">
        <f t="shared" si="480"/>
        <v>6.1929769500655851</v>
      </c>
      <c r="AH49" s="98">
        <f t="shared" si="480"/>
        <v>6.8143506018940161E-2</v>
      </c>
      <c r="AI49" s="98">
        <f t="shared" si="480"/>
        <v>0.23181258801351465</v>
      </c>
      <c r="AJ49" s="98">
        <f t="shared" ref="AJ49:BE49" si="481">((AJ18/$C$270)-INT(AJ18/$C$270))*2*PI()</f>
        <v>0.40042768006908241</v>
      </c>
      <c r="AK49" s="98">
        <f t="shared" si="481"/>
        <v>0.57365121562455201</v>
      </c>
      <c r="AL49" s="98">
        <f t="shared" si="481"/>
        <v>0.75117555698557847</v>
      </c>
      <c r="AM49" s="98">
        <f t="shared" si="481"/>
        <v>0.93271976149861202</v>
      </c>
      <c r="AN49" s="98">
        <f t="shared" si="481"/>
        <v>0.12082188192063535</v>
      </c>
      <c r="AO49" s="98">
        <f t="shared" si="481"/>
        <v>1.1288541563594945</v>
      </c>
      <c r="AP49" s="98">
        <f t="shared" si="481"/>
        <v>4.8376144365140981</v>
      </c>
      <c r="AQ49" s="98">
        <f t="shared" si="481"/>
        <v>2.3025980989303751</v>
      </c>
      <c r="AR49" s="98">
        <f t="shared" si="481"/>
        <v>6.0883063490023241</v>
      </c>
      <c r="AS49" s="98">
        <f t="shared" si="481"/>
        <v>3.6266092003630983</v>
      </c>
      <c r="AT49" s="98">
        <f t="shared" si="481"/>
        <v>1.1990351496918881</v>
      </c>
      <c r="AU49" s="98">
        <f t="shared" si="481"/>
        <v>5.0872083332859415</v>
      </c>
      <c r="AV49" s="98">
        <f t="shared" si="481"/>
        <v>2.7232861952704219</v>
      </c>
      <c r="AW49" s="98">
        <f t="shared" si="481"/>
        <v>0.38906539304011339</v>
      </c>
      <c r="AX49" s="98">
        <f t="shared" si="481"/>
        <v>4.3664203744427637</v>
      </c>
      <c r="AY49" s="98">
        <f t="shared" si="481"/>
        <v>2.0877423577234859</v>
      </c>
      <c r="AZ49" s="98">
        <f t="shared" si="481"/>
        <v>6.1182317549263123</v>
      </c>
      <c r="BA49" s="98">
        <f t="shared" si="481"/>
        <v>3.8904113305337327</v>
      </c>
      <c r="BB49" s="98">
        <f t="shared" si="481"/>
        <v>1.6864192842057082</v>
      </c>
      <c r="BC49" s="98">
        <f t="shared" si="481"/>
        <v>5.7884495536723088</v>
      </c>
      <c r="BD49" s="98">
        <f t="shared" si="481"/>
        <v>3.6291923870374778</v>
      </c>
      <c r="BE49" s="98">
        <f t="shared" si="481"/>
        <v>1.4909429283514881</v>
      </c>
      <c r="BF49" s="98"/>
      <c r="BG49" s="98"/>
      <c r="BH49" s="98"/>
      <c r="BI49" s="98"/>
      <c r="BJ49" s="98"/>
      <c r="BK49" s="98"/>
      <c r="BL49" s="98"/>
      <c r="BM49" s="98"/>
      <c r="BN49" s="98"/>
      <c r="BO49" s="98"/>
      <c r="BP49" s="98"/>
      <c r="BQ49" s="98"/>
      <c r="BR49" s="98"/>
      <c r="BS49" s="98"/>
      <c r="BT49" s="98"/>
      <c r="BU49" s="98"/>
      <c r="BV49" s="98"/>
      <c r="BW49" s="98"/>
      <c r="BX49" s="98"/>
      <c r="BY49" s="98"/>
      <c r="BZ49" s="98">
        <f t="shared" ref="BZ49:DE49" si="482">BZ18-$BX18</f>
        <v>36.944932776101467</v>
      </c>
      <c r="CA49" s="98">
        <f t="shared" si="482"/>
        <v>26.015643499839513</v>
      </c>
      <c r="CB49" s="98">
        <f t="shared" si="482"/>
        <v>22.240569567733758</v>
      </c>
      <c r="CC49" s="98">
        <f t="shared" si="482"/>
        <v>19.208520278077913</v>
      </c>
      <c r="CD49" s="98">
        <f t="shared" si="482"/>
        <v>16.732691072071646</v>
      </c>
      <c r="CE49" s="98">
        <f t="shared" si="482"/>
        <v>14.680042368390474</v>
      </c>
      <c r="CF49" s="98">
        <f t="shared" si="482"/>
        <v>12.954765681535804</v>
      </c>
      <c r="CG49" s="98">
        <f t="shared" si="482"/>
        <v>11.486827765538891</v>
      </c>
      <c r="CH49" s="98">
        <f t="shared" si="482"/>
        <v>10.224209835431168</v>
      </c>
      <c r="CI49" s="98">
        <f t="shared" si="482"/>
        <v>9.1276565631622759</v>
      </c>
      <c r="CJ49" s="98">
        <f t="shared" si="482"/>
        <v>8.1670937208638179</v>
      </c>
      <c r="CK49" s="98">
        <f t="shared" si="482"/>
        <v>7.3191533829276239</v>
      </c>
      <c r="CL49" s="98">
        <f t="shared" si="482"/>
        <v>6.5654396980521597</v>
      </c>
      <c r="CM49" s="98">
        <f t="shared" si="482"/>
        <v>5.8912956156012228</v>
      </c>
      <c r="CN49" s="98">
        <f t="shared" si="482"/>
        <v>5.2849130636024313</v>
      </c>
      <c r="CO49" s="98">
        <f t="shared" si="482"/>
        <v>4.7366819263827438</v>
      </c>
      <c r="CP49" s="98">
        <f t="shared" si="482"/>
        <v>4.2387073985978532</v>
      </c>
      <c r="CQ49" s="98">
        <f t="shared" si="482"/>
        <v>3.7844476862642296</v>
      </c>
      <c r="CR49" s="98">
        <f t="shared" si="482"/>
        <v>3.7844476862642296</v>
      </c>
      <c r="CS49" s="98">
        <f t="shared" si="482"/>
        <v>3.0543454803734562</v>
      </c>
      <c r="CT49" s="98">
        <f t="shared" si="482"/>
        <v>2.7243373687079782</v>
      </c>
      <c r="CU49" s="98">
        <f t="shared" si="482"/>
        <v>2.4148213231782734</v>
      </c>
      <c r="CV49" s="98">
        <f t="shared" si="482"/>
        <v>2.1239626158215401</v>
      </c>
      <c r="CW49" s="98">
        <f t="shared" si="482"/>
        <v>1.8501373590758021</v>
      </c>
      <c r="CX49" s="98">
        <f t="shared" si="482"/>
        <v>1.5919033152550242</v>
      </c>
      <c r="CY49" s="98">
        <f t="shared" si="482"/>
        <v>1.3479753851926262</v>
      </c>
      <c r="CZ49" s="98">
        <f t="shared" si="482"/>
        <v>1.1172049309894589</v>
      </c>
      <c r="DA49" s="98">
        <f t="shared" si="482"/>
        <v>0.89856225636773956</v>
      </c>
      <c r="DB49" s="98">
        <f t="shared" si="482"/>
        <v>0.69112170012203933</v>
      </c>
      <c r="DC49" s="98">
        <f t="shared" si="482"/>
        <v>0.49404890209805785</v>
      </c>
      <c r="DD49" s="98">
        <f t="shared" si="482"/>
        <v>0.30658988343938631</v>
      </c>
      <c r="DE49" s="98">
        <f t="shared" si="482"/>
        <v>0.12806164836760559</v>
      </c>
      <c r="DF49" s="98">
        <f t="shared" ref="DF49:EA49" si="483">DF18-$BX18</f>
        <v>-4.2155932805371776E-2</v>
      </c>
      <c r="DG49" s="98">
        <f t="shared" si="483"/>
        <v>-0.20462715756843863</v>
      </c>
      <c r="DH49" s="98">
        <f t="shared" si="483"/>
        <v>-0.35986660607309773</v>
      </c>
      <c r="DI49" s="98">
        <f t="shared" si="483"/>
        <v>-0.50834447337905431</v>
      </c>
      <c r="DJ49" s="98">
        <f t="shared" si="483"/>
        <v>-1.4100421963387646</v>
      </c>
      <c r="DK49" s="98">
        <f t="shared" si="483"/>
        <v>-2.3906100701738069</v>
      </c>
      <c r="DL49" s="98">
        <f t="shared" si="483"/>
        <v>-2.8570531920461804</v>
      </c>
      <c r="DM49" s="98">
        <f t="shared" si="483"/>
        <v>-3.3085365839962435</v>
      </c>
      <c r="DN49" s="98">
        <f t="shared" si="483"/>
        <v>-3.7457151063568119</v>
      </c>
      <c r="DO49" s="98">
        <f t="shared" si="483"/>
        <v>-4.1692094457580708</v>
      </c>
      <c r="DP49" s="98">
        <f t="shared" si="483"/>
        <v>-4.5796080242141386</v>
      </c>
      <c r="DQ49" s="98">
        <f t="shared" si="483"/>
        <v>-4.9774688120416215</v>
      </c>
      <c r="DR49" s="98">
        <f t="shared" si="483"/>
        <v>-5.3633210461425733</v>
      </c>
      <c r="DS49" s="98">
        <f t="shared" si="483"/>
        <v>-5.7376668559498398</v>
      </c>
      <c r="DT49" s="98">
        <f t="shared" si="483"/>
        <v>-6.1009827998981905</v>
      </c>
      <c r="DU49" s="98">
        <f t="shared" si="483"/>
        <v>-6.4537213156830262</v>
      </c>
      <c r="DV49" s="98">
        <f t="shared" si="483"/>
        <v>-6.7963120878386007</v>
      </c>
      <c r="DW49" s="98">
        <f t="shared" si="483"/>
        <v>-7.1291633363291567</v>
      </c>
      <c r="DX49" s="98">
        <f t="shared" si="483"/>
        <v>-7.452663029929596</v>
      </c>
      <c r="DY49" s="98">
        <f t="shared" si="483"/>
        <v>-7.767180028186317</v>
      </c>
      <c r="DZ49" s="98">
        <f t="shared" si="483"/>
        <v>-8.0730651557163355</v>
      </c>
      <c r="EA49" s="98">
        <f t="shared" si="483"/>
        <v>-8.3706522125305014</v>
      </c>
      <c r="EB49" s="98"/>
      <c r="EC49" s="98"/>
      <c r="ED49" s="98"/>
      <c r="EE49" s="98"/>
      <c r="EF49" s="98"/>
      <c r="EG49" s="98"/>
      <c r="EH49" s="98"/>
      <c r="EI49" s="98"/>
      <c r="EJ49" s="98"/>
      <c r="EK49" s="98"/>
      <c r="EL49" s="98"/>
      <c r="EM49" s="98"/>
      <c r="EN49" s="98"/>
      <c r="EO49" s="98"/>
      <c r="EP49" s="98"/>
      <c r="EU49" s="94"/>
      <c r="EV49" s="94"/>
      <c r="EW49" s="94"/>
      <c r="EX49" s="102">
        <v>12</v>
      </c>
      <c r="EY49" s="99">
        <f t="shared" ref="EY49:GD49" si="484">((EY18/$EX$268)-INT(EY18/$EX$268))*2*PI()</f>
        <v>2.0573643278169182</v>
      </c>
      <c r="EZ49" s="99">
        <f t="shared" si="484"/>
        <v>2.5352978105610151</v>
      </c>
      <c r="FA49" s="99">
        <f t="shared" si="484"/>
        <v>4.9444890164034874</v>
      </c>
      <c r="FB49" s="99">
        <f t="shared" si="484"/>
        <v>1.9653545534890258</v>
      </c>
      <c r="FC49" s="99">
        <f t="shared" si="484"/>
        <v>5.9210785047133365</v>
      </c>
      <c r="FD49" s="99">
        <f t="shared" si="484"/>
        <v>4.079712252974578</v>
      </c>
      <c r="FE49" s="99">
        <f t="shared" si="484"/>
        <v>2.6089320573961712</v>
      </c>
      <c r="FF49" s="99">
        <f t="shared" si="484"/>
        <v>1.4262491312695398</v>
      </c>
      <c r="FG49" s="99">
        <f t="shared" si="484"/>
        <v>0.47146104253375032</v>
      </c>
      <c r="FH49" s="99">
        <f t="shared" si="484"/>
        <v>5.9829353658061386</v>
      </c>
      <c r="FI49" s="99">
        <f t="shared" si="484"/>
        <v>5.3603319094417703</v>
      </c>
      <c r="FJ49" s="99">
        <f t="shared" si="484"/>
        <v>4.8606674375801973</v>
      </c>
      <c r="FK49" s="99">
        <f t="shared" si="484"/>
        <v>4.4634852514300345</v>
      </c>
      <c r="FL49" s="99">
        <f t="shared" si="484"/>
        <v>4.1525803120237761</v>
      </c>
      <c r="FM49" s="99">
        <f t="shared" si="484"/>
        <v>3.9149603494722123</v>
      </c>
      <c r="FN49" s="99">
        <f t="shared" si="484"/>
        <v>3.7400944637565341</v>
      </c>
      <c r="FO49" s="99">
        <f t="shared" si="484"/>
        <v>3.619361362725765</v>
      </c>
      <c r="FP49" s="99">
        <f t="shared" si="484"/>
        <v>3.5456384985097862</v>
      </c>
      <c r="FQ49" s="99">
        <f t="shared" si="484"/>
        <v>3.5456384985097862</v>
      </c>
      <c r="FR49" s="99">
        <f t="shared" si="484"/>
        <v>3.754234709818737</v>
      </c>
      <c r="FS49" s="99">
        <f t="shared" si="484"/>
        <v>3.9005903541267264</v>
      </c>
      <c r="FT49" s="99">
        <f t="shared" si="484"/>
        <v>4.0715049357389246</v>
      </c>
      <c r="FU49" s="99">
        <f t="shared" si="484"/>
        <v>4.264758872347695</v>
      </c>
      <c r="FV49" s="99">
        <f t="shared" si="484"/>
        <v>4.478390593698351</v>
      </c>
      <c r="FW49" s="99">
        <f t="shared" si="484"/>
        <v>4.7106603310287909</v>
      </c>
      <c r="FX49" s="99">
        <f t="shared" si="484"/>
        <v>4.9600198033901135</v>
      </c>
      <c r="FY49" s="99">
        <f t="shared" si="484"/>
        <v>5.2250867163867074</v>
      </c>
      <c r="FZ49" s="99">
        <f t="shared" si="484"/>
        <v>5.5046232097127943</v>
      </c>
      <c r="GA49" s="99">
        <f t="shared" si="484"/>
        <v>5.7975175616223096</v>
      </c>
      <c r="GB49" s="99">
        <f t="shared" si="484"/>
        <v>6.102768592951584</v>
      </c>
      <c r="GC49" s="99">
        <f t="shared" si="484"/>
        <v>0.13628701203788032</v>
      </c>
      <c r="GD49" s="99">
        <f t="shared" si="484"/>
        <v>0.4636251760270293</v>
      </c>
      <c r="GE49" s="99">
        <f t="shared" ref="GE49:GZ49" si="485">((GE18/$EX$268)-INT(GE18/$EX$268))*2*PI()</f>
        <v>0.80085536013816483</v>
      </c>
      <c r="GF49" s="99">
        <f t="shared" si="485"/>
        <v>1.147302431249104</v>
      </c>
      <c r="GG49" s="99">
        <f t="shared" si="485"/>
        <v>1.5023511139711569</v>
      </c>
      <c r="GH49" s="99">
        <f t="shared" si="485"/>
        <v>1.865439522997224</v>
      </c>
      <c r="GI49" s="99">
        <f t="shared" si="485"/>
        <v>0.2416437638412707</v>
      </c>
      <c r="GJ49" s="99">
        <f t="shared" si="485"/>
        <v>2.257708312718989</v>
      </c>
      <c r="GK49" s="99">
        <f t="shared" si="485"/>
        <v>3.3920435658486108</v>
      </c>
      <c r="GL49" s="99">
        <f t="shared" si="485"/>
        <v>4.6051961978607503</v>
      </c>
      <c r="GM49" s="99">
        <f t="shared" si="485"/>
        <v>5.8934273908250612</v>
      </c>
      <c r="GN49" s="99">
        <f t="shared" si="485"/>
        <v>0.97003309354661049</v>
      </c>
      <c r="GO49" s="99">
        <f t="shared" si="485"/>
        <v>2.3980702993837761</v>
      </c>
      <c r="GP49" s="99">
        <f t="shared" si="485"/>
        <v>3.8912313593922976</v>
      </c>
      <c r="GQ49" s="99">
        <f t="shared" si="485"/>
        <v>5.4465723905408439</v>
      </c>
      <c r="GR49" s="99">
        <f t="shared" si="485"/>
        <v>0.77813078608022679</v>
      </c>
      <c r="GS49" s="99">
        <f t="shared" si="485"/>
        <v>2.4496554417059402</v>
      </c>
      <c r="GT49" s="99">
        <f t="shared" si="485"/>
        <v>4.1754847154469719</v>
      </c>
      <c r="GU49" s="99">
        <f t="shared" si="485"/>
        <v>5.9532782026730393</v>
      </c>
      <c r="GV49" s="99">
        <f t="shared" si="485"/>
        <v>1.4976373538878789</v>
      </c>
      <c r="GW49" s="99">
        <f t="shared" si="485"/>
        <v>3.3728385684114164</v>
      </c>
      <c r="GX49" s="99">
        <f t="shared" si="485"/>
        <v>5.2937138001650306</v>
      </c>
      <c r="GY49" s="99">
        <f t="shared" si="485"/>
        <v>0.97519946689536918</v>
      </c>
      <c r="GZ49" s="99">
        <f t="shared" si="485"/>
        <v>2.9818858567029762</v>
      </c>
      <c r="HA49" s="99"/>
      <c r="HB49" s="99"/>
      <c r="HC49" s="99"/>
      <c r="HD49" s="99"/>
      <c r="HE49" s="99"/>
      <c r="HF49" s="99"/>
      <c r="HG49" s="99"/>
      <c r="HH49" s="99"/>
      <c r="HI49" s="99"/>
      <c r="HJ49" s="99"/>
      <c r="HK49" s="99"/>
      <c r="HL49" s="99"/>
      <c r="HM49" s="99"/>
      <c r="HN49" s="99"/>
      <c r="HO49" s="99"/>
      <c r="HP49" s="99"/>
      <c r="HQ49" s="99"/>
      <c r="HR49" s="99"/>
      <c r="HS49" s="99"/>
      <c r="HT49" s="99"/>
      <c r="HU49" s="99"/>
      <c r="HV49" s="99"/>
      <c r="HW49" s="99">
        <f t="shared" ref="HW49:IN49" si="486">HW18-$BX18</f>
        <v>36.944932776101467</v>
      </c>
      <c r="HX49" s="99">
        <f t="shared" si="486"/>
        <v>26.015643499839513</v>
      </c>
      <c r="HY49" s="99">
        <f t="shared" si="486"/>
        <v>22.240569567733758</v>
      </c>
      <c r="HZ49" s="99">
        <f t="shared" si="486"/>
        <v>19.208520278077913</v>
      </c>
      <c r="IA49" s="99">
        <f t="shared" si="486"/>
        <v>16.732691072071646</v>
      </c>
      <c r="IB49" s="99">
        <f t="shared" si="486"/>
        <v>14.680042368390474</v>
      </c>
      <c r="IC49" s="99">
        <f t="shared" si="486"/>
        <v>12.954765681535804</v>
      </c>
      <c r="ID49" s="99">
        <f t="shared" si="486"/>
        <v>11.486827765538891</v>
      </c>
      <c r="IE49" s="99">
        <f t="shared" si="486"/>
        <v>10.224209835431168</v>
      </c>
      <c r="IF49" s="99">
        <f t="shared" si="486"/>
        <v>9.1276565631622759</v>
      </c>
      <c r="IG49" s="99">
        <f t="shared" si="486"/>
        <v>8.1670937208638179</v>
      </c>
      <c r="IH49" s="99">
        <f t="shared" si="486"/>
        <v>7.3191533829276239</v>
      </c>
      <c r="II49" s="99">
        <f t="shared" si="486"/>
        <v>6.5654396980521597</v>
      </c>
      <c r="IJ49" s="99">
        <f t="shared" si="486"/>
        <v>5.8912956156012228</v>
      </c>
      <c r="IK49" s="99">
        <f t="shared" si="486"/>
        <v>5.2849130636024313</v>
      </c>
      <c r="IL49" s="99">
        <f t="shared" si="486"/>
        <v>4.7366819263827438</v>
      </c>
      <c r="IM49" s="99">
        <f t="shared" si="486"/>
        <v>4.2387073985978532</v>
      </c>
      <c r="IN49" s="99">
        <f t="shared" si="486"/>
        <v>3.7844476862642296</v>
      </c>
      <c r="IO49" s="99">
        <f t="shared" ref="IO49:JF49" si="487">IO18-$BX18</f>
        <v>3.7844476862642296</v>
      </c>
      <c r="IP49" s="99">
        <f t="shared" si="487"/>
        <v>3.0543454803734562</v>
      </c>
      <c r="IQ49" s="99">
        <f t="shared" si="487"/>
        <v>2.7243373687079782</v>
      </c>
      <c r="IR49" s="99">
        <f t="shared" si="487"/>
        <v>2.4148213231782734</v>
      </c>
      <c r="IS49" s="99">
        <f t="shared" si="487"/>
        <v>2.1239626158215401</v>
      </c>
      <c r="IT49" s="99">
        <f t="shared" si="487"/>
        <v>1.8501373590758021</v>
      </c>
      <c r="IU49" s="99">
        <f t="shared" si="487"/>
        <v>1.5919033152550242</v>
      </c>
      <c r="IV49" s="99">
        <f t="shared" si="487"/>
        <v>1.3479753851926262</v>
      </c>
      <c r="IW49" s="99">
        <f t="shared" si="487"/>
        <v>1.1172049309894589</v>
      </c>
      <c r="IX49" s="99">
        <f t="shared" si="487"/>
        <v>0.89856225636773956</v>
      </c>
      <c r="IY49" s="99">
        <f t="shared" si="487"/>
        <v>0.69112170012203933</v>
      </c>
      <c r="IZ49" s="99">
        <f t="shared" si="487"/>
        <v>0.49404890209805785</v>
      </c>
      <c r="JA49" s="99">
        <f t="shared" si="487"/>
        <v>0.30658988343938631</v>
      </c>
      <c r="JB49" s="99">
        <f t="shared" si="487"/>
        <v>0.12806164836760559</v>
      </c>
      <c r="JC49" s="99">
        <f t="shared" si="487"/>
        <v>-4.2155932805371776E-2</v>
      </c>
      <c r="JD49" s="99">
        <f t="shared" si="487"/>
        <v>-0.20462715756843863</v>
      </c>
      <c r="JE49" s="99">
        <f t="shared" si="487"/>
        <v>-0.35986660607309773</v>
      </c>
      <c r="JF49" s="99">
        <f t="shared" si="487"/>
        <v>-0.50834447337905431</v>
      </c>
      <c r="JG49" s="99">
        <f t="shared" ref="JG49:JX49" si="488">JG18-$BX18</f>
        <v>-1.4100421963387646</v>
      </c>
      <c r="JH49" s="99">
        <f t="shared" si="488"/>
        <v>-2.3906100701738069</v>
      </c>
      <c r="JI49" s="99">
        <f t="shared" si="488"/>
        <v>-2.8570531920461804</v>
      </c>
      <c r="JJ49" s="99">
        <f t="shared" si="488"/>
        <v>-3.3085365839962435</v>
      </c>
      <c r="JK49" s="99">
        <f t="shared" si="488"/>
        <v>-3.7457151063568119</v>
      </c>
      <c r="JL49" s="99">
        <f t="shared" si="488"/>
        <v>-4.1692094457580708</v>
      </c>
      <c r="JM49" s="99">
        <f t="shared" si="488"/>
        <v>-4.5796080242141386</v>
      </c>
      <c r="JN49" s="99">
        <f t="shared" si="488"/>
        <v>-4.9774688120416215</v>
      </c>
      <c r="JO49" s="99">
        <f t="shared" si="488"/>
        <v>-5.3633210461425733</v>
      </c>
      <c r="JP49" s="99">
        <f t="shared" si="488"/>
        <v>-5.7376668559498398</v>
      </c>
      <c r="JQ49" s="99">
        <f t="shared" si="488"/>
        <v>-6.1009827998981905</v>
      </c>
      <c r="JR49" s="99">
        <f t="shared" si="488"/>
        <v>-6.4537213156830262</v>
      </c>
      <c r="JS49" s="99">
        <f t="shared" si="488"/>
        <v>-6.7963120878386007</v>
      </c>
      <c r="JT49" s="99">
        <f t="shared" si="488"/>
        <v>-7.1291633363291567</v>
      </c>
      <c r="JU49" s="99">
        <f t="shared" si="488"/>
        <v>-7.452663029929596</v>
      </c>
      <c r="JV49" s="99">
        <f t="shared" si="488"/>
        <v>-7.767180028186317</v>
      </c>
      <c r="JW49" s="99">
        <f t="shared" si="488"/>
        <v>-8.0730651557163355</v>
      </c>
      <c r="JX49" s="99">
        <f t="shared" si="488"/>
        <v>-8.3706522125305014</v>
      </c>
      <c r="JY49" s="99"/>
      <c r="JZ49" s="99"/>
      <c r="KA49" s="99"/>
      <c r="KH49" s="103">
        <v>12</v>
      </c>
      <c r="KI49" s="100">
        <f t="shared" ref="KI49:LN49" si="489">((KI18/$KH$268)-INT(KI18/$KH$268))*2*PI()</f>
        <v>4.1147286556338365</v>
      </c>
      <c r="KJ49" s="100">
        <f t="shared" si="489"/>
        <v>5.0705956211220302</v>
      </c>
      <c r="KK49" s="100">
        <f t="shared" si="489"/>
        <v>3.6057927256273881</v>
      </c>
      <c r="KL49" s="100">
        <f t="shared" si="489"/>
        <v>3.9307091069780515</v>
      </c>
      <c r="KM49" s="100">
        <f t="shared" si="489"/>
        <v>5.5589717022470868</v>
      </c>
      <c r="KN49" s="100">
        <f t="shared" si="489"/>
        <v>1.876239198769569</v>
      </c>
      <c r="KO49" s="100">
        <f t="shared" si="489"/>
        <v>5.2178641147923424</v>
      </c>
      <c r="KP49" s="100">
        <f t="shared" si="489"/>
        <v>2.8524982625390796</v>
      </c>
      <c r="KQ49" s="100">
        <f t="shared" si="489"/>
        <v>0.94292208506750064</v>
      </c>
      <c r="KR49" s="100">
        <f t="shared" si="489"/>
        <v>5.682685424432691</v>
      </c>
      <c r="KS49" s="100">
        <f t="shared" si="489"/>
        <v>4.4374785117039544</v>
      </c>
      <c r="KT49" s="100">
        <f t="shared" si="489"/>
        <v>3.4381495679808074</v>
      </c>
      <c r="KU49" s="100">
        <f t="shared" si="489"/>
        <v>2.6437851956804832</v>
      </c>
      <c r="KV49" s="100">
        <f t="shared" si="489"/>
        <v>2.0219753168679659</v>
      </c>
      <c r="KW49" s="100">
        <f t="shared" si="489"/>
        <v>1.5467353917648385</v>
      </c>
      <c r="KX49" s="100">
        <f t="shared" si="489"/>
        <v>1.1970036203334824</v>
      </c>
      <c r="KY49" s="100">
        <f t="shared" si="489"/>
        <v>0.95553741827194383</v>
      </c>
      <c r="KZ49" s="100">
        <f t="shared" si="489"/>
        <v>0.80809168983998569</v>
      </c>
      <c r="LA49" s="100">
        <f t="shared" si="489"/>
        <v>0.80809168983998569</v>
      </c>
      <c r="LB49" s="100">
        <f t="shared" si="489"/>
        <v>1.2252841124578875</v>
      </c>
      <c r="LC49" s="100">
        <f t="shared" si="489"/>
        <v>1.5179954010738665</v>
      </c>
      <c r="LD49" s="100">
        <f t="shared" si="489"/>
        <v>1.8598245642982636</v>
      </c>
      <c r="LE49" s="100">
        <f t="shared" si="489"/>
        <v>2.2463324375158034</v>
      </c>
      <c r="LF49" s="100">
        <f t="shared" si="489"/>
        <v>2.6735958802171158</v>
      </c>
      <c r="LG49" s="100">
        <f t="shared" si="489"/>
        <v>3.138135354877996</v>
      </c>
      <c r="LH49" s="100">
        <f t="shared" si="489"/>
        <v>3.6368542996006403</v>
      </c>
      <c r="LI49" s="100">
        <f t="shared" si="489"/>
        <v>4.1669881255938286</v>
      </c>
      <c r="LJ49" s="100">
        <f t="shared" si="489"/>
        <v>4.7260611122460032</v>
      </c>
      <c r="LK49" s="100">
        <f t="shared" si="489"/>
        <v>5.311849816065032</v>
      </c>
      <c r="LL49" s="100">
        <f t="shared" si="489"/>
        <v>5.9223518787235827</v>
      </c>
      <c r="LM49" s="100">
        <f t="shared" si="489"/>
        <v>0.27257402407576065</v>
      </c>
      <c r="LN49" s="100">
        <f t="shared" si="489"/>
        <v>0.92725035205405859</v>
      </c>
      <c r="LO49" s="100">
        <f t="shared" ref="LO49:MJ49" si="490">((LO18/$KH$268)-INT(LO18/$KH$268))*2*PI()</f>
        <v>1.6017107202763297</v>
      </c>
      <c r="LP49" s="100">
        <f t="shared" si="490"/>
        <v>2.2946048624982081</v>
      </c>
      <c r="LQ49" s="100">
        <f t="shared" si="490"/>
        <v>3.0047022279423139</v>
      </c>
      <c r="LR49" s="100">
        <f t="shared" si="490"/>
        <v>3.7308790459944481</v>
      </c>
      <c r="LS49" s="100">
        <f t="shared" si="490"/>
        <v>0.48328752768254141</v>
      </c>
      <c r="LT49" s="100">
        <f t="shared" si="490"/>
        <v>4.5154166254379779</v>
      </c>
      <c r="LU49" s="100">
        <f t="shared" si="490"/>
        <v>0.50090182451763532</v>
      </c>
      <c r="LV49" s="100">
        <f t="shared" si="490"/>
        <v>2.9272070885419139</v>
      </c>
      <c r="LW49" s="100">
        <f t="shared" si="490"/>
        <v>5.5036694744705361</v>
      </c>
      <c r="LX49" s="100">
        <f t="shared" si="490"/>
        <v>1.940066187093221</v>
      </c>
      <c r="LY49" s="100">
        <f t="shared" si="490"/>
        <v>4.7961405987675523</v>
      </c>
      <c r="LZ49" s="100">
        <f t="shared" si="490"/>
        <v>1.4992774116050087</v>
      </c>
      <c r="MA49" s="100">
        <f t="shared" si="490"/>
        <v>4.6099594739021024</v>
      </c>
      <c r="MB49" s="100">
        <f t="shared" si="490"/>
        <v>1.5562615721604536</v>
      </c>
      <c r="MC49" s="100">
        <f t="shared" si="490"/>
        <v>4.8993108834118804</v>
      </c>
      <c r="MD49" s="100">
        <f t="shared" si="490"/>
        <v>2.0677841237143575</v>
      </c>
      <c r="ME49" s="100">
        <f t="shared" si="490"/>
        <v>5.6233710981664915</v>
      </c>
      <c r="MF49" s="100">
        <f t="shared" si="490"/>
        <v>2.9952747077757578</v>
      </c>
      <c r="MG49" s="100">
        <f t="shared" si="490"/>
        <v>0.46249182964324609</v>
      </c>
      <c r="MH49" s="100">
        <f t="shared" si="490"/>
        <v>4.3042422931504758</v>
      </c>
      <c r="MI49" s="100">
        <f t="shared" si="490"/>
        <v>1.9503989337907384</v>
      </c>
      <c r="MJ49" s="100">
        <f t="shared" si="490"/>
        <v>5.9637717134059525</v>
      </c>
      <c r="MK49" s="100"/>
      <c r="ML49" s="100"/>
      <c r="MM49" s="100"/>
      <c r="MN49" s="100"/>
      <c r="MO49" s="100"/>
      <c r="MP49" s="100"/>
      <c r="MQ49" s="100"/>
      <c r="MR49" s="100"/>
      <c r="MS49" s="100"/>
      <c r="MT49" s="100"/>
      <c r="MU49" s="100"/>
      <c r="MV49" s="100"/>
      <c r="MW49" s="100"/>
      <c r="MX49" s="100"/>
      <c r="MY49" s="100"/>
      <c r="MZ49" s="100"/>
      <c r="NA49" s="100"/>
      <c r="NB49" s="100"/>
      <c r="NC49" s="100"/>
      <c r="ND49" s="100"/>
      <c r="NE49" s="100"/>
      <c r="NF49" s="100"/>
      <c r="NG49" s="100">
        <f t="shared" ref="NG49:PH49" si="491">NG18-$BX18</f>
        <v>36.944932776101467</v>
      </c>
      <c r="NH49" s="100">
        <f t="shared" si="491"/>
        <v>26.015643499839513</v>
      </c>
      <c r="NI49" s="100">
        <f t="shared" si="491"/>
        <v>22.240569567733758</v>
      </c>
      <c r="NJ49" s="100">
        <f t="shared" si="491"/>
        <v>19.208520278077913</v>
      </c>
      <c r="NK49" s="100">
        <f t="shared" si="491"/>
        <v>16.732691072071646</v>
      </c>
      <c r="NL49" s="100">
        <f t="shared" si="491"/>
        <v>14.680042368390474</v>
      </c>
      <c r="NM49" s="100">
        <f t="shared" si="491"/>
        <v>12.954765681535804</v>
      </c>
      <c r="NN49" s="100">
        <f t="shared" si="491"/>
        <v>11.486827765538891</v>
      </c>
      <c r="NO49" s="100">
        <f t="shared" si="491"/>
        <v>10.224209835431168</v>
      </c>
      <c r="NP49" s="100">
        <f t="shared" si="491"/>
        <v>9.1276565631622759</v>
      </c>
      <c r="NQ49" s="100">
        <f t="shared" si="491"/>
        <v>8.1670937208638179</v>
      </c>
      <c r="NR49" s="100">
        <f t="shared" si="491"/>
        <v>7.3191533829276239</v>
      </c>
      <c r="NS49" s="100">
        <f t="shared" si="491"/>
        <v>6.5654396980521597</v>
      </c>
      <c r="NT49" s="100">
        <f t="shared" si="491"/>
        <v>5.8912956156012228</v>
      </c>
      <c r="NU49" s="100">
        <f t="shared" si="491"/>
        <v>5.2849130636024313</v>
      </c>
      <c r="NV49" s="100">
        <f t="shared" si="491"/>
        <v>4.7366819263827438</v>
      </c>
      <c r="NW49" s="100">
        <f t="shared" si="491"/>
        <v>4.2387073985978532</v>
      </c>
      <c r="NX49" s="100">
        <f t="shared" si="491"/>
        <v>3.7844476862642296</v>
      </c>
      <c r="NY49" s="100">
        <f t="shared" si="491"/>
        <v>3.7844476862642296</v>
      </c>
      <c r="NZ49" s="100">
        <f t="shared" si="491"/>
        <v>3.0543454803734562</v>
      </c>
      <c r="OA49" s="100">
        <f t="shared" si="491"/>
        <v>2.7243373687079782</v>
      </c>
      <c r="OB49" s="100">
        <f t="shared" si="491"/>
        <v>2.4148213231782734</v>
      </c>
      <c r="OC49" s="100">
        <f t="shared" si="491"/>
        <v>2.1239626158215401</v>
      </c>
      <c r="OD49" s="100">
        <f t="shared" si="491"/>
        <v>1.8501373590758021</v>
      </c>
      <c r="OE49" s="100">
        <f t="shared" si="491"/>
        <v>1.5919033152550242</v>
      </c>
      <c r="OF49" s="100">
        <f t="shared" si="491"/>
        <v>1.3479753851926262</v>
      </c>
      <c r="OG49" s="100">
        <f t="shared" si="491"/>
        <v>1.1172049309894589</v>
      </c>
      <c r="OH49" s="100">
        <f t="shared" si="491"/>
        <v>0.89856225636773956</v>
      </c>
      <c r="OI49" s="100">
        <f t="shared" si="491"/>
        <v>0.69112170012203933</v>
      </c>
      <c r="OJ49" s="100">
        <f t="shared" si="491"/>
        <v>0.49404890209805785</v>
      </c>
      <c r="OK49" s="100">
        <f t="shared" si="491"/>
        <v>0.30658988343938631</v>
      </c>
      <c r="OL49" s="100">
        <f t="shared" si="491"/>
        <v>0.12806164836760559</v>
      </c>
      <c r="OM49" s="100">
        <f t="shared" si="491"/>
        <v>-4.2155932805371776E-2</v>
      </c>
      <c r="ON49" s="100">
        <f t="shared" si="491"/>
        <v>-0.20462715756843863</v>
      </c>
      <c r="OO49" s="100">
        <f t="shared" si="491"/>
        <v>-0.35986660607309773</v>
      </c>
      <c r="OP49" s="100">
        <f t="shared" si="491"/>
        <v>-0.50834447337905431</v>
      </c>
      <c r="OQ49" s="100">
        <f t="shared" si="491"/>
        <v>-1.4100421963387646</v>
      </c>
      <c r="OR49" s="100">
        <f t="shared" si="491"/>
        <v>-2.3906100701738069</v>
      </c>
      <c r="OS49" s="100">
        <f t="shared" si="491"/>
        <v>-2.8570531920461804</v>
      </c>
      <c r="OT49" s="100">
        <f t="shared" si="491"/>
        <v>-3.3085365839962435</v>
      </c>
      <c r="OU49" s="100">
        <f t="shared" si="491"/>
        <v>-3.7457151063568119</v>
      </c>
      <c r="OV49" s="100">
        <f t="shared" si="491"/>
        <v>-4.1692094457580708</v>
      </c>
      <c r="OW49" s="100">
        <f t="shared" si="491"/>
        <v>-4.5796080242141386</v>
      </c>
      <c r="OX49" s="100">
        <f t="shared" si="491"/>
        <v>-4.9774688120416215</v>
      </c>
      <c r="OY49" s="100">
        <f t="shared" si="491"/>
        <v>-5.3633210461425733</v>
      </c>
      <c r="OZ49" s="100">
        <f t="shared" si="491"/>
        <v>-5.7376668559498398</v>
      </c>
      <c r="PA49" s="100">
        <f t="shared" si="491"/>
        <v>-6.1009827998981905</v>
      </c>
      <c r="PB49" s="100">
        <f t="shared" si="491"/>
        <v>-6.4537213156830262</v>
      </c>
      <c r="PC49" s="100">
        <f t="shared" si="491"/>
        <v>-6.7963120878386007</v>
      </c>
      <c r="PD49" s="100">
        <f t="shared" si="491"/>
        <v>-7.1291633363291567</v>
      </c>
      <c r="PE49" s="100">
        <f t="shared" si="491"/>
        <v>-7.452663029929596</v>
      </c>
      <c r="PF49" s="100">
        <f t="shared" si="491"/>
        <v>-7.767180028186317</v>
      </c>
      <c r="PG49" s="100">
        <f t="shared" si="491"/>
        <v>-8.0730651557163355</v>
      </c>
      <c r="PH49" s="100">
        <f t="shared" si="491"/>
        <v>-8.3706522125305014</v>
      </c>
      <c r="PI49" s="100"/>
      <c r="PJ49" s="100"/>
      <c r="PK49" s="100"/>
    </row>
    <row r="50" spans="1:427" x14ac:dyDescent="0.2">
      <c r="A50" s="92"/>
      <c r="B50" s="92"/>
      <c r="C50" s="101">
        <v>13</v>
      </c>
      <c r="D50" s="98">
        <f t="shared" ref="D50:AI50" si="492">((D19/$C$270)-INT(D19/$C$270))*2*PI()</f>
        <v>0.15849885401387093</v>
      </c>
      <c r="E50" s="98">
        <f t="shared" si="492"/>
        <v>0.63866800040726568</v>
      </c>
      <c r="F50" s="98">
        <f t="shared" si="492"/>
        <v>1.9320498794687067</v>
      </c>
      <c r="G50" s="98">
        <f t="shared" si="492"/>
        <v>3.6569959378225043</v>
      </c>
      <c r="H50" s="98">
        <f t="shared" si="492"/>
        <v>5.6953154400891641</v>
      </c>
      <c r="I50" s="98">
        <f t="shared" si="492"/>
        <v>1.6837029598127735</v>
      </c>
      <c r="J50" s="98">
        <f t="shared" si="492"/>
        <v>4.1328182719953519</v>
      </c>
      <c r="K50" s="98">
        <f t="shared" si="492"/>
        <v>0.43660376110864546</v>
      </c>
      <c r="L50" s="98">
        <f t="shared" si="492"/>
        <v>3.1325203163129407</v>
      </c>
      <c r="M50" s="98">
        <f t="shared" si="492"/>
        <v>5.9158926414083677</v>
      </c>
      <c r="N50" s="98">
        <f t="shared" si="492"/>
        <v>2.4872662330675719</v>
      </c>
      <c r="O50" s="98">
        <f t="shared" si="492"/>
        <v>5.4004905186475636</v>
      </c>
      <c r="P50" s="98">
        <f t="shared" si="492"/>
        <v>2.079414221545552</v>
      </c>
      <c r="Q50" s="98">
        <f t="shared" si="492"/>
        <v>5.0826649598037887</v>
      </c>
      <c r="R50" s="98">
        <f t="shared" si="492"/>
        <v>1.8376674731432214</v>
      </c>
      <c r="S50" s="98">
        <f t="shared" si="492"/>
        <v>4.9057653909602594</v>
      </c>
      <c r="T50" s="98">
        <f t="shared" si="492"/>
        <v>1.7164741925213574</v>
      </c>
      <c r="U50" s="98">
        <f t="shared" si="492"/>
        <v>4.8327668194806765</v>
      </c>
      <c r="V50" s="98">
        <f t="shared" si="492"/>
        <v>4.8327668194806765</v>
      </c>
      <c r="W50" s="98">
        <f t="shared" si="492"/>
        <v>4.9556801748348436</v>
      </c>
      <c r="X50" s="98">
        <f t="shared" si="492"/>
        <v>5.037275226899447</v>
      </c>
      <c r="Y50" s="98">
        <f t="shared" si="492"/>
        <v>5.1306284926373635</v>
      </c>
      <c r="Z50" s="98">
        <f t="shared" si="492"/>
        <v>5.2346765279837104</v>
      </c>
      <c r="AA50" s="98">
        <f t="shared" si="492"/>
        <v>5.3484796278777402</v>
      </c>
      <c r="AB50" s="98">
        <f t="shared" si="492"/>
        <v>5.4712044389726575</v>
      </c>
      <c r="AC50" s="98">
        <f t="shared" si="492"/>
        <v>5.6021094079964859</v>
      </c>
      <c r="AD50" s="98">
        <f t="shared" si="492"/>
        <v>5.7405325433936385</v>
      </c>
      <c r="AE50" s="98">
        <f t="shared" si="492"/>
        <v>5.8858810744513193</v>
      </c>
      <c r="AF50" s="98">
        <f t="shared" si="492"/>
        <v>6.0376226749634139</v>
      </c>
      <c r="AG50" s="98">
        <f t="shared" si="492"/>
        <v>6.1952779833101772</v>
      </c>
      <c r="AH50" s="98">
        <f t="shared" si="492"/>
        <v>7.5228894676585681E-2</v>
      </c>
      <c r="AI50" s="98">
        <f t="shared" si="492"/>
        <v>0.24345429179158071</v>
      </c>
      <c r="AJ50" s="98">
        <f t="shared" ref="AJ50:BE50" si="493">((AJ19/$C$270)-INT(AJ19/$C$270))*2*PI()</f>
        <v>0.41641346197374274</v>
      </c>
      <c r="AK50" s="98">
        <f t="shared" si="493"/>
        <v>0.59378322530704541</v>
      </c>
      <c r="AL50" s="98">
        <f t="shared" si="493"/>
        <v>0.77526906820792285</v>
      </c>
      <c r="AM50" s="98">
        <f t="shared" si="493"/>
        <v>0.96060204417108441</v>
      </c>
      <c r="AN50" s="98">
        <f t="shared" si="493"/>
        <v>0.17196291909689476</v>
      </c>
      <c r="AO50" s="98">
        <f t="shared" si="493"/>
        <v>1.2052091819208266</v>
      </c>
      <c r="AP50" s="98">
        <f t="shared" si="493"/>
        <v>4.9259557267900389</v>
      </c>
      <c r="AQ50" s="98">
        <f t="shared" si="493"/>
        <v>2.4025354956858749</v>
      </c>
      <c r="AR50" s="98">
        <f t="shared" si="493"/>
        <v>6.1994663867199735</v>
      </c>
      <c r="AS50" s="98">
        <f t="shared" si="493"/>
        <v>3.7486343055277223</v>
      </c>
      <c r="AT50" s="98">
        <f t="shared" si="493"/>
        <v>1.3315828751375798</v>
      </c>
      <c r="AU50" s="98">
        <f t="shared" si="493"/>
        <v>5.2299506272734764</v>
      </c>
      <c r="AV50" s="98">
        <f t="shared" si="493"/>
        <v>2.8759087046892127</v>
      </c>
      <c r="AW50" s="98">
        <f t="shared" si="493"/>
        <v>0.55126679992253902</v>
      </c>
      <c r="AX50" s="98">
        <f t="shared" si="493"/>
        <v>4.5379117648208265</v>
      </c>
      <c r="AY50" s="98">
        <f t="shared" si="493"/>
        <v>2.2682466217480206</v>
      </c>
      <c r="AZ50" s="98">
        <f t="shared" si="493"/>
        <v>2.4297709912593005E-2</v>
      </c>
      <c r="BA50" s="98">
        <f t="shared" si="493"/>
        <v>4.088154408802736</v>
      </c>
      <c r="BB50" s="98">
        <f t="shared" si="493"/>
        <v>1.8924091767993265</v>
      </c>
      <c r="BC50" s="98">
        <f t="shared" si="493"/>
        <v>6.0024509522930245</v>
      </c>
      <c r="BD50" s="98">
        <f t="shared" si="493"/>
        <v>3.8509792152881235</v>
      </c>
      <c r="BE50" s="98">
        <f t="shared" si="493"/>
        <v>1.7202979041401425</v>
      </c>
      <c r="BF50" s="98"/>
      <c r="BG50" s="98"/>
      <c r="BH50" s="98"/>
      <c r="BI50" s="98"/>
      <c r="BJ50" s="98"/>
      <c r="BK50" s="98"/>
      <c r="BL50" s="98"/>
      <c r="BM50" s="98"/>
      <c r="BN50" s="98"/>
      <c r="BO50" s="98"/>
      <c r="BP50" s="98"/>
      <c r="BQ50" s="98"/>
      <c r="BR50" s="98"/>
      <c r="BS50" s="98"/>
      <c r="BT50" s="98"/>
      <c r="BU50" s="98"/>
      <c r="BV50" s="98"/>
      <c r="BW50" s="98"/>
      <c r="BX50" s="98"/>
      <c r="BY50" s="98"/>
      <c r="BZ50" s="98">
        <f t="shared" ref="BZ50:DE50" si="494">BZ19-$BX19</f>
        <v>35.171704445794973</v>
      </c>
      <c r="CA50" s="98">
        <f t="shared" si="494"/>
        <v>24.343532967373221</v>
      </c>
      <c r="CB50" s="98">
        <f t="shared" si="494"/>
        <v>20.623939961135846</v>
      </c>
      <c r="CC50" s="98">
        <f t="shared" si="494"/>
        <v>17.643081237471222</v>
      </c>
      <c r="CD50" s="98">
        <f t="shared" si="494"/>
        <v>15.213002087268421</v>
      </c>
      <c r="CE50" s="98">
        <f t="shared" si="494"/>
        <v>13.200716340896804</v>
      </c>
      <c r="CF50" s="98">
        <f t="shared" si="494"/>
        <v>11.510911241069351</v>
      </c>
      <c r="CG50" s="98">
        <f t="shared" si="494"/>
        <v>10.074165392911738</v>
      </c>
      <c r="CH50" s="98">
        <f t="shared" si="494"/>
        <v>8.8390558506079628</v>
      </c>
      <c r="CI50" s="98">
        <f t="shared" si="494"/>
        <v>7.7668598759879615</v>
      </c>
      <c r="CJ50" s="98">
        <f t="shared" si="494"/>
        <v>6.8279615026456497</v>
      </c>
      <c r="CK50" s="98">
        <f t="shared" si="494"/>
        <v>5.999380187250722</v>
      </c>
      <c r="CL50" s="98">
        <f t="shared" si="494"/>
        <v>5.2630450635593036</v>
      </c>
      <c r="CM50" s="98">
        <f t="shared" si="494"/>
        <v>4.6045711311669493</v>
      </c>
      <c r="CN50" s="98">
        <f t="shared" si="494"/>
        <v>4.0123782625653064</v>
      </c>
      <c r="CO50" s="98">
        <f t="shared" si="494"/>
        <v>3.4770478416660922</v>
      </c>
      <c r="CP50" s="98">
        <f t="shared" si="494"/>
        <v>2.9908465366767985</v>
      </c>
      <c r="CQ50" s="98">
        <f t="shared" si="494"/>
        <v>2.547369285037945</v>
      </c>
      <c r="CR50" s="98">
        <f t="shared" si="494"/>
        <v>2.547369285037945</v>
      </c>
      <c r="CS50" s="98">
        <f t="shared" si="494"/>
        <v>1.8327996851833177</v>
      </c>
      <c r="CT50" s="98">
        <f t="shared" si="494"/>
        <v>1.5098412814483311</v>
      </c>
      <c r="CU50" s="98">
        <f t="shared" si="494"/>
        <v>1.2069524163358665</v>
      </c>
      <c r="CV50" s="98">
        <f t="shared" si="494"/>
        <v>0.92233415897561599</v>
      </c>
      <c r="CW50" s="98">
        <f t="shared" si="494"/>
        <v>0.65439461386540643</v>
      </c>
      <c r="CX50" s="98">
        <f t="shared" si="494"/>
        <v>0.40172020402422959</v>
      </c>
      <c r="CY50" s="98">
        <f t="shared" si="494"/>
        <v>0.16305156761228545</v>
      </c>
      <c r="CZ50" s="98">
        <f t="shared" si="494"/>
        <v>-6.2736767353698042E-2</v>
      </c>
      <c r="DA50" s="98">
        <f t="shared" si="494"/>
        <v>-0.27665359842518455</v>
      </c>
      <c r="DB50" s="98">
        <f t="shared" si="494"/>
        <v>-0.47960569177851653</v>
      </c>
      <c r="DC50" s="98">
        <f t="shared" si="494"/>
        <v>-0.67241028752576426</v>
      </c>
      <c r="DD50" s="98">
        <f t="shared" si="494"/>
        <v>-0.85580582050479848</v>
      </c>
      <c r="DE50" s="98">
        <f t="shared" si="494"/>
        <v>-1.0304611450210643</v>
      </c>
      <c r="DF50" s="98">
        <f t="shared" ref="DF50:EA50" si="495">DF19-$BX19</f>
        <v>-1.1969835002323919</v>
      </c>
      <c r="DG50" s="98">
        <f t="shared" si="495"/>
        <v>-1.3559254112518033</v>
      </c>
      <c r="DH50" s="98">
        <f t="shared" si="495"/>
        <v>-1.5077906874373639</v>
      </c>
      <c r="DI50" s="98">
        <f t="shared" si="495"/>
        <v>-1.6530396520725503</v>
      </c>
      <c r="DJ50" s="98">
        <f t="shared" si="495"/>
        <v>-2.5548745288724888</v>
      </c>
      <c r="DK50" s="98">
        <f t="shared" si="495"/>
        <v>-3.5305773573429633</v>
      </c>
      <c r="DL50" s="98">
        <f t="shared" si="495"/>
        <v>-3.9946802857631667</v>
      </c>
      <c r="DM50" s="98">
        <f t="shared" si="495"/>
        <v>-4.4438833965600395</v>
      </c>
      <c r="DN50" s="98">
        <f t="shared" si="495"/>
        <v>-4.8788402280685261</v>
      </c>
      <c r="DO50" s="98">
        <f t="shared" si="495"/>
        <v>-5.3001700941655372</v>
      </c>
      <c r="DP50" s="98">
        <f t="shared" si="495"/>
        <v>-5.708460008835317</v>
      </c>
      <c r="DQ50" s="98">
        <f t="shared" si="495"/>
        <v>-6.1042665121742914</v>
      </c>
      <c r="DR50" s="98">
        <f t="shared" si="495"/>
        <v>-6.4881173996926407</v>
      </c>
      <c r="DS50" s="98">
        <f t="shared" si="495"/>
        <v>-6.860513357494824</v>
      </c>
      <c r="DT50" s="98">
        <f t="shared" si="495"/>
        <v>-7.2219295064481912</v>
      </c>
      <c r="DU50" s="98">
        <f t="shared" si="495"/>
        <v>-7.5728168588171911</v>
      </c>
      <c r="DV50" s="98">
        <f t="shared" si="495"/>
        <v>-7.9136036910805672</v>
      </c>
      <c r="DW50" s="98">
        <f t="shared" si="495"/>
        <v>-8.2446968367873694</v>
      </c>
      <c r="DX50" s="98">
        <f t="shared" si="495"/>
        <v>-8.5664829033678132</v>
      </c>
      <c r="DY50" s="98">
        <f t="shared" si="495"/>
        <v>-8.8793294168117995</v>
      </c>
      <c r="DZ50" s="98">
        <f t="shared" si="495"/>
        <v>-9.1835858980773537</v>
      </c>
      <c r="EA50" s="98">
        <f t="shared" si="495"/>
        <v>-9.4795848750060259</v>
      </c>
      <c r="EB50" s="98"/>
      <c r="EC50" s="98"/>
      <c r="ED50" s="98"/>
      <c r="EE50" s="98"/>
      <c r="EF50" s="98"/>
      <c r="EG50" s="98"/>
      <c r="EH50" s="98"/>
      <c r="EI50" s="98"/>
      <c r="EJ50" s="98"/>
      <c r="EK50" s="98"/>
      <c r="EL50" s="98"/>
      <c r="EM50" s="98"/>
      <c r="EN50" s="98"/>
      <c r="EO50" s="98"/>
      <c r="EP50" s="98"/>
      <c r="EU50" s="94"/>
      <c r="EV50" s="94"/>
      <c r="EW50" s="94"/>
      <c r="EX50" s="102">
        <v>13</v>
      </c>
      <c r="EY50" s="99">
        <f t="shared" ref="EY50:GD50" si="496">((EY19/$EX$268)-INT(EY19/$EX$268))*2*PI()</f>
        <v>0.31699770802774185</v>
      </c>
      <c r="EZ50" s="99">
        <f t="shared" si="496"/>
        <v>1.2773360008145314</v>
      </c>
      <c r="FA50" s="99">
        <f t="shared" si="496"/>
        <v>3.8640997589374133</v>
      </c>
      <c r="FB50" s="99">
        <f t="shared" si="496"/>
        <v>1.0308065684654226</v>
      </c>
      <c r="FC50" s="99">
        <f t="shared" si="496"/>
        <v>5.107445572998742</v>
      </c>
      <c r="FD50" s="99">
        <f t="shared" si="496"/>
        <v>3.367405919625547</v>
      </c>
      <c r="FE50" s="99">
        <f t="shared" si="496"/>
        <v>1.9824512368111178</v>
      </c>
      <c r="FF50" s="99">
        <f t="shared" si="496"/>
        <v>0.87320752221729092</v>
      </c>
      <c r="FG50" s="99">
        <f t="shared" si="496"/>
        <v>6.2650406326258814</v>
      </c>
      <c r="FH50" s="99">
        <f t="shared" si="496"/>
        <v>5.54859997563715</v>
      </c>
      <c r="FI50" s="99">
        <f t="shared" si="496"/>
        <v>4.9745324661351438</v>
      </c>
      <c r="FJ50" s="99">
        <f t="shared" si="496"/>
        <v>4.5177957301155409</v>
      </c>
      <c r="FK50" s="99">
        <f t="shared" si="496"/>
        <v>4.158828443091104</v>
      </c>
      <c r="FL50" s="99">
        <f t="shared" si="496"/>
        <v>3.8821446124279917</v>
      </c>
      <c r="FM50" s="99">
        <f t="shared" si="496"/>
        <v>3.6753349462864429</v>
      </c>
      <c r="FN50" s="99">
        <f t="shared" si="496"/>
        <v>3.5283454747409335</v>
      </c>
      <c r="FO50" s="99">
        <f t="shared" si="496"/>
        <v>3.4329483850427147</v>
      </c>
      <c r="FP50" s="99">
        <f t="shared" si="496"/>
        <v>3.3823483317817677</v>
      </c>
      <c r="FQ50" s="99">
        <f t="shared" si="496"/>
        <v>3.3823483317817677</v>
      </c>
      <c r="FR50" s="99">
        <f t="shared" si="496"/>
        <v>3.6281750424901009</v>
      </c>
      <c r="FS50" s="99">
        <f t="shared" si="496"/>
        <v>3.7913651466193068</v>
      </c>
      <c r="FT50" s="99">
        <f t="shared" si="496"/>
        <v>3.9780716780951404</v>
      </c>
      <c r="FU50" s="99">
        <f t="shared" si="496"/>
        <v>4.1861677487878337</v>
      </c>
      <c r="FV50" s="99">
        <f t="shared" si="496"/>
        <v>4.4137739485758951</v>
      </c>
      <c r="FW50" s="99">
        <f t="shared" si="496"/>
        <v>4.6592235707657279</v>
      </c>
      <c r="FX50" s="99">
        <f t="shared" si="496"/>
        <v>4.9210335088133856</v>
      </c>
      <c r="FY50" s="99">
        <f t="shared" si="496"/>
        <v>5.1978797796076917</v>
      </c>
      <c r="FZ50" s="99">
        <f t="shared" si="496"/>
        <v>5.4885768417230523</v>
      </c>
      <c r="GA50" s="99">
        <f t="shared" si="496"/>
        <v>5.7920600427472424</v>
      </c>
      <c r="GB50" s="99">
        <f t="shared" si="496"/>
        <v>6.1073706594407691</v>
      </c>
      <c r="GC50" s="99">
        <f t="shared" si="496"/>
        <v>0.15045778935317136</v>
      </c>
      <c r="GD50" s="99">
        <f t="shared" si="496"/>
        <v>0.48690858358316141</v>
      </c>
      <c r="GE50" s="99">
        <f t="shared" ref="GE50:GZ50" si="497">((GE19/$EX$268)-INT(GE19/$EX$268))*2*PI()</f>
        <v>0.83282692394748548</v>
      </c>
      <c r="GF50" s="99">
        <f t="shared" si="497"/>
        <v>1.1875664506140908</v>
      </c>
      <c r="GG50" s="99">
        <f t="shared" si="497"/>
        <v>1.5505381364158457</v>
      </c>
      <c r="GH50" s="99">
        <f t="shared" si="497"/>
        <v>1.9212040883421688</v>
      </c>
      <c r="GI50" s="99">
        <f t="shared" si="497"/>
        <v>0.34392583819378952</v>
      </c>
      <c r="GJ50" s="99">
        <f t="shared" si="497"/>
        <v>2.4104183638416532</v>
      </c>
      <c r="GK50" s="99">
        <f t="shared" si="497"/>
        <v>3.5687261464004925</v>
      </c>
      <c r="GL50" s="99">
        <f t="shared" si="497"/>
        <v>4.8050709913717498</v>
      </c>
      <c r="GM50" s="99">
        <f t="shared" si="497"/>
        <v>6.1157474662603608</v>
      </c>
      <c r="GN50" s="99">
        <f t="shared" si="497"/>
        <v>1.2140833038758581</v>
      </c>
      <c r="GO50" s="99">
        <f t="shared" si="497"/>
        <v>2.6631657502751596</v>
      </c>
      <c r="GP50" s="99">
        <f t="shared" si="497"/>
        <v>4.1767159473673665</v>
      </c>
      <c r="GQ50" s="99">
        <f t="shared" si="497"/>
        <v>5.7518174093784253</v>
      </c>
      <c r="GR50" s="99">
        <f t="shared" si="497"/>
        <v>1.102533599845078</v>
      </c>
      <c r="GS50" s="99">
        <f t="shared" si="497"/>
        <v>2.7926382224620663</v>
      </c>
      <c r="GT50" s="99">
        <f t="shared" si="497"/>
        <v>4.5364932434960412</v>
      </c>
      <c r="GU50" s="99">
        <f t="shared" si="497"/>
        <v>4.8595419825186011E-2</v>
      </c>
      <c r="GV50" s="99">
        <f t="shared" si="497"/>
        <v>1.8931235104258857</v>
      </c>
      <c r="GW50" s="99">
        <f t="shared" si="497"/>
        <v>3.784818353598653</v>
      </c>
      <c r="GX50" s="99">
        <f t="shared" si="497"/>
        <v>5.7217165974064628</v>
      </c>
      <c r="GY50" s="99">
        <f t="shared" si="497"/>
        <v>1.4187731233966612</v>
      </c>
      <c r="GZ50" s="99">
        <f t="shared" si="497"/>
        <v>3.440595808280285</v>
      </c>
      <c r="HA50" s="99"/>
      <c r="HB50" s="99"/>
      <c r="HC50" s="99"/>
      <c r="HD50" s="99"/>
      <c r="HE50" s="99"/>
      <c r="HF50" s="99"/>
      <c r="HG50" s="99"/>
      <c r="HH50" s="99"/>
      <c r="HI50" s="99"/>
      <c r="HJ50" s="99"/>
      <c r="HK50" s="99"/>
      <c r="HL50" s="99"/>
      <c r="HM50" s="99"/>
      <c r="HN50" s="99"/>
      <c r="HO50" s="99"/>
      <c r="HP50" s="99"/>
      <c r="HQ50" s="99"/>
      <c r="HR50" s="99"/>
      <c r="HS50" s="99"/>
      <c r="HT50" s="99"/>
      <c r="HU50" s="99"/>
      <c r="HV50" s="99"/>
      <c r="HW50" s="99">
        <f t="shared" ref="HW50:IN50" si="498">HW19-$BX19</f>
        <v>35.171704445794973</v>
      </c>
      <c r="HX50" s="99">
        <f t="shared" si="498"/>
        <v>24.343532967373221</v>
      </c>
      <c r="HY50" s="99">
        <f t="shared" si="498"/>
        <v>20.623939961135846</v>
      </c>
      <c r="HZ50" s="99">
        <f t="shared" si="498"/>
        <v>17.643081237471222</v>
      </c>
      <c r="IA50" s="99">
        <f t="shared" si="498"/>
        <v>15.213002087268421</v>
      </c>
      <c r="IB50" s="99">
        <f t="shared" si="498"/>
        <v>13.200716340896804</v>
      </c>
      <c r="IC50" s="99">
        <f t="shared" si="498"/>
        <v>11.510911241069351</v>
      </c>
      <c r="ID50" s="99">
        <f t="shared" si="498"/>
        <v>10.074165392911738</v>
      </c>
      <c r="IE50" s="99">
        <f t="shared" si="498"/>
        <v>8.8390558506079628</v>
      </c>
      <c r="IF50" s="99">
        <f t="shared" si="498"/>
        <v>7.7668598759879615</v>
      </c>
      <c r="IG50" s="99">
        <f t="shared" si="498"/>
        <v>6.8279615026456497</v>
      </c>
      <c r="IH50" s="99">
        <f t="shared" si="498"/>
        <v>5.999380187250722</v>
      </c>
      <c r="II50" s="99">
        <f t="shared" si="498"/>
        <v>5.2630450635593036</v>
      </c>
      <c r="IJ50" s="99">
        <f t="shared" si="498"/>
        <v>4.6045711311669493</v>
      </c>
      <c r="IK50" s="99">
        <f t="shared" si="498"/>
        <v>4.0123782625653064</v>
      </c>
      <c r="IL50" s="99">
        <f t="shared" si="498"/>
        <v>3.4770478416660922</v>
      </c>
      <c r="IM50" s="99">
        <f t="shared" si="498"/>
        <v>2.9908465366767985</v>
      </c>
      <c r="IN50" s="99">
        <f t="shared" si="498"/>
        <v>2.547369285037945</v>
      </c>
      <c r="IO50" s="99">
        <f t="shared" ref="IO50:JF50" si="499">IO19-$BX19</f>
        <v>2.547369285037945</v>
      </c>
      <c r="IP50" s="99">
        <f t="shared" si="499"/>
        <v>1.8327996851833177</v>
      </c>
      <c r="IQ50" s="99">
        <f t="shared" si="499"/>
        <v>1.5098412814483311</v>
      </c>
      <c r="IR50" s="99">
        <f t="shared" si="499"/>
        <v>1.2069524163358665</v>
      </c>
      <c r="IS50" s="99">
        <f t="shared" si="499"/>
        <v>0.92233415897561599</v>
      </c>
      <c r="IT50" s="99">
        <f t="shared" si="499"/>
        <v>0.65439461386540643</v>
      </c>
      <c r="IU50" s="99">
        <f t="shared" si="499"/>
        <v>0.40172020402422959</v>
      </c>
      <c r="IV50" s="99">
        <f t="shared" si="499"/>
        <v>0.16305156761228545</v>
      </c>
      <c r="IW50" s="99">
        <f t="shared" si="499"/>
        <v>-6.2736767353698042E-2</v>
      </c>
      <c r="IX50" s="99">
        <f t="shared" si="499"/>
        <v>-0.27665359842518455</v>
      </c>
      <c r="IY50" s="99">
        <f t="shared" si="499"/>
        <v>-0.47960569177851653</v>
      </c>
      <c r="IZ50" s="99">
        <f t="shared" si="499"/>
        <v>-0.67241028752576426</v>
      </c>
      <c r="JA50" s="99">
        <f t="shared" si="499"/>
        <v>-0.85580582050479848</v>
      </c>
      <c r="JB50" s="99">
        <f t="shared" si="499"/>
        <v>-1.0304611450210643</v>
      </c>
      <c r="JC50" s="99">
        <f t="shared" si="499"/>
        <v>-1.1969835002323919</v>
      </c>
      <c r="JD50" s="99">
        <f t="shared" si="499"/>
        <v>-1.3559254112518033</v>
      </c>
      <c r="JE50" s="99">
        <f t="shared" si="499"/>
        <v>-1.5077906874373639</v>
      </c>
      <c r="JF50" s="99">
        <f t="shared" si="499"/>
        <v>-1.6530396520725503</v>
      </c>
      <c r="JG50" s="99">
        <f t="shared" ref="JG50:JX50" si="500">JG19-$BX19</f>
        <v>-2.5548745288724888</v>
      </c>
      <c r="JH50" s="99">
        <f t="shared" si="500"/>
        <v>-3.5305773573429633</v>
      </c>
      <c r="JI50" s="99">
        <f t="shared" si="500"/>
        <v>-3.9946802857631667</v>
      </c>
      <c r="JJ50" s="99">
        <f t="shared" si="500"/>
        <v>-4.4438833965600395</v>
      </c>
      <c r="JK50" s="99">
        <f t="shared" si="500"/>
        <v>-4.8788402280685261</v>
      </c>
      <c r="JL50" s="99">
        <f t="shared" si="500"/>
        <v>-5.3001700941655372</v>
      </c>
      <c r="JM50" s="99">
        <f t="shared" si="500"/>
        <v>-5.708460008835317</v>
      </c>
      <c r="JN50" s="99">
        <f t="shared" si="500"/>
        <v>-6.1042665121742914</v>
      </c>
      <c r="JO50" s="99">
        <f t="shared" si="500"/>
        <v>-6.4881173996926407</v>
      </c>
      <c r="JP50" s="99">
        <f t="shared" si="500"/>
        <v>-6.860513357494824</v>
      </c>
      <c r="JQ50" s="99">
        <f t="shared" si="500"/>
        <v>-7.2219295064481912</v>
      </c>
      <c r="JR50" s="99">
        <f t="shared" si="500"/>
        <v>-7.5728168588171911</v>
      </c>
      <c r="JS50" s="99">
        <f t="shared" si="500"/>
        <v>-7.9136036910805672</v>
      </c>
      <c r="JT50" s="99">
        <f t="shared" si="500"/>
        <v>-8.2446968367873694</v>
      </c>
      <c r="JU50" s="99">
        <f t="shared" si="500"/>
        <v>-8.5664829033678132</v>
      </c>
      <c r="JV50" s="99">
        <f t="shared" si="500"/>
        <v>-8.8793294168117995</v>
      </c>
      <c r="JW50" s="99">
        <f t="shared" si="500"/>
        <v>-9.1835858980773537</v>
      </c>
      <c r="JX50" s="99">
        <f t="shared" si="500"/>
        <v>-9.4795848750060259</v>
      </c>
      <c r="JY50" s="99"/>
      <c r="JZ50" s="99"/>
      <c r="KA50" s="99"/>
      <c r="KH50" s="103">
        <v>13</v>
      </c>
      <c r="KI50" s="100">
        <f t="shared" ref="KI50:LN50" si="501">((KI19/$KH$268)-INT(KI19/$KH$268))*2*PI()</f>
        <v>0.63399541605548371</v>
      </c>
      <c r="KJ50" s="100">
        <f t="shared" si="501"/>
        <v>2.5546720016290627</v>
      </c>
      <c r="KK50" s="100">
        <f t="shared" si="501"/>
        <v>1.4450142106952406</v>
      </c>
      <c r="KL50" s="100">
        <f t="shared" si="501"/>
        <v>2.0616131369308452</v>
      </c>
      <c r="KM50" s="100">
        <f t="shared" si="501"/>
        <v>3.9317058388178978</v>
      </c>
      <c r="KN50" s="100">
        <f t="shared" si="501"/>
        <v>0.45162653207150782</v>
      </c>
      <c r="KO50" s="100">
        <f t="shared" si="501"/>
        <v>3.9649024736222356</v>
      </c>
      <c r="KP50" s="100">
        <f t="shared" si="501"/>
        <v>1.7464150444345818</v>
      </c>
      <c r="KQ50" s="100">
        <f t="shared" si="501"/>
        <v>6.2468959580721766</v>
      </c>
      <c r="KR50" s="100">
        <f t="shared" si="501"/>
        <v>4.8140146440947129</v>
      </c>
      <c r="KS50" s="100">
        <f t="shared" si="501"/>
        <v>3.6658796250907018</v>
      </c>
      <c r="KT50" s="100">
        <f t="shared" si="501"/>
        <v>2.7524061530514947</v>
      </c>
      <c r="KU50" s="100">
        <f t="shared" si="501"/>
        <v>2.0344715790026213</v>
      </c>
      <c r="KV50" s="100">
        <f t="shared" si="501"/>
        <v>1.4811039176763969</v>
      </c>
      <c r="KW50" s="100">
        <f t="shared" si="501"/>
        <v>1.0674845853932999</v>
      </c>
      <c r="KX50" s="100">
        <f t="shared" si="501"/>
        <v>0.77350564230228058</v>
      </c>
      <c r="KY50" s="100">
        <f t="shared" si="501"/>
        <v>0.58271146290584319</v>
      </c>
      <c r="KZ50" s="100">
        <f t="shared" si="501"/>
        <v>0.48151135638394887</v>
      </c>
      <c r="LA50" s="100">
        <f t="shared" si="501"/>
        <v>0.48151135638394887</v>
      </c>
      <c r="LB50" s="100">
        <f t="shared" si="501"/>
        <v>0.97316477780061561</v>
      </c>
      <c r="LC50" s="100">
        <f t="shared" si="501"/>
        <v>1.2995449860590276</v>
      </c>
      <c r="LD50" s="100">
        <f t="shared" si="501"/>
        <v>1.6729580490106943</v>
      </c>
      <c r="LE50" s="100">
        <f t="shared" si="501"/>
        <v>2.0891501903960821</v>
      </c>
      <c r="LF50" s="100">
        <f t="shared" si="501"/>
        <v>2.544362589972204</v>
      </c>
      <c r="LG50" s="100">
        <f t="shared" si="501"/>
        <v>3.03526183435187</v>
      </c>
      <c r="LH50" s="100">
        <f t="shared" si="501"/>
        <v>3.5588817104471846</v>
      </c>
      <c r="LI50" s="100">
        <f t="shared" si="501"/>
        <v>4.1125742520357971</v>
      </c>
      <c r="LJ50" s="100">
        <f t="shared" si="501"/>
        <v>4.6939683762665183</v>
      </c>
      <c r="LK50" s="100">
        <f t="shared" si="501"/>
        <v>5.3009347783148977</v>
      </c>
      <c r="LL50" s="100">
        <f t="shared" si="501"/>
        <v>5.931556011701951</v>
      </c>
      <c r="LM50" s="100">
        <f t="shared" si="501"/>
        <v>0.30091557870634272</v>
      </c>
      <c r="LN50" s="100">
        <f t="shared" si="501"/>
        <v>0.97381716716632283</v>
      </c>
      <c r="LO50" s="100">
        <f t="shared" ref="LO50:MJ50" si="502">((LO19/$KH$268)-INT(LO19/$KH$268))*2*PI()</f>
        <v>1.665653847894971</v>
      </c>
      <c r="LP50" s="100">
        <f t="shared" si="502"/>
        <v>2.3751329012281817</v>
      </c>
      <c r="LQ50" s="100">
        <f t="shared" si="502"/>
        <v>3.1010762728316914</v>
      </c>
      <c r="LR50" s="100">
        <f t="shared" si="502"/>
        <v>3.8424081766843377</v>
      </c>
      <c r="LS50" s="100">
        <f t="shared" si="502"/>
        <v>0.68785167638757905</v>
      </c>
      <c r="LT50" s="100">
        <f t="shared" si="502"/>
        <v>4.8208367276833064</v>
      </c>
      <c r="LU50" s="100">
        <f t="shared" si="502"/>
        <v>0.85426698562139824</v>
      </c>
      <c r="LV50" s="100">
        <f t="shared" si="502"/>
        <v>3.3269566755639133</v>
      </c>
      <c r="LW50" s="100">
        <f t="shared" si="502"/>
        <v>5.9483096253411354</v>
      </c>
      <c r="LX50" s="100">
        <f t="shared" si="502"/>
        <v>2.4281666077517161</v>
      </c>
      <c r="LY50" s="100">
        <f t="shared" si="502"/>
        <v>5.3263315005503191</v>
      </c>
      <c r="LZ50" s="100">
        <f t="shared" si="502"/>
        <v>2.0702465875551463</v>
      </c>
      <c r="MA50" s="100">
        <f t="shared" si="502"/>
        <v>5.2204495115772636</v>
      </c>
      <c r="MB50" s="100">
        <f t="shared" si="502"/>
        <v>2.2050671996901561</v>
      </c>
      <c r="MC50" s="100">
        <f t="shared" si="502"/>
        <v>5.5852764449241326</v>
      </c>
      <c r="MD50" s="100">
        <f t="shared" si="502"/>
        <v>2.7898011798124953</v>
      </c>
      <c r="ME50" s="100">
        <f t="shared" si="502"/>
        <v>9.7190839650372021E-2</v>
      </c>
      <c r="MF50" s="100">
        <f t="shared" si="502"/>
        <v>3.7862470208517713</v>
      </c>
      <c r="MG50" s="100">
        <f t="shared" si="502"/>
        <v>1.2864514000177196</v>
      </c>
      <c r="MH50" s="100">
        <f t="shared" si="502"/>
        <v>5.1602478876333402</v>
      </c>
      <c r="MI50" s="100">
        <f t="shared" si="502"/>
        <v>2.8375462467933223</v>
      </c>
      <c r="MJ50" s="100">
        <f t="shared" si="502"/>
        <v>0.59800630938098387</v>
      </c>
      <c r="MK50" s="100"/>
      <c r="ML50" s="100"/>
      <c r="MM50" s="100"/>
      <c r="MN50" s="100"/>
      <c r="MO50" s="100"/>
      <c r="MP50" s="100"/>
      <c r="MQ50" s="100"/>
      <c r="MR50" s="100"/>
      <c r="MS50" s="100"/>
      <c r="MT50" s="100"/>
      <c r="MU50" s="100"/>
      <c r="MV50" s="100"/>
      <c r="MW50" s="100"/>
      <c r="MX50" s="100"/>
      <c r="MY50" s="100"/>
      <c r="MZ50" s="100"/>
      <c r="NA50" s="100"/>
      <c r="NB50" s="100"/>
      <c r="NC50" s="100"/>
      <c r="ND50" s="100"/>
      <c r="NE50" s="100"/>
      <c r="NF50" s="100"/>
      <c r="NG50" s="100">
        <f t="shared" ref="NG50:PH50" si="503">NG19-$BX19</f>
        <v>35.171704445794973</v>
      </c>
      <c r="NH50" s="100">
        <f t="shared" si="503"/>
        <v>24.343532967373221</v>
      </c>
      <c r="NI50" s="100">
        <f t="shared" si="503"/>
        <v>20.623939961135846</v>
      </c>
      <c r="NJ50" s="100">
        <f t="shared" si="503"/>
        <v>17.643081237471222</v>
      </c>
      <c r="NK50" s="100">
        <f t="shared" si="503"/>
        <v>15.213002087268421</v>
      </c>
      <c r="NL50" s="100">
        <f t="shared" si="503"/>
        <v>13.200716340896804</v>
      </c>
      <c r="NM50" s="100">
        <f t="shared" si="503"/>
        <v>11.510911241069351</v>
      </c>
      <c r="NN50" s="100">
        <f t="shared" si="503"/>
        <v>10.074165392911738</v>
      </c>
      <c r="NO50" s="100">
        <f t="shared" si="503"/>
        <v>8.8390558506079628</v>
      </c>
      <c r="NP50" s="100">
        <f t="shared" si="503"/>
        <v>7.7668598759879615</v>
      </c>
      <c r="NQ50" s="100">
        <f t="shared" si="503"/>
        <v>6.8279615026456497</v>
      </c>
      <c r="NR50" s="100">
        <f t="shared" si="503"/>
        <v>5.999380187250722</v>
      </c>
      <c r="NS50" s="100">
        <f t="shared" si="503"/>
        <v>5.2630450635593036</v>
      </c>
      <c r="NT50" s="100">
        <f t="shared" si="503"/>
        <v>4.6045711311669493</v>
      </c>
      <c r="NU50" s="100">
        <f t="shared" si="503"/>
        <v>4.0123782625653064</v>
      </c>
      <c r="NV50" s="100">
        <f t="shared" si="503"/>
        <v>3.4770478416660922</v>
      </c>
      <c r="NW50" s="100">
        <f t="shared" si="503"/>
        <v>2.9908465366767985</v>
      </c>
      <c r="NX50" s="100">
        <f t="shared" si="503"/>
        <v>2.547369285037945</v>
      </c>
      <c r="NY50" s="100">
        <f t="shared" si="503"/>
        <v>2.547369285037945</v>
      </c>
      <c r="NZ50" s="100">
        <f t="shared" si="503"/>
        <v>1.8327996851833177</v>
      </c>
      <c r="OA50" s="100">
        <f t="shared" si="503"/>
        <v>1.5098412814483311</v>
      </c>
      <c r="OB50" s="100">
        <f t="shared" si="503"/>
        <v>1.2069524163358665</v>
      </c>
      <c r="OC50" s="100">
        <f t="shared" si="503"/>
        <v>0.92233415897561599</v>
      </c>
      <c r="OD50" s="100">
        <f t="shared" si="503"/>
        <v>0.65439461386540643</v>
      </c>
      <c r="OE50" s="100">
        <f t="shared" si="503"/>
        <v>0.40172020402422959</v>
      </c>
      <c r="OF50" s="100">
        <f t="shared" si="503"/>
        <v>0.16305156761228545</v>
      </c>
      <c r="OG50" s="100">
        <f t="shared" si="503"/>
        <v>-6.2736767353698042E-2</v>
      </c>
      <c r="OH50" s="100">
        <f t="shared" si="503"/>
        <v>-0.27665359842518455</v>
      </c>
      <c r="OI50" s="100">
        <f t="shared" si="503"/>
        <v>-0.47960569177851653</v>
      </c>
      <c r="OJ50" s="100">
        <f t="shared" si="503"/>
        <v>-0.67241028752576426</v>
      </c>
      <c r="OK50" s="100">
        <f t="shared" si="503"/>
        <v>-0.85580582050479848</v>
      </c>
      <c r="OL50" s="100">
        <f t="shared" si="503"/>
        <v>-1.0304611450210643</v>
      </c>
      <c r="OM50" s="100">
        <f t="shared" si="503"/>
        <v>-1.1969835002323919</v>
      </c>
      <c r="ON50" s="100">
        <f t="shared" si="503"/>
        <v>-1.3559254112518033</v>
      </c>
      <c r="OO50" s="100">
        <f t="shared" si="503"/>
        <v>-1.5077906874373639</v>
      </c>
      <c r="OP50" s="100">
        <f t="shared" si="503"/>
        <v>-1.6530396520725503</v>
      </c>
      <c r="OQ50" s="100">
        <f t="shared" si="503"/>
        <v>-2.5548745288724888</v>
      </c>
      <c r="OR50" s="100">
        <f t="shared" si="503"/>
        <v>-3.5305773573429633</v>
      </c>
      <c r="OS50" s="100">
        <f t="shared" si="503"/>
        <v>-3.9946802857631667</v>
      </c>
      <c r="OT50" s="100">
        <f t="shared" si="503"/>
        <v>-4.4438833965600395</v>
      </c>
      <c r="OU50" s="100">
        <f t="shared" si="503"/>
        <v>-4.8788402280685261</v>
      </c>
      <c r="OV50" s="100">
        <f t="shared" si="503"/>
        <v>-5.3001700941655372</v>
      </c>
      <c r="OW50" s="100">
        <f t="shared" si="503"/>
        <v>-5.708460008835317</v>
      </c>
      <c r="OX50" s="100">
        <f t="shared" si="503"/>
        <v>-6.1042665121742914</v>
      </c>
      <c r="OY50" s="100">
        <f t="shared" si="503"/>
        <v>-6.4881173996926407</v>
      </c>
      <c r="OZ50" s="100">
        <f t="shared" si="503"/>
        <v>-6.860513357494824</v>
      </c>
      <c r="PA50" s="100">
        <f t="shared" si="503"/>
        <v>-7.2219295064481912</v>
      </c>
      <c r="PB50" s="100">
        <f t="shared" si="503"/>
        <v>-7.5728168588171911</v>
      </c>
      <c r="PC50" s="100">
        <f t="shared" si="503"/>
        <v>-7.9136036910805672</v>
      </c>
      <c r="PD50" s="100">
        <f t="shared" si="503"/>
        <v>-8.2446968367873694</v>
      </c>
      <c r="PE50" s="100">
        <f t="shared" si="503"/>
        <v>-8.5664829033678132</v>
      </c>
      <c r="PF50" s="100">
        <f t="shared" si="503"/>
        <v>-8.8793294168117995</v>
      </c>
      <c r="PG50" s="100">
        <f t="shared" si="503"/>
        <v>-9.1835858980773537</v>
      </c>
      <c r="PH50" s="100">
        <f t="shared" si="503"/>
        <v>-9.4795848750060259</v>
      </c>
      <c r="PI50" s="100"/>
      <c r="PJ50" s="100"/>
      <c r="PK50" s="100"/>
    </row>
    <row r="51" spans="1:427" x14ac:dyDescent="0.2">
      <c r="A51" s="92"/>
      <c r="B51" s="92"/>
      <c r="C51" s="101">
        <v>14</v>
      </c>
      <c r="D51" s="98">
        <f t="shared" ref="D51:AI51" si="504">((D20/$C$270)-INT(D20/$C$270))*2*PI()</f>
        <v>5.6091633563422283</v>
      </c>
      <c r="E51" s="98">
        <f t="shared" si="504"/>
        <v>4.9143101618777489E-2</v>
      </c>
      <c r="F51" s="98">
        <f t="shared" si="504"/>
        <v>1.4310042482702763</v>
      </c>
      <c r="G51" s="98">
        <f t="shared" si="504"/>
        <v>3.2282958450804915</v>
      </c>
      <c r="H51" s="98">
        <f t="shared" si="504"/>
        <v>5.3263982854669107</v>
      </c>
      <c r="I51" s="98">
        <f t="shared" si="504"/>
        <v>1.3647585895579772</v>
      </c>
      <c r="J51" s="98">
        <f t="shared" si="504"/>
        <v>3.8561199602642016</v>
      </c>
      <c r="K51" s="98">
        <f t="shared" si="504"/>
        <v>0.19599952434677873</v>
      </c>
      <c r="L51" s="98">
        <f t="shared" si="504"/>
        <v>2.923055663839349</v>
      </c>
      <c r="M51" s="98">
        <f t="shared" si="504"/>
        <v>5.7335323221504328</v>
      </c>
      <c r="N51" s="98">
        <f t="shared" si="504"/>
        <v>2.3286882742887149</v>
      </c>
      <c r="O51" s="98">
        <f t="shared" si="504"/>
        <v>5.2629325800002205</v>
      </c>
      <c r="P51" s="98">
        <f t="shared" si="504"/>
        <v>1.9605578511470751</v>
      </c>
      <c r="Q51" s="98">
        <f t="shared" si="504"/>
        <v>4.9805474799512206</v>
      </c>
      <c r="R51" s="98">
        <f t="shared" si="504"/>
        <v>1.7506141823514239</v>
      </c>
      <c r="S51" s="98">
        <f t="shared" si="504"/>
        <v>4.8323368517208829</v>
      </c>
      <c r="T51" s="98">
        <f t="shared" si="504"/>
        <v>1.6554248355531826</v>
      </c>
      <c r="U51" s="98">
        <f t="shared" si="504"/>
        <v>4.7830121238317762</v>
      </c>
      <c r="V51" s="98">
        <f t="shared" si="504"/>
        <v>4.7830121238317762</v>
      </c>
      <c r="W51" s="98">
        <f t="shared" si="504"/>
        <v>4.9241541917005236</v>
      </c>
      <c r="X51" s="98">
        <f t="shared" si="504"/>
        <v>5.0139893441264167</v>
      </c>
      <c r="Y51" s="98">
        <f t="shared" si="504"/>
        <v>5.1150711386294265</v>
      </c>
      <c r="Z51" s="98">
        <f t="shared" si="504"/>
        <v>5.2263817579107421</v>
      </c>
      <c r="AA51" s="98">
        <f t="shared" si="504"/>
        <v>5.347021919313149</v>
      </c>
      <c r="AB51" s="98">
        <f t="shared" si="504"/>
        <v>5.4761942000842714</v>
      </c>
      <c r="AC51" s="98">
        <f t="shared" si="504"/>
        <v>5.6131890857815918</v>
      </c>
      <c r="AD51" s="98">
        <f t="shared" si="504"/>
        <v>5.7573732393746164</v>
      </c>
      <c r="AE51" s="98">
        <f t="shared" si="504"/>
        <v>5.9081795912976212</v>
      </c>
      <c r="AF51" s="98">
        <f t="shared" si="504"/>
        <v>6.0650989304951013</v>
      </c>
      <c r="AG51" s="98">
        <f t="shared" si="504"/>
        <v>6.2276727388907052</v>
      </c>
      <c r="AH51" s="98">
        <f t="shared" si="504"/>
        <v>0.11230175362800369</v>
      </c>
      <c r="AI51" s="98">
        <f t="shared" si="504"/>
        <v>0.28498193053335091</v>
      </c>
      <c r="AJ51" s="98">
        <f t="shared" ref="AJ51:BE51" si="505">((AJ20/$C$270)-INT(AJ20/$C$270))*2*PI()</f>
        <v>0.46218806241217519</v>
      </c>
      <c r="AK51" s="98">
        <f t="shared" si="505"/>
        <v>0.6436110818155768</v>
      </c>
      <c r="AL51" s="98">
        <f t="shared" si="505"/>
        <v>0.82896934654140253</v>
      </c>
      <c r="AM51" s="98">
        <f t="shared" si="505"/>
        <v>1.0180056729883515</v>
      </c>
      <c r="AN51" s="98">
        <f t="shared" si="505"/>
        <v>0.25261110900691519</v>
      </c>
      <c r="AO51" s="98">
        <f t="shared" si="505"/>
        <v>1.310918767767957</v>
      </c>
      <c r="AP51" s="98">
        <f t="shared" si="505"/>
        <v>5.0435754422006216</v>
      </c>
      <c r="AQ51" s="98">
        <f t="shared" si="505"/>
        <v>2.5316754832381942</v>
      </c>
      <c r="AR51" s="98">
        <f t="shared" si="505"/>
        <v>5.6568295268611311E-2</v>
      </c>
      <c r="AS51" s="98">
        <f t="shared" si="505"/>
        <v>3.8997117014122247</v>
      </c>
      <c r="AT51" s="98">
        <f t="shared" si="505"/>
        <v>1.4931086185975191</v>
      </c>
      <c r="AU51" s="98">
        <f t="shared" si="505"/>
        <v>5.4015973571121405</v>
      </c>
      <c r="AV51" s="98">
        <f t="shared" si="505"/>
        <v>3.0573628226944245</v>
      </c>
      <c r="AW51" s="98">
        <f t="shared" si="505"/>
        <v>0.74222779713582243</v>
      </c>
      <c r="AX51" s="98">
        <f t="shared" si="505"/>
        <v>4.7380915813555626</v>
      </c>
      <c r="AY51" s="98">
        <f t="shared" si="505"/>
        <v>2.4773690389393979</v>
      </c>
      <c r="AZ51" s="98">
        <f t="shared" si="505"/>
        <v>0.24209777352063191</v>
      </c>
      <c r="BA51" s="98">
        <f t="shared" si="505"/>
        <v>4.3143778819582543</v>
      </c>
      <c r="BB51" s="98">
        <f t="shared" si="505"/>
        <v>2.1268120213633162</v>
      </c>
      <c r="BC51" s="98">
        <f t="shared" si="505"/>
        <v>6.2447988373089469</v>
      </c>
      <c r="BD51" s="98">
        <f t="shared" si="505"/>
        <v>4.1010470512206316</v>
      </c>
      <c r="BE51" s="98">
        <f t="shared" si="505"/>
        <v>1.9778694016176837</v>
      </c>
      <c r="BF51" s="98"/>
      <c r="BG51" s="98"/>
      <c r="BH51" s="98"/>
      <c r="BI51" s="98"/>
      <c r="BJ51" s="98"/>
      <c r="BK51" s="98"/>
      <c r="BL51" s="98"/>
      <c r="BM51" s="98"/>
      <c r="BN51" s="98"/>
      <c r="BO51" s="98"/>
      <c r="BP51" s="98"/>
      <c r="BQ51" s="98"/>
      <c r="BR51" s="98"/>
      <c r="BS51" s="98"/>
      <c r="BT51" s="98"/>
      <c r="BU51" s="98"/>
      <c r="BV51" s="98"/>
      <c r="BW51" s="98"/>
      <c r="BX51" s="98"/>
      <c r="BY51" s="98"/>
      <c r="BZ51" s="98">
        <f t="shared" ref="BZ51:DE51" si="506">BZ20-$BX20</f>
        <v>33.373636107015045</v>
      </c>
      <c r="CA51" s="98">
        <f t="shared" si="506"/>
        <v>22.658797861841379</v>
      </c>
      <c r="CB51" s="98">
        <f t="shared" si="506"/>
        <v>18.998161045833001</v>
      </c>
      <c r="CC51" s="98">
        <f t="shared" si="506"/>
        <v>16.070893095723875</v>
      </c>
      <c r="CD51" s="98">
        <f t="shared" si="506"/>
        <v>13.688245995400109</v>
      </c>
      <c r="CE51" s="98">
        <f t="shared" si="506"/>
        <v>11.717523858709257</v>
      </c>
      <c r="CF51" s="98">
        <f t="shared" si="506"/>
        <v>10.064063994651576</v>
      </c>
      <c r="CG51" s="98">
        <f t="shared" si="506"/>
        <v>8.6591577678820784</v>
      </c>
      <c r="CH51" s="98">
        <f t="shared" si="506"/>
        <v>7.4520448984692109</v>
      </c>
      <c r="CI51" s="98">
        <f t="shared" si="506"/>
        <v>6.4045802370615661</v>
      </c>
      <c r="CJ51" s="98">
        <f t="shared" si="506"/>
        <v>5.4876369251932999</v>
      </c>
      <c r="CK51" s="98">
        <f t="shared" si="506"/>
        <v>4.6786433260987224</v>
      </c>
      <c r="CL51" s="98">
        <f t="shared" si="506"/>
        <v>3.9598688368700152</v>
      </c>
      <c r="CM51" s="98">
        <f t="shared" si="506"/>
        <v>3.3172115284567383</v>
      </c>
      <c r="CN51" s="98">
        <f t="shared" si="506"/>
        <v>2.7393272887428566</v>
      </c>
      <c r="CO51" s="98">
        <f t="shared" si="506"/>
        <v>2.2169949950628336</v>
      </c>
      <c r="CP51" s="98">
        <f t="shared" si="506"/>
        <v>1.742647298644016</v>
      </c>
      <c r="CQ51" s="98">
        <f t="shared" si="506"/>
        <v>1.3100193020826509</v>
      </c>
      <c r="CR51" s="98">
        <f t="shared" si="506"/>
        <v>1.3100193020826509</v>
      </c>
      <c r="CS51" s="98">
        <f t="shared" si="506"/>
        <v>0.61107523790664686</v>
      </c>
      <c r="CT51" s="98">
        <f t="shared" si="506"/>
        <v>0.29520412709942434</v>
      </c>
      <c r="CU51" s="98">
        <f t="shared" si="506"/>
        <v>-1.0247416002187038E-3</v>
      </c>
      <c r="CV51" s="98">
        <f t="shared" si="506"/>
        <v>-0.27937381937434225</v>
      </c>
      <c r="CW51" s="98">
        <f t="shared" si="506"/>
        <v>-0.54140243885612449</v>
      </c>
      <c r="CX51" s="98">
        <f t="shared" si="506"/>
        <v>-0.78849503669596288</v>
      </c>
      <c r="CY51" s="98">
        <f t="shared" si="506"/>
        <v>-1.0218848325626197</v>
      </c>
      <c r="CZ51" s="98">
        <f t="shared" si="506"/>
        <v>-1.2426737893251527</v>
      </c>
      <c r="DA51" s="98">
        <f t="shared" si="506"/>
        <v>-1.4518495136776153</v>
      </c>
      <c r="DB51" s="98">
        <f t="shared" si="506"/>
        <v>-1.6502996271379686</v>
      </c>
      <c r="DC51" s="98">
        <f t="shared" si="506"/>
        <v>-1.838824035676879</v>
      </c>
      <c r="DD51" s="98">
        <f t="shared" si="506"/>
        <v>-2.0181454458426629</v>
      </c>
      <c r="DE51" s="98">
        <f t="shared" si="506"/>
        <v>-2.1889184113396993</v>
      </c>
      <c r="DF51" s="98">
        <f t="shared" ref="DF51:EA51" si="507">DF20-$BX20</f>
        <v>-2.3517371429425111</v>
      </c>
      <c r="DG51" s="98">
        <f t="shared" si="507"/>
        <v>-2.5071422736040745</v>
      </c>
      <c r="DH51" s="98">
        <f t="shared" si="507"/>
        <v>-2.6556267375046048</v>
      </c>
      <c r="DI51" s="98">
        <f t="shared" si="507"/>
        <v>-2.7976408949365066</v>
      </c>
      <c r="DJ51" s="98">
        <f t="shared" si="507"/>
        <v>-3.6995614848009666</v>
      </c>
      <c r="DK51" s="98">
        <f t="shared" si="507"/>
        <v>-4.6703518887247526</v>
      </c>
      <c r="DL51" s="98">
        <f t="shared" si="507"/>
        <v>-5.1320936625488116</v>
      </c>
      <c r="DM51" s="98">
        <f t="shared" si="507"/>
        <v>-5.5789971684034469</v>
      </c>
      <c r="DN51" s="98">
        <f t="shared" si="507"/>
        <v>-6.0117144997512355</v>
      </c>
      <c r="DO51" s="98">
        <f t="shared" si="507"/>
        <v>-6.4308634845006338</v>
      </c>
      <c r="DP51" s="98">
        <f t="shared" si="507"/>
        <v>-6.8370296242797792</v>
      </c>
      <c r="DQ51" s="98">
        <f t="shared" si="507"/>
        <v>-7.2307679328140466</v>
      </c>
      <c r="DR51" s="98">
        <f t="shared" si="507"/>
        <v>-7.6126046755867947</v>
      </c>
      <c r="DS51" s="98">
        <f t="shared" si="507"/>
        <v>-7.9830390136461915</v>
      </c>
      <c r="DT51" s="98">
        <f t="shared" si="507"/>
        <v>-8.3425445549110293</v>
      </c>
      <c r="DU51" s="98">
        <f t="shared" si="507"/>
        <v>-8.6915708166646652</v>
      </c>
      <c r="DV51" s="98">
        <f t="shared" si="507"/>
        <v>-9.0305446031373435</v>
      </c>
      <c r="DW51" s="98">
        <f t="shared" si="507"/>
        <v>-9.3598713021919764</v>
      </c>
      <c r="DX51" s="98">
        <f t="shared" si="507"/>
        <v>-9.6799361051662913</v>
      </c>
      <c r="DY51" s="98">
        <f t="shared" si="507"/>
        <v>-9.9911051539024811</v>
      </c>
      <c r="DZ51" s="98">
        <f t="shared" si="507"/>
        <v>-10.293726618929867</v>
      </c>
      <c r="EA51" s="98">
        <f t="shared" si="507"/>
        <v>-10.588131712664563</v>
      </c>
      <c r="EB51" s="98"/>
      <c r="EC51" s="98"/>
      <c r="ED51" s="98"/>
      <c r="EE51" s="98"/>
      <c r="EF51" s="98"/>
      <c r="EG51" s="98"/>
      <c r="EH51" s="98"/>
      <c r="EI51" s="98"/>
      <c r="EJ51" s="98"/>
      <c r="EK51" s="98"/>
      <c r="EL51" s="98"/>
      <c r="EM51" s="98"/>
      <c r="EN51" s="98"/>
      <c r="EO51" s="98"/>
      <c r="EP51" s="98"/>
      <c r="EU51" s="94"/>
      <c r="EV51" s="94"/>
      <c r="EW51" s="94"/>
      <c r="EX51" s="102">
        <v>14</v>
      </c>
      <c r="EY51" s="99">
        <f t="shared" ref="EY51:GD51" si="508">((EY20/$EX$268)-INT(EY20/$EX$268))*2*PI()</f>
        <v>4.9351414055048703</v>
      </c>
      <c r="EZ51" s="99">
        <f t="shared" si="508"/>
        <v>9.8286203237554978E-2</v>
      </c>
      <c r="FA51" s="99">
        <f t="shared" si="508"/>
        <v>2.8620084965405526</v>
      </c>
      <c r="FB51" s="99">
        <f t="shared" si="508"/>
        <v>0.17340638298139699</v>
      </c>
      <c r="FC51" s="99">
        <f t="shared" si="508"/>
        <v>4.3696112637542361</v>
      </c>
      <c r="FD51" s="99">
        <f t="shared" si="508"/>
        <v>2.7295171791159545</v>
      </c>
      <c r="FE51" s="99">
        <f t="shared" si="508"/>
        <v>1.4290546133488169</v>
      </c>
      <c r="FF51" s="99">
        <f t="shared" si="508"/>
        <v>0.39199904869355745</v>
      </c>
      <c r="FG51" s="99">
        <f t="shared" si="508"/>
        <v>5.846111327678698</v>
      </c>
      <c r="FH51" s="99">
        <f t="shared" si="508"/>
        <v>5.1838793371212795</v>
      </c>
      <c r="FI51" s="99">
        <f t="shared" si="508"/>
        <v>4.6573765485774299</v>
      </c>
      <c r="FJ51" s="99">
        <f t="shared" si="508"/>
        <v>4.2426798528208547</v>
      </c>
      <c r="FK51" s="99">
        <f t="shared" si="508"/>
        <v>3.9211157022941503</v>
      </c>
      <c r="FL51" s="99">
        <f t="shared" si="508"/>
        <v>3.6779096527228545</v>
      </c>
      <c r="FM51" s="99">
        <f t="shared" si="508"/>
        <v>3.5012283647028477</v>
      </c>
      <c r="FN51" s="99">
        <f t="shared" si="508"/>
        <v>3.38148839626218</v>
      </c>
      <c r="FO51" s="99">
        <f t="shared" si="508"/>
        <v>3.3108496711063653</v>
      </c>
      <c r="FP51" s="99">
        <f t="shared" si="508"/>
        <v>3.2828389404839666</v>
      </c>
      <c r="FQ51" s="99">
        <f t="shared" si="508"/>
        <v>3.2828389404839666</v>
      </c>
      <c r="FR51" s="99">
        <f t="shared" si="508"/>
        <v>3.5651230762214605</v>
      </c>
      <c r="FS51" s="99">
        <f t="shared" si="508"/>
        <v>3.7447933810732481</v>
      </c>
      <c r="FT51" s="99">
        <f t="shared" si="508"/>
        <v>3.9469569700792673</v>
      </c>
      <c r="FU51" s="99">
        <f t="shared" si="508"/>
        <v>4.169578208641898</v>
      </c>
      <c r="FV51" s="99">
        <f t="shared" si="508"/>
        <v>4.4108585314467126</v>
      </c>
      <c r="FW51" s="99">
        <f t="shared" si="508"/>
        <v>4.6692030929889574</v>
      </c>
      <c r="FX51" s="99">
        <f t="shared" si="508"/>
        <v>4.9431928643835974</v>
      </c>
      <c r="FY51" s="99">
        <f t="shared" si="508"/>
        <v>5.2315611715696466</v>
      </c>
      <c r="FZ51" s="99">
        <f t="shared" si="508"/>
        <v>5.533173875415657</v>
      </c>
      <c r="GA51" s="99">
        <f t="shared" si="508"/>
        <v>5.8470125538106164</v>
      </c>
      <c r="GB51" s="99">
        <f t="shared" si="508"/>
        <v>6.172160170601825</v>
      </c>
      <c r="GC51" s="99">
        <f t="shared" si="508"/>
        <v>0.22460350725600739</v>
      </c>
      <c r="GD51" s="99">
        <f t="shared" si="508"/>
        <v>0.56996386106670183</v>
      </c>
      <c r="GE51" s="99">
        <f t="shared" ref="GE51:GZ51" si="509">((GE20/$EX$268)-INT(GE20/$EX$268))*2*PI()</f>
        <v>0.92437612482435039</v>
      </c>
      <c r="GF51" s="99">
        <f t="shared" si="509"/>
        <v>1.2872221636311536</v>
      </c>
      <c r="GG51" s="99">
        <f t="shared" si="509"/>
        <v>1.6579386930828051</v>
      </c>
      <c r="GH51" s="99">
        <f t="shared" si="509"/>
        <v>2.0360113459767031</v>
      </c>
      <c r="GI51" s="99">
        <f t="shared" si="509"/>
        <v>0.50522221801383038</v>
      </c>
      <c r="GJ51" s="99">
        <f t="shared" si="509"/>
        <v>2.621837535535914</v>
      </c>
      <c r="GK51" s="99">
        <f t="shared" si="509"/>
        <v>3.8039655772216578</v>
      </c>
      <c r="GL51" s="99">
        <f t="shared" si="509"/>
        <v>5.0633509664763885</v>
      </c>
      <c r="GM51" s="99">
        <f t="shared" si="509"/>
        <v>0.11313659053722262</v>
      </c>
      <c r="GN51" s="99">
        <f t="shared" si="509"/>
        <v>1.5162380956448633</v>
      </c>
      <c r="GO51" s="99">
        <f t="shared" si="509"/>
        <v>2.9862172371950382</v>
      </c>
      <c r="GP51" s="99">
        <f t="shared" si="509"/>
        <v>4.5200094070446948</v>
      </c>
      <c r="GQ51" s="99">
        <f t="shared" si="509"/>
        <v>6.114725645388849</v>
      </c>
      <c r="GR51" s="99">
        <f t="shared" si="509"/>
        <v>1.4844555942716449</v>
      </c>
      <c r="GS51" s="99">
        <f t="shared" si="509"/>
        <v>3.1929978555315395</v>
      </c>
      <c r="GT51" s="99">
        <f t="shared" si="509"/>
        <v>4.9547380778787957</v>
      </c>
      <c r="GU51" s="99">
        <f t="shared" si="509"/>
        <v>0.48419554704126383</v>
      </c>
      <c r="GV51" s="99">
        <f t="shared" si="509"/>
        <v>2.345570456736922</v>
      </c>
      <c r="GW51" s="99">
        <f t="shared" si="509"/>
        <v>4.2536240427266323</v>
      </c>
      <c r="GX51" s="99">
        <f t="shared" si="509"/>
        <v>6.2064123674383085</v>
      </c>
      <c r="GY51" s="99">
        <f t="shared" si="509"/>
        <v>1.9189087952616775</v>
      </c>
      <c r="GZ51" s="99">
        <f t="shared" si="509"/>
        <v>3.9557388032353673</v>
      </c>
      <c r="HA51" s="99"/>
      <c r="HB51" s="99"/>
      <c r="HC51" s="99"/>
      <c r="HD51" s="99"/>
      <c r="HE51" s="99"/>
      <c r="HF51" s="99"/>
      <c r="HG51" s="99"/>
      <c r="HH51" s="99"/>
      <c r="HI51" s="99"/>
      <c r="HJ51" s="99"/>
      <c r="HK51" s="99"/>
      <c r="HL51" s="99"/>
      <c r="HM51" s="99"/>
      <c r="HN51" s="99"/>
      <c r="HO51" s="99"/>
      <c r="HP51" s="99"/>
      <c r="HQ51" s="99"/>
      <c r="HR51" s="99"/>
      <c r="HS51" s="99"/>
      <c r="HT51" s="99"/>
      <c r="HU51" s="99"/>
      <c r="HV51" s="99"/>
      <c r="HW51" s="99">
        <f t="shared" ref="HW51:IN51" si="510">HW20-$BX20</f>
        <v>33.373636107015045</v>
      </c>
      <c r="HX51" s="99">
        <f t="shared" si="510"/>
        <v>22.658797861841379</v>
      </c>
      <c r="HY51" s="99">
        <f t="shared" si="510"/>
        <v>18.998161045833001</v>
      </c>
      <c r="HZ51" s="99">
        <f t="shared" si="510"/>
        <v>16.070893095723875</v>
      </c>
      <c r="IA51" s="99">
        <f t="shared" si="510"/>
        <v>13.688245995400109</v>
      </c>
      <c r="IB51" s="99">
        <f t="shared" si="510"/>
        <v>11.717523858709257</v>
      </c>
      <c r="IC51" s="99">
        <f t="shared" si="510"/>
        <v>10.064063994651576</v>
      </c>
      <c r="ID51" s="99">
        <f t="shared" si="510"/>
        <v>8.6591577678820784</v>
      </c>
      <c r="IE51" s="99">
        <f t="shared" si="510"/>
        <v>7.4520448984692109</v>
      </c>
      <c r="IF51" s="99">
        <f t="shared" si="510"/>
        <v>6.4045802370615661</v>
      </c>
      <c r="IG51" s="99">
        <f t="shared" si="510"/>
        <v>5.4876369251932999</v>
      </c>
      <c r="IH51" s="99">
        <f t="shared" si="510"/>
        <v>4.6786433260987224</v>
      </c>
      <c r="II51" s="99">
        <f t="shared" si="510"/>
        <v>3.9598688368700152</v>
      </c>
      <c r="IJ51" s="99">
        <f t="shared" si="510"/>
        <v>3.3172115284567383</v>
      </c>
      <c r="IK51" s="99">
        <f t="shared" si="510"/>
        <v>2.7393272887428566</v>
      </c>
      <c r="IL51" s="99">
        <f t="shared" si="510"/>
        <v>2.2169949950628336</v>
      </c>
      <c r="IM51" s="99">
        <f t="shared" si="510"/>
        <v>1.742647298644016</v>
      </c>
      <c r="IN51" s="99">
        <f t="shared" si="510"/>
        <v>1.3100193020826509</v>
      </c>
      <c r="IO51" s="99">
        <f t="shared" ref="IO51:JF51" si="511">IO20-$BX20</f>
        <v>1.3100193020826509</v>
      </c>
      <c r="IP51" s="99">
        <f t="shared" si="511"/>
        <v>0.61107523790664686</v>
      </c>
      <c r="IQ51" s="99">
        <f t="shared" si="511"/>
        <v>0.29520412709942434</v>
      </c>
      <c r="IR51" s="99">
        <f t="shared" si="511"/>
        <v>-1.0247416002187038E-3</v>
      </c>
      <c r="IS51" s="99">
        <f t="shared" si="511"/>
        <v>-0.27937381937434225</v>
      </c>
      <c r="IT51" s="99">
        <f t="shared" si="511"/>
        <v>-0.54140243885612449</v>
      </c>
      <c r="IU51" s="99">
        <f t="shared" si="511"/>
        <v>-0.78849503669596288</v>
      </c>
      <c r="IV51" s="99">
        <f t="shared" si="511"/>
        <v>-1.0218848325626197</v>
      </c>
      <c r="IW51" s="99">
        <f t="shared" si="511"/>
        <v>-1.2426737893251527</v>
      </c>
      <c r="IX51" s="99">
        <f t="shared" si="511"/>
        <v>-1.4518495136776153</v>
      </c>
      <c r="IY51" s="99">
        <f t="shared" si="511"/>
        <v>-1.6502996271379686</v>
      </c>
      <c r="IZ51" s="99">
        <f t="shared" si="511"/>
        <v>-1.838824035676879</v>
      </c>
      <c r="JA51" s="99">
        <f t="shared" si="511"/>
        <v>-2.0181454458426629</v>
      </c>
      <c r="JB51" s="99">
        <f t="shared" si="511"/>
        <v>-2.1889184113396993</v>
      </c>
      <c r="JC51" s="99">
        <f t="shared" si="511"/>
        <v>-2.3517371429425111</v>
      </c>
      <c r="JD51" s="99">
        <f t="shared" si="511"/>
        <v>-2.5071422736040745</v>
      </c>
      <c r="JE51" s="99">
        <f t="shared" si="511"/>
        <v>-2.6556267375046048</v>
      </c>
      <c r="JF51" s="99">
        <f t="shared" si="511"/>
        <v>-2.7976408949365066</v>
      </c>
      <c r="JG51" s="99">
        <f t="shared" ref="JG51:JX51" si="512">JG20-$BX20</f>
        <v>-3.6995614848009666</v>
      </c>
      <c r="JH51" s="99">
        <f t="shared" si="512"/>
        <v>-4.6703518887247526</v>
      </c>
      <c r="JI51" s="99">
        <f t="shared" si="512"/>
        <v>-5.1320936625488116</v>
      </c>
      <c r="JJ51" s="99">
        <f t="shared" si="512"/>
        <v>-5.5789971684034469</v>
      </c>
      <c r="JK51" s="99">
        <f t="shared" si="512"/>
        <v>-6.0117144997512355</v>
      </c>
      <c r="JL51" s="99">
        <f t="shared" si="512"/>
        <v>-6.4308634845006338</v>
      </c>
      <c r="JM51" s="99">
        <f t="shared" si="512"/>
        <v>-6.8370296242797792</v>
      </c>
      <c r="JN51" s="99">
        <f t="shared" si="512"/>
        <v>-7.2307679328140466</v>
      </c>
      <c r="JO51" s="99">
        <f t="shared" si="512"/>
        <v>-7.6126046755867947</v>
      </c>
      <c r="JP51" s="99">
        <f t="shared" si="512"/>
        <v>-7.9830390136461915</v>
      </c>
      <c r="JQ51" s="99">
        <f t="shared" si="512"/>
        <v>-8.3425445549110293</v>
      </c>
      <c r="JR51" s="99">
        <f t="shared" si="512"/>
        <v>-8.6915708166646652</v>
      </c>
      <c r="JS51" s="99">
        <f t="shared" si="512"/>
        <v>-9.0305446031373435</v>
      </c>
      <c r="JT51" s="99">
        <f t="shared" si="512"/>
        <v>-9.3598713021919764</v>
      </c>
      <c r="JU51" s="99">
        <f t="shared" si="512"/>
        <v>-9.6799361051662913</v>
      </c>
      <c r="JV51" s="99">
        <f t="shared" si="512"/>
        <v>-9.9911051539024811</v>
      </c>
      <c r="JW51" s="99">
        <f t="shared" si="512"/>
        <v>-10.293726618929867</v>
      </c>
      <c r="JX51" s="99">
        <f t="shared" si="512"/>
        <v>-10.588131712664563</v>
      </c>
      <c r="JY51" s="99"/>
      <c r="JZ51" s="99"/>
      <c r="KA51" s="99"/>
      <c r="KH51" s="103">
        <v>14</v>
      </c>
      <c r="KI51" s="100">
        <f t="shared" ref="KI51:LN51" si="513">((KI20/$KH$268)-INT(KI20/$KH$268))*2*PI()</f>
        <v>3.587097503830154</v>
      </c>
      <c r="KJ51" s="100">
        <f t="shared" si="513"/>
        <v>0.19657240647510996</v>
      </c>
      <c r="KK51" s="100">
        <f t="shared" si="513"/>
        <v>5.7240169930811051</v>
      </c>
      <c r="KL51" s="100">
        <f t="shared" si="513"/>
        <v>0.34681276596279398</v>
      </c>
      <c r="KM51" s="100">
        <f t="shared" si="513"/>
        <v>2.4560372203288856</v>
      </c>
      <c r="KN51" s="100">
        <f t="shared" si="513"/>
        <v>5.459034358231909</v>
      </c>
      <c r="KO51" s="100">
        <f t="shared" si="513"/>
        <v>2.8581092266976338</v>
      </c>
      <c r="KP51" s="100">
        <f t="shared" si="513"/>
        <v>0.7839980973871149</v>
      </c>
      <c r="KQ51" s="100">
        <f t="shared" si="513"/>
        <v>5.4090373481778107</v>
      </c>
      <c r="KR51" s="100">
        <f t="shared" si="513"/>
        <v>4.0845733670629736</v>
      </c>
      <c r="KS51" s="100">
        <f t="shared" si="513"/>
        <v>3.0315677899752727</v>
      </c>
      <c r="KT51" s="100">
        <f t="shared" si="513"/>
        <v>2.2021743984621236</v>
      </c>
      <c r="KU51" s="100">
        <f t="shared" si="513"/>
        <v>1.5590460974087139</v>
      </c>
      <c r="KV51" s="100">
        <f t="shared" si="513"/>
        <v>1.0726339982661224</v>
      </c>
      <c r="KW51" s="100">
        <f t="shared" si="513"/>
        <v>0.71927142222610918</v>
      </c>
      <c r="KX51" s="100">
        <f t="shared" si="513"/>
        <v>0.47979148534477384</v>
      </c>
      <c r="KY51" s="100">
        <f t="shared" si="513"/>
        <v>0.33851403503314398</v>
      </c>
      <c r="KZ51" s="100">
        <f t="shared" si="513"/>
        <v>0.28249257378834686</v>
      </c>
      <c r="LA51" s="100">
        <f t="shared" si="513"/>
        <v>0.28249257378834686</v>
      </c>
      <c r="LB51" s="100">
        <f t="shared" si="513"/>
        <v>0.84706084526333481</v>
      </c>
      <c r="LC51" s="100">
        <f t="shared" si="513"/>
        <v>1.2064014549669098</v>
      </c>
      <c r="LD51" s="100">
        <f t="shared" si="513"/>
        <v>1.6107286329789479</v>
      </c>
      <c r="LE51" s="100">
        <f t="shared" si="513"/>
        <v>2.0559711101042102</v>
      </c>
      <c r="LF51" s="100">
        <f t="shared" si="513"/>
        <v>2.5385317557138385</v>
      </c>
      <c r="LG51" s="100">
        <f t="shared" si="513"/>
        <v>3.0552208787983277</v>
      </c>
      <c r="LH51" s="100">
        <f t="shared" si="513"/>
        <v>3.603200421587609</v>
      </c>
      <c r="LI51" s="100">
        <f t="shared" si="513"/>
        <v>4.179937035959707</v>
      </c>
      <c r="LJ51" s="100">
        <f t="shared" si="513"/>
        <v>4.7831624436517268</v>
      </c>
      <c r="LK51" s="100">
        <f t="shared" si="513"/>
        <v>5.4108398004416465</v>
      </c>
      <c r="LL51" s="100">
        <f t="shared" si="513"/>
        <v>6.0611350340240637</v>
      </c>
      <c r="LM51" s="100">
        <f t="shared" si="513"/>
        <v>0.44920701451201478</v>
      </c>
      <c r="LN51" s="100">
        <f t="shared" si="513"/>
        <v>1.1399277221334037</v>
      </c>
      <c r="LO51" s="100">
        <f t="shared" ref="LO51:MJ51" si="514">((LO20/$KH$268)-INT(LO20/$KH$268))*2*PI()</f>
        <v>1.8487522496487008</v>
      </c>
      <c r="LP51" s="100">
        <f t="shared" si="514"/>
        <v>2.5744443272623072</v>
      </c>
      <c r="LQ51" s="100">
        <f t="shared" si="514"/>
        <v>3.3158773861656101</v>
      </c>
      <c r="LR51" s="100">
        <f t="shared" si="514"/>
        <v>4.0720226919534062</v>
      </c>
      <c r="LS51" s="100">
        <f t="shared" si="514"/>
        <v>1.0104444360276608</v>
      </c>
      <c r="LT51" s="100">
        <f t="shared" si="514"/>
        <v>5.2436750710718281</v>
      </c>
      <c r="LU51" s="100">
        <f t="shared" si="514"/>
        <v>1.3247458472637292</v>
      </c>
      <c r="LV51" s="100">
        <f t="shared" si="514"/>
        <v>3.8435166257731912</v>
      </c>
      <c r="LW51" s="100">
        <f t="shared" si="514"/>
        <v>0.22627318107444525</v>
      </c>
      <c r="LX51" s="100">
        <f t="shared" si="514"/>
        <v>3.0324761912897267</v>
      </c>
      <c r="LY51" s="100">
        <f t="shared" si="514"/>
        <v>5.9724344743900764</v>
      </c>
      <c r="LZ51" s="100">
        <f t="shared" si="514"/>
        <v>2.7568335069098042</v>
      </c>
      <c r="MA51" s="100">
        <f t="shared" si="514"/>
        <v>5.9462659835981109</v>
      </c>
      <c r="MB51" s="100">
        <f t="shared" si="514"/>
        <v>2.9689111885432897</v>
      </c>
      <c r="MC51" s="100">
        <f t="shared" si="514"/>
        <v>0.10281040388349302</v>
      </c>
      <c r="MD51" s="100">
        <f t="shared" si="514"/>
        <v>3.6262908485780043</v>
      </c>
      <c r="ME51" s="100">
        <f t="shared" si="514"/>
        <v>0.96839109408252766</v>
      </c>
      <c r="MF51" s="100">
        <f t="shared" si="514"/>
        <v>4.691140913473844</v>
      </c>
      <c r="MG51" s="100">
        <f t="shared" si="514"/>
        <v>2.2240627782736793</v>
      </c>
      <c r="MH51" s="100">
        <f t="shared" si="514"/>
        <v>6.1296394276970299</v>
      </c>
      <c r="MI51" s="100">
        <f t="shared" si="514"/>
        <v>3.8378175905233549</v>
      </c>
      <c r="MJ51" s="100">
        <f t="shared" si="514"/>
        <v>1.6282922992911488</v>
      </c>
      <c r="MK51" s="100"/>
      <c r="ML51" s="100"/>
      <c r="MM51" s="100"/>
      <c r="MN51" s="100"/>
      <c r="MO51" s="100"/>
      <c r="MP51" s="100"/>
      <c r="MQ51" s="100"/>
      <c r="MR51" s="100"/>
      <c r="MS51" s="100"/>
      <c r="MT51" s="100"/>
      <c r="MU51" s="100"/>
      <c r="MV51" s="100"/>
      <c r="MW51" s="100"/>
      <c r="MX51" s="100"/>
      <c r="MY51" s="100"/>
      <c r="MZ51" s="100"/>
      <c r="NA51" s="100"/>
      <c r="NB51" s="100"/>
      <c r="NC51" s="100"/>
      <c r="ND51" s="100"/>
      <c r="NE51" s="100"/>
      <c r="NF51" s="100"/>
      <c r="NG51" s="100">
        <f t="shared" ref="NG51:PH51" si="515">NG20-$BX20</f>
        <v>33.373636107015045</v>
      </c>
      <c r="NH51" s="100">
        <f t="shared" si="515"/>
        <v>22.658797861841379</v>
      </c>
      <c r="NI51" s="100">
        <f t="shared" si="515"/>
        <v>18.998161045833001</v>
      </c>
      <c r="NJ51" s="100">
        <f t="shared" si="515"/>
        <v>16.070893095723875</v>
      </c>
      <c r="NK51" s="100">
        <f t="shared" si="515"/>
        <v>13.688245995400109</v>
      </c>
      <c r="NL51" s="100">
        <f t="shared" si="515"/>
        <v>11.717523858709257</v>
      </c>
      <c r="NM51" s="100">
        <f t="shared" si="515"/>
        <v>10.064063994651576</v>
      </c>
      <c r="NN51" s="100">
        <f t="shared" si="515"/>
        <v>8.6591577678820784</v>
      </c>
      <c r="NO51" s="100">
        <f t="shared" si="515"/>
        <v>7.4520448984692109</v>
      </c>
      <c r="NP51" s="100">
        <f t="shared" si="515"/>
        <v>6.4045802370615661</v>
      </c>
      <c r="NQ51" s="100">
        <f t="shared" si="515"/>
        <v>5.4876369251932999</v>
      </c>
      <c r="NR51" s="100">
        <f t="shared" si="515"/>
        <v>4.6786433260987224</v>
      </c>
      <c r="NS51" s="100">
        <f t="shared" si="515"/>
        <v>3.9598688368700152</v>
      </c>
      <c r="NT51" s="100">
        <f t="shared" si="515"/>
        <v>3.3172115284567383</v>
      </c>
      <c r="NU51" s="100">
        <f t="shared" si="515"/>
        <v>2.7393272887428566</v>
      </c>
      <c r="NV51" s="100">
        <f t="shared" si="515"/>
        <v>2.2169949950628336</v>
      </c>
      <c r="NW51" s="100">
        <f t="shared" si="515"/>
        <v>1.742647298644016</v>
      </c>
      <c r="NX51" s="100">
        <f t="shared" si="515"/>
        <v>1.3100193020826509</v>
      </c>
      <c r="NY51" s="100">
        <f t="shared" si="515"/>
        <v>1.3100193020826509</v>
      </c>
      <c r="NZ51" s="100">
        <f t="shared" si="515"/>
        <v>0.61107523790664686</v>
      </c>
      <c r="OA51" s="100">
        <f t="shared" si="515"/>
        <v>0.29520412709942434</v>
      </c>
      <c r="OB51" s="100">
        <f t="shared" si="515"/>
        <v>-1.0247416002187038E-3</v>
      </c>
      <c r="OC51" s="100">
        <f t="shared" si="515"/>
        <v>-0.27937381937434225</v>
      </c>
      <c r="OD51" s="100">
        <f t="shared" si="515"/>
        <v>-0.54140243885612449</v>
      </c>
      <c r="OE51" s="100">
        <f t="shared" si="515"/>
        <v>-0.78849503669596288</v>
      </c>
      <c r="OF51" s="100">
        <f t="shared" si="515"/>
        <v>-1.0218848325626197</v>
      </c>
      <c r="OG51" s="100">
        <f t="shared" si="515"/>
        <v>-1.2426737893251527</v>
      </c>
      <c r="OH51" s="100">
        <f t="shared" si="515"/>
        <v>-1.4518495136776153</v>
      </c>
      <c r="OI51" s="100">
        <f t="shared" si="515"/>
        <v>-1.6502996271379686</v>
      </c>
      <c r="OJ51" s="100">
        <f t="shared" si="515"/>
        <v>-1.838824035676879</v>
      </c>
      <c r="OK51" s="100">
        <f t="shared" si="515"/>
        <v>-2.0181454458426629</v>
      </c>
      <c r="OL51" s="100">
        <f t="shared" si="515"/>
        <v>-2.1889184113396993</v>
      </c>
      <c r="OM51" s="100">
        <f t="shared" si="515"/>
        <v>-2.3517371429425111</v>
      </c>
      <c r="ON51" s="100">
        <f t="shared" si="515"/>
        <v>-2.5071422736040745</v>
      </c>
      <c r="OO51" s="100">
        <f t="shared" si="515"/>
        <v>-2.6556267375046048</v>
      </c>
      <c r="OP51" s="100">
        <f t="shared" si="515"/>
        <v>-2.7976408949365066</v>
      </c>
      <c r="OQ51" s="100">
        <f t="shared" si="515"/>
        <v>-3.6995614848009666</v>
      </c>
      <c r="OR51" s="100">
        <f t="shared" si="515"/>
        <v>-4.6703518887247526</v>
      </c>
      <c r="OS51" s="100">
        <f t="shared" si="515"/>
        <v>-5.1320936625488116</v>
      </c>
      <c r="OT51" s="100">
        <f t="shared" si="515"/>
        <v>-5.5789971684034469</v>
      </c>
      <c r="OU51" s="100">
        <f t="shared" si="515"/>
        <v>-6.0117144997512355</v>
      </c>
      <c r="OV51" s="100">
        <f t="shared" si="515"/>
        <v>-6.4308634845006338</v>
      </c>
      <c r="OW51" s="100">
        <f t="shared" si="515"/>
        <v>-6.8370296242797792</v>
      </c>
      <c r="OX51" s="100">
        <f t="shared" si="515"/>
        <v>-7.2307679328140466</v>
      </c>
      <c r="OY51" s="100">
        <f t="shared" si="515"/>
        <v>-7.6126046755867947</v>
      </c>
      <c r="OZ51" s="100">
        <f t="shared" si="515"/>
        <v>-7.9830390136461915</v>
      </c>
      <c r="PA51" s="100">
        <f t="shared" si="515"/>
        <v>-8.3425445549110293</v>
      </c>
      <c r="PB51" s="100">
        <f t="shared" si="515"/>
        <v>-8.6915708166646652</v>
      </c>
      <c r="PC51" s="100">
        <f t="shared" si="515"/>
        <v>-9.0305446031373435</v>
      </c>
      <c r="PD51" s="100">
        <f t="shared" si="515"/>
        <v>-9.3598713021919764</v>
      </c>
      <c r="PE51" s="100">
        <f t="shared" si="515"/>
        <v>-9.6799361051662913</v>
      </c>
      <c r="PF51" s="100">
        <f t="shared" si="515"/>
        <v>-9.9911051539024811</v>
      </c>
      <c r="PG51" s="100">
        <f t="shared" si="515"/>
        <v>-10.293726618929867</v>
      </c>
      <c r="PH51" s="100">
        <f t="shared" si="515"/>
        <v>-10.588131712664563</v>
      </c>
      <c r="PI51" s="100"/>
      <c r="PJ51" s="100"/>
      <c r="PK51" s="100"/>
    </row>
    <row r="52" spans="1:427" x14ac:dyDescent="0.2">
      <c r="A52" s="92"/>
      <c r="B52" s="92"/>
      <c r="C52" s="101">
        <v>15</v>
      </c>
      <c r="D52" s="98">
        <f t="shared" ref="D52:AI52" si="516">((D21/$C$270)-INT(D21/$C$270))*2*PI()</f>
        <v>4.8156496950778465</v>
      </c>
      <c r="E52" s="98">
        <f t="shared" si="516"/>
        <v>5.7830601791349903</v>
      </c>
      <c r="F52" s="98">
        <f t="shared" si="516"/>
        <v>0.96972579535781367</v>
      </c>
      <c r="G52" s="98">
        <f t="shared" si="516"/>
        <v>2.8386524701134817</v>
      </c>
      <c r="H52" s="98">
        <f t="shared" si="516"/>
        <v>4.9957624274181791</v>
      </c>
      <c r="I52" s="98">
        <f t="shared" si="516"/>
        <v>1.0833289529017687</v>
      </c>
      <c r="J52" s="98">
        <f t="shared" si="516"/>
        <v>3.6162114370971565</v>
      </c>
      <c r="K52" s="98">
        <f t="shared" si="516"/>
        <v>6.2746995173959519</v>
      </c>
      <c r="L52" s="98">
        <f t="shared" si="516"/>
        <v>2.7490957323454794</v>
      </c>
      <c r="M52" s="98">
        <f t="shared" si="516"/>
        <v>5.5861171418269526</v>
      </c>
      <c r="N52" s="98">
        <f t="shared" si="516"/>
        <v>2.2045464613895835</v>
      </c>
      <c r="O52" s="98">
        <f t="shared" si="516"/>
        <v>5.1593476898637665</v>
      </c>
      <c r="P52" s="98">
        <f t="shared" si="516"/>
        <v>1.8752526184145371</v>
      </c>
      <c r="Q52" s="98">
        <f t="shared" si="516"/>
        <v>4.9115959870713839</v>
      </c>
      <c r="R52" s="98">
        <f t="shared" si="516"/>
        <v>1.6963744643361072</v>
      </c>
      <c r="S52" s="98">
        <f t="shared" si="516"/>
        <v>4.7913986162549023</v>
      </c>
      <c r="T52" s="98">
        <f t="shared" si="516"/>
        <v>1.6265684853598792</v>
      </c>
      <c r="U52" s="98">
        <f t="shared" si="516"/>
        <v>4.76517632113561</v>
      </c>
      <c r="V52" s="98">
        <f t="shared" si="516"/>
        <v>4.76517632113561</v>
      </c>
      <c r="W52" s="98">
        <f t="shared" si="516"/>
        <v>4.9241494642638743</v>
      </c>
      <c r="X52" s="98">
        <f t="shared" si="516"/>
        <v>5.0220428216890296</v>
      </c>
      <c r="Y52" s="98">
        <f t="shared" si="516"/>
        <v>5.1306813691708655</v>
      </c>
      <c r="Z52" s="98">
        <f t="shared" si="516"/>
        <v>5.2490921431120325</v>
      </c>
      <c r="AA52" s="98">
        <f t="shared" si="516"/>
        <v>5.3764155805908747</v>
      </c>
      <c r="AB52" s="98">
        <f t="shared" si="516"/>
        <v>5.5118895504302303</v>
      </c>
      <c r="AC52" s="98">
        <f t="shared" si="516"/>
        <v>5.6548359954229914</v>
      </c>
      <c r="AD52" s="98">
        <f t="shared" si="516"/>
        <v>5.804649703220349</v>
      </c>
      <c r="AE52" s="98">
        <f t="shared" si="516"/>
        <v>5.9607888221723631</v>
      </c>
      <c r="AF52" s="98">
        <f t="shared" si="516"/>
        <v>6.1227668151220946</v>
      </c>
      <c r="AG52" s="98">
        <f t="shared" si="516"/>
        <v>6.960296928055029E-3</v>
      </c>
      <c r="AH52" s="98">
        <f t="shared" si="516"/>
        <v>0.17934439889765702</v>
      </c>
      <c r="AI52" s="98">
        <f t="shared" si="516"/>
        <v>0.3563758898433248</v>
      </c>
      <c r="AJ52" s="98">
        <f t="shared" ref="AJ52:BE52" si="517">((AJ21/$C$270)-INT(AJ21/$C$270))*2*PI()</f>
        <v>0.53773006444299254</v>
      </c>
      <c r="AK52" s="98">
        <f t="shared" si="517"/>
        <v>0.7231116820346839</v>
      </c>
      <c r="AL52" s="98">
        <f t="shared" si="517"/>
        <v>0.91225170884670514</v>
      </c>
      <c r="AM52" s="98">
        <f t="shared" si="517"/>
        <v>1.1049044818279898</v>
      </c>
      <c r="AN52" s="98">
        <f t="shared" si="517"/>
        <v>0.36272968188757054</v>
      </c>
      <c r="AO52" s="98">
        <f t="shared" si="517"/>
        <v>1.445935327305409</v>
      </c>
      <c r="AP52" s="98">
        <f t="shared" si="517"/>
        <v>5.1904209586878611</v>
      </c>
      <c r="AQ52" s="98">
        <f t="shared" si="517"/>
        <v>2.6899606285051041</v>
      </c>
      <c r="AR52" s="98">
        <f t="shared" si="517"/>
        <v>0.22592066230178412</v>
      </c>
      <c r="AS52" s="98">
        <f t="shared" si="517"/>
        <v>4.0797749708757802</v>
      </c>
      <c r="AT52" s="98">
        <f t="shared" si="517"/>
        <v>1.6835417642462553</v>
      </c>
      <c r="AU52" s="98">
        <f t="shared" si="517"/>
        <v>5.6020738893303834</v>
      </c>
      <c r="AV52" s="98">
        <f t="shared" si="517"/>
        <v>3.2675700691741887</v>
      </c>
      <c r="AW52" s="98">
        <f t="shared" si="517"/>
        <v>0.96186621953754481</v>
      </c>
      <c r="AX52" s="98">
        <f t="shared" si="517"/>
        <v>4.9668741266808158</v>
      </c>
      <c r="AY52" s="98">
        <f t="shared" si="517"/>
        <v>2.7150205242649044</v>
      </c>
      <c r="AZ52" s="98">
        <f t="shared" si="517"/>
        <v>0.4883543026994156</v>
      </c>
      <c r="BA52" s="98">
        <f t="shared" si="517"/>
        <v>4.5689862928683107</v>
      </c>
      <c r="BB52" s="98">
        <f t="shared" si="517"/>
        <v>2.3895293622859812</v>
      </c>
      <c r="BC52" s="98">
        <f t="shared" si="517"/>
        <v>0.23220656385258259</v>
      </c>
      <c r="BD52" s="98">
        <f t="shared" si="517"/>
        <v>4.3792917854865552</v>
      </c>
      <c r="BE52" s="98">
        <f t="shared" si="517"/>
        <v>2.263550644572168</v>
      </c>
      <c r="BF52" s="98"/>
      <c r="BG52" s="98"/>
      <c r="BH52" s="98"/>
      <c r="BI52" s="98"/>
      <c r="BJ52" s="98"/>
      <c r="BK52" s="98"/>
      <c r="BL52" s="98"/>
      <c r="BM52" s="98"/>
      <c r="BN52" s="98"/>
      <c r="BO52" s="98"/>
      <c r="BP52" s="98"/>
      <c r="BQ52" s="98"/>
      <c r="BR52" s="98"/>
      <c r="BS52" s="98"/>
      <c r="BT52" s="98"/>
      <c r="BU52" s="98"/>
      <c r="BV52" s="98"/>
      <c r="BW52" s="98"/>
      <c r="BX52" s="98"/>
      <c r="BY52" s="98"/>
      <c r="BZ52" s="98">
        <f t="shared" ref="BZ52:DE52" si="518">BZ21-$BX21</f>
        <v>31.55116144343998</v>
      </c>
      <c r="CA52" s="98">
        <f t="shared" si="518"/>
        <v>20.962078769876655</v>
      </c>
      <c r="CB52" s="98">
        <f t="shared" si="518"/>
        <v>17.363825897165356</v>
      </c>
      <c r="CC52" s="98">
        <f t="shared" si="518"/>
        <v>14.492484429458301</v>
      </c>
      <c r="CD52" s="98">
        <f t="shared" si="518"/>
        <v>12.158887952144596</v>
      </c>
      <c r="CE52" s="98">
        <f t="shared" si="518"/>
        <v>10.230873614142979</v>
      </c>
      <c r="CF52" s="98">
        <f t="shared" si="518"/>
        <v>8.6145842550843668</v>
      </c>
      <c r="CG52" s="98">
        <f t="shared" si="518"/>
        <v>7.2421243378447855</v>
      </c>
      <c r="CH52" s="98">
        <f t="shared" si="518"/>
        <v>6.0634620212732955</v>
      </c>
      <c r="CI52" s="98">
        <f t="shared" si="518"/>
        <v>5.0410736620420948</v>
      </c>
      <c r="CJ52" s="98">
        <f t="shared" si="518"/>
        <v>4.1463513988366572</v>
      </c>
      <c r="CK52" s="98">
        <f t="shared" si="518"/>
        <v>3.3571532267297926</v>
      </c>
      <c r="CL52" s="98">
        <f t="shared" si="518"/>
        <v>2.6561034343304186</v>
      </c>
      <c r="CM52" s="98">
        <f t="shared" si="518"/>
        <v>2.0293936616567692</v>
      </c>
      <c r="CN52" s="98">
        <f t="shared" si="518"/>
        <v>1.4659234626901139</v>
      </c>
      <c r="CO52" s="98">
        <f t="shared" si="518"/>
        <v>0.95667486418193448</v>
      </c>
      <c r="CP52" s="98">
        <f t="shared" si="518"/>
        <v>0.49425073722704838</v>
      </c>
      <c r="CQ52" s="98">
        <f t="shared" si="518"/>
        <v>7.2529562219585841E-2</v>
      </c>
      <c r="CR52" s="98">
        <f t="shared" si="518"/>
        <v>7.2529562219585841E-2</v>
      </c>
      <c r="CS52" s="98">
        <f t="shared" si="518"/>
        <v>-0.61070879768811892</v>
      </c>
      <c r="CT52" s="98">
        <f t="shared" si="518"/>
        <v>-0.91946061663617229</v>
      </c>
      <c r="CU52" s="98">
        <f t="shared" si="518"/>
        <v>-1.2090018076102922</v>
      </c>
      <c r="CV52" s="98">
        <f t="shared" si="518"/>
        <v>-1.4810577083919441</v>
      </c>
      <c r="CW52" s="98">
        <f t="shared" si="518"/>
        <v>-1.7371545604043206</v>
      </c>
      <c r="CX52" s="98">
        <f t="shared" si="518"/>
        <v>-1.9786472173579455</v>
      </c>
      <c r="CY52" s="98">
        <f t="shared" si="518"/>
        <v>-2.2067423842752021</v>
      </c>
      <c r="CZ52" s="98">
        <f t="shared" si="518"/>
        <v>-2.4225182001075325</v>
      </c>
      <c r="DA52" s="98">
        <f t="shared" si="518"/>
        <v>-2.6269408135464687</v>
      </c>
      <c r="DB52" s="98">
        <f t="shared" si="518"/>
        <v>-2.8208784738742168</v>
      </c>
      <c r="DC52" s="98">
        <f t="shared" si="518"/>
        <v>-3.0051135583405255</v>
      </c>
      <c r="DD52" s="98">
        <f t="shared" si="518"/>
        <v>-3.1803528782602086</v>
      </c>
      <c r="DE52" s="98">
        <f t="shared" si="518"/>
        <v>-3.3472365430308173</v>
      </c>
      <c r="DF52" s="98">
        <f t="shared" ref="DF52:EA52" si="519">DF21-$BX21</f>
        <v>-3.5063456109541562</v>
      </c>
      <c r="DG52" s="98">
        <f t="shared" si="519"/>
        <v>-3.6582087153533962</v>
      </c>
      <c r="DH52" s="98">
        <f t="shared" si="519"/>
        <v>-3.8033078218916216</v>
      </c>
      <c r="DI52" s="98">
        <f t="shared" si="519"/>
        <v>-3.9420832465852413</v>
      </c>
      <c r="DJ52" s="98">
        <f t="shared" si="519"/>
        <v>-4.8440380931160121</v>
      </c>
      <c r="DK52" s="98">
        <f t="shared" si="519"/>
        <v>-5.8098716917357649</v>
      </c>
      <c r="DL52" s="98">
        <f t="shared" si="519"/>
        <v>-6.2692327725974337</v>
      </c>
      <c r="DM52" s="98">
        <f t="shared" si="519"/>
        <v>-6.7138187236031399</v>
      </c>
      <c r="DN52" s="98">
        <f t="shared" si="519"/>
        <v>-7.1442800720668345</v>
      </c>
      <c r="DO52" s="98">
        <f t="shared" si="519"/>
        <v>-7.5612330483289441</v>
      </c>
      <c r="DP52" s="98">
        <f t="shared" si="519"/>
        <v>-7.9652615389524613</v>
      </c>
      <c r="DQ52" s="98">
        <f t="shared" si="519"/>
        <v>-8.3569189367464674</v>
      </c>
      <c r="DR52" s="98">
        <f t="shared" si="519"/>
        <v>-8.7367298901164645</v>
      </c>
      <c r="DS52" s="98">
        <f t="shared" si="519"/>
        <v>-9.105191954880695</v>
      </c>
      <c r="DT52" s="98">
        <f t="shared" si="519"/>
        <v>-9.4627771521467707</v>
      </c>
      <c r="DU52" s="98">
        <f t="shared" si="519"/>
        <v>-9.8099334361447745</v>
      </c>
      <c r="DV52" s="98">
        <f t="shared" si="519"/>
        <v>-10.147086076097764</v>
      </c>
      <c r="DW52" s="98">
        <f t="shared" si="519"/>
        <v>-10.474638956299941</v>
      </c>
      <c r="DX52" s="98">
        <f t="shared" si="519"/>
        <v>-10.792975798588998</v>
      </c>
      <c r="DY52" s="98">
        <f t="shared" si="519"/>
        <v>-11.102461311360685</v>
      </c>
      <c r="DZ52" s="98">
        <f t="shared" si="519"/>
        <v>-11.403442269189071</v>
      </c>
      <c r="EA52" s="98">
        <f t="shared" si="519"/>
        <v>-11.696248527004059</v>
      </c>
      <c r="EB52" s="98"/>
      <c r="EC52" s="98"/>
      <c r="ED52" s="98"/>
      <c r="EE52" s="98"/>
      <c r="EF52" s="98"/>
      <c r="EG52" s="98"/>
      <c r="EH52" s="98"/>
      <c r="EI52" s="98"/>
      <c r="EJ52" s="98"/>
      <c r="EK52" s="98"/>
      <c r="EL52" s="98"/>
      <c r="EM52" s="98"/>
      <c r="EN52" s="98"/>
      <c r="EO52" s="98"/>
      <c r="EP52" s="98"/>
      <c r="EU52" s="94"/>
      <c r="EV52" s="94"/>
      <c r="EW52" s="94"/>
      <c r="EX52" s="102">
        <v>15</v>
      </c>
      <c r="EY52" s="99">
        <f t="shared" ref="EY52:GD52" si="520">((EY21/$EX$268)-INT(EY21/$EX$268))*2*PI()</f>
        <v>3.3481140829761062</v>
      </c>
      <c r="EZ52" s="99">
        <f t="shared" si="520"/>
        <v>5.2829350510903934</v>
      </c>
      <c r="FA52" s="99">
        <f t="shared" si="520"/>
        <v>1.9394515907156273</v>
      </c>
      <c r="FB52" s="99">
        <f t="shared" si="520"/>
        <v>5.6773049402269633</v>
      </c>
      <c r="FC52" s="99">
        <f t="shared" si="520"/>
        <v>3.7083395476567729</v>
      </c>
      <c r="FD52" s="99">
        <f t="shared" si="520"/>
        <v>2.1666579058035373</v>
      </c>
      <c r="FE52" s="99">
        <f t="shared" si="520"/>
        <v>0.94923756701472706</v>
      </c>
      <c r="FF52" s="99">
        <f t="shared" si="520"/>
        <v>6.2662137276123175</v>
      </c>
      <c r="FG52" s="99">
        <f t="shared" si="520"/>
        <v>5.4981914646909589</v>
      </c>
      <c r="FH52" s="99">
        <f t="shared" si="520"/>
        <v>4.8890489764743199</v>
      </c>
      <c r="FI52" s="99">
        <f t="shared" si="520"/>
        <v>4.4090929227791671</v>
      </c>
      <c r="FJ52" s="99">
        <f t="shared" si="520"/>
        <v>4.0355100725479467</v>
      </c>
      <c r="FK52" s="99">
        <f t="shared" si="520"/>
        <v>3.7505052368290741</v>
      </c>
      <c r="FL52" s="99">
        <f t="shared" si="520"/>
        <v>3.540006666963182</v>
      </c>
      <c r="FM52" s="99">
        <f t="shared" si="520"/>
        <v>3.3927489286722143</v>
      </c>
      <c r="FN52" s="99">
        <f t="shared" si="520"/>
        <v>3.2996119253302179</v>
      </c>
      <c r="FO52" s="99">
        <f t="shared" si="520"/>
        <v>3.2531369707197584</v>
      </c>
      <c r="FP52" s="99">
        <f t="shared" si="520"/>
        <v>3.2471673350916337</v>
      </c>
      <c r="FQ52" s="99">
        <f t="shared" si="520"/>
        <v>3.2471673350916337</v>
      </c>
      <c r="FR52" s="99">
        <f t="shared" si="520"/>
        <v>3.5651136213481629</v>
      </c>
      <c r="FS52" s="99">
        <f t="shared" si="520"/>
        <v>3.7609003361984734</v>
      </c>
      <c r="FT52" s="99">
        <f t="shared" si="520"/>
        <v>3.9781774311621443</v>
      </c>
      <c r="FU52" s="99">
        <f t="shared" si="520"/>
        <v>4.2149989790444788</v>
      </c>
      <c r="FV52" s="99">
        <f t="shared" si="520"/>
        <v>4.469645854002164</v>
      </c>
      <c r="FW52" s="99">
        <f t="shared" si="520"/>
        <v>4.7405937936808753</v>
      </c>
      <c r="FX52" s="99">
        <f t="shared" si="520"/>
        <v>5.0264866836663975</v>
      </c>
      <c r="FY52" s="99">
        <f t="shared" si="520"/>
        <v>5.3261140992611118</v>
      </c>
      <c r="FZ52" s="99">
        <f t="shared" si="520"/>
        <v>5.6383923371651399</v>
      </c>
      <c r="GA52" s="99">
        <f t="shared" si="520"/>
        <v>5.9623483230646031</v>
      </c>
      <c r="GB52" s="99">
        <f t="shared" si="520"/>
        <v>1.3920593856110058E-2</v>
      </c>
      <c r="GC52" s="99">
        <f t="shared" si="520"/>
        <v>0.35868879779531404</v>
      </c>
      <c r="GD52" s="99">
        <f t="shared" si="520"/>
        <v>0.7127517796866496</v>
      </c>
      <c r="GE52" s="99">
        <f t="shared" ref="GE52:GZ52" si="521">((GE21/$EX$268)-INT(GE21/$EX$268))*2*PI()</f>
        <v>1.0754601288859851</v>
      </c>
      <c r="GF52" s="99">
        <f t="shared" si="521"/>
        <v>1.4462233640693678</v>
      </c>
      <c r="GG52" s="99">
        <f t="shared" si="521"/>
        <v>1.8245034176934103</v>
      </c>
      <c r="GH52" s="99">
        <f t="shared" si="521"/>
        <v>2.2098089636559797</v>
      </c>
      <c r="GI52" s="99">
        <f t="shared" si="521"/>
        <v>0.72545936377514109</v>
      </c>
      <c r="GJ52" s="99">
        <f t="shared" si="521"/>
        <v>2.8918706546108179</v>
      </c>
      <c r="GK52" s="99">
        <f t="shared" si="521"/>
        <v>4.097656610196136</v>
      </c>
      <c r="GL52" s="99">
        <f t="shared" si="521"/>
        <v>5.3799212570102082</v>
      </c>
      <c r="GM52" s="99">
        <f t="shared" si="521"/>
        <v>0.45184132460356824</v>
      </c>
      <c r="GN52" s="99">
        <f t="shared" si="521"/>
        <v>1.8763646345719736</v>
      </c>
      <c r="GO52" s="99">
        <f t="shared" si="521"/>
        <v>3.3670835284925107</v>
      </c>
      <c r="GP52" s="99">
        <f t="shared" si="521"/>
        <v>4.9209624714811806</v>
      </c>
      <c r="GQ52" s="99">
        <f t="shared" si="521"/>
        <v>0.25195483116879114</v>
      </c>
      <c r="GR52" s="99">
        <f t="shared" si="521"/>
        <v>1.9237324390750896</v>
      </c>
      <c r="GS52" s="99">
        <f t="shared" si="521"/>
        <v>3.6505629461820455</v>
      </c>
      <c r="GT52" s="99">
        <f t="shared" si="521"/>
        <v>5.4300410485298087</v>
      </c>
      <c r="GU52" s="99">
        <f t="shared" si="521"/>
        <v>0.9767086053988312</v>
      </c>
      <c r="GV52" s="99">
        <f t="shared" si="521"/>
        <v>2.8547872785570347</v>
      </c>
      <c r="GW52" s="99">
        <f t="shared" si="521"/>
        <v>4.7790587245719625</v>
      </c>
      <c r="GX52" s="99">
        <f t="shared" si="521"/>
        <v>0.46441312770516519</v>
      </c>
      <c r="GY52" s="99">
        <f t="shared" si="521"/>
        <v>2.4753982637935237</v>
      </c>
      <c r="GZ52" s="99">
        <f t="shared" si="521"/>
        <v>4.5271012891443361</v>
      </c>
      <c r="HA52" s="99"/>
      <c r="HB52" s="99"/>
      <c r="HC52" s="99"/>
      <c r="HD52" s="99"/>
      <c r="HE52" s="99"/>
      <c r="HF52" s="99"/>
      <c r="HG52" s="99"/>
      <c r="HH52" s="99"/>
      <c r="HI52" s="99"/>
      <c r="HJ52" s="99"/>
      <c r="HK52" s="99"/>
      <c r="HL52" s="99"/>
      <c r="HM52" s="99"/>
      <c r="HN52" s="99"/>
      <c r="HO52" s="99"/>
      <c r="HP52" s="99"/>
      <c r="HQ52" s="99"/>
      <c r="HR52" s="99"/>
      <c r="HS52" s="99"/>
      <c r="HT52" s="99"/>
      <c r="HU52" s="99"/>
      <c r="HV52" s="99"/>
      <c r="HW52" s="99">
        <f t="shared" ref="HW52:JX52" si="522">HW21-$BX21</f>
        <v>31.55116144343998</v>
      </c>
      <c r="HX52" s="99">
        <f t="shared" si="522"/>
        <v>20.962078769876655</v>
      </c>
      <c r="HY52" s="99">
        <f t="shared" si="522"/>
        <v>17.363825897165356</v>
      </c>
      <c r="HZ52" s="99">
        <f t="shared" si="522"/>
        <v>14.492484429458301</v>
      </c>
      <c r="IA52" s="99">
        <f t="shared" si="522"/>
        <v>12.158887952144596</v>
      </c>
      <c r="IB52" s="99">
        <f t="shared" si="522"/>
        <v>10.230873614142979</v>
      </c>
      <c r="IC52" s="99">
        <f t="shared" si="522"/>
        <v>8.6145842550843668</v>
      </c>
      <c r="ID52" s="99">
        <f t="shared" si="522"/>
        <v>7.2421243378447855</v>
      </c>
      <c r="IE52" s="99">
        <f t="shared" si="522"/>
        <v>6.0634620212732955</v>
      </c>
      <c r="IF52" s="99">
        <f t="shared" si="522"/>
        <v>5.0410736620420948</v>
      </c>
      <c r="IG52" s="99">
        <f t="shared" si="522"/>
        <v>4.1463513988366572</v>
      </c>
      <c r="IH52" s="99">
        <f t="shared" si="522"/>
        <v>3.3571532267297926</v>
      </c>
      <c r="II52" s="99">
        <f t="shared" si="522"/>
        <v>2.6561034343304186</v>
      </c>
      <c r="IJ52" s="99">
        <f t="shared" si="522"/>
        <v>2.0293936616567692</v>
      </c>
      <c r="IK52" s="99">
        <f t="shared" si="522"/>
        <v>1.4659234626901139</v>
      </c>
      <c r="IL52" s="99">
        <f t="shared" si="522"/>
        <v>0.95667486418193448</v>
      </c>
      <c r="IM52" s="99">
        <f t="shared" si="522"/>
        <v>0.49425073722704838</v>
      </c>
      <c r="IN52" s="99">
        <f t="shared" si="522"/>
        <v>7.2529562219585841E-2</v>
      </c>
      <c r="IO52" s="99">
        <f t="shared" si="522"/>
        <v>7.2529562219585841E-2</v>
      </c>
      <c r="IP52" s="99">
        <f t="shared" si="522"/>
        <v>-0.61070879768811892</v>
      </c>
      <c r="IQ52" s="99">
        <f t="shared" si="522"/>
        <v>-0.91946061663617229</v>
      </c>
      <c r="IR52" s="99">
        <f t="shared" si="522"/>
        <v>-1.2090018076102922</v>
      </c>
      <c r="IS52" s="99">
        <f t="shared" si="522"/>
        <v>-1.4810577083919441</v>
      </c>
      <c r="IT52" s="99">
        <f t="shared" si="522"/>
        <v>-1.7371545604043206</v>
      </c>
      <c r="IU52" s="99">
        <f t="shared" si="522"/>
        <v>-1.9786472173579455</v>
      </c>
      <c r="IV52" s="99">
        <f t="shared" si="522"/>
        <v>-2.2067423842752021</v>
      </c>
      <c r="IW52" s="99">
        <f t="shared" si="522"/>
        <v>-2.4225182001075325</v>
      </c>
      <c r="IX52" s="99">
        <f t="shared" si="522"/>
        <v>-2.6269408135464687</v>
      </c>
      <c r="IY52" s="99">
        <f t="shared" si="522"/>
        <v>-2.8208784738742168</v>
      </c>
      <c r="IZ52" s="99">
        <f t="shared" si="522"/>
        <v>-3.0051135583405255</v>
      </c>
      <c r="JA52" s="99">
        <f t="shared" si="522"/>
        <v>-3.1803528782602086</v>
      </c>
      <c r="JB52" s="99">
        <f t="shared" si="522"/>
        <v>-3.3472365430308173</v>
      </c>
      <c r="JC52" s="99">
        <f t="shared" si="522"/>
        <v>-3.5063456109541562</v>
      </c>
      <c r="JD52" s="99">
        <f t="shared" si="522"/>
        <v>-3.6582087153533962</v>
      </c>
      <c r="JE52" s="99">
        <f t="shared" si="522"/>
        <v>-3.8033078218916216</v>
      </c>
      <c r="JF52" s="99">
        <f t="shared" si="522"/>
        <v>-3.9420832465852413</v>
      </c>
      <c r="JG52" s="99">
        <f t="shared" si="522"/>
        <v>-4.8440380931160121</v>
      </c>
      <c r="JH52" s="99">
        <f t="shared" si="522"/>
        <v>-5.8098716917357649</v>
      </c>
      <c r="JI52" s="99">
        <f t="shared" si="522"/>
        <v>-6.2692327725974337</v>
      </c>
      <c r="JJ52" s="99">
        <f t="shared" si="522"/>
        <v>-6.7138187236031399</v>
      </c>
      <c r="JK52" s="99">
        <f t="shared" si="522"/>
        <v>-7.1442800720668345</v>
      </c>
      <c r="JL52" s="99">
        <f t="shared" si="522"/>
        <v>-7.5612330483289441</v>
      </c>
      <c r="JM52" s="99">
        <f t="shared" si="522"/>
        <v>-7.9652615389524613</v>
      </c>
      <c r="JN52" s="99">
        <f t="shared" si="522"/>
        <v>-8.3569189367464674</v>
      </c>
      <c r="JO52" s="99">
        <f t="shared" si="522"/>
        <v>-8.7367298901164645</v>
      </c>
      <c r="JP52" s="99">
        <f t="shared" si="522"/>
        <v>-9.105191954880695</v>
      </c>
      <c r="JQ52" s="99">
        <f t="shared" si="522"/>
        <v>-9.4627771521467707</v>
      </c>
      <c r="JR52" s="99">
        <f t="shared" si="522"/>
        <v>-9.8099334361447745</v>
      </c>
      <c r="JS52" s="99">
        <f t="shared" si="522"/>
        <v>-10.147086076097764</v>
      </c>
      <c r="JT52" s="99">
        <f t="shared" si="522"/>
        <v>-10.474638956299941</v>
      </c>
      <c r="JU52" s="99">
        <f t="shared" si="522"/>
        <v>-10.792975798588998</v>
      </c>
      <c r="JV52" s="99">
        <f t="shared" si="522"/>
        <v>-11.102461311360685</v>
      </c>
      <c r="JW52" s="99">
        <f t="shared" si="522"/>
        <v>-11.403442269189071</v>
      </c>
      <c r="JX52" s="99">
        <f t="shared" si="522"/>
        <v>-11.696248527004059</v>
      </c>
      <c r="JY52" s="99"/>
      <c r="JZ52" s="99"/>
      <c r="KA52" s="99"/>
      <c r="KH52" s="103">
        <v>15</v>
      </c>
      <c r="KI52" s="100">
        <f t="shared" ref="KI52:LN52" si="523">((KI21/$KH$268)-INT(KI21/$KH$268))*2*PI()</f>
        <v>0.41304285877262586</v>
      </c>
      <c r="KJ52" s="100">
        <f t="shared" si="523"/>
        <v>4.2826847950012015</v>
      </c>
      <c r="KK52" s="100">
        <f t="shared" si="523"/>
        <v>3.8789031814312547</v>
      </c>
      <c r="KL52" s="100">
        <f t="shared" si="523"/>
        <v>5.0714245732743404</v>
      </c>
      <c r="KM52" s="100">
        <f t="shared" si="523"/>
        <v>1.1334937881339595</v>
      </c>
      <c r="KN52" s="100">
        <f t="shared" si="523"/>
        <v>4.3333158116070747</v>
      </c>
      <c r="KO52" s="100">
        <f t="shared" si="523"/>
        <v>1.8984751340294541</v>
      </c>
      <c r="KP52" s="100">
        <f t="shared" si="523"/>
        <v>6.2492421480450497</v>
      </c>
      <c r="KQ52" s="100">
        <f t="shared" si="523"/>
        <v>4.7131976222023315</v>
      </c>
      <c r="KR52" s="100">
        <f t="shared" si="523"/>
        <v>3.4949126457690536</v>
      </c>
      <c r="KS52" s="100">
        <f t="shared" si="523"/>
        <v>2.5350005383787479</v>
      </c>
      <c r="KT52" s="100">
        <f t="shared" si="523"/>
        <v>1.7878348379163069</v>
      </c>
      <c r="KU52" s="100">
        <f t="shared" si="523"/>
        <v>1.2178251664785622</v>
      </c>
      <c r="KV52" s="100">
        <f t="shared" si="523"/>
        <v>0.796828026746778</v>
      </c>
      <c r="KW52" s="100">
        <f t="shared" si="523"/>
        <v>0.50231255016484244</v>
      </c>
      <c r="KX52" s="100">
        <f t="shared" si="523"/>
        <v>0.3160385434808492</v>
      </c>
      <c r="KY52" s="100">
        <f t="shared" si="523"/>
        <v>0.22308863425993081</v>
      </c>
      <c r="KZ52" s="100">
        <f t="shared" si="523"/>
        <v>0.21114936300368131</v>
      </c>
      <c r="LA52" s="100">
        <f t="shared" si="523"/>
        <v>0.21114936300368131</v>
      </c>
      <c r="LB52" s="100">
        <f t="shared" si="523"/>
        <v>0.84704193551673934</v>
      </c>
      <c r="LC52" s="100">
        <f t="shared" si="523"/>
        <v>1.2386153652173608</v>
      </c>
      <c r="LD52" s="100">
        <f t="shared" si="523"/>
        <v>1.6731695551447023</v>
      </c>
      <c r="LE52" s="100">
        <f t="shared" si="523"/>
        <v>2.146812650909371</v>
      </c>
      <c r="LF52" s="100">
        <f t="shared" si="523"/>
        <v>2.6561064008247408</v>
      </c>
      <c r="LG52" s="100">
        <f t="shared" si="523"/>
        <v>3.1980022801821635</v>
      </c>
      <c r="LH52" s="100">
        <f t="shared" si="523"/>
        <v>3.7697880601532079</v>
      </c>
      <c r="LI52" s="100">
        <f t="shared" si="523"/>
        <v>4.3690428913426365</v>
      </c>
      <c r="LJ52" s="100">
        <f t="shared" si="523"/>
        <v>4.9935993671506935</v>
      </c>
      <c r="LK52" s="100">
        <f t="shared" si="523"/>
        <v>5.641511338949619</v>
      </c>
      <c r="LL52" s="100">
        <f t="shared" si="523"/>
        <v>2.7841187712220116E-2</v>
      </c>
      <c r="LM52" s="100">
        <f t="shared" si="523"/>
        <v>0.71737759559062808</v>
      </c>
      <c r="LN52" s="100">
        <f t="shared" si="523"/>
        <v>1.4255035593732992</v>
      </c>
      <c r="LO52" s="100">
        <f t="shared" ref="LO52:MJ52" si="524">((LO21/$KH$268)-INT(LO21/$KH$268))*2*PI()</f>
        <v>2.1509202577719702</v>
      </c>
      <c r="LP52" s="100">
        <f t="shared" si="524"/>
        <v>2.8924467281387356</v>
      </c>
      <c r="LQ52" s="100">
        <f t="shared" si="524"/>
        <v>3.6490068353868206</v>
      </c>
      <c r="LR52" s="100">
        <f t="shared" si="524"/>
        <v>4.4196179273119593</v>
      </c>
      <c r="LS52" s="100">
        <f t="shared" si="524"/>
        <v>1.4509187275502822</v>
      </c>
      <c r="LT52" s="100">
        <f t="shared" si="524"/>
        <v>5.7837413092216359</v>
      </c>
      <c r="LU52" s="100">
        <f t="shared" si="524"/>
        <v>1.9121279132126865</v>
      </c>
      <c r="LV52" s="100">
        <f t="shared" si="524"/>
        <v>4.476657206840831</v>
      </c>
      <c r="LW52" s="100">
        <f t="shared" si="524"/>
        <v>0.90368264920713648</v>
      </c>
      <c r="LX52" s="100">
        <f t="shared" si="524"/>
        <v>3.7527292691439471</v>
      </c>
      <c r="LY52" s="100">
        <f t="shared" si="524"/>
        <v>0.45098174980543476</v>
      </c>
      <c r="LZ52" s="100">
        <f t="shared" si="524"/>
        <v>3.5587396357827759</v>
      </c>
      <c r="MA52" s="100">
        <f t="shared" si="524"/>
        <v>0.50390966233758228</v>
      </c>
      <c r="MB52" s="100">
        <f t="shared" si="524"/>
        <v>3.8474648781501792</v>
      </c>
      <c r="MC52" s="100">
        <f t="shared" si="524"/>
        <v>1.0179405851845047</v>
      </c>
      <c r="MD52" s="100">
        <f t="shared" si="524"/>
        <v>4.5768967898800312</v>
      </c>
      <c r="ME52" s="100">
        <f t="shared" si="524"/>
        <v>1.9534172107976624</v>
      </c>
      <c r="MF52" s="100">
        <f t="shared" si="524"/>
        <v>5.7095745571140695</v>
      </c>
      <c r="MG52" s="100">
        <f t="shared" si="524"/>
        <v>3.2749321419643391</v>
      </c>
      <c r="MH52" s="100">
        <f t="shared" si="524"/>
        <v>0.92882625541033037</v>
      </c>
      <c r="MI52" s="100">
        <f t="shared" si="524"/>
        <v>4.9507965275870474</v>
      </c>
      <c r="MJ52" s="100">
        <f t="shared" si="524"/>
        <v>2.7710172711090868</v>
      </c>
      <c r="MK52" s="100"/>
      <c r="ML52" s="100"/>
      <c r="MM52" s="100"/>
      <c r="MN52" s="100"/>
      <c r="MO52" s="100"/>
      <c r="MP52" s="100"/>
      <c r="MQ52" s="100"/>
      <c r="MR52" s="100"/>
      <c r="MS52" s="100"/>
      <c r="MT52" s="100"/>
      <c r="MU52" s="100"/>
      <c r="MV52" s="100"/>
      <c r="MW52" s="100"/>
      <c r="MX52" s="100"/>
      <c r="MY52" s="100"/>
      <c r="MZ52" s="100"/>
      <c r="NA52" s="100"/>
      <c r="NB52" s="100"/>
      <c r="NC52" s="100"/>
      <c r="ND52" s="100"/>
      <c r="NE52" s="100"/>
      <c r="NF52" s="100"/>
      <c r="NG52" s="100">
        <f t="shared" ref="NG52:PH52" si="525">NG21-$BX21</f>
        <v>31.55116144343998</v>
      </c>
      <c r="NH52" s="100">
        <f t="shared" si="525"/>
        <v>20.962078769876655</v>
      </c>
      <c r="NI52" s="100">
        <f t="shared" si="525"/>
        <v>17.363825897165356</v>
      </c>
      <c r="NJ52" s="100">
        <f t="shared" si="525"/>
        <v>14.492484429458301</v>
      </c>
      <c r="NK52" s="100">
        <f t="shared" si="525"/>
        <v>12.158887952144596</v>
      </c>
      <c r="NL52" s="100">
        <f t="shared" si="525"/>
        <v>10.230873614142979</v>
      </c>
      <c r="NM52" s="100">
        <f t="shared" si="525"/>
        <v>8.6145842550843668</v>
      </c>
      <c r="NN52" s="100">
        <f t="shared" si="525"/>
        <v>7.2421243378447855</v>
      </c>
      <c r="NO52" s="100">
        <f t="shared" si="525"/>
        <v>6.0634620212732955</v>
      </c>
      <c r="NP52" s="100">
        <f t="shared" si="525"/>
        <v>5.0410736620420948</v>
      </c>
      <c r="NQ52" s="100">
        <f t="shared" si="525"/>
        <v>4.1463513988366572</v>
      </c>
      <c r="NR52" s="100">
        <f t="shared" si="525"/>
        <v>3.3571532267297926</v>
      </c>
      <c r="NS52" s="100">
        <f t="shared" si="525"/>
        <v>2.6561034343304186</v>
      </c>
      <c r="NT52" s="100">
        <f t="shared" si="525"/>
        <v>2.0293936616567692</v>
      </c>
      <c r="NU52" s="100">
        <f t="shared" si="525"/>
        <v>1.4659234626901139</v>
      </c>
      <c r="NV52" s="100">
        <f t="shared" si="525"/>
        <v>0.95667486418193448</v>
      </c>
      <c r="NW52" s="100">
        <f t="shared" si="525"/>
        <v>0.49425073722704838</v>
      </c>
      <c r="NX52" s="100">
        <f t="shared" si="525"/>
        <v>7.2529562219585841E-2</v>
      </c>
      <c r="NY52" s="100">
        <f t="shared" si="525"/>
        <v>7.2529562219585841E-2</v>
      </c>
      <c r="NZ52" s="100">
        <f t="shared" si="525"/>
        <v>-0.61070879768811892</v>
      </c>
      <c r="OA52" s="100">
        <f t="shared" si="525"/>
        <v>-0.91946061663617229</v>
      </c>
      <c r="OB52" s="100">
        <f t="shared" si="525"/>
        <v>-1.2090018076102922</v>
      </c>
      <c r="OC52" s="100">
        <f t="shared" si="525"/>
        <v>-1.4810577083919441</v>
      </c>
      <c r="OD52" s="100">
        <f t="shared" si="525"/>
        <v>-1.7371545604043206</v>
      </c>
      <c r="OE52" s="100">
        <f t="shared" si="525"/>
        <v>-1.9786472173579455</v>
      </c>
      <c r="OF52" s="100">
        <f t="shared" si="525"/>
        <v>-2.2067423842752021</v>
      </c>
      <c r="OG52" s="100">
        <f t="shared" si="525"/>
        <v>-2.4225182001075325</v>
      </c>
      <c r="OH52" s="100">
        <f t="shared" si="525"/>
        <v>-2.6269408135464687</v>
      </c>
      <c r="OI52" s="100">
        <f t="shared" si="525"/>
        <v>-2.8208784738742168</v>
      </c>
      <c r="OJ52" s="100">
        <f t="shared" si="525"/>
        <v>-3.0051135583405255</v>
      </c>
      <c r="OK52" s="100">
        <f t="shared" si="525"/>
        <v>-3.1803528782602086</v>
      </c>
      <c r="OL52" s="100">
        <f t="shared" si="525"/>
        <v>-3.3472365430308173</v>
      </c>
      <c r="OM52" s="100">
        <f t="shared" si="525"/>
        <v>-3.5063456109541562</v>
      </c>
      <c r="ON52" s="100">
        <f t="shared" si="525"/>
        <v>-3.6582087153533962</v>
      </c>
      <c r="OO52" s="100">
        <f t="shared" si="525"/>
        <v>-3.8033078218916216</v>
      </c>
      <c r="OP52" s="100">
        <f t="shared" si="525"/>
        <v>-3.9420832465852413</v>
      </c>
      <c r="OQ52" s="100">
        <f t="shared" si="525"/>
        <v>-4.8440380931160121</v>
      </c>
      <c r="OR52" s="100">
        <f t="shared" si="525"/>
        <v>-5.8098716917357649</v>
      </c>
      <c r="OS52" s="100">
        <f t="shared" si="525"/>
        <v>-6.2692327725974337</v>
      </c>
      <c r="OT52" s="100">
        <f t="shared" si="525"/>
        <v>-6.7138187236031399</v>
      </c>
      <c r="OU52" s="100">
        <f t="shared" si="525"/>
        <v>-7.1442800720668345</v>
      </c>
      <c r="OV52" s="100">
        <f t="shared" si="525"/>
        <v>-7.5612330483289441</v>
      </c>
      <c r="OW52" s="100">
        <f t="shared" si="525"/>
        <v>-7.9652615389524613</v>
      </c>
      <c r="OX52" s="100">
        <f t="shared" si="525"/>
        <v>-8.3569189367464674</v>
      </c>
      <c r="OY52" s="100">
        <f t="shared" si="525"/>
        <v>-8.7367298901164645</v>
      </c>
      <c r="OZ52" s="100">
        <f t="shared" si="525"/>
        <v>-9.105191954880695</v>
      </c>
      <c r="PA52" s="100">
        <f t="shared" si="525"/>
        <v>-9.4627771521467707</v>
      </c>
      <c r="PB52" s="100">
        <f t="shared" si="525"/>
        <v>-9.8099334361447745</v>
      </c>
      <c r="PC52" s="100">
        <f t="shared" si="525"/>
        <v>-10.147086076097764</v>
      </c>
      <c r="PD52" s="100">
        <f t="shared" si="525"/>
        <v>-10.474638956299941</v>
      </c>
      <c r="PE52" s="100">
        <f t="shared" si="525"/>
        <v>-10.792975798588998</v>
      </c>
      <c r="PF52" s="100">
        <f t="shared" si="525"/>
        <v>-11.102461311360685</v>
      </c>
      <c r="PG52" s="100">
        <f t="shared" si="525"/>
        <v>-11.403442269189071</v>
      </c>
      <c r="PH52" s="100">
        <f t="shared" si="525"/>
        <v>-11.696248527004059</v>
      </c>
      <c r="PI52" s="100"/>
      <c r="PJ52" s="100"/>
      <c r="PK52" s="100"/>
    </row>
    <row r="53" spans="1:427" x14ac:dyDescent="0.2">
      <c r="A53" s="92"/>
      <c r="B53" s="92"/>
      <c r="C53" s="101">
        <v>16</v>
      </c>
      <c r="D53" s="98">
        <f t="shared" ref="D53:AI53" si="526">((D22/$C$270)-INT(D22/$C$270))*2*PI()</f>
        <v>4.062471111930007</v>
      </c>
      <c r="E53" s="98">
        <f t="shared" si="526"/>
        <v>5.2748089100624842</v>
      </c>
      <c r="F53" s="98">
        <f t="shared" si="526"/>
        <v>0.54879177774884613</v>
      </c>
      <c r="G53" s="98">
        <f t="shared" si="526"/>
        <v>2.488509401251767</v>
      </c>
      <c r="H53" s="98">
        <f t="shared" si="526"/>
        <v>4.7037530668620402</v>
      </c>
      <c r="I53" s="98">
        <f t="shared" si="526"/>
        <v>0.83968575211679419</v>
      </c>
      <c r="J53" s="98">
        <f t="shared" si="526"/>
        <v>3.4133085530555718</v>
      </c>
      <c r="K53" s="98">
        <f t="shared" si="526"/>
        <v>6.1065057966616774</v>
      </c>
      <c r="L53" s="98">
        <f t="shared" si="526"/>
        <v>2.6107792554382678</v>
      </c>
      <c r="M53" s="98">
        <f t="shared" si="526"/>
        <v>5.473758749460254</v>
      </c>
      <c r="N53" s="98">
        <f t="shared" si="526"/>
        <v>2.1149305216162948</v>
      </c>
      <c r="O53" s="98">
        <f t="shared" si="526"/>
        <v>5.0898076033238739</v>
      </c>
      <c r="P53" s="98">
        <f t="shared" si="526"/>
        <v>1.8235553713133839</v>
      </c>
      <c r="Q53" s="98">
        <f t="shared" si="526"/>
        <v>4.8758548323751691</v>
      </c>
      <c r="R53" s="98">
        <f t="shared" si="526"/>
        <v>1.6749820924721039</v>
      </c>
      <c r="S53" s="98">
        <f t="shared" si="526"/>
        <v>4.7829754251506289</v>
      </c>
      <c r="T53" s="98">
        <f t="shared" si="526"/>
        <v>1.6299221068029235</v>
      </c>
      <c r="U53" s="98">
        <f t="shared" si="526"/>
        <v>4.7792696331582682</v>
      </c>
      <c r="V53" s="98">
        <f t="shared" si="526"/>
        <v>4.7792696331582682</v>
      </c>
      <c r="W53" s="98">
        <f t="shared" si="526"/>
        <v>4.9556659951351394</v>
      </c>
      <c r="X53" s="98">
        <f t="shared" si="526"/>
        <v>5.0614312879463936</v>
      </c>
      <c r="Y53" s="98">
        <f t="shared" si="526"/>
        <v>5.1774508462849047</v>
      </c>
      <c r="Z53" s="98">
        <f t="shared" si="526"/>
        <v>5.3027957372078234</v>
      </c>
      <c r="AA53" s="98">
        <f t="shared" si="526"/>
        <v>5.4366453722939916</v>
      </c>
      <c r="AB53" s="98">
        <f t="shared" si="526"/>
        <v>5.5782722364948452</v>
      </c>
      <c r="AC53" s="98">
        <f t="shared" si="526"/>
        <v>5.7270291169339576</v>
      </c>
      <c r="AD53" s="98">
        <f t="shared" si="526"/>
        <v>5.8823383690702951</v>
      </c>
      <c r="AE53" s="98">
        <f t="shared" si="526"/>
        <v>6.0436828525087769</v>
      </c>
      <c r="AF53" s="98">
        <f t="shared" si="526"/>
        <v>6.2105982423529609</v>
      </c>
      <c r="AG53" s="98">
        <f t="shared" si="526"/>
        <v>9.9481172341207486E-2</v>
      </c>
      <c r="AH53" s="98">
        <f t="shared" si="526"/>
        <v>0.27632486146640772</v>
      </c>
      <c r="AI53" s="98">
        <f t="shared" si="526"/>
        <v>0.45760246077006778</v>
      </c>
      <c r="AJ53" s="98">
        <f t="shared" ref="AJ53:BE53" si="527">((AJ22/$C$270)-INT(AJ22/$C$270))*2*PI()</f>
        <v>0.64300413672173462</v>
      </c>
      <c r="AK53" s="98">
        <f t="shared" si="527"/>
        <v>0.83224817905222326</v>
      </c>
      <c r="AL53" s="98">
        <f t="shared" si="527"/>
        <v>1.0250778899604687</v>
      </c>
      <c r="AM53" s="98">
        <f t="shared" si="527"/>
        <v>1.2212588761283159</v>
      </c>
      <c r="AN53" s="98">
        <f t="shared" si="527"/>
        <v>0.50226845888406724</v>
      </c>
      <c r="AO53" s="98">
        <f t="shared" si="527"/>
        <v>1.6101981212022529</v>
      </c>
      <c r="AP53" s="98">
        <f t="shared" si="527"/>
        <v>5.3664266232164195</v>
      </c>
      <c r="AQ53" s="98">
        <f t="shared" si="527"/>
        <v>2.8773205901911609</v>
      </c>
      <c r="AR53" s="98">
        <f t="shared" si="527"/>
        <v>0.42426336348079213</v>
      </c>
      <c r="AS53" s="98">
        <f t="shared" si="527"/>
        <v>4.2887450210879612</v>
      </c>
      <c r="AT53" s="98">
        <f t="shared" si="527"/>
        <v>1.9027991323572333</v>
      </c>
      <c r="AU53" s="98">
        <f t="shared" si="527"/>
        <v>5.8312931354031186</v>
      </c>
      <c r="AV53" s="98">
        <f t="shared" si="527"/>
        <v>3.5064396149126043</v>
      </c>
      <c r="AW53" s="98">
        <f t="shared" si="527"/>
        <v>1.2100876559816209</v>
      </c>
      <c r="AX53" s="98">
        <f t="shared" si="527"/>
        <v>5.2241615577338862</v>
      </c>
      <c r="AY53" s="98">
        <f t="shared" si="527"/>
        <v>2.9810999445712243</v>
      </c>
      <c r="AZ53" s="98">
        <f t="shared" si="527"/>
        <v>0.76296300836318853</v>
      </c>
      <c r="BA53" s="98">
        <f t="shared" si="527"/>
        <v>4.8518723234913388</v>
      </c>
      <c r="BB53" s="98">
        <f t="shared" si="527"/>
        <v>2.6804509728170061</v>
      </c>
      <c r="BC53" s="98">
        <f t="shared" si="527"/>
        <v>0.53093172476146411</v>
      </c>
      <c r="BD53" s="98">
        <f t="shared" si="527"/>
        <v>4.6855977098148403</v>
      </c>
      <c r="BE53" s="98">
        <f t="shared" si="527"/>
        <v>2.5772233404517721</v>
      </c>
      <c r="BF53" s="98"/>
      <c r="BG53" s="98"/>
      <c r="BH53" s="98"/>
      <c r="BI53" s="98"/>
      <c r="BJ53" s="98"/>
      <c r="BK53" s="98"/>
      <c r="BL53" s="98"/>
      <c r="BM53" s="98"/>
      <c r="BN53" s="98"/>
      <c r="BO53" s="98"/>
      <c r="BP53" s="98"/>
      <c r="BQ53" s="98"/>
      <c r="BR53" s="98"/>
      <c r="BS53" s="98"/>
      <c r="BT53" s="98"/>
      <c r="BU53" s="98"/>
      <c r="BV53" s="98"/>
      <c r="BW53" s="98"/>
      <c r="BX53" s="98"/>
      <c r="BY53" s="98"/>
      <c r="BZ53" s="98">
        <f t="shared" ref="BZ53:DE53" si="528">BZ22-$BX22</f>
        <v>29.704826948487892</v>
      </c>
      <c r="CA53" s="98">
        <f t="shared" si="528"/>
        <v>19.254067393068112</v>
      </c>
      <c r="CB53" s="98">
        <f t="shared" si="528"/>
        <v>15.721560814677986</v>
      </c>
      <c r="CC53" s="98">
        <f t="shared" si="528"/>
        <v>12.908405672977324</v>
      </c>
      <c r="CD53" s="98">
        <f t="shared" si="528"/>
        <v>10.625407764724343</v>
      </c>
      <c r="CE53" s="98">
        <f t="shared" si="528"/>
        <v>8.7411843186281146</v>
      </c>
      <c r="CF53" s="98">
        <f t="shared" si="528"/>
        <v>7.1628393166357398</v>
      </c>
      <c r="CG53" s="98">
        <f t="shared" si="528"/>
        <v>5.8233894966786863</v>
      </c>
      <c r="CH53" s="98">
        <f t="shared" si="528"/>
        <v>4.6735958156107813</v>
      </c>
      <c r="CI53" s="98">
        <f t="shared" si="528"/>
        <v>3.6765987496372645</v>
      </c>
      <c r="CJ53" s="98">
        <f t="shared" si="528"/>
        <v>2.8043382269950428</v>
      </c>
      <c r="CK53" s="98">
        <f t="shared" si="528"/>
        <v>2.0351217113320956</v>
      </c>
      <c r="CL53" s="98">
        <f t="shared" si="528"/>
        <v>1.3519423022555088</v>
      </c>
      <c r="CM53" s="98">
        <f t="shared" si="528"/>
        <v>0.74129514405149166</v>
      </c>
      <c r="CN53" s="98">
        <f t="shared" si="528"/>
        <v>0.19233066070060545</v>
      </c>
      <c r="CO53" s="98">
        <f t="shared" si="528"/>
        <v>-0.30376067185164857</v>
      </c>
      <c r="CP53" s="98">
        <f t="shared" si="528"/>
        <v>-0.75420181131940467</v>
      </c>
      <c r="CQ53" s="98">
        <f t="shared" si="528"/>
        <v>-1.1649679171542573</v>
      </c>
      <c r="CR53" s="98">
        <f t="shared" si="528"/>
        <v>-1.1649679171542573</v>
      </c>
      <c r="CS53" s="98">
        <f t="shared" si="528"/>
        <v>-1.8324332806942039</v>
      </c>
      <c r="CT53" s="98">
        <f t="shared" si="528"/>
        <v>-2.1340394373685569</v>
      </c>
      <c r="CU53" s="98">
        <f t="shared" si="528"/>
        <v>-2.4168704387870719</v>
      </c>
      <c r="CV53" s="98">
        <f t="shared" si="528"/>
        <v>-2.6826139259129604</v>
      </c>
      <c r="CW53" s="98">
        <f t="shared" si="528"/>
        <v>-2.9327625642149826</v>
      </c>
      <c r="CX53" s="98">
        <f t="shared" si="528"/>
        <v>-3.1686412197780101</v>
      </c>
      <c r="CY53" s="98">
        <f t="shared" si="528"/>
        <v>-3.3914297436048457</v>
      </c>
      <c r="CZ53" s="98">
        <f t="shared" si="528"/>
        <v>-3.6021821649161154</v>
      </c>
      <c r="DA53" s="98">
        <f t="shared" si="528"/>
        <v>-3.8018429327271406</v>
      </c>
      <c r="DB53" s="98">
        <f t="shared" si="528"/>
        <v>-3.9912607189575624</v>
      </c>
      <c r="DC53" s="98">
        <f t="shared" si="528"/>
        <v>-4.1712001974040618</v>
      </c>
      <c r="DD53" s="98">
        <f t="shared" si="528"/>
        <v>-4.3423521348016436</v>
      </c>
      <c r="DE53" s="98">
        <f t="shared" si="528"/>
        <v>-4.505342068182415</v>
      </c>
      <c r="DF53" s="98">
        <f t="shared" ref="DF53:EA53" si="529">DF22-$BX22</f>
        <v>-4.6607377932363931</v>
      </c>
      <c r="DG53" s="98">
        <f t="shared" si="529"/>
        <v>-4.8090558486577208</v>
      </c>
      <c r="DH53" s="98">
        <f t="shared" si="529"/>
        <v>-4.9507671494286853</v>
      </c>
      <c r="DI53" s="98">
        <f t="shared" si="529"/>
        <v>-5.0863018960443185</v>
      </c>
      <c r="DJ53" s="98">
        <f t="shared" si="529"/>
        <v>-5.9882395740184506</v>
      </c>
      <c r="DK53" s="98">
        <f t="shared" si="529"/>
        <v>-6.9490750194065924</v>
      </c>
      <c r="DL53" s="98">
        <f t="shared" si="529"/>
        <v>-7.4060373059670042</v>
      </c>
      <c r="DM53" s="98">
        <f t="shared" si="529"/>
        <v>-7.8482891386386484</v>
      </c>
      <c r="DN53" s="98">
        <f t="shared" si="529"/>
        <v>-8.2764793590788202</v>
      </c>
      <c r="DO53" s="98">
        <f t="shared" si="529"/>
        <v>-8.6912224902292508</v>
      </c>
      <c r="DP53" s="98">
        <f t="shared" si="529"/>
        <v>-9.0931007026335919</v>
      </c>
      <c r="DQ53" s="98">
        <f t="shared" si="529"/>
        <v>-9.4826656753693044</v>
      </c>
      <c r="DR53" s="98">
        <f t="shared" si="529"/>
        <v>-9.8604403544087518</v>
      </c>
      <c r="DS53" s="98">
        <f t="shared" si="529"/>
        <v>-10.226920611821924</v>
      </c>
      <c r="DT53" s="98">
        <f t="shared" si="529"/>
        <v>-10.582576809651869</v>
      </c>
      <c r="DU53" s="98">
        <f t="shared" si="529"/>
        <v>-10.927855272563477</v>
      </c>
      <c r="DV53" s="98">
        <f t="shared" si="529"/>
        <v>-11.263179673522046</v>
      </c>
      <c r="DW53" s="98">
        <f t="shared" si="529"/>
        <v>-11.588952336825059</v>
      </c>
      <c r="DX53" s="98">
        <f t="shared" si="529"/>
        <v>-11.905555462803704</v>
      </c>
      <c r="DY53" s="98">
        <f t="shared" si="529"/>
        <v>-12.213352278454664</v>
      </c>
      <c r="DZ53" s="98">
        <f t="shared" si="529"/>
        <v>-12.512688118163311</v>
      </c>
      <c r="EA53" s="98">
        <f t="shared" si="529"/>
        <v>-12.803891438551545</v>
      </c>
      <c r="EB53" s="98"/>
      <c r="EC53" s="98"/>
      <c r="ED53" s="98"/>
      <c r="EE53" s="98"/>
      <c r="EF53" s="98"/>
      <c r="EG53" s="98"/>
      <c r="EH53" s="98"/>
      <c r="EI53" s="98"/>
      <c r="EJ53" s="98"/>
      <c r="EK53" s="98"/>
      <c r="EL53" s="98"/>
      <c r="EM53" s="98"/>
      <c r="EN53" s="98"/>
      <c r="EO53" s="98"/>
      <c r="EP53" s="98"/>
      <c r="EU53" s="94"/>
      <c r="EV53" s="94"/>
      <c r="EW53" s="94"/>
      <c r="EX53" s="102">
        <v>16</v>
      </c>
      <c r="EY53" s="99">
        <f t="shared" ref="EY53:GD53" si="530">((EY22/$EX$268)-INT(EY22/$EX$268))*2*PI()</f>
        <v>1.8417569166804282</v>
      </c>
      <c r="EZ53" s="99">
        <f t="shared" si="530"/>
        <v>4.2664325129453831</v>
      </c>
      <c r="FA53" s="99">
        <f t="shared" si="530"/>
        <v>1.0975835554976923</v>
      </c>
      <c r="FB53" s="99">
        <f t="shared" si="530"/>
        <v>4.977018802503534</v>
      </c>
      <c r="FC53" s="99">
        <f t="shared" si="530"/>
        <v>3.1243208265444942</v>
      </c>
      <c r="FD53" s="99">
        <f t="shared" si="530"/>
        <v>1.6793715042335884</v>
      </c>
      <c r="FE53" s="99">
        <f t="shared" si="530"/>
        <v>0.54343179893155769</v>
      </c>
      <c r="FF53" s="99">
        <f t="shared" si="530"/>
        <v>5.9298262861437694</v>
      </c>
      <c r="FG53" s="99">
        <f t="shared" si="530"/>
        <v>5.2215585108765357</v>
      </c>
      <c r="FH53" s="99">
        <f t="shared" si="530"/>
        <v>4.6643321917409226</v>
      </c>
      <c r="FI53" s="99">
        <f t="shared" si="530"/>
        <v>4.2298610432325896</v>
      </c>
      <c r="FJ53" s="99">
        <f t="shared" si="530"/>
        <v>3.8964298994681617</v>
      </c>
      <c r="FK53" s="99">
        <f t="shared" si="530"/>
        <v>3.6471107426267677</v>
      </c>
      <c r="FL53" s="99">
        <f t="shared" si="530"/>
        <v>3.4685243575707512</v>
      </c>
      <c r="FM53" s="99">
        <f t="shared" si="530"/>
        <v>3.3499641849442079</v>
      </c>
      <c r="FN53" s="99">
        <f t="shared" si="530"/>
        <v>3.2827655431216716</v>
      </c>
      <c r="FO53" s="99">
        <f t="shared" si="530"/>
        <v>3.259844213605847</v>
      </c>
      <c r="FP53" s="99">
        <f t="shared" si="530"/>
        <v>3.2753539591369494</v>
      </c>
      <c r="FQ53" s="99">
        <f t="shared" si="530"/>
        <v>3.2753539591369494</v>
      </c>
      <c r="FR53" s="99">
        <f t="shared" si="530"/>
        <v>3.628146683090693</v>
      </c>
      <c r="FS53" s="99">
        <f t="shared" si="530"/>
        <v>3.8396772687132019</v>
      </c>
      <c r="FT53" s="99">
        <f t="shared" si="530"/>
        <v>4.0717163853902232</v>
      </c>
      <c r="FU53" s="99">
        <f t="shared" si="530"/>
        <v>4.3224061672360605</v>
      </c>
      <c r="FV53" s="99">
        <f t="shared" si="530"/>
        <v>4.5901054374083969</v>
      </c>
      <c r="FW53" s="99">
        <f t="shared" si="530"/>
        <v>4.8733591658101032</v>
      </c>
      <c r="FX53" s="99">
        <f t="shared" si="530"/>
        <v>5.1708729266883289</v>
      </c>
      <c r="FY53" s="99">
        <f t="shared" si="530"/>
        <v>5.4814914309610039</v>
      </c>
      <c r="FZ53" s="99">
        <f t="shared" si="530"/>
        <v>5.8041803978379676</v>
      </c>
      <c r="GA53" s="99">
        <f t="shared" si="530"/>
        <v>6.1380111775263355</v>
      </c>
      <c r="GB53" s="99">
        <f t="shared" si="530"/>
        <v>0.19896234468241497</v>
      </c>
      <c r="GC53" s="99">
        <f t="shared" si="530"/>
        <v>0.55264972293281545</v>
      </c>
      <c r="GD53" s="99">
        <f t="shared" si="530"/>
        <v>0.91520492154013555</v>
      </c>
      <c r="GE53" s="99">
        <f t="shared" ref="GE53:GZ53" si="531">((GE22/$EX$268)-INT(GE22/$EX$268))*2*PI()</f>
        <v>1.2860082734434692</v>
      </c>
      <c r="GF53" s="99">
        <f t="shared" si="531"/>
        <v>1.6644963581044465</v>
      </c>
      <c r="GG53" s="99">
        <f t="shared" si="531"/>
        <v>2.0501557799209373</v>
      </c>
      <c r="GH53" s="99">
        <f t="shared" si="531"/>
        <v>2.4425177522566317</v>
      </c>
      <c r="GI53" s="99">
        <f t="shared" si="531"/>
        <v>1.0045369177681345</v>
      </c>
      <c r="GJ53" s="99">
        <f t="shared" si="531"/>
        <v>3.2203962424045058</v>
      </c>
      <c r="GK53" s="99">
        <f t="shared" si="531"/>
        <v>4.4496679392532537</v>
      </c>
      <c r="GL53" s="99">
        <f t="shared" si="531"/>
        <v>5.7546411803823219</v>
      </c>
      <c r="GM53" s="99">
        <f t="shared" si="531"/>
        <v>0.84852672696158427</v>
      </c>
      <c r="GN53" s="99">
        <f t="shared" si="531"/>
        <v>2.2943047349963357</v>
      </c>
      <c r="GO53" s="99">
        <f t="shared" si="531"/>
        <v>3.8055982647144666</v>
      </c>
      <c r="GP53" s="99">
        <f t="shared" si="531"/>
        <v>5.3794009636266509</v>
      </c>
      <c r="GQ53" s="99">
        <f t="shared" si="531"/>
        <v>0.72969392264562227</v>
      </c>
      <c r="GR53" s="99">
        <f t="shared" si="531"/>
        <v>2.4201753119632419</v>
      </c>
      <c r="GS53" s="99">
        <f t="shared" si="531"/>
        <v>4.1651378082881854</v>
      </c>
      <c r="GT53" s="99">
        <f t="shared" si="531"/>
        <v>5.9621998891424486</v>
      </c>
      <c r="GU53" s="99">
        <f t="shared" si="531"/>
        <v>1.5259260167263771</v>
      </c>
      <c r="GV53" s="99">
        <f t="shared" si="531"/>
        <v>3.4205593398030913</v>
      </c>
      <c r="GW53" s="99">
        <f t="shared" si="531"/>
        <v>5.3609019456340121</v>
      </c>
      <c r="GX53" s="99">
        <f t="shared" si="531"/>
        <v>1.0618634495229282</v>
      </c>
      <c r="GY53" s="99">
        <f t="shared" si="531"/>
        <v>3.0880101124500938</v>
      </c>
      <c r="GZ53" s="99">
        <f t="shared" si="531"/>
        <v>5.1544466809035443</v>
      </c>
      <c r="HA53" s="99"/>
      <c r="HB53" s="99"/>
      <c r="HC53" s="99"/>
      <c r="HD53" s="99"/>
      <c r="HE53" s="99"/>
      <c r="HF53" s="99"/>
      <c r="HG53" s="99"/>
      <c r="HH53" s="99"/>
      <c r="HI53" s="99"/>
      <c r="HJ53" s="99"/>
      <c r="HK53" s="99"/>
      <c r="HL53" s="99"/>
      <c r="HM53" s="99"/>
      <c r="HN53" s="99"/>
      <c r="HO53" s="99"/>
      <c r="HP53" s="99"/>
      <c r="HQ53" s="99"/>
      <c r="HR53" s="99"/>
      <c r="HS53" s="99"/>
      <c r="HT53" s="99"/>
      <c r="HU53" s="99"/>
      <c r="HV53" s="99"/>
      <c r="HW53" s="99">
        <f t="shared" ref="HW53:JX53" si="532">HW22-$BX22</f>
        <v>29.704826948487892</v>
      </c>
      <c r="HX53" s="99">
        <f t="shared" si="532"/>
        <v>19.254067393068112</v>
      </c>
      <c r="HY53" s="99">
        <f t="shared" si="532"/>
        <v>15.721560814677986</v>
      </c>
      <c r="HZ53" s="99">
        <f t="shared" si="532"/>
        <v>12.908405672977324</v>
      </c>
      <c r="IA53" s="99">
        <f t="shared" si="532"/>
        <v>10.625407764724343</v>
      </c>
      <c r="IB53" s="99">
        <f t="shared" si="532"/>
        <v>8.7411843186281146</v>
      </c>
      <c r="IC53" s="99">
        <f t="shared" si="532"/>
        <v>7.1628393166357398</v>
      </c>
      <c r="ID53" s="99">
        <f t="shared" si="532"/>
        <v>5.8233894966786863</v>
      </c>
      <c r="IE53" s="99">
        <f t="shared" si="532"/>
        <v>4.6735958156107813</v>
      </c>
      <c r="IF53" s="99">
        <f t="shared" si="532"/>
        <v>3.6765987496372645</v>
      </c>
      <c r="IG53" s="99">
        <f t="shared" si="532"/>
        <v>2.8043382269950428</v>
      </c>
      <c r="IH53" s="99">
        <f t="shared" si="532"/>
        <v>2.0351217113320956</v>
      </c>
      <c r="II53" s="99">
        <f t="shared" si="532"/>
        <v>1.3519423022555088</v>
      </c>
      <c r="IJ53" s="99">
        <f t="shared" si="532"/>
        <v>0.74129514405149166</v>
      </c>
      <c r="IK53" s="99">
        <f t="shared" si="532"/>
        <v>0.19233066070060545</v>
      </c>
      <c r="IL53" s="99">
        <f t="shared" si="532"/>
        <v>-0.30376067185164857</v>
      </c>
      <c r="IM53" s="99">
        <f t="shared" si="532"/>
        <v>-0.75420181131940467</v>
      </c>
      <c r="IN53" s="99">
        <f t="shared" si="532"/>
        <v>-1.1649679171542573</v>
      </c>
      <c r="IO53" s="99">
        <f t="shared" si="532"/>
        <v>-1.1649679171542573</v>
      </c>
      <c r="IP53" s="99">
        <f t="shared" si="532"/>
        <v>-1.8324332806942039</v>
      </c>
      <c r="IQ53" s="99">
        <f t="shared" si="532"/>
        <v>-2.1340394373685569</v>
      </c>
      <c r="IR53" s="99">
        <f t="shared" si="532"/>
        <v>-2.4168704387870719</v>
      </c>
      <c r="IS53" s="99">
        <f t="shared" si="532"/>
        <v>-2.6826139259129604</v>
      </c>
      <c r="IT53" s="99">
        <f t="shared" si="532"/>
        <v>-2.9327625642149826</v>
      </c>
      <c r="IU53" s="99">
        <f t="shared" si="532"/>
        <v>-3.1686412197780101</v>
      </c>
      <c r="IV53" s="99">
        <f t="shared" si="532"/>
        <v>-3.3914297436048457</v>
      </c>
      <c r="IW53" s="99">
        <f t="shared" si="532"/>
        <v>-3.6021821649161154</v>
      </c>
      <c r="IX53" s="99">
        <f t="shared" si="532"/>
        <v>-3.8018429327271406</v>
      </c>
      <c r="IY53" s="99">
        <f t="shared" si="532"/>
        <v>-3.9912607189575624</v>
      </c>
      <c r="IZ53" s="99">
        <f t="shared" si="532"/>
        <v>-4.1712001974040618</v>
      </c>
      <c r="JA53" s="99">
        <f t="shared" si="532"/>
        <v>-4.3423521348016436</v>
      </c>
      <c r="JB53" s="99">
        <f t="shared" si="532"/>
        <v>-4.505342068182415</v>
      </c>
      <c r="JC53" s="99">
        <f t="shared" si="532"/>
        <v>-4.6607377932363931</v>
      </c>
      <c r="JD53" s="99">
        <f t="shared" si="532"/>
        <v>-4.8090558486577208</v>
      </c>
      <c r="JE53" s="99">
        <f t="shared" si="532"/>
        <v>-4.9507671494286853</v>
      </c>
      <c r="JF53" s="99">
        <f t="shared" si="532"/>
        <v>-5.0863018960443185</v>
      </c>
      <c r="JG53" s="99">
        <f t="shared" si="532"/>
        <v>-5.9882395740184506</v>
      </c>
      <c r="JH53" s="99">
        <f t="shared" si="532"/>
        <v>-6.9490750194065924</v>
      </c>
      <c r="JI53" s="99">
        <f t="shared" si="532"/>
        <v>-7.4060373059670042</v>
      </c>
      <c r="JJ53" s="99">
        <f t="shared" si="532"/>
        <v>-7.8482891386386484</v>
      </c>
      <c r="JK53" s="99">
        <f t="shared" si="532"/>
        <v>-8.2764793590788202</v>
      </c>
      <c r="JL53" s="99">
        <f t="shared" si="532"/>
        <v>-8.6912224902292508</v>
      </c>
      <c r="JM53" s="99">
        <f t="shared" si="532"/>
        <v>-9.0931007026335919</v>
      </c>
      <c r="JN53" s="99">
        <f t="shared" si="532"/>
        <v>-9.4826656753693044</v>
      </c>
      <c r="JO53" s="99">
        <f t="shared" si="532"/>
        <v>-9.8604403544087518</v>
      </c>
      <c r="JP53" s="99">
        <f t="shared" si="532"/>
        <v>-10.226920611821924</v>
      </c>
      <c r="JQ53" s="99">
        <f t="shared" si="532"/>
        <v>-10.582576809651869</v>
      </c>
      <c r="JR53" s="99">
        <f t="shared" si="532"/>
        <v>-10.927855272563477</v>
      </c>
      <c r="JS53" s="99">
        <f t="shared" si="532"/>
        <v>-11.263179673522046</v>
      </c>
      <c r="JT53" s="99">
        <f t="shared" si="532"/>
        <v>-11.588952336825059</v>
      </c>
      <c r="JU53" s="99">
        <f t="shared" si="532"/>
        <v>-11.905555462803704</v>
      </c>
      <c r="JV53" s="99">
        <f t="shared" si="532"/>
        <v>-12.213352278454664</v>
      </c>
      <c r="JW53" s="99">
        <f t="shared" si="532"/>
        <v>-12.512688118163311</v>
      </c>
      <c r="JX53" s="99">
        <f t="shared" si="532"/>
        <v>-12.803891438551545</v>
      </c>
      <c r="JY53" s="99"/>
      <c r="JZ53" s="99"/>
      <c r="KA53" s="99"/>
      <c r="KH53" s="103">
        <v>16</v>
      </c>
      <c r="KI53" s="100">
        <f t="shared" ref="KI53:LN53" si="533">((KI22/$KH$268)-INT(KI22/$KH$268))*2*PI()</f>
        <v>3.6835138333608564</v>
      </c>
      <c r="KJ53" s="100">
        <f t="shared" si="533"/>
        <v>2.2496797187111794</v>
      </c>
      <c r="KK53" s="100">
        <f t="shared" si="533"/>
        <v>2.1951671109953845</v>
      </c>
      <c r="KL53" s="100">
        <f t="shared" si="533"/>
        <v>3.6708522978274809</v>
      </c>
      <c r="KM53" s="100">
        <f t="shared" si="533"/>
        <v>6.2486416530889883</v>
      </c>
      <c r="KN53" s="100">
        <f t="shared" si="533"/>
        <v>3.3587430084671768</v>
      </c>
      <c r="KO53" s="100">
        <f t="shared" si="533"/>
        <v>1.0868635978631154</v>
      </c>
      <c r="KP53" s="100">
        <f t="shared" si="533"/>
        <v>5.5764672651079525</v>
      </c>
      <c r="KQ53" s="100">
        <f t="shared" si="533"/>
        <v>4.159931714573486</v>
      </c>
      <c r="KR53" s="100">
        <f t="shared" si="533"/>
        <v>3.0454790763022581</v>
      </c>
      <c r="KS53" s="100">
        <f t="shared" si="533"/>
        <v>2.1765367792855921</v>
      </c>
      <c r="KT53" s="100">
        <f t="shared" si="533"/>
        <v>1.5096744917567371</v>
      </c>
      <c r="KU53" s="100">
        <f t="shared" si="533"/>
        <v>1.0110361780739492</v>
      </c>
      <c r="KV53" s="100">
        <f t="shared" si="533"/>
        <v>0.65386340796191633</v>
      </c>
      <c r="KW53" s="100">
        <f t="shared" si="533"/>
        <v>0.41674306270882921</v>
      </c>
      <c r="KX53" s="100">
        <f t="shared" si="533"/>
        <v>0.28234577906375735</v>
      </c>
      <c r="KY53" s="100">
        <f t="shared" si="533"/>
        <v>0.23650312003210772</v>
      </c>
      <c r="KZ53" s="100">
        <f t="shared" si="533"/>
        <v>0.26752261109431263</v>
      </c>
      <c r="LA53" s="100">
        <f t="shared" si="533"/>
        <v>0.26752261109431263</v>
      </c>
      <c r="LB53" s="100">
        <f t="shared" si="533"/>
        <v>0.97310805900179997</v>
      </c>
      <c r="LC53" s="100">
        <f t="shared" si="533"/>
        <v>1.3961692302468172</v>
      </c>
      <c r="LD53" s="100">
        <f t="shared" si="533"/>
        <v>1.8602474636008599</v>
      </c>
      <c r="LE53" s="100">
        <f t="shared" si="533"/>
        <v>2.3616270272925348</v>
      </c>
      <c r="LF53" s="100">
        <f t="shared" si="533"/>
        <v>2.8970255676372081</v>
      </c>
      <c r="LG53" s="100">
        <f t="shared" si="533"/>
        <v>3.4635330244406202</v>
      </c>
      <c r="LH53" s="100">
        <f t="shared" si="533"/>
        <v>4.0585605461970715</v>
      </c>
      <c r="LI53" s="100">
        <f t="shared" si="533"/>
        <v>4.6797975547424215</v>
      </c>
      <c r="LJ53" s="100">
        <f t="shared" si="533"/>
        <v>5.325175488496348</v>
      </c>
      <c r="LK53" s="100">
        <f t="shared" si="533"/>
        <v>5.9928370478730839</v>
      </c>
      <c r="LL53" s="100">
        <f t="shared" si="533"/>
        <v>0.39792468936482994</v>
      </c>
      <c r="LM53" s="100">
        <f t="shared" si="533"/>
        <v>1.1052994458656309</v>
      </c>
      <c r="LN53" s="100">
        <f t="shared" si="533"/>
        <v>1.8304098430802711</v>
      </c>
      <c r="LO53" s="100">
        <f t="shared" ref="LO53:MJ53" si="534">((LO22/$KH$268)-INT(LO22/$KH$268))*2*PI()</f>
        <v>2.5720165468869385</v>
      </c>
      <c r="LP53" s="100">
        <f t="shared" si="534"/>
        <v>3.328992716208893</v>
      </c>
      <c r="LQ53" s="100">
        <f t="shared" si="534"/>
        <v>4.1003115598418747</v>
      </c>
      <c r="LR53" s="100">
        <f t="shared" si="534"/>
        <v>4.8850355045132634</v>
      </c>
      <c r="LS53" s="100">
        <f t="shared" si="534"/>
        <v>2.0090738355362689</v>
      </c>
      <c r="LT53" s="100">
        <f t="shared" si="534"/>
        <v>0.15760717762942578</v>
      </c>
      <c r="LU53" s="100">
        <f t="shared" si="534"/>
        <v>2.6161505713269206</v>
      </c>
      <c r="LV53" s="100">
        <f t="shared" si="534"/>
        <v>5.2260970535850575</v>
      </c>
      <c r="LW53" s="100">
        <f t="shared" si="534"/>
        <v>1.6970534539231685</v>
      </c>
      <c r="LX53" s="100">
        <f t="shared" si="534"/>
        <v>4.5886094699926714</v>
      </c>
      <c r="LY53" s="100">
        <f t="shared" si="534"/>
        <v>1.3280112222493472</v>
      </c>
      <c r="LZ53" s="100">
        <f t="shared" si="534"/>
        <v>4.4756166200737146</v>
      </c>
      <c r="MA53" s="100">
        <f t="shared" si="534"/>
        <v>1.4593878452912445</v>
      </c>
      <c r="MB53" s="100">
        <f t="shared" si="534"/>
        <v>4.8403506239264837</v>
      </c>
      <c r="MC53" s="100">
        <f t="shared" si="534"/>
        <v>2.0470903093967854</v>
      </c>
      <c r="MD53" s="100">
        <f t="shared" si="534"/>
        <v>5.64121447110531</v>
      </c>
      <c r="ME53" s="100">
        <f t="shared" si="534"/>
        <v>3.0518520334527541</v>
      </c>
      <c r="MF53" s="100">
        <f t="shared" si="534"/>
        <v>0.55793337242659635</v>
      </c>
      <c r="MG53" s="100">
        <f t="shared" si="534"/>
        <v>4.438618584088438</v>
      </c>
      <c r="MH53" s="100">
        <f t="shared" si="534"/>
        <v>2.1237268990458564</v>
      </c>
      <c r="MI53" s="100">
        <f t="shared" si="534"/>
        <v>6.1760202249001876</v>
      </c>
      <c r="MJ53" s="100">
        <f t="shared" si="534"/>
        <v>4.0257080546275024</v>
      </c>
      <c r="MK53" s="100"/>
      <c r="ML53" s="100"/>
      <c r="MM53" s="100"/>
      <c r="MN53" s="100"/>
      <c r="MO53" s="100"/>
      <c r="MP53" s="100"/>
      <c r="MQ53" s="100"/>
      <c r="MR53" s="100"/>
      <c r="MS53" s="100"/>
      <c r="MT53" s="100"/>
      <c r="MU53" s="100"/>
      <c r="MV53" s="100"/>
      <c r="MW53" s="100"/>
      <c r="MX53" s="100"/>
      <c r="MY53" s="100"/>
      <c r="MZ53" s="100"/>
      <c r="NA53" s="100"/>
      <c r="NB53" s="100"/>
      <c r="NC53" s="100"/>
      <c r="ND53" s="100"/>
      <c r="NE53" s="100"/>
      <c r="NF53" s="100"/>
      <c r="NG53" s="100">
        <f t="shared" ref="NG53:PH53" si="535">NG22-$BX22</f>
        <v>29.704826948487892</v>
      </c>
      <c r="NH53" s="100">
        <f t="shared" si="535"/>
        <v>19.254067393068112</v>
      </c>
      <c r="NI53" s="100">
        <f t="shared" si="535"/>
        <v>15.721560814677986</v>
      </c>
      <c r="NJ53" s="100">
        <f t="shared" si="535"/>
        <v>12.908405672977324</v>
      </c>
      <c r="NK53" s="100">
        <f t="shared" si="535"/>
        <v>10.625407764724343</v>
      </c>
      <c r="NL53" s="100">
        <f t="shared" si="535"/>
        <v>8.7411843186281146</v>
      </c>
      <c r="NM53" s="100">
        <f t="shared" si="535"/>
        <v>7.1628393166357398</v>
      </c>
      <c r="NN53" s="100">
        <f t="shared" si="535"/>
        <v>5.8233894966786863</v>
      </c>
      <c r="NO53" s="100">
        <f t="shared" si="535"/>
        <v>4.6735958156107813</v>
      </c>
      <c r="NP53" s="100">
        <f t="shared" si="535"/>
        <v>3.6765987496372645</v>
      </c>
      <c r="NQ53" s="100">
        <f t="shared" si="535"/>
        <v>2.8043382269950428</v>
      </c>
      <c r="NR53" s="100">
        <f t="shared" si="535"/>
        <v>2.0351217113320956</v>
      </c>
      <c r="NS53" s="100">
        <f t="shared" si="535"/>
        <v>1.3519423022555088</v>
      </c>
      <c r="NT53" s="100">
        <f t="shared" si="535"/>
        <v>0.74129514405149166</v>
      </c>
      <c r="NU53" s="100">
        <f t="shared" si="535"/>
        <v>0.19233066070060545</v>
      </c>
      <c r="NV53" s="100">
        <f t="shared" si="535"/>
        <v>-0.30376067185164857</v>
      </c>
      <c r="NW53" s="100">
        <f t="shared" si="535"/>
        <v>-0.75420181131940467</v>
      </c>
      <c r="NX53" s="100">
        <f t="shared" si="535"/>
        <v>-1.1649679171542573</v>
      </c>
      <c r="NY53" s="100">
        <f t="shared" si="535"/>
        <v>-1.1649679171542573</v>
      </c>
      <c r="NZ53" s="100">
        <f t="shared" si="535"/>
        <v>-1.8324332806942039</v>
      </c>
      <c r="OA53" s="100">
        <f t="shared" si="535"/>
        <v>-2.1340394373685569</v>
      </c>
      <c r="OB53" s="100">
        <f t="shared" si="535"/>
        <v>-2.4168704387870719</v>
      </c>
      <c r="OC53" s="100">
        <f t="shared" si="535"/>
        <v>-2.6826139259129604</v>
      </c>
      <c r="OD53" s="100">
        <f t="shared" si="535"/>
        <v>-2.9327625642149826</v>
      </c>
      <c r="OE53" s="100">
        <f t="shared" si="535"/>
        <v>-3.1686412197780101</v>
      </c>
      <c r="OF53" s="100">
        <f t="shared" si="535"/>
        <v>-3.3914297436048457</v>
      </c>
      <c r="OG53" s="100">
        <f t="shared" si="535"/>
        <v>-3.6021821649161154</v>
      </c>
      <c r="OH53" s="100">
        <f t="shared" si="535"/>
        <v>-3.8018429327271406</v>
      </c>
      <c r="OI53" s="100">
        <f t="shared" si="535"/>
        <v>-3.9912607189575624</v>
      </c>
      <c r="OJ53" s="100">
        <f t="shared" si="535"/>
        <v>-4.1712001974040618</v>
      </c>
      <c r="OK53" s="100">
        <f t="shared" si="535"/>
        <v>-4.3423521348016436</v>
      </c>
      <c r="OL53" s="100">
        <f t="shared" si="535"/>
        <v>-4.505342068182415</v>
      </c>
      <c r="OM53" s="100">
        <f t="shared" si="535"/>
        <v>-4.6607377932363931</v>
      </c>
      <c r="ON53" s="100">
        <f t="shared" si="535"/>
        <v>-4.8090558486577208</v>
      </c>
      <c r="OO53" s="100">
        <f t="shared" si="535"/>
        <v>-4.9507671494286853</v>
      </c>
      <c r="OP53" s="100">
        <f t="shared" si="535"/>
        <v>-5.0863018960443185</v>
      </c>
      <c r="OQ53" s="100">
        <f t="shared" si="535"/>
        <v>-5.9882395740184506</v>
      </c>
      <c r="OR53" s="100">
        <f t="shared" si="535"/>
        <v>-6.9490750194065924</v>
      </c>
      <c r="OS53" s="100">
        <f t="shared" si="535"/>
        <v>-7.4060373059670042</v>
      </c>
      <c r="OT53" s="100">
        <f t="shared" si="535"/>
        <v>-7.8482891386386484</v>
      </c>
      <c r="OU53" s="100">
        <f t="shared" si="535"/>
        <v>-8.2764793590788202</v>
      </c>
      <c r="OV53" s="100">
        <f t="shared" si="535"/>
        <v>-8.6912224902292508</v>
      </c>
      <c r="OW53" s="100">
        <f t="shared" si="535"/>
        <v>-9.0931007026335919</v>
      </c>
      <c r="OX53" s="100">
        <f t="shared" si="535"/>
        <v>-9.4826656753693044</v>
      </c>
      <c r="OY53" s="100">
        <f t="shared" si="535"/>
        <v>-9.8604403544087518</v>
      </c>
      <c r="OZ53" s="100">
        <f t="shared" si="535"/>
        <v>-10.226920611821924</v>
      </c>
      <c r="PA53" s="100">
        <f t="shared" si="535"/>
        <v>-10.582576809651869</v>
      </c>
      <c r="PB53" s="100">
        <f t="shared" si="535"/>
        <v>-10.927855272563477</v>
      </c>
      <c r="PC53" s="100">
        <f t="shared" si="535"/>
        <v>-11.263179673522046</v>
      </c>
      <c r="PD53" s="100">
        <f t="shared" si="535"/>
        <v>-11.588952336825059</v>
      </c>
      <c r="PE53" s="100">
        <f t="shared" si="535"/>
        <v>-11.905555462803704</v>
      </c>
      <c r="PF53" s="100">
        <f t="shared" si="535"/>
        <v>-12.213352278454664</v>
      </c>
      <c r="PG53" s="100">
        <f t="shared" si="535"/>
        <v>-12.512688118163311</v>
      </c>
      <c r="PH53" s="100">
        <f t="shared" si="535"/>
        <v>-12.803891438551545</v>
      </c>
      <c r="PI53" s="100"/>
      <c r="PJ53" s="100"/>
      <c r="PK53" s="100"/>
    </row>
    <row r="54" spans="1:427" x14ac:dyDescent="0.2">
      <c r="A54" s="92"/>
      <c r="B54" s="92"/>
      <c r="C54" s="101">
        <v>17</v>
      </c>
      <c r="D54" s="98">
        <f t="shared" ref="D54:AI54" si="536">((D23/$C$270)-INT(D23/$C$270))*2*PI()</f>
        <v>3.3509317887136212</v>
      </c>
      <c r="E54" s="98">
        <f t="shared" si="536"/>
        <v>4.8082907101293078</v>
      </c>
      <c r="F54" s="98">
        <f t="shared" si="536"/>
        <v>0.16873589885772294</v>
      </c>
      <c r="G54" s="98">
        <f t="shared" si="536"/>
        <v>2.178269176154755</v>
      </c>
      <c r="H54" s="98">
        <f t="shared" si="536"/>
        <v>4.4506773431376825</v>
      </c>
      <c r="I54" s="98">
        <f t="shared" si="536"/>
        <v>0.63406554497125511</v>
      </c>
      <c r="J54" s="98">
        <f t="shared" si="536"/>
        <v>3.2475946617505667</v>
      </c>
      <c r="K54" s="98">
        <f t="shared" si="536"/>
        <v>5.9747461745161967</v>
      </c>
      <c r="L54" s="98">
        <f t="shared" si="536"/>
        <v>2.5082168292022984</v>
      </c>
      <c r="M54" s="98">
        <f t="shared" si="536"/>
        <v>5.3965424145063032</v>
      </c>
      <c r="N54" s="98">
        <f t="shared" si="536"/>
        <v>2.0599053278330719</v>
      </c>
      <c r="O54" s="98">
        <f t="shared" si="536"/>
        <v>5.0543605485376091</v>
      </c>
      <c r="P54" s="98">
        <f t="shared" si="536"/>
        <v>1.8055005912691462</v>
      </c>
      <c r="Q54" s="98">
        <f t="shared" si="536"/>
        <v>4.8733470198450233</v>
      </c>
      <c r="R54" s="98">
        <f t="shared" si="536"/>
        <v>1.6864503928315966</v>
      </c>
      <c r="S54" s="98">
        <f t="shared" si="536"/>
        <v>4.8070723702244891</v>
      </c>
      <c r="T54" s="98">
        <f t="shared" si="536"/>
        <v>1.6654837280067858</v>
      </c>
      <c r="U54" s="98">
        <f t="shared" si="536"/>
        <v>4.8252839828223699</v>
      </c>
      <c r="V54" s="98">
        <f t="shared" si="536"/>
        <v>4.8252839828223699</v>
      </c>
      <c r="W54" s="98">
        <f t="shared" si="536"/>
        <v>5.0186863843637823</v>
      </c>
      <c r="X54" s="98">
        <f t="shared" si="536"/>
        <v>5.1321333662142452</v>
      </c>
      <c r="Y54" s="98">
        <f t="shared" si="536"/>
        <v>5.255354595296339</v>
      </c>
      <c r="Z54" s="98">
        <f t="shared" si="536"/>
        <v>5.3874642992006931</v>
      </c>
      <c r="AA54" s="98">
        <f t="shared" si="536"/>
        <v>5.5276800787588494</v>
      </c>
      <c r="AB54" s="98">
        <f t="shared" si="536"/>
        <v>5.6753083254310139</v>
      </c>
      <c r="AC54" s="98">
        <f t="shared" si="536"/>
        <v>5.8297320284445151</v>
      </c>
      <c r="AD54" s="98">
        <f t="shared" si="536"/>
        <v>5.9904005289270223</v>
      </c>
      <c r="AE54" s="98">
        <f t="shared" si="536"/>
        <v>6.1568208692130835</v>
      </c>
      <c r="AF54" s="98">
        <f t="shared" si="536"/>
        <v>4.5365148856880609E-2</v>
      </c>
      <c r="AG54" s="98">
        <f t="shared" si="536"/>
        <v>0.2220055042190206</v>
      </c>
      <c r="AH54" s="98">
        <f t="shared" si="536"/>
        <v>0.40319692100792226</v>
      </c>
      <c r="AI54" s="98">
        <f t="shared" si="536"/>
        <v>0.58861387465248416</v>
      </c>
      <c r="AJ54" s="98">
        <f t="shared" ref="AJ54:BE54" si="537">((AJ23/$C$270)-INT(AJ23/$C$270))*2*PI()</f>
        <v>0.7779610693039668</v>
      </c>
      <c r="AK54" s="98">
        <f t="shared" si="537"/>
        <v>0.97097001878598599</v>
      </c>
      <c r="AL54" s="98">
        <f t="shared" si="537"/>
        <v>1.1673960800295153</v>
      </c>
      <c r="AM54" s="98">
        <f t="shared" si="537"/>
        <v>1.3670158708301465</v>
      </c>
      <c r="AN54" s="98">
        <f t="shared" si="537"/>
        <v>0.67116390013176841</v>
      </c>
      <c r="AO54" s="98">
        <f t="shared" si="537"/>
        <v>1.8036333139734804</v>
      </c>
      <c r="AP54" s="98">
        <f t="shared" si="537"/>
        <v>5.5715138140979956</v>
      </c>
      <c r="AQ54" s="98">
        <f t="shared" si="537"/>
        <v>3.0936721825521474</v>
      </c>
      <c r="AR54" s="98">
        <f t="shared" si="537"/>
        <v>0.65150885812216097</v>
      </c>
      <c r="AS54" s="98">
        <f t="shared" si="537"/>
        <v>4.5265301533670961</v>
      </c>
      <c r="AT54" s="98">
        <f t="shared" si="537"/>
        <v>2.1507850518191174</v>
      </c>
      <c r="AU54" s="98">
        <f t="shared" si="537"/>
        <v>6.0891556267306504</v>
      </c>
      <c r="AV54" s="98">
        <f t="shared" si="537"/>
        <v>3.7738683588331332</v>
      </c>
      <c r="AW54" s="98">
        <f t="shared" si="537"/>
        <v>1.4867855286456209</v>
      </c>
      <c r="AX54" s="98">
        <f t="shared" si="537"/>
        <v>5.5098439669999877</v>
      </c>
      <c r="AY54" s="98">
        <f t="shared" si="537"/>
        <v>3.2754942015914676</v>
      </c>
      <c r="AZ54" s="98">
        <f t="shared" si="537"/>
        <v>1.0658077328412854</v>
      </c>
      <c r="BA54" s="98">
        <f t="shared" si="537"/>
        <v>5.1629168809972699</v>
      </c>
      <c r="BB54" s="98">
        <f t="shared" si="537"/>
        <v>2.9994549425588692</v>
      </c>
      <c r="BC54" s="98">
        <f t="shared" si="537"/>
        <v>0.85766439625317015</v>
      </c>
      <c r="BD54" s="98">
        <f t="shared" si="537"/>
        <v>5.0198376069197685</v>
      </c>
      <c r="BE54" s="98">
        <f t="shared" si="537"/>
        <v>2.9187577713366162</v>
      </c>
      <c r="BF54" s="98"/>
      <c r="BG54" s="98"/>
      <c r="BH54" s="98"/>
      <c r="BI54" s="98"/>
      <c r="BJ54" s="98"/>
      <c r="BK54" s="98"/>
      <c r="BL54" s="98"/>
      <c r="BM54" s="98"/>
      <c r="BN54" s="98"/>
      <c r="BO54" s="98"/>
      <c r="BP54" s="98"/>
      <c r="BQ54" s="98"/>
      <c r="BR54" s="98"/>
      <c r="BS54" s="98"/>
      <c r="BT54" s="98"/>
      <c r="BU54" s="98"/>
      <c r="BV54" s="98"/>
      <c r="BW54" s="98"/>
      <c r="BX54" s="98"/>
      <c r="BY54" s="98"/>
      <c r="BZ54" s="98">
        <f t="shared" ref="BZ54:DE54" si="538">BZ23-$BX23</f>
        <v>27.835296894158091</v>
      </c>
      <c r="CA54" s="98">
        <f t="shared" si="538"/>
        <v>17.53550518612289</v>
      </c>
      <c r="CB54" s="98">
        <f t="shared" si="538"/>
        <v>14.072023639467147</v>
      </c>
      <c r="CC54" s="98">
        <f t="shared" si="538"/>
        <v>11.319227550487966</v>
      </c>
      <c r="CD54" s="98">
        <f t="shared" si="538"/>
        <v>9.088298549964037</v>
      </c>
      <c r="CE54" s="98">
        <f t="shared" si="538"/>
        <v>7.2488835866105319</v>
      </c>
      <c r="CF54" s="98">
        <f t="shared" si="538"/>
        <v>5.7092025331674279</v>
      </c>
      <c r="CG54" s="98">
        <f t="shared" si="538"/>
        <v>4.4032818212964742</v>
      </c>
      <c r="CH54" s="98">
        <f t="shared" si="538"/>
        <v>3.2827377957765123</v>
      </c>
      <c r="CI54" s="98">
        <f t="shared" si="538"/>
        <v>2.3114161461008393</v>
      </c>
      <c r="CJ54" s="98">
        <f t="shared" si="538"/>
        <v>1.4618321515561092</v>
      </c>
      <c r="CK54" s="98">
        <f t="shared" si="538"/>
        <v>0.7127616075110268</v>
      </c>
      <c r="CL54" s="98">
        <f t="shared" si="538"/>
        <v>4.7579580249873743E-2</v>
      </c>
      <c r="CM54" s="98">
        <f t="shared" si="538"/>
        <v>-0.54690594541210658</v>
      </c>
      <c r="CN54" s="98">
        <f t="shared" si="538"/>
        <v>-1.0812869429237537</v>
      </c>
      <c r="CO54" s="98">
        <f t="shared" si="538"/>
        <v>-1.564159560393108</v>
      </c>
      <c r="CP54" s="98">
        <f t="shared" si="538"/>
        <v>-2.002568930245161</v>
      </c>
      <c r="CQ54" s="98">
        <f t="shared" si="538"/>
        <v>-2.4023411079734558</v>
      </c>
      <c r="CR54" s="98">
        <f t="shared" si="538"/>
        <v>-2.4023411079734558</v>
      </c>
      <c r="CS54" s="98">
        <f t="shared" si="538"/>
        <v>-3.0539791472970137</v>
      </c>
      <c r="CT54" s="98">
        <f t="shared" si="538"/>
        <v>-3.3484189307196743</v>
      </c>
      <c r="CU54" s="98">
        <f t="shared" si="538"/>
        <v>-3.6245224247565488</v>
      </c>
      <c r="CV54" s="98">
        <f t="shared" si="538"/>
        <v>-3.8839390416710842</v>
      </c>
      <c r="CW54" s="98">
        <f t="shared" si="538"/>
        <v>-4.1281274308149705</v>
      </c>
      <c r="CX54" s="98">
        <f t="shared" si="538"/>
        <v>-4.3583821046710511</v>
      </c>
      <c r="CY54" s="98">
        <f t="shared" si="538"/>
        <v>-4.5758557545816529</v>
      </c>
      <c r="CZ54" s="98">
        <f t="shared" si="538"/>
        <v>-4.7815780437215381</v>
      </c>
      <c r="DA54" s="98">
        <f t="shared" si="538"/>
        <v>-4.9764715056388695</v>
      </c>
      <c r="DB54" s="98">
        <f t="shared" si="538"/>
        <v>-5.1613650525478647</v>
      </c>
      <c r="DC54" s="98">
        <f t="shared" si="538"/>
        <v>-5.3370055001799699</v>
      </c>
      <c r="DD54" s="98">
        <f t="shared" si="538"/>
        <v>-5.5040674391645439</v>
      </c>
      <c r="DE54" s="98">
        <f t="shared" si="538"/>
        <v>-5.6631617219395594</v>
      </c>
      <c r="DF54" s="98">
        <f t="shared" ref="DF54:EA54" si="539">DF23-$BX23</f>
        <v>-5.8148427855454088</v>
      </c>
      <c r="DG54" s="98">
        <f t="shared" si="539"/>
        <v>-5.9596149916426668</v>
      </c>
      <c r="DH54" s="98">
        <f t="shared" si="539"/>
        <v>-6.0979381336477161</v>
      </c>
      <c r="DI54" s="98">
        <f t="shared" si="539"/>
        <v>-6.23023223541378</v>
      </c>
      <c r="DJ54" s="98">
        <f t="shared" si="539"/>
        <v>-7.1321013974269079</v>
      </c>
      <c r="DK54" s="98">
        <f t="shared" si="539"/>
        <v>-8.0879004045672502</v>
      </c>
      <c r="DL54" s="98">
        <f t="shared" si="539"/>
        <v>-8.5424472447588755</v>
      </c>
      <c r="DM54" s="98">
        <f t="shared" si="539"/>
        <v>-8.9823497926644507</v>
      </c>
      <c r="DN54" s="98">
        <f t="shared" si="539"/>
        <v>-9.4082550867100281</v>
      </c>
      <c r="DO54" s="98">
        <f t="shared" si="539"/>
        <v>-9.8207758345250511</v>
      </c>
      <c r="DP54" s="98">
        <f t="shared" si="539"/>
        <v>-10.22049239156803</v>
      </c>
      <c r="DQ54" s="98">
        <f t="shared" si="539"/>
        <v>-10.607954632219304</v>
      </c>
      <c r="DR54" s="98">
        <f t="shared" si="539"/>
        <v>-10.983683716466373</v>
      </c>
      <c r="DS54" s="98">
        <f t="shared" si="539"/>
        <v>-11.348173755864593</v>
      </c>
      <c r="DT54" s="98">
        <f t="shared" si="539"/>
        <v>-11.701893382835749</v>
      </c>
      <c r="DU54" s="98">
        <f t="shared" si="539"/>
        <v>-12.045287227605627</v>
      </c>
      <c r="DV54" s="98">
        <f t="shared" si="539"/>
        <v>-12.378777307210044</v>
      </c>
      <c r="DW54" s="98">
        <f t="shared" si="539"/>
        <v>-12.702764331040129</v>
      </c>
      <c r="DX54" s="98">
        <f t="shared" si="539"/>
        <v>-13.017628927371561</v>
      </c>
      <c r="DY54" s="98">
        <f t="shared" si="539"/>
        <v>-13.323732795247508</v>
      </c>
      <c r="DZ54" s="98">
        <f t="shared" si="539"/>
        <v>-13.621419785969636</v>
      </c>
      <c r="EA54" s="98">
        <f t="shared" si="539"/>
        <v>-13.911016918311532</v>
      </c>
      <c r="EB54" s="98"/>
      <c r="EC54" s="98"/>
      <c r="ED54" s="98"/>
      <c r="EE54" s="98"/>
      <c r="EF54" s="98"/>
      <c r="EG54" s="98"/>
      <c r="EH54" s="98"/>
      <c r="EI54" s="98"/>
      <c r="EJ54" s="98"/>
      <c r="EK54" s="98"/>
      <c r="EL54" s="98"/>
      <c r="EM54" s="98"/>
      <c r="EN54" s="98"/>
      <c r="EO54" s="98"/>
      <c r="EP54" s="98"/>
      <c r="EU54" s="94"/>
      <c r="EV54" s="94"/>
      <c r="EW54" s="94"/>
      <c r="EX54" s="102">
        <v>17</v>
      </c>
      <c r="EY54" s="99">
        <f t="shared" ref="EY54:GD54" si="540">((EY23/$EX$268)-INT(EY23/$EX$268))*2*PI()</f>
        <v>0.41867827024765614</v>
      </c>
      <c r="EZ54" s="99">
        <f t="shared" si="540"/>
        <v>3.3333961130790297</v>
      </c>
      <c r="FA54" s="99">
        <f t="shared" si="540"/>
        <v>0.33747179771544589</v>
      </c>
      <c r="FB54" s="99">
        <f t="shared" si="540"/>
        <v>4.35653835230951</v>
      </c>
      <c r="FC54" s="99">
        <f t="shared" si="540"/>
        <v>2.6181693790957778</v>
      </c>
      <c r="FD54" s="99">
        <f t="shared" si="540"/>
        <v>1.2681310899425102</v>
      </c>
      <c r="FE54" s="99">
        <f t="shared" si="540"/>
        <v>0.2120040163215475</v>
      </c>
      <c r="FF54" s="99">
        <f t="shared" si="540"/>
        <v>5.6663070418528063</v>
      </c>
      <c r="FG54" s="99">
        <f t="shared" si="540"/>
        <v>5.0164336584045968</v>
      </c>
      <c r="FH54" s="99">
        <f t="shared" si="540"/>
        <v>4.5098995218330211</v>
      </c>
      <c r="FI54" s="99">
        <f t="shared" si="540"/>
        <v>4.1198106556661438</v>
      </c>
      <c r="FJ54" s="99">
        <f t="shared" si="540"/>
        <v>3.8255357898956319</v>
      </c>
      <c r="FK54" s="99">
        <f t="shared" si="540"/>
        <v>3.6110011825382924</v>
      </c>
      <c r="FL54" s="99">
        <f t="shared" si="540"/>
        <v>3.4635087325104603</v>
      </c>
      <c r="FM54" s="99">
        <f t="shared" si="540"/>
        <v>3.3729007856631932</v>
      </c>
      <c r="FN54" s="99">
        <f t="shared" si="540"/>
        <v>3.3309594332693924</v>
      </c>
      <c r="FO54" s="99">
        <f t="shared" si="540"/>
        <v>3.3309674560135716</v>
      </c>
      <c r="FP54" s="99">
        <f t="shared" si="540"/>
        <v>3.3673826584651532</v>
      </c>
      <c r="FQ54" s="99">
        <f t="shared" si="540"/>
        <v>3.3673826584651532</v>
      </c>
      <c r="FR54" s="99">
        <f t="shared" si="540"/>
        <v>3.754187461547978</v>
      </c>
      <c r="FS54" s="99">
        <f t="shared" si="540"/>
        <v>3.9810814252489042</v>
      </c>
      <c r="FT54" s="99">
        <f t="shared" si="540"/>
        <v>4.2275238834130908</v>
      </c>
      <c r="FU54" s="99">
        <f t="shared" si="540"/>
        <v>4.4917432912217992</v>
      </c>
      <c r="FV54" s="99">
        <f t="shared" si="540"/>
        <v>4.7721748503381125</v>
      </c>
      <c r="FW54" s="99">
        <f t="shared" si="540"/>
        <v>5.0674313436824416</v>
      </c>
      <c r="FX54" s="99">
        <f t="shared" si="540"/>
        <v>5.3762787497094449</v>
      </c>
      <c r="FY54" s="99">
        <f t="shared" si="540"/>
        <v>5.6976157506744585</v>
      </c>
      <c r="FZ54" s="99">
        <f t="shared" si="540"/>
        <v>6.0304564312465807</v>
      </c>
      <c r="GA54" s="99">
        <f t="shared" si="540"/>
        <v>9.0730297713761218E-2</v>
      </c>
      <c r="GB54" s="99">
        <f t="shared" si="540"/>
        <v>0.4440110084380412</v>
      </c>
      <c r="GC54" s="99">
        <f t="shared" si="540"/>
        <v>0.80639384201584452</v>
      </c>
      <c r="GD54" s="99">
        <f t="shared" si="540"/>
        <v>1.1772277493049683</v>
      </c>
      <c r="GE54" s="99">
        <f t="shared" ref="GE54:GZ54" si="541">((GE23/$EX$268)-INT(GE23/$EX$268))*2*PI()</f>
        <v>1.5559221386079336</v>
      </c>
      <c r="GF54" s="99">
        <f t="shared" si="541"/>
        <v>1.941940037571972</v>
      </c>
      <c r="GG54" s="99">
        <f t="shared" si="541"/>
        <v>2.3347921600590307</v>
      </c>
      <c r="GH54" s="99">
        <f t="shared" si="541"/>
        <v>2.7340317416602931</v>
      </c>
      <c r="GI54" s="99">
        <f t="shared" si="541"/>
        <v>1.3423278002635368</v>
      </c>
      <c r="GJ54" s="99">
        <f t="shared" si="541"/>
        <v>3.6072666279469607</v>
      </c>
      <c r="GK54" s="99">
        <f t="shared" si="541"/>
        <v>4.859842321016405</v>
      </c>
      <c r="GL54" s="99">
        <f t="shared" si="541"/>
        <v>6.1873443651042948</v>
      </c>
      <c r="GM54" s="99">
        <f t="shared" si="541"/>
        <v>1.3030177162443219</v>
      </c>
      <c r="GN54" s="99">
        <f t="shared" si="541"/>
        <v>2.7698749995546059</v>
      </c>
      <c r="GO54" s="99">
        <f t="shared" si="541"/>
        <v>4.3015701036382348</v>
      </c>
      <c r="GP54" s="99">
        <f t="shared" si="541"/>
        <v>5.8951259462817136</v>
      </c>
      <c r="GQ54" s="99">
        <f t="shared" si="541"/>
        <v>1.2645514104866797</v>
      </c>
      <c r="GR54" s="99">
        <f t="shared" si="541"/>
        <v>2.9735710572912417</v>
      </c>
      <c r="GS54" s="99">
        <f t="shared" si="541"/>
        <v>4.7365026268203891</v>
      </c>
      <c r="GT54" s="99">
        <f t="shared" si="541"/>
        <v>0.26780309600334923</v>
      </c>
      <c r="GU54" s="99">
        <f t="shared" si="541"/>
        <v>2.1316154656825708</v>
      </c>
      <c r="GV54" s="99">
        <f t="shared" si="541"/>
        <v>4.0426484548149526</v>
      </c>
      <c r="GW54" s="99">
        <f t="shared" si="541"/>
        <v>5.9989098851177385</v>
      </c>
      <c r="GX54" s="99">
        <f t="shared" si="541"/>
        <v>1.7153287925063403</v>
      </c>
      <c r="GY54" s="99">
        <f t="shared" si="541"/>
        <v>3.7564899066599517</v>
      </c>
      <c r="GZ54" s="99">
        <f t="shared" si="541"/>
        <v>5.8375155426732324</v>
      </c>
      <c r="HA54" s="99"/>
      <c r="HB54" s="99"/>
      <c r="HC54" s="99"/>
      <c r="HD54" s="99"/>
      <c r="HE54" s="99"/>
      <c r="HF54" s="99"/>
      <c r="HG54" s="99"/>
      <c r="HH54" s="99"/>
      <c r="HI54" s="99"/>
      <c r="HJ54" s="99"/>
      <c r="HK54" s="99"/>
      <c r="HL54" s="99"/>
      <c r="HM54" s="99"/>
      <c r="HN54" s="99"/>
      <c r="HO54" s="99"/>
      <c r="HP54" s="99"/>
      <c r="HQ54" s="99"/>
      <c r="HR54" s="99"/>
      <c r="HS54" s="99"/>
      <c r="HT54" s="99"/>
      <c r="HU54" s="99"/>
      <c r="HV54" s="99"/>
      <c r="HW54" s="99">
        <f t="shared" ref="HW54:JX54" si="542">HW23-$BX23</f>
        <v>27.835296894158091</v>
      </c>
      <c r="HX54" s="99">
        <f t="shared" si="542"/>
        <v>17.53550518612289</v>
      </c>
      <c r="HY54" s="99">
        <f t="shared" si="542"/>
        <v>14.072023639467147</v>
      </c>
      <c r="HZ54" s="99">
        <f t="shared" si="542"/>
        <v>11.319227550487966</v>
      </c>
      <c r="IA54" s="99">
        <f t="shared" si="542"/>
        <v>9.088298549964037</v>
      </c>
      <c r="IB54" s="99">
        <f t="shared" si="542"/>
        <v>7.2488835866105319</v>
      </c>
      <c r="IC54" s="99">
        <f t="shared" si="542"/>
        <v>5.7092025331674279</v>
      </c>
      <c r="ID54" s="99">
        <f t="shared" si="542"/>
        <v>4.4032818212964742</v>
      </c>
      <c r="IE54" s="99">
        <f t="shared" si="542"/>
        <v>3.2827377957765123</v>
      </c>
      <c r="IF54" s="99">
        <f t="shared" si="542"/>
        <v>2.3114161461008393</v>
      </c>
      <c r="IG54" s="99">
        <f t="shared" si="542"/>
        <v>1.4618321515561092</v>
      </c>
      <c r="IH54" s="99">
        <f t="shared" si="542"/>
        <v>0.7127616075110268</v>
      </c>
      <c r="II54" s="99">
        <f t="shared" si="542"/>
        <v>4.7579580249873743E-2</v>
      </c>
      <c r="IJ54" s="99">
        <f t="shared" si="542"/>
        <v>-0.54690594541210658</v>
      </c>
      <c r="IK54" s="99">
        <f t="shared" si="542"/>
        <v>-1.0812869429237537</v>
      </c>
      <c r="IL54" s="99">
        <f t="shared" si="542"/>
        <v>-1.564159560393108</v>
      </c>
      <c r="IM54" s="99">
        <f t="shared" si="542"/>
        <v>-2.002568930245161</v>
      </c>
      <c r="IN54" s="99">
        <f t="shared" si="542"/>
        <v>-2.4023411079734558</v>
      </c>
      <c r="IO54" s="99">
        <f t="shared" si="542"/>
        <v>-2.4023411079734558</v>
      </c>
      <c r="IP54" s="99">
        <f t="shared" si="542"/>
        <v>-3.0539791472970137</v>
      </c>
      <c r="IQ54" s="99">
        <f t="shared" si="542"/>
        <v>-3.3484189307196743</v>
      </c>
      <c r="IR54" s="99">
        <f t="shared" si="542"/>
        <v>-3.6245224247565488</v>
      </c>
      <c r="IS54" s="99">
        <f t="shared" si="542"/>
        <v>-3.8839390416710842</v>
      </c>
      <c r="IT54" s="99">
        <f t="shared" si="542"/>
        <v>-4.1281274308149705</v>
      </c>
      <c r="IU54" s="99">
        <f t="shared" si="542"/>
        <v>-4.3583821046710511</v>
      </c>
      <c r="IV54" s="99">
        <f t="shared" si="542"/>
        <v>-4.5758557545816529</v>
      </c>
      <c r="IW54" s="99">
        <f t="shared" si="542"/>
        <v>-4.7815780437215381</v>
      </c>
      <c r="IX54" s="99">
        <f t="shared" si="542"/>
        <v>-4.9764715056388695</v>
      </c>
      <c r="IY54" s="99">
        <f t="shared" si="542"/>
        <v>-5.1613650525478647</v>
      </c>
      <c r="IZ54" s="99">
        <f t="shared" si="542"/>
        <v>-5.3370055001799699</v>
      </c>
      <c r="JA54" s="99">
        <f t="shared" si="542"/>
        <v>-5.5040674391645439</v>
      </c>
      <c r="JB54" s="99">
        <f t="shared" si="542"/>
        <v>-5.6631617219395594</v>
      </c>
      <c r="JC54" s="99">
        <f t="shared" si="542"/>
        <v>-5.8148427855454088</v>
      </c>
      <c r="JD54" s="99">
        <f t="shared" si="542"/>
        <v>-5.9596149916426668</v>
      </c>
      <c r="JE54" s="99">
        <f t="shared" si="542"/>
        <v>-6.0979381336477161</v>
      </c>
      <c r="JF54" s="99">
        <f t="shared" si="542"/>
        <v>-6.23023223541378</v>
      </c>
      <c r="JG54" s="99">
        <f t="shared" si="542"/>
        <v>-7.1321013974269079</v>
      </c>
      <c r="JH54" s="99">
        <f t="shared" si="542"/>
        <v>-8.0879004045672502</v>
      </c>
      <c r="JI54" s="99">
        <f t="shared" si="542"/>
        <v>-8.5424472447588755</v>
      </c>
      <c r="JJ54" s="99">
        <f t="shared" si="542"/>
        <v>-8.9823497926644507</v>
      </c>
      <c r="JK54" s="99">
        <f t="shared" si="542"/>
        <v>-9.4082550867100281</v>
      </c>
      <c r="JL54" s="99">
        <f t="shared" si="542"/>
        <v>-9.8207758345250511</v>
      </c>
      <c r="JM54" s="99">
        <f t="shared" si="542"/>
        <v>-10.22049239156803</v>
      </c>
      <c r="JN54" s="99">
        <f t="shared" si="542"/>
        <v>-10.607954632219304</v>
      </c>
      <c r="JO54" s="99">
        <f t="shared" si="542"/>
        <v>-10.983683716466373</v>
      </c>
      <c r="JP54" s="99">
        <f t="shared" si="542"/>
        <v>-11.348173755864593</v>
      </c>
      <c r="JQ54" s="99">
        <f t="shared" si="542"/>
        <v>-11.701893382835749</v>
      </c>
      <c r="JR54" s="99">
        <f t="shared" si="542"/>
        <v>-12.045287227605627</v>
      </c>
      <c r="JS54" s="99">
        <f t="shared" si="542"/>
        <v>-12.378777307210044</v>
      </c>
      <c r="JT54" s="99">
        <f t="shared" si="542"/>
        <v>-12.702764331040129</v>
      </c>
      <c r="JU54" s="99">
        <f t="shared" si="542"/>
        <v>-13.017628927371561</v>
      </c>
      <c r="JV54" s="99">
        <f t="shared" si="542"/>
        <v>-13.323732795247508</v>
      </c>
      <c r="JW54" s="99">
        <f t="shared" si="542"/>
        <v>-13.621419785969636</v>
      </c>
      <c r="JX54" s="99">
        <f t="shared" si="542"/>
        <v>-13.911016918311532</v>
      </c>
      <c r="JY54" s="99"/>
      <c r="JZ54" s="99"/>
      <c r="KA54" s="99"/>
      <c r="KH54" s="103">
        <v>17</v>
      </c>
      <c r="KI54" s="100">
        <f t="shared" ref="KI54:LN54" si="543">((KI23/$KH$268)-INT(KI23/$KH$268))*2*PI()</f>
        <v>0.83735654049531227</v>
      </c>
      <c r="KJ54" s="100">
        <f t="shared" si="543"/>
        <v>0.38360691897847321</v>
      </c>
      <c r="KK54" s="100">
        <f t="shared" si="543"/>
        <v>0.67494359543089177</v>
      </c>
      <c r="KL54" s="100">
        <f t="shared" si="543"/>
        <v>2.4298913974394334</v>
      </c>
      <c r="KM54" s="100">
        <f t="shared" si="543"/>
        <v>5.2363387581915557</v>
      </c>
      <c r="KN54" s="100">
        <f t="shared" si="543"/>
        <v>2.5362621798850205</v>
      </c>
      <c r="KO54" s="100">
        <f t="shared" si="543"/>
        <v>0.424008032643095</v>
      </c>
      <c r="KP54" s="100">
        <f t="shared" si="543"/>
        <v>5.0494287765260273</v>
      </c>
      <c r="KQ54" s="100">
        <f t="shared" si="543"/>
        <v>3.7496820096296068</v>
      </c>
      <c r="KR54" s="100">
        <f t="shared" si="543"/>
        <v>2.7366137364864556</v>
      </c>
      <c r="KS54" s="100">
        <f t="shared" si="543"/>
        <v>1.9564360041527014</v>
      </c>
      <c r="KT54" s="100">
        <f t="shared" si="543"/>
        <v>1.3678862726116781</v>
      </c>
      <c r="KU54" s="100">
        <f t="shared" si="543"/>
        <v>0.93881705789699887</v>
      </c>
      <c r="KV54" s="100">
        <f t="shared" si="543"/>
        <v>0.6438321578413343</v>
      </c>
      <c r="KW54" s="100">
        <f t="shared" si="543"/>
        <v>0.46261626414679979</v>
      </c>
      <c r="KX54" s="100">
        <f t="shared" si="543"/>
        <v>0.37873355935919811</v>
      </c>
      <c r="KY54" s="100">
        <f t="shared" si="543"/>
        <v>0.3787496048475571</v>
      </c>
      <c r="KZ54" s="100">
        <f t="shared" si="543"/>
        <v>0.45158000975071999</v>
      </c>
      <c r="LA54" s="100">
        <f t="shared" si="543"/>
        <v>0.45158000975071999</v>
      </c>
      <c r="LB54" s="100">
        <f t="shared" si="543"/>
        <v>1.22518961591637</v>
      </c>
      <c r="LC54" s="100">
        <f t="shared" si="543"/>
        <v>1.6789775433182226</v>
      </c>
      <c r="LD54" s="100">
        <f t="shared" si="543"/>
        <v>2.1718624596465954</v>
      </c>
      <c r="LE54" s="100">
        <f t="shared" si="543"/>
        <v>2.7003012752640125</v>
      </c>
      <c r="LF54" s="100">
        <f t="shared" si="543"/>
        <v>3.2611643934966383</v>
      </c>
      <c r="LG54" s="100">
        <f t="shared" si="543"/>
        <v>3.8516773801852975</v>
      </c>
      <c r="LH54" s="100">
        <f t="shared" si="543"/>
        <v>4.4693721922393026</v>
      </c>
      <c r="LI54" s="100">
        <f t="shared" si="543"/>
        <v>5.1120461941693298</v>
      </c>
      <c r="LJ54" s="100">
        <f t="shared" si="543"/>
        <v>5.7777275553135752</v>
      </c>
      <c r="LK54" s="100">
        <f t="shared" si="543"/>
        <v>0.18146059542752244</v>
      </c>
      <c r="LL54" s="100">
        <f t="shared" si="543"/>
        <v>0.8880220168760824</v>
      </c>
      <c r="LM54" s="100">
        <f t="shared" si="543"/>
        <v>1.612787684031689</v>
      </c>
      <c r="LN54" s="100">
        <f t="shared" si="543"/>
        <v>2.3544554986099366</v>
      </c>
      <c r="LO54" s="100">
        <f t="shared" ref="LO54:MJ54" si="544">((LO23/$KH$268)-INT(LO23/$KH$268))*2*PI()</f>
        <v>3.1118442772158672</v>
      </c>
      <c r="LP54" s="100">
        <f t="shared" si="544"/>
        <v>3.883880075143944</v>
      </c>
      <c r="LQ54" s="100">
        <f t="shared" si="544"/>
        <v>4.6695843201180613</v>
      </c>
      <c r="LR54" s="100">
        <f t="shared" si="544"/>
        <v>5.4680634833205861</v>
      </c>
      <c r="LS54" s="100">
        <f t="shared" si="544"/>
        <v>2.6846556005270736</v>
      </c>
      <c r="LT54" s="100">
        <f t="shared" si="544"/>
        <v>0.93134794871433546</v>
      </c>
      <c r="LU54" s="100">
        <f t="shared" si="544"/>
        <v>3.4364993348532238</v>
      </c>
      <c r="LV54" s="100">
        <f t="shared" si="544"/>
        <v>6.0915034230290042</v>
      </c>
      <c r="LW54" s="100">
        <f t="shared" si="544"/>
        <v>2.6060354324886439</v>
      </c>
      <c r="LX54" s="100">
        <f t="shared" si="544"/>
        <v>5.5397499991092118</v>
      </c>
      <c r="LY54" s="100">
        <f t="shared" si="544"/>
        <v>2.3199549000968838</v>
      </c>
      <c r="LZ54" s="100">
        <f t="shared" si="544"/>
        <v>5.5070665853838419</v>
      </c>
      <c r="MA54" s="100">
        <f t="shared" si="544"/>
        <v>2.5291028209733595</v>
      </c>
      <c r="MB54" s="100">
        <f t="shared" si="544"/>
        <v>5.9471421145824834</v>
      </c>
      <c r="MC54" s="100">
        <f t="shared" si="544"/>
        <v>3.1898199464611925</v>
      </c>
      <c r="MD54" s="100">
        <f t="shared" si="544"/>
        <v>0.53560619200669846</v>
      </c>
      <c r="ME54" s="100">
        <f t="shared" si="544"/>
        <v>4.2632309313651415</v>
      </c>
      <c r="MF54" s="100">
        <f t="shared" si="544"/>
        <v>1.8021116024503196</v>
      </c>
      <c r="MG54" s="100">
        <f t="shared" si="544"/>
        <v>5.7146344630558907</v>
      </c>
      <c r="MH54" s="100">
        <f t="shared" si="544"/>
        <v>3.4306575850126806</v>
      </c>
      <c r="MI54" s="100">
        <f t="shared" si="544"/>
        <v>1.229794506140317</v>
      </c>
      <c r="MJ54" s="100">
        <f t="shared" si="544"/>
        <v>5.3918457781668785</v>
      </c>
      <c r="MK54" s="100"/>
      <c r="ML54" s="100"/>
      <c r="MM54" s="100"/>
      <c r="MN54" s="100"/>
      <c r="MO54" s="100"/>
      <c r="MP54" s="100"/>
      <c r="MQ54" s="100"/>
      <c r="MR54" s="100"/>
      <c r="MS54" s="100"/>
      <c r="MT54" s="100"/>
      <c r="MU54" s="100"/>
      <c r="MV54" s="100"/>
      <c r="MW54" s="100"/>
      <c r="MX54" s="100"/>
      <c r="MY54" s="100"/>
      <c r="MZ54" s="100"/>
      <c r="NA54" s="100"/>
      <c r="NB54" s="100"/>
      <c r="NC54" s="100"/>
      <c r="ND54" s="100"/>
      <c r="NE54" s="100"/>
      <c r="NF54" s="100"/>
      <c r="NG54" s="100">
        <f t="shared" ref="NG54:PH54" si="545">NG23-$BX23</f>
        <v>27.835296894158091</v>
      </c>
      <c r="NH54" s="100">
        <f t="shared" si="545"/>
        <v>17.53550518612289</v>
      </c>
      <c r="NI54" s="100">
        <f t="shared" si="545"/>
        <v>14.072023639467147</v>
      </c>
      <c r="NJ54" s="100">
        <f t="shared" si="545"/>
        <v>11.319227550487966</v>
      </c>
      <c r="NK54" s="100">
        <f t="shared" si="545"/>
        <v>9.088298549964037</v>
      </c>
      <c r="NL54" s="100">
        <f t="shared" si="545"/>
        <v>7.2488835866105319</v>
      </c>
      <c r="NM54" s="100">
        <f t="shared" si="545"/>
        <v>5.7092025331674279</v>
      </c>
      <c r="NN54" s="100">
        <f t="shared" si="545"/>
        <v>4.4032818212964742</v>
      </c>
      <c r="NO54" s="100">
        <f t="shared" si="545"/>
        <v>3.2827377957765123</v>
      </c>
      <c r="NP54" s="100">
        <f t="shared" si="545"/>
        <v>2.3114161461008393</v>
      </c>
      <c r="NQ54" s="100">
        <f t="shared" si="545"/>
        <v>1.4618321515561092</v>
      </c>
      <c r="NR54" s="100">
        <f t="shared" si="545"/>
        <v>0.7127616075110268</v>
      </c>
      <c r="NS54" s="100">
        <f t="shared" si="545"/>
        <v>4.7579580249873743E-2</v>
      </c>
      <c r="NT54" s="100">
        <f t="shared" si="545"/>
        <v>-0.54690594541210658</v>
      </c>
      <c r="NU54" s="100">
        <f t="shared" si="545"/>
        <v>-1.0812869429237537</v>
      </c>
      <c r="NV54" s="100">
        <f t="shared" si="545"/>
        <v>-1.564159560393108</v>
      </c>
      <c r="NW54" s="100">
        <f t="shared" si="545"/>
        <v>-2.002568930245161</v>
      </c>
      <c r="NX54" s="100">
        <f t="shared" si="545"/>
        <v>-2.4023411079734558</v>
      </c>
      <c r="NY54" s="100">
        <f t="shared" si="545"/>
        <v>-2.4023411079734558</v>
      </c>
      <c r="NZ54" s="100">
        <f t="shared" si="545"/>
        <v>-3.0539791472970137</v>
      </c>
      <c r="OA54" s="100">
        <f t="shared" si="545"/>
        <v>-3.3484189307196743</v>
      </c>
      <c r="OB54" s="100">
        <f t="shared" si="545"/>
        <v>-3.6245224247565488</v>
      </c>
      <c r="OC54" s="100">
        <f t="shared" si="545"/>
        <v>-3.8839390416710842</v>
      </c>
      <c r="OD54" s="100">
        <f t="shared" si="545"/>
        <v>-4.1281274308149705</v>
      </c>
      <c r="OE54" s="100">
        <f t="shared" si="545"/>
        <v>-4.3583821046710511</v>
      </c>
      <c r="OF54" s="100">
        <f t="shared" si="545"/>
        <v>-4.5758557545816529</v>
      </c>
      <c r="OG54" s="100">
        <f t="shared" si="545"/>
        <v>-4.7815780437215381</v>
      </c>
      <c r="OH54" s="100">
        <f t="shared" si="545"/>
        <v>-4.9764715056388695</v>
      </c>
      <c r="OI54" s="100">
        <f t="shared" si="545"/>
        <v>-5.1613650525478647</v>
      </c>
      <c r="OJ54" s="100">
        <f t="shared" si="545"/>
        <v>-5.3370055001799699</v>
      </c>
      <c r="OK54" s="100">
        <f t="shared" si="545"/>
        <v>-5.5040674391645439</v>
      </c>
      <c r="OL54" s="100">
        <f t="shared" si="545"/>
        <v>-5.6631617219395594</v>
      </c>
      <c r="OM54" s="100">
        <f t="shared" si="545"/>
        <v>-5.8148427855454088</v>
      </c>
      <c r="ON54" s="100">
        <f t="shared" si="545"/>
        <v>-5.9596149916426668</v>
      </c>
      <c r="OO54" s="100">
        <f t="shared" si="545"/>
        <v>-6.0979381336477161</v>
      </c>
      <c r="OP54" s="100">
        <f t="shared" si="545"/>
        <v>-6.23023223541378</v>
      </c>
      <c r="OQ54" s="100">
        <f t="shared" si="545"/>
        <v>-7.1321013974269079</v>
      </c>
      <c r="OR54" s="100">
        <f t="shared" si="545"/>
        <v>-8.0879004045672502</v>
      </c>
      <c r="OS54" s="100">
        <f t="shared" si="545"/>
        <v>-8.5424472447588755</v>
      </c>
      <c r="OT54" s="100">
        <f t="shared" si="545"/>
        <v>-8.9823497926644507</v>
      </c>
      <c r="OU54" s="100">
        <f t="shared" si="545"/>
        <v>-9.4082550867100281</v>
      </c>
      <c r="OV54" s="100">
        <f t="shared" si="545"/>
        <v>-9.8207758345250511</v>
      </c>
      <c r="OW54" s="100">
        <f t="shared" si="545"/>
        <v>-10.22049239156803</v>
      </c>
      <c r="OX54" s="100">
        <f t="shared" si="545"/>
        <v>-10.607954632219304</v>
      </c>
      <c r="OY54" s="100">
        <f t="shared" si="545"/>
        <v>-10.983683716466373</v>
      </c>
      <c r="OZ54" s="100">
        <f t="shared" si="545"/>
        <v>-11.348173755864593</v>
      </c>
      <c r="PA54" s="100">
        <f t="shared" si="545"/>
        <v>-11.701893382835749</v>
      </c>
      <c r="PB54" s="100">
        <f t="shared" si="545"/>
        <v>-12.045287227605627</v>
      </c>
      <c r="PC54" s="100">
        <f t="shared" si="545"/>
        <v>-12.378777307210044</v>
      </c>
      <c r="PD54" s="100">
        <f t="shared" si="545"/>
        <v>-12.702764331040129</v>
      </c>
      <c r="PE54" s="100">
        <f t="shared" si="545"/>
        <v>-13.017628927371561</v>
      </c>
      <c r="PF54" s="100">
        <f t="shared" si="545"/>
        <v>-13.323732795247508</v>
      </c>
      <c r="PG54" s="100">
        <f t="shared" si="545"/>
        <v>-13.621419785969636</v>
      </c>
      <c r="PH54" s="100">
        <f t="shared" si="545"/>
        <v>-13.911016918311532</v>
      </c>
      <c r="PI54" s="100"/>
      <c r="PJ54" s="100"/>
      <c r="PK54" s="100"/>
    </row>
    <row r="55" spans="1:427" x14ac:dyDescent="0.2">
      <c r="A55" s="92"/>
      <c r="B55" s="92"/>
      <c r="C55" s="101">
        <v>18</v>
      </c>
      <c r="D55" s="98">
        <f t="shared" ref="D55:AI55" si="546">((D24/$C$270)-INT(D24/$C$270))*2*PI()</f>
        <v>2.6823046885105</v>
      </c>
      <c r="E55" s="98">
        <f t="shared" si="546"/>
        <v>4.3841737844972579</v>
      </c>
      <c r="F55" s="98">
        <f t="shared" si="546"/>
        <v>6.1132311196841798</v>
      </c>
      <c r="G55" s="98">
        <f t="shared" si="546"/>
        <v>1.9082915965006344</v>
      </c>
      <c r="H55" s="98">
        <f t="shared" si="546"/>
        <v>4.2368031804499333</v>
      </c>
      <c r="I55" s="98">
        <f t="shared" si="546"/>
        <v>0.46666894352153782</v>
      </c>
      <c r="J55" s="98">
        <f t="shared" si="546"/>
        <v>3.119220056232785</v>
      </c>
      <c r="K55" s="98">
        <f t="shared" si="546"/>
        <v>5.8795325903864537</v>
      </c>
      <c r="L55" s="98">
        <f t="shared" si="546"/>
        <v>2.4414906266373251</v>
      </c>
      <c r="M55" s="98">
        <f t="shared" si="546"/>
        <v>5.3545268232110024</v>
      </c>
      <c r="N55" s="98">
        <f t="shared" si="546"/>
        <v>2.0395107544286115</v>
      </c>
      <c r="O55" s="98">
        <f t="shared" si="546"/>
        <v>5.0530311266024297</v>
      </c>
      <c r="P55" s="98">
        <f t="shared" si="546"/>
        <v>1.8211003259439256</v>
      </c>
      <c r="Q55" s="98">
        <f t="shared" si="546"/>
        <v>4.9040741639479286</v>
      </c>
      <c r="R55" s="98">
        <f t="shared" si="546"/>
        <v>1.7307722209989111</v>
      </c>
      <c r="S55" s="98">
        <f t="shared" si="546"/>
        <v>4.8636748861073658</v>
      </c>
      <c r="T55" s="98">
        <f t="shared" si="546"/>
        <v>1.7332324434629447</v>
      </c>
      <c r="U55" s="98">
        <f t="shared" si="546"/>
        <v>4.9031930063540443</v>
      </c>
      <c r="V55" s="98">
        <f t="shared" si="546"/>
        <v>4.9031930063540443</v>
      </c>
      <c r="W55" s="98">
        <f t="shared" si="546"/>
        <v>5.1131758538841918</v>
      </c>
      <c r="X55" s="98">
        <f t="shared" si="546"/>
        <v>5.234110703857052</v>
      </c>
      <c r="Y55" s="98">
        <f t="shared" si="546"/>
        <v>5.364351037801117</v>
      </c>
      <c r="Z55" s="98">
        <f t="shared" si="546"/>
        <v>5.5030533296841151</v>
      </c>
      <c r="AA55" s="98">
        <f t="shared" si="546"/>
        <v>5.6494725469924969</v>
      </c>
      <c r="AB55" s="98">
        <f t="shared" si="546"/>
        <v>5.8029482462417645</v>
      </c>
      <c r="AC55" s="98">
        <f t="shared" si="546"/>
        <v>5.962892949278328</v>
      </c>
      <c r="AD55" s="98">
        <f t="shared" si="546"/>
        <v>6.128782377313156</v>
      </c>
      <c r="AE55" s="98">
        <f t="shared" si="546"/>
        <v>1.6961899458160182E-2</v>
      </c>
      <c r="AF55" s="98">
        <f t="shared" si="546"/>
        <v>0.19338077024654296</v>
      </c>
      <c r="AG55" s="98">
        <f t="shared" si="546"/>
        <v>0.3744743325056607</v>
      </c>
      <c r="AH55" s="98">
        <f t="shared" si="546"/>
        <v>0.5599001545959682</v>
      </c>
      <c r="AI55" s="98">
        <f t="shared" si="546"/>
        <v>0.74934835243026376</v>
      </c>
      <c r="AJ55" s="98">
        <f t="shared" ref="AJ55:BE55" si="547">((AJ24/$C$270)-INT(AJ24/$C$270))*2*PI()</f>
        <v>0.94253782343931847</v>
      </c>
      <c r="AK55" s="98">
        <f t="shared" si="547"/>
        <v>1.1392129901604302</v>
      </c>
      <c r="AL55" s="98">
        <f t="shared" si="547"/>
        <v>1.3391409749842937</v>
      </c>
      <c r="AM55" s="98">
        <f t="shared" si="547"/>
        <v>1.5421091410715886</v>
      </c>
      <c r="AN55" s="98">
        <f t="shared" si="547"/>
        <v>0.86933916552506463</v>
      </c>
      <c r="AO55" s="98">
        <f t="shared" si="547"/>
        <v>2.0261540426086659</v>
      </c>
      <c r="AP55" s="98">
        <f t="shared" si="547"/>
        <v>5.8055910130606643</v>
      </c>
      <c r="AQ55" s="98">
        <f t="shared" si="547"/>
        <v>3.3389194506170474</v>
      </c>
      <c r="AR55" s="98">
        <f t="shared" si="547"/>
        <v>0.90755696012541587</v>
      </c>
      <c r="AS55" s="98">
        <f t="shared" si="547"/>
        <v>4.7930261439318462</v>
      </c>
      <c r="AT55" s="98">
        <f t="shared" si="547"/>
        <v>2.4273914433068451</v>
      </c>
      <c r="AU55" s="98">
        <f t="shared" si="547"/>
        <v>9.2364292845413573E-2</v>
      </c>
      <c r="AV55" s="98">
        <f t="shared" si="547"/>
        <v>4.0697410154138485</v>
      </c>
      <c r="AW55" s="98">
        <f t="shared" si="547"/>
        <v>1.7918411823019889</v>
      </c>
      <c r="AX55" s="98">
        <f t="shared" si="547"/>
        <v>5.8237994734832705</v>
      </c>
      <c r="AY55" s="98">
        <f t="shared" si="547"/>
        <v>3.598078324469383</v>
      </c>
      <c r="AZ55" s="98">
        <f t="shared" si="547"/>
        <v>1.3967605438225796</v>
      </c>
      <c r="BA55" s="98">
        <f t="shared" si="547"/>
        <v>5.5019891930092655</v>
      </c>
      <c r="BB55" s="98">
        <f t="shared" si="547"/>
        <v>3.3464077738947875</v>
      </c>
      <c r="BC55" s="98">
        <f t="shared" si="547"/>
        <v>1.2122684641528205</v>
      </c>
      <c r="BD55" s="98">
        <f t="shared" si="547"/>
        <v>5.3818728489976522</v>
      </c>
      <c r="BE55" s="98">
        <f t="shared" si="547"/>
        <v>3.2880128933340669</v>
      </c>
      <c r="BF55" s="98"/>
      <c r="BG55" s="98"/>
      <c r="BH55" s="98"/>
      <c r="BI55" s="98"/>
      <c r="BJ55" s="98"/>
      <c r="BK55" s="98"/>
      <c r="BL55" s="98"/>
      <c r="BM55" s="98"/>
      <c r="BN55" s="98"/>
      <c r="BO55" s="98"/>
      <c r="BP55" s="98"/>
      <c r="BQ55" s="98"/>
      <c r="BR55" s="98"/>
      <c r="BS55" s="98"/>
      <c r="BT55" s="98"/>
      <c r="BU55" s="98"/>
      <c r="BV55" s="98"/>
      <c r="BW55" s="98"/>
      <c r="BX55" s="98"/>
      <c r="BY55" s="98"/>
      <c r="BZ55" s="98">
        <f t="shared" ref="BZ55:DE55" si="548">BZ24-$BX24</f>
        <v>25.943357343318524</v>
      </c>
      <c r="CA55" s="98">
        <f t="shared" si="548"/>
        <v>15.807181501649467</v>
      </c>
      <c r="CB55" s="98">
        <f t="shared" si="548"/>
        <v>12.415901777553159</v>
      </c>
      <c r="CC55" s="98">
        <f t="shared" si="548"/>
        <v>9.7255393344734102</v>
      </c>
      <c r="CD55" s="98">
        <f t="shared" si="548"/>
        <v>7.5480652881689707</v>
      </c>
      <c r="CE55" s="98">
        <f t="shared" si="548"/>
        <v>5.7544067557678318</v>
      </c>
      <c r="CF55" s="98">
        <f t="shared" si="548"/>
        <v>4.2540523565189119</v>
      </c>
      <c r="CG55" s="98">
        <f t="shared" si="548"/>
        <v>2.9821332829257301</v>
      </c>
      <c r="CH55" s="98">
        <f t="shared" si="548"/>
        <v>1.8911817408285003</v>
      </c>
      <c r="CI55" s="98">
        <f t="shared" si="548"/>
        <v>0.94578799908293831</v>
      </c>
      <c r="CJ55" s="98">
        <f t="shared" si="548"/>
        <v>0.11906889126620968</v>
      </c>
      <c r="CK55" s="98">
        <f t="shared" si="548"/>
        <v>-0.60971364580655063</v>
      </c>
      <c r="CL55" s="98">
        <f t="shared" si="548"/>
        <v>-1.2567902384491276</v>
      </c>
      <c r="CM55" s="98">
        <f t="shared" si="548"/>
        <v>-1.8350313574503616</v>
      </c>
      <c r="CN55" s="98">
        <f t="shared" si="548"/>
        <v>-2.3547651347504654</v>
      </c>
      <c r="CO55" s="98">
        <f t="shared" si="548"/>
        <v>-2.8243698039100309</v>
      </c>
      <c r="CP55" s="98">
        <f t="shared" si="548"/>
        <v>-3.2507093256176347</v>
      </c>
      <c r="CQ55" s="98">
        <f t="shared" si="548"/>
        <v>-3.6394581534470944</v>
      </c>
      <c r="CR55" s="98">
        <f t="shared" si="548"/>
        <v>-3.6394581534470944</v>
      </c>
      <c r="CS55" s="98">
        <f t="shared" si="548"/>
        <v>-4.2752275647636964</v>
      </c>
      <c r="CT55" s="98">
        <f t="shared" si="548"/>
        <v>-4.5624859426951048</v>
      </c>
      <c r="CU55" s="98">
        <f t="shared" si="548"/>
        <v>-4.8318498197092197</v>
      </c>
      <c r="CV55" s="98">
        <f t="shared" si="548"/>
        <v>-5.0849299000901738</v>
      </c>
      <c r="CW55" s="98">
        <f t="shared" si="548"/>
        <v>-5.3231504223289789</v>
      </c>
      <c r="CX55" s="98">
        <f t="shared" si="548"/>
        <v>-5.547775218701446</v>
      </c>
      <c r="CY55" s="98">
        <f t="shared" si="548"/>
        <v>-5.7599295495059835</v>
      </c>
      <c r="CZ55" s="98">
        <f t="shared" si="548"/>
        <v>-5.9606184854729349</v>
      </c>
      <c r="DA55" s="98">
        <f t="shared" si="548"/>
        <v>-6.1507424551094516</v>
      </c>
      <c r="DB55" s="98">
        <f t="shared" si="548"/>
        <v>-6.3311104516344585</v>
      </c>
      <c r="DC55" s="98">
        <f t="shared" si="548"/>
        <v>-6.5024512984374496</v>
      </c>
      <c r="DD55" s="98">
        <f t="shared" si="548"/>
        <v>-6.6654232965113067</v>
      </c>
      <c r="DE55" s="98">
        <f t="shared" si="548"/>
        <v>-6.8206225174419046</v>
      </c>
      <c r="DF55" s="98">
        <f t="shared" ref="DF55:EA55" si="549">DF24-$BX24</f>
        <v>-6.9685899577971782</v>
      </c>
      <c r="DG55" s="98">
        <f t="shared" si="549"/>
        <v>-7.1098177324868743</v>
      </c>
      <c r="DH55" s="98">
        <f t="shared" si="549"/>
        <v>-7.2447544538296427</v>
      </c>
      <c r="DI55" s="98">
        <f t="shared" si="549"/>
        <v>-7.3738099181020118</v>
      </c>
      <c r="DJ55" s="98">
        <f t="shared" si="549"/>
        <v>-8.275559340959262</v>
      </c>
      <c r="DK55" s="98">
        <f t="shared" si="549"/>
        <v>-9.226286713459217</v>
      </c>
      <c r="DL55" s="98">
        <f t="shared" si="549"/>
        <v>-9.6784029147084425</v>
      </c>
      <c r="DM55" s="98">
        <f t="shared" si="549"/>
        <v>-10.115942417180548</v>
      </c>
      <c r="DN55" s="98">
        <f t="shared" si="549"/>
        <v>-10.539550340589216</v>
      </c>
      <c r="DO55" s="98">
        <f t="shared" si="549"/>
        <v>-10.949837471398695</v>
      </c>
      <c r="DP55" s="98">
        <f t="shared" si="549"/>
        <v>-11.347382252933443</v>
      </c>
      <c r="DQ55" s="98">
        <f t="shared" si="549"/>
        <v>-11.732732665875886</v>
      </c>
      <c r="DR55" s="98">
        <f t="shared" si="549"/>
        <v>-12.106408002584033</v>
      </c>
      <c r="DS55" s="98">
        <f t="shared" si="549"/>
        <v>-12.468900539176786</v>
      </c>
      <c r="DT55" s="98">
        <f t="shared" si="549"/>
        <v>-12.820677109677348</v>
      </c>
      <c r="DU55" s="98">
        <f t="shared" si="549"/>
        <v>-13.162180586711486</v>
      </c>
      <c r="DV55" s="98">
        <f t="shared" si="549"/>
        <v>-13.493831273359149</v>
      </c>
      <c r="DW55" s="98">
        <f t="shared" si="549"/>
        <v>-13.81602821077351</v>
      </c>
      <c r="DX55" s="98">
        <f t="shared" si="549"/>
        <v>-14.129150406137626</v>
      </c>
      <c r="DY55" s="98">
        <f t="shared" si="549"/>
        <v>-14.4335579854326</v>
      </c>
      <c r="DZ55" s="98">
        <f t="shared" si="549"/>
        <v>-14.729593275363811</v>
      </c>
      <c r="EA55" s="98">
        <f t="shared" si="549"/>
        <v>-15.017581818636017</v>
      </c>
      <c r="EB55" s="98"/>
      <c r="EC55" s="98"/>
      <c r="ED55" s="98"/>
      <c r="EE55" s="98"/>
      <c r="EF55" s="98"/>
      <c r="EG55" s="98"/>
      <c r="EH55" s="98"/>
      <c r="EI55" s="98"/>
      <c r="EJ55" s="98"/>
      <c r="EK55" s="98"/>
      <c r="EL55" s="98"/>
      <c r="EM55" s="98"/>
      <c r="EN55" s="98"/>
      <c r="EO55" s="98"/>
      <c r="EP55" s="98"/>
      <c r="EU55" s="94"/>
      <c r="EV55" s="94"/>
      <c r="EW55" s="94"/>
      <c r="EX55" s="102">
        <v>18</v>
      </c>
      <c r="EY55" s="99">
        <f t="shared" ref="EY55:GD55" si="550">((EY24/$EX$268)-INT(EY24/$EX$268))*2*PI()</f>
        <v>5.3646093770209999</v>
      </c>
      <c r="EZ55" s="99">
        <f t="shared" si="550"/>
        <v>2.4851622618149296</v>
      </c>
      <c r="FA55" s="99">
        <f t="shared" si="550"/>
        <v>5.9432769321887742</v>
      </c>
      <c r="FB55" s="99">
        <f t="shared" si="550"/>
        <v>3.8165831930012688</v>
      </c>
      <c r="FC55" s="99">
        <f t="shared" si="550"/>
        <v>2.1904210537202813</v>
      </c>
      <c r="FD55" s="99">
        <f t="shared" si="550"/>
        <v>0.93333788704307563</v>
      </c>
      <c r="FE55" s="99">
        <f t="shared" si="550"/>
        <v>6.23844011246557</v>
      </c>
      <c r="FF55" s="99">
        <f t="shared" si="550"/>
        <v>5.4758798735933203</v>
      </c>
      <c r="FG55" s="99">
        <f t="shared" si="550"/>
        <v>4.8829812532746502</v>
      </c>
      <c r="FH55" s="99">
        <f t="shared" si="550"/>
        <v>4.4258683392424194</v>
      </c>
      <c r="FI55" s="99">
        <f t="shared" si="550"/>
        <v>4.079021508857223</v>
      </c>
      <c r="FJ55" s="99">
        <f t="shared" si="550"/>
        <v>3.8228769460252732</v>
      </c>
      <c r="FK55" s="99">
        <f t="shared" si="550"/>
        <v>3.6422006518878511</v>
      </c>
      <c r="FL55" s="99">
        <f t="shared" si="550"/>
        <v>3.5249630207162714</v>
      </c>
      <c r="FM55" s="99">
        <f t="shared" si="550"/>
        <v>3.4615444419978223</v>
      </c>
      <c r="FN55" s="99">
        <f t="shared" si="550"/>
        <v>3.4441644650351453</v>
      </c>
      <c r="FO55" s="99">
        <f t="shared" si="550"/>
        <v>3.4664648869258894</v>
      </c>
      <c r="FP55" s="99">
        <f t="shared" si="550"/>
        <v>3.5232007055285024</v>
      </c>
      <c r="FQ55" s="99">
        <f t="shared" si="550"/>
        <v>3.5232007055285024</v>
      </c>
      <c r="FR55" s="99">
        <f t="shared" si="550"/>
        <v>3.943166400588797</v>
      </c>
      <c r="FS55" s="99">
        <f t="shared" si="550"/>
        <v>4.1850361005345169</v>
      </c>
      <c r="FT55" s="99">
        <f t="shared" si="550"/>
        <v>4.4455167684226469</v>
      </c>
      <c r="FU55" s="99">
        <f t="shared" si="550"/>
        <v>4.722921352188644</v>
      </c>
      <c r="FV55" s="99">
        <f t="shared" si="550"/>
        <v>5.0157597868054076</v>
      </c>
      <c r="FW55" s="99">
        <f t="shared" si="550"/>
        <v>5.3227111853039428</v>
      </c>
      <c r="FX55" s="99">
        <f t="shared" si="550"/>
        <v>5.6426005913770689</v>
      </c>
      <c r="FY55" s="99">
        <f t="shared" si="550"/>
        <v>5.9743794474467249</v>
      </c>
      <c r="FZ55" s="99">
        <f t="shared" si="550"/>
        <v>3.3923798916320365E-2</v>
      </c>
      <c r="GA55" s="99">
        <f t="shared" si="550"/>
        <v>0.38676154049308592</v>
      </c>
      <c r="GB55" s="99">
        <f t="shared" si="550"/>
        <v>0.7489486650113214</v>
      </c>
      <c r="GC55" s="99">
        <f t="shared" si="550"/>
        <v>1.1198003091919364</v>
      </c>
      <c r="GD55" s="99">
        <f t="shared" si="550"/>
        <v>1.4986967048605275</v>
      </c>
      <c r="GE55" s="99">
        <f t="shared" ref="GE55:GZ55" si="551">((GE24/$EX$268)-INT(GE24/$EX$268))*2*PI()</f>
        <v>1.8850756468786369</v>
      </c>
      <c r="GF55" s="99">
        <f t="shared" si="551"/>
        <v>2.2784259803208604</v>
      </c>
      <c r="GG55" s="99">
        <f t="shared" si="551"/>
        <v>2.6782819499685875</v>
      </c>
      <c r="GH55" s="99">
        <f t="shared" si="551"/>
        <v>3.0842182821431772</v>
      </c>
      <c r="GI55" s="99">
        <f t="shared" si="551"/>
        <v>1.7386783310501293</v>
      </c>
      <c r="GJ55" s="99">
        <f t="shared" si="551"/>
        <v>4.0523080852173319</v>
      </c>
      <c r="GK55" s="99">
        <f t="shared" si="551"/>
        <v>5.3279967189417423</v>
      </c>
      <c r="GL55" s="99">
        <f t="shared" si="551"/>
        <v>0.394653594054509</v>
      </c>
      <c r="GM55" s="99">
        <f t="shared" si="551"/>
        <v>1.8151139202508317</v>
      </c>
      <c r="GN55" s="99">
        <f t="shared" si="551"/>
        <v>3.3028669806841067</v>
      </c>
      <c r="GO55" s="99">
        <f t="shared" si="551"/>
        <v>4.8547828866136902</v>
      </c>
      <c r="GP55" s="99">
        <f t="shared" si="551"/>
        <v>0.18472858569082715</v>
      </c>
      <c r="GQ55" s="99">
        <f t="shared" si="551"/>
        <v>1.8562967236481114</v>
      </c>
      <c r="GR55" s="99">
        <f t="shared" si="551"/>
        <v>3.5836823646039777</v>
      </c>
      <c r="GS55" s="99">
        <f t="shared" si="551"/>
        <v>5.3644136397869548</v>
      </c>
      <c r="GT55" s="99">
        <f t="shared" si="551"/>
        <v>0.91297134175917949</v>
      </c>
      <c r="GU55" s="99">
        <f t="shared" si="551"/>
        <v>2.7935210876451593</v>
      </c>
      <c r="GV55" s="99">
        <f t="shared" si="551"/>
        <v>4.7207930788389447</v>
      </c>
      <c r="GW55" s="99">
        <f t="shared" si="551"/>
        <v>0.40963024060998859</v>
      </c>
      <c r="GX55" s="99">
        <f t="shared" si="551"/>
        <v>2.424536928305641</v>
      </c>
      <c r="GY55" s="99">
        <f t="shared" si="551"/>
        <v>4.4805603908157172</v>
      </c>
      <c r="GZ55" s="99">
        <f t="shared" si="551"/>
        <v>0.29284047948854763</v>
      </c>
      <c r="HA55" s="99"/>
      <c r="HB55" s="99"/>
      <c r="HC55" s="99"/>
      <c r="HD55" s="99"/>
      <c r="HE55" s="99"/>
      <c r="HF55" s="99"/>
      <c r="HG55" s="99"/>
      <c r="HH55" s="99"/>
      <c r="HI55" s="99"/>
      <c r="HJ55" s="99"/>
      <c r="HK55" s="99"/>
      <c r="HL55" s="99"/>
      <c r="HM55" s="99"/>
      <c r="HN55" s="99"/>
      <c r="HO55" s="99"/>
      <c r="HP55" s="99"/>
      <c r="HQ55" s="99"/>
      <c r="HR55" s="99"/>
      <c r="HS55" s="99"/>
      <c r="HT55" s="99"/>
      <c r="HU55" s="99"/>
      <c r="HV55" s="99"/>
      <c r="HW55" s="99">
        <f t="shared" ref="HW55:JX55" si="552">HW24-$BX24</f>
        <v>25.943357343318524</v>
      </c>
      <c r="HX55" s="99">
        <f t="shared" si="552"/>
        <v>15.807181501649467</v>
      </c>
      <c r="HY55" s="99">
        <f t="shared" si="552"/>
        <v>12.415901777553159</v>
      </c>
      <c r="HZ55" s="99">
        <f t="shared" si="552"/>
        <v>9.7255393344734102</v>
      </c>
      <c r="IA55" s="99">
        <f t="shared" si="552"/>
        <v>7.5480652881689707</v>
      </c>
      <c r="IB55" s="99">
        <f t="shared" si="552"/>
        <v>5.7544067557678318</v>
      </c>
      <c r="IC55" s="99">
        <f t="shared" si="552"/>
        <v>4.2540523565189119</v>
      </c>
      <c r="ID55" s="99">
        <f t="shared" si="552"/>
        <v>2.9821332829257301</v>
      </c>
      <c r="IE55" s="99">
        <f t="shared" si="552"/>
        <v>1.8911817408285003</v>
      </c>
      <c r="IF55" s="99">
        <f t="shared" si="552"/>
        <v>0.94578799908293831</v>
      </c>
      <c r="IG55" s="99">
        <f t="shared" si="552"/>
        <v>0.11906889126620968</v>
      </c>
      <c r="IH55" s="99">
        <f t="shared" si="552"/>
        <v>-0.60971364580655063</v>
      </c>
      <c r="II55" s="99">
        <f t="shared" si="552"/>
        <v>-1.2567902384491276</v>
      </c>
      <c r="IJ55" s="99">
        <f t="shared" si="552"/>
        <v>-1.8350313574503616</v>
      </c>
      <c r="IK55" s="99">
        <f t="shared" si="552"/>
        <v>-2.3547651347504654</v>
      </c>
      <c r="IL55" s="99">
        <f t="shared" si="552"/>
        <v>-2.8243698039100309</v>
      </c>
      <c r="IM55" s="99">
        <f t="shared" si="552"/>
        <v>-3.2507093256176347</v>
      </c>
      <c r="IN55" s="99">
        <f t="shared" si="552"/>
        <v>-3.6394581534470944</v>
      </c>
      <c r="IO55" s="99">
        <f t="shared" si="552"/>
        <v>-3.6394581534470944</v>
      </c>
      <c r="IP55" s="99">
        <f t="shared" si="552"/>
        <v>-4.2752275647636964</v>
      </c>
      <c r="IQ55" s="99">
        <f t="shared" si="552"/>
        <v>-4.5624859426951048</v>
      </c>
      <c r="IR55" s="99">
        <f t="shared" si="552"/>
        <v>-4.8318498197092197</v>
      </c>
      <c r="IS55" s="99">
        <f t="shared" si="552"/>
        <v>-5.0849299000901738</v>
      </c>
      <c r="IT55" s="99">
        <f t="shared" si="552"/>
        <v>-5.3231504223289789</v>
      </c>
      <c r="IU55" s="99">
        <f t="shared" si="552"/>
        <v>-5.547775218701446</v>
      </c>
      <c r="IV55" s="99">
        <f t="shared" si="552"/>
        <v>-5.7599295495059835</v>
      </c>
      <c r="IW55" s="99">
        <f t="shared" si="552"/>
        <v>-5.9606184854729349</v>
      </c>
      <c r="IX55" s="99">
        <f t="shared" si="552"/>
        <v>-6.1507424551094516</v>
      </c>
      <c r="IY55" s="99">
        <f t="shared" si="552"/>
        <v>-6.3311104516344585</v>
      </c>
      <c r="IZ55" s="99">
        <f t="shared" si="552"/>
        <v>-6.5024512984374496</v>
      </c>
      <c r="JA55" s="99">
        <f t="shared" si="552"/>
        <v>-6.6654232965113067</v>
      </c>
      <c r="JB55" s="99">
        <f t="shared" si="552"/>
        <v>-6.8206225174419046</v>
      </c>
      <c r="JC55" s="99">
        <f t="shared" si="552"/>
        <v>-6.9685899577971782</v>
      </c>
      <c r="JD55" s="99">
        <f t="shared" si="552"/>
        <v>-7.1098177324868743</v>
      </c>
      <c r="JE55" s="99">
        <f t="shared" si="552"/>
        <v>-7.2447544538296427</v>
      </c>
      <c r="JF55" s="99">
        <f t="shared" si="552"/>
        <v>-7.3738099181020118</v>
      </c>
      <c r="JG55" s="99">
        <f t="shared" si="552"/>
        <v>-8.275559340959262</v>
      </c>
      <c r="JH55" s="99">
        <f t="shared" si="552"/>
        <v>-9.226286713459217</v>
      </c>
      <c r="JI55" s="99">
        <f t="shared" si="552"/>
        <v>-9.6784029147084425</v>
      </c>
      <c r="JJ55" s="99">
        <f t="shared" si="552"/>
        <v>-10.115942417180548</v>
      </c>
      <c r="JK55" s="99">
        <f t="shared" si="552"/>
        <v>-10.539550340589216</v>
      </c>
      <c r="JL55" s="99">
        <f t="shared" si="552"/>
        <v>-10.949837471398695</v>
      </c>
      <c r="JM55" s="99">
        <f t="shared" si="552"/>
        <v>-11.347382252933443</v>
      </c>
      <c r="JN55" s="99">
        <f t="shared" si="552"/>
        <v>-11.732732665875886</v>
      </c>
      <c r="JO55" s="99">
        <f t="shared" si="552"/>
        <v>-12.106408002584033</v>
      </c>
      <c r="JP55" s="99">
        <f t="shared" si="552"/>
        <v>-12.468900539176786</v>
      </c>
      <c r="JQ55" s="99">
        <f t="shared" si="552"/>
        <v>-12.820677109677348</v>
      </c>
      <c r="JR55" s="99">
        <f t="shared" si="552"/>
        <v>-13.162180586711486</v>
      </c>
      <c r="JS55" s="99">
        <f t="shared" si="552"/>
        <v>-13.493831273359149</v>
      </c>
      <c r="JT55" s="99">
        <f t="shared" si="552"/>
        <v>-13.81602821077351</v>
      </c>
      <c r="JU55" s="99">
        <f t="shared" si="552"/>
        <v>-14.129150406137626</v>
      </c>
      <c r="JV55" s="99">
        <f t="shared" si="552"/>
        <v>-14.4335579854326</v>
      </c>
      <c r="JW55" s="99">
        <f t="shared" si="552"/>
        <v>-14.729593275363811</v>
      </c>
      <c r="JX55" s="99">
        <f t="shared" si="552"/>
        <v>-15.017581818636017</v>
      </c>
      <c r="JY55" s="99"/>
      <c r="JZ55" s="99"/>
      <c r="KA55" s="99"/>
      <c r="KH55" s="103">
        <v>18</v>
      </c>
      <c r="KI55" s="100">
        <f t="shared" ref="KI55:LN55" si="553">((KI24/$KH$268)-INT(KI24/$KH$268))*2*PI()</f>
        <v>4.4460334468624136</v>
      </c>
      <c r="KJ55" s="100">
        <f t="shared" si="553"/>
        <v>4.9703245236298592</v>
      </c>
      <c r="KK55" s="100">
        <f t="shared" si="553"/>
        <v>5.6033685571979612</v>
      </c>
      <c r="KL55" s="100">
        <f t="shared" si="553"/>
        <v>1.3499810788229512</v>
      </c>
      <c r="KM55" s="100">
        <f t="shared" si="553"/>
        <v>4.3808421074405626</v>
      </c>
      <c r="KN55" s="100">
        <f t="shared" si="553"/>
        <v>1.8666757740861513</v>
      </c>
      <c r="KO55" s="100">
        <f t="shared" si="553"/>
        <v>6.1936949177515537</v>
      </c>
      <c r="KP55" s="100">
        <f t="shared" si="553"/>
        <v>4.6685744400070552</v>
      </c>
      <c r="KQ55" s="100">
        <f t="shared" si="553"/>
        <v>3.4827771993697145</v>
      </c>
      <c r="KR55" s="100">
        <f t="shared" si="553"/>
        <v>2.5685513713052521</v>
      </c>
      <c r="KS55" s="100">
        <f t="shared" si="553"/>
        <v>1.8748577105348603</v>
      </c>
      <c r="KT55" s="100">
        <f t="shared" si="553"/>
        <v>1.3625685848709603</v>
      </c>
      <c r="KU55" s="100">
        <f t="shared" si="553"/>
        <v>1.0012159965961163</v>
      </c>
      <c r="KV55" s="100">
        <f t="shared" si="553"/>
        <v>0.76674073425295663</v>
      </c>
      <c r="KW55" s="100">
        <f t="shared" si="553"/>
        <v>0.63990357681605847</v>
      </c>
      <c r="KX55" s="100">
        <f t="shared" si="553"/>
        <v>0.60514362289070434</v>
      </c>
      <c r="KY55" s="100">
        <f t="shared" si="553"/>
        <v>0.64974446667219277</v>
      </c>
      <c r="KZ55" s="100">
        <f t="shared" si="553"/>
        <v>0.76321610387741834</v>
      </c>
      <c r="LA55" s="100">
        <f t="shared" si="553"/>
        <v>0.76321610387741834</v>
      </c>
      <c r="LB55" s="100">
        <f t="shared" si="553"/>
        <v>1.6031474939980079</v>
      </c>
      <c r="LC55" s="100">
        <f t="shared" si="553"/>
        <v>2.0868868938894476</v>
      </c>
      <c r="LD55" s="100">
        <f t="shared" si="553"/>
        <v>2.6078482296657084</v>
      </c>
      <c r="LE55" s="100">
        <f t="shared" si="553"/>
        <v>3.1626573971977021</v>
      </c>
      <c r="LF55" s="100">
        <f t="shared" si="553"/>
        <v>3.7483342664312289</v>
      </c>
      <c r="LG55" s="100">
        <f t="shared" si="553"/>
        <v>4.3622370634283003</v>
      </c>
      <c r="LH55" s="100">
        <f t="shared" si="553"/>
        <v>5.0020158755745525</v>
      </c>
      <c r="LI55" s="100">
        <f t="shared" si="553"/>
        <v>5.6655735877138635</v>
      </c>
      <c r="LJ55" s="100">
        <f t="shared" si="553"/>
        <v>6.784759783264073E-2</v>
      </c>
      <c r="LK55" s="100">
        <f t="shared" si="553"/>
        <v>0.77352308098617184</v>
      </c>
      <c r="LL55" s="100">
        <f t="shared" si="553"/>
        <v>1.4978973300226428</v>
      </c>
      <c r="LM55" s="100">
        <f t="shared" si="553"/>
        <v>2.2396006183838728</v>
      </c>
      <c r="LN55" s="100">
        <f t="shared" si="553"/>
        <v>2.9973934097210551</v>
      </c>
      <c r="LO55" s="100">
        <f t="shared" ref="LO55:MJ55" si="554">((LO24/$KH$268)-INT(LO24/$KH$268))*2*PI()</f>
        <v>3.7701512937572739</v>
      </c>
      <c r="LP55" s="100">
        <f t="shared" si="554"/>
        <v>4.5568519606417208</v>
      </c>
      <c r="LQ55" s="100">
        <f t="shared" si="554"/>
        <v>5.356563899937175</v>
      </c>
      <c r="LR55" s="100">
        <f t="shared" si="554"/>
        <v>6.1684365642863543</v>
      </c>
      <c r="LS55" s="100">
        <f t="shared" si="554"/>
        <v>3.4773566621002585</v>
      </c>
      <c r="LT55" s="100">
        <f t="shared" si="554"/>
        <v>1.8214308632550777</v>
      </c>
      <c r="LU55" s="100">
        <f t="shared" si="554"/>
        <v>4.3728081307038975</v>
      </c>
      <c r="LV55" s="100">
        <f t="shared" si="554"/>
        <v>0.78930718810901801</v>
      </c>
      <c r="LW55" s="100">
        <f t="shared" si="554"/>
        <v>3.6302278405016635</v>
      </c>
      <c r="LX55" s="100">
        <f t="shared" si="554"/>
        <v>0.32254865418862683</v>
      </c>
      <c r="LY55" s="100">
        <f t="shared" si="554"/>
        <v>3.4263804660477932</v>
      </c>
      <c r="LZ55" s="100">
        <f t="shared" si="554"/>
        <v>0.36945717138165429</v>
      </c>
      <c r="MA55" s="100">
        <f t="shared" si="554"/>
        <v>3.7125934472962228</v>
      </c>
      <c r="MB55" s="100">
        <f t="shared" si="554"/>
        <v>0.88417942202836897</v>
      </c>
      <c r="MC55" s="100">
        <f t="shared" si="554"/>
        <v>4.4456419723943235</v>
      </c>
      <c r="MD55" s="100">
        <f t="shared" si="554"/>
        <v>1.825942683518359</v>
      </c>
      <c r="ME55" s="100">
        <f t="shared" si="554"/>
        <v>5.5870421752903185</v>
      </c>
      <c r="MF55" s="100">
        <f t="shared" si="554"/>
        <v>3.1584008504983037</v>
      </c>
      <c r="MG55" s="100">
        <f t="shared" si="554"/>
        <v>0.81926048121997719</v>
      </c>
      <c r="MH55" s="100">
        <f t="shared" si="554"/>
        <v>4.8490738566112821</v>
      </c>
      <c r="MI55" s="100">
        <f t="shared" si="554"/>
        <v>2.6779354744518487</v>
      </c>
      <c r="MJ55" s="100">
        <f t="shared" si="554"/>
        <v>0.58568095897709527</v>
      </c>
      <c r="MK55" s="100"/>
      <c r="ML55" s="100"/>
      <c r="MM55" s="100"/>
      <c r="MN55" s="100"/>
      <c r="MO55" s="100"/>
      <c r="MP55" s="100"/>
      <c r="MQ55" s="100"/>
      <c r="MR55" s="100"/>
      <c r="MS55" s="100"/>
      <c r="MT55" s="100"/>
      <c r="MU55" s="100"/>
      <c r="MV55" s="100"/>
      <c r="MW55" s="100"/>
      <c r="MX55" s="100"/>
      <c r="MY55" s="100"/>
      <c r="MZ55" s="100"/>
      <c r="NA55" s="100"/>
      <c r="NB55" s="100"/>
      <c r="NC55" s="100"/>
      <c r="ND55" s="100"/>
      <c r="NE55" s="100"/>
      <c r="NF55" s="100"/>
      <c r="NG55" s="100">
        <f t="shared" ref="NG55:PH55" si="555">NG24-$BX24</f>
        <v>25.943357343318524</v>
      </c>
      <c r="NH55" s="100">
        <f t="shared" si="555"/>
        <v>15.807181501649467</v>
      </c>
      <c r="NI55" s="100">
        <f t="shared" si="555"/>
        <v>12.415901777553159</v>
      </c>
      <c r="NJ55" s="100">
        <f t="shared" si="555"/>
        <v>9.7255393344734102</v>
      </c>
      <c r="NK55" s="100">
        <f t="shared" si="555"/>
        <v>7.5480652881689707</v>
      </c>
      <c r="NL55" s="100">
        <f t="shared" si="555"/>
        <v>5.7544067557678318</v>
      </c>
      <c r="NM55" s="100">
        <f t="shared" si="555"/>
        <v>4.2540523565189119</v>
      </c>
      <c r="NN55" s="100">
        <f t="shared" si="555"/>
        <v>2.9821332829257301</v>
      </c>
      <c r="NO55" s="100">
        <f t="shared" si="555"/>
        <v>1.8911817408285003</v>
      </c>
      <c r="NP55" s="100">
        <f t="shared" si="555"/>
        <v>0.94578799908293831</v>
      </c>
      <c r="NQ55" s="100">
        <f t="shared" si="555"/>
        <v>0.11906889126620968</v>
      </c>
      <c r="NR55" s="100">
        <f t="shared" si="555"/>
        <v>-0.60971364580655063</v>
      </c>
      <c r="NS55" s="100">
        <f t="shared" si="555"/>
        <v>-1.2567902384491276</v>
      </c>
      <c r="NT55" s="100">
        <f t="shared" si="555"/>
        <v>-1.8350313574503616</v>
      </c>
      <c r="NU55" s="100">
        <f t="shared" si="555"/>
        <v>-2.3547651347504654</v>
      </c>
      <c r="NV55" s="100">
        <f t="shared" si="555"/>
        <v>-2.8243698039100309</v>
      </c>
      <c r="NW55" s="100">
        <f t="shared" si="555"/>
        <v>-3.2507093256176347</v>
      </c>
      <c r="NX55" s="100">
        <f t="shared" si="555"/>
        <v>-3.6394581534470944</v>
      </c>
      <c r="NY55" s="100">
        <f t="shared" si="555"/>
        <v>-3.6394581534470944</v>
      </c>
      <c r="NZ55" s="100">
        <f t="shared" si="555"/>
        <v>-4.2752275647636964</v>
      </c>
      <c r="OA55" s="100">
        <f t="shared" si="555"/>
        <v>-4.5624859426951048</v>
      </c>
      <c r="OB55" s="100">
        <f t="shared" si="555"/>
        <v>-4.8318498197092197</v>
      </c>
      <c r="OC55" s="100">
        <f t="shared" si="555"/>
        <v>-5.0849299000901738</v>
      </c>
      <c r="OD55" s="100">
        <f t="shared" si="555"/>
        <v>-5.3231504223289789</v>
      </c>
      <c r="OE55" s="100">
        <f t="shared" si="555"/>
        <v>-5.547775218701446</v>
      </c>
      <c r="OF55" s="100">
        <f t="shared" si="555"/>
        <v>-5.7599295495059835</v>
      </c>
      <c r="OG55" s="100">
        <f t="shared" si="555"/>
        <v>-5.9606184854729349</v>
      </c>
      <c r="OH55" s="100">
        <f t="shared" si="555"/>
        <v>-6.1507424551094516</v>
      </c>
      <c r="OI55" s="100">
        <f t="shared" si="555"/>
        <v>-6.3311104516344585</v>
      </c>
      <c r="OJ55" s="100">
        <f t="shared" si="555"/>
        <v>-6.5024512984374496</v>
      </c>
      <c r="OK55" s="100">
        <f t="shared" si="555"/>
        <v>-6.6654232965113067</v>
      </c>
      <c r="OL55" s="100">
        <f t="shared" si="555"/>
        <v>-6.8206225174419046</v>
      </c>
      <c r="OM55" s="100">
        <f t="shared" si="555"/>
        <v>-6.9685899577971782</v>
      </c>
      <c r="ON55" s="100">
        <f t="shared" si="555"/>
        <v>-7.1098177324868743</v>
      </c>
      <c r="OO55" s="100">
        <f t="shared" si="555"/>
        <v>-7.2447544538296427</v>
      </c>
      <c r="OP55" s="100">
        <f t="shared" si="555"/>
        <v>-7.3738099181020118</v>
      </c>
      <c r="OQ55" s="100">
        <f t="shared" si="555"/>
        <v>-8.275559340959262</v>
      </c>
      <c r="OR55" s="100">
        <f t="shared" si="555"/>
        <v>-9.226286713459217</v>
      </c>
      <c r="OS55" s="100">
        <f t="shared" si="555"/>
        <v>-9.6784029147084425</v>
      </c>
      <c r="OT55" s="100">
        <f t="shared" si="555"/>
        <v>-10.115942417180548</v>
      </c>
      <c r="OU55" s="100">
        <f t="shared" si="555"/>
        <v>-10.539550340589216</v>
      </c>
      <c r="OV55" s="100">
        <f t="shared" si="555"/>
        <v>-10.949837471398695</v>
      </c>
      <c r="OW55" s="100">
        <f t="shared" si="555"/>
        <v>-11.347382252933443</v>
      </c>
      <c r="OX55" s="100">
        <f t="shared" si="555"/>
        <v>-11.732732665875886</v>
      </c>
      <c r="OY55" s="100">
        <f t="shared" si="555"/>
        <v>-12.106408002584033</v>
      </c>
      <c r="OZ55" s="100">
        <f t="shared" si="555"/>
        <v>-12.468900539176786</v>
      </c>
      <c r="PA55" s="100">
        <f t="shared" si="555"/>
        <v>-12.820677109677348</v>
      </c>
      <c r="PB55" s="100">
        <f t="shared" si="555"/>
        <v>-13.162180586711486</v>
      </c>
      <c r="PC55" s="100">
        <f t="shared" si="555"/>
        <v>-13.493831273359149</v>
      </c>
      <c r="PD55" s="100">
        <f t="shared" si="555"/>
        <v>-13.81602821077351</v>
      </c>
      <c r="PE55" s="100">
        <f t="shared" si="555"/>
        <v>-14.129150406137626</v>
      </c>
      <c r="PF55" s="100">
        <f t="shared" si="555"/>
        <v>-14.4335579854326</v>
      </c>
      <c r="PG55" s="100">
        <f t="shared" si="555"/>
        <v>-14.729593275363811</v>
      </c>
      <c r="PH55" s="100">
        <f t="shared" si="555"/>
        <v>-15.017581818636017</v>
      </c>
      <c r="PI55" s="100"/>
      <c r="PJ55" s="100"/>
      <c r="PK55" s="100"/>
    </row>
    <row r="56" spans="1:427" ht="12" customHeight="1" x14ac:dyDescent="0.2">
      <c r="A56" s="92"/>
      <c r="B56" s="92"/>
      <c r="C56" s="101">
        <v>19</v>
      </c>
      <c r="D56" s="98">
        <f t="shared" ref="D56:AI56" si="556">((D25/$C$270)-INT(D25/$C$270))*2*PI()</f>
        <v>2.057823737827408</v>
      </c>
      <c r="E56" s="98">
        <f t="shared" si="556"/>
        <v>4.0030748478111802</v>
      </c>
      <c r="F56" s="98">
        <f t="shared" si="556"/>
        <v>5.8163460947988366</v>
      </c>
      <c r="G56" s="98">
        <f t="shared" si="556"/>
        <v>1.6788921949899747</v>
      </c>
      <c r="H56" s="98">
        <f t="shared" si="556"/>
        <v>4.0623582682986017</v>
      </c>
      <c r="I56" s="98">
        <f t="shared" si="556"/>
        <v>0.33765992786744686</v>
      </c>
      <c r="J56" s="98">
        <f t="shared" si="556"/>
        <v>3.0283015035090539</v>
      </c>
      <c r="K56" s="98">
        <f t="shared" si="556"/>
        <v>5.8209461017744664</v>
      </c>
      <c r="L56" s="98">
        <f t="shared" si="556"/>
        <v>2.4106541845703369</v>
      </c>
      <c r="M56" s="98">
        <f t="shared" si="556"/>
        <v>5.3477439380062064</v>
      </c>
      <c r="N56" s="98">
        <f t="shared" si="556"/>
        <v>2.0537615885440363</v>
      </c>
      <c r="O56" s="98">
        <f t="shared" si="556"/>
        <v>5.0858202603986076</v>
      </c>
      <c r="P56" s="98">
        <f t="shared" si="556"/>
        <v>1.870344165724968</v>
      </c>
      <c r="Q56" s="98">
        <f t="shared" si="556"/>
        <v>4.9680164866657659</v>
      </c>
      <c r="R56" s="98">
        <f t="shared" si="556"/>
        <v>1.8079199745023298</v>
      </c>
      <c r="S56" s="98">
        <f t="shared" si="556"/>
        <v>4.9527487743073433</v>
      </c>
      <c r="T56" s="98">
        <f t="shared" si="556"/>
        <v>1.8331284469229532</v>
      </c>
      <c r="U56" s="98">
        <f t="shared" si="556"/>
        <v>5.0129520929044453</v>
      </c>
      <c r="V56" s="98">
        <f t="shared" si="556"/>
        <v>5.0129520929044453</v>
      </c>
      <c r="W56" s="98">
        <f t="shared" si="556"/>
        <v>5.2390822963262886</v>
      </c>
      <c r="X56" s="98">
        <f t="shared" si="556"/>
        <v>5.367308024422818</v>
      </c>
      <c r="Y56" s="98">
        <f t="shared" si="556"/>
        <v>5.5043820464834496</v>
      </c>
      <c r="Z56" s="98">
        <f t="shared" si="556"/>
        <v>5.6495021278158175</v>
      </c>
      <c r="AA56" s="98">
        <f t="shared" si="556"/>
        <v>5.8019597453713789</v>
      </c>
      <c r="AB56" s="98">
        <f t="shared" si="556"/>
        <v>5.9611268498490908</v>
      </c>
      <c r="AC56" s="98">
        <f t="shared" si="556"/>
        <v>6.126444801093009</v>
      </c>
      <c r="AD56" s="98">
        <f t="shared" si="556"/>
        <v>1.4229766060891233E-2</v>
      </c>
      <c r="AE56" s="98">
        <f t="shared" si="556"/>
        <v>0.19040610199413449</v>
      </c>
      <c r="AF56" s="98">
        <f t="shared" si="556"/>
        <v>0.37138786104887855</v>
      </c>
      <c r="AG56" s="98">
        <f t="shared" si="556"/>
        <v>0.5568143541820485</v>
      </c>
      <c r="AH56" s="98">
        <f t="shared" si="556"/>
        <v>0.74636000025974025</v>
      </c>
      <c r="AI56" s="98">
        <f t="shared" si="556"/>
        <v>0.93973016829358702</v>
      </c>
      <c r="AJ56" s="98">
        <f t="shared" ref="AJ56:BE56" si="557">((AJ25/$C$270)-INT(AJ25/$C$270))*2*PI()</f>
        <v>1.1366575952345817</v>
      </c>
      <c r="AK56" s="98">
        <f t="shared" si="557"/>
        <v>1.3368992887139735</v>
      </c>
      <c r="AL56" s="98">
        <f t="shared" si="557"/>
        <v>1.540233840031523</v>
      </c>
      <c r="AM56" s="98">
        <f t="shared" si="557"/>
        <v>1.7464590855178197</v>
      </c>
      <c r="AN56" s="98">
        <f t="shared" si="557"/>
        <v>1.0967041880328381</v>
      </c>
      <c r="AO56" s="98">
        <f t="shared" si="557"/>
        <v>2.277660497094697</v>
      </c>
      <c r="AP56" s="98">
        <f t="shared" si="557"/>
        <v>6.0685538889053978</v>
      </c>
      <c r="AQ56" s="98">
        <f t="shared" si="557"/>
        <v>3.6129537567006653</v>
      </c>
      <c r="AR56" s="98">
        <f t="shared" si="557"/>
        <v>1.1922949270904548</v>
      </c>
      <c r="AS56" s="98">
        <f t="shared" si="557"/>
        <v>5.0881163353902847</v>
      </c>
      <c r="AT56" s="98">
        <f t="shared" si="557"/>
        <v>2.7324979129313305</v>
      </c>
      <c r="AU56" s="98">
        <f t="shared" si="557"/>
        <v>0.40716578574912299</v>
      </c>
      <c r="AV56" s="98">
        <f t="shared" si="557"/>
        <v>4.3939302120960484</v>
      </c>
      <c r="AW56" s="98">
        <f t="shared" si="557"/>
        <v>2.1251239833560969</v>
      </c>
      <c r="AX56" s="98">
        <f t="shared" si="557"/>
        <v>6.1658943232234167</v>
      </c>
      <c r="AY56" s="98">
        <f t="shared" si="557"/>
        <v>3.948715571621098</v>
      </c>
      <c r="AZ56" s="98">
        <f t="shared" si="557"/>
        <v>1.7556818374375458</v>
      </c>
      <c r="BA56" s="98">
        <f t="shared" si="557"/>
        <v>5.8689469117915438</v>
      </c>
      <c r="BB56" s="98">
        <f t="shared" si="557"/>
        <v>3.7211644871764014</v>
      </c>
      <c r="BC56" s="98">
        <f t="shared" si="557"/>
        <v>1.5945964228053195</v>
      </c>
      <c r="BD56" s="98">
        <f t="shared" si="557"/>
        <v>5.7715535046352073</v>
      </c>
      <c r="BE56" s="98">
        <f t="shared" si="557"/>
        <v>3.6848364442225954</v>
      </c>
      <c r="BF56" s="98"/>
      <c r="BG56" s="98"/>
      <c r="BH56" s="98"/>
      <c r="BI56" s="98"/>
      <c r="BJ56" s="98"/>
      <c r="BK56" s="98"/>
      <c r="BL56" s="98"/>
      <c r="BM56" s="98"/>
      <c r="BN56" s="98"/>
      <c r="BO56" s="98"/>
      <c r="BP56" s="98"/>
      <c r="BQ56" s="98"/>
      <c r="BR56" s="98"/>
      <c r="BS56" s="98"/>
      <c r="BT56" s="98"/>
      <c r="BU56" s="98"/>
      <c r="BV56" s="98"/>
      <c r="BW56" s="98"/>
      <c r="BX56" s="98"/>
      <c r="BY56" s="98"/>
      <c r="BZ56" s="98">
        <f t="shared" ref="BZ56:DE56" si="558">BZ25-$BX25</f>
        <v>24.029919020438939</v>
      </c>
      <c r="CA56" s="98">
        <f t="shared" si="558"/>
        <v>14.069931236282969</v>
      </c>
      <c r="CB56" s="98">
        <f t="shared" si="558"/>
        <v>10.753909938195648</v>
      </c>
      <c r="CC56" s="98">
        <f t="shared" si="558"/>
        <v>8.1279469411634864</v>
      </c>
      <c r="CD56" s="98">
        <f t="shared" si="558"/>
        <v>6.005223282415642</v>
      </c>
      <c r="CE56" s="98">
        <f t="shared" si="558"/>
        <v>4.2581956512011629</v>
      </c>
      <c r="CF56" s="98">
        <f t="shared" si="558"/>
        <v>2.7977713410942329</v>
      </c>
      <c r="CG56" s="98">
        <f t="shared" si="558"/>
        <v>1.560278437714544</v>
      </c>
      <c r="CH56" s="98">
        <f t="shared" si="558"/>
        <v>0.49922302890334436</v>
      </c>
      <c r="CI56" s="98">
        <f t="shared" si="558"/>
        <v>-0.42002259636456074</v>
      </c>
      <c r="CJ56" s="98">
        <f t="shared" si="558"/>
        <v>-1.2237153246422849</v>
      </c>
      <c r="CK56" s="98">
        <f t="shared" si="558"/>
        <v>-1.9320903952625201</v>
      </c>
      <c r="CL56" s="98">
        <f t="shared" si="558"/>
        <v>-2.5609726481492032</v>
      </c>
      <c r="CM56" s="98">
        <f t="shared" si="558"/>
        <v>-3.1229029684614886</v>
      </c>
      <c r="CN56" s="98">
        <f t="shared" si="558"/>
        <v>-3.6279399212448311</v>
      </c>
      <c r="CO56" s="98">
        <f t="shared" si="558"/>
        <v>-4.0842396884125378</v>
      </c>
      <c r="CP56" s="98">
        <f t="shared" si="558"/>
        <v>-4.4984820292057179</v>
      </c>
      <c r="CQ56" s="98">
        <f t="shared" si="558"/>
        <v>-4.8761875494295737</v>
      </c>
      <c r="CR56" s="98">
        <f t="shared" si="558"/>
        <v>-4.8761875494295737</v>
      </c>
      <c r="CS56" s="98">
        <f t="shared" si="558"/>
        <v>-5.4960600847108765</v>
      </c>
      <c r="CT56" s="98">
        <f t="shared" si="558"/>
        <v>-5.7761277112977893</v>
      </c>
      <c r="CU56" s="98">
        <f t="shared" si="558"/>
        <v>-6.0387450736545247</v>
      </c>
      <c r="CV56" s="98">
        <f t="shared" si="558"/>
        <v>-6.2854837422928824</v>
      </c>
      <c r="CW56" s="98">
        <f t="shared" si="558"/>
        <v>-6.5177331962057679</v>
      </c>
      <c r="CX56" s="98">
        <f t="shared" si="558"/>
        <v>-6.7367263007627685</v>
      </c>
      <c r="CY56" s="98">
        <f t="shared" si="558"/>
        <v>-6.9435606485104415</v>
      </c>
      <c r="CZ56" s="98">
        <f t="shared" si="558"/>
        <v>-7.1392165215803516</v>
      </c>
      <c r="DA56" s="98">
        <f t="shared" si="558"/>
        <v>-7.3245720803392373</v>
      </c>
      <c r="DB56" s="98">
        <f t="shared" si="558"/>
        <v>-7.5004162629755626</v>
      </c>
      <c r="DC56" s="98">
        <f t="shared" si="558"/>
        <v>-7.6674597867553587</v>
      </c>
      <c r="DD56" s="98">
        <f t="shared" si="558"/>
        <v>-7.8263445676238632</v>
      </c>
      <c r="DE56" s="98">
        <f t="shared" si="558"/>
        <v>-7.9776518161262402</v>
      </c>
      <c r="DF56" s="98">
        <f t="shared" ref="DF56:EA56" si="559">DF25-$BX25</f>
        <v>-8.1219090208272178</v>
      </c>
      <c r="DG56" s="98">
        <f t="shared" si="559"/>
        <v>-8.2595959929156209</v>
      </c>
      <c r="DH56" s="98">
        <f t="shared" si="559"/>
        <v>-8.3911501154805705</v>
      </c>
      <c r="DI56" s="98">
        <f t="shared" si="559"/>
        <v>-8.5169709165087397</v>
      </c>
      <c r="DJ56" s="98">
        <f t="shared" si="559"/>
        <v>-9.4185495472658829</v>
      </c>
      <c r="DK56" s="98">
        <f t="shared" si="559"/>
        <v>-10.364173198667288</v>
      </c>
      <c r="DL56" s="98">
        <f t="shared" si="559"/>
        <v>-10.813845036084786</v>
      </c>
      <c r="DM56" s="98">
        <f t="shared" si="559"/>
        <v>-11.249009145005147</v>
      </c>
      <c r="DN56" s="98">
        <f t="shared" si="559"/>
        <v>-11.670308613196113</v>
      </c>
      <c r="DO56" s="98">
        <f t="shared" si="559"/>
        <v>-12.078352202302199</v>
      </c>
      <c r="DP56" s="98">
        <f t="shared" si="559"/>
        <v>-12.473716348605251</v>
      </c>
      <c r="DQ56" s="98">
        <f t="shared" si="559"/>
        <v>-12.856947052164116</v>
      </c>
      <c r="DR56" s="98">
        <f t="shared" si="559"/>
        <v>-13.228561658067918</v>
      </c>
      <c r="DS56" s="98">
        <f t="shared" si="559"/>
        <v>-13.589050534010056</v>
      </c>
      <c r="DT56" s="98">
        <f t="shared" si="559"/>
        <v>-13.938878648696061</v>
      </c>
      <c r="DU56" s="98">
        <f t="shared" si="559"/>
        <v>-14.278487055774178</v>
      </c>
      <c r="DV56" s="98">
        <f t="shared" si="559"/>
        <v>-14.608294288050274</v>
      </c>
      <c r="DW56" s="98">
        <f t="shared" si="559"/>
        <v>-14.928697666742949</v>
      </c>
      <c r="DX56" s="98">
        <f t="shared" si="559"/>
        <v>-15.240074530467155</v>
      </c>
      <c r="DY56" s="98">
        <f t="shared" si="559"/>
        <v>-15.542783388524867</v>
      </c>
      <c r="DZ56" s="98">
        <f t="shared" si="559"/>
        <v>-15.837165002935137</v>
      </c>
      <c r="EA56" s="98">
        <f t="shared" si="559"/>
        <v>-16.123543403469625</v>
      </c>
      <c r="EB56" s="98"/>
      <c r="EC56" s="98"/>
      <c r="ED56" s="98"/>
      <c r="EE56" s="98"/>
      <c r="EF56" s="98"/>
      <c r="EG56" s="98"/>
      <c r="EH56" s="98"/>
      <c r="EI56" s="98"/>
      <c r="EJ56" s="98"/>
      <c r="EK56" s="98"/>
      <c r="EL56" s="98"/>
      <c r="EM56" s="98"/>
      <c r="EN56" s="98"/>
      <c r="EO56" s="98"/>
      <c r="EP56" s="98"/>
      <c r="EU56" s="94"/>
      <c r="EV56" s="94"/>
      <c r="EW56" s="94"/>
      <c r="EX56" s="102">
        <v>19</v>
      </c>
      <c r="EY56" s="99">
        <f t="shared" ref="EY56:GD56" si="560">((EY25/$EX$268)-INT(EY25/$EX$268))*2*PI()</f>
        <v>4.115647475654816</v>
      </c>
      <c r="EZ56" s="99">
        <f t="shared" si="560"/>
        <v>1.7229643884427739</v>
      </c>
      <c r="FA56" s="99">
        <f t="shared" si="560"/>
        <v>5.3495068824180869</v>
      </c>
      <c r="FB56" s="99">
        <f t="shared" si="560"/>
        <v>3.3577843899799493</v>
      </c>
      <c r="FC56" s="99">
        <f t="shared" si="560"/>
        <v>1.8415312294176167</v>
      </c>
      <c r="FD56" s="99">
        <f t="shared" si="560"/>
        <v>0.67531985573489373</v>
      </c>
      <c r="FE56" s="99">
        <f t="shared" si="560"/>
        <v>6.0566030070181078</v>
      </c>
      <c r="FF56" s="99">
        <f t="shared" si="560"/>
        <v>5.3587068963693465</v>
      </c>
      <c r="FG56" s="99">
        <f t="shared" si="560"/>
        <v>4.8213083691406737</v>
      </c>
      <c r="FH56" s="99">
        <f t="shared" si="560"/>
        <v>4.4123025688328266</v>
      </c>
      <c r="FI56" s="99">
        <f t="shared" si="560"/>
        <v>4.1075231770880727</v>
      </c>
      <c r="FJ56" s="99">
        <f t="shared" si="560"/>
        <v>3.8884552136176294</v>
      </c>
      <c r="FK56" s="99">
        <f t="shared" si="560"/>
        <v>3.740688331449936</v>
      </c>
      <c r="FL56" s="99">
        <f t="shared" si="560"/>
        <v>3.6528476661519456</v>
      </c>
      <c r="FM56" s="99">
        <f t="shared" si="560"/>
        <v>3.6158399490046595</v>
      </c>
      <c r="FN56" s="99">
        <f t="shared" si="560"/>
        <v>3.6223122414351008</v>
      </c>
      <c r="FO56" s="99">
        <f t="shared" si="560"/>
        <v>3.6662568938459064</v>
      </c>
      <c r="FP56" s="99">
        <f t="shared" si="560"/>
        <v>3.7427188786293049</v>
      </c>
      <c r="FQ56" s="99">
        <f t="shared" si="560"/>
        <v>3.7427188786293049</v>
      </c>
      <c r="FR56" s="99">
        <f t="shared" si="560"/>
        <v>4.194979285472991</v>
      </c>
      <c r="FS56" s="99">
        <f t="shared" si="560"/>
        <v>4.4514307416660497</v>
      </c>
      <c r="FT56" s="99">
        <f t="shared" si="560"/>
        <v>4.7255787857873131</v>
      </c>
      <c r="FU56" s="99">
        <f t="shared" si="560"/>
        <v>5.0158189484520488</v>
      </c>
      <c r="FV56" s="99">
        <f t="shared" si="560"/>
        <v>5.3207341835631707</v>
      </c>
      <c r="FW56" s="99">
        <f t="shared" si="560"/>
        <v>5.6390683925185945</v>
      </c>
      <c r="FX56" s="99">
        <f t="shared" si="560"/>
        <v>5.9697042950064318</v>
      </c>
      <c r="FY56" s="99">
        <f t="shared" si="560"/>
        <v>2.8459532121782465E-2</v>
      </c>
      <c r="FZ56" s="99">
        <f t="shared" si="560"/>
        <v>0.38081220398826898</v>
      </c>
      <c r="GA56" s="99">
        <f t="shared" si="560"/>
        <v>0.74277572209775711</v>
      </c>
      <c r="GB56" s="99">
        <f t="shared" si="560"/>
        <v>1.113628708364097</v>
      </c>
      <c r="GC56" s="99">
        <f t="shared" si="560"/>
        <v>1.4927200005194805</v>
      </c>
      <c r="GD56" s="99">
        <f t="shared" si="560"/>
        <v>1.879460336587174</v>
      </c>
      <c r="GE56" s="99">
        <f t="shared" ref="GE56:GZ56" si="561">((GE25/$EX$268)-INT(GE25/$EX$268))*2*PI()</f>
        <v>2.2733151904691633</v>
      </c>
      <c r="GF56" s="99">
        <f t="shared" si="561"/>
        <v>2.6737985774279469</v>
      </c>
      <c r="GG56" s="99">
        <f t="shared" si="561"/>
        <v>3.0804676800630459</v>
      </c>
      <c r="GH56" s="99">
        <f t="shared" si="561"/>
        <v>3.4929181710356394</v>
      </c>
      <c r="GI56" s="99">
        <f t="shared" si="561"/>
        <v>2.1934083760656762</v>
      </c>
      <c r="GJ56" s="99">
        <f t="shared" si="561"/>
        <v>4.555320994189394</v>
      </c>
      <c r="GK56" s="99">
        <f t="shared" si="561"/>
        <v>5.8539224706312094</v>
      </c>
      <c r="GL56" s="99">
        <f t="shared" si="561"/>
        <v>0.94272220622174441</v>
      </c>
      <c r="GM56" s="99">
        <f t="shared" si="561"/>
        <v>2.3845898541809096</v>
      </c>
      <c r="GN56" s="99">
        <f t="shared" si="561"/>
        <v>3.8930473636009832</v>
      </c>
      <c r="GO56" s="99">
        <f t="shared" si="561"/>
        <v>5.464995825862661</v>
      </c>
      <c r="GP56" s="99">
        <f t="shared" si="561"/>
        <v>0.81433157149824598</v>
      </c>
      <c r="GQ56" s="99">
        <f t="shared" si="561"/>
        <v>2.5046751170125106</v>
      </c>
      <c r="GR56" s="99">
        <f t="shared" si="561"/>
        <v>4.2502479667121937</v>
      </c>
      <c r="GS56" s="99">
        <f t="shared" si="561"/>
        <v>6.0486033392672471</v>
      </c>
      <c r="GT56" s="99">
        <f t="shared" si="561"/>
        <v>1.6142458360626097</v>
      </c>
      <c r="GU56" s="99">
        <f t="shared" si="561"/>
        <v>3.5113636748750916</v>
      </c>
      <c r="GV56" s="99">
        <f t="shared" si="561"/>
        <v>5.4547085164035014</v>
      </c>
      <c r="GW56" s="99">
        <f t="shared" si="561"/>
        <v>1.1591436671732169</v>
      </c>
      <c r="GX56" s="99">
        <f t="shared" si="561"/>
        <v>3.1891928456106391</v>
      </c>
      <c r="GY56" s="99">
        <f t="shared" si="561"/>
        <v>5.2599217020908293</v>
      </c>
      <c r="GZ56" s="99">
        <f t="shared" si="561"/>
        <v>1.0864875812656041</v>
      </c>
      <c r="HA56" s="99"/>
      <c r="HB56" s="99"/>
      <c r="HC56" s="99"/>
      <c r="HD56" s="99"/>
      <c r="HE56" s="99"/>
      <c r="HF56" s="99"/>
      <c r="HG56" s="99"/>
      <c r="HH56" s="99"/>
      <c r="HI56" s="99"/>
      <c r="HJ56" s="99"/>
      <c r="HK56" s="99"/>
      <c r="HL56" s="99"/>
      <c r="HM56" s="99"/>
      <c r="HN56" s="99"/>
      <c r="HO56" s="99"/>
      <c r="HP56" s="99"/>
      <c r="HQ56" s="99"/>
      <c r="HR56" s="99"/>
      <c r="HS56" s="99"/>
      <c r="HT56" s="99"/>
      <c r="HU56" s="99"/>
      <c r="HV56" s="99"/>
      <c r="HW56" s="99">
        <f t="shared" ref="HW56:JX56" si="562">HW25-$BX25</f>
        <v>24.029919020438939</v>
      </c>
      <c r="HX56" s="99">
        <f t="shared" si="562"/>
        <v>14.069931236282969</v>
      </c>
      <c r="HY56" s="99">
        <f t="shared" si="562"/>
        <v>10.753909938195648</v>
      </c>
      <c r="HZ56" s="99">
        <f t="shared" si="562"/>
        <v>8.1279469411634864</v>
      </c>
      <c r="IA56" s="99">
        <f t="shared" si="562"/>
        <v>6.005223282415642</v>
      </c>
      <c r="IB56" s="99">
        <f t="shared" si="562"/>
        <v>4.2581956512011629</v>
      </c>
      <c r="IC56" s="99">
        <f t="shared" si="562"/>
        <v>2.7977713410942329</v>
      </c>
      <c r="ID56" s="99">
        <f t="shared" si="562"/>
        <v>1.560278437714544</v>
      </c>
      <c r="IE56" s="99">
        <f t="shared" si="562"/>
        <v>0.49922302890334436</v>
      </c>
      <c r="IF56" s="99">
        <f t="shared" si="562"/>
        <v>-0.42002259636456074</v>
      </c>
      <c r="IG56" s="99">
        <f t="shared" si="562"/>
        <v>-1.2237153246422849</v>
      </c>
      <c r="IH56" s="99">
        <f t="shared" si="562"/>
        <v>-1.9320903952625201</v>
      </c>
      <c r="II56" s="99">
        <f t="shared" si="562"/>
        <v>-2.5609726481492032</v>
      </c>
      <c r="IJ56" s="99">
        <f t="shared" si="562"/>
        <v>-3.1229029684614886</v>
      </c>
      <c r="IK56" s="99">
        <f t="shared" si="562"/>
        <v>-3.6279399212448311</v>
      </c>
      <c r="IL56" s="99">
        <f t="shared" si="562"/>
        <v>-4.0842396884125378</v>
      </c>
      <c r="IM56" s="99">
        <f t="shared" si="562"/>
        <v>-4.4984820292057179</v>
      </c>
      <c r="IN56" s="99">
        <f t="shared" si="562"/>
        <v>-4.8761875494295737</v>
      </c>
      <c r="IO56" s="99">
        <f t="shared" si="562"/>
        <v>-4.8761875494295737</v>
      </c>
      <c r="IP56" s="99">
        <f t="shared" si="562"/>
        <v>-5.4960600847108765</v>
      </c>
      <c r="IQ56" s="99">
        <f t="shared" si="562"/>
        <v>-5.7761277112977893</v>
      </c>
      <c r="IR56" s="99">
        <f t="shared" si="562"/>
        <v>-6.0387450736545247</v>
      </c>
      <c r="IS56" s="99">
        <f t="shared" si="562"/>
        <v>-6.2854837422928824</v>
      </c>
      <c r="IT56" s="99">
        <f t="shared" si="562"/>
        <v>-6.5177331962057679</v>
      </c>
      <c r="IU56" s="99">
        <f t="shared" si="562"/>
        <v>-6.7367263007627685</v>
      </c>
      <c r="IV56" s="99">
        <f t="shared" si="562"/>
        <v>-6.9435606485104415</v>
      </c>
      <c r="IW56" s="99">
        <f t="shared" si="562"/>
        <v>-7.1392165215803516</v>
      </c>
      <c r="IX56" s="99">
        <f t="shared" si="562"/>
        <v>-7.3245720803392373</v>
      </c>
      <c r="IY56" s="99">
        <f t="shared" si="562"/>
        <v>-7.5004162629755626</v>
      </c>
      <c r="IZ56" s="99">
        <f t="shared" si="562"/>
        <v>-7.6674597867553587</v>
      </c>
      <c r="JA56" s="99">
        <f t="shared" si="562"/>
        <v>-7.8263445676238632</v>
      </c>
      <c r="JB56" s="99">
        <f t="shared" si="562"/>
        <v>-7.9776518161262402</v>
      </c>
      <c r="JC56" s="99">
        <f t="shared" si="562"/>
        <v>-8.1219090208272178</v>
      </c>
      <c r="JD56" s="99">
        <f t="shared" si="562"/>
        <v>-8.2595959929156209</v>
      </c>
      <c r="JE56" s="99">
        <f t="shared" si="562"/>
        <v>-8.3911501154805705</v>
      </c>
      <c r="JF56" s="99">
        <f t="shared" si="562"/>
        <v>-8.5169709165087397</v>
      </c>
      <c r="JG56" s="99">
        <f t="shared" si="562"/>
        <v>-9.4185495472658829</v>
      </c>
      <c r="JH56" s="99">
        <f t="shared" si="562"/>
        <v>-10.364173198667288</v>
      </c>
      <c r="JI56" s="99">
        <f t="shared" si="562"/>
        <v>-10.813845036084786</v>
      </c>
      <c r="JJ56" s="99">
        <f t="shared" si="562"/>
        <v>-11.249009145005147</v>
      </c>
      <c r="JK56" s="99">
        <f t="shared" si="562"/>
        <v>-11.670308613196113</v>
      </c>
      <c r="JL56" s="99">
        <f t="shared" si="562"/>
        <v>-12.078352202302199</v>
      </c>
      <c r="JM56" s="99">
        <f t="shared" si="562"/>
        <v>-12.473716348605251</v>
      </c>
      <c r="JN56" s="99">
        <f t="shared" si="562"/>
        <v>-12.856947052164116</v>
      </c>
      <c r="JO56" s="99">
        <f t="shared" si="562"/>
        <v>-13.228561658067918</v>
      </c>
      <c r="JP56" s="99">
        <f t="shared" si="562"/>
        <v>-13.589050534010056</v>
      </c>
      <c r="JQ56" s="99">
        <f t="shared" si="562"/>
        <v>-13.938878648696061</v>
      </c>
      <c r="JR56" s="99">
        <f t="shared" si="562"/>
        <v>-14.278487055774178</v>
      </c>
      <c r="JS56" s="99">
        <f t="shared" si="562"/>
        <v>-14.608294288050274</v>
      </c>
      <c r="JT56" s="99">
        <f t="shared" si="562"/>
        <v>-14.928697666742949</v>
      </c>
      <c r="JU56" s="99">
        <f t="shared" si="562"/>
        <v>-15.240074530467155</v>
      </c>
      <c r="JV56" s="99">
        <f t="shared" si="562"/>
        <v>-15.542783388524867</v>
      </c>
      <c r="JW56" s="99">
        <f t="shared" si="562"/>
        <v>-15.837165002935137</v>
      </c>
      <c r="JX56" s="99">
        <f t="shared" si="562"/>
        <v>-16.123543403469625</v>
      </c>
      <c r="JY56" s="99"/>
      <c r="JZ56" s="99"/>
      <c r="KA56" s="99"/>
      <c r="KH56" s="103">
        <v>19</v>
      </c>
      <c r="KI56" s="100">
        <f t="shared" ref="KI56:LN56" si="563">((KI25/$KH$268)-INT(KI25/$KH$268))*2*PI()</f>
        <v>1.9481096441300458</v>
      </c>
      <c r="KJ56" s="100">
        <f t="shared" si="563"/>
        <v>3.4459287768855478</v>
      </c>
      <c r="KK56" s="100">
        <f t="shared" si="563"/>
        <v>4.4158284576565876</v>
      </c>
      <c r="KL56" s="100">
        <f t="shared" si="563"/>
        <v>0.43238347278031281</v>
      </c>
      <c r="KM56" s="100">
        <f t="shared" si="563"/>
        <v>3.6830624588352334</v>
      </c>
      <c r="KN56" s="100">
        <f t="shared" si="563"/>
        <v>1.3506397114697875</v>
      </c>
      <c r="KO56" s="100">
        <f t="shared" si="563"/>
        <v>5.8300207068566303</v>
      </c>
      <c r="KP56" s="100">
        <f t="shared" si="563"/>
        <v>4.4342284855591059</v>
      </c>
      <c r="KQ56" s="100">
        <f t="shared" si="563"/>
        <v>3.3594314311017608</v>
      </c>
      <c r="KR56" s="100">
        <f t="shared" si="563"/>
        <v>2.5414198304860665</v>
      </c>
      <c r="KS56" s="100">
        <f t="shared" si="563"/>
        <v>1.9318610469965585</v>
      </c>
      <c r="KT56" s="100">
        <f t="shared" si="563"/>
        <v>1.4937251200556723</v>
      </c>
      <c r="KU56" s="100">
        <f t="shared" si="563"/>
        <v>1.1981913557202857</v>
      </c>
      <c r="KV56" s="100">
        <f t="shared" si="563"/>
        <v>1.0225100251243053</v>
      </c>
      <c r="KW56" s="100">
        <f t="shared" si="563"/>
        <v>0.94849459082973309</v>
      </c>
      <c r="KX56" s="100">
        <f t="shared" si="563"/>
        <v>0.96143917569061521</v>
      </c>
      <c r="KY56" s="100">
        <f t="shared" si="563"/>
        <v>1.049328480512226</v>
      </c>
      <c r="KZ56" s="100">
        <f t="shared" si="563"/>
        <v>1.2022524500790237</v>
      </c>
      <c r="LA56" s="100">
        <f t="shared" si="563"/>
        <v>1.2022524500790237</v>
      </c>
      <c r="LB56" s="100">
        <f t="shared" si="563"/>
        <v>2.1067732637663967</v>
      </c>
      <c r="LC56" s="100">
        <f t="shared" si="563"/>
        <v>2.6196761761525127</v>
      </c>
      <c r="LD56" s="100">
        <f t="shared" si="563"/>
        <v>3.1679722643950399</v>
      </c>
      <c r="LE56" s="100">
        <f t="shared" si="563"/>
        <v>3.7484525897245118</v>
      </c>
      <c r="LF56" s="100">
        <f t="shared" si="563"/>
        <v>4.3582830599467552</v>
      </c>
      <c r="LG56" s="100">
        <f t="shared" si="563"/>
        <v>4.9949514778576027</v>
      </c>
      <c r="LH56" s="100">
        <f t="shared" si="563"/>
        <v>5.6562232828332775</v>
      </c>
      <c r="LI56" s="100">
        <f t="shared" si="563"/>
        <v>5.691906424356493E-2</v>
      </c>
      <c r="LJ56" s="100">
        <f t="shared" si="563"/>
        <v>0.76162440797653796</v>
      </c>
      <c r="LK56" s="100">
        <f t="shared" si="563"/>
        <v>1.4855514441955142</v>
      </c>
      <c r="LL56" s="100">
        <f t="shared" si="563"/>
        <v>2.227257416728194</v>
      </c>
      <c r="LM56" s="100">
        <f t="shared" si="563"/>
        <v>2.985440001038961</v>
      </c>
      <c r="LN56" s="100">
        <f t="shared" si="563"/>
        <v>3.7589206731743481</v>
      </c>
      <c r="LO56" s="100">
        <f t="shared" ref="LO56:MJ56" si="564">((LO25/$KH$268)-INT(LO25/$KH$268))*2*PI()</f>
        <v>4.5466303809383266</v>
      </c>
      <c r="LP56" s="100">
        <f t="shared" si="564"/>
        <v>5.3475971548558938</v>
      </c>
      <c r="LQ56" s="100">
        <f t="shared" si="564"/>
        <v>6.1609353601260919</v>
      </c>
      <c r="LR56" s="100">
        <f t="shared" si="564"/>
        <v>0.70265103489169256</v>
      </c>
      <c r="LS56" s="100">
        <f t="shared" si="564"/>
        <v>4.3868167521313524</v>
      </c>
      <c r="LT56" s="100">
        <f t="shared" si="564"/>
        <v>2.8274566811992021</v>
      </c>
      <c r="LU56" s="100">
        <f t="shared" si="564"/>
        <v>5.4246596340828317</v>
      </c>
      <c r="LV56" s="100">
        <f t="shared" si="564"/>
        <v>1.8854444124434888</v>
      </c>
      <c r="LW56" s="100">
        <f t="shared" si="564"/>
        <v>4.7691797083618193</v>
      </c>
      <c r="LX56" s="100">
        <f t="shared" si="564"/>
        <v>1.5029094200223807</v>
      </c>
      <c r="LY56" s="100">
        <f t="shared" si="564"/>
        <v>4.6468063445457357</v>
      </c>
      <c r="LZ56" s="100">
        <f t="shared" si="564"/>
        <v>1.628663142996492</v>
      </c>
      <c r="MA56" s="100">
        <f t="shared" si="564"/>
        <v>5.0093502340250211</v>
      </c>
      <c r="MB56" s="100">
        <f t="shared" si="564"/>
        <v>2.2173106262448017</v>
      </c>
      <c r="MC56" s="100">
        <f t="shared" si="564"/>
        <v>5.814021371354908</v>
      </c>
      <c r="MD56" s="100">
        <f t="shared" si="564"/>
        <v>3.2284916721252195</v>
      </c>
      <c r="ME56" s="100">
        <f t="shared" si="564"/>
        <v>0.73954204257059653</v>
      </c>
      <c r="MF56" s="100">
        <f t="shared" si="564"/>
        <v>4.6262317256274166</v>
      </c>
      <c r="MG56" s="100">
        <f t="shared" si="564"/>
        <v>2.3182873343464339</v>
      </c>
      <c r="MH56" s="100">
        <f t="shared" si="564"/>
        <v>9.5200384041692135E-2</v>
      </c>
      <c r="MI56" s="100">
        <f t="shared" si="564"/>
        <v>4.2366580970020724</v>
      </c>
      <c r="MJ56" s="100">
        <f t="shared" si="564"/>
        <v>2.1729751625312081</v>
      </c>
      <c r="MK56" s="100"/>
      <c r="ML56" s="100"/>
      <c r="MM56" s="100"/>
      <c r="MN56" s="100"/>
      <c r="MO56" s="100"/>
      <c r="MP56" s="100"/>
      <c r="MQ56" s="100"/>
      <c r="MR56" s="100"/>
      <c r="MS56" s="100"/>
      <c r="MT56" s="100"/>
      <c r="MU56" s="100"/>
      <c r="MV56" s="100"/>
      <c r="MW56" s="100"/>
      <c r="MX56" s="100"/>
      <c r="MY56" s="100"/>
      <c r="MZ56" s="100"/>
      <c r="NA56" s="100"/>
      <c r="NB56" s="100"/>
      <c r="NC56" s="100"/>
      <c r="ND56" s="100"/>
      <c r="NE56" s="100"/>
      <c r="NF56" s="100"/>
      <c r="NG56" s="100">
        <f t="shared" ref="NG56:PH56" si="565">NG25-$BX25</f>
        <v>24.029919020438939</v>
      </c>
      <c r="NH56" s="100">
        <f t="shared" si="565"/>
        <v>14.069931236282969</v>
      </c>
      <c r="NI56" s="100">
        <f t="shared" si="565"/>
        <v>10.753909938195648</v>
      </c>
      <c r="NJ56" s="100">
        <f t="shared" si="565"/>
        <v>8.1279469411634864</v>
      </c>
      <c r="NK56" s="100">
        <f t="shared" si="565"/>
        <v>6.005223282415642</v>
      </c>
      <c r="NL56" s="100">
        <f t="shared" si="565"/>
        <v>4.2581956512011629</v>
      </c>
      <c r="NM56" s="100">
        <f t="shared" si="565"/>
        <v>2.7977713410942329</v>
      </c>
      <c r="NN56" s="100">
        <f t="shared" si="565"/>
        <v>1.560278437714544</v>
      </c>
      <c r="NO56" s="100">
        <f t="shared" si="565"/>
        <v>0.49922302890334436</v>
      </c>
      <c r="NP56" s="100">
        <f t="shared" si="565"/>
        <v>-0.42002259636456074</v>
      </c>
      <c r="NQ56" s="100">
        <f t="shared" si="565"/>
        <v>-1.2237153246422849</v>
      </c>
      <c r="NR56" s="100">
        <f t="shared" si="565"/>
        <v>-1.9320903952625201</v>
      </c>
      <c r="NS56" s="100">
        <f t="shared" si="565"/>
        <v>-2.5609726481492032</v>
      </c>
      <c r="NT56" s="100">
        <f t="shared" si="565"/>
        <v>-3.1229029684614886</v>
      </c>
      <c r="NU56" s="100">
        <f t="shared" si="565"/>
        <v>-3.6279399212448311</v>
      </c>
      <c r="NV56" s="100">
        <f t="shared" si="565"/>
        <v>-4.0842396884125378</v>
      </c>
      <c r="NW56" s="100">
        <f t="shared" si="565"/>
        <v>-4.4984820292057179</v>
      </c>
      <c r="NX56" s="100">
        <f t="shared" si="565"/>
        <v>-4.8761875494295737</v>
      </c>
      <c r="NY56" s="100">
        <f t="shared" si="565"/>
        <v>-4.8761875494295737</v>
      </c>
      <c r="NZ56" s="100">
        <f t="shared" si="565"/>
        <v>-5.4960600847108765</v>
      </c>
      <c r="OA56" s="100">
        <f t="shared" si="565"/>
        <v>-5.7761277112977893</v>
      </c>
      <c r="OB56" s="100">
        <f t="shared" si="565"/>
        <v>-6.0387450736545247</v>
      </c>
      <c r="OC56" s="100">
        <f t="shared" si="565"/>
        <v>-6.2854837422928824</v>
      </c>
      <c r="OD56" s="100">
        <f t="shared" si="565"/>
        <v>-6.5177331962057679</v>
      </c>
      <c r="OE56" s="100">
        <f t="shared" si="565"/>
        <v>-6.7367263007627685</v>
      </c>
      <c r="OF56" s="100">
        <f t="shared" si="565"/>
        <v>-6.9435606485104415</v>
      </c>
      <c r="OG56" s="100">
        <f t="shared" si="565"/>
        <v>-7.1392165215803516</v>
      </c>
      <c r="OH56" s="100">
        <f t="shared" si="565"/>
        <v>-7.3245720803392373</v>
      </c>
      <c r="OI56" s="100">
        <f t="shared" si="565"/>
        <v>-7.5004162629755626</v>
      </c>
      <c r="OJ56" s="100">
        <f t="shared" si="565"/>
        <v>-7.6674597867553587</v>
      </c>
      <c r="OK56" s="100">
        <f t="shared" si="565"/>
        <v>-7.8263445676238632</v>
      </c>
      <c r="OL56" s="100">
        <f t="shared" si="565"/>
        <v>-7.9776518161262402</v>
      </c>
      <c r="OM56" s="100">
        <f t="shared" si="565"/>
        <v>-8.1219090208272178</v>
      </c>
      <c r="ON56" s="100">
        <f t="shared" si="565"/>
        <v>-8.2595959929156209</v>
      </c>
      <c r="OO56" s="100">
        <f t="shared" si="565"/>
        <v>-8.3911501154805705</v>
      </c>
      <c r="OP56" s="100">
        <f t="shared" si="565"/>
        <v>-8.5169709165087397</v>
      </c>
      <c r="OQ56" s="100">
        <f t="shared" si="565"/>
        <v>-9.4185495472658829</v>
      </c>
      <c r="OR56" s="100">
        <f t="shared" si="565"/>
        <v>-10.364173198667288</v>
      </c>
      <c r="OS56" s="100">
        <f t="shared" si="565"/>
        <v>-10.813845036084786</v>
      </c>
      <c r="OT56" s="100">
        <f t="shared" si="565"/>
        <v>-11.249009145005147</v>
      </c>
      <c r="OU56" s="100">
        <f t="shared" si="565"/>
        <v>-11.670308613196113</v>
      </c>
      <c r="OV56" s="100">
        <f t="shared" si="565"/>
        <v>-12.078352202302199</v>
      </c>
      <c r="OW56" s="100">
        <f t="shared" si="565"/>
        <v>-12.473716348605251</v>
      </c>
      <c r="OX56" s="100">
        <f t="shared" si="565"/>
        <v>-12.856947052164116</v>
      </c>
      <c r="OY56" s="100">
        <f t="shared" si="565"/>
        <v>-13.228561658067918</v>
      </c>
      <c r="OZ56" s="100">
        <f t="shared" si="565"/>
        <v>-13.589050534010056</v>
      </c>
      <c r="PA56" s="100">
        <f t="shared" si="565"/>
        <v>-13.938878648696061</v>
      </c>
      <c r="PB56" s="100">
        <f t="shared" si="565"/>
        <v>-14.278487055774178</v>
      </c>
      <c r="PC56" s="100">
        <f t="shared" si="565"/>
        <v>-14.608294288050274</v>
      </c>
      <c r="PD56" s="100">
        <f t="shared" si="565"/>
        <v>-14.928697666742949</v>
      </c>
      <c r="PE56" s="100">
        <f t="shared" si="565"/>
        <v>-15.240074530467155</v>
      </c>
      <c r="PF56" s="100">
        <f t="shared" si="565"/>
        <v>-15.542783388524867</v>
      </c>
      <c r="PG56" s="100">
        <f t="shared" si="565"/>
        <v>-15.837165002935137</v>
      </c>
      <c r="PH56" s="100">
        <f t="shared" si="565"/>
        <v>-16.123543403469625</v>
      </c>
      <c r="PI56" s="100"/>
      <c r="PJ56" s="100"/>
      <c r="PK56" s="100"/>
    </row>
    <row r="57" spans="1:427" x14ac:dyDescent="0.2">
      <c r="A57" s="92"/>
      <c r="B57" s="92"/>
      <c r="C57" s="101">
        <v>20</v>
      </c>
      <c r="D57" s="98">
        <f t="shared" ref="D57:AI57" si="566">((D26/$C$270)-INT(D26/$C$270))*2*PI()</f>
        <v>1.4786757381421247</v>
      </c>
      <c r="E57" s="98">
        <f t="shared" si="566"/>
        <v>3.6655557135086405</v>
      </c>
      <c r="F57" s="98">
        <f t="shared" si="566"/>
        <v>5.5616548668101657</v>
      </c>
      <c r="G57" s="98">
        <f t="shared" si="566"/>
        <v>1.4903408701781031</v>
      </c>
      <c r="H57" s="98">
        <f t="shared" si="566"/>
        <v>3.9275291852354535</v>
      </c>
      <c r="I57" s="98">
        <f t="shared" si="566"/>
        <v>0.24716528057692702</v>
      </c>
      <c r="J57" s="98">
        <f t="shared" si="566"/>
        <v>2.9749218807142404</v>
      </c>
      <c r="K57" s="98">
        <f t="shared" si="566"/>
        <v>5.7990366543282157</v>
      </c>
      <c r="L57" s="98">
        <f t="shared" si="566"/>
        <v>2.4157322644057806</v>
      </c>
      <c r="M57" s="98">
        <f t="shared" si="566"/>
        <v>5.3761989207782666</v>
      </c>
      <c r="N57" s="98">
        <f t="shared" si="566"/>
        <v>2.1026474971135301</v>
      </c>
      <c r="O57" s="98">
        <f t="shared" si="566"/>
        <v>5.1527051926692389</v>
      </c>
      <c r="P57" s="98">
        <f t="shared" si="566"/>
        <v>1.9531992640401086</v>
      </c>
      <c r="Q57" s="98">
        <f t="shared" si="566"/>
        <v>5.0651328538575431</v>
      </c>
      <c r="R57" s="98">
        <f t="shared" si="566"/>
        <v>1.9178456408090361</v>
      </c>
      <c r="S57" s="98">
        <f t="shared" si="566"/>
        <v>5.0742402596491578</v>
      </c>
      <c r="T57" s="98">
        <f t="shared" si="566"/>
        <v>1.9651130939518473</v>
      </c>
      <c r="U57" s="98">
        <f t="shared" si="566"/>
        <v>5.1544984514978545</v>
      </c>
      <c r="V57" s="98">
        <f t="shared" si="566"/>
        <v>5.1544984514978545</v>
      </c>
      <c r="W57" s="98">
        <f t="shared" si="566"/>
        <v>5.3963363480210216</v>
      </c>
      <c r="X57" s="98">
        <f t="shared" si="566"/>
        <v>5.5316532026443799</v>
      </c>
      <c r="Y57" s="98">
        <f t="shared" si="566"/>
        <v>5.6753730216014944</v>
      </c>
      <c r="Z57" s="98">
        <f t="shared" si="566"/>
        <v>5.8267338688780637</v>
      </c>
      <c r="AA57" s="98">
        <f t="shared" si="566"/>
        <v>5.9850628419427201</v>
      </c>
      <c r="AB57" s="98">
        <f t="shared" si="566"/>
        <v>6.1497634878658944</v>
      </c>
      <c r="AC57" s="98">
        <f t="shared" si="566"/>
        <v>3.7119979728205355E-2</v>
      </c>
      <c r="AD57" s="98">
        <f t="shared" si="566"/>
        <v>0.21302951213595728</v>
      </c>
      <c r="AE57" s="98">
        <f t="shared" si="566"/>
        <v>0.39388300311282104</v>
      </c>
      <c r="AF57" s="98">
        <f t="shared" si="566"/>
        <v>0.5793000022839222</v>
      </c>
      <c r="AG57" s="98">
        <f t="shared" si="566"/>
        <v>0.76893800185350758</v>
      </c>
      <c r="AH57" s="98">
        <f t="shared" si="566"/>
        <v>0.96248783522310111</v>
      </c>
      <c r="AI57" s="98">
        <f t="shared" si="566"/>
        <v>1.1596697275157417</v>
      </c>
      <c r="AJ57" s="98">
        <f t="shared" ref="AJ57:BE57" si="567">((AJ26/$C$270)-INT(AJ26/$C$270))*2*PI()</f>
        <v>1.3602298930302363</v>
      </c>
      <c r="AK57" s="98">
        <f t="shared" si="567"/>
        <v>1.5639375934825523</v>
      </c>
      <c r="AL57" s="98">
        <f t="shared" si="567"/>
        <v>1.7705825860175521</v>
      </c>
      <c r="AM57" s="98">
        <f t="shared" si="567"/>
        <v>1.9799729021833541</v>
      </c>
      <c r="AN57" s="98">
        <f t="shared" si="567"/>
        <v>1.3531557593929255</v>
      </c>
      <c r="AO57" s="98">
        <f t="shared" si="567"/>
        <v>2.5580400126526515</v>
      </c>
      <c r="AP57" s="98">
        <f t="shared" si="567"/>
        <v>7.7100085387403858E-2</v>
      </c>
      <c r="AQ57" s="98">
        <f t="shared" si="567"/>
        <v>3.915653878024389</v>
      </c>
      <c r="AR57" s="98">
        <f t="shared" si="567"/>
        <v>1.5055975602568006</v>
      </c>
      <c r="AS57" s="98">
        <f t="shared" si="567"/>
        <v>5.4116717387798605</v>
      </c>
      <c r="AT57" s="98">
        <f t="shared" si="567"/>
        <v>3.0659718561806715</v>
      </c>
      <c r="AU57" s="98">
        <f t="shared" si="567"/>
        <v>0.75023874249304812</v>
      </c>
      <c r="AV57" s="98">
        <f t="shared" si="567"/>
        <v>4.7462965964950561</v>
      </c>
      <c r="AW57" s="98">
        <f t="shared" si="567"/>
        <v>2.4864914284560373</v>
      </c>
      <c r="AX57" s="98">
        <f t="shared" si="567"/>
        <v>0.25279769198759527</v>
      </c>
      <c r="AY57" s="98">
        <f t="shared" si="567"/>
        <v>4.3272575417410852</v>
      </c>
      <c r="AZ57" s="98">
        <f t="shared" si="567"/>
        <v>2.1424204502816746</v>
      </c>
      <c r="BA57" s="98">
        <f t="shared" si="567"/>
        <v>6.2636362271860433</v>
      </c>
      <c r="BB57" s="98">
        <f t="shared" si="567"/>
        <v>4.1235687344765504</v>
      </c>
      <c r="BC57" s="98">
        <f t="shared" si="567"/>
        <v>2.0044894895573577</v>
      </c>
      <c r="BD57" s="98">
        <f t="shared" si="567"/>
        <v>6.1887184539367714</v>
      </c>
      <c r="BE57" s="98">
        <f t="shared" si="567"/>
        <v>4.1090650591505238</v>
      </c>
      <c r="BF57" s="98"/>
      <c r="BG57" s="98"/>
      <c r="BH57" s="98"/>
      <c r="BI57" s="98"/>
      <c r="BJ57" s="98"/>
      <c r="BK57" s="98"/>
      <c r="BL57" s="98"/>
      <c r="BM57" s="98"/>
      <c r="BN57" s="98"/>
      <c r="BO57" s="98"/>
      <c r="BP57" s="98"/>
      <c r="BQ57" s="98"/>
      <c r="BR57" s="98"/>
      <c r="BS57" s="98"/>
      <c r="BT57" s="98"/>
      <c r="BU57" s="98"/>
      <c r="BV57" s="98"/>
      <c r="BW57" s="98"/>
      <c r="BX57" s="98"/>
      <c r="BY57" s="98"/>
      <c r="BZ57" s="98">
        <f t="shared" ref="BZ57:DE57" si="568">BZ26-$BX26</f>
        <v>22.096018861606382</v>
      </c>
      <c r="CA57" s="98">
        <f t="shared" si="568"/>
        <v>12.324631981574782</v>
      </c>
      <c r="CB57" s="98">
        <f t="shared" si="568"/>
        <v>9.0867876009097586</v>
      </c>
      <c r="CC57" s="98">
        <f t="shared" si="568"/>
        <v>6.5270708766369978</v>
      </c>
      <c r="CD57" s="98">
        <f t="shared" si="568"/>
        <v>4.4602965342245966</v>
      </c>
      <c r="CE57" s="98">
        <f t="shared" si="568"/>
        <v>2.7606973020113799</v>
      </c>
      <c r="CF57" s="98">
        <f t="shared" si="568"/>
        <v>1.3407451210126453</v>
      </c>
      <c r="CG57" s="98">
        <f t="shared" si="568"/>
        <v>0.13805360149078183</v>
      </c>
      <c r="CH57" s="98">
        <f t="shared" si="568"/>
        <v>-0.89284203750821689</v>
      </c>
      <c r="CI57" s="98">
        <f t="shared" si="568"/>
        <v>-1.785752156749794</v>
      </c>
      <c r="CJ57" s="98">
        <f t="shared" si="568"/>
        <v>-2.5662842253185261</v>
      </c>
      <c r="CK57" s="98">
        <f t="shared" si="568"/>
        <v>-3.2541551709389864</v>
      </c>
      <c r="CL57" s="98">
        <f t="shared" si="568"/>
        <v>-3.8647734719349387</v>
      </c>
      <c r="CM57" s="98">
        <f t="shared" si="568"/>
        <v>-4.4103430760329161</v>
      </c>
      <c r="CN57" s="98">
        <f t="shared" si="568"/>
        <v>-4.9006477869515948</v>
      </c>
      <c r="CO57" s="98">
        <f t="shared" si="568"/>
        <v>-5.3436180108451197</v>
      </c>
      <c r="CP57" s="98">
        <f t="shared" si="568"/>
        <v>-5.745746600226397</v>
      </c>
      <c r="CQ57" s="98">
        <f t="shared" si="568"/>
        <v>-6.1123983246140483</v>
      </c>
      <c r="CR57" s="98">
        <f t="shared" si="568"/>
        <v>-6.1123983246140483</v>
      </c>
      <c r="CS57" s="98">
        <f t="shared" si="568"/>
        <v>-6.7163587951735906</v>
      </c>
      <c r="CT57" s="98">
        <f t="shared" si="568"/>
        <v>-6.9892320069578489</v>
      </c>
      <c r="CU57" s="98">
        <f t="shared" si="568"/>
        <v>-7.2451011625155672</v>
      </c>
      <c r="CV57" s="98">
        <f t="shared" si="568"/>
        <v>-7.4854983269810305</v>
      </c>
      <c r="CW57" s="98">
        <f t="shared" si="568"/>
        <v>-7.7117779178508954</v>
      </c>
      <c r="CX57" s="98">
        <f t="shared" si="568"/>
        <v>-7.9251415872017219</v>
      </c>
      <c r="CY57" s="98">
        <f t="shared" si="568"/>
        <v>-8.126659058105389</v>
      </c>
      <c r="CZ57" s="98">
        <f t="shared" si="568"/>
        <v>-8.3172856584201043</v>
      </c>
      <c r="DA57" s="98">
        <f t="shared" si="568"/>
        <v>-8.4978771439263312</v>
      </c>
      <c r="DB57" s="98">
        <f t="shared" si="568"/>
        <v>-8.6692022851376294</v>
      </c>
      <c r="DC57" s="98">
        <f t="shared" si="568"/>
        <v>-8.8319536000117012</v>
      </c>
      <c r="DD57" s="98">
        <f t="shared" si="568"/>
        <v>-8.9867565422309781</v>
      </c>
      <c r="DE57" s="98">
        <f t="shared" si="568"/>
        <v>-9.1341773972359022</v>
      </c>
      <c r="DF57" s="98">
        <f t="shared" ref="DF57:EA57" si="569">DF26-$BX26</f>
        <v>-9.2747300923896034</v>
      </c>
      <c r="DG57" s="98">
        <f t="shared" si="569"/>
        <v>-9.4088820909651361</v>
      </c>
      <c r="DH57" s="98">
        <f t="shared" si="569"/>
        <v>-9.5370595101091169</v>
      </c>
      <c r="DI57" s="98">
        <f t="shared" si="569"/>
        <v>-9.6596515790377566</v>
      </c>
      <c r="DJ57" s="98">
        <f t="shared" si="569"/>
        <v>-10.561008580597246</v>
      </c>
      <c r="DK57" s="98">
        <f t="shared" si="569"/>
        <v>-11.501499551265567</v>
      </c>
      <c r="DL57" s="98">
        <f t="shared" si="569"/>
        <v>-11.94871477380093</v>
      </c>
      <c r="DM57" s="98">
        <f t="shared" si="569"/>
        <v>-12.381492558456415</v>
      </c>
      <c r="DN57" s="98">
        <f t="shared" si="569"/>
        <v>-12.800473850216122</v>
      </c>
      <c r="DO57" s="98">
        <f t="shared" si="569"/>
        <v>-13.206265284581178</v>
      </c>
      <c r="DP57" s="98">
        <f t="shared" si="569"/>
        <v>-13.599441198139829</v>
      </c>
      <c r="DQ57" s="98">
        <f t="shared" si="569"/>
        <v>-13.980545525581817</v>
      </c>
      <c r="DR57" s="98">
        <f t="shared" si="569"/>
        <v>-14.350093587187018</v>
      </c>
      <c r="DS57" s="98">
        <f t="shared" si="569"/>
        <v>-14.708573771250173</v>
      </c>
      <c r="DT57" s="98">
        <f t="shared" si="569"/>
        <v>-15.056449116172814</v>
      </c>
      <c r="DU57" s="98">
        <f t="shared" si="569"/>
        <v>-15.39415879709739</v>
      </c>
      <c r="DV57" s="98">
        <f t="shared" si="569"/>
        <v>-15.722119522005528</v>
      </c>
      <c r="DW57" s="98">
        <f t="shared" si="569"/>
        <v>-16.040726842171324</v>
      </c>
      <c r="DX57" s="98">
        <f t="shared" si="569"/>
        <v>-16.350356381775555</v>
      </c>
      <c r="DY57" s="98">
        <f t="shared" si="569"/>
        <v>-16.651364991357013</v>
      </c>
      <c r="DZ57" s="98">
        <f t="shared" si="569"/>
        <v>-16.944091829618344</v>
      </c>
      <c r="EA57" s="98">
        <f t="shared" si="569"/>
        <v>-17.22885937792347</v>
      </c>
      <c r="EB57" s="98"/>
      <c r="EC57" s="98"/>
      <c r="ED57" s="98"/>
      <c r="EE57" s="98"/>
      <c r="EF57" s="98"/>
      <c r="EG57" s="98"/>
      <c r="EH57" s="98"/>
      <c r="EI57" s="98"/>
      <c r="EJ57" s="98"/>
      <c r="EK57" s="98"/>
      <c r="EL57" s="98"/>
      <c r="EM57" s="98"/>
      <c r="EN57" s="98"/>
      <c r="EO57" s="98"/>
      <c r="EP57" s="98"/>
      <c r="EU57" s="94"/>
      <c r="EV57" s="94"/>
      <c r="EW57" s="94"/>
      <c r="EX57" s="102">
        <v>20</v>
      </c>
      <c r="EY57" s="99">
        <f t="shared" ref="EY57:GD57" si="570">((EY26/$EX$268)-INT(EY26/$EX$268))*2*PI()</f>
        <v>2.9573514762842494</v>
      </c>
      <c r="EZ57" s="99">
        <f t="shared" si="570"/>
        <v>1.0479261198376948</v>
      </c>
      <c r="FA57" s="99">
        <f t="shared" si="570"/>
        <v>4.8401244264407453</v>
      </c>
      <c r="FB57" s="99">
        <f t="shared" si="570"/>
        <v>2.9806817403562063</v>
      </c>
      <c r="FC57" s="99">
        <f t="shared" si="570"/>
        <v>1.5718730632913203</v>
      </c>
      <c r="FD57" s="99">
        <f t="shared" si="570"/>
        <v>0.49433056115385404</v>
      </c>
      <c r="FE57" s="99">
        <f t="shared" si="570"/>
        <v>5.9498437614284807</v>
      </c>
      <c r="FF57" s="99">
        <f t="shared" si="570"/>
        <v>5.314888001476846</v>
      </c>
      <c r="FG57" s="99">
        <f t="shared" si="570"/>
        <v>4.8314645288115612</v>
      </c>
      <c r="FH57" s="99">
        <f t="shared" si="570"/>
        <v>4.4692125343769478</v>
      </c>
      <c r="FI57" s="99">
        <f t="shared" si="570"/>
        <v>4.2052949942270601</v>
      </c>
      <c r="FJ57" s="99">
        <f t="shared" si="570"/>
        <v>4.0222250781588915</v>
      </c>
      <c r="FK57" s="99">
        <f t="shared" si="570"/>
        <v>3.9063985280802171</v>
      </c>
      <c r="FL57" s="99">
        <f t="shared" si="570"/>
        <v>3.8470804005355004</v>
      </c>
      <c r="FM57" s="99">
        <f t="shared" si="570"/>
        <v>3.8356912816180722</v>
      </c>
      <c r="FN57" s="99">
        <f t="shared" si="570"/>
        <v>3.8652952121187298</v>
      </c>
      <c r="FO57" s="99">
        <f t="shared" si="570"/>
        <v>3.9302261879036946</v>
      </c>
      <c r="FP57" s="99">
        <f t="shared" si="570"/>
        <v>4.0258115958161227</v>
      </c>
      <c r="FQ57" s="99">
        <f t="shared" si="570"/>
        <v>4.0258115958161227</v>
      </c>
      <c r="FR57" s="99">
        <f t="shared" si="570"/>
        <v>4.5094873888624569</v>
      </c>
      <c r="FS57" s="99">
        <f t="shared" si="570"/>
        <v>4.7801210981091735</v>
      </c>
      <c r="FT57" s="99">
        <f t="shared" si="570"/>
        <v>5.0675607360234025</v>
      </c>
      <c r="FU57" s="99">
        <f t="shared" si="570"/>
        <v>5.3702824305765411</v>
      </c>
      <c r="FV57" s="99">
        <f t="shared" si="570"/>
        <v>5.686940376705854</v>
      </c>
      <c r="FW57" s="99">
        <f t="shared" si="570"/>
        <v>6.0163416685522018</v>
      </c>
      <c r="FX57" s="99">
        <f t="shared" si="570"/>
        <v>7.4239959456410709E-2</v>
      </c>
      <c r="FY57" s="99">
        <f t="shared" si="570"/>
        <v>0.42605902427191455</v>
      </c>
      <c r="FZ57" s="99">
        <f t="shared" si="570"/>
        <v>0.78776600622564208</v>
      </c>
      <c r="GA57" s="99">
        <f t="shared" si="570"/>
        <v>1.1586000045678444</v>
      </c>
      <c r="GB57" s="99">
        <f t="shared" si="570"/>
        <v>1.5378760037070152</v>
      </c>
      <c r="GC57" s="99">
        <f t="shared" si="570"/>
        <v>1.9249756704462022</v>
      </c>
      <c r="GD57" s="99">
        <f t="shared" si="570"/>
        <v>2.3193394550314834</v>
      </c>
      <c r="GE57" s="99">
        <f t="shared" ref="GE57:GZ57" si="571">((GE26/$EX$268)-INT(GE26/$EX$268))*2*PI()</f>
        <v>2.7204597860604727</v>
      </c>
      <c r="GF57" s="99">
        <f t="shared" si="571"/>
        <v>3.1278751869651047</v>
      </c>
      <c r="GG57" s="99">
        <f t="shared" si="571"/>
        <v>3.5411651720351043</v>
      </c>
      <c r="GH57" s="99">
        <f t="shared" si="571"/>
        <v>3.9599458043667082</v>
      </c>
      <c r="GI57" s="99">
        <f t="shared" si="571"/>
        <v>2.7063115187858511</v>
      </c>
      <c r="GJ57" s="99">
        <f t="shared" si="571"/>
        <v>5.1160800253053029</v>
      </c>
      <c r="GK57" s="99">
        <f t="shared" si="571"/>
        <v>0.15420017077480772</v>
      </c>
      <c r="GL57" s="99">
        <f t="shared" si="571"/>
        <v>1.5481224488691916</v>
      </c>
      <c r="GM57" s="99">
        <f t="shared" si="571"/>
        <v>3.0111951205136012</v>
      </c>
      <c r="GN57" s="99">
        <f t="shared" si="571"/>
        <v>4.5401581703801348</v>
      </c>
      <c r="GO57" s="99">
        <f t="shared" si="571"/>
        <v>6.1319437123613429</v>
      </c>
      <c r="GP57" s="99">
        <f t="shared" si="571"/>
        <v>1.5004774849860962</v>
      </c>
      <c r="GQ57" s="99">
        <f t="shared" si="571"/>
        <v>3.2094078858105264</v>
      </c>
      <c r="GR57" s="99">
        <f t="shared" si="571"/>
        <v>4.9729828569120746</v>
      </c>
      <c r="GS57" s="99">
        <f t="shared" si="571"/>
        <v>0.50559538397519055</v>
      </c>
      <c r="GT57" s="99">
        <f t="shared" si="571"/>
        <v>2.3713297763025842</v>
      </c>
      <c r="GU57" s="99">
        <f t="shared" si="571"/>
        <v>4.2848409005633492</v>
      </c>
      <c r="GV57" s="99">
        <f t="shared" si="571"/>
        <v>6.2440871471925004</v>
      </c>
      <c r="GW57" s="99">
        <f t="shared" si="571"/>
        <v>1.9639521617735138</v>
      </c>
      <c r="GX57" s="99">
        <f t="shared" si="571"/>
        <v>4.0089789791147155</v>
      </c>
      <c r="GY57" s="99">
        <f t="shared" si="571"/>
        <v>6.0942516006939558</v>
      </c>
      <c r="GZ57" s="99">
        <f t="shared" si="571"/>
        <v>1.9349448111214622</v>
      </c>
      <c r="HA57" s="99"/>
      <c r="HB57" s="99"/>
      <c r="HC57" s="99"/>
      <c r="HD57" s="99"/>
      <c r="HE57" s="99"/>
      <c r="HF57" s="99"/>
      <c r="HG57" s="99"/>
      <c r="HH57" s="99"/>
      <c r="HI57" s="99"/>
      <c r="HJ57" s="99"/>
      <c r="HK57" s="99"/>
      <c r="HL57" s="99"/>
      <c r="HM57" s="99"/>
      <c r="HN57" s="99"/>
      <c r="HO57" s="99"/>
      <c r="HP57" s="99"/>
      <c r="HQ57" s="99"/>
      <c r="HR57" s="99"/>
      <c r="HS57" s="99"/>
      <c r="HT57" s="99"/>
      <c r="HU57" s="99"/>
      <c r="HV57" s="99"/>
      <c r="HW57" s="99">
        <f t="shared" ref="HW57:JX57" si="572">HW26-$BX26</f>
        <v>22.096018861606382</v>
      </c>
      <c r="HX57" s="99">
        <f t="shared" si="572"/>
        <v>12.324631981574782</v>
      </c>
      <c r="HY57" s="99">
        <f t="shared" si="572"/>
        <v>9.0867876009097586</v>
      </c>
      <c r="HZ57" s="99">
        <f t="shared" si="572"/>
        <v>6.5270708766369978</v>
      </c>
      <c r="IA57" s="99">
        <f t="shared" si="572"/>
        <v>4.4602965342245966</v>
      </c>
      <c r="IB57" s="99">
        <f t="shared" si="572"/>
        <v>2.7606973020113799</v>
      </c>
      <c r="IC57" s="99">
        <f t="shared" si="572"/>
        <v>1.3407451210126453</v>
      </c>
      <c r="ID57" s="99">
        <f t="shared" si="572"/>
        <v>0.13805360149078183</v>
      </c>
      <c r="IE57" s="99">
        <f t="shared" si="572"/>
        <v>-0.89284203750821689</v>
      </c>
      <c r="IF57" s="99">
        <f t="shared" si="572"/>
        <v>-1.785752156749794</v>
      </c>
      <c r="IG57" s="99">
        <f t="shared" si="572"/>
        <v>-2.5662842253185261</v>
      </c>
      <c r="IH57" s="99">
        <f t="shared" si="572"/>
        <v>-3.2541551709389864</v>
      </c>
      <c r="II57" s="99">
        <f t="shared" si="572"/>
        <v>-3.8647734719349387</v>
      </c>
      <c r="IJ57" s="99">
        <f t="shared" si="572"/>
        <v>-4.4103430760329161</v>
      </c>
      <c r="IK57" s="99">
        <f t="shared" si="572"/>
        <v>-4.9006477869515948</v>
      </c>
      <c r="IL57" s="99">
        <f t="shared" si="572"/>
        <v>-5.3436180108451197</v>
      </c>
      <c r="IM57" s="99">
        <f t="shared" si="572"/>
        <v>-5.745746600226397</v>
      </c>
      <c r="IN57" s="99">
        <f t="shared" si="572"/>
        <v>-6.1123983246140483</v>
      </c>
      <c r="IO57" s="99">
        <f t="shared" si="572"/>
        <v>-6.1123983246140483</v>
      </c>
      <c r="IP57" s="99">
        <f t="shared" si="572"/>
        <v>-6.7163587951735906</v>
      </c>
      <c r="IQ57" s="99">
        <f t="shared" si="572"/>
        <v>-6.9892320069578489</v>
      </c>
      <c r="IR57" s="99">
        <f t="shared" si="572"/>
        <v>-7.2451011625155672</v>
      </c>
      <c r="IS57" s="99">
        <f t="shared" si="572"/>
        <v>-7.4854983269810305</v>
      </c>
      <c r="IT57" s="99">
        <f t="shared" si="572"/>
        <v>-7.7117779178508954</v>
      </c>
      <c r="IU57" s="99">
        <f t="shared" si="572"/>
        <v>-7.9251415872017219</v>
      </c>
      <c r="IV57" s="99">
        <f t="shared" si="572"/>
        <v>-8.126659058105389</v>
      </c>
      <c r="IW57" s="99">
        <f t="shared" si="572"/>
        <v>-8.3172856584201043</v>
      </c>
      <c r="IX57" s="99">
        <f t="shared" si="572"/>
        <v>-8.4978771439263312</v>
      </c>
      <c r="IY57" s="99">
        <f t="shared" si="572"/>
        <v>-8.6692022851376294</v>
      </c>
      <c r="IZ57" s="99">
        <f t="shared" si="572"/>
        <v>-8.8319536000117012</v>
      </c>
      <c r="JA57" s="99">
        <f t="shared" si="572"/>
        <v>-8.9867565422309781</v>
      </c>
      <c r="JB57" s="99">
        <f t="shared" si="572"/>
        <v>-9.1341773972359022</v>
      </c>
      <c r="JC57" s="99">
        <f t="shared" si="572"/>
        <v>-9.2747300923896034</v>
      </c>
      <c r="JD57" s="99">
        <f t="shared" si="572"/>
        <v>-9.4088820909651361</v>
      </c>
      <c r="JE57" s="99">
        <f t="shared" si="572"/>
        <v>-9.5370595101091169</v>
      </c>
      <c r="JF57" s="99">
        <f t="shared" si="572"/>
        <v>-9.6596515790377566</v>
      </c>
      <c r="JG57" s="99">
        <f t="shared" si="572"/>
        <v>-10.561008580597246</v>
      </c>
      <c r="JH57" s="99">
        <f t="shared" si="572"/>
        <v>-11.501499551265567</v>
      </c>
      <c r="JI57" s="99">
        <f t="shared" si="572"/>
        <v>-11.94871477380093</v>
      </c>
      <c r="JJ57" s="99">
        <f t="shared" si="572"/>
        <v>-12.381492558456415</v>
      </c>
      <c r="JK57" s="99">
        <f t="shared" si="572"/>
        <v>-12.800473850216122</v>
      </c>
      <c r="JL57" s="99">
        <f t="shared" si="572"/>
        <v>-13.206265284581178</v>
      </c>
      <c r="JM57" s="99">
        <f t="shared" si="572"/>
        <v>-13.599441198139829</v>
      </c>
      <c r="JN57" s="99">
        <f t="shared" si="572"/>
        <v>-13.980545525581817</v>
      </c>
      <c r="JO57" s="99">
        <f t="shared" si="572"/>
        <v>-14.350093587187018</v>
      </c>
      <c r="JP57" s="99">
        <f t="shared" si="572"/>
        <v>-14.708573771250173</v>
      </c>
      <c r="JQ57" s="99">
        <f t="shared" si="572"/>
        <v>-15.056449116172814</v>
      </c>
      <c r="JR57" s="99">
        <f t="shared" si="572"/>
        <v>-15.39415879709739</v>
      </c>
      <c r="JS57" s="99">
        <f t="shared" si="572"/>
        <v>-15.722119522005528</v>
      </c>
      <c r="JT57" s="99">
        <f t="shared" si="572"/>
        <v>-16.040726842171324</v>
      </c>
      <c r="JU57" s="99">
        <f t="shared" si="572"/>
        <v>-16.350356381775555</v>
      </c>
      <c r="JV57" s="99">
        <f t="shared" si="572"/>
        <v>-16.651364991357013</v>
      </c>
      <c r="JW57" s="99">
        <f t="shared" si="572"/>
        <v>-16.944091829618344</v>
      </c>
      <c r="JX57" s="99">
        <f t="shared" si="572"/>
        <v>-17.22885937792347</v>
      </c>
      <c r="JY57" s="99"/>
      <c r="JZ57" s="99"/>
      <c r="KA57" s="99"/>
      <c r="KH57" s="103">
        <v>20</v>
      </c>
      <c r="KI57" s="100">
        <f t="shared" ref="KI57:LN57" si="573">((KI26/$KH$268)-INT(KI26/$KH$268))*2*PI()</f>
        <v>5.9147029525684989</v>
      </c>
      <c r="KJ57" s="100">
        <f t="shared" si="573"/>
        <v>2.0958522396753896</v>
      </c>
      <c r="KK57" s="100">
        <f t="shared" si="573"/>
        <v>3.3970635457019034</v>
      </c>
      <c r="KL57" s="100">
        <f t="shared" si="573"/>
        <v>5.9613634807124125</v>
      </c>
      <c r="KM57" s="100">
        <f t="shared" si="573"/>
        <v>3.1437461265826405</v>
      </c>
      <c r="KN57" s="100">
        <f t="shared" si="573"/>
        <v>0.98866112230770808</v>
      </c>
      <c r="KO57" s="100">
        <f t="shared" si="573"/>
        <v>5.6165022156773761</v>
      </c>
      <c r="KP57" s="100">
        <f t="shared" si="573"/>
        <v>4.3465906957741058</v>
      </c>
      <c r="KQ57" s="100">
        <f t="shared" si="573"/>
        <v>3.3797437504435361</v>
      </c>
      <c r="KR57" s="100">
        <f t="shared" si="573"/>
        <v>2.6552397615743089</v>
      </c>
      <c r="KS57" s="100">
        <f t="shared" si="573"/>
        <v>2.127404681274534</v>
      </c>
      <c r="KT57" s="100">
        <f t="shared" si="573"/>
        <v>1.7612648491381964</v>
      </c>
      <c r="KU57" s="100">
        <f t="shared" si="573"/>
        <v>1.5296117489808481</v>
      </c>
      <c r="KV57" s="100">
        <f t="shared" si="573"/>
        <v>1.4109754938914147</v>
      </c>
      <c r="KW57" s="100">
        <f t="shared" si="573"/>
        <v>1.3881972560565576</v>
      </c>
      <c r="KX57" s="100">
        <f t="shared" si="573"/>
        <v>1.4474051170578732</v>
      </c>
      <c r="KY57" s="100">
        <f t="shared" si="573"/>
        <v>1.5772670686278025</v>
      </c>
      <c r="KZ57" s="100">
        <f t="shared" si="573"/>
        <v>1.7684378844526589</v>
      </c>
      <c r="LA57" s="100">
        <f t="shared" si="573"/>
        <v>1.7684378844526589</v>
      </c>
      <c r="LB57" s="100">
        <f t="shared" si="573"/>
        <v>2.7357894705453281</v>
      </c>
      <c r="LC57" s="100">
        <f t="shared" si="573"/>
        <v>3.2770568890387617</v>
      </c>
      <c r="LD57" s="100">
        <f t="shared" si="573"/>
        <v>3.8519361648672183</v>
      </c>
      <c r="LE57" s="100">
        <f t="shared" si="573"/>
        <v>4.4573795539734959</v>
      </c>
      <c r="LF57" s="100">
        <f t="shared" si="573"/>
        <v>5.0906954462321217</v>
      </c>
      <c r="LG57" s="100">
        <f t="shared" si="573"/>
        <v>5.7494980299248182</v>
      </c>
      <c r="LH57" s="100">
        <f t="shared" si="573"/>
        <v>0.14847991891282142</v>
      </c>
      <c r="LI57" s="100">
        <f t="shared" si="573"/>
        <v>0.85211804854382911</v>
      </c>
      <c r="LJ57" s="100">
        <f t="shared" si="573"/>
        <v>1.5755320124512842</v>
      </c>
      <c r="LK57" s="100">
        <f t="shared" si="573"/>
        <v>2.3172000091356888</v>
      </c>
      <c r="LL57" s="100">
        <f t="shared" si="573"/>
        <v>3.0757520074140303</v>
      </c>
      <c r="LM57" s="100">
        <f t="shared" si="573"/>
        <v>3.8499513408924044</v>
      </c>
      <c r="LN57" s="100">
        <f t="shared" si="573"/>
        <v>4.6386789100629668</v>
      </c>
      <c r="LO57" s="100">
        <f t="shared" ref="LO57:MJ57" si="574">((LO26/$KH$268)-INT(LO26/$KH$268))*2*PI()</f>
        <v>5.4409195721209453</v>
      </c>
      <c r="LP57" s="100">
        <f t="shared" si="574"/>
        <v>6.2557503739302094</v>
      </c>
      <c r="LQ57" s="100">
        <f t="shared" si="574"/>
        <v>0.79914503689062222</v>
      </c>
      <c r="LR57" s="100">
        <f t="shared" si="574"/>
        <v>1.6367063015538303</v>
      </c>
      <c r="LS57" s="100">
        <f t="shared" si="574"/>
        <v>5.4126230375717022</v>
      </c>
      <c r="LT57" s="100">
        <f t="shared" si="574"/>
        <v>3.9489747434310192</v>
      </c>
      <c r="LU57" s="100">
        <f t="shared" si="574"/>
        <v>0.30840034154961543</v>
      </c>
      <c r="LV57" s="100">
        <f t="shared" si="574"/>
        <v>3.0962448977383832</v>
      </c>
      <c r="LW57" s="100">
        <f t="shared" si="574"/>
        <v>6.0223902410272023</v>
      </c>
      <c r="LX57" s="100">
        <f t="shared" si="574"/>
        <v>2.7971310335806834</v>
      </c>
      <c r="LY57" s="100">
        <f t="shared" si="574"/>
        <v>5.9807021175430988</v>
      </c>
      <c r="LZ57" s="100">
        <f t="shared" si="574"/>
        <v>3.0009549699721925</v>
      </c>
      <c r="MA57" s="100">
        <f t="shared" si="574"/>
        <v>0.13563046444146618</v>
      </c>
      <c r="MB57" s="100">
        <f t="shared" si="574"/>
        <v>3.6627804066445635</v>
      </c>
      <c r="MC57" s="100">
        <f t="shared" si="574"/>
        <v>1.0111907679503811</v>
      </c>
      <c r="MD57" s="100">
        <f t="shared" si="574"/>
        <v>4.7426595526051685</v>
      </c>
      <c r="ME57" s="100">
        <f t="shared" si="574"/>
        <v>2.2864964939471113</v>
      </c>
      <c r="MF57" s="100">
        <f t="shared" si="574"/>
        <v>6.2049889872054154</v>
      </c>
      <c r="MG57" s="100">
        <f t="shared" si="574"/>
        <v>3.9279043235470277</v>
      </c>
      <c r="MH57" s="100">
        <f t="shared" si="574"/>
        <v>1.7347726510498445</v>
      </c>
      <c r="MI57" s="100">
        <f t="shared" si="574"/>
        <v>5.9053178942083262</v>
      </c>
      <c r="MJ57" s="100">
        <f t="shared" si="574"/>
        <v>3.8698896222429244</v>
      </c>
      <c r="MK57" s="100"/>
      <c r="ML57" s="100"/>
      <c r="MM57" s="100"/>
      <c r="MN57" s="100"/>
      <c r="MO57" s="100"/>
      <c r="MP57" s="100"/>
      <c r="MQ57" s="100"/>
      <c r="MR57" s="100"/>
      <c r="MS57" s="100"/>
      <c r="MT57" s="100"/>
      <c r="MU57" s="100"/>
      <c r="MV57" s="100"/>
      <c r="MW57" s="100"/>
      <c r="MX57" s="100"/>
      <c r="MY57" s="100"/>
      <c r="MZ57" s="100"/>
      <c r="NA57" s="100"/>
      <c r="NB57" s="100"/>
      <c r="NC57" s="100"/>
      <c r="ND57" s="100"/>
      <c r="NE57" s="100"/>
      <c r="NF57" s="100"/>
      <c r="NG57" s="100">
        <f t="shared" ref="NG57:PH57" si="575">NG26-$BX26</f>
        <v>22.096018861606382</v>
      </c>
      <c r="NH57" s="100">
        <f t="shared" si="575"/>
        <v>12.324631981574782</v>
      </c>
      <c r="NI57" s="100">
        <f t="shared" si="575"/>
        <v>9.0867876009097586</v>
      </c>
      <c r="NJ57" s="100">
        <f t="shared" si="575"/>
        <v>6.5270708766369978</v>
      </c>
      <c r="NK57" s="100">
        <f t="shared" si="575"/>
        <v>4.4602965342245966</v>
      </c>
      <c r="NL57" s="100">
        <f t="shared" si="575"/>
        <v>2.7606973020113799</v>
      </c>
      <c r="NM57" s="100">
        <f t="shared" si="575"/>
        <v>1.3407451210126453</v>
      </c>
      <c r="NN57" s="100">
        <f t="shared" si="575"/>
        <v>0.13805360149078183</v>
      </c>
      <c r="NO57" s="100">
        <f t="shared" si="575"/>
        <v>-0.89284203750821689</v>
      </c>
      <c r="NP57" s="100">
        <f t="shared" si="575"/>
        <v>-1.785752156749794</v>
      </c>
      <c r="NQ57" s="100">
        <f t="shared" si="575"/>
        <v>-2.5662842253185261</v>
      </c>
      <c r="NR57" s="100">
        <f t="shared" si="575"/>
        <v>-3.2541551709389864</v>
      </c>
      <c r="NS57" s="100">
        <f t="shared" si="575"/>
        <v>-3.8647734719349387</v>
      </c>
      <c r="NT57" s="100">
        <f t="shared" si="575"/>
        <v>-4.4103430760329161</v>
      </c>
      <c r="NU57" s="100">
        <f t="shared" si="575"/>
        <v>-4.9006477869515948</v>
      </c>
      <c r="NV57" s="100">
        <f t="shared" si="575"/>
        <v>-5.3436180108451197</v>
      </c>
      <c r="NW57" s="100">
        <f t="shared" si="575"/>
        <v>-5.745746600226397</v>
      </c>
      <c r="NX57" s="100">
        <f t="shared" si="575"/>
        <v>-6.1123983246140483</v>
      </c>
      <c r="NY57" s="100">
        <f t="shared" si="575"/>
        <v>-6.1123983246140483</v>
      </c>
      <c r="NZ57" s="100">
        <f t="shared" si="575"/>
        <v>-6.7163587951735906</v>
      </c>
      <c r="OA57" s="100">
        <f t="shared" si="575"/>
        <v>-6.9892320069578489</v>
      </c>
      <c r="OB57" s="100">
        <f t="shared" si="575"/>
        <v>-7.2451011625155672</v>
      </c>
      <c r="OC57" s="100">
        <f t="shared" si="575"/>
        <v>-7.4854983269810305</v>
      </c>
      <c r="OD57" s="100">
        <f t="shared" si="575"/>
        <v>-7.7117779178508954</v>
      </c>
      <c r="OE57" s="100">
        <f t="shared" si="575"/>
        <v>-7.9251415872017219</v>
      </c>
      <c r="OF57" s="100">
        <f t="shared" si="575"/>
        <v>-8.126659058105389</v>
      </c>
      <c r="OG57" s="100">
        <f t="shared" si="575"/>
        <v>-8.3172856584201043</v>
      </c>
      <c r="OH57" s="100">
        <f t="shared" si="575"/>
        <v>-8.4978771439263312</v>
      </c>
      <c r="OI57" s="100">
        <f t="shared" si="575"/>
        <v>-8.6692022851376294</v>
      </c>
      <c r="OJ57" s="100">
        <f t="shared" si="575"/>
        <v>-8.8319536000117012</v>
      </c>
      <c r="OK57" s="100">
        <f t="shared" si="575"/>
        <v>-8.9867565422309781</v>
      </c>
      <c r="OL57" s="100">
        <f t="shared" si="575"/>
        <v>-9.1341773972359022</v>
      </c>
      <c r="OM57" s="100">
        <f t="shared" si="575"/>
        <v>-9.2747300923896034</v>
      </c>
      <c r="ON57" s="100">
        <f t="shared" si="575"/>
        <v>-9.4088820909651361</v>
      </c>
      <c r="OO57" s="100">
        <f t="shared" si="575"/>
        <v>-9.5370595101091169</v>
      </c>
      <c r="OP57" s="100">
        <f t="shared" si="575"/>
        <v>-9.6596515790377566</v>
      </c>
      <c r="OQ57" s="100">
        <f t="shared" si="575"/>
        <v>-10.561008580597246</v>
      </c>
      <c r="OR57" s="100">
        <f t="shared" si="575"/>
        <v>-11.501499551265567</v>
      </c>
      <c r="OS57" s="100">
        <f t="shared" si="575"/>
        <v>-11.94871477380093</v>
      </c>
      <c r="OT57" s="100">
        <f t="shared" si="575"/>
        <v>-12.381492558456415</v>
      </c>
      <c r="OU57" s="100">
        <f t="shared" si="575"/>
        <v>-12.800473850216122</v>
      </c>
      <c r="OV57" s="100">
        <f t="shared" si="575"/>
        <v>-13.206265284581178</v>
      </c>
      <c r="OW57" s="100">
        <f t="shared" si="575"/>
        <v>-13.599441198139829</v>
      </c>
      <c r="OX57" s="100">
        <f t="shared" si="575"/>
        <v>-13.980545525581817</v>
      </c>
      <c r="OY57" s="100">
        <f t="shared" si="575"/>
        <v>-14.350093587187018</v>
      </c>
      <c r="OZ57" s="100">
        <f t="shared" si="575"/>
        <v>-14.708573771250173</v>
      </c>
      <c r="PA57" s="100">
        <f t="shared" si="575"/>
        <v>-15.056449116172814</v>
      </c>
      <c r="PB57" s="100">
        <f t="shared" si="575"/>
        <v>-15.39415879709739</v>
      </c>
      <c r="PC57" s="100">
        <f t="shared" si="575"/>
        <v>-15.722119522005528</v>
      </c>
      <c r="PD57" s="100">
        <f t="shared" si="575"/>
        <v>-16.040726842171324</v>
      </c>
      <c r="PE57" s="100">
        <f t="shared" si="575"/>
        <v>-16.350356381775555</v>
      </c>
      <c r="PF57" s="100">
        <f t="shared" si="575"/>
        <v>-16.651364991357013</v>
      </c>
      <c r="PG57" s="100">
        <f t="shared" si="575"/>
        <v>-16.944091829618344</v>
      </c>
      <c r="PH57" s="100">
        <f t="shared" si="575"/>
        <v>-17.22885937792347</v>
      </c>
      <c r="PI57" s="100"/>
      <c r="PJ57" s="100"/>
      <c r="PK57" s="100"/>
    </row>
    <row r="58" spans="1:427" x14ac:dyDescent="0.2">
      <c r="A58" s="92"/>
      <c r="B58" s="92"/>
      <c r="C58" s="101">
        <v>21</v>
      </c>
      <c r="D58" s="98">
        <f t="shared" ref="D58:AI58" si="576">((D27/$C$270)-INT(D27/$C$270))*2*PI()</f>
        <v>0.95814272640791598</v>
      </c>
      <c r="E58" s="98">
        <f t="shared" si="576"/>
        <v>3.3848225728814079</v>
      </c>
      <c r="F58" s="98">
        <f t="shared" si="576"/>
        <v>5.3623011361720971</v>
      </c>
      <c r="G58" s="98">
        <f t="shared" si="576"/>
        <v>1.3557235556419016</v>
      </c>
      <c r="H58" s="98">
        <f t="shared" si="576"/>
        <v>3.8453505077126056</v>
      </c>
      <c r="I58" s="98">
        <f t="shared" si="576"/>
        <v>0.20817428451563577</v>
      </c>
      <c r="J58" s="98">
        <f t="shared" si="576"/>
        <v>2.9720304485211355</v>
      </c>
      <c r="K58" s="98">
        <f t="shared" si="576"/>
        <v>5.8267179652917314</v>
      </c>
      <c r="L58" s="98">
        <f t="shared" si="576"/>
        <v>2.469606833720742</v>
      </c>
      <c r="M58" s="98">
        <f t="shared" si="576"/>
        <v>5.4527452159708094</v>
      </c>
      <c r="N58" s="98">
        <f t="shared" si="576"/>
        <v>2.1989961632496198</v>
      </c>
      <c r="O58" s="98">
        <f t="shared" si="576"/>
        <v>5.2664902257523662</v>
      </c>
      <c r="P58" s="98">
        <f t="shared" si="576"/>
        <v>2.08244860840865</v>
      </c>
      <c r="Q58" s="98">
        <f t="shared" si="576"/>
        <v>5.2081867426345196</v>
      </c>
      <c r="R58" s="98">
        <f t="shared" si="576"/>
        <v>2.0732947719092598</v>
      </c>
      <c r="S58" s="98">
        <f t="shared" si="576"/>
        <v>5.240878369327528</v>
      </c>
      <c r="T58" s="98">
        <f t="shared" si="576"/>
        <v>2.1419001300490965</v>
      </c>
      <c r="U58" s="98">
        <f t="shared" si="576"/>
        <v>5.3405316545160959</v>
      </c>
      <c r="V58" s="98">
        <f t="shared" si="576"/>
        <v>5.3405316545160959</v>
      </c>
      <c r="W58" s="98">
        <f t="shared" si="576"/>
        <v>5.5976131830083906</v>
      </c>
      <c r="X58" s="98">
        <f t="shared" si="576"/>
        <v>5.7398101457270281</v>
      </c>
      <c r="Y58" s="98">
        <f t="shared" si="576"/>
        <v>5.889977165508971</v>
      </c>
      <c r="Z58" s="98">
        <f t="shared" si="576"/>
        <v>6.0473915726547141</v>
      </c>
      <c r="AA58" s="98">
        <f t="shared" si="576"/>
        <v>6.2114151600016632</v>
      </c>
      <c r="AB58" s="98">
        <f t="shared" si="576"/>
        <v>9.8296932946186827E-2</v>
      </c>
      <c r="AC58" s="98">
        <f t="shared" si="576"/>
        <v>0.27390435871543106</v>
      </c>
      <c r="AD58" s="98">
        <f t="shared" si="576"/>
        <v>0.45460314199131241</v>
      </c>
      <c r="AE58" s="98">
        <f t="shared" si="576"/>
        <v>0.63999138064460104</v>
      </c>
      <c r="AF58" s="98">
        <f t="shared" si="576"/>
        <v>0.82970826240441065</v>
      </c>
      <c r="AG58" s="98">
        <f t="shared" si="576"/>
        <v>1.023428959577328</v>
      </c>
      <c r="AH58" s="98">
        <f t="shared" si="576"/>
        <v>1.2208602643825723</v>
      </c>
      <c r="AI58" s="98">
        <f t="shared" si="576"/>
        <v>1.421736842851044</v>
      </c>
      <c r="AJ58" s="98">
        <f t="shared" ref="AJ58:BE58" si="577">((AJ27/$C$270)-INT(AJ27/$C$270))*2*PI()</f>
        <v>1.6258180076354518</v>
      </c>
      <c r="AK58" s="98">
        <f t="shared" si="577"/>
        <v>1.8328849279683843</v>
      </c>
      <c r="AL58" s="98">
        <f t="shared" si="577"/>
        <v>2.0427382093681001</v>
      </c>
      <c r="AM58" s="98">
        <f t="shared" si="577"/>
        <v>2.2551957872891841</v>
      </c>
      <c r="AN58" s="98">
        <f t="shared" si="577"/>
        <v>1.6511874136293812</v>
      </c>
      <c r="AO58" s="98">
        <f t="shared" si="577"/>
        <v>2.8797307645290604</v>
      </c>
      <c r="AP58" s="98">
        <f t="shared" si="577"/>
        <v>0.410011006565419</v>
      </c>
      <c r="AQ58" s="98">
        <f t="shared" si="577"/>
        <v>4.2594034530064651</v>
      </c>
      <c r="AR58" s="98">
        <f t="shared" si="577"/>
        <v>1.8598216045539961</v>
      </c>
      <c r="AS58" s="98">
        <f t="shared" si="577"/>
        <v>5.7760224832411051</v>
      </c>
      <c r="AT58" s="98">
        <f t="shared" si="577"/>
        <v>3.4401170808180255</v>
      </c>
      <c r="AU58" s="98">
        <f t="shared" si="577"/>
        <v>1.1338609577609946</v>
      </c>
      <c r="AV58" s="98">
        <f t="shared" si="577"/>
        <v>5.1390922699107842</v>
      </c>
      <c r="AW58" s="98">
        <f t="shared" si="577"/>
        <v>2.8881702544134931</v>
      </c>
      <c r="AX58" s="98">
        <f t="shared" si="577"/>
        <v>0.66308190261797084</v>
      </c>
      <c r="AY58" s="98">
        <f t="shared" si="577"/>
        <v>4.7458812567020763</v>
      </c>
      <c r="AZ58" s="98">
        <f t="shared" si="577"/>
        <v>2.5691290633996076</v>
      </c>
      <c r="BA58" s="98">
        <f t="shared" si="577"/>
        <v>0.41500052075719468</v>
      </c>
      <c r="BB58" s="98">
        <f t="shared" si="577"/>
        <v>4.5657255623598143</v>
      </c>
      <c r="BC58" s="98">
        <f t="shared" si="577"/>
        <v>2.4540294194970826</v>
      </c>
      <c r="BD58" s="98">
        <f t="shared" si="577"/>
        <v>0.36224120374138785</v>
      </c>
      <c r="BE58" s="98">
        <f t="shared" si="577"/>
        <v>4.5727349604053602</v>
      </c>
      <c r="BF58" s="98"/>
      <c r="BG58" s="98"/>
      <c r="BH58" s="98"/>
      <c r="BI58" s="98"/>
      <c r="BJ58" s="98"/>
      <c r="BK58" s="98"/>
      <c r="BL58" s="98"/>
      <c r="BM58" s="98"/>
      <c r="BN58" s="98"/>
      <c r="BO58" s="98"/>
      <c r="BP58" s="98"/>
      <c r="BQ58" s="98"/>
      <c r="BR58" s="98"/>
      <c r="BS58" s="98"/>
      <c r="BT58" s="98"/>
      <c r="BU58" s="98"/>
      <c r="BV58" s="98"/>
      <c r="BW58" s="98"/>
      <c r="BX58" s="98"/>
      <c r="BY58" s="98"/>
      <c r="BZ58" s="98">
        <f t="shared" ref="BZ58:DE58" si="578">BZ27-$BX27</f>
        <v>19.139813255703245</v>
      </c>
      <c r="CA58" s="98">
        <f t="shared" si="578"/>
        <v>9.5710275776517051</v>
      </c>
      <c r="CB58" s="98">
        <f t="shared" si="578"/>
        <v>6.4145827640553534</v>
      </c>
      <c r="CC58" s="98">
        <f t="shared" si="578"/>
        <v>3.9231356075408144</v>
      </c>
      <c r="CD58" s="98">
        <f t="shared" si="578"/>
        <v>1.9136147302957056</v>
      </c>
      <c r="CE58" s="98">
        <f t="shared" si="578"/>
        <v>0.26230471574464786</v>
      </c>
      <c r="CF58" s="98">
        <f t="shared" si="578"/>
        <v>-1.116595674815045</v>
      </c>
      <c r="CG58" s="98">
        <f t="shared" si="578"/>
        <v>-2.2840892596555022</v>
      </c>
      <c r="CH58" s="98">
        <f t="shared" si="578"/>
        <v>-3.2845507263468505</v>
      </c>
      <c r="CI58" s="98">
        <f t="shared" si="578"/>
        <v>-4.1509341637322734</v>
      </c>
      <c r="CJ58" s="98">
        <f t="shared" si="578"/>
        <v>-4.9081721615537504</v>
      </c>
      <c r="CK58" s="98">
        <f t="shared" si="578"/>
        <v>-5.5754463080099868</v>
      </c>
      <c r="CL58" s="98">
        <f t="shared" si="578"/>
        <v>-6.1677371042918878</v>
      </c>
      <c r="CM58" s="98">
        <f t="shared" si="578"/>
        <v>-6.6969034953445714</v>
      </c>
      <c r="CN58" s="98">
        <f t="shared" si="578"/>
        <v>-7.1724488338540482</v>
      </c>
      <c r="CO58" s="98">
        <f t="shared" si="578"/>
        <v>-7.6020736793201706</v>
      </c>
      <c r="CP58" s="98">
        <f t="shared" si="578"/>
        <v>-7.9920810280706576</v>
      </c>
      <c r="CQ58" s="98">
        <f t="shared" si="578"/>
        <v>-8.3476776524917966</v>
      </c>
      <c r="CR58" s="98">
        <f t="shared" si="578"/>
        <v>-8.3476776524917966</v>
      </c>
      <c r="CS58" s="98">
        <f t="shared" si="578"/>
        <v>-8.9357230270161665</v>
      </c>
      <c r="CT58" s="98">
        <f t="shared" si="578"/>
        <v>-9.201404365719128</v>
      </c>
      <c r="CU58" s="98">
        <f t="shared" si="578"/>
        <v>-9.4505298443914398</v>
      </c>
      <c r="CV58" s="98">
        <f t="shared" si="578"/>
        <v>-9.684591614422061</v>
      </c>
      <c r="CW58" s="98">
        <f t="shared" si="578"/>
        <v>-9.9049087013306689</v>
      </c>
      <c r="CX58" s="98">
        <f t="shared" si="578"/>
        <v>-10.112651275590508</v>
      </c>
      <c r="CY58" s="98">
        <f t="shared" si="578"/>
        <v>-10.308860972361884</v>
      </c>
      <c r="CZ58" s="98">
        <f t="shared" si="578"/>
        <v>-10.494467986988411</v>
      </c>
      <c r="DA58" s="98">
        <f t="shared" si="578"/>
        <v>-10.670305524958394</v>
      </c>
      <c r="DB58" s="98">
        <f t="shared" si="578"/>
        <v>-10.837122069844838</v>
      </c>
      <c r="DC58" s="98">
        <f t="shared" si="578"/>
        <v>-10.995591842597435</v>
      </c>
      <c r="DD58" s="98">
        <f t="shared" si="578"/>
        <v>-11.146323754586177</v>
      </c>
      <c r="DE58" s="98">
        <f t="shared" si="578"/>
        <v>-11.289869100586515</v>
      </c>
      <c r="DF58" s="98">
        <f t="shared" ref="DF58:EA58" si="579">DF27-$BX27</f>
        <v>-11.426728193127872</v>
      </c>
      <c r="DG58" s="98">
        <f t="shared" si="579"/>
        <v>-11.557356103780279</v>
      </c>
      <c r="DH58" s="98">
        <f t="shared" si="579"/>
        <v>-11.682167648103444</v>
      </c>
      <c r="DI58" s="98">
        <f t="shared" si="579"/>
        <v>-11.801541727647844</v>
      </c>
      <c r="DJ58" s="98">
        <f t="shared" si="579"/>
        <v>-12.702606846774103</v>
      </c>
      <c r="DK58" s="98">
        <f t="shared" si="579"/>
        <v>-13.637928724345301</v>
      </c>
      <c r="DL58" s="98">
        <f t="shared" si="579"/>
        <v>-14.08267204152915</v>
      </c>
      <c r="DM58" s="98">
        <f t="shared" si="579"/>
        <v>-14.51304994005207</v>
      </c>
      <c r="DN58" s="98">
        <f t="shared" si="579"/>
        <v>-14.929701077845209</v>
      </c>
      <c r="DO58" s="98">
        <f t="shared" si="579"/>
        <v>-15.333229832268614</v>
      </c>
      <c r="DP58" s="98">
        <f t="shared" si="579"/>
        <v>-15.72420831941352</v>
      </c>
      <c r="DQ58" s="98">
        <f t="shared" si="579"/>
        <v>-16.103178298006981</v>
      </c>
      <c r="DR58" s="98">
        <f t="shared" si="579"/>
        <v>-16.47065296223883</v>
      </c>
      <c r="DS58" s="98">
        <f t="shared" si="579"/>
        <v>-16.827118628219182</v>
      </c>
      <c r="DT58" s="98">
        <f t="shared" si="579"/>
        <v>-17.173036319009583</v>
      </c>
      <c r="DU58" s="98">
        <f t="shared" si="579"/>
        <v>-17.50884325328289</v>
      </c>
      <c r="DV58" s="98">
        <f t="shared" si="579"/>
        <v>-17.834954242687473</v>
      </c>
      <c r="DW58" s="98">
        <f t="shared" si="579"/>
        <v>-18.151763002937912</v>
      </c>
      <c r="DX58" s="98">
        <f t="shared" si="579"/>
        <v>-18.45964338354861</v>
      </c>
      <c r="DY58" s="98">
        <f t="shared" si="579"/>
        <v>-18.7589505209815</v>
      </c>
      <c r="DZ58" s="98">
        <f t="shared" si="579"/>
        <v>-19.050021919804806</v>
      </c>
      <c r="EA58" s="98">
        <f t="shared" si="579"/>
        <v>-19.333178466267668</v>
      </c>
      <c r="EB58" s="98"/>
      <c r="EC58" s="98"/>
      <c r="ED58" s="98"/>
      <c r="EE58" s="98"/>
      <c r="EF58" s="98"/>
      <c r="EG58" s="98"/>
      <c r="EH58" s="98"/>
      <c r="EI58" s="98"/>
      <c r="EJ58" s="98"/>
      <c r="EK58" s="98"/>
      <c r="EL58" s="98"/>
      <c r="EM58" s="98"/>
      <c r="EN58" s="98"/>
      <c r="EO58" s="98"/>
      <c r="EP58" s="98"/>
      <c r="EU58" s="94"/>
      <c r="EV58" s="94"/>
      <c r="EW58" s="94"/>
      <c r="EX58" s="102">
        <v>21</v>
      </c>
      <c r="EY58" s="99">
        <f t="shared" ref="EY58:GD58" si="580">((EY27/$EX$268)-INT(EY27/$EX$268))*2*PI()</f>
        <v>1.916285452815832</v>
      </c>
      <c r="EZ58" s="99">
        <f t="shared" si="580"/>
        <v>0.48645983858322916</v>
      </c>
      <c r="FA58" s="99">
        <f t="shared" si="580"/>
        <v>4.4414169651646089</v>
      </c>
      <c r="FB58" s="99">
        <f t="shared" si="580"/>
        <v>2.7114471112838032</v>
      </c>
      <c r="FC58" s="99">
        <f t="shared" si="580"/>
        <v>1.4075157082456249</v>
      </c>
      <c r="FD58" s="99">
        <f t="shared" si="580"/>
        <v>0.41634856903127154</v>
      </c>
      <c r="FE58" s="99">
        <f t="shared" si="580"/>
        <v>5.944060897042271</v>
      </c>
      <c r="FF58" s="99">
        <f t="shared" si="580"/>
        <v>5.3702506234038765</v>
      </c>
      <c r="FG58" s="99">
        <f t="shared" si="580"/>
        <v>4.9392136674414839</v>
      </c>
      <c r="FH58" s="99">
        <f t="shared" si="580"/>
        <v>4.6223051247620326</v>
      </c>
      <c r="FI58" s="99">
        <f t="shared" si="580"/>
        <v>4.3979923264992395</v>
      </c>
      <c r="FJ58" s="99">
        <f t="shared" si="580"/>
        <v>4.2497951443251454</v>
      </c>
      <c r="FK58" s="99">
        <f t="shared" si="580"/>
        <v>4.1648972168173</v>
      </c>
      <c r="FL58" s="99">
        <f t="shared" si="580"/>
        <v>4.1331881780894522</v>
      </c>
      <c r="FM58" s="99">
        <f t="shared" si="580"/>
        <v>4.1465895438185196</v>
      </c>
      <c r="FN58" s="99">
        <f t="shared" si="580"/>
        <v>4.1985714314754699</v>
      </c>
      <c r="FO58" s="99">
        <f t="shared" si="580"/>
        <v>4.283800260098193</v>
      </c>
      <c r="FP58" s="99">
        <f t="shared" si="580"/>
        <v>4.3978780018526056</v>
      </c>
      <c r="FQ58" s="99">
        <f t="shared" si="580"/>
        <v>4.3978780018526056</v>
      </c>
      <c r="FR58" s="99">
        <f t="shared" si="580"/>
        <v>4.912041058837195</v>
      </c>
      <c r="FS58" s="99">
        <f t="shared" si="580"/>
        <v>5.1964349842744699</v>
      </c>
      <c r="FT58" s="99">
        <f t="shared" si="580"/>
        <v>5.4967690238383557</v>
      </c>
      <c r="FU58" s="99">
        <f t="shared" si="580"/>
        <v>5.8115978381298428</v>
      </c>
      <c r="FV58" s="99">
        <f t="shared" si="580"/>
        <v>6.1396450128237401</v>
      </c>
      <c r="FW58" s="99">
        <f t="shared" si="580"/>
        <v>0.19659386589237365</v>
      </c>
      <c r="FX58" s="99">
        <f t="shared" si="580"/>
        <v>0.54780871743086212</v>
      </c>
      <c r="FY58" s="99">
        <f t="shared" si="580"/>
        <v>0.90920628398262482</v>
      </c>
      <c r="FZ58" s="99">
        <f t="shared" si="580"/>
        <v>1.2799827612892021</v>
      </c>
      <c r="GA58" s="99">
        <f t="shared" si="580"/>
        <v>1.6594165248088213</v>
      </c>
      <c r="GB58" s="99">
        <f t="shared" si="580"/>
        <v>2.0468579191546561</v>
      </c>
      <c r="GC58" s="99">
        <f t="shared" si="580"/>
        <v>2.4417205287651447</v>
      </c>
      <c r="GD58" s="99">
        <f t="shared" si="580"/>
        <v>2.8434736857020879</v>
      </c>
      <c r="GE58" s="99">
        <f t="shared" ref="GE58:GZ58" si="581">((GE27/$EX$268)-INT(GE27/$EX$268))*2*PI()</f>
        <v>3.2516360152709036</v>
      </c>
      <c r="GF58" s="99">
        <f t="shared" si="581"/>
        <v>3.6657698559367686</v>
      </c>
      <c r="GG58" s="99">
        <f t="shared" si="581"/>
        <v>4.0854764187362003</v>
      </c>
      <c r="GH58" s="99">
        <f t="shared" si="581"/>
        <v>4.5103915745783683</v>
      </c>
      <c r="GI58" s="99">
        <f t="shared" si="581"/>
        <v>3.3023748272587623</v>
      </c>
      <c r="GJ58" s="99">
        <f t="shared" si="581"/>
        <v>5.7594615290581208</v>
      </c>
      <c r="GK58" s="99">
        <f t="shared" si="581"/>
        <v>0.820022013130838</v>
      </c>
      <c r="GL58" s="99">
        <f t="shared" si="581"/>
        <v>2.2356215988333443</v>
      </c>
      <c r="GM58" s="99">
        <f t="shared" si="581"/>
        <v>3.7196432091079923</v>
      </c>
      <c r="GN58" s="99">
        <f t="shared" si="581"/>
        <v>5.2688596593026231</v>
      </c>
      <c r="GO58" s="99">
        <f t="shared" si="581"/>
        <v>0.5970488544564645</v>
      </c>
      <c r="GP58" s="99">
        <f t="shared" si="581"/>
        <v>2.2677219155219892</v>
      </c>
      <c r="GQ58" s="99">
        <f t="shared" si="581"/>
        <v>3.994999232641983</v>
      </c>
      <c r="GR58" s="99">
        <f t="shared" si="581"/>
        <v>5.7763405088269861</v>
      </c>
      <c r="GS58" s="99">
        <f t="shared" si="581"/>
        <v>1.3261638052359417</v>
      </c>
      <c r="GT58" s="99">
        <f t="shared" si="581"/>
        <v>3.2085772062245659</v>
      </c>
      <c r="GU58" s="99">
        <f t="shared" si="581"/>
        <v>5.1382581267992151</v>
      </c>
      <c r="GV58" s="99">
        <f t="shared" si="581"/>
        <v>0.83000104151438936</v>
      </c>
      <c r="GW58" s="99">
        <f t="shared" si="581"/>
        <v>2.8482658175400424</v>
      </c>
      <c r="GX58" s="99">
        <f t="shared" si="581"/>
        <v>4.9080588389941653</v>
      </c>
      <c r="GY58" s="99">
        <f t="shared" si="581"/>
        <v>0.7244824074827757</v>
      </c>
      <c r="GZ58" s="99">
        <f t="shared" si="581"/>
        <v>2.8622846136311342</v>
      </c>
      <c r="HA58" s="99"/>
      <c r="HB58" s="99"/>
      <c r="HC58" s="99"/>
      <c r="HD58" s="99"/>
      <c r="HE58" s="99"/>
      <c r="HF58" s="99"/>
      <c r="HG58" s="99"/>
      <c r="HH58" s="99"/>
      <c r="HI58" s="99"/>
      <c r="HJ58" s="99"/>
      <c r="HK58" s="99"/>
      <c r="HL58" s="99"/>
      <c r="HM58" s="99"/>
      <c r="HN58" s="99"/>
      <c r="HO58" s="99"/>
      <c r="HP58" s="99"/>
      <c r="HQ58" s="99"/>
      <c r="HR58" s="99"/>
      <c r="HS58" s="99"/>
      <c r="HT58" s="99"/>
      <c r="HU58" s="99"/>
      <c r="HV58" s="99"/>
      <c r="HW58" s="99">
        <f t="shared" ref="HW58:JX58" si="582">HW27-$BX27</f>
        <v>19.139813255703245</v>
      </c>
      <c r="HX58" s="99">
        <f t="shared" si="582"/>
        <v>9.5710275776517051</v>
      </c>
      <c r="HY58" s="99">
        <f t="shared" si="582"/>
        <v>6.4145827640553534</v>
      </c>
      <c r="HZ58" s="99">
        <f t="shared" si="582"/>
        <v>3.9231356075408144</v>
      </c>
      <c r="IA58" s="99">
        <f t="shared" si="582"/>
        <v>1.9136147302957056</v>
      </c>
      <c r="IB58" s="99">
        <f t="shared" si="582"/>
        <v>0.26230471574464786</v>
      </c>
      <c r="IC58" s="99">
        <f t="shared" si="582"/>
        <v>-1.116595674815045</v>
      </c>
      <c r="ID58" s="99">
        <f t="shared" si="582"/>
        <v>-2.2840892596555022</v>
      </c>
      <c r="IE58" s="99">
        <f t="shared" si="582"/>
        <v>-3.2845507263468505</v>
      </c>
      <c r="IF58" s="99">
        <f t="shared" si="582"/>
        <v>-4.1509341637322734</v>
      </c>
      <c r="IG58" s="99">
        <f t="shared" si="582"/>
        <v>-4.9081721615537504</v>
      </c>
      <c r="IH58" s="99">
        <f t="shared" si="582"/>
        <v>-5.5754463080099868</v>
      </c>
      <c r="II58" s="99">
        <f t="shared" si="582"/>
        <v>-6.1677371042918878</v>
      </c>
      <c r="IJ58" s="99">
        <f t="shared" si="582"/>
        <v>-6.6969034953445714</v>
      </c>
      <c r="IK58" s="99">
        <f t="shared" si="582"/>
        <v>-7.1724488338540482</v>
      </c>
      <c r="IL58" s="99">
        <f t="shared" si="582"/>
        <v>-7.6020736793201706</v>
      </c>
      <c r="IM58" s="99">
        <f t="shared" si="582"/>
        <v>-7.9920810280706576</v>
      </c>
      <c r="IN58" s="99">
        <f t="shared" si="582"/>
        <v>-8.3476776524917966</v>
      </c>
      <c r="IO58" s="99">
        <f t="shared" si="582"/>
        <v>-8.3476776524917966</v>
      </c>
      <c r="IP58" s="99">
        <f t="shared" si="582"/>
        <v>-8.9357230270161665</v>
      </c>
      <c r="IQ58" s="99">
        <f t="shared" si="582"/>
        <v>-9.201404365719128</v>
      </c>
      <c r="IR58" s="99">
        <f t="shared" si="582"/>
        <v>-9.4505298443914398</v>
      </c>
      <c r="IS58" s="99">
        <f t="shared" si="582"/>
        <v>-9.684591614422061</v>
      </c>
      <c r="IT58" s="99">
        <f t="shared" si="582"/>
        <v>-9.9049087013306689</v>
      </c>
      <c r="IU58" s="99">
        <f t="shared" si="582"/>
        <v>-10.112651275590508</v>
      </c>
      <c r="IV58" s="99">
        <f t="shared" si="582"/>
        <v>-10.308860972361884</v>
      </c>
      <c r="IW58" s="99">
        <f t="shared" si="582"/>
        <v>-10.494467986988411</v>
      </c>
      <c r="IX58" s="99">
        <f t="shared" si="582"/>
        <v>-10.670305524958394</v>
      </c>
      <c r="IY58" s="99">
        <f t="shared" si="582"/>
        <v>-10.837122069844838</v>
      </c>
      <c r="IZ58" s="99">
        <f t="shared" si="582"/>
        <v>-10.995591842597435</v>
      </c>
      <c r="JA58" s="99">
        <f t="shared" si="582"/>
        <v>-11.146323754586177</v>
      </c>
      <c r="JB58" s="99">
        <f t="shared" si="582"/>
        <v>-11.289869100586515</v>
      </c>
      <c r="JC58" s="99">
        <f t="shared" si="582"/>
        <v>-11.426728193127872</v>
      </c>
      <c r="JD58" s="99">
        <f t="shared" si="582"/>
        <v>-11.557356103780279</v>
      </c>
      <c r="JE58" s="99">
        <f t="shared" si="582"/>
        <v>-11.682167648103444</v>
      </c>
      <c r="JF58" s="99">
        <f t="shared" si="582"/>
        <v>-11.801541727647844</v>
      </c>
      <c r="JG58" s="99">
        <f t="shared" si="582"/>
        <v>-12.702606846774103</v>
      </c>
      <c r="JH58" s="99">
        <f t="shared" si="582"/>
        <v>-13.637928724345301</v>
      </c>
      <c r="JI58" s="99">
        <f t="shared" si="582"/>
        <v>-14.08267204152915</v>
      </c>
      <c r="JJ58" s="99">
        <f t="shared" si="582"/>
        <v>-14.51304994005207</v>
      </c>
      <c r="JK58" s="99">
        <f t="shared" si="582"/>
        <v>-14.929701077845209</v>
      </c>
      <c r="JL58" s="99">
        <f t="shared" si="582"/>
        <v>-15.333229832268614</v>
      </c>
      <c r="JM58" s="99">
        <f t="shared" si="582"/>
        <v>-15.72420831941352</v>
      </c>
      <c r="JN58" s="99">
        <f t="shared" si="582"/>
        <v>-16.103178298006981</v>
      </c>
      <c r="JO58" s="99">
        <f t="shared" si="582"/>
        <v>-16.47065296223883</v>
      </c>
      <c r="JP58" s="99">
        <f t="shared" si="582"/>
        <v>-16.827118628219182</v>
      </c>
      <c r="JQ58" s="99">
        <f t="shared" si="582"/>
        <v>-17.173036319009583</v>
      </c>
      <c r="JR58" s="99">
        <f t="shared" si="582"/>
        <v>-17.50884325328289</v>
      </c>
      <c r="JS58" s="99">
        <f t="shared" si="582"/>
        <v>-17.834954242687473</v>
      </c>
      <c r="JT58" s="99">
        <f t="shared" si="582"/>
        <v>-18.151763002937912</v>
      </c>
      <c r="JU58" s="99">
        <f t="shared" si="582"/>
        <v>-18.45964338354861</v>
      </c>
      <c r="JV58" s="99">
        <f t="shared" si="582"/>
        <v>-18.7589505209815</v>
      </c>
      <c r="JW58" s="99">
        <f t="shared" si="582"/>
        <v>-19.050021919804806</v>
      </c>
      <c r="JX58" s="99">
        <f t="shared" si="582"/>
        <v>-19.333178466267668</v>
      </c>
      <c r="JY58" s="99"/>
      <c r="JZ58" s="99"/>
      <c r="KA58" s="99"/>
      <c r="KH58" s="103">
        <v>21</v>
      </c>
      <c r="KI58" s="100">
        <f t="shared" ref="KI58:LN58" si="583">((KI27/$KH$268)-INT(KI27/$KH$268))*2*PI()</f>
        <v>3.8325709056316639</v>
      </c>
      <c r="KJ58" s="100">
        <f t="shared" si="583"/>
        <v>0.97291967716645833</v>
      </c>
      <c r="KK58" s="100">
        <f t="shared" si="583"/>
        <v>2.5996486231496307</v>
      </c>
      <c r="KL58" s="100">
        <f t="shared" si="583"/>
        <v>5.4228942225676064</v>
      </c>
      <c r="KM58" s="100">
        <f t="shared" si="583"/>
        <v>2.8150314164912498</v>
      </c>
      <c r="KN58" s="100">
        <f t="shared" si="583"/>
        <v>0.83269713806254309</v>
      </c>
      <c r="KO58" s="100">
        <f t="shared" si="583"/>
        <v>5.6049364869049558</v>
      </c>
      <c r="KP58" s="100">
        <f t="shared" si="583"/>
        <v>4.4573159396281676</v>
      </c>
      <c r="KQ58" s="100">
        <f t="shared" si="583"/>
        <v>3.5952420277033807</v>
      </c>
      <c r="KR58" s="100">
        <f t="shared" si="583"/>
        <v>2.9614249423444794</v>
      </c>
      <c r="KS58" s="100">
        <f t="shared" si="583"/>
        <v>2.5127993458188933</v>
      </c>
      <c r="KT58" s="100">
        <f t="shared" si="583"/>
        <v>2.2164049814707045</v>
      </c>
      <c r="KU58" s="100">
        <f t="shared" si="583"/>
        <v>2.0466091264550128</v>
      </c>
      <c r="KV58" s="100">
        <f t="shared" si="583"/>
        <v>1.9831910489993185</v>
      </c>
      <c r="KW58" s="100">
        <f t="shared" si="583"/>
        <v>2.009993780457453</v>
      </c>
      <c r="KX58" s="100">
        <f t="shared" si="583"/>
        <v>2.113957555771353</v>
      </c>
      <c r="KY58" s="100">
        <f t="shared" si="583"/>
        <v>2.2844152130167994</v>
      </c>
      <c r="KZ58" s="100">
        <f t="shared" si="583"/>
        <v>2.5125706965256249</v>
      </c>
      <c r="LA58" s="100">
        <f t="shared" si="583"/>
        <v>2.5125706965256249</v>
      </c>
      <c r="LB58" s="100">
        <f t="shared" si="583"/>
        <v>3.5408968104948046</v>
      </c>
      <c r="LC58" s="100">
        <f t="shared" si="583"/>
        <v>4.1096846613693545</v>
      </c>
      <c r="LD58" s="100">
        <f t="shared" si="583"/>
        <v>4.7103527404971253</v>
      </c>
      <c r="LE58" s="100">
        <f t="shared" si="583"/>
        <v>5.3400103690800993</v>
      </c>
      <c r="LF58" s="100">
        <f t="shared" si="583"/>
        <v>5.9961047184678948</v>
      </c>
      <c r="LG58" s="100">
        <f t="shared" si="583"/>
        <v>0.39318773178474731</v>
      </c>
      <c r="LH58" s="100">
        <f t="shared" si="583"/>
        <v>1.0956174348617242</v>
      </c>
      <c r="LI58" s="100">
        <f t="shared" si="583"/>
        <v>1.8184125679652496</v>
      </c>
      <c r="LJ58" s="100">
        <f t="shared" si="583"/>
        <v>2.5599655225784042</v>
      </c>
      <c r="LK58" s="100">
        <f t="shared" si="583"/>
        <v>3.3188330496176426</v>
      </c>
      <c r="LL58" s="100">
        <f t="shared" si="583"/>
        <v>4.0937158383093122</v>
      </c>
      <c r="LM58" s="100">
        <f t="shared" si="583"/>
        <v>4.8834410575302893</v>
      </c>
      <c r="LN58" s="100">
        <f t="shared" si="583"/>
        <v>5.6869473714041758</v>
      </c>
      <c r="LO58" s="100">
        <f t="shared" ref="LO58:MJ58" si="584">((LO27/$KH$268)-INT(LO27/$KH$268))*2*PI()</f>
        <v>0.22008672336222113</v>
      </c>
      <c r="LP58" s="100">
        <f t="shared" si="584"/>
        <v>1.0483544046939512</v>
      </c>
      <c r="LQ58" s="100">
        <f t="shared" si="584"/>
        <v>1.8877675302928147</v>
      </c>
      <c r="LR58" s="100">
        <f t="shared" si="584"/>
        <v>2.7375978419771494</v>
      </c>
      <c r="LS58" s="100">
        <f t="shared" si="584"/>
        <v>0.32156434733793848</v>
      </c>
      <c r="LT58" s="100">
        <f t="shared" si="584"/>
        <v>5.2357377509366554</v>
      </c>
      <c r="LU58" s="100">
        <f t="shared" si="584"/>
        <v>1.640044026261676</v>
      </c>
      <c r="LV58" s="100">
        <f t="shared" si="584"/>
        <v>4.4712431976666887</v>
      </c>
      <c r="LW58" s="100">
        <f t="shared" si="584"/>
        <v>1.1561011110363983</v>
      </c>
      <c r="LX58" s="100">
        <f t="shared" si="584"/>
        <v>4.25453401142566</v>
      </c>
      <c r="LY58" s="100">
        <f t="shared" si="584"/>
        <v>1.194097708912929</v>
      </c>
      <c r="LZ58" s="100">
        <f t="shared" si="584"/>
        <v>4.5354438310439784</v>
      </c>
      <c r="MA58" s="100">
        <f t="shared" si="584"/>
        <v>1.7068131581043793</v>
      </c>
      <c r="MB58" s="100">
        <f t="shared" si="584"/>
        <v>5.269495710474386</v>
      </c>
      <c r="MC58" s="100">
        <f t="shared" si="584"/>
        <v>2.6523276104718834</v>
      </c>
      <c r="MD58" s="100">
        <f t="shared" si="584"/>
        <v>0.13396910526954528</v>
      </c>
      <c r="ME58" s="100">
        <f t="shared" si="584"/>
        <v>3.993330946418844</v>
      </c>
      <c r="MF58" s="100">
        <f t="shared" si="584"/>
        <v>1.6600020830287787</v>
      </c>
      <c r="MG58" s="100">
        <f t="shared" si="584"/>
        <v>5.6965316350800848</v>
      </c>
      <c r="MH58" s="100">
        <f t="shared" si="584"/>
        <v>3.5329323708087448</v>
      </c>
      <c r="MI58" s="100">
        <f t="shared" si="584"/>
        <v>1.4489648149655514</v>
      </c>
      <c r="MJ58" s="100">
        <f t="shared" si="584"/>
        <v>5.7245692272622684</v>
      </c>
      <c r="MK58" s="100"/>
      <c r="ML58" s="100"/>
      <c r="MM58" s="100"/>
      <c r="MN58" s="100"/>
      <c r="MO58" s="100"/>
      <c r="MP58" s="100"/>
      <c r="MQ58" s="100"/>
      <c r="MR58" s="100"/>
      <c r="MS58" s="100"/>
      <c r="MT58" s="100"/>
      <c r="MU58" s="100"/>
      <c r="MV58" s="100"/>
      <c r="MW58" s="100"/>
      <c r="MX58" s="100"/>
      <c r="MY58" s="100"/>
      <c r="MZ58" s="100"/>
      <c r="NA58" s="100"/>
      <c r="NB58" s="100"/>
      <c r="NC58" s="100"/>
      <c r="ND58" s="100"/>
      <c r="NE58" s="100"/>
      <c r="NF58" s="100"/>
      <c r="NG58" s="100">
        <f t="shared" ref="NG58:PH58" si="585">NG27-$BX27</f>
        <v>19.139813255703245</v>
      </c>
      <c r="NH58" s="100">
        <f t="shared" si="585"/>
        <v>9.5710275776517051</v>
      </c>
      <c r="NI58" s="100">
        <f t="shared" si="585"/>
        <v>6.4145827640553534</v>
      </c>
      <c r="NJ58" s="100">
        <f t="shared" si="585"/>
        <v>3.9231356075408144</v>
      </c>
      <c r="NK58" s="100">
        <f t="shared" si="585"/>
        <v>1.9136147302957056</v>
      </c>
      <c r="NL58" s="100">
        <f t="shared" si="585"/>
        <v>0.26230471574464786</v>
      </c>
      <c r="NM58" s="100">
        <f t="shared" si="585"/>
        <v>-1.116595674815045</v>
      </c>
      <c r="NN58" s="100">
        <f t="shared" si="585"/>
        <v>-2.2840892596555022</v>
      </c>
      <c r="NO58" s="100">
        <f t="shared" si="585"/>
        <v>-3.2845507263468505</v>
      </c>
      <c r="NP58" s="100">
        <f t="shared" si="585"/>
        <v>-4.1509341637322734</v>
      </c>
      <c r="NQ58" s="100">
        <f t="shared" si="585"/>
        <v>-4.9081721615537504</v>
      </c>
      <c r="NR58" s="100">
        <f t="shared" si="585"/>
        <v>-5.5754463080099868</v>
      </c>
      <c r="NS58" s="100">
        <f t="shared" si="585"/>
        <v>-6.1677371042918878</v>
      </c>
      <c r="NT58" s="100">
        <f t="shared" si="585"/>
        <v>-6.6969034953445714</v>
      </c>
      <c r="NU58" s="100">
        <f t="shared" si="585"/>
        <v>-7.1724488338540482</v>
      </c>
      <c r="NV58" s="100">
        <f t="shared" si="585"/>
        <v>-7.6020736793201706</v>
      </c>
      <c r="NW58" s="100">
        <f t="shared" si="585"/>
        <v>-7.9920810280706576</v>
      </c>
      <c r="NX58" s="100">
        <f t="shared" si="585"/>
        <v>-8.3476776524917966</v>
      </c>
      <c r="NY58" s="100">
        <f t="shared" si="585"/>
        <v>-8.3476776524917966</v>
      </c>
      <c r="NZ58" s="100">
        <f t="shared" si="585"/>
        <v>-8.9357230270161665</v>
      </c>
      <c r="OA58" s="100">
        <f t="shared" si="585"/>
        <v>-9.201404365719128</v>
      </c>
      <c r="OB58" s="100">
        <f t="shared" si="585"/>
        <v>-9.4505298443914398</v>
      </c>
      <c r="OC58" s="100">
        <f t="shared" si="585"/>
        <v>-9.684591614422061</v>
      </c>
      <c r="OD58" s="100">
        <f t="shared" si="585"/>
        <v>-9.9049087013306689</v>
      </c>
      <c r="OE58" s="100">
        <f t="shared" si="585"/>
        <v>-10.112651275590508</v>
      </c>
      <c r="OF58" s="100">
        <f t="shared" si="585"/>
        <v>-10.308860972361884</v>
      </c>
      <c r="OG58" s="100">
        <f t="shared" si="585"/>
        <v>-10.494467986988411</v>
      </c>
      <c r="OH58" s="100">
        <f t="shared" si="585"/>
        <v>-10.670305524958394</v>
      </c>
      <c r="OI58" s="100">
        <f t="shared" si="585"/>
        <v>-10.837122069844838</v>
      </c>
      <c r="OJ58" s="100">
        <f t="shared" si="585"/>
        <v>-10.995591842597435</v>
      </c>
      <c r="OK58" s="100">
        <f t="shared" si="585"/>
        <v>-11.146323754586177</v>
      </c>
      <c r="OL58" s="100">
        <f t="shared" si="585"/>
        <v>-11.289869100586515</v>
      </c>
      <c r="OM58" s="100">
        <f t="shared" si="585"/>
        <v>-11.426728193127872</v>
      </c>
      <c r="ON58" s="100">
        <f t="shared" si="585"/>
        <v>-11.557356103780279</v>
      </c>
      <c r="OO58" s="100">
        <f t="shared" si="585"/>
        <v>-11.682167648103444</v>
      </c>
      <c r="OP58" s="100">
        <f t="shared" si="585"/>
        <v>-11.801541727647844</v>
      </c>
      <c r="OQ58" s="100">
        <f t="shared" si="585"/>
        <v>-12.702606846774103</v>
      </c>
      <c r="OR58" s="100">
        <f t="shared" si="585"/>
        <v>-13.637928724345301</v>
      </c>
      <c r="OS58" s="100">
        <f t="shared" si="585"/>
        <v>-14.08267204152915</v>
      </c>
      <c r="OT58" s="100">
        <f t="shared" si="585"/>
        <v>-14.51304994005207</v>
      </c>
      <c r="OU58" s="100">
        <f t="shared" si="585"/>
        <v>-14.929701077845209</v>
      </c>
      <c r="OV58" s="100">
        <f t="shared" si="585"/>
        <v>-15.333229832268614</v>
      </c>
      <c r="OW58" s="100">
        <f t="shared" si="585"/>
        <v>-15.72420831941352</v>
      </c>
      <c r="OX58" s="100">
        <f t="shared" si="585"/>
        <v>-16.103178298006981</v>
      </c>
      <c r="OY58" s="100">
        <f t="shared" si="585"/>
        <v>-16.47065296223883</v>
      </c>
      <c r="OZ58" s="100">
        <f t="shared" si="585"/>
        <v>-16.827118628219182</v>
      </c>
      <c r="PA58" s="100">
        <f t="shared" si="585"/>
        <v>-17.173036319009583</v>
      </c>
      <c r="PB58" s="100">
        <f t="shared" si="585"/>
        <v>-17.50884325328289</v>
      </c>
      <c r="PC58" s="100">
        <f t="shared" si="585"/>
        <v>-17.834954242687473</v>
      </c>
      <c r="PD58" s="100">
        <f t="shared" si="585"/>
        <v>-18.151763002937912</v>
      </c>
      <c r="PE58" s="100">
        <f t="shared" si="585"/>
        <v>-18.45964338354861</v>
      </c>
      <c r="PF58" s="100">
        <f t="shared" si="585"/>
        <v>-18.7589505209815</v>
      </c>
      <c r="PG58" s="100">
        <f t="shared" si="585"/>
        <v>-19.050021919804806</v>
      </c>
      <c r="PH58" s="100">
        <f t="shared" si="585"/>
        <v>-19.333178466267668</v>
      </c>
      <c r="PI58" s="100"/>
      <c r="PJ58" s="100"/>
      <c r="PK58" s="100"/>
    </row>
    <row r="59" spans="1:427" x14ac:dyDescent="0.2">
      <c r="A59" s="92"/>
      <c r="B59" s="92"/>
      <c r="C59" s="101">
        <v>22</v>
      </c>
      <c r="D59" s="98">
        <f t="shared" ref="D59:AI59" si="586">((D28/$C$270)-INT(D28/$C$270))*2*PI()</f>
        <v>0.50993808051562006</v>
      </c>
      <c r="E59" s="98">
        <f t="shared" si="586"/>
        <v>3.1742354207603074</v>
      </c>
      <c r="F59" s="98">
        <f t="shared" si="586"/>
        <v>5.2315077879428795</v>
      </c>
      <c r="G59" s="98">
        <f t="shared" si="586"/>
        <v>1.2881527546083111</v>
      </c>
      <c r="H59" s="98">
        <f t="shared" si="586"/>
        <v>3.8288450013453397</v>
      </c>
      <c r="I59" s="98">
        <f t="shared" si="586"/>
        <v>0.23363557978111765</v>
      </c>
      <c r="J59" s="98">
        <f t="shared" si="586"/>
        <v>3.0325136134416342</v>
      </c>
      <c r="K59" s="98">
        <f t="shared" si="586"/>
        <v>5.9168234127002242</v>
      </c>
      <c r="L59" s="98">
        <f t="shared" si="586"/>
        <v>2.5850654972429639</v>
      </c>
      <c r="M59" s="98">
        <f t="shared" si="586"/>
        <v>5.5901304738893689</v>
      </c>
      <c r="N59" s="98">
        <f t="shared" si="586"/>
        <v>2.3555200246677468</v>
      </c>
      <c r="O59" s="98">
        <f t="shared" si="586"/>
        <v>5.4398565041525764</v>
      </c>
      <c r="P59" s="98">
        <f t="shared" si="586"/>
        <v>2.2707453305881571</v>
      </c>
      <c r="Q59" s="98">
        <f t="shared" si="586"/>
        <v>5.4098060482453345</v>
      </c>
      <c r="R59" s="98">
        <f t="shared" si="586"/>
        <v>2.2868723991301159</v>
      </c>
      <c r="S59" s="98">
        <f t="shared" si="586"/>
        <v>5.4652473160248878</v>
      </c>
      <c r="T59" s="98">
        <f t="shared" si="586"/>
        <v>2.376054726046064</v>
      </c>
      <c r="U59" s="98">
        <f t="shared" si="586"/>
        <v>5.58359938521407</v>
      </c>
      <c r="V59" s="98">
        <f t="shared" si="586"/>
        <v>5.58359938521407</v>
      </c>
      <c r="W59" s="98">
        <f t="shared" si="586"/>
        <v>5.8554303677461768</v>
      </c>
      <c r="X59" s="98">
        <f t="shared" si="586"/>
        <v>6.0042826569441345</v>
      </c>
      <c r="Y59" s="98">
        <f t="shared" si="586"/>
        <v>6.1606852850349068</v>
      </c>
      <c r="Z59" s="98">
        <f t="shared" si="586"/>
        <v>4.0768446487919066E-2</v>
      </c>
      <c r="AA59" s="98">
        <f t="shared" si="586"/>
        <v>0.21029826279185196</v>
      </c>
      <c r="AB59" s="98">
        <f t="shared" si="586"/>
        <v>0.38555362385690239</v>
      </c>
      <c r="AC59" s="98">
        <f t="shared" si="586"/>
        <v>0.56605796228864336</v>
      </c>
      <c r="AD59" s="98">
        <f t="shared" si="586"/>
        <v>0.751386006443161</v>
      </c>
      <c r="AE59" s="98">
        <f t="shared" si="586"/>
        <v>0.94115708048038571</v>
      </c>
      <c r="AF59" s="98">
        <f t="shared" si="586"/>
        <v>1.1350294247647461</v>
      </c>
      <c r="AG59" s="98">
        <f t="shared" si="586"/>
        <v>1.3326953603223211</v>
      </c>
      <c r="AH59" s="98">
        <f t="shared" si="586"/>
        <v>1.5338771549369485</v>
      </c>
      <c r="AI59" s="98">
        <f t="shared" si="586"/>
        <v>1.7383234752155665</v>
      </c>
      <c r="AJ59" s="98">
        <f t="shared" ref="AJ59:BE59" si="587">((AJ28/$C$270)-INT(AJ28/$C$270))*2*PI()</f>
        <v>1.9458063301899178</v>
      </c>
      <c r="AK59" s="98">
        <f t="shared" si="587"/>
        <v>2.1561184289828268</v>
      </c>
      <c r="AL59" s="98">
        <f t="shared" si="587"/>
        <v>2.3690708886815623</v>
      </c>
      <c r="AM59" s="98">
        <f t="shared" si="587"/>
        <v>2.5844912395539423</v>
      </c>
      <c r="AN59" s="98">
        <f t="shared" si="587"/>
        <v>2.0030988192911625</v>
      </c>
      <c r="AO59" s="98">
        <f t="shared" si="587"/>
        <v>3.2549657597010708</v>
      </c>
      <c r="AP59" s="98">
        <f t="shared" si="587"/>
        <v>0.79630166482249465</v>
      </c>
      <c r="AQ59" s="98">
        <f t="shared" si="587"/>
        <v>4.656370564107621</v>
      </c>
      <c r="AR59" s="98">
        <f t="shared" si="587"/>
        <v>2.2671033674655514</v>
      </c>
      <c r="AS59" s="98">
        <f t="shared" si="587"/>
        <v>6.1932735723451113</v>
      </c>
      <c r="AT59" s="98">
        <f t="shared" si="587"/>
        <v>3.8670077640047289</v>
      </c>
      <c r="AU59" s="98">
        <f t="shared" si="587"/>
        <v>1.5700762640713046</v>
      </c>
      <c r="AV59" s="98">
        <f t="shared" si="587"/>
        <v>5.5843312043599083</v>
      </c>
      <c r="AW59" s="98">
        <f t="shared" si="587"/>
        <v>3.3421450576239375</v>
      </c>
      <c r="AX59" s="98">
        <f t="shared" si="587"/>
        <v>1.1255173529178804</v>
      </c>
      <c r="AY59" s="98">
        <f t="shared" si="587"/>
        <v>5.2165140123938185</v>
      </c>
      <c r="AZ59" s="98">
        <f t="shared" si="587"/>
        <v>3.0477070429730664</v>
      </c>
      <c r="BA59" s="98">
        <f t="shared" si="587"/>
        <v>0.90128231889588717</v>
      </c>
      <c r="BB59" s="98">
        <f t="shared" si="587"/>
        <v>5.0594798996802046</v>
      </c>
      <c r="BC59" s="98">
        <f t="shared" si="587"/>
        <v>2.9550346240446612</v>
      </c>
      <c r="BD59" s="98">
        <f t="shared" si="587"/>
        <v>0.87028472236817744</v>
      </c>
      <c r="BE59" s="98">
        <f t="shared" si="587"/>
        <v>5.087612898245375</v>
      </c>
      <c r="BF59" s="98"/>
      <c r="BG59" s="98"/>
      <c r="BH59" s="98"/>
      <c r="BI59" s="98"/>
      <c r="BJ59" s="98"/>
      <c r="BK59" s="98"/>
      <c r="BL59" s="98"/>
      <c r="BM59" s="98"/>
      <c r="BN59" s="98"/>
      <c r="BO59" s="98"/>
      <c r="BP59" s="98"/>
      <c r="BQ59" s="98"/>
      <c r="BR59" s="98"/>
      <c r="BS59" s="98"/>
      <c r="BT59" s="98"/>
      <c r="BU59" s="98"/>
      <c r="BV59" s="98"/>
      <c r="BW59" s="98"/>
      <c r="BX59" s="98"/>
      <c r="BY59" s="98"/>
      <c r="BZ59" s="98">
        <f t="shared" ref="BZ59:DE59" si="588">BZ28-$BX28</f>
        <v>16.160541963685176</v>
      </c>
      <c r="CA59" s="98">
        <f t="shared" si="588"/>
        <v>6.8095873249054364</v>
      </c>
      <c r="CB59" s="98">
        <f t="shared" si="588"/>
        <v>3.7379463247596902</v>
      </c>
      <c r="CC59" s="98">
        <f t="shared" si="588"/>
        <v>1.3168753263330188</v>
      </c>
      <c r="CD59" s="98">
        <f t="shared" si="588"/>
        <v>-0.63405442926423916</v>
      </c>
      <c r="CE59" s="98">
        <f t="shared" si="588"/>
        <v>-2.2362072340137047</v>
      </c>
      <c r="CF59" s="98">
        <f t="shared" si="588"/>
        <v>-3.5734832928039282</v>
      </c>
      <c r="CG59" s="98">
        <f t="shared" si="588"/>
        <v>-4.7053973042806092</v>
      </c>
      <c r="CH59" s="98">
        <f t="shared" si="588"/>
        <v>-5.6751692474532263</v>
      </c>
      <c r="CI59" s="98">
        <f t="shared" si="588"/>
        <v>-6.514855903821001</v>
      </c>
      <c r="CJ59" s="98">
        <f t="shared" si="588"/>
        <v>-7.2486882752287727</v>
      </c>
      <c r="CK59" s="98">
        <f t="shared" si="588"/>
        <v>-7.8952948410539534</v>
      </c>
      <c r="CL59" s="98">
        <f t="shared" si="588"/>
        <v>-8.4692160709905977</v>
      </c>
      <c r="CM59" s="98">
        <f t="shared" si="588"/>
        <v>-8.9819575879626257</v>
      </c>
      <c r="CN59" s="98">
        <f t="shared" si="588"/>
        <v>-9.4427364647513343</v>
      </c>
      <c r="CO59" s="98">
        <f t="shared" si="588"/>
        <v>-9.8590192759230035</v>
      </c>
      <c r="CP59" s="98">
        <f t="shared" si="588"/>
        <v>-10.236916189773382</v>
      </c>
      <c r="CQ59" s="98">
        <f t="shared" si="588"/>
        <v>-10.581473826340186</v>
      </c>
      <c r="CR59" s="98">
        <f t="shared" si="588"/>
        <v>-10.581473826340186</v>
      </c>
      <c r="CS59" s="98">
        <f t="shared" si="588"/>
        <v>-11.153624826437522</v>
      </c>
      <c r="CT59" s="98">
        <f t="shared" si="588"/>
        <v>-11.412128167667845</v>
      </c>
      <c r="CU59" s="98">
        <f t="shared" si="588"/>
        <v>-11.654525468111558</v>
      </c>
      <c r="CV59" s="98">
        <f t="shared" si="588"/>
        <v>-11.882268560195001</v>
      </c>
      <c r="CW59" s="98">
        <f t="shared" si="588"/>
        <v>-12.096640753171101</v>
      </c>
      <c r="CX59" s="98">
        <f t="shared" si="588"/>
        <v>-12.29878047592311</v>
      </c>
      <c r="CY59" s="98">
        <f t="shared" si="588"/>
        <v>-12.489701067041494</v>
      </c>
      <c r="CZ59" s="98">
        <f t="shared" si="588"/>
        <v>-12.670307421838913</v>
      </c>
      <c r="DA59" s="98">
        <f t="shared" si="588"/>
        <v>-12.841410061096866</v>
      </c>
      <c r="DB59" s="98">
        <f t="shared" si="588"/>
        <v>-13.003737073756724</v>
      </c>
      <c r="DC59" s="98">
        <f t="shared" si="588"/>
        <v>-13.157944297708156</v>
      </c>
      <c r="DD59" s="98">
        <f t="shared" si="588"/>
        <v>-13.304624033525243</v>
      </c>
      <c r="DE59" s="98">
        <f t="shared" si="588"/>
        <v>-13.444312531130976</v>
      </c>
      <c r="DF59" s="98">
        <f t="shared" ref="DF59:EA59" si="589">DF28-$BX28</f>
        <v>-13.577496445688496</v>
      </c>
      <c r="DG59" s="98">
        <f t="shared" si="589"/>
        <v>-13.704618424047794</v>
      </c>
      <c r="DH59" s="98">
        <f t="shared" si="589"/>
        <v>-13.826081954942111</v>
      </c>
      <c r="DI59" s="98">
        <f t="shared" si="589"/>
        <v>-13.942255593377013</v>
      </c>
      <c r="DJ59" s="98">
        <f t="shared" si="589"/>
        <v>-14.842939511502351</v>
      </c>
      <c r="DK59" s="98">
        <f t="shared" si="589"/>
        <v>-15.77305173447246</v>
      </c>
      <c r="DL59" s="98">
        <f t="shared" si="589"/>
        <v>-16.215306379722364</v>
      </c>
      <c r="DM59" s="98">
        <f t="shared" si="589"/>
        <v>-16.643269706663602</v>
      </c>
      <c r="DN59" s="98">
        <f t="shared" si="589"/>
        <v>-17.057577910820328</v>
      </c>
      <c r="DO59" s="98">
        <f t="shared" si="589"/>
        <v>-17.458832951004609</v>
      </c>
      <c r="DP59" s="98">
        <f t="shared" si="589"/>
        <v>-17.847604576033831</v>
      </c>
      <c r="DQ59" s="98">
        <f t="shared" si="589"/>
        <v>-18.224432234324553</v>
      </c>
      <c r="DR59" s="98">
        <f t="shared" si="589"/>
        <v>-18.589826870962924</v>
      </c>
      <c r="DS59" s="98">
        <f t="shared" si="589"/>
        <v>-18.944272617198294</v>
      </c>
      <c r="DT59" s="98">
        <f t="shared" si="589"/>
        <v>-19.288228377505845</v>
      </c>
      <c r="DU59" s="98">
        <f t="shared" si="589"/>
        <v>-19.622129319446913</v>
      </c>
      <c r="DV59" s="98">
        <f t="shared" si="589"/>
        <v>-19.946388271547733</v>
      </c>
      <c r="DW59" s="98">
        <f t="shared" si="589"/>
        <v>-20.261397034344469</v>
      </c>
      <c r="DX59" s="98">
        <f t="shared" si="589"/>
        <v>-20.567527609614672</v>
      </c>
      <c r="DY59" s="98">
        <f t="shared" si="589"/>
        <v>-20.865133352656301</v>
      </c>
      <c r="DZ59" s="98">
        <f t="shared" si="589"/>
        <v>-21.154550052285003</v>
      </c>
      <c r="EA59" s="98">
        <f t="shared" si="589"/>
        <v>-21.436096943018327</v>
      </c>
      <c r="EB59" s="98"/>
      <c r="EC59" s="98"/>
      <c r="ED59" s="98"/>
      <c r="EE59" s="98"/>
      <c r="EF59" s="98"/>
      <c r="EG59" s="98"/>
      <c r="EH59" s="98"/>
      <c r="EI59" s="98"/>
      <c r="EJ59" s="98"/>
      <c r="EK59" s="98"/>
      <c r="EL59" s="98"/>
      <c r="EM59" s="98"/>
      <c r="EN59" s="98"/>
      <c r="EO59" s="98"/>
      <c r="EP59" s="98"/>
      <c r="EU59" s="94"/>
      <c r="EV59" s="94"/>
      <c r="EW59" s="94"/>
      <c r="EX59" s="102">
        <v>22</v>
      </c>
      <c r="EY59" s="99">
        <f t="shared" ref="EY59:GD59" si="590">((EY28/$EX$268)-INT(EY28/$EX$268))*2*PI()</f>
        <v>1.0198761610312401</v>
      </c>
      <c r="EZ59" s="99">
        <f t="shared" si="590"/>
        <v>6.5285534341028503E-2</v>
      </c>
      <c r="FA59" s="99">
        <f t="shared" si="590"/>
        <v>4.1798302687061719</v>
      </c>
      <c r="FB59" s="99">
        <f t="shared" si="590"/>
        <v>2.5763055092166223</v>
      </c>
      <c r="FC59" s="99">
        <f t="shared" si="590"/>
        <v>1.3745046955110931</v>
      </c>
      <c r="FD59" s="99">
        <f t="shared" si="590"/>
        <v>0.46727115956223531</v>
      </c>
      <c r="FE59" s="99">
        <f t="shared" si="590"/>
        <v>6.0650272268832683</v>
      </c>
      <c r="FF59" s="99">
        <f t="shared" si="590"/>
        <v>5.5504615182208612</v>
      </c>
      <c r="FG59" s="99">
        <f t="shared" si="590"/>
        <v>5.1701309944859277</v>
      </c>
      <c r="FH59" s="99">
        <f t="shared" si="590"/>
        <v>4.8970756405991525</v>
      </c>
      <c r="FI59" s="99">
        <f t="shared" si="590"/>
        <v>4.7110400493354936</v>
      </c>
      <c r="FJ59" s="99">
        <f t="shared" si="590"/>
        <v>4.5965277011255665</v>
      </c>
      <c r="FK59" s="99">
        <f t="shared" si="590"/>
        <v>4.5414906611763142</v>
      </c>
      <c r="FL59" s="99">
        <f t="shared" si="590"/>
        <v>4.5364267893110819</v>
      </c>
      <c r="FM59" s="99">
        <f t="shared" si="590"/>
        <v>4.5737447982602317</v>
      </c>
      <c r="FN59" s="99">
        <f t="shared" si="590"/>
        <v>4.6473093248701893</v>
      </c>
      <c r="FO59" s="99">
        <f t="shared" si="590"/>
        <v>4.7521094520921281</v>
      </c>
      <c r="FP59" s="99">
        <f t="shared" si="590"/>
        <v>4.8840134632485537</v>
      </c>
      <c r="FQ59" s="99">
        <f t="shared" si="590"/>
        <v>4.8840134632485537</v>
      </c>
      <c r="FR59" s="99">
        <f t="shared" si="590"/>
        <v>5.4276754283127664</v>
      </c>
      <c r="FS59" s="99">
        <f t="shared" si="590"/>
        <v>5.7253800067086829</v>
      </c>
      <c r="FT59" s="99">
        <f t="shared" si="590"/>
        <v>6.0381852628902273</v>
      </c>
      <c r="FU59" s="99">
        <f t="shared" si="590"/>
        <v>8.1536892975838132E-2</v>
      </c>
      <c r="FV59" s="99">
        <f t="shared" si="590"/>
        <v>0.42059652558370392</v>
      </c>
      <c r="FW59" s="99">
        <f t="shared" si="590"/>
        <v>0.77110724771380479</v>
      </c>
      <c r="FX59" s="99">
        <f t="shared" si="590"/>
        <v>1.1321159245772867</v>
      </c>
      <c r="FY59" s="99">
        <f t="shared" si="590"/>
        <v>1.502772012886322</v>
      </c>
      <c r="FZ59" s="99">
        <f t="shared" si="590"/>
        <v>1.8823141609607714</v>
      </c>
      <c r="GA59" s="99">
        <f t="shared" si="590"/>
        <v>2.2700588495294922</v>
      </c>
      <c r="GB59" s="99">
        <f t="shared" si="590"/>
        <v>2.6653907206446421</v>
      </c>
      <c r="GC59" s="99">
        <f t="shared" si="590"/>
        <v>3.0677543098738971</v>
      </c>
      <c r="GD59" s="99">
        <f t="shared" si="590"/>
        <v>3.476646950431133</v>
      </c>
      <c r="GE59" s="99">
        <f t="shared" ref="GE59:GZ59" si="591">((GE28/$EX$268)-INT(GE28/$EX$268))*2*PI()</f>
        <v>3.8916126603798356</v>
      </c>
      <c r="GF59" s="99">
        <f t="shared" si="591"/>
        <v>4.3122368579656536</v>
      </c>
      <c r="GG59" s="99">
        <f t="shared" si="591"/>
        <v>4.7381417773631247</v>
      </c>
      <c r="GH59" s="99">
        <f t="shared" si="591"/>
        <v>5.1689824791078847</v>
      </c>
      <c r="GI59" s="99">
        <f t="shared" si="591"/>
        <v>4.006197638582325</v>
      </c>
      <c r="GJ59" s="99">
        <f t="shared" si="591"/>
        <v>0.22674621222255556</v>
      </c>
      <c r="GK59" s="99">
        <f t="shared" si="591"/>
        <v>1.5926033296449893</v>
      </c>
      <c r="GL59" s="99">
        <f t="shared" si="591"/>
        <v>3.0295558210356548</v>
      </c>
      <c r="GM59" s="99">
        <f t="shared" si="591"/>
        <v>4.5342067349311028</v>
      </c>
      <c r="GN59" s="99">
        <f t="shared" si="591"/>
        <v>6.1033618375106373</v>
      </c>
      <c r="GO59" s="99">
        <f t="shared" si="591"/>
        <v>1.450830220829872</v>
      </c>
      <c r="GP59" s="99">
        <f t="shared" si="591"/>
        <v>3.1401525281426093</v>
      </c>
      <c r="GQ59" s="99">
        <f t="shared" si="591"/>
        <v>4.8854771015402312</v>
      </c>
      <c r="GR59" s="99">
        <f t="shared" si="591"/>
        <v>0.40110480806828863</v>
      </c>
      <c r="GS59" s="99">
        <f t="shared" si="591"/>
        <v>2.2510347058357607</v>
      </c>
      <c r="GT59" s="99">
        <f t="shared" si="591"/>
        <v>4.1498427176080517</v>
      </c>
      <c r="GU59" s="99">
        <f t="shared" si="591"/>
        <v>6.0954140859461328</v>
      </c>
      <c r="GV59" s="99">
        <f t="shared" si="591"/>
        <v>1.8025646377917743</v>
      </c>
      <c r="GW59" s="99">
        <f t="shared" si="591"/>
        <v>3.8357744921808221</v>
      </c>
      <c r="GX59" s="99">
        <f t="shared" si="591"/>
        <v>5.9100692480893224</v>
      </c>
      <c r="GY59" s="99">
        <f t="shared" si="591"/>
        <v>1.7405694447363549</v>
      </c>
      <c r="GZ59" s="99">
        <f t="shared" si="591"/>
        <v>3.8920404893111633</v>
      </c>
      <c r="HA59" s="99"/>
      <c r="HB59" s="99"/>
      <c r="HC59" s="99"/>
      <c r="HD59" s="99"/>
      <c r="HE59" s="99"/>
      <c r="HF59" s="99"/>
      <c r="HG59" s="99"/>
      <c r="HH59" s="99"/>
      <c r="HI59" s="99"/>
      <c r="HJ59" s="99"/>
      <c r="HK59" s="99"/>
      <c r="HL59" s="99"/>
      <c r="HM59" s="99"/>
      <c r="HN59" s="99"/>
      <c r="HO59" s="99"/>
      <c r="HP59" s="99"/>
      <c r="HQ59" s="99"/>
      <c r="HR59" s="99"/>
      <c r="HS59" s="99"/>
      <c r="HT59" s="99"/>
      <c r="HU59" s="99"/>
      <c r="HV59" s="99"/>
      <c r="HW59" s="99">
        <f t="shared" ref="HW59:JX59" si="592">HW28-$BX28</f>
        <v>16.160541963685176</v>
      </c>
      <c r="HX59" s="99">
        <f t="shared" si="592"/>
        <v>6.8095873249054364</v>
      </c>
      <c r="HY59" s="99">
        <f t="shared" si="592"/>
        <v>3.7379463247596902</v>
      </c>
      <c r="HZ59" s="99">
        <f t="shared" si="592"/>
        <v>1.3168753263330188</v>
      </c>
      <c r="IA59" s="99">
        <f t="shared" si="592"/>
        <v>-0.63405442926423916</v>
      </c>
      <c r="IB59" s="99">
        <f t="shared" si="592"/>
        <v>-2.2362072340137047</v>
      </c>
      <c r="IC59" s="99">
        <f t="shared" si="592"/>
        <v>-3.5734832928039282</v>
      </c>
      <c r="ID59" s="99">
        <f t="shared" si="592"/>
        <v>-4.7053973042806092</v>
      </c>
      <c r="IE59" s="99">
        <f t="shared" si="592"/>
        <v>-5.6751692474532263</v>
      </c>
      <c r="IF59" s="99">
        <f t="shared" si="592"/>
        <v>-6.514855903821001</v>
      </c>
      <c r="IG59" s="99">
        <f t="shared" si="592"/>
        <v>-7.2486882752287727</v>
      </c>
      <c r="IH59" s="99">
        <f t="shared" si="592"/>
        <v>-7.8952948410539534</v>
      </c>
      <c r="II59" s="99">
        <f t="shared" si="592"/>
        <v>-8.4692160709905977</v>
      </c>
      <c r="IJ59" s="99">
        <f t="shared" si="592"/>
        <v>-8.9819575879626257</v>
      </c>
      <c r="IK59" s="99">
        <f t="shared" si="592"/>
        <v>-9.4427364647513343</v>
      </c>
      <c r="IL59" s="99">
        <f t="shared" si="592"/>
        <v>-9.8590192759230035</v>
      </c>
      <c r="IM59" s="99">
        <f t="shared" si="592"/>
        <v>-10.236916189773382</v>
      </c>
      <c r="IN59" s="99">
        <f t="shared" si="592"/>
        <v>-10.581473826340186</v>
      </c>
      <c r="IO59" s="99">
        <f t="shared" si="592"/>
        <v>-10.581473826340186</v>
      </c>
      <c r="IP59" s="99">
        <f t="shared" si="592"/>
        <v>-11.153624826437522</v>
      </c>
      <c r="IQ59" s="99">
        <f t="shared" si="592"/>
        <v>-11.412128167667845</v>
      </c>
      <c r="IR59" s="99">
        <f t="shared" si="592"/>
        <v>-11.654525468111558</v>
      </c>
      <c r="IS59" s="99">
        <f t="shared" si="592"/>
        <v>-11.882268560195001</v>
      </c>
      <c r="IT59" s="99">
        <f t="shared" si="592"/>
        <v>-12.096640753171101</v>
      </c>
      <c r="IU59" s="99">
        <f t="shared" si="592"/>
        <v>-12.29878047592311</v>
      </c>
      <c r="IV59" s="99">
        <f t="shared" si="592"/>
        <v>-12.489701067041494</v>
      </c>
      <c r="IW59" s="99">
        <f t="shared" si="592"/>
        <v>-12.670307421838913</v>
      </c>
      <c r="IX59" s="99">
        <f t="shared" si="592"/>
        <v>-12.841410061096866</v>
      </c>
      <c r="IY59" s="99">
        <f t="shared" si="592"/>
        <v>-13.003737073756724</v>
      </c>
      <c r="IZ59" s="99">
        <f t="shared" si="592"/>
        <v>-13.157944297708156</v>
      </c>
      <c r="JA59" s="99">
        <f t="shared" si="592"/>
        <v>-13.304624033525243</v>
      </c>
      <c r="JB59" s="99">
        <f t="shared" si="592"/>
        <v>-13.444312531130976</v>
      </c>
      <c r="JC59" s="99">
        <f t="shared" si="592"/>
        <v>-13.577496445688496</v>
      </c>
      <c r="JD59" s="99">
        <f t="shared" si="592"/>
        <v>-13.704618424047794</v>
      </c>
      <c r="JE59" s="99">
        <f t="shared" si="592"/>
        <v>-13.826081954942111</v>
      </c>
      <c r="JF59" s="99">
        <f t="shared" si="592"/>
        <v>-13.942255593377013</v>
      </c>
      <c r="JG59" s="99">
        <f t="shared" si="592"/>
        <v>-14.842939511502351</v>
      </c>
      <c r="JH59" s="99">
        <f t="shared" si="592"/>
        <v>-15.77305173447246</v>
      </c>
      <c r="JI59" s="99">
        <f t="shared" si="592"/>
        <v>-16.215306379722364</v>
      </c>
      <c r="JJ59" s="99">
        <f t="shared" si="592"/>
        <v>-16.643269706663602</v>
      </c>
      <c r="JK59" s="99">
        <f t="shared" si="592"/>
        <v>-17.057577910820328</v>
      </c>
      <c r="JL59" s="99">
        <f t="shared" si="592"/>
        <v>-17.458832951004609</v>
      </c>
      <c r="JM59" s="99">
        <f t="shared" si="592"/>
        <v>-17.847604576033831</v>
      </c>
      <c r="JN59" s="99">
        <f t="shared" si="592"/>
        <v>-18.224432234324553</v>
      </c>
      <c r="JO59" s="99">
        <f t="shared" si="592"/>
        <v>-18.589826870962924</v>
      </c>
      <c r="JP59" s="99">
        <f t="shared" si="592"/>
        <v>-18.944272617198294</v>
      </c>
      <c r="JQ59" s="99">
        <f t="shared" si="592"/>
        <v>-19.288228377505845</v>
      </c>
      <c r="JR59" s="99">
        <f t="shared" si="592"/>
        <v>-19.622129319446913</v>
      </c>
      <c r="JS59" s="99">
        <f t="shared" si="592"/>
        <v>-19.946388271547733</v>
      </c>
      <c r="JT59" s="99">
        <f t="shared" si="592"/>
        <v>-20.261397034344469</v>
      </c>
      <c r="JU59" s="99">
        <f t="shared" si="592"/>
        <v>-20.567527609614672</v>
      </c>
      <c r="JV59" s="99">
        <f t="shared" si="592"/>
        <v>-20.865133352656301</v>
      </c>
      <c r="JW59" s="99">
        <f t="shared" si="592"/>
        <v>-21.154550052285003</v>
      </c>
      <c r="JX59" s="99">
        <f t="shared" si="592"/>
        <v>-21.436096943018327</v>
      </c>
      <c r="JY59" s="99"/>
      <c r="JZ59" s="99"/>
      <c r="KA59" s="99"/>
      <c r="KH59" s="103">
        <v>22</v>
      </c>
      <c r="KI59" s="100">
        <f t="shared" ref="KI59:LN59" si="593">((KI28/$KH$268)-INT(KI28/$KH$268))*2*PI()</f>
        <v>2.0397523220624802</v>
      </c>
      <c r="KJ59" s="100">
        <f t="shared" si="593"/>
        <v>0.13057106868205701</v>
      </c>
      <c r="KK59" s="100">
        <f t="shared" si="593"/>
        <v>2.076475230232758</v>
      </c>
      <c r="KL59" s="100">
        <f t="shared" si="593"/>
        <v>5.1526110184332445</v>
      </c>
      <c r="KM59" s="100">
        <f t="shared" si="593"/>
        <v>2.7490093910221862</v>
      </c>
      <c r="KN59" s="100">
        <f t="shared" si="593"/>
        <v>0.93454231912447061</v>
      </c>
      <c r="KO59" s="100">
        <f t="shared" si="593"/>
        <v>5.8468691465869513</v>
      </c>
      <c r="KP59" s="100">
        <f t="shared" si="593"/>
        <v>4.8177377292621371</v>
      </c>
      <c r="KQ59" s="100">
        <f t="shared" si="593"/>
        <v>4.0570766817922701</v>
      </c>
      <c r="KR59" s="100">
        <f t="shared" si="593"/>
        <v>3.5109659740187187</v>
      </c>
      <c r="KS59" s="100">
        <f t="shared" si="593"/>
        <v>3.1388947914914005</v>
      </c>
      <c r="KT59" s="100">
        <f t="shared" si="593"/>
        <v>2.9098700950715468</v>
      </c>
      <c r="KU59" s="100">
        <f t="shared" si="593"/>
        <v>2.7997960151730421</v>
      </c>
      <c r="KV59" s="100">
        <f t="shared" si="593"/>
        <v>2.7896682714425785</v>
      </c>
      <c r="KW59" s="100">
        <f t="shared" si="593"/>
        <v>2.8643042893408772</v>
      </c>
      <c r="KX59" s="100">
        <f t="shared" si="593"/>
        <v>3.0114333425607915</v>
      </c>
      <c r="KY59" s="100">
        <f t="shared" si="593"/>
        <v>3.2210335970046691</v>
      </c>
      <c r="KZ59" s="100">
        <f t="shared" si="593"/>
        <v>3.4848416193175202</v>
      </c>
      <c r="LA59" s="100">
        <f t="shared" si="593"/>
        <v>3.4848416193175202</v>
      </c>
      <c r="LB59" s="100">
        <f t="shared" si="593"/>
        <v>4.5721655494459474</v>
      </c>
      <c r="LC59" s="100">
        <f t="shared" si="593"/>
        <v>5.1675747062377795</v>
      </c>
      <c r="LD59" s="100">
        <f t="shared" si="593"/>
        <v>5.7931852186008683</v>
      </c>
      <c r="LE59" s="100">
        <f t="shared" si="593"/>
        <v>0.16307378595167626</v>
      </c>
      <c r="LF59" s="100">
        <f t="shared" si="593"/>
        <v>0.84119305116740783</v>
      </c>
      <c r="LG59" s="100">
        <f t="shared" si="593"/>
        <v>1.5422144954276096</v>
      </c>
      <c r="LH59" s="100">
        <f t="shared" si="593"/>
        <v>2.2642318491545734</v>
      </c>
      <c r="LI59" s="100">
        <f t="shared" si="593"/>
        <v>3.005544025772644</v>
      </c>
      <c r="LJ59" s="100">
        <f t="shared" si="593"/>
        <v>3.7646283219215428</v>
      </c>
      <c r="LK59" s="100">
        <f t="shared" si="593"/>
        <v>4.5401176990589844</v>
      </c>
      <c r="LL59" s="100">
        <f t="shared" si="593"/>
        <v>5.3307814412892842</v>
      </c>
      <c r="LM59" s="100">
        <f t="shared" si="593"/>
        <v>6.1355086197477942</v>
      </c>
      <c r="LN59" s="100">
        <f t="shared" si="593"/>
        <v>0.67010859368267961</v>
      </c>
      <c r="LO59" s="100">
        <f t="shared" ref="LO59:MJ59" si="594">((LO28/$KH$268)-INT(LO28/$KH$268))*2*PI()</f>
        <v>1.5000400135800849</v>
      </c>
      <c r="LP59" s="100">
        <f t="shared" si="594"/>
        <v>2.3412884087517214</v>
      </c>
      <c r="LQ59" s="100">
        <f t="shared" si="594"/>
        <v>3.1930982475466627</v>
      </c>
      <c r="LR59" s="100">
        <f t="shared" si="594"/>
        <v>4.0547796510361831</v>
      </c>
      <c r="LS59" s="100">
        <f t="shared" si="594"/>
        <v>1.7292099699850643</v>
      </c>
      <c r="LT59" s="100">
        <f t="shared" si="594"/>
        <v>0.45349242444511112</v>
      </c>
      <c r="LU59" s="100">
        <f t="shared" si="594"/>
        <v>3.1852066592899786</v>
      </c>
      <c r="LV59" s="100">
        <f t="shared" si="594"/>
        <v>6.0591116420713096</v>
      </c>
      <c r="LW59" s="100">
        <f t="shared" si="594"/>
        <v>2.785228162682619</v>
      </c>
      <c r="LX59" s="100">
        <f t="shared" si="594"/>
        <v>5.9235383678416884</v>
      </c>
      <c r="LY59" s="100">
        <f t="shared" si="594"/>
        <v>2.901660441659744</v>
      </c>
      <c r="LZ59" s="100">
        <f t="shared" si="594"/>
        <v>6.2803050562852185</v>
      </c>
      <c r="MA59" s="100">
        <f t="shared" si="594"/>
        <v>3.4877688959008757</v>
      </c>
      <c r="MB59" s="100">
        <f t="shared" si="594"/>
        <v>0.80220961613657726</v>
      </c>
      <c r="MC59" s="100">
        <f t="shared" si="594"/>
        <v>4.5020694116715214</v>
      </c>
      <c r="MD59" s="100">
        <f t="shared" si="594"/>
        <v>2.0165001280365171</v>
      </c>
      <c r="ME59" s="100">
        <f t="shared" si="594"/>
        <v>5.9076428647126802</v>
      </c>
      <c r="MF59" s="100">
        <f t="shared" si="594"/>
        <v>3.6051292755835487</v>
      </c>
      <c r="MG59" s="100">
        <f t="shared" si="594"/>
        <v>1.3883636771820584</v>
      </c>
      <c r="MH59" s="100">
        <f t="shared" si="594"/>
        <v>5.5369531889990586</v>
      </c>
      <c r="MI59" s="100">
        <f t="shared" si="594"/>
        <v>3.4811388894727098</v>
      </c>
      <c r="MJ59" s="100">
        <f t="shared" si="594"/>
        <v>1.5008956714427408</v>
      </c>
      <c r="MK59" s="100"/>
      <c r="ML59" s="100"/>
      <c r="MM59" s="100"/>
      <c r="MN59" s="100"/>
      <c r="MO59" s="100"/>
      <c r="MP59" s="100"/>
      <c r="MQ59" s="100"/>
      <c r="MR59" s="100"/>
      <c r="MS59" s="100"/>
      <c r="MT59" s="100"/>
      <c r="MU59" s="100"/>
      <c r="MV59" s="100"/>
      <c r="MW59" s="100"/>
      <c r="MX59" s="100"/>
      <c r="MY59" s="100"/>
      <c r="MZ59" s="100"/>
      <c r="NA59" s="100"/>
      <c r="NB59" s="100"/>
      <c r="NC59" s="100"/>
      <c r="ND59" s="100"/>
      <c r="NE59" s="100"/>
      <c r="NF59" s="100"/>
      <c r="NG59" s="100">
        <f t="shared" ref="NG59:PH59" si="595">NG28-$BX28</f>
        <v>16.160541963685176</v>
      </c>
      <c r="NH59" s="100">
        <f t="shared" si="595"/>
        <v>6.8095873249054364</v>
      </c>
      <c r="NI59" s="100">
        <f t="shared" si="595"/>
        <v>3.7379463247596902</v>
      </c>
      <c r="NJ59" s="100">
        <f t="shared" si="595"/>
        <v>1.3168753263330188</v>
      </c>
      <c r="NK59" s="100">
        <f t="shared" si="595"/>
        <v>-0.63405442926423916</v>
      </c>
      <c r="NL59" s="100">
        <f t="shared" si="595"/>
        <v>-2.2362072340137047</v>
      </c>
      <c r="NM59" s="100">
        <f t="shared" si="595"/>
        <v>-3.5734832928039282</v>
      </c>
      <c r="NN59" s="100">
        <f t="shared" si="595"/>
        <v>-4.7053973042806092</v>
      </c>
      <c r="NO59" s="100">
        <f t="shared" si="595"/>
        <v>-5.6751692474532263</v>
      </c>
      <c r="NP59" s="100">
        <f t="shared" si="595"/>
        <v>-6.514855903821001</v>
      </c>
      <c r="NQ59" s="100">
        <f t="shared" si="595"/>
        <v>-7.2486882752287727</v>
      </c>
      <c r="NR59" s="100">
        <f t="shared" si="595"/>
        <v>-7.8952948410539534</v>
      </c>
      <c r="NS59" s="100">
        <f t="shared" si="595"/>
        <v>-8.4692160709905977</v>
      </c>
      <c r="NT59" s="100">
        <f t="shared" si="595"/>
        <v>-8.9819575879626257</v>
      </c>
      <c r="NU59" s="100">
        <f t="shared" si="595"/>
        <v>-9.4427364647513343</v>
      </c>
      <c r="NV59" s="100">
        <f t="shared" si="595"/>
        <v>-9.8590192759230035</v>
      </c>
      <c r="NW59" s="100">
        <f t="shared" si="595"/>
        <v>-10.236916189773382</v>
      </c>
      <c r="NX59" s="100">
        <f t="shared" si="595"/>
        <v>-10.581473826340186</v>
      </c>
      <c r="NY59" s="100">
        <f t="shared" si="595"/>
        <v>-10.581473826340186</v>
      </c>
      <c r="NZ59" s="100">
        <f t="shared" si="595"/>
        <v>-11.153624826437522</v>
      </c>
      <c r="OA59" s="100">
        <f t="shared" si="595"/>
        <v>-11.412128167667845</v>
      </c>
      <c r="OB59" s="100">
        <f t="shared" si="595"/>
        <v>-11.654525468111558</v>
      </c>
      <c r="OC59" s="100">
        <f t="shared" si="595"/>
        <v>-11.882268560195001</v>
      </c>
      <c r="OD59" s="100">
        <f t="shared" si="595"/>
        <v>-12.096640753171101</v>
      </c>
      <c r="OE59" s="100">
        <f t="shared" si="595"/>
        <v>-12.29878047592311</v>
      </c>
      <c r="OF59" s="100">
        <f t="shared" si="595"/>
        <v>-12.489701067041494</v>
      </c>
      <c r="OG59" s="100">
        <f t="shared" si="595"/>
        <v>-12.670307421838913</v>
      </c>
      <c r="OH59" s="100">
        <f t="shared" si="595"/>
        <v>-12.841410061096866</v>
      </c>
      <c r="OI59" s="100">
        <f t="shared" si="595"/>
        <v>-13.003737073756724</v>
      </c>
      <c r="OJ59" s="100">
        <f t="shared" si="595"/>
        <v>-13.157944297708156</v>
      </c>
      <c r="OK59" s="100">
        <f t="shared" si="595"/>
        <v>-13.304624033525243</v>
      </c>
      <c r="OL59" s="100">
        <f t="shared" si="595"/>
        <v>-13.444312531130976</v>
      </c>
      <c r="OM59" s="100">
        <f t="shared" si="595"/>
        <v>-13.577496445688496</v>
      </c>
      <c r="ON59" s="100">
        <f t="shared" si="595"/>
        <v>-13.704618424047794</v>
      </c>
      <c r="OO59" s="100">
        <f t="shared" si="595"/>
        <v>-13.826081954942111</v>
      </c>
      <c r="OP59" s="100">
        <f t="shared" si="595"/>
        <v>-13.942255593377013</v>
      </c>
      <c r="OQ59" s="100">
        <f t="shared" si="595"/>
        <v>-14.842939511502351</v>
      </c>
      <c r="OR59" s="100">
        <f t="shared" si="595"/>
        <v>-15.77305173447246</v>
      </c>
      <c r="OS59" s="100">
        <f t="shared" si="595"/>
        <v>-16.215306379722364</v>
      </c>
      <c r="OT59" s="100">
        <f t="shared" si="595"/>
        <v>-16.643269706663602</v>
      </c>
      <c r="OU59" s="100">
        <f t="shared" si="595"/>
        <v>-17.057577910820328</v>
      </c>
      <c r="OV59" s="100">
        <f t="shared" si="595"/>
        <v>-17.458832951004609</v>
      </c>
      <c r="OW59" s="100">
        <f t="shared" si="595"/>
        <v>-17.847604576033831</v>
      </c>
      <c r="OX59" s="100">
        <f t="shared" si="595"/>
        <v>-18.224432234324553</v>
      </c>
      <c r="OY59" s="100">
        <f t="shared" si="595"/>
        <v>-18.589826870962924</v>
      </c>
      <c r="OZ59" s="100">
        <f t="shared" si="595"/>
        <v>-18.944272617198294</v>
      </c>
      <c r="PA59" s="100">
        <f t="shared" si="595"/>
        <v>-19.288228377505845</v>
      </c>
      <c r="PB59" s="100">
        <f t="shared" si="595"/>
        <v>-19.622129319446913</v>
      </c>
      <c r="PC59" s="100">
        <f t="shared" si="595"/>
        <v>-19.946388271547733</v>
      </c>
      <c r="PD59" s="100">
        <f t="shared" si="595"/>
        <v>-20.261397034344469</v>
      </c>
      <c r="PE59" s="100">
        <f t="shared" si="595"/>
        <v>-20.567527609614672</v>
      </c>
      <c r="PF59" s="100">
        <f t="shared" si="595"/>
        <v>-20.865133352656301</v>
      </c>
      <c r="PG59" s="100">
        <f t="shared" si="595"/>
        <v>-21.154550052285003</v>
      </c>
      <c r="PH59" s="100">
        <f t="shared" si="595"/>
        <v>-21.436096943018327</v>
      </c>
      <c r="PI59" s="100"/>
      <c r="PJ59" s="100"/>
      <c r="PK59" s="100"/>
    </row>
    <row r="60" spans="1:427" x14ac:dyDescent="0.2">
      <c r="A60" s="92"/>
      <c r="B60" s="92"/>
      <c r="C60" s="101">
        <v>23</v>
      </c>
      <c r="D60" s="98">
        <f t="shared" ref="D60:AI60" si="596">((D29/$C$270)-INT(D29/$C$270))*2*PI()</f>
        <v>0.13580055087297868</v>
      </c>
      <c r="E60" s="98">
        <f t="shared" si="596"/>
        <v>3.0344548232562167</v>
      </c>
      <c r="F60" s="98">
        <f t="shared" si="596"/>
        <v>5.1696503281266999</v>
      </c>
      <c r="G60" s="98">
        <f t="shared" si="596"/>
        <v>1.2878082271244569</v>
      </c>
      <c r="H60" s="98">
        <f t="shared" si="596"/>
        <v>3.8780537944262785</v>
      </c>
      <c r="I60" s="98">
        <f t="shared" si="596"/>
        <v>0.32348919973351248</v>
      </c>
      <c r="J60" s="98">
        <f t="shared" si="596"/>
        <v>3.1562357125969096</v>
      </c>
      <c r="K60" s="98">
        <f t="shared" si="596"/>
        <v>6.0691593097905274</v>
      </c>
      <c r="L60" s="98">
        <f t="shared" si="596"/>
        <v>2.7618691612410462</v>
      </c>
      <c r="M60" s="98">
        <f t="shared" si="596"/>
        <v>5.7880794138208822</v>
      </c>
      <c r="N60" s="98">
        <f t="shared" si="596"/>
        <v>2.5719144938915126</v>
      </c>
      <c r="O60" s="98">
        <f t="shared" si="596"/>
        <v>5.6724753652000635</v>
      </c>
      <c r="P60" s="98">
        <f t="shared" si="596"/>
        <v>2.5177407383174124</v>
      </c>
      <c r="Q60" s="98">
        <f t="shared" si="596"/>
        <v>5.6696252251101544</v>
      </c>
      <c r="R60" s="98">
        <f t="shared" si="596"/>
        <v>2.5581986516406912</v>
      </c>
      <c r="S60" s="98">
        <f t="shared" si="596"/>
        <v>5.7469549408359768</v>
      </c>
      <c r="T60" s="98">
        <f t="shared" si="596"/>
        <v>2.6671740950866227</v>
      </c>
      <c r="U60" s="98">
        <f t="shared" si="596"/>
        <v>5.8832895955289004</v>
      </c>
      <c r="V60" s="98">
        <f t="shared" si="596"/>
        <v>5.8832895955289004</v>
      </c>
      <c r="W60" s="98">
        <f t="shared" si="596"/>
        <v>6.1693600220683722</v>
      </c>
      <c r="X60" s="98">
        <f t="shared" si="596"/>
        <v>4.145071239198788E-2</v>
      </c>
      <c r="Y60" s="98">
        <f t="shared" si="596"/>
        <v>0.20387112173446828</v>
      </c>
      <c r="Z60" s="98">
        <f t="shared" si="596"/>
        <v>0.3727884493260557</v>
      </c>
      <c r="AA60" s="98">
        <f t="shared" si="596"/>
        <v>0.54763087437548508</v>
      </c>
      <c r="AB60" s="98">
        <f t="shared" si="596"/>
        <v>0.72789154504507492</v>
      </c>
      <c r="AC60" s="98">
        <f t="shared" si="596"/>
        <v>0.91311963560264187</v>
      </c>
      <c r="AD60" s="98">
        <f t="shared" si="596"/>
        <v>1.1029128366406522</v>
      </c>
      <c r="AE60" s="98">
        <f t="shared" si="596"/>
        <v>1.2969110182033368</v>
      </c>
      <c r="AF60" s="98">
        <f t="shared" si="596"/>
        <v>1.4947908581207976</v>
      </c>
      <c r="AG60" s="98">
        <f t="shared" si="596"/>
        <v>1.6962612687314578</v>
      </c>
      <c r="AH60" s="98">
        <f t="shared" si="596"/>
        <v>1.9010594872467996</v>
      </c>
      <c r="AI60" s="98">
        <f t="shared" si="596"/>
        <v>2.1089477203267761</v>
      </c>
      <c r="AJ60" s="98">
        <f t="shared" ref="AJ60:BE60" si="597">((AJ29/$C$270)-INT(AJ29/$C$270))*2*PI()</f>
        <v>2.319710253533426</v>
      </c>
      <c r="AK60" s="98">
        <f t="shared" si="597"/>
        <v>2.5331509523824067</v>
      </c>
      <c r="AL60" s="98">
        <f t="shared" si="597"/>
        <v>2.7490910945909146</v>
      </c>
      <c r="AM60" s="98">
        <f t="shared" si="597"/>
        <v>2.9673674835233865</v>
      </c>
      <c r="AN60" s="98">
        <f t="shared" si="597"/>
        <v>2.4083647052225463</v>
      </c>
      <c r="AO60" s="98">
        <f t="shared" si="597"/>
        <v>3.6831889749977287</v>
      </c>
      <c r="AP60" s="98">
        <f t="shared" si="597"/>
        <v>1.2354016452366849</v>
      </c>
      <c r="AQ60" s="98">
        <f t="shared" si="597"/>
        <v>5.1059710114128691</v>
      </c>
      <c r="AR60" s="98">
        <f t="shared" si="597"/>
        <v>2.7268454368331909</v>
      </c>
      <c r="AS60" s="98">
        <f t="shared" si="597"/>
        <v>0.37962961549174701</v>
      </c>
      <c r="AT60" s="98">
        <f t="shared" si="597"/>
        <v>4.3460216623478294</v>
      </c>
      <c r="AU60" s="98">
        <f t="shared" si="597"/>
        <v>2.0582507415911726</v>
      </c>
      <c r="AV60" s="98">
        <f t="shared" si="597"/>
        <v>6.081368261141062</v>
      </c>
      <c r="AW60" s="98">
        <f t="shared" si="597"/>
        <v>3.8477599137958483</v>
      </c>
      <c r="AX60" s="98">
        <f t="shared" si="597"/>
        <v>1.6394377435390848</v>
      </c>
      <c r="AY60" s="98">
        <f t="shared" si="597"/>
        <v>5.7384795236413222</v>
      </c>
      <c r="AZ60" s="98">
        <f t="shared" si="597"/>
        <v>3.5774684872635443</v>
      </c>
      <c r="BA60" s="98">
        <f t="shared" si="597"/>
        <v>1.438601146662525</v>
      </c>
      <c r="BB60" s="98">
        <f t="shared" si="597"/>
        <v>5.6041276456301663</v>
      </c>
      <c r="BC60" s="98">
        <f t="shared" si="597"/>
        <v>3.5067923858281786</v>
      </c>
      <c r="BD60" s="98">
        <f t="shared" si="597"/>
        <v>1.4289426696950662</v>
      </c>
      <c r="BE60" s="98">
        <f t="shared" si="597"/>
        <v>5.6529698105892594</v>
      </c>
      <c r="BF60" s="98"/>
      <c r="BG60" s="98"/>
      <c r="BH60" s="98"/>
      <c r="BI60" s="98"/>
      <c r="BJ60" s="98"/>
      <c r="BK60" s="98"/>
      <c r="BL60" s="98"/>
      <c r="BM60" s="98"/>
      <c r="BN60" s="98"/>
      <c r="BO60" s="98"/>
      <c r="BP60" s="98"/>
      <c r="BQ60" s="98"/>
      <c r="BR60" s="98"/>
      <c r="BS60" s="98"/>
      <c r="BT60" s="98"/>
      <c r="BU60" s="98"/>
      <c r="BV60" s="98"/>
      <c r="BW60" s="98"/>
      <c r="BX60" s="98"/>
      <c r="BY60" s="98"/>
      <c r="BZ60" s="98">
        <f t="shared" ref="BZ60:DE60" si="598">BZ29-$BX29</f>
        <v>13.161369041827697</v>
      </c>
      <c r="CA60" s="98">
        <f t="shared" si="598"/>
        <v>4.0425270891657306</v>
      </c>
      <c r="CB60" s="98">
        <f t="shared" si="598"/>
        <v>1.0587157677241521</v>
      </c>
      <c r="CC60" s="98">
        <f t="shared" si="598"/>
        <v>-1.2901670646645016</v>
      </c>
      <c r="CD60" s="98">
        <f t="shared" si="598"/>
        <v>-3.1813962809770828</v>
      </c>
      <c r="CE60" s="98">
        <f t="shared" si="598"/>
        <v>-4.7337022945239937</v>
      </c>
      <c r="CF60" s="98">
        <f t="shared" si="598"/>
        <v>-6.0289228547507037</v>
      </c>
      <c r="CG60" s="98">
        <f t="shared" si="598"/>
        <v>-7.1249893518878196</v>
      </c>
      <c r="CH60" s="98">
        <f t="shared" si="598"/>
        <v>-8.0639091939988248</v>
      </c>
      <c r="CI60" s="98">
        <f t="shared" si="598"/>
        <v>-8.8768057049307174</v>
      </c>
      <c r="CJ60" s="98">
        <f t="shared" si="598"/>
        <v>-9.5871851584262231</v>
      </c>
      <c r="CK60" s="98">
        <f t="shared" si="598"/>
        <v>-10.213107795184982</v>
      </c>
      <c r="CL60" s="98">
        <f t="shared" si="598"/>
        <v>-10.76866397790792</v>
      </c>
      <c r="CM60" s="98">
        <f t="shared" si="598"/>
        <v>-11.264999192033287</v>
      </c>
      <c r="CN60" s="98">
        <f t="shared" si="598"/>
        <v>-11.711039559305618</v>
      </c>
      <c r="CO60" s="98">
        <f t="shared" si="598"/>
        <v>-12.114014433498426</v>
      </c>
      <c r="CP60" s="98">
        <f t="shared" si="598"/>
        <v>-12.479838894650271</v>
      </c>
      <c r="CQ60" s="98">
        <f t="shared" si="598"/>
        <v>-12.813397822514503</v>
      </c>
      <c r="CR60" s="98">
        <f t="shared" si="598"/>
        <v>-12.813397822514503</v>
      </c>
      <c r="CS60" s="98">
        <f t="shared" si="598"/>
        <v>-13.369709016259264</v>
      </c>
      <c r="CT60" s="98">
        <f t="shared" si="598"/>
        <v>-13.621063134670692</v>
      </c>
      <c r="CU60" s="98">
        <f t="shared" si="598"/>
        <v>-13.856761504919263</v>
      </c>
      <c r="CV60" s="98">
        <f t="shared" si="598"/>
        <v>-14.078215359130354</v>
      </c>
      <c r="CW60" s="98">
        <f t="shared" si="598"/>
        <v>-14.286672073175424</v>
      </c>
      <c r="CX60" s="98">
        <f t="shared" si="598"/>
        <v>-14.483238167490413</v>
      </c>
      <c r="CY60" s="98">
        <f t="shared" si="598"/>
        <v>-14.668898556697116</v>
      </c>
      <c r="CZ60" s="98">
        <f t="shared" si="598"/>
        <v>-14.844532739742903</v>
      </c>
      <c r="DA60" s="98">
        <f t="shared" si="598"/>
        <v>-15.010928480876203</v>
      </c>
      <c r="DB60" s="98">
        <f t="shared" si="598"/>
        <v>-15.168793421943064</v>
      </c>
      <c r="DC60" s="98">
        <f t="shared" si="598"/>
        <v>-15.318764980619306</v>
      </c>
      <c r="DD60" s="98">
        <f t="shared" si="598"/>
        <v>-15.461418821633146</v>
      </c>
      <c r="DE60" s="98">
        <f t="shared" si="598"/>
        <v>-15.5972761345663</v>
      </c>
      <c r="DF60" s="98">
        <f t="shared" ref="DF60:EA60" si="599">DF29-$BX29</f>
        <v>-15.726809909263835</v>
      </c>
      <c r="DG60" s="98">
        <f t="shared" si="599"/>
        <v>-15.850450365826646</v>
      </c>
      <c r="DH60" s="98">
        <f t="shared" si="599"/>
        <v>-15.968589668764452</v>
      </c>
      <c r="DI60" s="98">
        <f t="shared" si="599"/>
        <v>-16.081586032739068</v>
      </c>
      <c r="DJ60" s="98">
        <f t="shared" si="599"/>
        <v>-16.981800415256544</v>
      </c>
      <c r="DK60" s="98">
        <f t="shared" si="599"/>
        <v>-17.906671713401948</v>
      </c>
      <c r="DL60" s="98">
        <f t="shared" si="599"/>
        <v>-18.346425310817324</v>
      </c>
      <c r="DM60" s="98">
        <f t="shared" si="599"/>
        <v>-18.77196361102574</v>
      </c>
      <c r="DN60" s="98">
        <f t="shared" si="599"/>
        <v>-19.183920178692773</v>
      </c>
      <c r="DO60" s="98">
        <f t="shared" si="599"/>
        <v>-19.582894400331298</v>
      </c>
      <c r="DP60" s="98">
        <f t="shared" si="599"/>
        <v>-19.969453517109542</v>
      </c>
      <c r="DQ60" s="98">
        <f t="shared" si="599"/>
        <v>-20.344134538930405</v>
      </c>
      <c r="DR60" s="98">
        <f t="shared" si="599"/>
        <v>-20.707446044650339</v>
      </c>
      <c r="DS60" s="98">
        <f t="shared" si="599"/>
        <v>-21.059869873614787</v>
      </c>
      <c r="DT60" s="98">
        <f t="shared" si="599"/>
        <v>-21.401862713849482</v>
      </c>
      <c r="DU60" s="98">
        <f t="shared" si="599"/>
        <v>-21.733857592301007</v>
      </c>
      <c r="DV60" s="98">
        <f t="shared" si="599"/>
        <v>-22.056265272486485</v>
      </c>
      <c r="DW60" s="98">
        <f t="shared" si="599"/>
        <v>-22.369475564816867</v>
      </c>
      <c r="DX60" s="98">
        <f t="shared" si="599"/>
        <v>-22.673858554713888</v>
      </c>
      <c r="DY60" s="98">
        <f t="shared" si="599"/>
        <v>-22.969765753463065</v>
      </c>
      <c r="DZ60" s="98">
        <f t="shared" si="599"/>
        <v>-23.257531176544461</v>
      </c>
      <c r="EA60" s="98">
        <f t="shared" si="599"/>
        <v>-23.53747235396736</v>
      </c>
      <c r="EB60" s="98"/>
      <c r="EC60" s="98"/>
      <c r="ED60" s="98"/>
      <c r="EE60" s="98"/>
      <c r="EF60" s="98"/>
      <c r="EG60" s="98"/>
      <c r="EH60" s="98"/>
      <c r="EI60" s="98"/>
      <c r="EJ60" s="98"/>
      <c r="EK60" s="98"/>
      <c r="EL60" s="98"/>
      <c r="EM60" s="98"/>
      <c r="EN60" s="98"/>
      <c r="EO60" s="98"/>
      <c r="EP60" s="98"/>
      <c r="EU60" s="94"/>
      <c r="EV60" s="94"/>
      <c r="EW60" s="94"/>
      <c r="EX60" s="102">
        <v>23</v>
      </c>
      <c r="EY60" s="99">
        <f t="shared" ref="EY60:GD60" si="600">((EY29/$EX$268)-INT(EY29/$EX$268))*2*PI()</f>
        <v>0.27160110174595736</v>
      </c>
      <c r="EZ60" s="99">
        <f t="shared" si="600"/>
        <v>6.0689096465124335</v>
      </c>
      <c r="FA60" s="99">
        <f t="shared" si="600"/>
        <v>4.0561153490738144</v>
      </c>
      <c r="FB60" s="99">
        <f t="shared" si="600"/>
        <v>2.5756164542489137</v>
      </c>
      <c r="FC60" s="99">
        <f t="shared" si="600"/>
        <v>1.4729222816729708</v>
      </c>
      <c r="FD60" s="99">
        <f t="shared" si="600"/>
        <v>0.64697839946702496</v>
      </c>
      <c r="FE60" s="99">
        <f t="shared" si="600"/>
        <v>2.9286118014233083E-2</v>
      </c>
      <c r="FF60" s="99">
        <f t="shared" si="600"/>
        <v>5.8551333124014686</v>
      </c>
      <c r="FG60" s="99">
        <f t="shared" si="600"/>
        <v>5.5237383224820924</v>
      </c>
      <c r="FH60" s="99">
        <f t="shared" si="600"/>
        <v>5.2929735204621773</v>
      </c>
      <c r="FI60" s="99">
        <f t="shared" si="600"/>
        <v>5.1438289877830252</v>
      </c>
      <c r="FJ60" s="99">
        <f t="shared" si="600"/>
        <v>5.0617654232205407</v>
      </c>
      <c r="FK60" s="99">
        <f t="shared" si="600"/>
        <v>5.0354814766348248</v>
      </c>
      <c r="FL60" s="99">
        <f t="shared" si="600"/>
        <v>5.0560651430407226</v>
      </c>
      <c r="FM60" s="99">
        <f t="shared" si="600"/>
        <v>5.1163973032813823</v>
      </c>
      <c r="FN60" s="99">
        <f t="shared" si="600"/>
        <v>5.2107245744923674</v>
      </c>
      <c r="FO60" s="99">
        <f t="shared" si="600"/>
        <v>5.3343481901732455</v>
      </c>
      <c r="FP60" s="99">
        <f t="shared" si="600"/>
        <v>5.4833938838782146</v>
      </c>
      <c r="FQ60" s="99">
        <f t="shared" si="600"/>
        <v>5.4833938838782146</v>
      </c>
      <c r="FR60" s="99">
        <f t="shared" si="600"/>
        <v>6.0555347369571582</v>
      </c>
      <c r="FS60" s="99">
        <f t="shared" si="600"/>
        <v>8.2901424783975761E-2</v>
      </c>
      <c r="FT60" s="99">
        <f t="shared" si="600"/>
        <v>0.40774224346893656</v>
      </c>
      <c r="FU60" s="99">
        <f t="shared" si="600"/>
        <v>0.74557689865211141</v>
      </c>
      <c r="FV60" s="99">
        <f t="shared" si="600"/>
        <v>1.0952617487509702</v>
      </c>
      <c r="FW60" s="99">
        <f t="shared" si="600"/>
        <v>1.4557830900901498</v>
      </c>
      <c r="FX60" s="99">
        <f t="shared" si="600"/>
        <v>1.8262392712052837</v>
      </c>
      <c r="FY60" s="99">
        <f t="shared" si="600"/>
        <v>2.2058256732813044</v>
      </c>
      <c r="FZ60" s="99">
        <f t="shared" si="600"/>
        <v>2.5938220364066735</v>
      </c>
      <c r="GA60" s="99">
        <f t="shared" si="600"/>
        <v>2.9895817162415952</v>
      </c>
      <c r="GB60" s="99">
        <f t="shared" si="600"/>
        <v>3.3925225374629155</v>
      </c>
      <c r="GC60" s="99">
        <f t="shared" si="600"/>
        <v>3.8021189744935993</v>
      </c>
      <c r="GD60" s="99">
        <f t="shared" si="600"/>
        <v>4.2178954406535523</v>
      </c>
      <c r="GE60" s="99">
        <f t="shared" ref="GE60:GZ60" si="601">((GE29/$EX$268)-INT(GE29/$EX$268))*2*PI()</f>
        <v>4.6394205070668519</v>
      </c>
      <c r="GF60" s="99">
        <f t="shared" si="601"/>
        <v>5.0663019047648135</v>
      </c>
      <c r="GG60" s="99">
        <f t="shared" si="601"/>
        <v>5.4981821891818292</v>
      </c>
      <c r="GH60" s="99">
        <f t="shared" si="601"/>
        <v>5.9347349670467731</v>
      </c>
      <c r="GI60" s="99">
        <f t="shared" si="601"/>
        <v>4.8167294104450926</v>
      </c>
      <c r="GJ60" s="99">
        <f t="shared" si="601"/>
        <v>1.0831926428158707</v>
      </c>
      <c r="GK60" s="99">
        <f t="shared" si="601"/>
        <v>2.4708032904733699</v>
      </c>
      <c r="GL60" s="99">
        <f t="shared" si="601"/>
        <v>3.9287567156461516</v>
      </c>
      <c r="GM60" s="99">
        <f t="shared" si="601"/>
        <v>5.4536908736663818</v>
      </c>
      <c r="GN60" s="99">
        <f t="shared" si="601"/>
        <v>0.75925923098349402</v>
      </c>
      <c r="GO60" s="99">
        <f t="shared" si="601"/>
        <v>2.408858017516073</v>
      </c>
      <c r="GP60" s="99">
        <f t="shared" si="601"/>
        <v>4.1165014831823452</v>
      </c>
      <c r="GQ60" s="99">
        <f t="shared" si="601"/>
        <v>5.8795512151025378</v>
      </c>
      <c r="GR60" s="99">
        <f t="shared" si="601"/>
        <v>1.4123345204121101</v>
      </c>
      <c r="GS60" s="99">
        <f t="shared" si="601"/>
        <v>3.2788754870781696</v>
      </c>
      <c r="GT60" s="99">
        <f t="shared" si="601"/>
        <v>5.1937737401030581</v>
      </c>
      <c r="GU60" s="99">
        <f t="shared" si="601"/>
        <v>0.87175166734750265</v>
      </c>
      <c r="GV60" s="99">
        <f t="shared" si="601"/>
        <v>2.8772022933250501</v>
      </c>
      <c r="GW60" s="99">
        <f t="shared" si="601"/>
        <v>4.9250699840807464</v>
      </c>
      <c r="GX60" s="99">
        <f t="shared" si="601"/>
        <v>0.73039946447677151</v>
      </c>
      <c r="GY60" s="99">
        <f t="shared" si="601"/>
        <v>2.8578853393901325</v>
      </c>
      <c r="GZ60" s="99">
        <f t="shared" si="601"/>
        <v>5.0227543139989335</v>
      </c>
      <c r="HA60" s="99"/>
      <c r="HB60" s="99"/>
      <c r="HC60" s="99"/>
      <c r="HD60" s="99"/>
      <c r="HE60" s="99"/>
      <c r="HF60" s="99"/>
      <c r="HG60" s="99"/>
      <c r="HH60" s="99"/>
      <c r="HI60" s="99"/>
      <c r="HJ60" s="99"/>
      <c r="HK60" s="99"/>
      <c r="HL60" s="99"/>
      <c r="HM60" s="99"/>
      <c r="HN60" s="99"/>
      <c r="HO60" s="99"/>
      <c r="HP60" s="99"/>
      <c r="HQ60" s="99"/>
      <c r="HR60" s="99"/>
      <c r="HS60" s="99"/>
      <c r="HT60" s="99"/>
      <c r="HU60" s="99"/>
      <c r="HV60" s="99"/>
      <c r="HW60" s="99">
        <f t="shared" ref="HW60:JX60" si="602">HW29-$BX29</f>
        <v>13.161369041827697</v>
      </c>
      <c r="HX60" s="99">
        <f t="shared" si="602"/>
        <v>4.0425270891657306</v>
      </c>
      <c r="HY60" s="99">
        <f t="shared" si="602"/>
        <v>1.0587157677241521</v>
      </c>
      <c r="HZ60" s="99">
        <f t="shared" si="602"/>
        <v>-1.2901670646645016</v>
      </c>
      <c r="IA60" s="99">
        <f t="shared" si="602"/>
        <v>-3.1813962809770828</v>
      </c>
      <c r="IB60" s="99">
        <f t="shared" si="602"/>
        <v>-4.7337022945239937</v>
      </c>
      <c r="IC60" s="99">
        <f t="shared" si="602"/>
        <v>-6.0289228547507037</v>
      </c>
      <c r="ID60" s="99">
        <f t="shared" si="602"/>
        <v>-7.1249893518878196</v>
      </c>
      <c r="IE60" s="99">
        <f t="shared" si="602"/>
        <v>-8.0639091939988248</v>
      </c>
      <c r="IF60" s="99">
        <f t="shared" si="602"/>
        <v>-8.8768057049307174</v>
      </c>
      <c r="IG60" s="99">
        <f t="shared" si="602"/>
        <v>-9.5871851584262231</v>
      </c>
      <c r="IH60" s="99">
        <f t="shared" si="602"/>
        <v>-10.213107795184982</v>
      </c>
      <c r="II60" s="99">
        <f t="shared" si="602"/>
        <v>-10.76866397790792</v>
      </c>
      <c r="IJ60" s="99">
        <f t="shared" si="602"/>
        <v>-11.264999192033287</v>
      </c>
      <c r="IK60" s="99">
        <f t="shared" si="602"/>
        <v>-11.711039559305618</v>
      </c>
      <c r="IL60" s="99">
        <f t="shared" si="602"/>
        <v>-12.114014433498426</v>
      </c>
      <c r="IM60" s="99">
        <f t="shared" si="602"/>
        <v>-12.479838894650271</v>
      </c>
      <c r="IN60" s="99">
        <f t="shared" si="602"/>
        <v>-12.813397822514503</v>
      </c>
      <c r="IO60" s="99">
        <f t="shared" si="602"/>
        <v>-12.813397822514503</v>
      </c>
      <c r="IP60" s="99">
        <f t="shared" si="602"/>
        <v>-13.369709016259264</v>
      </c>
      <c r="IQ60" s="99">
        <f t="shared" si="602"/>
        <v>-13.621063134670692</v>
      </c>
      <c r="IR60" s="99">
        <f t="shared" si="602"/>
        <v>-13.856761504919263</v>
      </c>
      <c r="IS60" s="99">
        <f t="shared" si="602"/>
        <v>-14.078215359130354</v>
      </c>
      <c r="IT60" s="99">
        <f t="shared" si="602"/>
        <v>-14.286672073175424</v>
      </c>
      <c r="IU60" s="99">
        <f t="shared" si="602"/>
        <v>-14.483238167490413</v>
      </c>
      <c r="IV60" s="99">
        <f t="shared" si="602"/>
        <v>-14.668898556697116</v>
      </c>
      <c r="IW60" s="99">
        <f t="shared" si="602"/>
        <v>-14.844532739742903</v>
      </c>
      <c r="IX60" s="99">
        <f t="shared" si="602"/>
        <v>-15.010928480876203</v>
      </c>
      <c r="IY60" s="99">
        <f t="shared" si="602"/>
        <v>-15.168793421943064</v>
      </c>
      <c r="IZ60" s="99">
        <f t="shared" si="602"/>
        <v>-15.318764980619306</v>
      </c>
      <c r="JA60" s="99">
        <f t="shared" si="602"/>
        <v>-15.461418821633146</v>
      </c>
      <c r="JB60" s="99">
        <f t="shared" si="602"/>
        <v>-15.5972761345663</v>
      </c>
      <c r="JC60" s="99">
        <f t="shared" si="602"/>
        <v>-15.726809909263835</v>
      </c>
      <c r="JD60" s="99">
        <f t="shared" si="602"/>
        <v>-15.850450365826646</v>
      </c>
      <c r="JE60" s="99">
        <f t="shared" si="602"/>
        <v>-15.968589668764452</v>
      </c>
      <c r="JF60" s="99">
        <f t="shared" si="602"/>
        <v>-16.081586032739068</v>
      </c>
      <c r="JG60" s="99">
        <f t="shared" si="602"/>
        <v>-16.981800415256544</v>
      </c>
      <c r="JH60" s="99">
        <f t="shared" si="602"/>
        <v>-17.906671713401948</v>
      </c>
      <c r="JI60" s="99">
        <f t="shared" si="602"/>
        <v>-18.346425310817324</v>
      </c>
      <c r="JJ60" s="99">
        <f t="shared" si="602"/>
        <v>-18.77196361102574</v>
      </c>
      <c r="JK60" s="99">
        <f t="shared" si="602"/>
        <v>-19.183920178692773</v>
      </c>
      <c r="JL60" s="99">
        <f t="shared" si="602"/>
        <v>-19.582894400331298</v>
      </c>
      <c r="JM60" s="99">
        <f t="shared" si="602"/>
        <v>-19.969453517109542</v>
      </c>
      <c r="JN60" s="99">
        <f t="shared" si="602"/>
        <v>-20.344134538930405</v>
      </c>
      <c r="JO60" s="99">
        <f t="shared" si="602"/>
        <v>-20.707446044650339</v>
      </c>
      <c r="JP60" s="99">
        <f t="shared" si="602"/>
        <v>-21.059869873614787</v>
      </c>
      <c r="JQ60" s="99">
        <f t="shared" si="602"/>
        <v>-21.401862713849482</v>
      </c>
      <c r="JR60" s="99">
        <f t="shared" si="602"/>
        <v>-21.733857592301007</v>
      </c>
      <c r="JS60" s="99">
        <f t="shared" si="602"/>
        <v>-22.056265272486485</v>
      </c>
      <c r="JT60" s="99">
        <f t="shared" si="602"/>
        <v>-22.369475564816867</v>
      </c>
      <c r="JU60" s="99">
        <f t="shared" si="602"/>
        <v>-22.673858554713888</v>
      </c>
      <c r="JV60" s="99">
        <f t="shared" si="602"/>
        <v>-22.969765753463065</v>
      </c>
      <c r="JW60" s="99">
        <f t="shared" si="602"/>
        <v>-23.257531176544461</v>
      </c>
      <c r="JX60" s="99">
        <f t="shared" si="602"/>
        <v>-23.53747235396736</v>
      </c>
      <c r="JY60" s="99"/>
      <c r="JZ60" s="99"/>
      <c r="KA60" s="99"/>
      <c r="KH60" s="103">
        <v>23</v>
      </c>
      <c r="KI60" s="100">
        <f t="shared" ref="KI60:LN60" si="603">((KI29/$KH$268)-INT(KI29/$KH$268))*2*PI()</f>
        <v>0.54320220349191473</v>
      </c>
      <c r="KJ60" s="100">
        <f t="shared" si="603"/>
        <v>5.8546339858452807</v>
      </c>
      <c r="KK60" s="100">
        <f t="shared" si="603"/>
        <v>1.8290453909680424</v>
      </c>
      <c r="KL60" s="100">
        <f t="shared" si="603"/>
        <v>5.1512329084978274</v>
      </c>
      <c r="KM60" s="100">
        <f t="shared" si="603"/>
        <v>2.9458445633459416</v>
      </c>
      <c r="KN60" s="100">
        <f t="shared" si="603"/>
        <v>1.2939567989340499</v>
      </c>
      <c r="KO60" s="100">
        <f t="shared" si="603"/>
        <v>5.8572236028466167E-2</v>
      </c>
      <c r="KP60" s="100">
        <f t="shared" si="603"/>
        <v>5.4270813176233501</v>
      </c>
      <c r="KQ60" s="100">
        <f t="shared" si="603"/>
        <v>4.7642913377845995</v>
      </c>
      <c r="KR60" s="100">
        <f t="shared" si="603"/>
        <v>4.3027617337447692</v>
      </c>
      <c r="KS60" s="100">
        <f t="shared" si="603"/>
        <v>4.0044726683864642</v>
      </c>
      <c r="KT60" s="100">
        <f t="shared" si="603"/>
        <v>3.8403455392614951</v>
      </c>
      <c r="KU60" s="100">
        <f t="shared" si="603"/>
        <v>3.7877776460900634</v>
      </c>
      <c r="KV60" s="100">
        <f t="shared" si="603"/>
        <v>3.8289449789018599</v>
      </c>
      <c r="KW60" s="100">
        <f t="shared" si="603"/>
        <v>3.9496092993831788</v>
      </c>
      <c r="KX60" s="100">
        <f t="shared" si="603"/>
        <v>4.1382638418051476</v>
      </c>
      <c r="KY60" s="100">
        <f t="shared" si="603"/>
        <v>4.3855110731669038</v>
      </c>
      <c r="KZ60" s="100">
        <f t="shared" si="603"/>
        <v>4.6836024605768429</v>
      </c>
      <c r="LA60" s="100">
        <f t="shared" si="603"/>
        <v>4.6836024605768429</v>
      </c>
      <c r="LB60" s="100">
        <f t="shared" si="603"/>
        <v>5.8278841667347292</v>
      </c>
      <c r="LC60" s="100">
        <f t="shared" si="603"/>
        <v>0.16580284956795152</v>
      </c>
      <c r="LD60" s="100">
        <f t="shared" si="603"/>
        <v>0.81548448693787312</v>
      </c>
      <c r="LE60" s="100">
        <f t="shared" si="603"/>
        <v>1.4911537973042228</v>
      </c>
      <c r="LF60" s="100">
        <f t="shared" si="603"/>
        <v>2.1905234975019403</v>
      </c>
      <c r="LG60" s="100">
        <f t="shared" si="603"/>
        <v>2.9115661801802997</v>
      </c>
      <c r="LH60" s="100">
        <f t="shared" si="603"/>
        <v>3.6524785424105675</v>
      </c>
      <c r="LI60" s="100">
        <f t="shared" si="603"/>
        <v>4.4116513465626088</v>
      </c>
      <c r="LJ60" s="100">
        <f t="shared" si="603"/>
        <v>5.1876440728133471</v>
      </c>
      <c r="LK60" s="100">
        <f t="shared" si="603"/>
        <v>5.9791634324831904</v>
      </c>
      <c r="LL60" s="100">
        <f t="shared" si="603"/>
        <v>0.50185976774624441</v>
      </c>
      <c r="LM60" s="100">
        <f t="shared" si="603"/>
        <v>1.3210526418076121</v>
      </c>
      <c r="LN60" s="100">
        <f t="shared" si="603"/>
        <v>2.1526055741275183</v>
      </c>
      <c r="LO60" s="100">
        <f t="shared" ref="LO60:MJ60" si="604">((LO29/$KH$268)-INT(LO29/$KH$268))*2*PI()</f>
        <v>2.9956557069541172</v>
      </c>
      <c r="LP60" s="100">
        <f t="shared" si="604"/>
        <v>3.8494185023500402</v>
      </c>
      <c r="LQ60" s="100">
        <f t="shared" si="604"/>
        <v>4.7131790711840713</v>
      </c>
      <c r="LR60" s="100">
        <f t="shared" si="604"/>
        <v>5.5862846269139599</v>
      </c>
      <c r="LS60" s="100">
        <f t="shared" si="604"/>
        <v>3.3502735137105994</v>
      </c>
      <c r="LT60" s="100">
        <f t="shared" si="604"/>
        <v>2.1663852856317414</v>
      </c>
      <c r="LU60" s="100">
        <f t="shared" si="604"/>
        <v>4.9416065809467398</v>
      </c>
      <c r="LV60" s="100">
        <f t="shared" si="604"/>
        <v>1.5743281241127169</v>
      </c>
      <c r="LW60" s="100">
        <f t="shared" si="604"/>
        <v>4.6241964401531783</v>
      </c>
      <c r="LX60" s="100">
        <f t="shared" si="604"/>
        <v>1.518518461966988</v>
      </c>
      <c r="LY60" s="100">
        <f t="shared" si="604"/>
        <v>4.817716035032146</v>
      </c>
      <c r="LZ60" s="100">
        <f t="shared" si="604"/>
        <v>1.9498176591851037</v>
      </c>
      <c r="MA60" s="100">
        <f t="shared" si="604"/>
        <v>5.4759171230254893</v>
      </c>
      <c r="MB60" s="100">
        <f t="shared" si="604"/>
        <v>2.8246690408242201</v>
      </c>
      <c r="MC60" s="100">
        <f t="shared" si="604"/>
        <v>0.27456566697675316</v>
      </c>
      <c r="MD60" s="100">
        <f t="shared" si="604"/>
        <v>4.1043621730265292</v>
      </c>
      <c r="ME60" s="100">
        <f t="shared" si="604"/>
        <v>1.7435033346950053</v>
      </c>
      <c r="MF60" s="100">
        <f t="shared" si="604"/>
        <v>5.7544045866501001</v>
      </c>
      <c r="MG60" s="100">
        <f t="shared" si="604"/>
        <v>3.5669546609819069</v>
      </c>
      <c r="MH60" s="100">
        <f t="shared" si="604"/>
        <v>1.460798928953543</v>
      </c>
      <c r="MI60" s="100">
        <f t="shared" si="604"/>
        <v>5.7157706787802649</v>
      </c>
      <c r="MJ60" s="100">
        <f t="shared" si="604"/>
        <v>3.7623233208182802</v>
      </c>
      <c r="MK60" s="100"/>
      <c r="ML60" s="100"/>
      <c r="MM60" s="100"/>
      <c r="MN60" s="100"/>
      <c r="MO60" s="100"/>
      <c r="MP60" s="100"/>
      <c r="MQ60" s="100"/>
      <c r="MR60" s="100"/>
      <c r="MS60" s="100"/>
      <c r="MT60" s="100"/>
      <c r="MU60" s="100"/>
      <c r="MV60" s="100"/>
      <c r="MW60" s="100"/>
      <c r="MX60" s="100"/>
      <c r="MY60" s="100"/>
      <c r="MZ60" s="100"/>
      <c r="NA60" s="100"/>
      <c r="NB60" s="100"/>
      <c r="NC60" s="100"/>
      <c r="ND60" s="100"/>
      <c r="NE60" s="100"/>
      <c r="NF60" s="100"/>
      <c r="NG60" s="100">
        <f t="shared" ref="NG60:PH60" si="605">NG29-$BX29</f>
        <v>13.161369041827697</v>
      </c>
      <c r="NH60" s="100">
        <f t="shared" si="605"/>
        <v>4.0425270891657306</v>
      </c>
      <c r="NI60" s="100">
        <f t="shared" si="605"/>
        <v>1.0587157677241521</v>
      </c>
      <c r="NJ60" s="100">
        <f t="shared" si="605"/>
        <v>-1.2901670646645016</v>
      </c>
      <c r="NK60" s="100">
        <f t="shared" si="605"/>
        <v>-3.1813962809770828</v>
      </c>
      <c r="NL60" s="100">
        <f t="shared" si="605"/>
        <v>-4.7337022945239937</v>
      </c>
      <c r="NM60" s="100">
        <f t="shared" si="605"/>
        <v>-6.0289228547507037</v>
      </c>
      <c r="NN60" s="100">
        <f t="shared" si="605"/>
        <v>-7.1249893518878196</v>
      </c>
      <c r="NO60" s="100">
        <f t="shared" si="605"/>
        <v>-8.0639091939988248</v>
      </c>
      <c r="NP60" s="100">
        <f t="shared" si="605"/>
        <v>-8.8768057049307174</v>
      </c>
      <c r="NQ60" s="100">
        <f t="shared" si="605"/>
        <v>-9.5871851584262231</v>
      </c>
      <c r="NR60" s="100">
        <f t="shared" si="605"/>
        <v>-10.213107795184982</v>
      </c>
      <c r="NS60" s="100">
        <f t="shared" si="605"/>
        <v>-10.76866397790792</v>
      </c>
      <c r="NT60" s="100">
        <f t="shared" si="605"/>
        <v>-11.264999192033287</v>
      </c>
      <c r="NU60" s="100">
        <f t="shared" si="605"/>
        <v>-11.711039559305618</v>
      </c>
      <c r="NV60" s="100">
        <f t="shared" si="605"/>
        <v>-12.114014433498426</v>
      </c>
      <c r="NW60" s="100">
        <f t="shared" si="605"/>
        <v>-12.479838894650271</v>
      </c>
      <c r="NX60" s="100">
        <f t="shared" si="605"/>
        <v>-12.813397822514503</v>
      </c>
      <c r="NY60" s="100">
        <f t="shared" si="605"/>
        <v>-12.813397822514503</v>
      </c>
      <c r="NZ60" s="100">
        <f t="shared" si="605"/>
        <v>-13.369709016259264</v>
      </c>
      <c r="OA60" s="100">
        <f t="shared" si="605"/>
        <v>-13.621063134670692</v>
      </c>
      <c r="OB60" s="100">
        <f t="shared" si="605"/>
        <v>-13.856761504919263</v>
      </c>
      <c r="OC60" s="100">
        <f t="shared" si="605"/>
        <v>-14.078215359130354</v>
      </c>
      <c r="OD60" s="100">
        <f t="shared" si="605"/>
        <v>-14.286672073175424</v>
      </c>
      <c r="OE60" s="100">
        <f t="shared" si="605"/>
        <v>-14.483238167490413</v>
      </c>
      <c r="OF60" s="100">
        <f t="shared" si="605"/>
        <v>-14.668898556697116</v>
      </c>
      <c r="OG60" s="100">
        <f t="shared" si="605"/>
        <v>-14.844532739742903</v>
      </c>
      <c r="OH60" s="100">
        <f t="shared" si="605"/>
        <v>-15.010928480876203</v>
      </c>
      <c r="OI60" s="100">
        <f t="shared" si="605"/>
        <v>-15.168793421943064</v>
      </c>
      <c r="OJ60" s="100">
        <f t="shared" si="605"/>
        <v>-15.318764980619306</v>
      </c>
      <c r="OK60" s="100">
        <f t="shared" si="605"/>
        <v>-15.461418821633146</v>
      </c>
      <c r="OL60" s="100">
        <f t="shared" si="605"/>
        <v>-15.5972761345663</v>
      </c>
      <c r="OM60" s="100">
        <f t="shared" si="605"/>
        <v>-15.726809909263835</v>
      </c>
      <c r="ON60" s="100">
        <f t="shared" si="605"/>
        <v>-15.850450365826646</v>
      </c>
      <c r="OO60" s="100">
        <f t="shared" si="605"/>
        <v>-15.968589668764452</v>
      </c>
      <c r="OP60" s="100">
        <f t="shared" si="605"/>
        <v>-16.081586032739068</v>
      </c>
      <c r="OQ60" s="100">
        <f t="shared" si="605"/>
        <v>-16.981800415256544</v>
      </c>
      <c r="OR60" s="100">
        <f t="shared" si="605"/>
        <v>-17.906671713401948</v>
      </c>
      <c r="OS60" s="100">
        <f t="shared" si="605"/>
        <v>-18.346425310817324</v>
      </c>
      <c r="OT60" s="100">
        <f t="shared" si="605"/>
        <v>-18.77196361102574</v>
      </c>
      <c r="OU60" s="100">
        <f t="shared" si="605"/>
        <v>-19.183920178692773</v>
      </c>
      <c r="OV60" s="100">
        <f t="shared" si="605"/>
        <v>-19.582894400331298</v>
      </c>
      <c r="OW60" s="100">
        <f t="shared" si="605"/>
        <v>-19.969453517109542</v>
      </c>
      <c r="OX60" s="100">
        <f t="shared" si="605"/>
        <v>-20.344134538930405</v>
      </c>
      <c r="OY60" s="100">
        <f t="shared" si="605"/>
        <v>-20.707446044650339</v>
      </c>
      <c r="OZ60" s="100">
        <f t="shared" si="605"/>
        <v>-21.059869873614787</v>
      </c>
      <c r="PA60" s="100">
        <f t="shared" si="605"/>
        <v>-21.401862713849482</v>
      </c>
      <c r="PB60" s="100">
        <f t="shared" si="605"/>
        <v>-21.733857592301007</v>
      </c>
      <c r="PC60" s="100">
        <f t="shared" si="605"/>
        <v>-22.056265272486485</v>
      </c>
      <c r="PD60" s="100">
        <f t="shared" si="605"/>
        <v>-22.369475564816867</v>
      </c>
      <c r="PE60" s="100">
        <f t="shared" si="605"/>
        <v>-22.673858554713888</v>
      </c>
      <c r="PF60" s="100">
        <f t="shared" si="605"/>
        <v>-22.969765753463065</v>
      </c>
      <c r="PG60" s="100">
        <f t="shared" si="605"/>
        <v>-23.257531176544461</v>
      </c>
      <c r="PH60" s="100">
        <f t="shared" si="605"/>
        <v>-23.53747235396736</v>
      </c>
      <c r="PI60" s="100"/>
      <c r="PJ60" s="100"/>
      <c r="PK60" s="100"/>
    </row>
    <row r="61" spans="1:427" x14ac:dyDescent="0.2">
      <c r="A61" s="92"/>
      <c r="B61" s="92"/>
      <c r="C61" s="101">
        <v>24</v>
      </c>
      <c r="D61" s="98">
        <f t="shared" ref="D61:BE61" si="606">((D30/$C$270)-INT(D30/$C$270))*2*PI()</f>
        <v>6.1203938171360983</v>
      </c>
      <c r="E61" s="98">
        <f t="shared" si="606"/>
        <v>2.9659217664923752</v>
      </c>
      <c r="F61" s="98">
        <f t="shared" si="606"/>
        <v>5.1769068393679136</v>
      </c>
      <c r="G61" s="98">
        <f t="shared" si="606"/>
        <v>1.3546908905334378</v>
      </c>
      <c r="H61" s="98">
        <f t="shared" si="606"/>
        <v>3.9928543143140649</v>
      </c>
      <c r="I61" s="98">
        <f t="shared" si="606"/>
        <v>0.47752377005068658</v>
      </c>
      <c r="J61" s="98">
        <f t="shared" si="606"/>
        <v>3.3429197149251397</v>
      </c>
      <c r="K61" s="98">
        <f t="shared" si="606"/>
        <v>2.1357211336792297E-4</v>
      </c>
      <c r="L61" s="98">
        <f t="shared" si="606"/>
        <v>2.9996525398300795</v>
      </c>
      <c r="M61" s="98">
        <f t="shared" si="606"/>
        <v>6.0461963734919255</v>
      </c>
      <c r="N61" s="98">
        <f t="shared" si="606"/>
        <v>2.8477595463106531</v>
      </c>
      <c r="O61" s="98">
        <f t="shared" si="606"/>
        <v>5.9639069565406215</v>
      </c>
      <c r="P61" s="98">
        <f t="shared" si="606"/>
        <v>2.8229786303547404</v>
      </c>
      <c r="Q61" s="98">
        <f t="shared" si="606"/>
        <v>5.9871744338390878</v>
      </c>
      <c r="R61" s="98">
        <f t="shared" si="606"/>
        <v>2.8867921938936605</v>
      </c>
      <c r="S61" s="98">
        <f t="shared" si="606"/>
        <v>6.0855101261656959</v>
      </c>
      <c r="T61" s="98">
        <f t="shared" si="606"/>
        <v>3.0147587250431056</v>
      </c>
      <c r="U61" s="98">
        <f t="shared" si="606"/>
        <v>6.2390955137204394</v>
      </c>
      <c r="V61" s="98">
        <f t="shared" si="606"/>
        <v>6.2390955137204394</v>
      </c>
      <c r="W61" s="98">
        <f t="shared" si="606"/>
        <v>0.25569710054843903</v>
      </c>
      <c r="X61" s="98">
        <f t="shared" si="606"/>
        <v>0.4171596233021696</v>
      </c>
      <c r="Y61" s="98">
        <f t="shared" si="606"/>
        <v>0.58537493158893339</v>
      </c>
      <c r="Z61" s="98">
        <f t="shared" si="606"/>
        <v>0.75973130779149511</v>
      </c>
      <c r="AA61" s="98">
        <f t="shared" si="606"/>
        <v>0.93968850806193194</v>
      </c>
      <c r="AB61" s="98">
        <f t="shared" si="606"/>
        <v>1.1247676529389741</v>
      </c>
      <c r="AC61" s="98">
        <f t="shared" si="606"/>
        <v>1.3145427813905279</v>
      </c>
      <c r="AD61" s="98">
        <f t="shared" si="606"/>
        <v>1.5086337584219092</v>
      </c>
      <c r="AE61" s="98">
        <f t="shared" si="606"/>
        <v>1.7067002904610247</v>
      </c>
      <c r="AF61" s="98">
        <f t="shared" si="606"/>
        <v>1.9084368523091129</v>
      </c>
      <c r="AG61" s="98">
        <f t="shared" si="606"/>
        <v>2.1135683680834272</v>
      </c>
      <c r="AH61" s="98">
        <f t="shared" si="606"/>
        <v>2.3218465188827202</v>
      </c>
      <c r="AI61" s="98">
        <f t="shared" si="606"/>
        <v>2.5330465738218528</v>
      </c>
      <c r="AJ61" s="98">
        <f t="shared" si="606"/>
        <v>2.7469646600695956</v>
      </c>
      <c r="AK61" s="98">
        <f t="shared" si="606"/>
        <v>2.963415402685142</v>
      </c>
      <c r="AL61" s="98">
        <f t="shared" si="606"/>
        <v>3.1822298772160389</v>
      </c>
      <c r="AM61" s="98">
        <f t="shared" si="606"/>
        <v>3.4032538278394124</v>
      </c>
      <c r="AN61" s="98">
        <f t="shared" si="606"/>
        <v>2.8663814032260078</v>
      </c>
      <c r="AO61" s="98">
        <f t="shared" si="606"/>
        <v>4.1637672024540944</v>
      </c>
      <c r="AP61" s="98">
        <f t="shared" si="606"/>
        <v>1.7266639274021711</v>
      </c>
      <c r="AQ61" s="98">
        <f t="shared" si="606"/>
        <v>5.6075445515462272</v>
      </c>
      <c r="AR61" s="98">
        <f t="shared" si="606"/>
        <v>3.2383749022433888</v>
      </c>
      <c r="AS61" s="98">
        <f t="shared" si="606"/>
        <v>0.90077617423266243</v>
      </c>
      <c r="AT61" s="98">
        <f t="shared" si="606"/>
        <v>4.876462076090557</v>
      </c>
      <c r="AU61" s="98">
        <f t="shared" si="606"/>
        <v>2.5976765117939915</v>
      </c>
      <c r="AV61" s="98">
        <f t="shared" si="606"/>
        <v>0.34629951848701218</v>
      </c>
      <c r="AW61" s="98">
        <f t="shared" si="606"/>
        <v>4.4042858911828988</v>
      </c>
      <c r="AX61" s="98">
        <f t="shared" si="606"/>
        <v>2.204104222216047</v>
      </c>
      <c r="AY61" s="98">
        <f t="shared" si="606"/>
        <v>2.7844086287510984E-2</v>
      </c>
      <c r="AZ61" s="98">
        <f t="shared" si="606"/>
        <v>4.1576558108846582</v>
      </c>
      <c r="BA61" s="98">
        <f t="shared" si="606"/>
        <v>2.0261905682923396</v>
      </c>
      <c r="BB61" s="98">
        <f t="shared" si="606"/>
        <v>6.198893834970181</v>
      </c>
      <c r="BC61" s="98">
        <f t="shared" si="606"/>
        <v>4.1085195149715981</v>
      </c>
      <c r="BD61" s="98">
        <f t="shared" si="606"/>
        <v>2.0374239209683536</v>
      </c>
      <c r="BE61" s="98">
        <f t="shared" si="606"/>
        <v>6.2680069134059719</v>
      </c>
      <c r="BF61" s="98"/>
      <c r="BG61" s="98"/>
      <c r="BH61" s="98"/>
      <c r="BI61" s="98"/>
      <c r="BJ61" s="98"/>
      <c r="BK61" s="98"/>
      <c r="BL61" s="98"/>
      <c r="BM61" s="98"/>
      <c r="BN61" s="98"/>
      <c r="BO61" s="98"/>
      <c r="BP61" s="98"/>
      <c r="BQ61" s="98"/>
      <c r="BR61" s="98"/>
      <c r="BS61" s="98"/>
      <c r="BT61" s="98"/>
      <c r="BU61" s="98"/>
      <c r="BV61" s="98"/>
      <c r="BW61" s="98"/>
      <c r="BX61" s="98"/>
      <c r="BY61" s="98"/>
      <c r="BZ61" s="98">
        <f t="shared" ref="BZ61:EA61" si="607">BZ30-$BX30</f>
        <v>10.145691232856421</v>
      </c>
      <c r="CA61" s="98">
        <f t="shared" si="607"/>
        <v>1.2721126940167551</v>
      </c>
      <c r="CB61" s="98">
        <f t="shared" si="607"/>
        <v>-1.6212511071805409</v>
      </c>
      <c r="CC61" s="98">
        <f t="shared" si="607"/>
        <v>-3.8964431998868747</v>
      </c>
      <c r="CD61" s="98">
        <f t="shared" si="607"/>
        <v>-5.7270982254888736</v>
      </c>
      <c r="CE61" s="98">
        <f t="shared" si="607"/>
        <v>-7.2290500661110286</v>
      </c>
      <c r="CF61" s="98">
        <f t="shared" si="607"/>
        <v>-8.4819271626773798</v>
      </c>
      <c r="CG61" s="98">
        <f t="shared" si="607"/>
        <v>-9.5419926782761024</v>
      </c>
      <c r="CH61" s="98">
        <f t="shared" si="607"/>
        <v>-10.449990822303022</v>
      </c>
      <c r="CI61" s="98">
        <f t="shared" si="607"/>
        <v>-11.236080457764814</v>
      </c>
      <c r="CJ61" s="98">
        <f t="shared" si="607"/>
        <v>-11.92302370401228</v>
      </c>
      <c r="CK61" s="98">
        <f t="shared" si="607"/>
        <v>-12.528300154747029</v>
      </c>
      <c r="CL61" s="98">
        <f t="shared" si="607"/>
        <v>-13.065542015687072</v>
      </c>
      <c r="CM61" s="98">
        <f t="shared" si="607"/>
        <v>-13.545529349517949</v>
      </c>
      <c r="CN61" s="98">
        <f t="shared" si="607"/>
        <v>-13.976893828266043</v>
      </c>
      <c r="CO61" s="98">
        <f t="shared" si="607"/>
        <v>-14.366625259328544</v>
      </c>
      <c r="CP61" s="98">
        <f t="shared" si="607"/>
        <v>-14.720442089704278</v>
      </c>
      <c r="CQ61" s="98">
        <f t="shared" si="607"/>
        <v>-15.043066439660237</v>
      </c>
      <c r="CR61" s="98">
        <f t="shared" si="607"/>
        <v>-15.043066439660237</v>
      </c>
      <c r="CS61" s="98">
        <f t="shared" si="607"/>
        <v>-15.583625814449107</v>
      </c>
      <c r="CT61" s="98">
        <f t="shared" si="607"/>
        <v>-15.827874185066577</v>
      </c>
      <c r="CU61" s="98">
        <f t="shared" si="607"/>
        <v>-16.056916433778781</v>
      </c>
      <c r="CV61" s="98">
        <f t="shared" si="607"/>
        <v>-16.272123034709267</v>
      </c>
      <c r="CW61" s="98">
        <f t="shared" si="607"/>
        <v>-16.474705320060735</v>
      </c>
      <c r="CX61" s="98">
        <f t="shared" si="607"/>
        <v>-16.665737827682392</v>
      </c>
      <c r="CY61" s="98">
        <f t="shared" si="607"/>
        <v>-16.846177001643525</v>
      </c>
      <c r="CZ61" s="98">
        <f t="shared" si="607"/>
        <v>-17.016876918916751</v>
      </c>
      <c r="DA61" s="98">
        <f t="shared" si="607"/>
        <v>-17.178602577522355</v>
      </c>
      <c r="DB61" s="98">
        <f t="shared" si="607"/>
        <v>-17.332041174528911</v>
      </c>
      <c r="DC61" s="98">
        <f t="shared" si="607"/>
        <v>-17.477811718711791</v>
      </c>
      <c r="DD61" s="98">
        <f t="shared" si="607"/>
        <v>-17.61647325692627</v>
      </c>
      <c r="DE61" s="98">
        <f t="shared" si="607"/>
        <v>-17.748531941232784</v>
      </c>
      <c r="DF61" s="98">
        <f t="shared" si="607"/>
        <v>-17.874447122420435</v>
      </c>
      <c r="DG61" s="98">
        <f t="shared" si="607"/>
        <v>-17.994636622455346</v>
      </c>
      <c r="DH61" s="98">
        <f t="shared" si="607"/>
        <v>-18.109481311746606</v>
      </c>
      <c r="DI61" s="98">
        <f t="shared" si="607"/>
        <v>-18.219329095592656</v>
      </c>
      <c r="DJ61" s="98">
        <f t="shared" si="607"/>
        <v>-19.118986789687511</v>
      </c>
      <c r="DK61" s="98">
        <f t="shared" si="607"/>
        <v>-20.038595190517754</v>
      </c>
      <c r="DL61" s="98">
        <f t="shared" si="607"/>
        <v>-20.475839751405772</v>
      </c>
      <c r="DM61" s="98">
        <f t="shared" si="607"/>
        <v>-20.89894679281133</v>
      </c>
      <c r="DN61" s="98">
        <f t="shared" si="607"/>
        <v>-21.308547087460653</v>
      </c>
      <c r="DO61" s="98">
        <f t="shared" si="607"/>
        <v>-21.70523730288761</v>
      </c>
      <c r="DP61" s="98">
        <f t="shared" si="607"/>
        <v>-22.089582039007723</v>
      </c>
      <c r="DQ61" s="98">
        <f t="shared" si="607"/>
        <v>-22.462115745480077</v>
      </c>
      <c r="DR61" s="98">
        <f t="shared" si="607"/>
        <v>-22.823344523985099</v>
      </c>
      <c r="DS61" s="98">
        <f t="shared" si="607"/>
        <v>-23.173747820813702</v>
      </c>
      <c r="DT61" s="98">
        <f t="shared" si="607"/>
        <v>-23.513780015292554</v>
      </c>
      <c r="DU61" s="98">
        <f t="shared" si="607"/>
        <v>-23.843871909594156</v>
      </c>
      <c r="DV61" s="98">
        <f t="shared" si="607"/>
        <v>-24.164432125422991</v>
      </c>
      <c r="DW61" s="98">
        <f t="shared" si="607"/>
        <v>-24.475848412952359</v>
      </c>
      <c r="DX61" s="98">
        <f t="shared" si="607"/>
        <v>-24.778488877223481</v>
      </c>
      <c r="DY61" s="98">
        <f t="shared" si="607"/>
        <v>-25.072703127027097</v>
      </c>
      <c r="DZ61" s="98">
        <f t="shared" si="607"/>
        <v>-25.358823351072687</v>
      </c>
      <c r="EA61" s="98">
        <f t="shared" si="607"/>
        <v>-25.637165326024785</v>
      </c>
      <c r="EB61" s="98"/>
      <c r="EC61" s="98"/>
      <c r="ED61" s="98"/>
      <c r="EE61" s="98"/>
      <c r="EF61" s="98"/>
      <c r="EG61" s="98"/>
      <c r="EH61" s="98"/>
      <c r="EI61" s="98"/>
      <c r="EJ61" s="98"/>
      <c r="EK61" s="98"/>
      <c r="EL61" s="98"/>
      <c r="EM61" s="98"/>
      <c r="EN61" s="98"/>
      <c r="EO61" s="98"/>
      <c r="EP61" s="98"/>
      <c r="EU61" s="94"/>
      <c r="EV61" s="94"/>
      <c r="EW61" s="94"/>
      <c r="EX61" s="102">
        <v>24</v>
      </c>
      <c r="EY61" s="99">
        <f t="shared" ref="EY61:GZ61" si="608">((EY30/$EX$268)-INT(EY30/$EX$268))*2*PI()</f>
        <v>5.9576023270926104</v>
      </c>
      <c r="EZ61" s="99">
        <f t="shared" si="608"/>
        <v>5.9318435329847503</v>
      </c>
      <c r="FA61" s="99">
        <f t="shared" si="608"/>
        <v>4.0706283715562401</v>
      </c>
      <c r="FB61" s="99">
        <f t="shared" si="608"/>
        <v>2.7093817810668757</v>
      </c>
      <c r="FC61" s="99">
        <f t="shared" si="608"/>
        <v>1.702523321448544</v>
      </c>
      <c r="FD61" s="99">
        <f t="shared" si="608"/>
        <v>0.95504754010137316</v>
      </c>
      <c r="FE61" s="99">
        <f t="shared" si="608"/>
        <v>0.40265412267069278</v>
      </c>
      <c r="FF61" s="99">
        <f t="shared" si="608"/>
        <v>4.2714422673584593E-4</v>
      </c>
      <c r="FG61" s="99">
        <f t="shared" si="608"/>
        <v>5.999305079660159</v>
      </c>
      <c r="FH61" s="99">
        <f t="shared" si="608"/>
        <v>5.8092074398042648</v>
      </c>
      <c r="FI61" s="99">
        <f t="shared" si="608"/>
        <v>5.6955190926213062</v>
      </c>
      <c r="FJ61" s="99">
        <f t="shared" si="608"/>
        <v>5.6446286059016577</v>
      </c>
      <c r="FK61" s="99">
        <f t="shared" si="608"/>
        <v>5.6459572607094808</v>
      </c>
      <c r="FL61" s="99">
        <f t="shared" si="608"/>
        <v>5.6911635604985893</v>
      </c>
      <c r="FM61" s="99">
        <f t="shared" si="608"/>
        <v>5.773584387787321</v>
      </c>
      <c r="FN61" s="99">
        <f t="shared" si="608"/>
        <v>5.8878349451518055</v>
      </c>
      <c r="FO61" s="99">
        <f t="shared" si="608"/>
        <v>6.0295174500862112</v>
      </c>
      <c r="FP61" s="99">
        <f t="shared" si="608"/>
        <v>6.1950057202612934</v>
      </c>
      <c r="FQ61" s="99">
        <f t="shared" si="608"/>
        <v>6.1950057202612934</v>
      </c>
      <c r="FR61" s="99">
        <f t="shared" si="608"/>
        <v>0.51139420109687805</v>
      </c>
      <c r="FS61" s="99">
        <f t="shared" si="608"/>
        <v>0.8343192466043392</v>
      </c>
      <c r="FT61" s="99">
        <f t="shared" si="608"/>
        <v>1.1707498631778668</v>
      </c>
      <c r="FU61" s="99">
        <f t="shared" si="608"/>
        <v>1.5194626155829902</v>
      </c>
      <c r="FV61" s="99">
        <f t="shared" si="608"/>
        <v>1.8793770161238639</v>
      </c>
      <c r="FW61" s="99">
        <f t="shared" si="608"/>
        <v>2.2495353058779481</v>
      </c>
      <c r="FX61" s="99">
        <f t="shared" si="608"/>
        <v>2.6290855627810559</v>
      </c>
      <c r="FY61" s="99">
        <f t="shared" si="608"/>
        <v>3.0172675168438183</v>
      </c>
      <c r="FZ61" s="99">
        <f t="shared" si="608"/>
        <v>3.4134005809220493</v>
      </c>
      <c r="GA61" s="99">
        <f t="shared" si="608"/>
        <v>3.8168737046182257</v>
      </c>
      <c r="GB61" s="99">
        <f t="shared" si="608"/>
        <v>4.2271367361668544</v>
      </c>
      <c r="GC61" s="99">
        <f t="shared" si="608"/>
        <v>4.6436930377654404</v>
      </c>
      <c r="GD61" s="99">
        <f t="shared" si="608"/>
        <v>5.0660931476437057</v>
      </c>
      <c r="GE61" s="99">
        <f t="shared" si="608"/>
        <v>5.4939293201391912</v>
      </c>
      <c r="GF61" s="99">
        <f t="shared" si="608"/>
        <v>5.9268308053702841</v>
      </c>
      <c r="GG61" s="99">
        <f t="shared" si="608"/>
        <v>8.1274447252491749E-2</v>
      </c>
      <c r="GH61" s="99">
        <f t="shared" si="608"/>
        <v>0.52332234849923875</v>
      </c>
      <c r="GI61" s="99">
        <f t="shared" si="608"/>
        <v>5.7327628064520155</v>
      </c>
      <c r="GJ61" s="99">
        <f t="shared" si="608"/>
        <v>2.0443490977286021</v>
      </c>
      <c r="GK61" s="99">
        <f t="shared" si="608"/>
        <v>3.4533278548043422</v>
      </c>
      <c r="GL61" s="99">
        <f t="shared" si="608"/>
        <v>4.9319037959128682</v>
      </c>
      <c r="GM61" s="99">
        <f t="shared" si="608"/>
        <v>0.19356449730719105</v>
      </c>
      <c r="GN61" s="99">
        <f t="shared" si="608"/>
        <v>1.8015523484653249</v>
      </c>
      <c r="GO61" s="99">
        <f t="shared" si="608"/>
        <v>3.4697388450015274</v>
      </c>
      <c r="GP61" s="99">
        <f t="shared" si="608"/>
        <v>5.195353023587983</v>
      </c>
      <c r="GQ61" s="99">
        <f t="shared" si="608"/>
        <v>0.69259903697402436</v>
      </c>
      <c r="GR61" s="99">
        <f t="shared" si="608"/>
        <v>2.5253864751862118</v>
      </c>
      <c r="GS61" s="99">
        <f t="shared" si="608"/>
        <v>4.4082084444320939</v>
      </c>
      <c r="GT61" s="99">
        <f t="shared" si="608"/>
        <v>5.5688172575021969E-2</v>
      </c>
      <c r="GU61" s="99">
        <f t="shared" si="608"/>
        <v>2.0321263145897306</v>
      </c>
      <c r="GV61" s="99">
        <f t="shared" si="608"/>
        <v>4.0523811365846791</v>
      </c>
      <c r="GW61" s="99">
        <f t="shared" si="608"/>
        <v>6.1146023627607748</v>
      </c>
      <c r="GX61" s="99">
        <f t="shared" si="608"/>
        <v>1.9338537227636097</v>
      </c>
      <c r="GY61" s="99">
        <f t="shared" si="608"/>
        <v>4.0748478419367071</v>
      </c>
      <c r="GZ61" s="99">
        <f t="shared" si="608"/>
        <v>6.2528285196323568</v>
      </c>
      <c r="HA61" s="99"/>
      <c r="HB61" s="99"/>
      <c r="HC61" s="99"/>
      <c r="HD61" s="99"/>
      <c r="HE61" s="99"/>
      <c r="HF61" s="99"/>
      <c r="HG61" s="99"/>
      <c r="HH61" s="99"/>
      <c r="HI61" s="99"/>
      <c r="HJ61" s="99"/>
      <c r="HK61" s="99"/>
      <c r="HL61" s="99"/>
      <c r="HM61" s="99"/>
      <c r="HN61" s="99"/>
      <c r="HO61" s="99"/>
      <c r="HP61" s="99"/>
      <c r="HQ61" s="99"/>
      <c r="HR61" s="99"/>
      <c r="HS61" s="99"/>
      <c r="HT61" s="99"/>
      <c r="HU61" s="99"/>
      <c r="HV61" s="99"/>
      <c r="HW61" s="99">
        <f t="shared" ref="HW61:JX61" si="609">HW30-$BX30</f>
        <v>10.145691232856421</v>
      </c>
      <c r="HX61" s="99">
        <f t="shared" si="609"/>
        <v>1.2721126940167551</v>
      </c>
      <c r="HY61" s="99">
        <f t="shared" si="609"/>
        <v>-1.6212511071805409</v>
      </c>
      <c r="HZ61" s="99">
        <f t="shared" si="609"/>
        <v>-3.8964431998868747</v>
      </c>
      <c r="IA61" s="99">
        <f t="shared" si="609"/>
        <v>-5.7270982254888736</v>
      </c>
      <c r="IB61" s="99">
        <f t="shared" si="609"/>
        <v>-7.2290500661110286</v>
      </c>
      <c r="IC61" s="99">
        <f t="shared" si="609"/>
        <v>-8.4819271626773798</v>
      </c>
      <c r="ID61" s="99">
        <f t="shared" si="609"/>
        <v>-9.5419926782761024</v>
      </c>
      <c r="IE61" s="99">
        <f t="shared" si="609"/>
        <v>-10.449990822303022</v>
      </c>
      <c r="IF61" s="99">
        <f t="shared" si="609"/>
        <v>-11.236080457764814</v>
      </c>
      <c r="IG61" s="99">
        <f t="shared" si="609"/>
        <v>-11.92302370401228</v>
      </c>
      <c r="IH61" s="99">
        <f t="shared" si="609"/>
        <v>-12.528300154747029</v>
      </c>
      <c r="II61" s="99">
        <f t="shared" si="609"/>
        <v>-13.065542015687072</v>
      </c>
      <c r="IJ61" s="99">
        <f t="shared" si="609"/>
        <v>-13.545529349517949</v>
      </c>
      <c r="IK61" s="99">
        <f t="shared" si="609"/>
        <v>-13.976893828266043</v>
      </c>
      <c r="IL61" s="99">
        <f t="shared" si="609"/>
        <v>-14.366625259328544</v>
      </c>
      <c r="IM61" s="99">
        <f t="shared" si="609"/>
        <v>-14.720442089704278</v>
      </c>
      <c r="IN61" s="99">
        <f t="shared" si="609"/>
        <v>-15.043066439660237</v>
      </c>
      <c r="IO61" s="99">
        <f t="shared" si="609"/>
        <v>-15.043066439660237</v>
      </c>
      <c r="IP61" s="99">
        <f t="shared" si="609"/>
        <v>-15.583625814449107</v>
      </c>
      <c r="IQ61" s="99">
        <f t="shared" si="609"/>
        <v>-15.827874185066577</v>
      </c>
      <c r="IR61" s="99">
        <f t="shared" si="609"/>
        <v>-16.056916433778781</v>
      </c>
      <c r="IS61" s="99">
        <f t="shared" si="609"/>
        <v>-16.272123034709267</v>
      </c>
      <c r="IT61" s="99">
        <f t="shared" si="609"/>
        <v>-16.474705320060735</v>
      </c>
      <c r="IU61" s="99">
        <f t="shared" si="609"/>
        <v>-16.665737827682392</v>
      </c>
      <c r="IV61" s="99">
        <f t="shared" si="609"/>
        <v>-16.846177001643525</v>
      </c>
      <c r="IW61" s="99">
        <f t="shared" si="609"/>
        <v>-17.016876918916751</v>
      </c>
      <c r="IX61" s="99">
        <f t="shared" si="609"/>
        <v>-17.178602577522355</v>
      </c>
      <c r="IY61" s="99">
        <f t="shared" si="609"/>
        <v>-17.332041174528911</v>
      </c>
      <c r="IZ61" s="99">
        <f t="shared" si="609"/>
        <v>-17.477811718711791</v>
      </c>
      <c r="JA61" s="99">
        <f t="shared" si="609"/>
        <v>-17.61647325692627</v>
      </c>
      <c r="JB61" s="99">
        <f t="shared" si="609"/>
        <v>-17.748531941232784</v>
      </c>
      <c r="JC61" s="99">
        <f t="shared" si="609"/>
        <v>-17.874447122420435</v>
      </c>
      <c r="JD61" s="99">
        <f t="shared" si="609"/>
        <v>-17.994636622455346</v>
      </c>
      <c r="JE61" s="99">
        <f t="shared" si="609"/>
        <v>-18.109481311746606</v>
      </c>
      <c r="JF61" s="99">
        <f t="shared" si="609"/>
        <v>-18.219329095592656</v>
      </c>
      <c r="JG61" s="99">
        <f t="shared" si="609"/>
        <v>-19.118986789687511</v>
      </c>
      <c r="JH61" s="99">
        <f t="shared" si="609"/>
        <v>-20.038595190517754</v>
      </c>
      <c r="JI61" s="99">
        <f t="shared" si="609"/>
        <v>-20.475839751405772</v>
      </c>
      <c r="JJ61" s="99">
        <f t="shared" si="609"/>
        <v>-20.89894679281133</v>
      </c>
      <c r="JK61" s="99">
        <f t="shared" si="609"/>
        <v>-21.308547087460653</v>
      </c>
      <c r="JL61" s="99">
        <f t="shared" si="609"/>
        <v>-21.70523730288761</v>
      </c>
      <c r="JM61" s="99">
        <f t="shared" si="609"/>
        <v>-22.089582039007723</v>
      </c>
      <c r="JN61" s="99">
        <f t="shared" si="609"/>
        <v>-22.462115745480077</v>
      </c>
      <c r="JO61" s="99">
        <f t="shared" si="609"/>
        <v>-22.823344523985099</v>
      </c>
      <c r="JP61" s="99">
        <f t="shared" si="609"/>
        <v>-23.173747820813702</v>
      </c>
      <c r="JQ61" s="99">
        <f t="shared" si="609"/>
        <v>-23.513780015292554</v>
      </c>
      <c r="JR61" s="99">
        <f t="shared" si="609"/>
        <v>-23.843871909594156</v>
      </c>
      <c r="JS61" s="99">
        <f t="shared" si="609"/>
        <v>-24.164432125422991</v>
      </c>
      <c r="JT61" s="99">
        <f t="shared" si="609"/>
        <v>-24.475848412952359</v>
      </c>
      <c r="JU61" s="99">
        <f t="shared" si="609"/>
        <v>-24.778488877223481</v>
      </c>
      <c r="JV61" s="99">
        <f t="shared" si="609"/>
        <v>-25.072703127027097</v>
      </c>
      <c r="JW61" s="99">
        <f t="shared" si="609"/>
        <v>-25.358823351072687</v>
      </c>
      <c r="JX61" s="99">
        <f t="shared" si="609"/>
        <v>-25.637165326024785</v>
      </c>
      <c r="JY61" s="99"/>
      <c r="JZ61" s="99"/>
      <c r="KA61" s="99"/>
      <c r="KH61" s="103">
        <v>24</v>
      </c>
      <c r="KI61" s="100">
        <f t="shared" ref="KI61:MJ61" si="610">((KI30/$KH$268)-INT(KI30/$KH$268))*2*PI()</f>
        <v>5.6320193470056354</v>
      </c>
      <c r="KJ61" s="100">
        <f t="shared" si="610"/>
        <v>5.5805017587899153</v>
      </c>
      <c r="KK61" s="100">
        <f t="shared" si="610"/>
        <v>1.8580714359328945</v>
      </c>
      <c r="KL61" s="100">
        <f t="shared" si="610"/>
        <v>5.4187635621337513</v>
      </c>
      <c r="KM61" s="100">
        <f t="shared" si="610"/>
        <v>3.405046642897088</v>
      </c>
      <c r="KN61" s="100">
        <f t="shared" si="610"/>
        <v>1.9100950802027463</v>
      </c>
      <c r="KO61" s="100">
        <f t="shared" si="610"/>
        <v>0.80530824534138556</v>
      </c>
      <c r="KP61" s="100">
        <f t="shared" si="610"/>
        <v>8.5428845347169187E-4</v>
      </c>
      <c r="KQ61" s="100">
        <f t="shared" si="610"/>
        <v>5.7154248521407327</v>
      </c>
      <c r="KR61" s="100">
        <f t="shared" si="610"/>
        <v>5.3352295724289434</v>
      </c>
      <c r="KS61" s="100">
        <f t="shared" si="610"/>
        <v>5.1078528780630252</v>
      </c>
      <c r="KT61" s="100">
        <f t="shared" si="610"/>
        <v>5.0060719046237283</v>
      </c>
      <c r="KU61" s="100">
        <f t="shared" si="610"/>
        <v>5.0087292142393753</v>
      </c>
      <c r="KV61" s="100">
        <f t="shared" si="610"/>
        <v>5.0991418138175915</v>
      </c>
      <c r="KW61" s="100">
        <f t="shared" si="610"/>
        <v>5.2639834683950566</v>
      </c>
      <c r="KX61" s="100">
        <f t="shared" si="610"/>
        <v>5.4924845831240239</v>
      </c>
      <c r="KY61" s="100">
        <f t="shared" si="610"/>
        <v>5.7758495929928353</v>
      </c>
      <c r="KZ61" s="100">
        <f t="shared" si="610"/>
        <v>6.1068261333429996</v>
      </c>
      <c r="LA61" s="100">
        <f t="shared" si="610"/>
        <v>6.1068261333429996</v>
      </c>
      <c r="LB61" s="100">
        <f t="shared" si="610"/>
        <v>1.0227884021937561</v>
      </c>
      <c r="LC61" s="100">
        <f t="shared" si="610"/>
        <v>1.6686384932086784</v>
      </c>
      <c r="LD61" s="100">
        <f t="shared" si="610"/>
        <v>2.3414997263557336</v>
      </c>
      <c r="LE61" s="100">
        <f t="shared" si="610"/>
        <v>3.0389252311659805</v>
      </c>
      <c r="LF61" s="100">
        <f t="shared" si="610"/>
        <v>3.7587540322477277</v>
      </c>
      <c r="LG61" s="100">
        <f t="shared" si="610"/>
        <v>4.4990706117558963</v>
      </c>
      <c r="LH61" s="100">
        <f t="shared" si="610"/>
        <v>5.2581711255621117</v>
      </c>
      <c r="LI61" s="100">
        <f t="shared" si="610"/>
        <v>6.0345350336876367</v>
      </c>
      <c r="LJ61" s="100">
        <f t="shared" si="610"/>
        <v>0.54361585466451245</v>
      </c>
      <c r="LK61" s="100">
        <f t="shared" si="610"/>
        <v>1.3505621020568654</v>
      </c>
      <c r="LL61" s="100">
        <f t="shared" si="610"/>
        <v>2.1710881651541221</v>
      </c>
      <c r="LM61" s="100">
        <f t="shared" si="610"/>
        <v>3.004200768351295</v>
      </c>
      <c r="LN61" s="100">
        <f t="shared" si="610"/>
        <v>3.8490009881078247</v>
      </c>
      <c r="LO61" s="100">
        <f t="shared" si="610"/>
        <v>4.7046733330987962</v>
      </c>
      <c r="LP61" s="100">
        <f t="shared" si="610"/>
        <v>5.5704763035609819</v>
      </c>
      <c r="LQ61" s="100">
        <f t="shared" si="610"/>
        <v>0.1625488945049835</v>
      </c>
      <c r="LR61" s="100">
        <f t="shared" si="610"/>
        <v>1.0466446969984775</v>
      </c>
      <c r="LS61" s="100">
        <f t="shared" si="610"/>
        <v>5.1823403057244448</v>
      </c>
      <c r="LT61" s="100">
        <f t="shared" si="610"/>
        <v>4.0886981954572041</v>
      </c>
      <c r="LU61" s="100">
        <f t="shared" si="610"/>
        <v>0.62347040242909835</v>
      </c>
      <c r="LV61" s="100">
        <f t="shared" si="610"/>
        <v>3.5806222846461502</v>
      </c>
      <c r="LW61" s="100">
        <f t="shared" si="610"/>
        <v>0.3871289946143821</v>
      </c>
      <c r="LX61" s="100">
        <f t="shared" si="610"/>
        <v>3.6031046969306497</v>
      </c>
      <c r="LY61" s="100">
        <f t="shared" si="610"/>
        <v>0.65629238282346891</v>
      </c>
      <c r="LZ61" s="100">
        <f t="shared" si="610"/>
        <v>4.1075207399963789</v>
      </c>
      <c r="MA61" s="100">
        <f t="shared" si="610"/>
        <v>1.3851980739480487</v>
      </c>
      <c r="MB61" s="100">
        <f t="shared" si="610"/>
        <v>5.0507729503724237</v>
      </c>
      <c r="MC61" s="100">
        <f t="shared" si="610"/>
        <v>2.5332315816846016</v>
      </c>
      <c r="MD61" s="100">
        <f t="shared" si="610"/>
        <v>0.11137634515004394</v>
      </c>
      <c r="ME61" s="100">
        <f t="shared" si="610"/>
        <v>4.0642526291794612</v>
      </c>
      <c r="MF61" s="100">
        <f t="shared" si="610"/>
        <v>1.8215769659897718</v>
      </c>
      <c r="MG61" s="100">
        <f t="shared" si="610"/>
        <v>5.9460194183419643</v>
      </c>
      <c r="MH61" s="100">
        <f t="shared" si="610"/>
        <v>3.8677074455272193</v>
      </c>
      <c r="MI61" s="100">
        <f t="shared" si="610"/>
        <v>1.8665103766938289</v>
      </c>
      <c r="MJ61" s="100">
        <f t="shared" si="610"/>
        <v>6.2224717320851282</v>
      </c>
      <c r="MK61" s="100"/>
      <c r="ML61" s="100"/>
      <c r="MM61" s="100"/>
      <c r="MN61" s="100"/>
      <c r="MO61" s="100"/>
      <c r="MP61" s="100"/>
      <c r="MQ61" s="100"/>
      <c r="MR61" s="100"/>
      <c r="MS61" s="100"/>
      <c r="MT61" s="100"/>
      <c r="MU61" s="100"/>
      <c r="MV61" s="100"/>
      <c r="MW61" s="100"/>
      <c r="MX61" s="100"/>
      <c r="MY61" s="100"/>
      <c r="MZ61" s="100"/>
      <c r="NA61" s="100"/>
      <c r="NB61" s="100"/>
      <c r="NC61" s="100"/>
      <c r="ND61" s="100"/>
      <c r="NE61" s="100"/>
      <c r="NF61" s="100"/>
      <c r="NG61" s="100">
        <f t="shared" ref="NG61:PH61" si="611">NG30-$BX30</f>
        <v>10.145691232856421</v>
      </c>
      <c r="NH61" s="100">
        <f t="shared" si="611"/>
        <v>1.2721126940167551</v>
      </c>
      <c r="NI61" s="100">
        <f t="shared" si="611"/>
        <v>-1.6212511071805409</v>
      </c>
      <c r="NJ61" s="100">
        <f t="shared" si="611"/>
        <v>-3.8964431998868747</v>
      </c>
      <c r="NK61" s="100">
        <f t="shared" si="611"/>
        <v>-5.7270982254888736</v>
      </c>
      <c r="NL61" s="100">
        <f t="shared" si="611"/>
        <v>-7.2290500661110286</v>
      </c>
      <c r="NM61" s="100">
        <f t="shared" si="611"/>
        <v>-8.4819271626773798</v>
      </c>
      <c r="NN61" s="100">
        <f t="shared" si="611"/>
        <v>-9.5419926782761024</v>
      </c>
      <c r="NO61" s="100">
        <f t="shared" si="611"/>
        <v>-10.449990822303022</v>
      </c>
      <c r="NP61" s="100">
        <f t="shared" si="611"/>
        <v>-11.236080457764814</v>
      </c>
      <c r="NQ61" s="100">
        <f t="shared" si="611"/>
        <v>-11.92302370401228</v>
      </c>
      <c r="NR61" s="100">
        <f t="shared" si="611"/>
        <v>-12.528300154747029</v>
      </c>
      <c r="NS61" s="100">
        <f t="shared" si="611"/>
        <v>-13.065542015687072</v>
      </c>
      <c r="NT61" s="100">
        <f t="shared" si="611"/>
        <v>-13.545529349517949</v>
      </c>
      <c r="NU61" s="100">
        <f t="shared" si="611"/>
        <v>-13.976893828266043</v>
      </c>
      <c r="NV61" s="100">
        <f t="shared" si="611"/>
        <v>-14.366625259328544</v>
      </c>
      <c r="NW61" s="100">
        <f t="shared" si="611"/>
        <v>-14.720442089704278</v>
      </c>
      <c r="NX61" s="100">
        <f t="shared" si="611"/>
        <v>-15.043066439660237</v>
      </c>
      <c r="NY61" s="100">
        <f t="shared" si="611"/>
        <v>-15.043066439660237</v>
      </c>
      <c r="NZ61" s="100">
        <f t="shared" si="611"/>
        <v>-15.583625814449107</v>
      </c>
      <c r="OA61" s="100">
        <f t="shared" si="611"/>
        <v>-15.827874185066577</v>
      </c>
      <c r="OB61" s="100">
        <f t="shared" si="611"/>
        <v>-16.056916433778781</v>
      </c>
      <c r="OC61" s="100">
        <f t="shared" si="611"/>
        <v>-16.272123034709267</v>
      </c>
      <c r="OD61" s="100">
        <f t="shared" si="611"/>
        <v>-16.474705320060735</v>
      </c>
      <c r="OE61" s="100">
        <f t="shared" si="611"/>
        <v>-16.665737827682392</v>
      </c>
      <c r="OF61" s="100">
        <f t="shared" si="611"/>
        <v>-16.846177001643525</v>
      </c>
      <c r="OG61" s="100">
        <f t="shared" si="611"/>
        <v>-17.016876918916751</v>
      </c>
      <c r="OH61" s="100">
        <f t="shared" si="611"/>
        <v>-17.178602577522355</v>
      </c>
      <c r="OI61" s="100">
        <f t="shared" si="611"/>
        <v>-17.332041174528911</v>
      </c>
      <c r="OJ61" s="100">
        <f t="shared" si="611"/>
        <v>-17.477811718711791</v>
      </c>
      <c r="OK61" s="100">
        <f t="shared" si="611"/>
        <v>-17.61647325692627</v>
      </c>
      <c r="OL61" s="100">
        <f t="shared" si="611"/>
        <v>-17.748531941232784</v>
      </c>
      <c r="OM61" s="100">
        <f t="shared" si="611"/>
        <v>-17.874447122420435</v>
      </c>
      <c r="ON61" s="100">
        <f t="shared" si="611"/>
        <v>-17.994636622455346</v>
      </c>
      <c r="OO61" s="100">
        <f t="shared" si="611"/>
        <v>-18.109481311746606</v>
      </c>
      <c r="OP61" s="100">
        <f t="shared" si="611"/>
        <v>-18.219329095592656</v>
      </c>
      <c r="OQ61" s="100">
        <f t="shared" si="611"/>
        <v>-19.118986789687511</v>
      </c>
      <c r="OR61" s="100">
        <f t="shared" si="611"/>
        <v>-20.038595190517754</v>
      </c>
      <c r="OS61" s="100">
        <f t="shared" si="611"/>
        <v>-20.475839751405772</v>
      </c>
      <c r="OT61" s="100">
        <f t="shared" si="611"/>
        <v>-20.89894679281133</v>
      </c>
      <c r="OU61" s="100">
        <f t="shared" si="611"/>
        <v>-21.308547087460653</v>
      </c>
      <c r="OV61" s="100">
        <f t="shared" si="611"/>
        <v>-21.70523730288761</v>
      </c>
      <c r="OW61" s="100">
        <f t="shared" si="611"/>
        <v>-22.089582039007723</v>
      </c>
      <c r="OX61" s="100">
        <f t="shared" si="611"/>
        <v>-22.462115745480077</v>
      </c>
      <c r="OY61" s="100">
        <f t="shared" si="611"/>
        <v>-22.823344523985099</v>
      </c>
      <c r="OZ61" s="100">
        <f t="shared" si="611"/>
        <v>-23.173747820813702</v>
      </c>
      <c r="PA61" s="100">
        <f t="shared" si="611"/>
        <v>-23.513780015292554</v>
      </c>
      <c r="PB61" s="100">
        <f t="shared" si="611"/>
        <v>-23.843871909594156</v>
      </c>
      <c r="PC61" s="100">
        <f t="shared" si="611"/>
        <v>-24.164432125422991</v>
      </c>
      <c r="PD61" s="100">
        <f t="shared" si="611"/>
        <v>-24.475848412952359</v>
      </c>
      <c r="PE61" s="100">
        <f t="shared" si="611"/>
        <v>-24.778488877223481</v>
      </c>
      <c r="PF61" s="100">
        <f t="shared" si="611"/>
        <v>-25.072703127027097</v>
      </c>
      <c r="PG61" s="100">
        <f t="shared" si="611"/>
        <v>-25.358823351072687</v>
      </c>
      <c r="PH61" s="100">
        <f t="shared" si="611"/>
        <v>-25.637165326024785</v>
      </c>
      <c r="PI61" s="100"/>
      <c r="PJ61" s="100"/>
      <c r="PK61" s="100"/>
    </row>
    <row r="62" spans="1:427" x14ac:dyDescent="0.2">
      <c r="A62" s="92"/>
      <c r="B62" s="92"/>
      <c r="C62" s="101">
        <v>25</v>
      </c>
      <c r="D62" s="98">
        <f t="shared" ref="D62:BE62" si="612">((D31/$C$270)-INT(D31/$C$270))*2*PI()</f>
        <v>5.9113604785466425</v>
      </c>
      <c r="E62" s="98">
        <f t="shared" si="612"/>
        <v>2.981746629052425</v>
      </c>
      <c r="F62" s="98">
        <f t="shared" si="612"/>
        <v>5.2661124506739956</v>
      </c>
      <c r="G62" s="98">
        <f t="shared" si="612"/>
        <v>1.5014279256718372</v>
      </c>
      <c r="H62" s="98">
        <f t="shared" si="612"/>
        <v>4.1857115988774929</v>
      </c>
      <c r="I62" s="98">
        <f t="shared" si="612"/>
        <v>0.7080743928001576</v>
      </c>
      <c r="J62" s="98">
        <f t="shared" si="612"/>
        <v>3.6047941803311785</v>
      </c>
      <c r="K62" s="98">
        <f t="shared" si="612"/>
        <v>0.28849633145413073</v>
      </c>
      <c r="L62" s="98">
        <f t="shared" si="612"/>
        <v>3.3104795400803955</v>
      </c>
      <c r="M62" s="98">
        <f t="shared" si="612"/>
        <v>9.3294884106042739E-2</v>
      </c>
      <c r="N62" s="98">
        <f t="shared" si="612"/>
        <v>3.1949973845570923</v>
      </c>
      <c r="O62" s="98">
        <f t="shared" si="612"/>
        <v>4.2858396100030699E-2</v>
      </c>
      <c r="P62" s="98">
        <f t="shared" si="612"/>
        <v>3.1983073121577466</v>
      </c>
      <c r="Q62" s="98">
        <f t="shared" si="612"/>
        <v>9.1077279242693571E-2</v>
      </c>
      <c r="R62" s="98">
        <f t="shared" si="612"/>
        <v>3.2844265357629236</v>
      </c>
      <c r="S62" s="98">
        <f t="shared" si="612"/>
        <v>0.20946907611794338</v>
      </c>
      <c r="T62" s="98">
        <f t="shared" si="612"/>
        <v>3.4305210559440895</v>
      </c>
      <c r="U62" s="98">
        <f t="shared" si="612"/>
        <v>0.37951773859452698</v>
      </c>
      <c r="V62" s="98">
        <f t="shared" si="612"/>
        <v>0.37951773859452698</v>
      </c>
      <c r="W62" s="98">
        <f t="shared" si="612"/>
        <v>0.6924513934128721</v>
      </c>
      <c r="X62" s="98">
        <f t="shared" si="612"/>
        <v>0.85984207427023629</v>
      </c>
      <c r="Y62" s="98">
        <f t="shared" si="612"/>
        <v>1.0336094918823622</v>
      </c>
      <c r="Z62" s="98">
        <f t="shared" si="612"/>
        <v>1.2131763627507985</v>
      </c>
      <c r="AA62" s="98">
        <f t="shared" si="612"/>
        <v>1.39803282485337</v>
      </c>
      <c r="AB62" s="98">
        <f t="shared" si="612"/>
        <v>1.5877269036553985</v>
      </c>
      <c r="AC62" s="98">
        <f t="shared" si="612"/>
        <v>1.7818565467922889</v>
      </c>
      <c r="AD62" s="98">
        <f t="shared" si="612"/>
        <v>1.9800629351776968</v>
      </c>
      <c r="AE62" s="98">
        <f t="shared" si="612"/>
        <v>2.1820248387373504</v>
      </c>
      <c r="AF62" s="98">
        <f t="shared" si="612"/>
        <v>2.3874538317367135</v>
      </c>
      <c r="AG62" s="98">
        <f t="shared" si="612"/>
        <v>2.5960902191113018</v>
      </c>
      <c r="AH62" s="98">
        <f t="shared" si="612"/>
        <v>2.8076995537944711</v>
      </c>
      <c r="AI62" s="98">
        <f t="shared" si="612"/>
        <v>3.0220696475824638</v>
      </c>
      <c r="AJ62" s="98">
        <f t="shared" si="612"/>
        <v>3.2390079959919631</v>
      </c>
      <c r="AK62" s="98">
        <f t="shared" si="612"/>
        <v>3.458339551852355</v>
      </c>
      <c r="AL62" s="98">
        <f t="shared" si="612"/>
        <v>3.6799047938544729</v>
      </c>
      <c r="AM62" s="98">
        <f t="shared" si="612"/>
        <v>3.903558045531021</v>
      </c>
      <c r="AN62" s="98">
        <f t="shared" si="612"/>
        <v>3.3884507559369603</v>
      </c>
      <c r="AO62" s="98">
        <f t="shared" si="612"/>
        <v>4.7078961701254833</v>
      </c>
      <c r="AP62" s="98">
        <f t="shared" si="612"/>
        <v>2.2812329552149531</v>
      </c>
      <c r="AQ62" s="98">
        <f t="shared" si="612"/>
        <v>6.1721854956042126</v>
      </c>
      <c r="AR62" s="98">
        <f t="shared" si="612"/>
        <v>3.8127370691175391</v>
      </c>
      <c r="AS62" s="98">
        <f t="shared" si="612"/>
        <v>1.4845253433890291</v>
      </c>
      <c r="AT62" s="98">
        <f t="shared" si="612"/>
        <v>5.4692795807768189</v>
      </c>
      <c r="AU62" s="98">
        <f t="shared" si="612"/>
        <v>3.1992583752051704</v>
      </c>
      <c r="AV62" s="98">
        <f t="shared" si="612"/>
        <v>0.95635564209451818</v>
      </c>
      <c r="AW62" s="98">
        <f t="shared" si="612"/>
        <v>5.0225392922038408</v>
      </c>
      <c r="AX62" s="98">
        <f t="shared" si="612"/>
        <v>2.8302903173126812</v>
      </c>
      <c r="AY62" s="98">
        <f t="shared" si="612"/>
        <v>0.66171001870198132</v>
      </c>
      <c r="AZ62" s="98">
        <f t="shared" si="612"/>
        <v>4.7989598183515065</v>
      </c>
      <c r="BA62" s="98">
        <f t="shared" si="612"/>
        <v>2.6747013891966271</v>
      </c>
      <c r="BB62" s="98">
        <f t="shared" si="612"/>
        <v>0.57120484317912368</v>
      </c>
      <c r="BC62" s="98">
        <f t="shared" si="612"/>
        <v>4.7707894241554438</v>
      </c>
      <c r="BD62" s="98">
        <f t="shared" si="612"/>
        <v>2.7062644485853671</v>
      </c>
      <c r="BE62" s="98">
        <f t="shared" si="612"/>
        <v>0.66003823876018997</v>
      </c>
      <c r="BF62" s="98"/>
      <c r="BG62" s="98"/>
      <c r="BH62" s="98"/>
      <c r="BI62" s="98"/>
      <c r="BJ62" s="98"/>
      <c r="BK62" s="98"/>
      <c r="BL62" s="98"/>
      <c r="BM62" s="98"/>
      <c r="BN62" s="98"/>
      <c r="BO62" s="98"/>
      <c r="BP62" s="98"/>
      <c r="BQ62" s="98"/>
      <c r="BR62" s="98"/>
      <c r="BS62" s="98"/>
      <c r="BT62" s="98"/>
      <c r="BU62" s="98"/>
      <c r="BV62" s="98"/>
      <c r="BW62" s="98"/>
      <c r="BX62" s="98"/>
      <c r="BY62" s="98"/>
      <c r="BZ62" s="98">
        <f t="shared" ref="BZ62:EA62" si="613">BZ31-$BX31</f>
        <v>6.1160566079965406</v>
      </c>
      <c r="CA62" s="98">
        <f t="shared" si="613"/>
        <v>-2.4991250801849674</v>
      </c>
      <c r="CB62" s="98">
        <f t="shared" si="613"/>
        <v>-5.2995944719697547</v>
      </c>
      <c r="CC62" s="98">
        <f t="shared" si="613"/>
        <v>-7.4997653319053654</v>
      </c>
      <c r="CD62" s="98">
        <f t="shared" si="613"/>
        <v>-9.2691307941375953</v>
      </c>
      <c r="CE62" s="98">
        <f t="shared" si="613"/>
        <v>-10.720362492091283</v>
      </c>
      <c r="CF62" s="98">
        <f t="shared" si="613"/>
        <v>-11.930733436521876</v>
      </c>
      <c r="CG62" s="98">
        <f t="shared" si="613"/>
        <v>-12.954755441455291</v>
      </c>
      <c r="CH62" s="98">
        <f t="shared" si="613"/>
        <v>-13.831860820028112</v>
      </c>
      <c r="CI62" s="98">
        <f t="shared" si="613"/>
        <v>-14.591214734114146</v>
      </c>
      <c r="CJ62" s="98">
        <f t="shared" si="613"/>
        <v>-15.254817243317262</v>
      </c>
      <c r="CK62" s="98">
        <f t="shared" si="613"/>
        <v>-15.839556169215768</v>
      </c>
      <c r="CL62" s="98">
        <f t="shared" si="613"/>
        <v>-16.358598584721761</v>
      </c>
      <c r="CM62" s="98">
        <f t="shared" si="613"/>
        <v>-16.822354742758961</v>
      </c>
      <c r="CN62" s="98">
        <f t="shared" si="613"/>
        <v>-17.23915911986316</v>
      </c>
      <c r="CO62" s="98">
        <f t="shared" si="613"/>
        <v>-17.615760285083525</v>
      </c>
      <c r="CP62" s="98">
        <f t="shared" si="613"/>
        <v>-17.957679043383337</v>
      </c>
      <c r="CQ62" s="98">
        <f t="shared" si="613"/>
        <v>-18.269474191737316</v>
      </c>
      <c r="CR62" s="98">
        <f t="shared" si="613"/>
        <v>-18.269474191737316</v>
      </c>
      <c r="CS62" s="98">
        <f t="shared" si="613"/>
        <v>-18.794427507636044</v>
      </c>
      <c r="CT62" s="98">
        <f t="shared" si="613"/>
        <v>-19.031640123447346</v>
      </c>
      <c r="CU62" s="98">
        <f t="shared" si="613"/>
        <v>-19.254094161674573</v>
      </c>
      <c r="CV62" s="98">
        <f t="shared" si="613"/>
        <v>-19.463119288406943</v>
      </c>
      <c r="CW62" s="98">
        <f t="shared" si="613"/>
        <v>-19.659890779271421</v>
      </c>
      <c r="CX62" s="98">
        <f t="shared" si="613"/>
        <v>-19.845451203622986</v>
      </c>
      <c r="CY62" s="98">
        <f t="shared" si="613"/>
        <v>-20.020728568481985</v>
      </c>
      <c r="CZ62" s="98">
        <f t="shared" si="613"/>
        <v>-20.186551576063181</v>
      </c>
      <c r="DA62" s="98">
        <f t="shared" si="613"/>
        <v>-20.343662514806709</v>
      </c>
      <c r="DB62" s="98">
        <f t="shared" si="613"/>
        <v>-20.492728199865155</v>
      </c>
      <c r="DC62" s="98">
        <f t="shared" si="613"/>
        <v>-20.634349297775373</v>
      </c>
      <c r="DD62" s="98">
        <f t="shared" si="613"/>
        <v>-20.769068306177445</v>
      </c>
      <c r="DE62" s="98">
        <f t="shared" si="613"/>
        <v>-20.897376408923066</v>
      </c>
      <c r="DF62" s="98">
        <f t="shared" si="613"/>
        <v>-21.01971938672304</v>
      </c>
      <c r="DG62" s="98">
        <f t="shared" si="613"/>
        <v>-21.136502731330864</v>
      </c>
      <c r="DH62" s="98">
        <f t="shared" si="613"/>
        <v>-21.248096085405706</v>
      </c>
      <c r="DI62" s="98">
        <f t="shared" si="613"/>
        <v>-21.354837109302053</v>
      </c>
      <c r="DJ62" s="98">
        <f t="shared" si="613"/>
        <v>-22.253833557922775</v>
      </c>
      <c r="DK62" s="98">
        <f t="shared" si="613"/>
        <v>-23.168163863946063</v>
      </c>
      <c r="DL62" s="98">
        <f t="shared" si="613"/>
        <v>-23.602895097525163</v>
      </c>
      <c r="DM62" s="98">
        <f t="shared" si="613"/>
        <v>-24.023568517549364</v>
      </c>
      <c r="DN62" s="98">
        <f t="shared" si="613"/>
        <v>-24.43081192051622</v>
      </c>
      <c r="DO62" s="98">
        <f t="shared" si="613"/>
        <v>-24.825219087426063</v>
      </c>
      <c r="DP62" s="98">
        <f t="shared" si="613"/>
        <v>-25.20735182456383</v>
      </c>
      <c r="DQ62" s="98">
        <f t="shared" si="613"/>
        <v>-25.577741882732482</v>
      </c>
      <c r="DR62" s="98">
        <f t="shared" si="613"/>
        <v>-25.936892760312276</v>
      </c>
      <c r="DS62" s="98">
        <f t="shared" si="613"/>
        <v>-26.285281395747404</v>
      </c>
      <c r="DT62" s="98">
        <f t="shared" si="613"/>
        <v>-26.623359755158958</v>
      </c>
      <c r="DU62" s="98">
        <f t="shared" si="613"/>
        <v>-26.95155632077774</v>
      </c>
      <c r="DV62" s="98">
        <f t="shared" si="613"/>
        <v>-27.270277485810652</v>
      </c>
      <c r="DW62" s="98">
        <f t="shared" si="613"/>
        <v>-27.579908861215472</v>
      </c>
      <c r="DX62" s="98">
        <f t="shared" si="613"/>
        <v>-27.880816499681032</v>
      </c>
      <c r="DY62" s="98">
        <f t="shared" si="613"/>
        <v>-28.173348041902159</v>
      </c>
      <c r="DZ62" s="98">
        <f t="shared" si="613"/>
        <v>-28.457833790012273</v>
      </c>
      <c r="EA62" s="98">
        <f t="shared" si="613"/>
        <v>-28.734587712800504</v>
      </c>
      <c r="EB62" s="98"/>
      <c r="EC62" s="98"/>
      <c r="ED62" s="98"/>
      <c r="EE62" s="98"/>
      <c r="EF62" s="98"/>
      <c r="EG62" s="98"/>
      <c r="EH62" s="98"/>
      <c r="EI62" s="98"/>
      <c r="EJ62" s="98"/>
      <c r="EK62" s="98"/>
      <c r="EL62" s="98"/>
      <c r="EM62" s="98"/>
      <c r="EN62" s="98"/>
      <c r="EO62" s="98"/>
      <c r="EP62" s="98"/>
      <c r="EU62" s="94"/>
      <c r="EV62" s="94"/>
      <c r="EW62" s="94"/>
      <c r="EX62" s="102">
        <v>25</v>
      </c>
      <c r="EY62" s="99">
        <f t="shared" ref="EY62:GZ62" si="614">((EY31/$EX$268)-INT(EY31/$EX$268))*2*PI()</f>
        <v>5.5395356499136978</v>
      </c>
      <c r="EZ62" s="99">
        <f t="shared" si="614"/>
        <v>5.9634932581048501</v>
      </c>
      <c r="FA62" s="99">
        <f t="shared" si="614"/>
        <v>4.249039594168404</v>
      </c>
      <c r="FB62" s="99">
        <f t="shared" si="614"/>
        <v>3.0028558513436745</v>
      </c>
      <c r="FC62" s="99">
        <f t="shared" si="614"/>
        <v>2.0882378905754004</v>
      </c>
      <c r="FD62" s="99">
        <f t="shared" si="614"/>
        <v>1.4161487856003152</v>
      </c>
      <c r="FE62" s="99">
        <f t="shared" si="614"/>
        <v>0.9264030534827703</v>
      </c>
      <c r="FF62" s="99">
        <f t="shared" si="614"/>
        <v>0.57699266290826146</v>
      </c>
      <c r="FG62" s="99">
        <f t="shared" si="614"/>
        <v>0.33777377298120459</v>
      </c>
      <c r="FH62" s="99">
        <f t="shared" si="614"/>
        <v>0.18658976821208548</v>
      </c>
      <c r="FI62" s="99">
        <f t="shared" si="614"/>
        <v>0.10680946193459841</v>
      </c>
      <c r="FJ62" s="99">
        <f t="shared" si="614"/>
        <v>8.5716792200061398E-2</v>
      </c>
      <c r="FK62" s="99">
        <f t="shared" si="614"/>
        <v>0.11342931713590687</v>
      </c>
      <c r="FL62" s="99">
        <f t="shared" si="614"/>
        <v>0.18215455848538714</v>
      </c>
      <c r="FM62" s="99">
        <f t="shared" si="614"/>
        <v>0.28566776434626062</v>
      </c>
      <c r="FN62" s="99">
        <f t="shared" si="614"/>
        <v>0.41893815223588676</v>
      </c>
      <c r="FO62" s="99">
        <f t="shared" si="614"/>
        <v>0.57785680470859313</v>
      </c>
      <c r="FP62" s="99">
        <f t="shared" si="614"/>
        <v>0.75903547718905395</v>
      </c>
      <c r="FQ62" s="99">
        <f t="shared" si="614"/>
        <v>0.75903547718905395</v>
      </c>
      <c r="FR62" s="99">
        <f t="shared" si="614"/>
        <v>1.3849027868257442</v>
      </c>
      <c r="FS62" s="99">
        <f t="shared" si="614"/>
        <v>1.7196841485404726</v>
      </c>
      <c r="FT62" s="99">
        <f t="shared" si="614"/>
        <v>2.0672189837647243</v>
      </c>
      <c r="FU62" s="99">
        <f t="shared" si="614"/>
        <v>2.4263527255015971</v>
      </c>
      <c r="FV62" s="99">
        <f t="shared" si="614"/>
        <v>2.79606564970674</v>
      </c>
      <c r="FW62" s="99">
        <f t="shared" si="614"/>
        <v>3.175453807310797</v>
      </c>
      <c r="FX62" s="99">
        <f t="shared" si="614"/>
        <v>3.5637130935845778</v>
      </c>
      <c r="FY62" s="99">
        <f t="shared" si="614"/>
        <v>3.9601258703553937</v>
      </c>
      <c r="FZ62" s="99">
        <f t="shared" si="614"/>
        <v>4.3640496774747009</v>
      </c>
      <c r="GA62" s="99">
        <f t="shared" si="614"/>
        <v>4.7749076634734271</v>
      </c>
      <c r="GB62" s="99">
        <f t="shared" si="614"/>
        <v>5.1921804382226036</v>
      </c>
      <c r="GC62" s="99">
        <f t="shared" si="614"/>
        <v>5.6153991075889422</v>
      </c>
      <c r="GD62" s="99">
        <f t="shared" si="614"/>
        <v>6.0441392951649275</v>
      </c>
      <c r="GE62" s="99">
        <f t="shared" si="614"/>
        <v>0.19483068480433982</v>
      </c>
      <c r="GF62" s="99">
        <f t="shared" si="614"/>
        <v>0.63349379652512394</v>
      </c>
      <c r="GG62" s="99">
        <f t="shared" si="614"/>
        <v>1.0766242805293595</v>
      </c>
      <c r="GH62" s="99">
        <f t="shared" si="614"/>
        <v>1.5239307838824561</v>
      </c>
      <c r="GI62" s="99">
        <f t="shared" si="614"/>
        <v>0.49371620469433442</v>
      </c>
      <c r="GJ62" s="99">
        <f t="shared" si="614"/>
        <v>3.1326070330713809</v>
      </c>
      <c r="GK62" s="99">
        <f t="shared" si="614"/>
        <v>4.5624659104299061</v>
      </c>
      <c r="GL62" s="99">
        <f t="shared" si="614"/>
        <v>6.0611856840288389</v>
      </c>
      <c r="GM62" s="99">
        <f t="shared" si="614"/>
        <v>1.3422888310554915</v>
      </c>
      <c r="GN62" s="99">
        <f t="shared" si="614"/>
        <v>2.9690506867780582</v>
      </c>
      <c r="GO62" s="99">
        <f t="shared" si="614"/>
        <v>4.6553738543740524</v>
      </c>
      <c r="GP62" s="99">
        <f t="shared" si="614"/>
        <v>0.11533144323075439</v>
      </c>
      <c r="GQ62" s="99">
        <f t="shared" si="614"/>
        <v>1.9127112841890364</v>
      </c>
      <c r="GR62" s="99">
        <f t="shared" si="614"/>
        <v>3.7618932772280957</v>
      </c>
      <c r="GS62" s="99">
        <f t="shared" si="614"/>
        <v>5.6605806346253624</v>
      </c>
      <c r="GT62" s="99">
        <f t="shared" si="614"/>
        <v>1.3234200374039626</v>
      </c>
      <c r="GU62" s="99">
        <f t="shared" si="614"/>
        <v>3.3147343295234273</v>
      </c>
      <c r="GV62" s="99">
        <f t="shared" si="614"/>
        <v>5.3494027783932543</v>
      </c>
      <c r="GW62" s="99">
        <f t="shared" si="614"/>
        <v>1.1424096863582474</v>
      </c>
      <c r="GX62" s="99">
        <f t="shared" si="614"/>
        <v>3.2583935411313014</v>
      </c>
      <c r="GY62" s="99">
        <f t="shared" si="614"/>
        <v>5.4125288971707342</v>
      </c>
      <c r="GZ62" s="99">
        <f t="shared" si="614"/>
        <v>1.3200764775203799</v>
      </c>
      <c r="HA62" s="99"/>
      <c r="HB62" s="99"/>
      <c r="HC62" s="99"/>
      <c r="HD62" s="99"/>
      <c r="HE62" s="99"/>
      <c r="HF62" s="99"/>
      <c r="HG62" s="99"/>
      <c r="HH62" s="99"/>
      <c r="HI62" s="99"/>
      <c r="HJ62" s="99"/>
      <c r="HK62" s="99"/>
      <c r="HL62" s="99"/>
      <c r="HM62" s="99"/>
      <c r="HN62" s="99"/>
      <c r="HO62" s="99"/>
      <c r="HP62" s="99"/>
      <c r="HQ62" s="99"/>
      <c r="HR62" s="99"/>
      <c r="HS62" s="99"/>
      <c r="HT62" s="99"/>
      <c r="HU62" s="99"/>
      <c r="HV62" s="99"/>
      <c r="HW62" s="99">
        <f t="shared" ref="HW62:JX62" si="615">HW31-$BX31</f>
        <v>6.1160566079965406</v>
      </c>
      <c r="HX62" s="99">
        <f t="shared" si="615"/>
        <v>-2.4991250801849674</v>
      </c>
      <c r="HY62" s="99">
        <f t="shared" si="615"/>
        <v>-5.2995944719697547</v>
      </c>
      <c r="HZ62" s="99">
        <f t="shared" si="615"/>
        <v>-7.4997653319053654</v>
      </c>
      <c r="IA62" s="99">
        <f t="shared" si="615"/>
        <v>-9.2691307941375953</v>
      </c>
      <c r="IB62" s="99">
        <f t="shared" si="615"/>
        <v>-10.720362492091283</v>
      </c>
      <c r="IC62" s="99">
        <f t="shared" si="615"/>
        <v>-11.930733436521876</v>
      </c>
      <c r="ID62" s="99">
        <f t="shared" si="615"/>
        <v>-12.954755441455291</v>
      </c>
      <c r="IE62" s="99">
        <f t="shared" si="615"/>
        <v>-13.831860820028112</v>
      </c>
      <c r="IF62" s="99">
        <f t="shared" si="615"/>
        <v>-14.591214734114146</v>
      </c>
      <c r="IG62" s="99">
        <f t="shared" si="615"/>
        <v>-15.254817243317262</v>
      </c>
      <c r="IH62" s="99">
        <f t="shared" si="615"/>
        <v>-15.839556169215768</v>
      </c>
      <c r="II62" s="99">
        <f t="shared" si="615"/>
        <v>-16.358598584721761</v>
      </c>
      <c r="IJ62" s="99">
        <f t="shared" si="615"/>
        <v>-16.822354742758961</v>
      </c>
      <c r="IK62" s="99">
        <f t="shared" si="615"/>
        <v>-17.23915911986316</v>
      </c>
      <c r="IL62" s="99">
        <f t="shared" si="615"/>
        <v>-17.615760285083525</v>
      </c>
      <c r="IM62" s="99">
        <f t="shared" si="615"/>
        <v>-17.957679043383337</v>
      </c>
      <c r="IN62" s="99">
        <f t="shared" si="615"/>
        <v>-18.269474191737316</v>
      </c>
      <c r="IO62" s="99">
        <f t="shared" si="615"/>
        <v>-18.269474191737316</v>
      </c>
      <c r="IP62" s="99">
        <f t="shared" si="615"/>
        <v>-18.794427507636044</v>
      </c>
      <c r="IQ62" s="99">
        <f t="shared" si="615"/>
        <v>-19.031640123447346</v>
      </c>
      <c r="IR62" s="99">
        <f t="shared" si="615"/>
        <v>-19.254094161674573</v>
      </c>
      <c r="IS62" s="99">
        <f t="shared" si="615"/>
        <v>-19.463119288406943</v>
      </c>
      <c r="IT62" s="99">
        <f t="shared" si="615"/>
        <v>-19.659890779271421</v>
      </c>
      <c r="IU62" s="99">
        <f t="shared" si="615"/>
        <v>-19.845451203622986</v>
      </c>
      <c r="IV62" s="99">
        <f t="shared" si="615"/>
        <v>-20.020728568481985</v>
      </c>
      <c r="IW62" s="99">
        <f t="shared" si="615"/>
        <v>-20.186551576063181</v>
      </c>
      <c r="IX62" s="99">
        <f t="shared" si="615"/>
        <v>-20.343662514806709</v>
      </c>
      <c r="IY62" s="99">
        <f t="shared" si="615"/>
        <v>-20.492728199865155</v>
      </c>
      <c r="IZ62" s="99">
        <f t="shared" si="615"/>
        <v>-20.634349297775373</v>
      </c>
      <c r="JA62" s="99">
        <f t="shared" si="615"/>
        <v>-20.769068306177445</v>
      </c>
      <c r="JB62" s="99">
        <f t="shared" si="615"/>
        <v>-20.897376408923066</v>
      </c>
      <c r="JC62" s="99">
        <f t="shared" si="615"/>
        <v>-21.01971938672304</v>
      </c>
      <c r="JD62" s="99">
        <f t="shared" si="615"/>
        <v>-21.136502731330864</v>
      </c>
      <c r="JE62" s="99">
        <f t="shared" si="615"/>
        <v>-21.248096085405706</v>
      </c>
      <c r="JF62" s="99">
        <f t="shared" si="615"/>
        <v>-21.354837109302053</v>
      </c>
      <c r="JG62" s="99">
        <f t="shared" si="615"/>
        <v>-22.253833557922775</v>
      </c>
      <c r="JH62" s="99">
        <f t="shared" si="615"/>
        <v>-23.168163863946063</v>
      </c>
      <c r="JI62" s="99">
        <f t="shared" si="615"/>
        <v>-23.602895097525163</v>
      </c>
      <c r="JJ62" s="99">
        <f t="shared" si="615"/>
        <v>-24.023568517549364</v>
      </c>
      <c r="JK62" s="99">
        <f t="shared" si="615"/>
        <v>-24.43081192051622</v>
      </c>
      <c r="JL62" s="99">
        <f t="shared" si="615"/>
        <v>-24.825219087426063</v>
      </c>
      <c r="JM62" s="99">
        <f t="shared" si="615"/>
        <v>-25.20735182456383</v>
      </c>
      <c r="JN62" s="99">
        <f t="shared" si="615"/>
        <v>-25.577741882732482</v>
      </c>
      <c r="JO62" s="99">
        <f t="shared" si="615"/>
        <v>-25.936892760312276</v>
      </c>
      <c r="JP62" s="99">
        <f t="shared" si="615"/>
        <v>-26.285281395747404</v>
      </c>
      <c r="JQ62" s="99">
        <f t="shared" si="615"/>
        <v>-26.623359755158958</v>
      </c>
      <c r="JR62" s="99">
        <f t="shared" si="615"/>
        <v>-26.95155632077774</v>
      </c>
      <c r="JS62" s="99">
        <f t="shared" si="615"/>
        <v>-27.270277485810652</v>
      </c>
      <c r="JT62" s="99">
        <f t="shared" si="615"/>
        <v>-27.579908861215472</v>
      </c>
      <c r="JU62" s="99">
        <f t="shared" si="615"/>
        <v>-27.880816499681032</v>
      </c>
      <c r="JV62" s="99">
        <f t="shared" si="615"/>
        <v>-28.173348041902159</v>
      </c>
      <c r="JW62" s="99">
        <f t="shared" si="615"/>
        <v>-28.457833790012273</v>
      </c>
      <c r="JX62" s="99">
        <f t="shared" si="615"/>
        <v>-28.734587712800504</v>
      </c>
      <c r="JY62" s="99"/>
      <c r="JZ62" s="99"/>
      <c r="KA62" s="99"/>
      <c r="KH62" s="103">
        <v>25</v>
      </c>
      <c r="KI62" s="100">
        <f t="shared" ref="KI62:MJ62" si="616">((KI31/$KH$268)-INT(KI31/$KH$268))*2*PI()</f>
        <v>4.7958859926478103</v>
      </c>
      <c r="KJ62" s="100">
        <f t="shared" si="616"/>
        <v>5.643801209030114</v>
      </c>
      <c r="KK62" s="100">
        <f t="shared" si="616"/>
        <v>2.2148938811572219</v>
      </c>
      <c r="KL62" s="100">
        <f t="shared" si="616"/>
        <v>6.005711702687349</v>
      </c>
      <c r="KM62" s="100">
        <f t="shared" si="616"/>
        <v>4.1764757811508009</v>
      </c>
      <c r="KN62" s="100">
        <f t="shared" si="616"/>
        <v>2.8322975712006304</v>
      </c>
      <c r="KO62" s="100">
        <f t="shared" si="616"/>
        <v>1.8528061069655406</v>
      </c>
      <c r="KP62" s="100">
        <f t="shared" si="616"/>
        <v>1.1539853258165229</v>
      </c>
      <c r="KQ62" s="100">
        <f t="shared" si="616"/>
        <v>0.67554754596240918</v>
      </c>
      <c r="KR62" s="100">
        <f t="shared" si="616"/>
        <v>0.37317953642417095</v>
      </c>
      <c r="KS62" s="100">
        <f t="shared" si="616"/>
        <v>0.21361892386919681</v>
      </c>
      <c r="KT62" s="100">
        <f t="shared" si="616"/>
        <v>0.1714335844001228</v>
      </c>
      <c r="KU62" s="100">
        <f t="shared" si="616"/>
        <v>0.22685863427181374</v>
      </c>
      <c r="KV62" s="100">
        <f t="shared" si="616"/>
        <v>0.36430911697077428</v>
      </c>
      <c r="KW62" s="100">
        <f t="shared" si="616"/>
        <v>0.57133552869252124</v>
      </c>
      <c r="KX62" s="100">
        <f t="shared" si="616"/>
        <v>0.83787630447177353</v>
      </c>
      <c r="KY62" s="100">
        <f t="shared" si="616"/>
        <v>1.1557136094171863</v>
      </c>
      <c r="KZ62" s="100">
        <f t="shared" si="616"/>
        <v>1.5180709543781079</v>
      </c>
      <c r="LA62" s="100">
        <f t="shared" si="616"/>
        <v>1.5180709543781079</v>
      </c>
      <c r="LB62" s="100">
        <f t="shared" si="616"/>
        <v>2.7698055736514884</v>
      </c>
      <c r="LC62" s="100">
        <f t="shared" si="616"/>
        <v>3.4393682970809452</v>
      </c>
      <c r="LD62" s="100">
        <f t="shared" si="616"/>
        <v>4.1344379675294487</v>
      </c>
      <c r="LE62" s="100">
        <f t="shared" si="616"/>
        <v>4.8527054510031942</v>
      </c>
      <c r="LF62" s="100">
        <f t="shared" si="616"/>
        <v>5.59213129941348</v>
      </c>
      <c r="LG62" s="100">
        <f t="shared" si="616"/>
        <v>6.7722307442007343E-2</v>
      </c>
      <c r="LH62" s="100">
        <f t="shared" si="616"/>
        <v>0.8442408799895692</v>
      </c>
      <c r="LI62" s="100">
        <f t="shared" si="616"/>
        <v>1.6370664335312013</v>
      </c>
      <c r="LJ62" s="100">
        <f t="shared" si="616"/>
        <v>2.4449140477698155</v>
      </c>
      <c r="LK62" s="100">
        <f t="shared" si="616"/>
        <v>3.2666300197672684</v>
      </c>
      <c r="LL62" s="100">
        <f t="shared" si="616"/>
        <v>4.1011755692656209</v>
      </c>
      <c r="LM62" s="100">
        <f t="shared" si="616"/>
        <v>4.9476129079982982</v>
      </c>
      <c r="LN62" s="100">
        <f t="shared" si="616"/>
        <v>5.8050932831502688</v>
      </c>
      <c r="LO62" s="100">
        <f t="shared" si="616"/>
        <v>0.38966136960867964</v>
      </c>
      <c r="LP62" s="100">
        <f t="shared" si="616"/>
        <v>1.2669875930502479</v>
      </c>
      <c r="LQ62" s="100">
        <f t="shared" si="616"/>
        <v>2.1532485610587191</v>
      </c>
      <c r="LR62" s="100">
        <f t="shared" si="616"/>
        <v>3.0478615677649121</v>
      </c>
      <c r="LS62" s="100">
        <f t="shared" si="616"/>
        <v>0.98743240938866883</v>
      </c>
      <c r="LT62" s="100">
        <f t="shared" si="616"/>
        <v>6.2652140661427618</v>
      </c>
      <c r="LU62" s="100">
        <f t="shared" si="616"/>
        <v>2.841746513680226</v>
      </c>
      <c r="LV62" s="100">
        <f t="shared" si="616"/>
        <v>5.8391860608780926</v>
      </c>
      <c r="LW62" s="100">
        <f t="shared" si="616"/>
        <v>2.6845776621109829</v>
      </c>
      <c r="LX62" s="100">
        <f t="shared" si="616"/>
        <v>5.9381013735561163</v>
      </c>
      <c r="LY62" s="100">
        <f t="shared" si="616"/>
        <v>3.0275624015685185</v>
      </c>
      <c r="LZ62" s="100">
        <f t="shared" si="616"/>
        <v>0.23066288646150879</v>
      </c>
      <c r="MA62" s="100">
        <f t="shared" si="616"/>
        <v>3.8254225683780727</v>
      </c>
      <c r="MB62" s="100">
        <f t="shared" si="616"/>
        <v>1.2406012472766055</v>
      </c>
      <c r="MC62" s="100">
        <f t="shared" si="616"/>
        <v>5.0379759620711377</v>
      </c>
      <c r="MD62" s="100">
        <f t="shared" si="616"/>
        <v>2.6468400748079253</v>
      </c>
      <c r="ME62" s="100">
        <f t="shared" si="616"/>
        <v>0.34628335186726827</v>
      </c>
      <c r="MF62" s="100">
        <f t="shared" si="616"/>
        <v>4.4156202496069223</v>
      </c>
      <c r="MG62" s="100">
        <f t="shared" si="616"/>
        <v>2.2848193727164947</v>
      </c>
      <c r="MH62" s="100">
        <f t="shared" si="616"/>
        <v>0.2336017750830163</v>
      </c>
      <c r="MI62" s="100">
        <f t="shared" si="616"/>
        <v>4.5418724871618812</v>
      </c>
      <c r="MJ62" s="100">
        <f t="shared" si="616"/>
        <v>2.6401529550407599</v>
      </c>
      <c r="MK62" s="100"/>
      <c r="ML62" s="100"/>
      <c r="MM62" s="100"/>
      <c r="MN62" s="100"/>
      <c r="MO62" s="100"/>
      <c r="MP62" s="100"/>
      <c r="MQ62" s="100"/>
      <c r="MR62" s="100"/>
      <c r="MS62" s="100"/>
      <c r="MT62" s="100"/>
      <c r="MU62" s="100"/>
      <c r="MV62" s="100"/>
      <c r="MW62" s="100"/>
      <c r="MX62" s="100"/>
      <c r="MY62" s="100"/>
      <c r="MZ62" s="100"/>
      <c r="NA62" s="100"/>
      <c r="NB62" s="100"/>
      <c r="NC62" s="100"/>
      <c r="ND62" s="100"/>
      <c r="NE62" s="100"/>
      <c r="NF62" s="100"/>
      <c r="NG62" s="100">
        <f t="shared" ref="NG62:PH62" si="617">NG31-$BX31</f>
        <v>6.1160566079965406</v>
      </c>
      <c r="NH62" s="100">
        <f t="shared" si="617"/>
        <v>-2.4991250801849674</v>
      </c>
      <c r="NI62" s="100">
        <f t="shared" si="617"/>
        <v>-5.2995944719697547</v>
      </c>
      <c r="NJ62" s="100">
        <f t="shared" si="617"/>
        <v>-7.4997653319053654</v>
      </c>
      <c r="NK62" s="100">
        <f t="shared" si="617"/>
        <v>-9.2691307941375953</v>
      </c>
      <c r="NL62" s="100">
        <f t="shared" si="617"/>
        <v>-10.720362492091283</v>
      </c>
      <c r="NM62" s="100">
        <f t="shared" si="617"/>
        <v>-11.930733436521876</v>
      </c>
      <c r="NN62" s="100">
        <f t="shared" si="617"/>
        <v>-12.954755441455291</v>
      </c>
      <c r="NO62" s="100">
        <f t="shared" si="617"/>
        <v>-13.831860820028112</v>
      </c>
      <c r="NP62" s="100">
        <f t="shared" si="617"/>
        <v>-14.591214734114146</v>
      </c>
      <c r="NQ62" s="100">
        <f t="shared" si="617"/>
        <v>-15.254817243317262</v>
      </c>
      <c r="NR62" s="100">
        <f t="shared" si="617"/>
        <v>-15.839556169215768</v>
      </c>
      <c r="NS62" s="100">
        <f t="shared" si="617"/>
        <v>-16.358598584721761</v>
      </c>
      <c r="NT62" s="100">
        <f t="shared" si="617"/>
        <v>-16.822354742758961</v>
      </c>
      <c r="NU62" s="100">
        <f t="shared" si="617"/>
        <v>-17.23915911986316</v>
      </c>
      <c r="NV62" s="100">
        <f t="shared" si="617"/>
        <v>-17.615760285083525</v>
      </c>
      <c r="NW62" s="100">
        <f t="shared" si="617"/>
        <v>-17.957679043383337</v>
      </c>
      <c r="NX62" s="100">
        <f t="shared" si="617"/>
        <v>-18.269474191737316</v>
      </c>
      <c r="NY62" s="100">
        <f t="shared" si="617"/>
        <v>-18.269474191737316</v>
      </c>
      <c r="NZ62" s="100">
        <f t="shared" si="617"/>
        <v>-18.794427507636044</v>
      </c>
      <c r="OA62" s="100">
        <f t="shared" si="617"/>
        <v>-19.031640123447346</v>
      </c>
      <c r="OB62" s="100">
        <f t="shared" si="617"/>
        <v>-19.254094161674573</v>
      </c>
      <c r="OC62" s="100">
        <f t="shared" si="617"/>
        <v>-19.463119288406943</v>
      </c>
      <c r="OD62" s="100">
        <f t="shared" si="617"/>
        <v>-19.659890779271421</v>
      </c>
      <c r="OE62" s="100">
        <f t="shared" si="617"/>
        <v>-19.845451203622986</v>
      </c>
      <c r="OF62" s="100">
        <f t="shared" si="617"/>
        <v>-20.020728568481985</v>
      </c>
      <c r="OG62" s="100">
        <f t="shared" si="617"/>
        <v>-20.186551576063181</v>
      </c>
      <c r="OH62" s="100">
        <f t="shared" si="617"/>
        <v>-20.343662514806709</v>
      </c>
      <c r="OI62" s="100">
        <f t="shared" si="617"/>
        <v>-20.492728199865155</v>
      </c>
      <c r="OJ62" s="100">
        <f t="shared" si="617"/>
        <v>-20.634349297775373</v>
      </c>
      <c r="OK62" s="100">
        <f t="shared" si="617"/>
        <v>-20.769068306177445</v>
      </c>
      <c r="OL62" s="100">
        <f t="shared" si="617"/>
        <v>-20.897376408923066</v>
      </c>
      <c r="OM62" s="100">
        <f t="shared" si="617"/>
        <v>-21.01971938672304</v>
      </c>
      <c r="ON62" s="100">
        <f t="shared" si="617"/>
        <v>-21.136502731330864</v>
      </c>
      <c r="OO62" s="100">
        <f t="shared" si="617"/>
        <v>-21.248096085405706</v>
      </c>
      <c r="OP62" s="100">
        <f t="shared" si="617"/>
        <v>-21.354837109302053</v>
      </c>
      <c r="OQ62" s="100">
        <f t="shared" si="617"/>
        <v>-22.253833557922775</v>
      </c>
      <c r="OR62" s="100">
        <f t="shared" si="617"/>
        <v>-23.168163863946063</v>
      </c>
      <c r="OS62" s="100">
        <f t="shared" si="617"/>
        <v>-23.602895097525163</v>
      </c>
      <c r="OT62" s="100">
        <f t="shared" si="617"/>
        <v>-24.023568517549364</v>
      </c>
      <c r="OU62" s="100">
        <f t="shared" si="617"/>
        <v>-24.43081192051622</v>
      </c>
      <c r="OV62" s="100">
        <f t="shared" si="617"/>
        <v>-24.825219087426063</v>
      </c>
      <c r="OW62" s="100">
        <f t="shared" si="617"/>
        <v>-25.20735182456383</v>
      </c>
      <c r="OX62" s="100">
        <f t="shared" si="617"/>
        <v>-25.577741882732482</v>
      </c>
      <c r="OY62" s="100">
        <f t="shared" si="617"/>
        <v>-25.936892760312276</v>
      </c>
      <c r="OZ62" s="100">
        <f t="shared" si="617"/>
        <v>-26.285281395747404</v>
      </c>
      <c r="PA62" s="100">
        <f t="shared" si="617"/>
        <v>-26.623359755158958</v>
      </c>
      <c r="PB62" s="100">
        <f t="shared" si="617"/>
        <v>-26.95155632077774</v>
      </c>
      <c r="PC62" s="100">
        <f t="shared" si="617"/>
        <v>-27.270277485810652</v>
      </c>
      <c r="PD62" s="100">
        <f t="shared" si="617"/>
        <v>-27.579908861215472</v>
      </c>
      <c r="PE62" s="100">
        <f t="shared" si="617"/>
        <v>-27.880816499681032</v>
      </c>
      <c r="PF62" s="100">
        <f t="shared" si="617"/>
        <v>-28.173348041902159</v>
      </c>
      <c r="PG62" s="100">
        <f t="shared" si="617"/>
        <v>-28.457833790012273</v>
      </c>
      <c r="PH62" s="100">
        <f t="shared" si="617"/>
        <v>-28.734587712800504</v>
      </c>
      <c r="PI62" s="100"/>
      <c r="PJ62" s="100"/>
      <c r="PK62" s="100"/>
    </row>
    <row r="63" spans="1:427" x14ac:dyDescent="0.2">
      <c r="A63" s="92"/>
      <c r="B63" s="92"/>
      <c r="C63" s="101">
        <v>26</v>
      </c>
      <c r="D63" s="98">
        <f t="shared" ref="D63:BE63" si="618">((D32/$C$270)-INT(D32/$C$270))*2*PI()</f>
        <v>5.8186814512592111</v>
      </c>
      <c r="E63" s="98">
        <f t="shared" si="618"/>
        <v>3.1075162457503818</v>
      </c>
      <c r="F63" s="98">
        <f t="shared" si="618"/>
        <v>5.4624416358651944</v>
      </c>
      <c r="G63" s="98">
        <f t="shared" si="618"/>
        <v>1.7528642939040304</v>
      </c>
      <c r="H63" s="98">
        <f t="shared" si="618"/>
        <v>4.4812016280433218</v>
      </c>
      <c r="I63" s="98">
        <f t="shared" si="618"/>
        <v>1.0394933351970268</v>
      </c>
      <c r="J63" s="98">
        <f t="shared" si="618"/>
        <v>3.9660223326241479</v>
      </c>
      <c r="K63" s="98">
        <f t="shared" si="618"/>
        <v>0.67482359161122429</v>
      </c>
      <c r="L63" s="98">
        <f t="shared" si="618"/>
        <v>3.7182111958292485</v>
      </c>
      <c r="M63" s="98">
        <f t="shared" si="618"/>
        <v>0.51948385519214768</v>
      </c>
      <c r="N63" s="98">
        <f t="shared" si="618"/>
        <v>3.6372579858003444</v>
      </c>
      <c r="O63" s="98">
        <f t="shared" si="618"/>
        <v>0.49923396253386404</v>
      </c>
      <c r="P63" s="98">
        <f t="shared" si="618"/>
        <v>3.6671742389164304</v>
      </c>
      <c r="Q63" s="98">
        <f t="shared" si="618"/>
        <v>0.57107420776361639</v>
      </c>
      <c r="R63" s="98">
        <f t="shared" si="618"/>
        <v>3.7744012454734825</v>
      </c>
      <c r="S63" s="98">
        <f t="shared" si="618"/>
        <v>0.70843806603392001</v>
      </c>
      <c r="T63" s="98">
        <f t="shared" si="618"/>
        <v>3.9376383704521438</v>
      </c>
      <c r="U63" s="98">
        <f t="shared" si="618"/>
        <v>0.89405062830618787</v>
      </c>
      <c r="V63" s="98">
        <f t="shared" si="618"/>
        <v>0.89405062830618787</v>
      </c>
      <c r="W63" s="98">
        <f t="shared" si="618"/>
        <v>1.2194671614158046</v>
      </c>
      <c r="X63" s="98">
        <f t="shared" si="618"/>
        <v>1.3924847558952338</v>
      </c>
      <c r="Y63" s="98">
        <f t="shared" si="618"/>
        <v>1.5715210987770587</v>
      </c>
      <c r="Z63" s="98">
        <f t="shared" si="618"/>
        <v>1.7560317897442854</v>
      </c>
      <c r="AA63" s="98">
        <f t="shared" si="618"/>
        <v>1.9455359671887493</v>
      </c>
      <c r="AB63" s="98">
        <f t="shared" si="618"/>
        <v>2.1396073275305167</v>
      </c>
      <c r="AC63" s="98">
        <f t="shared" si="618"/>
        <v>2.3378666217385931</v>
      </c>
      <c r="AD63" s="98">
        <f t="shared" si="618"/>
        <v>2.5399753538831753</v>
      </c>
      <c r="AE63" s="98">
        <f t="shared" si="618"/>
        <v>2.7456304634605764</v>
      </c>
      <c r="AF63" s="98">
        <f t="shared" si="618"/>
        <v>2.9545598172752676</v>
      </c>
      <c r="AG63" s="98">
        <f t="shared" si="618"/>
        <v>3.166518370965882</v>
      </c>
      <c r="AH63" s="98">
        <f t="shared" si="618"/>
        <v>3.3812848871802994</v>
      </c>
      <c r="AI63" s="98">
        <f t="shared" si="618"/>
        <v>3.5986591186284871</v>
      </c>
      <c r="AJ63" s="98">
        <f t="shared" si="618"/>
        <v>3.818459381110427</v>
      </c>
      <c r="AK63" s="98">
        <f t="shared" si="618"/>
        <v>4.0405204550654004</v>
      </c>
      <c r="AL63" s="98">
        <f t="shared" si="618"/>
        <v>4.2646917649987435</v>
      </c>
      <c r="AM63" s="98">
        <f t="shared" si="618"/>
        <v>4.4908357948552187</v>
      </c>
      <c r="AN63" s="98">
        <f t="shared" si="618"/>
        <v>3.9969185127291307</v>
      </c>
      <c r="AO63" s="98">
        <f t="shared" si="618"/>
        <v>5.3377096965797302</v>
      </c>
      <c r="AP63" s="98">
        <f t="shared" si="618"/>
        <v>2.9211400268039935</v>
      </c>
      <c r="AQ63" s="98">
        <f t="shared" si="618"/>
        <v>0.53863955806982056</v>
      </c>
      <c r="AR63" s="98">
        <f t="shared" si="618"/>
        <v>4.4717648840161264</v>
      </c>
      <c r="AS63" s="98">
        <f t="shared" si="618"/>
        <v>2.1526141513773847</v>
      </c>
      <c r="AT63" s="98">
        <f t="shared" si="618"/>
        <v>6.1461173979153623</v>
      </c>
      <c r="AU63" s="98">
        <f t="shared" si="618"/>
        <v>3.8845478110293419</v>
      </c>
      <c r="AV63" s="98">
        <f t="shared" si="618"/>
        <v>1.6498130790921171</v>
      </c>
      <c r="AW63" s="98">
        <f t="shared" si="618"/>
        <v>5.7238941162142192</v>
      </c>
      <c r="AX63" s="98">
        <f t="shared" si="618"/>
        <v>3.539284195686943</v>
      </c>
      <c r="AY63" s="98">
        <f t="shared" si="618"/>
        <v>1.3780962232211205</v>
      </c>
      <c r="AZ63" s="98">
        <f t="shared" si="618"/>
        <v>5.5225025900516451</v>
      </c>
      <c r="BA63" s="98">
        <f t="shared" si="618"/>
        <v>3.4051753424132074</v>
      </c>
      <c r="BB63" s="98">
        <f t="shared" si="618"/>
        <v>1.3083944062718287</v>
      </c>
      <c r="BC63" s="98">
        <f t="shared" si="618"/>
        <v>5.5144883145311505</v>
      </c>
      <c r="BD63" s="98">
        <f t="shared" si="618"/>
        <v>3.4562751797808291</v>
      </c>
      <c r="BE63" s="98">
        <f t="shared" si="618"/>
        <v>1.4161716574890033</v>
      </c>
      <c r="BF63" s="98"/>
      <c r="BG63" s="98"/>
      <c r="BH63" s="98"/>
      <c r="BI63" s="98"/>
      <c r="BJ63" s="98"/>
      <c r="BK63" s="98"/>
      <c r="BL63" s="98"/>
      <c r="BM63" s="98"/>
      <c r="BN63" s="98"/>
      <c r="BO63" s="98"/>
      <c r="BP63" s="98"/>
      <c r="BQ63" s="98"/>
      <c r="BR63" s="98"/>
      <c r="BS63" s="98"/>
      <c r="BT63" s="98"/>
      <c r="BU63" s="98"/>
      <c r="BV63" s="98"/>
      <c r="BW63" s="98"/>
      <c r="BX63" s="98"/>
      <c r="BY63" s="98"/>
      <c r="BZ63" s="98">
        <f t="shared" ref="BZ63:EA63" si="619">BZ32-$BX32</f>
        <v>1.0763645942344056</v>
      </c>
      <c r="CA63" s="98">
        <f t="shared" si="619"/>
        <v>-7.2669077279349494</v>
      </c>
      <c r="CB63" s="98">
        <f t="shared" si="619"/>
        <v>-9.9722003983628724</v>
      </c>
      <c r="CC63" s="98">
        <f t="shared" si="619"/>
        <v>-12.096229900825392</v>
      </c>
      <c r="CD63" s="98">
        <f t="shared" si="619"/>
        <v>-13.80380761382861</v>
      </c>
      <c r="CE63" s="98">
        <f t="shared" si="619"/>
        <v>-15.204161875886683</v>
      </c>
      <c r="CF63" s="98">
        <f t="shared" si="619"/>
        <v>-16.372058533863424</v>
      </c>
      <c r="CG63" s="98">
        <f t="shared" si="619"/>
        <v>-17.360173464820434</v>
      </c>
      <c r="CH63" s="98">
        <f t="shared" si="619"/>
        <v>-18.206578698828366</v>
      </c>
      <c r="CI63" s="98">
        <f t="shared" si="619"/>
        <v>-18.939417490220507</v>
      </c>
      <c r="CJ63" s="98">
        <f t="shared" si="619"/>
        <v>-19.579911210030275</v>
      </c>
      <c r="CK63" s="98">
        <f t="shared" si="619"/>
        <v>-20.144346082619734</v>
      </c>
      <c r="CL63" s="98">
        <f t="shared" si="619"/>
        <v>-20.645418299630165</v>
      </c>
      <c r="CM63" s="98">
        <f t="shared" si="619"/>
        <v>-21.093165034585638</v>
      </c>
      <c r="CN63" s="98">
        <f t="shared" si="619"/>
        <v>-21.495621820962867</v>
      </c>
      <c r="CO63" s="98">
        <f t="shared" si="619"/>
        <v>-21.859295180406917</v>
      </c>
      <c r="CP63" s="98">
        <f t="shared" si="619"/>
        <v>-22.189508043926452</v>
      </c>
      <c r="CQ63" s="98">
        <f t="shared" si="619"/>
        <v>-22.490656003944395</v>
      </c>
      <c r="CR63" s="98">
        <f t="shared" si="619"/>
        <v>-22.490656003944395</v>
      </c>
      <c r="CS63" s="98">
        <f t="shared" si="619"/>
        <v>-23.000256823510142</v>
      </c>
      <c r="CT63" s="98">
        <f t="shared" si="619"/>
        <v>-23.23055346274532</v>
      </c>
      <c r="CU63" s="98">
        <f t="shared" si="619"/>
        <v>-23.446534496519917</v>
      </c>
      <c r="CV63" s="98">
        <f t="shared" si="619"/>
        <v>-23.649488904159455</v>
      </c>
      <c r="CW63" s="98">
        <f t="shared" si="619"/>
        <v>-23.840556049249898</v>
      </c>
      <c r="CX63" s="98">
        <f t="shared" si="619"/>
        <v>-24.020746691434539</v>
      </c>
      <c r="CY63" s="98">
        <f t="shared" si="619"/>
        <v>-24.19096056719215</v>
      </c>
      <c r="CZ63" s="98">
        <f t="shared" si="619"/>
        <v>-24.352001173517181</v>
      </c>
      <c r="DA63" s="98">
        <f t="shared" si="619"/>
        <v>-24.504588258488099</v>
      </c>
      <c r="DB63" s="98">
        <f t="shared" si="619"/>
        <v>-24.649368421883707</v>
      </c>
      <c r="DC63" s="98">
        <f t="shared" si="619"/>
        <v>-24.786924150242413</v>
      </c>
      <c r="DD63" s="98">
        <f t="shared" si="619"/>
        <v>-24.917781548841731</v>
      </c>
      <c r="DE63" s="98">
        <f t="shared" si="619"/>
        <v>-25.042416984101379</v>
      </c>
      <c r="DF63" s="98">
        <f t="shared" si="619"/>
        <v>-25.161262810958533</v>
      </c>
      <c r="DG63" s="98">
        <f t="shared" si="619"/>
        <v>-25.274712328603243</v>
      </c>
      <c r="DH63" s="98">
        <f t="shared" si="619"/>
        <v>-25.383124082908864</v>
      </c>
      <c r="DI63" s="98">
        <f t="shared" si="619"/>
        <v>-25.486825613645095</v>
      </c>
      <c r="DJ63" s="98">
        <f t="shared" si="619"/>
        <v>-26.385021646920165</v>
      </c>
      <c r="DK63" s="98">
        <f t="shared" si="619"/>
        <v>-27.294071182138964</v>
      </c>
      <c r="DL63" s="98">
        <f t="shared" si="619"/>
        <v>-27.726291719783717</v>
      </c>
      <c r="DM63" s="98">
        <f t="shared" si="619"/>
        <v>-28.144536446413611</v>
      </c>
      <c r="DN63" s="98">
        <f t="shared" si="619"/>
        <v>-28.549429950277442</v>
      </c>
      <c r="DO63" s="98">
        <f t="shared" si="619"/>
        <v>-28.941562915265251</v>
      </c>
      <c r="DP63" s="98">
        <f t="shared" si="619"/>
        <v>-29.321494162879901</v>
      </c>
      <c r="DQ63" s="98">
        <f t="shared" si="619"/>
        <v>-29.689752571516578</v>
      </c>
      <c r="DR63" s="98">
        <f t="shared" si="619"/>
        <v>-30.046838878652977</v>
      </c>
      <c r="DS63" s="98">
        <f t="shared" si="619"/>
        <v>-30.393227371741091</v>
      </c>
      <c r="DT63" s="98">
        <f t="shared" si="619"/>
        <v>-30.729367473659067</v>
      </c>
      <c r="DU63" s="98">
        <f t="shared" si="619"/>
        <v>-31.055685228547702</v>
      </c>
      <c r="DV63" s="98">
        <f t="shared" si="619"/>
        <v>-31.372584693754561</v>
      </c>
      <c r="DW63" s="98">
        <f t="shared" si="619"/>
        <v>-31.680449243450425</v>
      </c>
      <c r="DX63" s="98">
        <f t="shared" si="619"/>
        <v>-31.979642789289613</v>
      </c>
      <c r="DY63" s="98">
        <f t="shared" si="619"/>
        <v>-32.270510923262805</v>
      </c>
      <c r="DZ63" s="98">
        <f t="shared" si="619"/>
        <v>-32.553381987655911</v>
      </c>
      <c r="EA63" s="98">
        <f t="shared" si="619"/>
        <v>-32.828568076780698</v>
      </c>
      <c r="EB63" s="98"/>
      <c r="EC63" s="98"/>
      <c r="ED63" s="98"/>
      <c r="EE63" s="98"/>
      <c r="EF63" s="98"/>
      <c r="EG63" s="98"/>
      <c r="EH63" s="98"/>
      <c r="EI63" s="98"/>
      <c r="EJ63" s="98"/>
      <c r="EK63" s="98"/>
      <c r="EL63" s="98"/>
      <c r="EM63" s="98"/>
      <c r="EN63" s="98"/>
      <c r="EO63" s="98"/>
      <c r="EP63" s="98"/>
      <c r="EU63" s="94"/>
      <c r="EV63" s="94"/>
      <c r="EW63" s="94"/>
      <c r="EX63" s="102">
        <v>26</v>
      </c>
      <c r="EY63" s="99">
        <f t="shared" ref="EY63:GZ63" si="620">((EY32/$EX$268)-INT(EY32/$EX$268))*2*PI()</f>
        <v>5.354177595338836</v>
      </c>
      <c r="EZ63" s="99">
        <f t="shared" si="620"/>
        <v>6.2150324915007635</v>
      </c>
      <c r="FA63" s="99">
        <f t="shared" si="620"/>
        <v>4.6416979645508025</v>
      </c>
      <c r="FB63" s="99">
        <f t="shared" si="620"/>
        <v>3.5057285878080608</v>
      </c>
      <c r="FC63" s="99">
        <f t="shared" si="620"/>
        <v>2.6792179489070573</v>
      </c>
      <c r="FD63" s="99">
        <f t="shared" si="620"/>
        <v>2.0789866703940536</v>
      </c>
      <c r="FE63" s="99">
        <f t="shared" si="620"/>
        <v>1.6488593580687099</v>
      </c>
      <c r="FF63" s="99">
        <f t="shared" si="620"/>
        <v>1.3496471832224486</v>
      </c>
      <c r="FG63" s="99">
        <f t="shared" si="620"/>
        <v>1.1532370844789106</v>
      </c>
      <c r="FH63" s="99">
        <f t="shared" si="620"/>
        <v>1.0389677103842954</v>
      </c>
      <c r="FI63" s="99">
        <f t="shared" si="620"/>
        <v>0.9913306644211024</v>
      </c>
      <c r="FJ63" s="99">
        <f t="shared" si="620"/>
        <v>0.99846792506772808</v>
      </c>
      <c r="FK63" s="99">
        <f t="shared" si="620"/>
        <v>1.051163170653274</v>
      </c>
      <c r="FL63" s="99">
        <f t="shared" si="620"/>
        <v>1.1421484155272328</v>
      </c>
      <c r="FM63" s="99">
        <f t="shared" si="620"/>
        <v>1.2656171837673791</v>
      </c>
      <c r="FN63" s="99">
        <f t="shared" si="620"/>
        <v>1.41687613206784</v>
      </c>
      <c r="FO63" s="99">
        <f t="shared" si="620"/>
        <v>1.5920914337247016</v>
      </c>
      <c r="FP63" s="99">
        <f t="shared" si="620"/>
        <v>1.7881012566123757</v>
      </c>
      <c r="FQ63" s="99">
        <f t="shared" si="620"/>
        <v>1.7881012566123757</v>
      </c>
      <c r="FR63" s="99">
        <f t="shared" si="620"/>
        <v>2.4389343228316092</v>
      </c>
      <c r="FS63" s="99">
        <f t="shared" si="620"/>
        <v>2.7849695117904676</v>
      </c>
      <c r="FT63" s="99">
        <f t="shared" si="620"/>
        <v>3.1430421975541174</v>
      </c>
      <c r="FU63" s="99">
        <f t="shared" si="620"/>
        <v>3.5120635794885708</v>
      </c>
      <c r="FV63" s="99">
        <f t="shared" si="620"/>
        <v>3.8910719343774987</v>
      </c>
      <c r="FW63" s="99">
        <f t="shared" si="620"/>
        <v>4.2792146550610335</v>
      </c>
      <c r="FX63" s="99">
        <f t="shared" si="620"/>
        <v>4.6757332434771861</v>
      </c>
      <c r="FY63" s="99">
        <f t="shared" si="620"/>
        <v>5.0799507077663506</v>
      </c>
      <c r="FZ63" s="99">
        <f t="shared" si="620"/>
        <v>5.4912609269211528</v>
      </c>
      <c r="GA63" s="99">
        <f t="shared" si="620"/>
        <v>5.9091196345505352</v>
      </c>
      <c r="GB63" s="99">
        <f t="shared" si="620"/>
        <v>4.985143475217782E-2</v>
      </c>
      <c r="GC63" s="99">
        <f t="shared" si="620"/>
        <v>0.47938446718101219</v>
      </c>
      <c r="GD63" s="99">
        <f t="shared" si="620"/>
        <v>0.91413293007738827</v>
      </c>
      <c r="GE63" s="99">
        <f t="shared" si="620"/>
        <v>1.3537334550412681</v>
      </c>
      <c r="GF63" s="99">
        <f t="shared" si="620"/>
        <v>1.7978556029512145</v>
      </c>
      <c r="GG63" s="99">
        <f t="shared" si="620"/>
        <v>2.2461982228179012</v>
      </c>
      <c r="GH63" s="99">
        <f t="shared" si="620"/>
        <v>2.6984862825308511</v>
      </c>
      <c r="GI63" s="99">
        <f t="shared" si="620"/>
        <v>1.7106517182786753</v>
      </c>
      <c r="GJ63" s="99">
        <f t="shared" si="620"/>
        <v>4.3922340859798732</v>
      </c>
      <c r="GK63" s="99">
        <f t="shared" si="620"/>
        <v>5.8422800536079871</v>
      </c>
      <c r="GL63" s="99">
        <f t="shared" si="620"/>
        <v>1.0772791161396411</v>
      </c>
      <c r="GM63" s="99">
        <f t="shared" si="620"/>
        <v>2.6603444608526665</v>
      </c>
      <c r="GN63" s="99">
        <f t="shared" si="620"/>
        <v>4.3052283027547693</v>
      </c>
      <c r="GO63" s="99">
        <f t="shared" si="620"/>
        <v>6.0090494886511392</v>
      </c>
      <c r="GP63" s="99">
        <f t="shared" si="620"/>
        <v>1.4859103148790973</v>
      </c>
      <c r="GQ63" s="99">
        <f t="shared" si="620"/>
        <v>3.2996261581842341</v>
      </c>
      <c r="GR63" s="99">
        <f t="shared" si="620"/>
        <v>5.1646029252488521</v>
      </c>
      <c r="GS63" s="99">
        <f t="shared" si="620"/>
        <v>0.79538308419429937</v>
      </c>
      <c r="GT63" s="99">
        <f t="shared" si="620"/>
        <v>2.7561924464422409</v>
      </c>
      <c r="GU63" s="99">
        <f t="shared" si="620"/>
        <v>4.7618198729237031</v>
      </c>
      <c r="GV63" s="99">
        <f t="shared" si="620"/>
        <v>0.52716537764682825</v>
      </c>
      <c r="GW63" s="99">
        <f t="shared" si="620"/>
        <v>2.6167888125436574</v>
      </c>
      <c r="GX63" s="99">
        <f t="shared" si="620"/>
        <v>4.7457913218827157</v>
      </c>
      <c r="GY63" s="99">
        <f t="shared" si="620"/>
        <v>0.6293650523820723</v>
      </c>
      <c r="GZ63" s="99">
        <f t="shared" si="620"/>
        <v>2.8323433149780066</v>
      </c>
      <c r="HA63" s="99"/>
      <c r="HB63" s="99"/>
      <c r="HC63" s="99"/>
      <c r="HD63" s="99"/>
      <c r="HE63" s="99"/>
      <c r="HF63" s="99"/>
      <c r="HG63" s="99"/>
      <c r="HH63" s="99"/>
      <c r="HI63" s="99"/>
      <c r="HJ63" s="99"/>
      <c r="HK63" s="99"/>
      <c r="HL63" s="99"/>
      <c r="HM63" s="99"/>
      <c r="HN63" s="99"/>
      <c r="HO63" s="99"/>
      <c r="HP63" s="99"/>
      <c r="HQ63" s="99"/>
      <c r="HR63" s="99"/>
      <c r="HS63" s="99"/>
      <c r="HT63" s="99"/>
      <c r="HU63" s="99"/>
      <c r="HV63" s="99"/>
      <c r="HW63" s="99">
        <f t="shared" ref="HW63:JX63" si="621">HW32-$BX32</f>
        <v>1.0763645942344056</v>
      </c>
      <c r="HX63" s="99">
        <f t="shared" si="621"/>
        <v>-7.2669077279349494</v>
      </c>
      <c r="HY63" s="99">
        <f t="shared" si="621"/>
        <v>-9.9722003983628724</v>
      </c>
      <c r="HZ63" s="99">
        <f t="shared" si="621"/>
        <v>-12.096229900825392</v>
      </c>
      <c r="IA63" s="99">
        <f t="shared" si="621"/>
        <v>-13.80380761382861</v>
      </c>
      <c r="IB63" s="99">
        <f t="shared" si="621"/>
        <v>-15.204161875886683</v>
      </c>
      <c r="IC63" s="99">
        <f t="shared" si="621"/>
        <v>-16.372058533863424</v>
      </c>
      <c r="ID63" s="99">
        <f t="shared" si="621"/>
        <v>-17.360173464820434</v>
      </c>
      <c r="IE63" s="99">
        <f t="shared" si="621"/>
        <v>-18.206578698828366</v>
      </c>
      <c r="IF63" s="99">
        <f t="shared" si="621"/>
        <v>-18.939417490220507</v>
      </c>
      <c r="IG63" s="99">
        <f t="shared" si="621"/>
        <v>-19.579911210030275</v>
      </c>
      <c r="IH63" s="99">
        <f t="shared" si="621"/>
        <v>-20.144346082619734</v>
      </c>
      <c r="II63" s="99">
        <f t="shared" si="621"/>
        <v>-20.645418299630165</v>
      </c>
      <c r="IJ63" s="99">
        <f t="shared" si="621"/>
        <v>-21.093165034585638</v>
      </c>
      <c r="IK63" s="99">
        <f t="shared" si="621"/>
        <v>-21.495621820962867</v>
      </c>
      <c r="IL63" s="99">
        <f t="shared" si="621"/>
        <v>-21.859295180406917</v>
      </c>
      <c r="IM63" s="99">
        <f t="shared" si="621"/>
        <v>-22.189508043926452</v>
      </c>
      <c r="IN63" s="99">
        <f t="shared" si="621"/>
        <v>-22.490656003944395</v>
      </c>
      <c r="IO63" s="99">
        <f t="shared" si="621"/>
        <v>-22.490656003944395</v>
      </c>
      <c r="IP63" s="99">
        <f t="shared" si="621"/>
        <v>-23.000256823510142</v>
      </c>
      <c r="IQ63" s="99">
        <f t="shared" si="621"/>
        <v>-23.23055346274532</v>
      </c>
      <c r="IR63" s="99">
        <f t="shared" si="621"/>
        <v>-23.446534496519917</v>
      </c>
      <c r="IS63" s="99">
        <f t="shared" si="621"/>
        <v>-23.649488904159455</v>
      </c>
      <c r="IT63" s="99">
        <f t="shared" si="621"/>
        <v>-23.840556049249898</v>
      </c>
      <c r="IU63" s="99">
        <f t="shared" si="621"/>
        <v>-24.020746691434539</v>
      </c>
      <c r="IV63" s="99">
        <f t="shared" si="621"/>
        <v>-24.19096056719215</v>
      </c>
      <c r="IW63" s="99">
        <f t="shared" si="621"/>
        <v>-24.352001173517181</v>
      </c>
      <c r="IX63" s="99">
        <f t="shared" si="621"/>
        <v>-24.504588258488099</v>
      </c>
      <c r="IY63" s="99">
        <f t="shared" si="621"/>
        <v>-24.649368421883707</v>
      </c>
      <c r="IZ63" s="99">
        <f t="shared" si="621"/>
        <v>-24.786924150242413</v>
      </c>
      <c r="JA63" s="99">
        <f t="shared" si="621"/>
        <v>-24.917781548841731</v>
      </c>
      <c r="JB63" s="99">
        <f t="shared" si="621"/>
        <v>-25.042416984101379</v>
      </c>
      <c r="JC63" s="99">
        <f t="shared" si="621"/>
        <v>-25.161262810958533</v>
      </c>
      <c r="JD63" s="99">
        <f t="shared" si="621"/>
        <v>-25.274712328603243</v>
      </c>
      <c r="JE63" s="99">
        <f t="shared" si="621"/>
        <v>-25.383124082908864</v>
      </c>
      <c r="JF63" s="99">
        <f t="shared" si="621"/>
        <v>-25.486825613645095</v>
      </c>
      <c r="JG63" s="99">
        <f t="shared" si="621"/>
        <v>-26.385021646920165</v>
      </c>
      <c r="JH63" s="99">
        <f t="shared" si="621"/>
        <v>-27.294071182138964</v>
      </c>
      <c r="JI63" s="99">
        <f t="shared" si="621"/>
        <v>-27.726291719783717</v>
      </c>
      <c r="JJ63" s="99">
        <f t="shared" si="621"/>
        <v>-28.144536446413611</v>
      </c>
      <c r="JK63" s="99">
        <f t="shared" si="621"/>
        <v>-28.549429950277442</v>
      </c>
      <c r="JL63" s="99">
        <f t="shared" si="621"/>
        <v>-28.941562915265251</v>
      </c>
      <c r="JM63" s="99">
        <f t="shared" si="621"/>
        <v>-29.321494162879901</v>
      </c>
      <c r="JN63" s="99">
        <f t="shared" si="621"/>
        <v>-29.689752571516578</v>
      </c>
      <c r="JO63" s="99">
        <f t="shared" si="621"/>
        <v>-30.046838878652977</v>
      </c>
      <c r="JP63" s="99">
        <f t="shared" si="621"/>
        <v>-30.393227371741091</v>
      </c>
      <c r="JQ63" s="99">
        <f t="shared" si="621"/>
        <v>-30.729367473659067</v>
      </c>
      <c r="JR63" s="99">
        <f t="shared" si="621"/>
        <v>-31.055685228547702</v>
      </c>
      <c r="JS63" s="99">
        <f t="shared" si="621"/>
        <v>-31.372584693754561</v>
      </c>
      <c r="JT63" s="99">
        <f t="shared" si="621"/>
        <v>-31.680449243450425</v>
      </c>
      <c r="JU63" s="99">
        <f t="shared" si="621"/>
        <v>-31.979642789289613</v>
      </c>
      <c r="JV63" s="99">
        <f t="shared" si="621"/>
        <v>-32.270510923262805</v>
      </c>
      <c r="JW63" s="99">
        <f t="shared" si="621"/>
        <v>-32.553381987655911</v>
      </c>
      <c r="JX63" s="99">
        <f t="shared" si="621"/>
        <v>-32.828568076780698</v>
      </c>
      <c r="JY63" s="99"/>
      <c r="JZ63" s="99"/>
      <c r="KA63" s="99"/>
      <c r="KH63" s="103">
        <v>26</v>
      </c>
      <c r="KI63" s="100">
        <f t="shared" ref="KI63:MJ63" si="622">((KI32/$KH$268)-INT(KI32/$KH$268))*2*PI()</f>
        <v>4.4251698834980857</v>
      </c>
      <c r="KJ63" s="100">
        <f t="shared" si="622"/>
        <v>6.1468796758219399</v>
      </c>
      <c r="KK63" s="100">
        <f t="shared" si="622"/>
        <v>3.0002106219220193</v>
      </c>
      <c r="KL63" s="100">
        <f t="shared" si="622"/>
        <v>0.72827186843653502</v>
      </c>
      <c r="KM63" s="100">
        <f t="shared" si="622"/>
        <v>5.3584358978141147</v>
      </c>
      <c r="KN63" s="100">
        <f t="shared" si="622"/>
        <v>4.1579733407881072</v>
      </c>
      <c r="KO63" s="100">
        <f t="shared" si="622"/>
        <v>3.2977187161374197</v>
      </c>
      <c r="KP63" s="100">
        <f t="shared" si="622"/>
        <v>2.6992943664448972</v>
      </c>
      <c r="KQ63" s="100">
        <f t="shared" si="622"/>
        <v>2.3064741689578212</v>
      </c>
      <c r="KR63" s="100">
        <f t="shared" si="622"/>
        <v>2.0779354207685907</v>
      </c>
      <c r="KS63" s="100">
        <f t="shared" si="622"/>
        <v>1.9826613288422048</v>
      </c>
      <c r="KT63" s="100">
        <f t="shared" si="622"/>
        <v>1.9969358501354562</v>
      </c>
      <c r="KU63" s="100">
        <f t="shared" si="622"/>
        <v>2.1023263413065481</v>
      </c>
      <c r="KV63" s="100">
        <f t="shared" si="622"/>
        <v>2.2842968310544656</v>
      </c>
      <c r="KW63" s="100">
        <f t="shared" si="622"/>
        <v>2.5312343675347582</v>
      </c>
      <c r="KX63" s="100">
        <f t="shared" si="622"/>
        <v>2.83375226413568</v>
      </c>
      <c r="KY63" s="100">
        <f t="shared" si="622"/>
        <v>3.1841828674494033</v>
      </c>
      <c r="KZ63" s="100">
        <f t="shared" si="622"/>
        <v>3.5762025132247515</v>
      </c>
      <c r="LA63" s="100">
        <f t="shared" si="622"/>
        <v>3.5762025132247515</v>
      </c>
      <c r="LB63" s="100">
        <f t="shared" si="622"/>
        <v>4.8778686456632183</v>
      </c>
      <c r="LC63" s="100">
        <f t="shared" si="622"/>
        <v>5.5699390235809352</v>
      </c>
      <c r="LD63" s="100">
        <f t="shared" si="622"/>
        <v>2.8990879286488937E-3</v>
      </c>
      <c r="LE63" s="100">
        <f t="shared" si="622"/>
        <v>0.74094185179755523</v>
      </c>
      <c r="LF63" s="100">
        <f t="shared" si="622"/>
        <v>1.4989585615754109</v>
      </c>
      <c r="LG63" s="100">
        <f t="shared" si="622"/>
        <v>2.2752440029424803</v>
      </c>
      <c r="LH63" s="100">
        <f t="shared" si="622"/>
        <v>3.0682811797747864</v>
      </c>
      <c r="LI63" s="100">
        <f t="shared" si="622"/>
        <v>3.8767161083531145</v>
      </c>
      <c r="LJ63" s="100">
        <f t="shared" si="622"/>
        <v>4.6993365466627193</v>
      </c>
      <c r="LK63" s="100">
        <f t="shared" si="622"/>
        <v>5.5350539619214842</v>
      </c>
      <c r="LL63" s="100">
        <f t="shared" si="622"/>
        <v>9.970286950435564E-2</v>
      </c>
      <c r="LM63" s="100">
        <f t="shared" si="622"/>
        <v>0.95876893436202437</v>
      </c>
      <c r="LN63" s="100">
        <f t="shared" si="622"/>
        <v>1.8282658601547765</v>
      </c>
      <c r="LO63" s="100">
        <f t="shared" si="622"/>
        <v>2.7074669100825361</v>
      </c>
      <c r="LP63" s="100">
        <f t="shared" si="622"/>
        <v>3.595711205902429</v>
      </c>
      <c r="LQ63" s="100">
        <f t="shared" si="622"/>
        <v>4.4923964456358023</v>
      </c>
      <c r="LR63" s="100">
        <f t="shared" si="622"/>
        <v>5.3969725650617022</v>
      </c>
      <c r="LS63" s="100">
        <f t="shared" si="622"/>
        <v>3.4213034365573507</v>
      </c>
      <c r="LT63" s="100">
        <f t="shared" si="622"/>
        <v>2.5012828647801602</v>
      </c>
      <c r="LU63" s="100">
        <f t="shared" si="622"/>
        <v>5.4013748000363879</v>
      </c>
      <c r="LV63" s="100">
        <f t="shared" si="622"/>
        <v>2.1545582322792822</v>
      </c>
      <c r="LW63" s="100">
        <f t="shared" si="622"/>
        <v>5.320688921705333</v>
      </c>
      <c r="LX63" s="100">
        <f t="shared" si="622"/>
        <v>2.3272712983299515</v>
      </c>
      <c r="LY63" s="100">
        <f t="shared" si="622"/>
        <v>5.7349136701226922</v>
      </c>
      <c r="LZ63" s="100">
        <f t="shared" si="622"/>
        <v>2.9718206297581946</v>
      </c>
      <c r="MA63" s="100">
        <f t="shared" si="622"/>
        <v>0.31606700918888164</v>
      </c>
      <c r="MB63" s="100">
        <f t="shared" si="622"/>
        <v>4.0460205433181171</v>
      </c>
      <c r="MC63" s="100">
        <f t="shared" si="622"/>
        <v>1.5907661683885987</v>
      </c>
      <c r="MD63" s="100">
        <f t="shared" si="622"/>
        <v>5.5123848928844819</v>
      </c>
      <c r="ME63" s="100">
        <f t="shared" si="622"/>
        <v>3.2404544386678205</v>
      </c>
      <c r="MF63" s="100">
        <f t="shared" si="622"/>
        <v>1.0543307552936565</v>
      </c>
      <c r="MG63" s="100">
        <f t="shared" si="622"/>
        <v>5.2335776250873147</v>
      </c>
      <c r="MH63" s="100">
        <f t="shared" si="622"/>
        <v>3.2083973365858447</v>
      </c>
      <c r="MI63" s="100">
        <f t="shared" si="622"/>
        <v>1.2587301047641446</v>
      </c>
      <c r="MJ63" s="100">
        <f t="shared" si="622"/>
        <v>5.6646866299560132</v>
      </c>
      <c r="MK63" s="100"/>
      <c r="ML63" s="100"/>
      <c r="MM63" s="100"/>
      <c r="MN63" s="100"/>
      <c r="MO63" s="100"/>
      <c r="MP63" s="100"/>
      <c r="MQ63" s="100"/>
      <c r="MR63" s="100"/>
      <c r="MS63" s="100"/>
      <c r="MT63" s="100"/>
      <c r="MU63" s="100"/>
      <c r="MV63" s="100"/>
      <c r="MW63" s="100"/>
      <c r="MX63" s="100"/>
      <c r="MY63" s="100"/>
      <c r="MZ63" s="100"/>
      <c r="NA63" s="100"/>
      <c r="NB63" s="100"/>
      <c r="NC63" s="100"/>
      <c r="ND63" s="100"/>
      <c r="NE63" s="100"/>
      <c r="NF63" s="100"/>
      <c r="NG63" s="100">
        <f t="shared" ref="NG63:PH63" si="623">NG32-$BX32</f>
        <v>1.0763645942344056</v>
      </c>
      <c r="NH63" s="100">
        <f t="shared" si="623"/>
        <v>-7.2669077279349494</v>
      </c>
      <c r="NI63" s="100">
        <f t="shared" si="623"/>
        <v>-9.9722003983628724</v>
      </c>
      <c r="NJ63" s="100">
        <f t="shared" si="623"/>
        <v>-12.096229900825392</v>
      </c>
      <c r="NK63" s="100">
        <f t="shared" si="623"/>
        <v>-13.80380761382861</v>
      </c>
      <c r="NL63" s="100">
        <f t="shared" si="623"/>
        <v>-15.204161875886683</v>
      </c>
      <c r="NM63" s="100">
        <f t="shared" si="623"/>
        <v>-16.372058533863424</v>
      </c>
      <c r="NN63" s="100">
        <f t="shared" si="623"/>
        <v>-17.360173464820434</v>
      </c>
      <c r="NO63" s="100">
        <f t="shared" si="623"/>
        <v>-18.206578698828366</v>
      </c>
      <c r="NP63" s="100">
        <f t="shared" si="623"/>
        <v>-18.939417490220507</v>
      </c>
      <c r="NQ63" s="100">
        <f t="shared" si="623"/>
        <v>-19.579911210030275</v>
      </c>
      <c r="NR63" s="100">
        <f t="shared" si="623"/>
        <v>-20.144346082619734</v>
      </c>
      <c r="NS63" s="100">
        <f t="shared" si="623"/>
        <v>-20.645418299630165</v>
      </c>
      <c r="NT63" s="100">
        <f t="shared" si="623"/>
        <v>-21.093165034585638</v>
      </c>
      <c r="NU63" s="100">
        <f t="shared" si="623"/>
        <v>-21.495621820962867</v>
      </c>
      <c r="NV63" s="100">
        <f t="shared" si="623"/>
        <v>-21.859295180406917</v>
      </c>
      <c r="NW63" s="100">
        <f t="shared" si="623"/>
        <v>-22.189508043926452</v>
      </c>
      <c r="NX63" s="100">
        <f t="shared" si="623"/>
        <v>-22.490656003944395</v>
      </c>
      <c r="NY63" s="100">
        <f t="shared" si="623"/>
        <v>-22.490656003944395</v>
      </c>
      <c r="NZ63" s="100">
        <f t="shared" si="623"/>
        <v>-23.000256823510142</v>
      </c>
      <c r="OA63" s="100">
        <f t="shared" si="623"/>
        <v>-23.23055346274532</v>
      </c>
      <c r="OB63" s="100">
        <f t="shared" si="623"/>
        <v>-23.446534496519917</v>
      </c>
      <c r="OC63" s="100">
        <f t="shared" si="623"/>
        <v>-23.649488904159455</v>
      </c>
      <c r="OD63" s="100">
        <f t="shared" si="623"/>
        <v>-23.840556049249898</v>
      </c>
      <c r="OE63" s="100">
        <f t="shared" si="623"/>
        <v>-24.020746691434539</v>
      </c>
      <c r="OF63" s="100">
        <f t="shared" si="623"/>
        <v>-24.19096056719215</v>
      </c>
      <c r="OG63" s="100">
        <f t="shared" si="623"/>
        <v>-24.352001173517181</v>
      </c>
      <c r="OH63" s="100">
        <f t="shared" si="623"/>
        <v>-24.504588258488099</v>
      </c>
      <c r="OI63" s="100">
        <f t="shared" si="623"/>
        <v>-24.649368421883707</v>
      </c>
      <c r="OJ63" s="100">
        <f t="shared" si="623"/>
        <v>-24.786924150242413</v>
      </c>
      <c r="OK63" s="100">
        <f t="shared" si="623"/>
        <v>-24.917781548841731</v>
      </c>
      <c r="OL63" s="100">
        <f t="shared" si="623"/>
        <v>-25.042416984101379</v>
      </c>
      <c r="OM63" s="100">
        <f t="shared" si="623"/>
        <v>-25.161262810958533</v>
      </c>
      <c r="ON63" s="100">
        <f t="shared" si="623"/>
        <v>-25.274712328603243</v>
      </c>
      <c r="OO63" s="100">
        <f t="shared" si="623"/>
        <v>-25.383124082908864</v>
      </c>
      <c r="OP63" s="100">
        <f t="shared" si="623"/>
        <v>-25.486825613645095</v>
      </c>
      <c r="OQ63" s="100">
        <f t="shared" si="623"/>
        <v>-26.385021646920165</v>
      </c>
      <c r="OR63" s="100">
        <f t="shared" si="623"/>
        <v>-27.294071182138964</v>
      </c>
      <c r="OS63" s="100">
        <f t="shared" si="623"/>
        <v>-27.726291719783717</v>
      </c>
      <c r="OT63" s="100">
        <f t="shared" si="623"/>
        <v>-28.144536446413611</v>
      </c>
      <c r="OU63" s="100">
        <f t="shared" si="623"/>
        <v>-28.549429950277442</v>
      </c>
      <c r="OV63" s="100">
        <f t="shared" si="623"/>
        <v>-28.941562915265251</v>
      </c>
      <c r="OW63" s="100">
        <f t="shared" si="623"/>
        <v>-29.321494162879901</v>
      </c>
      <c r="OX63" s="100">
        <f t="shared" si="623"/>
        <v>-29.689752571516578</v>
      </c>
      <c r="OY63" s="100">
        <f t="shared" si="623"/>
        <v>-30.046838878652977</v>
      </c>
      <c r="OZ63" s="100">
        <f t="shared" si="623"/>
        <v>-30.393227371741091</v>
      </c>
      <c r="PA63" s="100">
        <f t="shared" si="623"/>
        <v>-30.729367473659067</v>
      </c>
      <c r="PB63" s="100">
        <f t="shared" si="623"/>
        <v>-31.055685228547702</v>
      </c>
      <c r="PC63" s="100">
        <f t="shared" si="623"/>
        <v>-31.372584693754561</v>
      </c>
      <c r="PD63" s="100">
        <f t="shared" si="623"/>
        <v>-31.680449243450425</v>
      </c>
      <c r="PE63" s="100">
        <f t="shared" si="623"/>
        <v>-31.979642789289613</v>
      </c>
      <c r="PF63" s="100">
        <f t="shared" si="623"/>
        <v>-32.270510923262805</v>
      </c>
      <c r="PG63" s="100">
        <f t="shared" si="623"/>
        <v>-32.553381987655911</v>
      </c>
      <c r="PH63" s="100">
        <f t="shared" si="623"/>
        <v>-32.828568076780698</v>
      </c>
      <c r="PI63" s="100"/>
      <c r="PJ63" s="100"/>
      <c r="PK63" s="100"/>
    </row>
    <row r="64" spans="1:427" x14ac:dyDescent="0.2">
      <c r="A64" s="92"/>
      <c r="B64" s="92"/>
      <c r="C64" s="101">
        <v>27</v>
      </c>
      <c r="D64" s="98">
        <f t="shared" ref="D64:BE64" si="624">((D33/$C$270)-INT(D33/$C$270))*2*PI()</f>
        <v>5.868791230246325</v>
      </c>
      <c r="E64" s="98">
        <f t="shared" si="624"/>
        <v>3.367688287404687</v>
      </c>
      <c r="F64" s="98">
        <f t="shared" si="624"/>
        <v>5.789728942002963</v>
      </c>
      <c r="G64" s="98">
        <f t="shared" si="624"/>
        <v>2.1323516505610631</v>
      </c>
      <c r="H64" s="98">
        <f t="shared" si="624"/>
        <v>4.9022911413839987</v>
      </c>
      <c r="I64" s="98">
        <f t="shared" si="624"/>
        <v>1.4944332711369803</v>
      </c>
      <c r="J64" s="98">
        <f t="shared" si="624"/>
        <v>4.4489956020079759</v>
      </c>
      <c r="K64" s="98">
        <f t="shared" si="624"/>
        <v>1.1813659653970736</v>
      </c>
      <c r="L64" s="98">
        <f t="shared" si="624"/>
        <v>4.244828939973738</v>
      </c>
      <c r="M64" s="98">
        <f t="shared" si="624"/>
        <v>1.063395467985325</v>
      </c>
      <c r="N64" s="98">
        <f t="shared" si="624"/>
        <v>4.1962153549095307</v>
      </c>
      <c r="O64" s="98">
        <f t="shared" si="624"/>
        <v>1.0713956964474438</v>
      </c>
      <c r="P64" s="98">
        <f t="shared" si="624"/>
        <v>4.2510141110800035</v>
      </c>
      <c r="Q64" s="98">
        <f t="shared" si="624"/>
        <v>1.1653137574643866</v>
      </c>
      <c r="R64" s="98">
        <f t="shared" si="624"/>
        <v>4.3779593347429815</v>
      </c>
      <c r="S64" s="98">
        <f t="shared" si="624"/>
        <v>1.3203925575414708</v>
      </c>
      <c r="T64" s="98">
        <f t="shared" si="624"/>
        <v>4.5571966154367711</v>
      </c>
      <c r="U64" s="98">
        <f t="shared" si="624"/>
        <v>1.5205264560243843</v>
      </c>
      <c r="V64" s="98">
        <f t="shared" si="624"/>
        <v>1.5205264560243843</v>
      </c>
      <c r="W64" s="98">
        <f t="shared" si="624"/>
        <v>1.8576407109799089</v>
      </c>
      <c r="X64" s="98">
        <f t="shared" si="624"/>
        <v>2.0359289910911578</v>
      </c>
      <c r="Y64" s="98">
        <f t="shared" si="624"/>
        <v>2.2198994055610659</v>
      </c>
      <c r="Z64" s="98">
        <f t="shared" si="624"/>
        <v>2.4090385950887465</v>
      </c>
      <c r="AA64" s="98">
        <f t="shared" si="624"/>
        <v>2.6028930590436765</v>
      </c>
      <c r="AB64" s="98">
        <f t="shared" si="624"/>
        <v>2.8010607014001572</v>
      </c>
      <c r="AC64" s="98">
        <f t="shared" si="624"/>
        <v>3.0031837664345291</v>
      </c>
      <c r="AD64" s="98">
        <f t="shared" si="624"/>
        <v>3.2089429054125835</v>
      </c>
      <c r="AE64" s="98">
        <f t="shared" si="624"/>
        <v>3.4180521690010601</v>
      </c>
      <c r="AF64" s="98">
        <f t="shared" si="624"/>
        <v>3.6302547615416043</v>
      </c>
      <c r="AG64" s="98">
        <f t="shared" si="624"/>
        <v>3.8453194255849863</v>
      </c>
      <c r="AH64" s="98">
        <f t="shared" si="624"/>
        <v>4.0630373503877744</v>
      </c>
      <c r="AI64" s="98">
        <f t="shared" si="624"/>
        <v>4.2832195180377761</v>
      </c>
      <c r="AJ64" s="98">
        <f t="shared" si="624"/>
        <v>4.5056944167305684</v>
      </c>
      <c r="AK64" s="98">
        <f t="shared" si="624"/>
        <v>4.7303060633747211</v>
      </c>
      <c r="AL64" s="98">
        <f t="shared" si="624"/>
        <v>4.9569122878668503</v>
      </c>
      <c r="AM64" s="98">
        <f t="shared" si="624"/>
        <v>5.1853832395719071</v>
      </c>
      <c r="AN64" s="98">
        <f t="shared" si="624"/>
        <v>4.7118030678338121</v>
      </c>
      <c r="AO64" s="98">
        <f t="shared" si="624"/>
        <v>6.072950637286187</v>
      </c>
      <c r="AP64" s="98">
        <f t="shared" si="624"/>
        <v>3.6659955226411571</v>
      </c>
      <c r="AQ64" s="98">
        <f t="shared" si="624"/>
        <v>1.2927586493025585</v>
      </c>
      <c r="AR64" s="98">
        <f t="shared" si="624"/>
        <v>5.2348138467006393</v>
      </c>
      <c r="AS64" s="98">
        <f t="shared" si="624"/>
        <v>2.9242754896140517</v>
      </c>
      <c r="AT64" s="98">
        <f t="shared" si="624"/>
        <v>0.64290359312065437</v>
      </c>
      <c r="AU64" s="98">
        <f t="shared" si="624"/>
        <v>4.6725416673227285</v>
      </c>
      <c r="AV64" s="98">
        <f t="shared" si="624"/>
        <v>2.4455550532983938</v>
      </c>
      <c r="AW64" s="98">
        <f t="shared" si="624"/>
        <v>0.24393746526707036</v>
      </c>
      <c r="AX64" s="98">
        <f t="shared" si="624"/>
        <v>4.3497501733823336</v>
      </c>
      <c r="AY64" s="98">
        <f t="shared" si="624"/>
        <v>2.1955615584589192</v>
      </c>
      <c r="AZ64" s="98">
        <f t="shared" si="624"/>
        <v>6.3554772742280441E-2</v>
      </c>
      <c r="BA64" s="98">
        <f t="shared" si="624"/>
        <v>4.2359679495629647</v>
      </c>
      <c r="BB64" s="98">
        <f t="shared" si="624"/>
        <v>2.1455347009386077</v>
      </c>
      <c r="BC64" s="98">
        <f t="shared" si="624"/>
        <v>7.4592644366706429E-2</v>
      </c>
      <c r="BD64" s="98">
        <f t="shared" si="624"/>
        <v>4.3055244081891955</v>
      </c>
      <c r="BE64" s="98">
        <f t="shared" si="624"/>
        <v>2.2711988605867788</v>
      </c>
      <c r="BF64" s="98"/>
      <c r="BG64" s="98"/>
      <c r="BH64" s="98"/>
      <c r="BI64" s="98"/>
      <c r="BJ64" s="98"/>
      <c r="BK64" s="98"/>
      <c r="BL64" s="98"/>
      <c r="BM64" s="98"/>
      <c r="BN64" s="98"/>
      <c r="BO64" s="98"/>
      <c r="BP64" s="98"/>
      <c r="BQ64" s="98"/>
      <c r="BR64" s="98"/>
      <c r="BS64" s="98"/>
      <c r="BT64" s="98"/>
      <c r="BU64" s="98"/>
      <c r="BV64" s="98"/>
      <c r="BW64" s="98"/>
      <c r="BX64" s="98"/>
      <c r="BY64" s="98"/>
      <c r="BZ64" s="98">
        <f t="shared" ref="BZ64:EA64" si="625">BZ33-$BX33</f>
        <v>-4.9646948661760746</v>
      </c>
      <c r="CA64" s="98">
        <f t="shared" si="625"/>
        <v>-13.023848556705474</v>
      </c>
      <c r="CB64" s="98">
        <f t="shared" si="625"/>
        <v>-15.632341366807736</v>
      </c>
      <c r="CC64" s="98">
        <f t="shared" si="625"/>
        <v>-17.679687034013625</v>
      </c>
      <c r="CD64" s="98">
        <f t="shared" si="625"/>
        <v>-19.325477332220203</v>
      </c>
      <c r="CE64" s="98">
        <f t="shared" si="625"/>
        <v>-20.675226852375005</v>
      </c>
      <c r="CF64" s="98">
        <f t="shared" si="625"/>
        <v>-21.80105370970756</v>
      </c>
      <c r="CG64" s="98">
        <f t="shared" si="625"/>
        <v>-22.753723010529001</v>
      </c>
      <c r="CH64" s="98">
        <f t="shared" si="625"/>
        <v>-23.569906159159245</v>
      </c>
      <c r="CI64" s="98">
        <f t="shared" si="625"/>
        <v>-24.276702806533677</v>
      </c>
      <c r="CJ64" s="98">
        <f t="shared" si="625"/>
        <v>-24.894544256015223</v>
      </c>
      <c r="CK64" s="98">
        <f t="shared" si="625"/>
        <v>-25.439109554502551</v>
      </c>
      <c r="CL64" s="98">
        <f t="shared" si="625"/>
        <v>-25.922621715779854</v>
      </c>
      <c r="CM64" s="98">
        <f t="shared" si="625"/>
        <v>-26.354744390846605</v>
      </c>
      <c r="CN64" s="98">
        <f t="shared" si="625"/>
        <v>-26.743214753996853</v>
      </c>
      <c r="CO64" s="98">
        <f t="shared" si="625"/>
        <v>-27.094298407617913</v>
      </c>
      <c r="CP64" s="98">
        <f t="shared" si="625"/>
        <v>-27.413121797933229</v>
      </c>
      <c r="CQ64" s="98">
        <f t="shared" si="625"/>
        <v>-27.703918797344357</v>
      </c>
      <c r="CR64" s="98">
        <f t="shared" si="625"/>
        <v>-27.703918797344357</v>
      </c>
      <c r="CS64" s="98">
        <f t="shared" si="625"/>
        <v>-28.198582373226714</v>
      </c>
      <c r="CT64" s="98">
        <f t="shared" si="625"/>
        <v>-28.422156686038392</v>
      </c>
      <c r="CU64" s="98">
        <f t="shared" si="625"/>
        <v>-28.631849656044722</v>
      </c>
      <c r="CV64" s="98">
        <f t="shared" si="625"/>
        <v>-28.828910030330718</v>
      </c>
      <c r="CW64" s="98">
        <f t="shared" si="625"/>
        <v>-29.014441703974455</v>
      </c>
      <c r="CX64" s="98">
        <f t="shared" si="625"/>
        <v>-29.189424054632866</v>
      </c>
      <c r="CY64" s="98">
        <f t="shared" si="625"/>
        <v>-29.354728957249705</v>
      </c>
      <c r="CZ64" s="98">
        <f t="shared" si="625"/>
        <v>-29.511135092308763</v>
      </c>
      <c r="DA64" s="98">
        <f t="shared" si="625"/>
        <v>-29.65934003528605</v>
      </c>
      <c r="DB64" s="98">
        <f t="shared" si="625"/>
        <v>-29.799970517375044</v>
      </c>
      <c r="DC64" s="98">
        <f t="shared" si="625"/>
        <v>-29.933591171340566</v>
      </c>
      <c r="DD64" s="98">
        <f t="shared" si="625"/>
        <v>-30.060712016444171</v>
      </c>
      <c r="DE64" s="98">
        <f t="shared" si="625"/>
        <v>-30.18179488900256</v>
      </c>
      <c r="DF64" s="98">
        <f t="shared" si="625"/>
        <v>-30.297258987450505</v>
      </c>
      <c r="DG64" s="98">
        <f t="shared" si="625"/>
        <v>-30.407485670636021</v>
      </c>
      <c r="DH64" s="98">
        <f t="shared" si="625"/>
        <v>-30.51282262383782</v>
      </c>
      <c r="DI64" s="98">
        <f t="shared" si="625"/>
        <v>-30.613587487408097</v>
      </c>
      <c r="DJ64" s="98">
        <f t="shared" si="625"/>
        <v>-31.510813022460837</v>
      </c>
      <c r="DK64" s="98">
        <f t="shared" si="625"/>
        <v>-32.41460992689511</v>
      </c>
      <c r="DL64" s="98">
        <f t="shared" si="625"/>
        <v>-32.844337971083291</v>
      </c>
      <c r="DM64" s="98">
        <f t="shared" si="625"/>
        <v>-33.26017455960627</v>
      </c>
      <c r="DN64" s="98">
        <f t="shared" si="625"/>
        <v>-33.662740806851843</v>
      </c>
      <c r="DO64" s="98">
        <f t="shared" si="625"/>
        <v>-34.052624059473573</v>
      </c>
      <c r="DP64" s="98">
        <f t="shared" si="625"/>
        <v>-34.43037993709433</v>
      </c>
      <c r="DQ64" s="98">
        <f t="shared" si="625"/>
        <v>-34.796534249415572</v>
      </c>
      <c r="DR64" s="98">
        <f t="shared" si="625"/>
        <v>-35.151584795538156</v>
      </c>
      <c r="DS64" s="98">
        <f t="shared" si="625"/>
        <v>-35.49600305145654</v>
      </c>
      <c r="DT64" s="98">
        <f t="shared" si="625"/>
        <v>-35.830235751722796</v>
      </c>
      <c r="DU64" s="98">
        <f t="shared" si="625"/>
        <v>-36.154706371220016</v>
      </c>
      <c r="DV64" s="98">
        <f t="shared" si="625"/>
        <v>-36.4698165128612</v>
      </c>
      <c r="DW64" s="98">
        <f t="shared" si="625"/>
        <v>-36.775947206854028</v>
      </c>
      <c r="DX64" s="98">
        <f t="shared" si="625"/>
        <v>-37.073460126963823</v>
      </c>
      <c r="DY64" s="98">
        <f t="shared" si="625"/>
        <v>-37.362698728972561</v>
      </c>
      <c r="DZ64" s="98">
        <f t="shared" si="625"/>
        <v>-37.643989316286138</v>
      </c>
      <c r="EA64" s="98">
        <f t="shared" si="625"/>
        <v>-37.917642037385434</v>
      </c>
      <c r="EB64" s="98"/>
      <c r="EC64" s="98"/>
      <c r="ED64" s="98"/>
      <c r="EE64" s="98"/>
      <c r="EF64" s="98"/>
      <c r="EG64" s="98"/>
      <c r="EH64" s="98"/>
      <c r="EI64" s="98"/>
      <c r="EJ64" s="98"/>
      <c r="EK64" s="98"/>
      <c r="EL64" s="98"/>
      <c r="EM64" s="98"/>
      <c r="EN64" s="98"/>
      <c r="EO64" s="98"/>
      <c r="EP64" s="98"/>
      <c r="EU64" s="94"/>
      <c r="EV64" s="94"/>
      <c r="EW64" s="94"/>
      <c r="EX64" s="102">
        <v>27</v>
      </c>
      <c r="EY64" s="99">
        <f t="shared" ref="EY64:GZ64" si="626">((EY33/$EX$268)-INT(EY33/$EX$268))*2*PI()</f>
        <v>5.4543971533130637</v>
      </c>
      <c r="EZ64" s="99">
        <f t="shared" si="626"/>
        <v>0.4521912676297874</v>
      </c>
      <c r="FA64" s="99">
        <f t="shared" si="626"/>
        <v>5.2962725768263406</v>
      </c>
      <c r="FB64" s="99">
        <f t="shared" si="626"/>
        <v>4.2647033011221263</v>
      </c>
      <c r="FC64" s="99">
        <f t="shared" si="626"/>
        <v>3.5213969755884102</v>
      </c>
      <c r="FD64" s="99">
        <f t="shared" si="626"/>
        <v>2.9888665422739606</v>
      </c>
      <c r="FE64" s="99">
        <f t="shared" si="626"/>
        <v>2.6148058968363661</v>
      </c>
      <c r="FF64" s="99">
        <f t="shared" si="626"/>
        <v>2.3627319307941472</v>
      </c>
      <c r="FG64" s="99">
        <f t="shared" si="626"/>
        <v>2.2064725727678893</v>
      </c>
      <c r="FH64" s="99">
        <f t="shared" si="626"/>
        <v>2.1267909359706501</v>
      </c>
      <c r="FI64" s="99">
        <f t="shared" si="626"/>
        <v>2.1092454026394751</v>
      </c>
      <c r="FJ64" s="99">
        <f t="shared" si="626"/>
        <v>2.1427913928948876</v>
      </c>
      <c r="FK64" s="99">
        <f t="shared" si="626"/>
        <v>2.2188429149804212</v>
      </c>
      <c r="FL64" s="99">
        <f t="shared" si="626"/>
        <v>2.3306275149287732</v>
      </c>
      <c r="FM64" s="99">
        <f t="shared" si="626"/>
        <v>2.4727333623063767</v>
      </c>
      <c r="FN64" s="99">
        <f t="shared" si="626"/>
        <v>2.6407851150829416</v>
      </c>
      <c r="FO64" s="99">
        <f t="shared" si="626"/>
        <v>2.8312079236939556</v>
      </c>
      <c r="FP64" s="99">
        <f t="shared" si="626"/>
        <v>3.0410529120487686</v>
      </c>
      <c r="FQ64" s="99">
        <f t="shared" si="626"/>
        <v>3.0410529120487686</v>
      </c>
      <c r="FR64" s="99">
        <f t="shared" si="626"/>
        <v>3.7152814219598178</v>
      </c>
      <c r="FS64" s="99">
        <f t="shared" si="626"/>
        <v>4.0718579821823155</v>
      </c>
      <c r="FT64" s="99">
        <f t="shared" si="626"/>
        <v>4.4397988111221318</v>
      </c>
      <c r="FU64" s="99">
        <f t="shared" si="626"/>
        <v>4.818077190177493</v>
      </c>
      <c r="FV64" s="99">
        <f t="shared" si="626"/>
        <v>5.205786118087353</v>
      </c>
      <c r="FW64" s="99">
        <f t="shared" si="626"/>
        <v>5.6021214028003143</v>
      </c>
      <c r="FX64" s="99">
        <f t="shared" si="626"/>
        <v>6.0063675328690582</v>
      </c>
      <c r="FY64" s="99">
        <f t="shared" si="626"/>
        <v>0.13470050364558053</v>
      </c>
      <c r="FZ64" s="99">
        <f t="shared" si="626"/>
        <v>0.55291903082253435</v>
      </c>
      <c r="GA64" s="99">
        <f t="shared" si="626"/>
        <v>0.97732421590362251</v>
      </c>
      <c r="GB64" s="99">
        <f t="shared" si="626"/>
        <v>1.4074535439903859</v>
      </c>
      <c r="GC64" s="99">
        <f t="shared" si="626"/>
        <v>1.8428893935959634</v>
      </c>
      <c r="GD64" s="99">
        <f t="shared" si="626"/>
        <v>2.2832537288959665</v>
      </c>
      <c r="GE64" s="99">
        <f t="shared" si="626"/>
        <v>2.7282035262815501</v>
      </c>
      <c r="GF64" s="99">
        <f t="shared" si="626"/>
        <v>3.1774268195698556</v>
      </c>
      <c r="GG64" s="99">
        <f t="shared" si="626"/>
        <v>3.6306392685541149</v>
      </c>
      <c r="GH64" s="99">
        <f t="shared" si="626"/>
        <v>4.0875811719642279</v>
      </c>
      <c r="GI64" s="99">
        <f t="shared" si="626"/>
        <v>3.1404208284880384</v>
      </c>
      <c r="GJ64" s="99">
        <f t="shared" si="626"/>
        <v>5.8627159673927887</v>
      </c>
      <c r="GK64" s="99">
        <f t="shared" si="626"/>
        <v>1.048805738102728</v>
      </c>
      <c r="GL64" s="99">
        <f t="shared" si="626"/>
        <v>2.5855172986051169</v>
      </c>
      <c r="GM64" s="99">
        <f t="shared" si="626"/>
        <v>4.1864423862216924</v>
      </c>
      <c r="GN64" s="99">
        <f t="shared" si="626"/>
        <v>5.8485509792281034</v>
      </c>
      <c r="GO64" s="99">
        <f t="shared" si="626"/>
        <v>1.2858071862413087</v>
      </c>
      <c r="GP64" s="99">
        <f t="shared" si="626"/>
        <v>3.0618980274658711</v>
      </c>
      <c r="GQ64" s="99">
        <f t="shared" si="626"/>
        <v>4.8911101065967877</v>
      </c>
      <c r="GR64" s="99">
        <f t="shared" si="626"/>
        <v>0.48787493053414072</v>
      </c>
      <c r="GS64" s="99">
        <f t="shared" si="626"/>
        <v>2.416315039585081</v>
      </c>
      <c r="GT64" s="99">
        <f t="shared" si="626"/>
        <v>4.3911231169178384</v>
      </c>
      <c r="GU64" s="99">
        <f t="shared" si="626"/>
        <v>0.12710954548456088</v>
      </c>
      <c r="GV64" s="99">
        <f t="shared" si="626"/>
        <v>2.1887505919463432</v>
      </c>
      <c r="GW64" s="99">
        <f t="shared" si="626"/>
        <v>4.2910694018772153</v>
      </c>
      <c r="GX64" s="99">
        <f t="shared" si="626"/>
        <v>0.14918528873341286</v>
      </c>
      <c r="GY64" s="99">
        <f t="shared" si="626"/>
        <v>2.3278635091988042</v>
      </c>
      <c r="GZ64" s="99">
        <f t="shared" si="626"/>
        <v>4.5423977211735576</v>
      </c>
      <c r="HA64" s="99"/>
      <c r="HB64" s="99"/>
      <c r="HC64" s="99"/>
      <c r="HD64" s="99"/>
      <c r="HE64" s="99"/>
      <c r="HF64" s="99"/>
      <c r="HG64" s="99"/>
      <c r="HH64" s="99"/>
      <c r="HI64" s="99"/>
      <c r="HJ64" s="99"/>
      <c r="HK64" s="99"/>
      <c r="HL64" s="99"/>
      <c r="HM64" s="99"/>
      <c r="HN64" s="99"/>
      <c r="HO64" s="99"/>
      <c r="HP64" s="99"/>
      <c r="HQ64" s="99"/>
      <c r="HR64" s="99"/>
      <c r="HS64" s="99"/>
      <c r="HT64" s="99"/>
      <c r="HU64" s="99"/>
      <c r="HV64" s="99"/>
      <c r="HW64" s="99">
        <f t="shared" ref="HW64:JX64" si="627">HW33-$BX33</f>
        <v>-4.9646948661760746</v>
      </c>
      <c r="HX64" s="99">
        <f t="shared" si="627"/>
        <v>-13.023848556705474</v>
      </c>
      <c r="HY64" s="99">
        <f t="shared" si="627"/>
        <v>-15.632341366807736</v>
      </c>
      <c r="HZ64" s="99">
        <f t="shared" si="627"/>
        <v>-17.679687034013625</v>
      </c>
      <c r="IA64" s="99">
        <f t="shared" si="627"/>
        <v>-19.325477332220203</v>
      </c>
      <c r="IB64" s="99">
        <f t="shared" si="627"/>
        <v>-20.675226852375005</v>
      </c>
      <c r="IC64" s="99">
        <f t="shared" si="627"/>
        <v>-21.80105370970756</v>
      </c>
      <c r="ID64" s="99">
        <f t="shared" si="627"/>
        <v>-22.753723010529001</v>
      </c>
      <c r="IE64" s="99">
        <f t="shared" si="627"/>
        <v>-23.569906159159245</v>
      </c>
      <c r="IF64" s="99">
        <f t="shared" si="627"/>
        <v>-24.276702806533677</v>
      </c>
      <c r="IG64" s="99">
        <f t="shared" si="627"/>
        <v>-24.894544256015223</v>
      </c>
      <c r="IH64" s="99">
        <f t="shared" si="627"/>
        <v>-25.439109554502551</v>
      </c>
      <c r="II64" s="99">
        <f t="shared" si="627"/>
        <v>-25.922621715779854</v>
      </c>
      <c r="IJ64" s="99">
        <f t="shared" si="627"/>
        <v>-26.354744390846605</v>
      </c>
      <c r="IK64" s="99">
        <f t="shared" si="627"/>
        <v>-26.743214753996853</v>
      </c>
      <c r="IL64" s="99">
        <f t="shared" si="627"/>
        <v>-27.094298407617913</v>
      </c>
      <c r="IM64" s="99">
        <f t="shared" si="627"/>
        <v>-27.413121797933229</v>
      </c>
      <c r="IN64" s="99">
        <f t="shared" si="627"/>
        <v>-27.703918797344357</v>
      </c>
      <c r="IO64" s="99">
        <f t="shared" si="627"/>
        <v>-27.703918797344357</v>
      </c>
      <c r="IP64" s="99">
        <f t="shared" si="627"/>
        <v>-28.198582373226714</v>
      </c>
      <c r="IQ64" s="99">
        <f t="shared" si="627"/>
        <v>-28.422156686038392</v>
      </c>
      <c r="IR64" s="99">
        <f t="shared" si="627"/>
        <v>-28.631849656044722</v>
      </c>
      <c r="IS64" s="99">
        <f t="shared" si="627"/>
        <v>-28.828910030330718</v>
      </c>
      <c r="IT64" s="99">
        <f t="shared" si="627"/>
        <v>-29.014441703974455</v>
      </c>
      <c r="IU64" s="99">
        <f t="shared" si="627"/>
        <v>-29.189424054632866</v>
      </c>
      <c r="IV64" s="99">
        <f t="shared" si="627"/>
        <v>-29.354728957249705</v>
      </c>
      <c r="IW64" s="99">
        <f t="shared" si="627"/>
        <v>-29.511135092308763</v>
      </c>
      <c r="IX64" s="99">
        <f t="shared" si="627"/>
        <v>-29.65934003528605</v>
      </c>
      <c r="IY64" s="99">
        <f t="shared" si="627"/>
        <v>-29.799970517375044</v>
      </c>
      <c r="IZ64" s="99">
        <f t="shared" si="627"/>
        <v>-29.933591171340566</v>
      </c>
      <c r="JA64" s="99">
        <f t="shared" si="627"/>
        <v>-30.060712016444171</v>
      </c>
      <c r="JB64" s="99">
        <f t="shared" si="627"/>
        <v>-30.18179488900256</v>
      </c>
      <c r="JC64" s="99">
        <f t="shared" si="627"/>
        <v>-30.297258987450505</v>
      </c>
      <c r="JD64" s="99">
        <f t="shared" si="627"/>
        <v>-30.407485670636021</v>
      </c>
      <c r="JE64" s="99">
        <f t="shared" si="627"/>
        <v>-30.51282262383782</v>
      </c>
      <c r="JF64" s="99">
        <f t="shared" si="627"/>
        <v>-30.613587487408097</v>
      </c>
      <c r="JG64" s="99">
        <f t="shared" si="627"/>
        <v>-31.510813022460837</v>
      </c>
      <c r="JH64" s="99">
        <f t="shared" si="627"/>
        <v>-32.41460992689511</v>
      </c>
      <c r="JI64" s="99">
        <f t="shared" si="627"/>
        <v>-32.844337971083291</v>
      </c>
      <c r="JJ64" s="99">
        <f t="shared" si="627"/>
        <v>-33.26017455960627</v>
      </c>
      <c r="JK64" s="99">
        <f t="shared" si="627"/>
        <v>-33.662740806851843</v>
      </c>
      <c r="JL64" s="99">
        <f t="shared" si="627"/>
        <v>-34.052624059473573</v>
      </c>
      <c r="JM64" s="99">
        <f t="shared" si="627"/>
        <v>-34.43037993709433</v>
      </c>
      <c r="JN64" s="99">
        <f t="shared" si="627"/>
        <v>-34.796534249415572</v>
      </c>
      <c r="JO64" s="99">
        <f t="shared" si="627"/>
        <v>-35.151584795538156</v>
      </c>
      <c r="JP64" s="99">
        <f t="shared" si="627"/>
        <v>-35.49600305145654</v>
      </c>
      <c r="JQ64" s="99">
        <f t="shared" si="627"/>
        <v>-35.830235751722796</v>
      </c>
      <c r="JR64" s="99">
        <f t="shared" si="627"/>
        <v>-36.154706371220016</v>
      </c>
      <c r="JS64" s="99">
        <f t="shared" si="627"/>
        <v>-36.4698165128612</v>
      </c>
      <c r="JT64" s="99">
        <f t="shared" si="627"/>
        <v>-36.775947206854028</v>
      </c>
      <c r="JU64" s="99">
        <f t="shared" si="627"/>
        <v>-37.073460126963823</v>
      </c>
      <c r="JV64" s="99">
        <f t="shared" si="627"/>
        <v>-37.362698728972561</v>
      </c>
      <c r="JW64" s="99">
        <f t="shared" si="627"/>
        <v>-37.643989316286138</v>
      </c>
      <c r="JX64" s="99">
        <f t="shared" si="627"/>
        <v>-37.917642037385434</v>
      </c>
      <c r="JY64" s="99"/>
      <c r="JZ64" s="99"/>
      <c r="KA64" s="99"/>
      <c r="KH64" s="103">
        <v>27</v>
      </c>
      <c r="KI64" s="100">
        <f t="shared" ref="KI64:MJ64" si="628">((KI33/$KH$268)-INT(KI33/$KH$268))*2*PI()</f>
        <v>4.6256089994465412</v>
      </c>
      <c r="KJ64" s="100">
        <f t="shared" si="628"/>
        <v>0.90438253525957479</v>
      </c>
      <c r="KK64" s="100">
        <f t="shared" si="628"/>
        <v>4.3093598464730949</v>
      </c>
      <c r="KL64" s="100">
        <f t="shared" si="628"/>
        <v>2.2462212950646672</v>
      </c>
      <c r="KM64" s="100">
        <f t="shared" si="628"/>
        <v>0.75960864399723427</v>
      </c>
      <c r="KN64" s="100">
        <f t="shared" si="628"/>
        <v>5.9777330845479213</v>
      </c>
      <c r="KO64" s="100">
        <f t="shared" si="628"/>
        <v>5.2296117936727322</v>
      </c>
      <c r="KP64" s="100">
        <f t="shared" si="628"/>
        <v>4.7254638615882945</v>
      </c>
      <c r="KQ64" s="100">
        <f t="shared" si="628"/>
        <v>4.4129451455357787</v>
      </c>
      <c r="KR64" s="100">
        <f t="shared" si="628"/>
        <v>4.2535818719413001</v>
      </c>
      <c r="KS64" s="100">
        <f t="shared" si="628"/>
        <v>4.2184908052789503</v>
      </c>
      <c r="KT64" s="100">
        <f t="shared" si="628"/>
        <v>4.2855827857897753</v>
      </c>
      <c r="KU64" s="100">
        <f t="shared" si="628"/>
        <v>4.4376858299608424</v>
      </c>
      <c r="KV64" s="100">
        <f t="shared" si="628"/>
        <v>4.6612550298575464</v>
      </c>
      <c r="KW64" s="100">
        <f t="shared" si="628"/>
        <v>4.9454667246127535</v>
      </c>
      <c r="KX64" s="100">
        <f t="shared" si="628"/>
        <v>5.2815702301658831</v>
      </c>
      <c r="KY64" s="100">
        <f t="shared" si="628"/>
        <v>5.6624158473879111</v>
      </c>
      <c r="KZ64" s="100">
        <f t="shared" si="628"/>
        <v>6.0821058240975372</v>
      </c>
      <c r="LA64" s="100">
        <f t="shared" si="628"/>
        <v>6.0821058240975372</v>
      </c>
      <c r="LB64" s="100">
        <f t="shared" si="628"/>
        <v>1.1473775367400492</v>
      </c>
      <c r="LC64" s="100">
        <f t="shared" si="628"/>
        <v>1.8605306571850451</v>
      </c>
      <c r="LD64" s="100">
        <f t="shared" si="628"/>
        <v>2.596412315064677</v>
      </c>
      <c r="LE64" s="100">
        <f t="shared" si="628"/>
        <v>3.3529690731753994</v>
      </c>
      <c r="LF64" s="100">
        <f t="shared" si="628"/>
        <v>4.1283869289951198</v>
      </c>
      <c r="LG64" s="100">
        <f t="shared" si="628"/>
        <v>4.9210574984210416</v>
      </c>
      <c r="LH64" s="100">
        <f t="shared" si="628"/>
        <v>5.7295497585585311</v>
      </c>
      <c r="LI64" s="100">
        <f t="shared" si="628"/>
        <v>0.26940100729116107</v>
      </c>
      <c r="LJ64" s="100">
        <f t="shared" si="628"/>
        <v>1.1058380616450687</v>
      </c>
      <c r="LK64" s="100">
        <f t="shared" si="628"/>
        <v>1.954648431807245</v>
      </c>
      <c r="LL64" s="100">
        <f t="shared" si="628"/>
        <v>2.8149070879807718</v>
      </c>
      <c r="LM64" s="100">
        <f t="shared" si="628"/>
        <v>3.6857787871919268</v>
      </c>
      <c r="LN64" s="100">
        <f t="shared" si="628"/>
        <v>4.5665074577919329</v>
      </c>
      <c r="LO64" s="100">
        <f t="shared" si="628"/>
        <v>5.4564070525631001</v>
      </c>
      <c r="LP64" s="100">
        <f t="shared" si="628"/>
        <v>7.1668331960124634E-2</v>
      </c>
      <c r="LQ64" s="100">
        <f t="shared" si="628"/>
        <v>0.97809322992864345</v>
      </c>
      <c r="LR64" s="100">
        <f t="shared" si="628"/>
        <v>1.8919770367488695</v>
      </c>
      <c r="LS64" s="100">
        <f t="shared" si="628"/>
        <v>6.2808416569760768</v>
      </c>
      <c r="LT64" s="100">
        <f t="shared" si="628"/>
        <v>5.4422466276059902</v>
      </c>
      <c r="LU64" s="100">
        <f t="shared" si="628"/>
        <v>2.0976114762054561</v>
      </c>
      <c r="LV64" s="100">
        <f t="shared" si="628"/>
        <v>5.1710345972102338</v>
      </c>
      <c r="LW64" s="100">
        <f t="shared" si="628"/>
        <v>2.089699465263799</v>
      </c>
      <c r="LX64" s="100">
        <f t="shared" si="628"/>
        <v>5.4139166512766197</v>
      </c>
      <c r="LY64" s="100">
        <f t="shared" si="628"/>
        <v>2.5716143724826175</v>
      </c>
      <c r="LZ64" s="100">
        <f t="shared" si="628"/>
        <v>6.1237960549317423</v>
      </c>
      <c r="MA64" s="100">
        <f t="shared" si="628"/>
        <v>3.4990349060139891</v>
      </c>
      <c r="MB64" s="100">
        <f t="shared" si="628"/>
        <v>0.97574986106828143</v>
      </c>
      <c r="MC64" s="100">
        <f t="shared" si="628"/>
        <v>4.832630079170162</v>
      </c>
      <c r="MD64" s="100">
        <f t="shared" si="628"/>
        <v>2.4990609266560901</v>
      </c>
      <c r="ME64" s="100">
        <f t="shared" si="628"/>
        <v>0.25421909096912176</v>
      </c>
      <c r="MF64" s="100">
        <f t="shared" si="628"/>
        <v>4.3775011838926865</v>
      </c>
      <c r="MG64" s="100">
        <f t="shared" si="628"/>
        <v>2.2989534965748435</v>
      </c>
      <c r="MH64" s="100">
        <f t="shared" si="628"/>
        <v>0.29837057746682571</v>
      </c>
      <c r="MI64" s="100">
        <f t="shared" si="628"/>
        <v>4.6557270183976085</v>
      </c>
      <c r="MJ64" s="100">
        <f t="shared" si="628"/>
        <v>2.8016101351675289</v>
      </c>
      <c r="MK64" s="100"/>
      <c r="ML64" s="100"/>
      <c r="MM64" s="100"/>
      <c r="MN64" s="100"/>
      <c r="MO64" s="100"/>
      <c r="MP64" s="100"/>
      <c r="MQ64" s="100"/>
      <c r="MR64" s="100"/>
      <c r="MS64" s="100"/>
      <c r="MT64" s="100"/>
      <c r="MU64" s="100"/>
      <c r="MV64" s="100"/>
      <c r="MW64" s="100"/>
      <c r="MX64" s="100"/>
      <c r="MY64" s="100"/>
      <c r="MZ64" s="100"/>
      <c r="NA64" s="100"/>
      <c r="NB64" s="100"/>
      <c r="NC64" s="100"/>
      <c r="ND64" s="100"/>
      <c r="NE64" s="100"/>
      <c r="NF64" s="100"/>
      <c r="NG64" s="100">
        <f t="shared" ref="NG64:PH64" si="629">NG33-$BX33</f>
        <v>-4.9646948661760746</v>
      </c>
      <c r="NH64" s="100">
        <f t="shared" si="629"/>
        <v>-13.023848556705474</v>
      </c>
      <c r="NI64" s="100">
        <f t="shared" si="629"/>
        <v>-15.632341366807736</v>
      </c>
      <c r="NJ64" s="100">
        <f t="shared" si="629"/>
        <v>-17.679687034013625</v>
      </c>
      <c r="NK64" s="100">
        <f t="shared" si="629"/>
        <v>-19.325477332220203</v>
      </c>
      <c r="NL64" s="100">
        <f t="shared" si="629"/>
        <v>-20.675226852375005</v>
      </c>
      <c r="NM64" s="100">
        <f t="shared" si="629"/>
        <v>-21.80105370970756</v>
      </c>
      <c r="NN64" s="100">
        <f t="shared" si="629"/>
        <v>-22.753723010529001</v>
      </c>
      <c r="NO64" s="100">
        <f t="shared" si="629"/>
        <v>-23.569906159159245</v>
      </c>
      <c r="NP64" s="100">
        <f t="shared" si="629"/>
        <v>-24.276702806533677</v>
      </c>
      <c r="NQ64" s="100">
        <f t="shared" si="629"/>
        <v>-24.894544256015223</v>
      </c>
      <c r="NR64" s="100">
        <f t="shared" si="629"/>
        <v>-25.439109554502551</v>
      </c>
      <c r="NS64" s="100">
        <f t="shared" si="629"/>
        <v>-25.922621715779854</v>
      </c>
      <c r="NT64" s="100">
        <f t="shared" si="629"/>
        <v>-26.354744390846605</v>
      </c>
      <c r="NU64" s="100">
        <f t="shared" si="629"/>
        <v>-26.743214753996853</v>
      </c>
      <c r="NV64" s="100">
        <f t="shared" si="629"/>
        <v>-27.094298407617913</v>
      </c>
      <c r="NW64" s="100">
        <f t="shared" si="629"/>
        <v>-27.413121797933229</v>
      </c>
      <c r="NX64" s="100">
        <f t="shared" si="629"/>
        <v>-27.703918797344357</v>
      </c>
      <c r="NY64" s="100">
        <f t="shared" si="629"/>
        <v>-27.703918797344357</v>
      </c>
      <c r="NZ64" s="100">
        <f t="shared" si="629"/>
        <v>-28.198582373226714</v>
      </c>
      <c r="OA64" s="100">
        <f t="shared" si="629"/>
        <v>-28.422156686038392</v>
      </c>
      <c r="OB64" s="100">
        <f t="shared" si="629"/>
        <v>-28.631849656044722</v>
      </c>
      <c r="OC64" s="100">
        <f t="shared" si="629"/>
        <v>-28.828910030330718</v>
      </c>
      <c r="OD64" s="100">
        <f t="shared" si="629"/>
        <v>-29.014441703974455</v>
      </c>
      <c r="OE64" s="100">
        <f t="shared" si="629"/>
        <v>-29.189424054632866</v>
      </c>
      <c r="OF64" s="100">
        <f t="shared" si="629"/>
        <v>-29.354728957249705</v>
      </c>
      <c r="OG64" s="100">
        <f t="shared" si="629"/>
        <v>-29.511135092308763</v>
      </c>
      <c r="OH64" s="100">
        <f t="shared" si="629"/>
        <v>-29.65934003528605</v>
      </c>
      <c r="OI64" s="100">
        <f t="shared" si="629"/>
        <v>-29.799970517375044</v>
      </c>
      <c r="OJ64" s="100">
        <f t="shared" si="629"/>
        <v>-29.933591171340566</v>
      </c>
      <c r="OK64" s="100">
        <f t="shared" si="629"/>
        <v>-30.060712016444171</v>
      </c>
      <c r="OL64" s="100">
        <f t="shared" si="629"/>
        <v>-30.18179488900256</v>
      </c>
      <c r="OM64" s="100">
        <f t="shared" si="629"/>
        <v>-30.297258987450505</v>
      </c>
      <c r="ON64" s="100">
        <f t="shared" si="629"/>
        <v>-30.407485670636021</v>
      </c>
      <c r="OO64" s="100">
        <f t="shared" si="629"/>
        <v>-30.51282262383782</v>
      </c>
      <c r="OP64" s="100">
        <f t="shared" si="629"/>
        <v>-30.613587487408097</v>
      </c>
      <c r="OQ64" s="100">
        <f t="shared" si="629"/>
        <v>-31.510813022460837</v>
      </c>
      <c r="OR64" s="100">
        <f t="shared" si="629"/>
        <v>-32.41460992689511</v>
      </c>
      <c r="OS64" s="100">
        <f t="shared" si="629"/>
        <v>-32.844337971083291</v>
      </c>
      <c r="OT64" s="100">
        <f t="shared" si="629"/>
        <v>-33.26017455960627</v>
      </c>
      <c r="OU64" s="100">
        <f t="shared" si="629"/>
        <v>-33.662740806851843</v>
      </c>
      <c r="OV64" s="100">
        <f t="shared" si="629"/>
        <v>-34.052624059473573</v>
      </c>
      <c r="OW64" s="100">
        <f t="shared" si="629"/>
        <v>-34.43037993709433</v>
      </c>
      <c r="OX64" s="100">
        <f t="shared" si="629"/>
        <v>-34.796534249415572</v>
      </c>
      <c r="OY64" s="100">
        <f t="shared" si="629"/>
        <v>-35.151584795538156</v>
      </c>
      <c r="OZ64" s="100">
        <f t="shared" si="629"/>
        <v>-35.49600305145654</v>
      </c>
      <c r="PA64" s="100">
        <f t="shared" si="629"/>
        <v>-35.830235751722796</v>
      </c>
      <c r="PB64" s="100">
        <f t="shared" si="629"/>
        <v>-36.154706371220016</v>
      </c>
      <c r="PC64" s="100">
        <f t="shared" si="629"/>
        <v>-36.4698165128612</v>
      </c>
      <c r="PD64" s="100">
        <f t="shared" si="629"/>
        <v>-36.775947206854028</v>
      </c>
      <c r="PE64" s="100">
        <f t="shared" si="629"/>
        <v>-37.073460126963823</v>
      </c>
      <c r="PF64" s="100">
        <f t="shared" si="629"/>
        <v>-37.362698728972561</v>
      </c>
      <c r="PG64" s="100">
        <f t="shared" si="629"/>
        <v>-37.643989316286138</v>
      </c>
      <c r="PH64" s="100">
        <f t="shared" si="629"/>
        <v>-37.917642037385434</v>
      </c>
      <c r="PI64" s="100"/>
      <c r="PJ64" s="100"/>
      <c r="PK64" s="100"/>
    </row>
    <row r="65" spans="1:427" x14ac:dyDescent="0.2">
      <c r="A65" s="92"/>
      <c r="B65" s="92"/>
      <c r="C65" s="101">
        <v>28</v>
      </c>
      <c r="D65" s="98">
        <f t="shared" ref="D65:BE65" si="630">((D34/$C$270)-INT(D34/$C$270))*2*PI()</f>
        <v>6.0990762201541688</v>
      </c>
      <c r="E65" s="98">
        <f t="shared" si="630"/>
        <v>3.7964285826797788</v>
      </c>
      <c r="F65" s="98">
        <f t="shared" si="630"/>
        <v>6.2811051660527113</v>
      </c>
      <c r="G65" s="98">
        <f t="shared" si="630"/>
        <v>2.6722097477191111</v>
      </c>
      <c r="H65" s="98">
        <f t="shared" si="630"/>
        <v>5.4806476299508269</v>
      </c>
      <c r="I65" s="98">
        <f t="shared" si="630"/>
        <v>2.1040257863311251</v>
      </c>
      <c r="J65" s="98">
        <f t="shared" si="630"/>
        <v>5.0843974003675623</v>
      </c>
      <c r="K65" s="98">
        <f t="shared" si="630"/>
        <v>1.8384264613850927</v>
      </c>
      <c r="L65" s="98">
        <f t="shared" si="630"/>
        <v>4.9203088179912999</v>
      </c>
      <c r="M65" s="98">
        <f t="shared" si="630"/>
        <v>1.7547216942884618</v>
      </c>
      <c r="N65" s="98">
        <f t="shared" si="630"/>
        <v>4.9013123394361378</v>
      </c>
      <c r="O65" s="98">
        <f t="shared" si="630"/>
        <v>1.7885661802997865</v>
      </c>
      <c r="P65" s="98">
        <f t="shared" si="630"/>
        <v>4.9788533550069287</v>
      </c>
      <c r="Q65" s="98">
        <f t="shared" si="630"/>
        <v>1.9026465476329404</v>
      </c>
      <c r="R65" s="98">
        <f t="shared" si="630"/>
        <v>5.1237929494363819</v>
      </c>
      <c r="S65" s="98">
        <f t="shared" si="630"/>
        <v>2.0738811100340695</v>
      </c>
      <c r="T65" s="98">
        <f t="shared" si="630"/>
        <v>5.3176136445374267</v>
      </c>
      <c r="U65" s="98">
        <f t="shared" si="630"/>
        <v>2.2872435895946799</v>
      </c>
      <c r="V65" s="98">
        <f t="shared" si="630"/>
        <v>2.2872435895946799</v>
      </c>
      <c r="W65" s="98">
        <f t="shared" si="630"/>
        <v>2.6350584562674282</v>
      </c>
      <c r="X65" s="98">
        <f t="shared" si="630"/>
        <v>2.8181650903849618</v>
      </c>
      <c r="Y65" s="98">
        <f t="shared" si="630"/>
        <v>3.0066444090846329</v>
      </c>
      <c r="Z65" s="98">
        <f t="shared" si="630"/>
        <v>3.2000117444780782</v>
      </c>
      <c r="AA65" s="98">
        <f t="shared" si="630"/>
        <v>3.3978388676054765</v>
      </c>
      <c r="AB65" s="98">
        <f t="shared" si="630"/>
        <v>3.5997460263572889</v>
      </c>
      <c r="AC65" s="98">
        <f t="shared" si="630"/>
        <v>3.8053952910295301</v>
      </c>
      <c r="AD65" s="98">
        <f t="shared" si="630"/>
        <v>4.0144849642260958</v>
      </c>
      <c r="AE65" s="98">
        <f t="shared" si="630"/>
        <v>4.2267448620918513</v>
      </c>
      <c r="AF65" s="98">
        <f t="shared" si="630"/>
        <v>4.4419323127693424</v>
      </c>
      <c r="AG65" s="98">
        <f t="shared" si="630"/>
        <v>4.6598287482927301</v>
      </c>
      <c r="AH65" s="98">
        <f t="shared" si="630"/>
        <v>4.8802367899123604</v>
      </c>
      <c r="AI65" s="98">
        <f t="shared" si="630"/>
        <v>5.1029777456172267</v>
      </c>
      <c r="AJ65" s="98">
        <f t="shared" si="630"/>
        <v>5.3278894535303145</v>
      </c>
      <c r="AK65" s="98">
        <f t="shared" si="630"/>
        <v>5.5548244167496597</v>
      </c>
      <c r="AL65" s="98">
        <f t="shared" si="630"/>
        <v>5.7836481847701284</v>
      </c>
      <c r="AM65" s="98">
        <f t="shared" si="630"/>
        <v>6.014237944331323</v>
      </c>
      <c r="AN65" s="98">
        <f t="shared" si="630"/>
        <v>5.5596610945350076</v>
      </c>
      <c r="AO65" s="98">
        <f t="shared" si="630"/>
        <v>0.65651452430958923</v>
      </c>
      <c r="AP65" s="98">
        <f t="shared" si="630"/>
        <v>4.5416520767807258</v>
      </c>
      <c r="AQ65" s="98">
        <f t="shared" si="630"/>
        <v>2.1769880766779579</v>
      </c>
      <c r="AR65" s="98">
        <f t="shared" si="630"/>
        <v>6.1272985289142889</v>
      </c>
      <c r="AS65" s="98">
        <f t="shared" si="630"/>
        <v>3.8247136610407546</v>
      </c>
      <c r="AT65" s="98">
        <f t="shared" si="630"/>
        <v>1.5510083926409586</v>
      </c>
      <c r="AU65" s="98">
        <f t="shared" si="630"/>
        <v>5.5880402528559516</v>
      </c>
      <c r="AV65" s="98">
        <f t="shared" si="630"/>
        <v>3.3681877749080917</v>
      </c>
      <c r="AW65" s="98">
        <f t="shared" si="630"/>
        <v>1.1734570928572601</v>
      </c>
      <c r="AX65" s="98">
        <f t="shared" si="630"/>
        <v>5.2859211752374415</v>
      </c>
      <c r="AY65" s="98">
        <f t="shared" si="630"/>
        <v>3.1381594271199873</v>
      </c>
      <c r="AZ65" s="98">
        <f t="shared" si="630"/>
        <v>1.0123653949341134</v>
      </c>
      <c r="BA65" s="98">
        <f t="shared" si="630"/>
        <v>5.1907870171096819</v>
      </c>
      <c r="BB65" s="98">
        <f t="shared" si="630"/>
        <v>3.1061671598092646</v>
      </c>
      <c r="BC65" s="98">
        <f t="shared" si="630"/>
        <v>1.04085217919061</v>
      </c>
      <c r="BD65" s="98">
        <f t="shared" si="630"/>
        <v>5.2772329597683933</v>
      </c>
      <c r="BE65" s="98">
        <f t="shared" si="630"/>
        <v>3.2481861741051898</v>
      </c>
      <c r="BF65" s="98"/>
      <c r="BG65" s="98"/>
      <c r="BH65" s="98"/>
      <c r="BI65" s="98"/>
      <c r="BJ65" s="98"/>
      <c r="BK65" s="98"/>
      <c r="BL65" s="98"/>
      <c r="BM65" s="98"/>
      <c r="BN65" s="98"/>
      <c r="BO65" s="98"/>
      <c r="BP65" s="98"/>
      <c r="BQ65" s="98"/>
      <c r="BR65" s="98"/>
      <c r="BS65" s="98"/>
      <c r="BT65" s="98"/>
      <c r="BU65" s="98"/>
      <c r="BV65" s="98"/>
      <c r="BW65" s="98"/>
      <c r="BX65" s="98"/>
      <c r="BY65" s="98"/>
      <c r="BZ65" s="98">
        <f t="shared" ref="BZ65:EA65" si="631">BZ34-$BX34</f>
        <v>-12.990880508134182</v>
      </c>
      <c r="CA65" s="98">
        <f t="shared" si="631"/>
        <v>-20.756675318823625</v>
      </c>
      <c r="CB65" s="98">
        <f t="shared" si="631"/>
        <v>-23.268012317958863</v>
      </c>
      <c r="CC65" s="98">
        <f t="shared" si="631"/>
        <v>-25.239210223438448</v>
      </c>
      <c r="CD65" s="98">
        <f t="shared" si="631"/>
        <v>-26.824130001142009</v>
      </c>
      <c r="CE65" s="98">
        <f t="shared" si="631"/>
        <v>-28.124330694999031</v>
      </c>
      <c r="CF65" s="98">
        <f t="shared" si="631"/>
        <v>-29.209166739084651</v>
      </c>
      <c r="CG65" s="98">
        <f t="shared" si="631"/>
        <v>-30.127437506915953</v>
      </c>
      <c r="CH65" s="98">
        <f t="shared" si="631"/>
        <v>-30.914389184460077</v>
      </c>
      <c r="CI65" s="98">
        <f t="shared" si="631"/>
        <v>-31.596068580869087</v>
      </c>
      <c r="CJ65" s="98">
        <f t="shared" si="631"/>
        <v>-32.192115451207826</v>
      </c>
      <c r="CK65" s="98">
        <f t="shared" si="631"/>
        <v>-32.717604007956282</v>
      </c>
      <c r="CL65" s="98">
        <f t="shared" si="631"/>
        <v>-33.184288186273733</v>
      </c>
      <c r="CM65" s="98">
        <f t="shared" si="631"/>
        <v>-33.601462879101206</v>
      </c>
      <c r="CN65" s="98">
        <f t="shared" si="631"/>
        <v>-33.97657176158225</v>
      </c>
      <c r="CO65" s="98">
        <f t="shared" si="631"/>
        <v>-34.315644184890658</v>
      </c>
      <c r="CP65" s="98">
        <f t="shared" si="631"/>
        <v>-34.62361445260558</v>
      </c>
      <c r="CQ65" s="98">
        <f t="shared" si="631"/>
        <v>-34.904558682821516</v>
      </c>
      <c r="CR65" s="98">
        <f t="shared" si="631"/>
        <v>-34.904558682821516</v>
      </c>
      <c r="CS65" s="98">
        <f t="shared" si="631"/>
        <v>-35.384987566358092</v>
      </c>
      <c r="CT65" s="98">
        <f t="shared" si="631"/>
        <v>-35.602164231333575</v>
      </c>
      <c r="CU65" s="98">
        <f t="shared" si="631"/>
        <v>-35.805877637856298</v>
      </c>
      <c r="CV65" s="98">
        <f t="shared" si="631"/>
        <v>-35.997337368773202</v>
      </c>
      <c r="CW65" s="98">
        <f t="shared" si="631"/>
        <v>-36.177612843162848</v>
      </c>
      <c r="CX65" s="98">
        <f t="shared" si="631"/>
        <v>-36.347652977019521</v>
      </c>
      <c r="CY65" s="98">
        <f t="shared" si="631"/>
        <v>-36.508302635933262</v>
      </c>
      <c r="CZ65" s="98">
        <f t="shared" si="631"/>
        <v>-36.660316472304231</v>
      </c>
      <c r="DA65" s="98">
        <f t="shared" si="631"/>
        <v>-36.804370618160618</v>
      </c>
      <c r="DB65" s="98">
        <f t="shared" si="631"/>
        <v>-36.941072610407389</v>
      </c>
      <c r="DC65" s="98">
        <f t="shared" si="631"/>
        <v>-37.070969851721742</v>
      </c>
      <c r="DD65" s="98">
        <f t="shared" si="631"/>
        <v>-37.194556852446652</v>
      </c>
      <c r="DE65" s="98">
        <f t="shared" si="631"/>
        <v>-37.312281453070085</v>
      </c>
      <c r="DF65" s="98">
        <f t="shared" si="631"/>
        <v>-37.424550190474775</v>
      </c>
      <c r="DG65" s="98">
        <f t="shared" si="631"/>
        <v>-37.531732942024263</v>
      </c>
      <c r="DH65" s="98">
        <f t="shared" si="631"/>
        <v>-37.634166958139446</v>
      </c>
      <c r="DI65" s="98">
        <f t="shared" si="631"/>
        <v>-37.732160375096583</v>
      </c>
      <c r="DJ65" s="98">
        <f t="shared" si="631"/>
        <v>-38.628204026103674</v>
      </c>
      <c r="DK65" s="98">
        <f t="shared" si="631"/>
        <v>-39.526840462607936</v>
      </c>
      <c r="DL65" s="98">
        <f t="shared" si="631"/>
        <v>-39.954125979895935</v>
      </c>
      <c r="DM65" s="98">
        <f t="shared" si="631"/>
        <v>-40.367606526421582</v>
      </c>
      <c r="DN65" s="98">
        <f t="shared" si="631"/>
        <v>-40.76789944105272</v>
      </c>
      <c r="DO65" s="98">
        <f t="shared" si="631"/>
        <v>-41.155588462352966</v>
      </c>
      <c r="DP65" s="98">
        <f t="shared" si="631"/>
        <v>-41.531225764937915</v>
      </c>
      <c r="DQ65" s="98">
        <f t="shared" si="631"/>
        <v>-41.895333871644908</v>
      </c>
      <c r="DR65" s="98">
        <f t="shared" si="631"/>
        <v>-42.24840744749622</v>
      </c>
      <c r="DS65" s="98">
        <f t="shared" si="631"/>
        <v>-42.590914981558683</v>
      </c>
      <c r="DT65" s="98">
        <f t="shared" si="631"/>
        <v>-42.923300362809414</v>
      </c>
      <c r="DU65" s="98">
        <f t="shared" si="631"/>
        <v>-43.245984356038889</v>
      </c>
      <c r="DV65" s="98">
        <f t="shared" si="631"/>
        <v>-43.559365983679982</v>
      </c>
      <c r="DW65" s="98">
        <f t="shared" si="631"/>
        <v>-43.863823819259437</v>
      </c>
      <c r="DX65" s="98">
        <f t="shared" si="631"/>
        <v>-44.159717197949703</v>
      </c>
      <c r="DY65" s="98">
        <f t="shared" si="631"/>
        <v>-44.447387349451503</v>
      </c>
      <c r="DZ65" s="98">
        <f t="shared" si="631"/>
        <v>-44.727158458185102</v>
      </c>
      <c r="EA65" s="98">
        <f t="shared" si="631"/>
        <v>-44.999338655503919</v>
      </c>
      <c r="EB65" s="98"/>
      <c r="EC65" s="98"/>
      <c r="ED65" s="98"/>
      <c r="EE65" s="98"/>
      <c r="EF65" s="98"/>
      <c r="EG65" s="98"/>
      <c r="EH65" s="98"/>
      <c r="EI65" s="98"/>
      <c r="EJ65" s="98"/>
      <c r="EK65" s="98"/>
      <c r="EL65" s="98"/>
      <c r="EM65" s="98"/>
      <c r="EN65" s="98"/>
      <c r="EO65" s="98"/>
      <c r="EP65" s="98"/>
      <c r="EU65" s="94"/>
      <c r="EV65" s="94"/>
      <c r="EW65" s="94"/>
      <c r="EX65" s="102">
        <v>28</v>
      </c>
      <c r="EY65" s="99">
        <f t="shared" ref="EY65:GZ65" si="632">((EY34/$EX$268)-INT(EY34/$EX$268))*2*PI()</f>
        <v>5.9149671331287514</v>
      </c>
      <c r="EZ65" s="99">
        <f t="shared" si="632"/>
        <v>1.3096718581799711</v>
      </c>
      <c r="FA65" s="99">
        <f t="shared" si="632"/>
        <v>6.2790250249258364</v>
      </c>
      <c r="FB65" s="99">
        <f t="shared" si="632"/>
        <v>5.3444194954382223</v>
      </c>
      <c r="FC65" s="99">
        <f t="shared" si="632"/>
        <v>4.6781099527220675</v>
      </c>
      <c r="FD65" s="99">
        <f t="shared" si="632"/>
        <v>4.2080515726622503</v>
      </c>
      <c r="FE65" s="99">
        <f t="shared" si="632"/>
        <v>3.8856094935555374</v>
      </c>
      <c r="FF65" s="99">
        <f t="shared" si="632"/>
        <v>3.6768529227701854</v>
      </c>
      <c r="FG65" s="99">
        <f t="shared" si="632"/>
        <v>3.5574323288030141</v>
      </c>
      <c r="FH65" s="99">
        <f t="shared" si="632"/>
        <v>3.5094433885769236</v>
      </c>
      <c r="FI65" s="99">
        <f t="shared" si="632"/>
        <v>3.5194393716926897</v>
      </c>
      <c r="FJ65" s="99">
        <f t="shared" si="632"/>
        <v>3.5771323605995731</v>
      </c>
      <c r="FK65" s="99">
        <f t="shared" si="632"/>
        <v>3.6745214028342712</v>
      </c>
      <c r="FL65" s="99">
        <f t="shared" si="632"/>
        <v>3.8052930952658808</v>
      </c>
      <c r="FM65" s="99">
        <f t="shared" si="632"/>
        <v>3.9644005916931779</v>
      </c>
      <c r="FN65" s="99">
        <f t="shared" si="632"/>
        <v>4.147762220068139</v>
      </c>
      <c r="FO65" s="99">
        <f t="shared" si="632"/>
        <v>4.352041981895268</v>
      </c>
      <c r="FP65" s="99">
        <f t="shared" si="632"/>
        <v>4.5744871791893598</v>
      </c>
      <c r="FQ65" s="99">
        <f t="shared" si="632"/>
        <v>4.5744871791893598</v>
      </c>
      <c r="FR65" s="99">
        <f t="shared" si="632"/>
        <v>5.2701169125348564</v>
      </c>
      <c r="FS65" s="99">
        <f t="shared" si="632"/>
        <v>5.6363301807699235</v>
      </c>
      <c r="FT65" s="99">
        <f t="shared" si="632"/>
        <v>6.0132888181692659</v>
      </c>
      <c r="FU65" s="99">
        <f t="shared" si="632"/>
        <v>0.11683818177656988</v>
      </c>
      <c r="FV65" s="99">
        <f t="shared" si="632"/>
        <v>0.51249242803136663</v>
      </c>
      <c r="FW65" s="99">
        <f t="shared" si="632"/>
        <v>0.91630674553499192</v>
      </c>
      <c r="FX65" s="99">
        <f t="shared" si="632"/>
        <v>1.327605274879474</v>
      </c>
      <c r="FY65" s="99">
        <f t="shared" si="632"/>
        <v>1.7457846212726051</v>
      </c>
      <c r="FZ65" s="99">
        <f t="shared" si="632"/>
        <v>2.1703044170041155</v>
      </c>
      <c r="GA65" s="99">
        <f t="shared" si="632"/>
        <v>2.6006793183590986</v>
      </c>
      <c r="GB65" s="99">
        <f t="shared" si="632"/>
        <v>3.0364721894058735</v>
      </c>
      <c r="GC65" s="99">
        <f t="shared" si="632"/>
        <v>3.4772882726451346</v>
      </c>
      <c r="GD65" s="99">
        <f t="shared" si="632"/>
        <v>3.9227701840548672</v>
      </c>
      <c r="GE65" s="99">
        <f t="shared" si="632"/>
        <v>4.3725935998810419</v>
      </c>
      <c r="GF65" s="99">
        <f t="shared" si="632"/>
        <v>4.826463526319734</v>
      </c>
      <c r="GG65" s="99">
        <f t="shared" si="632"/>
        <v>5.2841110623606715</v>
      </c>
      <c r="GH65" s="99">
        <f t="shared" si="632"/>
        <v>5.7452905814830597</v>
      </c>
      <c r="GI65" s="99">
        <f t="shared" si="632"/>
        <v>4.836136881890428</v>
      </c>
      <c r="GJ65" s="99">
        <f t="shared" si="632"/>
        <v>1.3130290486191785</v>
      </c>
      <c r="GK65" s="99">
        <f t="shared" si="632"/>
        <v>2.8001188463818649</v>
      </c>
      <c r="GL65" s="99">
        <f t="shared" si="632"/>
        <v>4.3539761533559158</v>
      </c>
      <c r="GM65" s="99">
        <f t="shared" si="632"/>
        <v>5.9714117506489917</v>
      </c>
      <c r="GN65" s="99">
        <f t="shared" si="632"/>
        <v>1.366242014901923</v>
      </c>
      <c r="GO65" s="99">
        <f t="shared" si="632"/>
        <v>3.1020167852819172</v>
      </c>
      <c r="GP65" s="99">
        <f t="shared" si="632"/>
        <v>4.8928951985323179</v>
      </c>
      <c r="GQ65" s="99">
        <f t="shared" si="632"/>
        <v>0.4531902426365973</v>
      </c>
      <c r="GR65" s="99">
        <f t="shared" si="632"/>
        <v>2.3469141857145202</v>
      </c>
      <c r="GS65" s="99">
        <f t="shared" si="632"/>
        <v>4.2886570432952968</v>
      </c>
      <c r="GT65" s="99">
        <f t="shared" si="632"/>
        <v>6.2763188542399746</v>
      </c>
      <c r="GU65" s="99">
        <f t="shared" si="632"/>
        <v>2.0247307898682267</v>
      </c>
      <c r="GV65" s="99">
        <f t="shared" si="632"/>
        <v>4.0983887270397776</v>
      </c>
      <c r="GW65" s="99">
        <f t="shared" si="632"/>
        <v>6.2123343196185292</v>
      </c>
      <c r="GX65" s="99">
        <f t="shared" si="632"/>
        <v>2.08170435838122</v>
      </c>
      <c r="GY65" s="99">
        <f t="shared" si="632"/>
        <v>4.2712806123572014</v>
      </c>
      <c r="GZ65" s="99">
        <f t="shared" si="632"/>
        <v>0.21318704103079306</v>
      </c>
      <c r="HA65" s="99"/>
      <c r="HB65" s="99"/>
      <c r="HC65" s="99"/>
      <c r="HD65" s="99"/>
      <c r="HE65" s="99"/>
      <c r="HF65" s="99"/>
      <c r="HG65" s="99"/>
      <c r="HH65" s="99"/>
      <c r="HI65" s="99"/>
      <c r="HJ65" s="99"/>
      <c r="HK65" s="99"/>
      <c r="HL65" s="99"/>
      <c r="HM65" s="99"/>
      <c r="HN65" s="99"/>
      <c r="HO65" s="99"/>
      <c r="HP65" s="99"/>
      <c r="HQ65" s="99"/>
      <c r="HR65" s="99"/>
      <c r="HS65" s="99"/>
      <c r="HT65" s="99"/>
      <c r="HU65" s="99"/>
      <c r="HV65" s="99"/>
      <c r="HW65" s="99">
        <f t="shared" ref="HW65:JX65" si="633">HW34-$BX34</f>
        <v>-12.990880508134182</v>
      </c>
      <c r="HX65" s="99">
        <f t="shared" si="633"/>
        <v>-20.756675318823625</v>
      </c>
      <c r="HY65" s="99">
        <f t="shared" si="633"/>
        <v>-23.268012317958863</v>
      </c>
      <c r="HZ65" s="99">
        <f t="shared" si="633"/>
        <v>-25.239210223438448</v>
      </c>
      <c r="IA65" s="99">
        <f t="shared" si="633"/>
        <v>-26.824130001142009</v>
      </c>
      <c r="IB65" s="99">
        <f t="shared" si="633"/>
        <v>-28.124330694999031</v>
      </c>
      <c r="IC65" s="99">
        <f t="shared" si="633"/>
        <v>-29.209166739084651</v>
      </c>
      <c r="ID65" s="99">
        <f t="shared" si="633"/>
        <v>-30.127437506915953</v>
      </c>
      <c r="IE65" s="99">
        <f t="shared" si="633"/>
        <v>-30.914389184460077</v>
      </c>
      <c r="IF65" s="99">
        <f t="shared" si="633"/>
        <v>-31.596068580869087</v>
      </c>
      <c r="IG65" s="99">
        <f t="shared" si="633"/>
        <v>-32.192115451207826</v>
      </c>
      <c r="IH65" s="99">
        <f t="shared" si="633"/>
        <v>-32.717604007956282</v>
      </c>
      <c r="II65" s="99">
        <f t="shared" si="633"/>
        <v>-33.184288186273733</v>
      </c>
      <c r="IJ65" s="99">
        <f t="shared" si="633"/>
        <v>-33.601462879101206</v>
      </c>
      <c r="IK65" s="99">
        <f t="shared" si="633"/>
        <v>-33.97657176158225</v>
      </c>
      <c r="IL65" s="99">
        <f t="shared" si="633"/>
        <v>-34.315644184890658</v>
      </c>
      <c r="IM65" s="99">
        <f t="shared" si="633"/>
        <v>-34.62361445260558</v>
      </c>
      <c r="IN65" s="99">
        <f t="shared" si="633"/>
        <v>-34.904558682821516</v>
      </c>
      <c r="IO65" s="99">
        <f t="shared" si="633"/>
        <v>-34.904558682821516</v>
      </c>
      <c r="IP65" s="99">
        <f t="shared" si="633"/>
        <v>-35.384987566358092</v>
      </c>
      <c r="IQ65" s="99">
        <f t="shared" si="633"/>
        <v>-35.602164231333575</v>
      </c>
      <c r="IR65" s="99">
        <f t="shared" si="633"/>
        <v>-35.805877637856298</v>
      </c>
      <c r="IS65" s="99">
        <f t="shared" si="633"/>
        <v>-35.997337368773202</v>
      </c>
      <c r="IT65" s="99">
        <f t="shared" si="633"/>
        <v>-36.177612843162848</v>
      </c>
      <c r="IU65" s="99">
        <f t="shared" si="633"/>
        <v>-36.347652977019521</v>
      </c>
      <c r="IV65" s="99">
        <f t="shared" si="633"/>
        <v>-36.508302635933262</v>
      </c>
      <c r="IW65" s="99">
        <f t="shared" si="633"/>
        <v>-36.660316472304231</v>
      </c>
      <c r="IX65" s="99">
        <f t="shared" si="633"/>
        <v>-36.804370618160618</v>
      </c>
      <c r="IY65" s="99">
        <f t="shared" si="633"/>
        <v>-36.941072610407389</v>
      </c>
      <c r="IZ65" s="99">
        <f t="shared" si="633"/>
        <v>-37.070969851721742</v>
      </c>
      <c r="JA65" s="99">
        <f t="shared" si="633"/>
        <v>-37.194556852446652</v>
      </c>
      <c r="JB65" s="99">
        <f t="shared" si="633"/>
        <v>-37.312281453070085</v>
      </c>
      <c r="JC65" s="99">
        <f t="shared" si="633"/>
        <v>-37.424550190474775</v>
      </c>
      <c r="JD65" s="99">
        <f t="shared" si="633"/>
        <v>-37.531732942024263</v>
      </c>
      <c r="JE65" s="99">
        <f t="shared" si="633"/>
        <v>-37.634166958139446</v>
      </c>
      <c r="JF65" s="99">
        <f t="shared" si="633"/>
        <v>-37.732160375096583</v>
      </c>
      <c r="JG65" s="99">
        <f t="shared" si="633"/>
        <v>-38.628204026103674</v>
      </c>
      <c r="JH65" s="99">
        <f t="shared" si="633"/>
        <v>-39.526840462607936</v>
      </c>
      <c r="JI65" s="99">
        <f t="shared" si="633"/>
        <v>-39.954125979895935</v>
      </c>
      <c r="JJ65" s="99">
        <f t="shared" si="633"/>
        <v>-40.367606526421582</v>
      </c>
      <c r="JK65" s="99">
        <f t="shared" si="633"/>
        <v>-40.76789944105272</v>
      </c>
      <c r="JL65" s="99">
        <f t="shared" si="633"/>
        <v>-41.155588462352966</v>
      </c>
      <c r="JM65" s="99">
        <f t="shared" si="633"/>
        <v>-41.531225764937915</v>
      </c>
      <c r="JN65" s="99">
        <f t="shared" si="633"/>
        <v>-41.895333871644908</v>
      </c>
      <c r="JO65" s="99">
        <f t="shared" si="633"/>
        <v>-42.24840744749622</v>
      </c>
      <c r="JP65" s="99">
        <f t="shared" si="633"/>
        <v>-42.590914981558683</v>
      </c>
      <c r="JQ65" s="99">
        <f t="shared" si="633"/>
        <v>-42.923300362809414</v>
      </c>
      <c r="JR65" s="99">
        <f t="shared" si="633"/>
        <v>-43.245984356038889</v>
      </c>
      <c r="JS65" s="99">
        <f t="shared" si="633"/>
        <v>-43.559365983679982</v>
      </c>
      <c r="JT65" s="99">
        <f t="shared" si="633"/>
        <v>-43.863823819259437</v>
      </c>
      <c r="JU65" s="99">
        <f t="shared" si="633"/>
        <v>-44.159717197949703</v>
      </c>
      <c r="JV65" s="99">
        <f t="shared" si="633"/>
        <v>-44.447387349451503</v>
      </c>
      <c r="JW65" s="99">
        <f t="shared" si="633"/>
        <v>-44.727158458185102</v>
      </c>
      <c r="JX65" s="99">
        <f t="shared" si="633"/>
        <v>-44.999338655503919</v>
      </c>
      <c r="JY65" s="99"/>
      <c r="JZ65" s="99"/>
      <c r="KA65" s="99"/>
      <c r="KH65" s="103">
        <v>28</v>
      </c>
      <c r="KI65" s="100">
        <f t="shared" ref="KI65:MJ65" si="634">((KI34/$KH$268)-INT(KI34/$KH$268))*2*PI()</f>
        <v>5.5467489590779158</v>
      </c>
      <c r="KJ65" s="100">
        <f t="shared" si="634"/>
        <v>2.6193437163599422</v>
      </c>
      <c r="KK65" s="100">
        <f t="shared" si="634"/>
        <v>6.2748647426720874</v>
      </c>
      <c r="KL65" s="100">
        <f t="shared" si="634"/>
        <v>4.4056536836968583</v>
      </c>
      <c r="KM65" s="100">
        <f t="shared" si="634"/>
        <v>3.0730345982645497</v>
      </c>
      <c r="KN65" s="100">
        <f t="shared" si="634"/>
        <v>2.1329178381449148</v>
      </c>
      <c r="KO65" s="100">
        <f t="shared" si="634"/>
        <v>1.4880336799314891</v>
      </c>
      <c r="KP65" s="100">
        <f t="shared" si="634"/>
        <v>1.0705205383607841</v>
      </c>
      <c r="KQ65" s="100">
        <f t="shared" si="634"/>
        <v>0.83167935042644203</v>
      </c>
      <c r="KR65" s="100">
        <f t="shared" si="634"/>
        <v>0.73570146997426078</v>
      </c>
      <c r="KS65" s="100">
        <f t="shared" si="634"/>
        <v>0.7556934362057931</v>
      </c>
      <c r="KT65" s="100">
        <f t="shared" si="634"/>
        <v>0.87107941401956035</v>
      </c>
      <c r="KU65" s="100">
        <f t="shared" si="634"/>
        <v>1.0658574984889564</v>
      </c>
      <c r="KV65" s="100">
        <f t="shared" si="634"/>
        <v>1.3274008833521751</v>
      </c>
      <c r="KW65" s="100">
        <f t="shared" si="634"/>
        <v>1.6456158762067696</v>
      </c>
      <c r="KX65" s="100">
        <f t="shared" si="634"/>
        <v>2.0123391329566918</v>
      </c>
      <c r="KY65" s="100">
        <f t="shared" si="634"/>
        <v>2.4208986566109498</v>
      </c>
      <c r="KZ65" s="100">
        <f t="shared" si="634"/>
        <v>2.8657890511991324</v>
      </c>
      <c r="LA65" s="100">
        <f t="shared" si="634"/>
        <v>2.8657890511991324</v>
      </c>
      <c r="LB65" s="100">
        <f t="shared" si="634"/>
        <v>4.2570485178901256</v>
      </c>
      <c r="LC65" s="100">
        <f t="shared" si="634"/>
        <v>4.9894750543602608</v>
      </c>
      <c r="LD65" s="100">
        <f t="shared" si="634"/>
        <v>5.7433923291589446</v>
      </c>
      <c r="LE65" s="100">
        <f t="shared" si="634"/>
        <v>0.23367636355313975</v>
      </c>
      <c r="LF65" s="100">
        <f t="shared" si="634"/>
        <v>1.0249848560627333</v>
      </c>
      <c r="LG65" s="100">
        <f t="shared" si="634"/>
        <v>1.8326134910699838</v>
      </c>
      <c r="LH65" s="100">
        <f t="shared" si="634"/>
        <v>2.655210549758948</v>
      </c>
      <c r="LI65" s="100">
        <f t="shared" si="634"/>
        <v>3.4915692425452103</v>
      </c>
      <c r="LJ65" s="100">
        <f t="shared" si="634"/>
        <v>4.3406088340082309</v>
      </c>
      <c r="LK65" s="100">
        <f t="shared" si="634"/>
        <v>5.2013586367181972</v>
      </c>
      <c r="LL65" s="100">
        <f t="shared" si="634"/>
        <v>6.072944378811747</v>
      </c>
      <c r="LM65" s="100">
        <f t="shared" si="634"/>
        <v>0.6713912381106828</v>
      </c>
      <c r="LN65" s="100">
        <f t="shared" si="634"/>
        <v>1.562355060930148</v>
      </c>
      <c r="LO65" s="100">
        <f t="shared" si="634"/>
        <v>2.462001892582498</v>
      </c>
      <c r="LP65" s="100">
        <f t="shared" si="634"/>
        <v>3.3697417454598813</v>
      </c>
      <c r="LQ65" s="100">
        <f t="shared" si="634"/>
        <v>4.2850368175417559</v>
      </c>
      <c r="LR65" s="100">
        <f t="shared" si="634"/>
        <v>5.2073958557865323</v>
      </c>
      <c r="LS65" s="100">
        <f t="shared" si="634"/>
        <v>3.3890884566012707</v>
      </c>
      <c r="LT65" s="100">
        <f t="shared" si="634"/>
        <v>2.6260580972383569</v>
      </c>
      <c r="LU65" s="100">
        <f t="shared" si="634"/>
        <v>5.6002376927637298</v>
      </c>
      <c r="LV65" s="100">
        <f t="shared" si="634"/>
        <v>2.4247669995322454</v>
      </c>
      <c r="LW65" s="100">
        <f t="shared" si="634"/>
        <v>5.6596381941183962</v>
      </c>
      <c r="LX65" s="100">
        <f t="shared" si="634"/>
        <v>2.732484029803846</v>
      </c>
      <c r="LY65" s="100">
        <f t="shared" si="634"/>
        <v>6.2040335705638343</v>
      </c>
      <c r="LZ65" s="100">
        <f t="shared" si="634"/>
        <v>3.5026050898850491</v>
      </c>
      <c r="MA65" s="100">
        <f t="shared" si="634"/>
        <v>0.90638048527319459</v>
      </c>
      <c r="MB65" s="100">
        <f t="shared" si="634"/>
        <v>4.6938283714290403</v>
      </c>
      <c r="MC65" s="100">
        <f t="shared" si="634"/>
        <v>2.2941287794110079</v>
      </c>
      <c r="MD65" s="100">
        <f t="shared" si="634"/>
        <v>6.2694524013003621</v>
      </c>
      <c r="ME65" s="100">
        <f t="shared" si="634"/>
        <v>4.0494615797364535</v>
      </c>
      <c r="MF65" s="100">
        <f t="shared" si="634"/>
        <v>1.9135921468999684</v>
      </c>
      <c r="MG65" s="100">
        <f t="shared" si="634"/>
        <v>6.1414833320574722</v>
      </c>
      <c r="MH65" s="100">
        <f t="shared" si="634"/>
        <v>4.1634087167624401</v>
      </c>
      <c r="MI65" s="100">
        <f t="shared" si="634"/>
        <v>2.259375917534816</v>
      </c>
      <c r="MJ65" s="100">
        <f t="shared" si="634"/>
        <v>0.42637408206158611</v>
      </c>
      <c r="MK65" s="100"/>
      <c r="ML65" s="100"/>
      <c r="MM65" s="100"/>
      <c r="MN65" s="100"/>
      <c r="MO65" s="100"/>
      <c r="MP65" s="100"/>
      <c r="MQ65" s="100"/>
      <c r="MR65" s="100"/>
      <c r="MS65" s="100"/>
      <c r="MT65" s="100"/>
      <c r="MU65" s="100"/>
      <c r="MV65" s="100"/>
      <c r="MW65" s="100"/>
      <c r="MX65" s="100"/>
      <c r="MY65" s="100"/>
      <c r="MZ65" s="100"/>
      <c r="NA65" s="100"/>
      <c r="NB65" s="100"/>
      <c r="NC65" s="100"/>
      <c r="ND65" s="100"/>
      <c r="NE65" s="100"/>
      <c r="NF65" s="100"/>
      <c r="NG65" s="100">
        <f t="shared" ref="NG65:PH65" si="635">NG34-$BX34</f>
        <v>-12.990880508134182</v>
      </c>
      <c r="NH65" s="100">
        <f t="shared" si="635"/>
        <v>-20.756675318823625</v>
      </c>
      <c r="NI65" s="100">
        <f t="shared" si="635"/>
        <v>-23.268012317958863</v>
      </c>
      <c r="NJ65" s="100">
        <f t="shared" si="635"/>
        <v>-25.239210223438448</v>
      </c>
      <c r="NK65" s="100">
        <f t="shared" si="635"/>
        <v>-26.824130001142009</v>
      </c>
      <c r="NL65" s="100">
        <f t="shared" si="635"/>
        <v>-28.124330694999031</v>
      </c>
      <c r="NM65" s="100">
        <f t="shared" si="635"/>
        <v>-29.209166739084651</v>
      </c>
      <c r="NN65" s="100">
        <f t="shared" si="635"/>
        <v>-30.127437506915953</v>
      </c>
      <c r="NO65" s="100">
        <f t="shared" si="635"/>
        <v>-30.914389184460077</v>
      </c>
      <c r="NP65" s="100">
        <f t="shared" si="635"/>
        <v>-31.596068580869087</v>
      </c>
      <c r="NQ65" s="100">
        <f t="shared" si="635"/>
        <v>-32.192115451207826</v>
      </c>
      <c r="NR65" s="100">
        <f t="shared" si="635"/>
        <v>-32.717604007956282</v>
      </c>
      <c r="NS65" s="100">
        <f t="shared" si="635"/>
        <v>-33.184288186273733</v>
      </c>
      <c r="NT65" s="100">
        <f t="shared" si="635"/>
        <v>-33.601462879101206</v>
      </c>
      <c r="NU65" s="100">
        <f t="shared" si="635"/>
        <v>-33.97657176158225</v>
      </c>
      <c r="NV65" s="100">
        <f t="shared" si="635"/>
        <v>-34.315644184890658</v>
      </c>
      <c r="NW65" s="100">
        <f t="shared" si="635"/>
        <v>-34.62361445260558</v>
      </c>
      <c r="NX65" s="100">
        <f t="shared" si="635"/>
        <v>-34.904558682821516</v>
      </c>
      <c r="NY65" s="100">
        <f t="shared" si="635"/>
        <v>-34.904558682821516</v>
      </c>
      <c r="NZ65" s="100">
        <f t="shared" si="635"/>
        <v>-35.384987566358092</v>
      </c>
      <c r="OA65" s="100">
        <f t="shared" si="635"/>
        <v>-35.602164231333575</v>
      </c>
      <c r="OB65" s="100">
        <f t="shared" si="635"/>
        <v>-35.805877637856298</v>
      </c>
      <c r="OC65" s="100">
        <f t="shared" si="635"/>
        <v>-35.997337368773202</v>
      </c>
      <c r="OD65" s="100">
        <f t="shared" si="635"/>
        <v>-36.177612843162848</v>
      </c>
      <c r="OE65" s="100">
        <f t="shared" si="635"/>
        <v>-36.347652977019521</v>
      </c>
      <c r="OF65" s="100">
        <f t="shared" si="635"/>
        <v>-36.508302635933262</v>
      </c>
      <c r="OG65" s="100">
        <f t="shared" si="635"/>
        <v>-36.660316472304231</v>
      </c>
      <c r="OH65" s="100">
        <f t="shared" si="635"/>
        <v>-36.804370618160618</v>
      </c>
      <c r="OI65" s="100">
        <f t="shared" si="635"/>
        <v>-36.941072610407389</v>
      </c>
      <c r="OJ65" s="100">
        <f t="shared" si="635"/>
        <v>-37.070969851721742</v>
      </c>
      <c r="OK65" s="100">
        <f t="shared" si="635"/>
        <v>-37.194556852446652</v>
      </c>
      <c r="OL65" s="100">
        <f t="shared" si="635"/>
        <v>-37.312281453070085</v>
      </c>
      <c r="OM65" s="100">
        <f t="shared" si="635"/>
        <v>-37.424550190474775</v>
      </c>
      <c r="ON65" s="100">
        <f t="shared" si="635"/>
        <v>-37.531732942024263</v>
      </c>
      <c r="OO65" s="100">
        <f t="shared" si="635"/>
        <v>-37.634166958139446</v>
      </c>
      <c r="OP65" s="100">
        <f t="shared" si="635"/>
        <v>-37.732160375096583</v>
      </c>
      <c r="OQ65" s="100">
        <f t="shared" si="635"/>
        <v>-38.628204026103674</v>
      </c>
      <c r="OR65" s="100">
        <f t="shared" si="635"/>
        <v>-39.526840462607936</v>
      </c>
      <c r="OS65" s="100">
        <f t="shared" si="635"/>
        <v>-39.954125979895935</v>
      </c>
      <c r="OT65" s="100">
        <f t="shared" si="635"/>
        <v>-40.367606526421582</v>
      </c>
      <c r="OU65" s="100">
        <f t="shared" si="635"/>
        <v>-40.76789944105272</v>
      </c>
      <c r="OV65" s="100">
        <f t="shared" si="635"/>
        <v>-41.155588462352966</v>
      </c>
      <c r="OW65" s="100">
        <f t="shared" si="635"/>
        <v>-41.531225764937915</v>
      </c>
      <c r="OX65" s="100">
        <f t="shared" si="635"/>
        <v>-41.895333871644908</v>
      </c>
      <c r="OY65" s="100">
        <f t="shared" si="635"/>
        <v>-42.24840744749622</v>
      </c>
      <c r="OZ65" s="100">
        <f t="shared" si="635"/>
        <v>-42.590914981558683</v>
      </c>
      <c r="PA65" s="100">
        <f t="shared" si="635"/>
        <v>-42.923300362809414</v>
      </c>
      <c r="PB65" s="100">
        <f t="shared" si="635"/>
        <v>-43.245984356038889</v>
      </c>
      <c r="PC65" s="100">
        <f t="shared" si="635"/>
        <v>-43.559365983679982</v>
      </c>
      <c r="PD65" s="100">
        <f t="shared" si="635"/>
        <v>-43.863823819259437</v>
      </c>
      <c r="PE65" s="100">
        <f t="shared" si="635"/>
        <v>-44.159717197949703</v>
      </c>
      <c r="PF65" s="100">
        <f t="shared" si="635"/>
        <v>-44.447387349451503</v>
      </c>
      <c r="PG65" s="100">
        <f t="shared" si="635"/>
        <v>-44.727158458185102</v>
      </c>
      <c r="PH65" s="100">
        <f t="shared" si="635"/>
        <v>-44.999338655503919</v>
      </c>
      <c r="PI65" s="100"/>
      <c r="PJ65" s="100"/>
      <c r="PK65" s="100"/>
    </row>
    <row r="66" spans="1:427" x14ac:dyDescent="0.2">
      <c r="A66" s="92"/>
      <c r="B66" s="92"/>
      <c r="C66" s="101">
        <v>29</v>
      </c>
      <c r="D66" s="98">
        <f t="shared" ref="D66:BE66" si="636">((D35/$C$270)-INT(D35/$C$270))*2*PI()</f>
        <v>0.27091571801839143</v>
      </c>
      <c r="E66" s="98">
        <f t="shared" si="636"/>
        <v>4.433263457290912</v>
      </c>
      <c r="F66" s="98">
        <f t="shared" si="636"/>
        <v>0.69130085269984032</v>
      </c>
      <c r="G66" s="98">
        <f t="shared" si="636"/>
        <v>3.4090933984713034</v>
      </c>
      <c r="H66" s="98">
        <f t="shared" si="636"/>
        <v>6.2519121830961861</v>
      </c>
      <c r="I66" s="98">
        <f t="shared" si="636"/>
        <v>2.903079411234339</v>
      </c>
      <c r="J66" s="98">
        <f t="shared" si="636"/>
        <v>5.9063402925973545</v>
      </c>
      <c r="K66" s="98">
        <f t="shared" si="636"/>
        <v>2.6795271927260718</v>
      </c>
      <c r="L66" s="98">
        <f t="shared" si="636"/>
        <v>5.7776656862462126</v>
      </c>
      <c r="M66" s="98">
        <f t="shared" si="636"/>
        <v>2.6260368909823972</v>
      </c>
      <c r="N66" s="98">
        <f t="shared" si="636"/>
        <v>5.7847371810974018</v>
      </c>
      <c r="O66" s="98">
        <f t="shared" si="636"/>
        <v>2.6825924333990869</v>
      </c>
      <c r="P66" s="98">
        <f t="shared" si="636"/>
        <v>5.8822352573350987</v>
      </c>
      <c r="Q66" s="98">
        <f t="shared" si="636"/>
        <v>2.8143437627613723</v>
      </c>
      <c r="R66" s="98">
        <f t="shared" si="636"/>
        <v>6.0429281043377632</v>
      </c>
      <c r="S66" s="98">
        <f t="shared" si="636"/>
        <v>2.9997076898787292</v>
      </c>
      <c r="T66" s="98">
        <f t="shared" si="636"/>
        <v>6.249491372818583</v>
      </c>
      <c r="U66" s="98">
        <f t="shared" si="636"/>
        <v>3.2246193045096274</v>
      </c>
      <c r="V66" s="98">
        <f t="shared" si="636"/>
        <v>3.2246193045096274</v>
      </c>
      <c r="W66" s="98">
        <f t="shared" si="636"/>
        <v>3.5818088045917897</v>
      </c>
      <c r="X66" s="98">
        <f t="shared" si="636"/>
        <v>3.7691324504738528</v>
      </c>
      <c r="Y66" s="98">
        <f t="shared" si="636"/>
        <v>3.9615555325841534</v>
      </c>
      <c r="Z66" s="98">
        <f t="shared" si="636"/>
        <v>4.1586189280072627</v>
      </c>
      <c r="AA66" s="98">
        <f t="shared" si="636"/>
        <v>4.3599168842053979</v>
      </c>
      <c r="AB66" s="98">
        <f t="shared" si="636"/>
        <v>4.5650895017127464</v>
      </c>
      <c r="AC66" s="98">
        <f t="shared" si="636"/>
        <v>4.7738164496775823</v>
      </c>
      <c r="AD66" s="98">
        <f t="shared" si="636"/>
        <v>4.9858116851641761</v>
      </c>
      <c r="AE66" s="98">
        <f t="shared" si="636"/>
        <v>5.200818994412697</v>
      </c>
      <c r="AF66" s="98">
        <f t="shared" si="636"/>
        <v>5.4186082108681042</v>
      </c>
      <c r="AG66" s="98">
        <f t="shared" si="636"/>
        <v>5.6389719933132696</v>
      </c>
      <c r="AH66" s="98">
        <f t="shared" si="636"/>
        <v>5.8617230698393517</v>
      </c>
      <c r="AI66" s="98">
        <f t="shared" si="636"/>
        <v>6.0866918710543549</v>
      </c>
      <c r="AJ66" s="98">
        <f t="shared" si="636"/>
        <v>3.0539182796777031E-2</v>
      </c>
      <c r="AK66" s="98">
        <f t="shared" si="636"/>
        <v>0.25949561008910826</v>
      </c>
      <c r="AL66" s="98">
        <f t="shared" si="636"/>
        <v>0.49024820229927513</v>
      </c>
      <c r="AM66" s="98">
        <f t="shared" si="636"/>
        <v>0.72268034803682013</v>
      </c>
      <c r="AN66" s="98">
        <f t="shared" si="636"/>
        <v>0.28502005068513681</v>
      </c>
      <c r="AO66" s="98">
        <f t="shared" si="636"/>
        <v>1.681744508081179</v>
      </c>
      <c r="AP66" s="98">
        <f t="shared" si="636"/>
        <v>5.5747282645960654</v>
      </c>
      <c r="AQ66" s="98">
        <f t="shared" si="636"/>
        <v>3.2176026842715073</v>
      </c>
      <c r="AR66" s="98">
        <f t="shared" si="636"/>
        <v>0.89197458049854395</v>
      </c>
      <c r="AS66" s="98">
        <f t="shared" si="636"/>
        <v>4.8795452100703729</v>
      </c>
      <c r="AT66" s="98">
        <f t="shared" si="636"/>
        <v>2.61254774071885</v>
      </c>
      <c r="AU66" s="98">
        <f t="shared" si="636"/>
        <v>0.37285299820486489</v>
      </c>
      <c r="AV66" s="98">
        <f t="shared" si="636"/>
        <v>4.4424079211198038</v>
      </c>
      <c r="AW66" s="98">
        <f t="shared" si="636"/>
        <v>2.2536744489383529</v>
      </c>
      <c r="AX66" s="98">
        <f t="shared" si="636"/>
        <v>8.873657212414135E-2</v>
      </c>
      <c r="AY66" s="98">
        <f t="shared" si="636"/>
        <v>4.229739982261342</v>
      </c>
      <c r="AZ66" s="98">
        <f t="shared" si="636"/>
        <v>2.1093320568220943</v>
      </c>
      <c r="BA66" s="98">
        <f t="shared" si="636"/>
        <v>9.7699157300449625E-3</v>
      </c>
      <c r="BB66" s="98">
        <f t="shared" si="636"/>
        <v>4.2133609953846349</v>
      </c>
      <c r="BC66" s="98">
        <f t="shared" si="636"/>
        <v>2.1529038818057304</v>
      </c>
      <c r="BD66" s="98">
        <f t="shared" si="636"/>
        <v>0.11079714652704287</v>
      </c>
      <c r="BE66" s="98">
        <f t="shared" si="636"/>
        <v>4.3694806368165819</v>
      </c>
      <c r="BF66" s="98"/>
      <c r="BG66" s="98"/>
      <c r="BH66" s="98"/>
      <c r="BI66" s="98"/>
      <c r="BJ66" s="98"/>
      <c r="BK66" s="98"/>
      <c r="BL66" s="98"/>
      <c r="BM66" s="98"/>
      <c r="BN66" s="98"/>
      <c r="BO66" s="98"/>
      <c r="BP66" s="98"/>
      <c r="BQ66" s="98"/>
      <c r="BR66" s="98"/>
      <c r="BS66" s="98"/>
      <c r="BT66" s="98"/>
      <c r="BU66" s="98"/>
      <c r="BV66" s="98"/>
      <c r="BW66" s="98"/>
      <c r="BX66" s="98"/>
      <c r="BY66" s="98"/>
      <c r="BZ66" s="98">
        <f t="shared" ref="BZ66:EA66" si="637">BZ35-$BX35</f>
        <v>-22.973700606137044</v>
      </c>
      <c r="CA66" s="98">
        <f t="shared" si="637"/>
        <v>-30.443200313701794</v>
      </c>
      <c r="CB66" s="98">
        <f t="shared" si="637"/>
        <v>-32.859374185576883</v>
      </c>
      <c r="CC66" s="98">
        <f t="shared" si="637"/>
        <v>-34.756889971715935</v>
      </c>
      <c r="CD66" s="98">
        <f t="shared" si="637"/>
        <v>-36.283458983222374</v>
      </c>
      <c r="CE66" s="98">
        <f t="shared" si="637"/>
        <v>-37.536514743471088</v>
      </c>
      <c r="CF66" s="98">
        <f t="shared" si="637"/>
        <v>-38.582586091608164</v>
      </c>
      <c r="CG66" s="98">
        <f t="shared" si="637"/>
        <v>-39.468492271695283</v>
      </c>
      <c r="CH66" s="98">
        <f t="shared" si="637"/>
        <v>-40.228060370478602</v>
      </c>
      <c r="CI66" s="98">
        <f t="shared" si="637"/>
        <v>-40.886298650743186</v>
      </c>
      <c r="CJ66" s="98">
        <f t="shared" si="637"/>
        <v>-41.462072107209224</v>
      </c>
      <c r="CK66" s="98">
        <f t="shared" si="637"/>
        <v>-41.969866824017856</v>
      </c>
      <c r="CL66" s="98">
        <f t="shared" si="637"/>
        <v>-42.420983186405863</v>
      </c>
      <c r="CM66" s="98">
        <f t="shared" si="637"/>
        <v>-42.824361291581909</v>
      </c>
      <c r="CN66" s="98">
        <f t="shared" si="637"/>
        <v>-43.1871636548548</v>
      </c>
      <c r="CO66" s="98">
        <f t="shared" si="637"/>
        <v>-43.515194184566639</v>
      </c>
      <c r="CP66" s="98">
        <f t="shared" si="637"/>
        <v>-43.813204469540381</v>
      </c>
      <c r="CQ66" s="98">
        <f t="shared" si="637"/>
        <v>-44.085121085936379</v>
      </c>
      <c r="CR66" s="98">
        <f t="shared" si="637"/>
        <v>-44.085121085936379</v>
      </c>
      <c r="CS66" s="98">
        <f t="shared" si="637"/>
        <v>-44.552484885347269</v>
      </c>
      <c r="CT66" s="98">
        <f t="shared" si="637"/>
        <v>-44.76380099773894</v>
      </c>
      <c r="CU66" s="98">
        <f t="shared" si="637"/>
        <v>-44.962043316468936</v>
      </c>
      <c r="CV66" s="98">
        <f t="shared" si="637"/>
        <v>-45.148384381947011</v>
      </c>
      <c r="CW66" s="98">
        <f t="shared" si="637"/>
        <v>-45.323861068756855</v>
      </c>
      <c r="CX66" s="98">
        <f t="shared" si="637"/>
        <v>-45.489393590832549</v>
      </c>
      <c r="CY66" s="98">
        <f t="shared" si="637"/>
        <v>-45.645801408942248</v>
      </c>
      <c r="CZ66" s="98">
        <f t="shared" si="637"/>
        <v>-45.793816612139267</v>
      </c>
      <c r="DA66" s="98">
        <f t="shared" si="637"/>
        <v>-45.934095227732172</v>
      </c>
      <c r="DB66" s="98">
        <f t="shared" si="637"/>
        <v>-46.067226823452643</v>
      </c>
      <c r="DC66" s="98">
        <f t="shared" si="637"/>
        <v>-46.19374269450995</v>
      </c>
      <c r="DD66" s="98">
        <f t="shared" si="637"/>
        <v>-46.31412287240903</v>
      </c>
      <c r="DE66" s="98">
        <f t="shared" si="637"/>
        <v>-46.428802148259848</v>
      </c>
      <c r="DF66" s="98">
        <f t="shared" si="637"/>
        <v>-46.538175268183409</v>
      </c>
      <c r="DG66" s="98">
        <f t="shared" si="637"/>
        <v>-46.642601430319729</v>
      </c>
      <c r="DH66" s="98">
        <f t="shared" si="637"/>
        <v>-46.742408190345344</v>
      </c>
      <c r="DI66" s="98">
        <f t="shared" si="637"/>
        <v>-46.837894864142442</v>
      </c>
      <c r="DJ66" s="98">
        <f t="shared" si="637"/>
        <v>-47.732501777146581</v>
      </c>
      <c r="DK66" s="98">
        <f t="shared" si="637"/>
        <v>-48.626189151398449</v>
      </c>
      <c r="DL66" s="98">
        <f t="shared" si="637"/>
        <v>-49.05114039283481</v>
      </c>
      <c r="DM66" s="98">
        <f t="shared" si="637"/>
        <v>-49.462374353804506</v>
      </c>
      <c r="DN66" s="98">
        <f t="shared" si="637"/>
        <v>-49.860504279278757</v>
      </c>
      <c r="DO66" s="98">
        <f t="shared" si="637"/>
        <v>-50.246110017487979</v>
      </c>
      <c r="DP66" s="98">
        <f t="shared" si="637"/>
        <v>-50.619740048118388</v>
      </c>
      <c r="DQ66" s="98">
        <f t="shared" si="637"/>
        <v>-50.981913386132305</v>
      </c>
      <c r="DR66" s="98">
        <f t="shared" si="637"/>
        <v>-51.333121367323457</v>
      </c>
      <c r="DS66" s="98">
        <f t="shared" si="637"/>
        <v>-51.673829321813542</v>
      </c>
      <c r="DT66" s="98">
        <f t="shared" si="637"/>
        <v>-52.004478141679328</v>
      </c>
      <c r="DU66" s="98">
        <f t="shared" si="637"/>
        <v>-52.32548574880235</v>
      </c>
      <c r="DV66" s="98">
        <f t="shared" si="637"/>
        <v>-52.63724846887385</v>
      </c>
      <c r="DW66" s="98">
        <f t="shared" si="637"/>
        <v>-52.940142317285677</v>
      </c>
      <c r="DX66" s="98">
        <f t="shared" si="637"/>
        <v>-53.234524202405282</v>
      </c>
      <c r="DY66" s="98">
        <f t="shared" si="637"/>
        <v>-53.520733051481216</v>
      </c>
      <c r="DZ66" s="98">
        <f t="shared" si="637"/>
        <v>-53.799090864163702</v>
      </c>
      <c r="EA66" s="98">
        <f t="shared" si="637"/>
        <v>-54.069903698356711</v>
      </c>
      <c r="EB66" s="98"/>
      <c r="EC66" s="98"/>
      <c r="ED66" s="98"/>
      <c r="EE66" s="98"/>
      <c r="EF66" s="98"/>
      <c r="EG66" s="98"/>
      <c r="EH66" s="98"/>
      <c r="EI66" s="98"/>
      <c r="EJ66" s="98"/>
      <c r="EK66" s="98"/>
      <c r="EL66" s="98"/>
      <c r="EM66" s="98"/>
      <c r="EN66" s="98"/>
      <c r="EO66" s="98"/>
      <c r="EP66" s="98"/>
      <c r="EU66" s="94"/>
      <c r="EV66" s="94"/>
      <c r="EW66" s="94"/>
      <c r="EX66" s="102">
        <v>29</v>
      </c>
      <c r="EY66" s="99">
        <f t="shared" ref="EY66:GZ66" si="638">((EY35/$EX$268)-INT(EY35/$EX$268))*2*PI()</f>
        <v>0.54183143603678285</v>
      </c>
      <c r="EZ66" s="99">
        <f t="shared" si="638"/>
        <v>2.5833416074022382</v>
      </c>
      <c r="FA66" s="99">
        <f t="shared" si="638"/>
        <v>1.3826017053996806</v>
      </c>
      <c r="FB66" s="99">
        <f t="shared" si="638"/>
        <v>0.53500148976302098</v>
      </c>
      <c r="FC66" s="99">
        <f t="shared" si="638"/>
        <v>6.220639059012786</v>
      </c>
      <c r="FD66" s="99">
        <f t="shared" si="638"/>
        <v>5.806158822468678</v>
      </c>
      <c r="FE66" s="99">
        <f t="shared" si="638"/>
        <v>5.5294952780151219</v>
      </c>
      <c r="FF66" s="99">
        <f t="shared" si="638"/>
        <v>5.3590543854521435</v>
      </c>
      <c r="FG66" s="99">
        <f t="shared" si="638"/>
        <v>5.2721460653128389</v>
      </c>
      <c r="FH66" s="99">
        <f t="shared" si="638"/>
        <v>5.2520737819647945</v>
      </c>
      <c r="FI66" s="99">
        <f t="shared" si="638"/>
        <v>5.2862890550152182</v>
      </c>
      <c r="FJ66" s="99">
        <f t="shared" si="638"/>
        <v>5.3651848667981739</v>
      </c>
      <c r="FK66" s="99">
        <f t="shared" si="638"/>
        <v>5.4812852074906111</v>
      </c>
      <c r="FL66" s="99">
        <f t="shared" si="638"/>
        <v>5.6286875255227447</v>
      </c>
      <c r="FM66" s="99">
        <f t="shared" si="638"/>
        <v>5.8026709014959392</v>
      </c>
      <c r="FN66" s="99">
        <f t="shared" si="638"/>
        <v>5.9994153797574583</v>
      </c>
      <c r="FO66" s="99">
        <f t="shared" si="638"/>
        <v>6.2157974384575798</v>
      </c>
      <c r="FP66" s="99">
        <f t="shared" si="638"/>
        <v>0.16605330183966893</v>
      </c>
      <c r="FQ66" s="99">
        <f t="shared" si="638"/>
        <v>0.16605330183966893</v>
      </c>
      <c r="FR66" s="99">
        <f t="shared" si="638"/>
        <v>0.88043230200399358</v>
      </c>
      <c r="FS66" s="99">
        <f t="shared" si="638"/>
        <v>1.2550795937681194</v>
      </c>
      <c r="FT66" s="99">
        <f t="shared" si="638"/>
        <v>1.6399257579887205</v>
      </c>
      <c r="FU66" s="99">
        <f t="shared" si="638"/>
        <v>2.0340525488349397</v>
      </c>
      <c r="FV66" s="99">
        <f t="shared" si="638"/>
        <v>2.4366484612312092</v>
      </c>
      <c r="FW66" s="99">
        <f t="shared" si="638"/>
        <v>2.8469936962459057</v>
      </c>
      <c r="FX66" s="99">
        <f t="shared" si="638"/>
        <v>3.2644475921755776</v>
      </c>
      <c r="FY66" s="99">
        <f t="shared" si="638"/>
        <v>3.6884380631487659</v>
      </c>
      <c r="FZ66" s="99">
        <f t="shared" si="638"/>
        <v>4.1184526816458069</v>
      </c>
      <c r="GA66" s="99">
        <f t="shared" si="638"/>
        <v>4.554031114556623</v>
      </c>
      <c r="GB66" s="99">
        <f t="shared" si="638"/>
        <v>4.9947586794469538</v>
      </c>
      <c r="GC66" s="99">
        <f t="shared" si="638"/>
        <v>5.440260832499118</v>
      </c>
      <c r="GD66" s="99">
        <f t="shared" si="638"/>
        <v>5.8901984349291236</v>
      </c>
      <c r="GE66" s="99">
        <f t="shared" si="638"/>
        <v>6.1078365593554063E-2</v>
      </c>
      <c r="GF66" s="99">
        <f t="shared" si="638"/>
        <v>0.51899122017821653</v>
      </c>
      <c r="GG66" s="99">
        <f t="shared" si="638"/>
        <v>0.98049640459855025</v>
      </c>
      <c r="GH66" s="99">
        <f t="shared" si="638"/>
        <v>1.4453606960736403</v>
      </c>
      <c r="GI66" s="99">
        <f t="shared" si="638"/>
        <v>0.57004010137027361</v>
      </c>
      <c r="GJ66" s="99">
        <f t="shared" si="638"/>
        <v>3.3634890161623581</v>
      </c>
      <c r="GK66" s="99">
        <f t="shared" si="638"/>
        <v>4.8662712220125437</v>
      </c>
      <c r="GL66" s="99">
        <f t="shared" si="638"/>
        <v>0.15202006136342855</v>
      </c>
      <c r="GM66" s="99">
        <f t="shared" si="638"/>
        <v>1.7839491609970879</v>
      </c>
      <c r="GN66" s="99">
        <f t="shared" si="638"/>
        <v>3.4759051129611604</v>
      </c>
      <c r="GO66" s="99">
        <f t="shared" si="638"/>
        <v>5.2250954814377</v>
      </c>
      <c r="GP66" s="99">
        <f t="shared" si="638"/>
        <v>0.74570599640972979</v>
      </c>
      <c r="GQ66" s="99">
        <f t="shared" si="638"/>
        <v>2.6016305350600208</v>
      </c>
      <c r="GR66" s="99">
        <f t="shared" si="638"/>
        <v>4.5073488978767058</v>
      </c>
      <c r="GS66" s="99">
        <f t="shared" si="638"/>
        <v>0.1774731442482827</v>
      </c>
      <c r="GT66" s="99">
        <f t="shared" si="638"/>
        <v>2.1762946573430986</v>
      </c>
      <c r="GU66" s="99">
        <f t="shared" si="638"/>
        <v>4.2186641136441887</v>
      </c>
      <c r="GV66" s="99">
        <f t="shared" si="638"/>
        <v>1.9539831460089925E-2</v>
      </c>
      <c r="GW66" s="99">
        <f t="shared" si="638"/>
        <v>2.1435366835896827</v>
      </c>
      <c r="GX66" s="99">
        <f t="shared" si="638"/>
        <v>4.3058077636114609</v>
      </c>
      <c r="GY66" s="99">
        <f t="shared" si="638"/>
        <v>0.22159429305408573</v>
      </c>
      <c r="GZ66" s="99">
        <f t="shared" si="638"/>
        <v>2.4557759664535777</v>
      </c>
      <c r="HA66" s="99"/>
      <c r="HB66" s="99"/>
      <c r="HC66" s="99"/>
      <c r="HD66" s="99"/>
      <c r="HE66" s="99"/>
      <c r="HF66" s="99"/>
      <c r="HG66" s="99"/>
      <c r="HH66" s="99"/>
      <c r="HI66" s="99"/>
      <c r="HJ66" s="99"/>
      <c r="HK66" s="99"/>
      <c r="HL66" s="99"/>
      <c r="HM66" s="99"/>
      <c r="HN66" s="99"/>
      <c r="HO66" s="99"/>
      <c r="HP66" s="99"/>
      <c r="HQ66" s="99"/>
      <c r="HR66" s="99"/>
      <c r="HS66" s="99"/>
      <c r="HT66" s="99"/>
      <c r="HU66" s="99"/>
      <c r="HV66" s="99"/>
      <c r="HW66" s="99">
        <f t="shared" ref="HW66:JX66" si="639">HW35-$BX35</f>
        <v>-22.973700606137044</v>
      </c>
      <c r="HX66" s="99">
        <f t="shared" si="639"/>
        <v>-30.443200313701794</v>
      </c>
      <c r="HY66" s="99">
        <f t="shared" si="639"/>
        <v>-32.859374185576883</v>
      </c>
      <c r="HZ66" s="99">
        <f t="shared" si="639"/>
        <v>-34.756889971715935</v>
      </c>
      <c r="IA66" s="99">
        <f t="shared" si="639"/>
        <v>-36.283458983222374</v>
      </c>
      <c r="IB66" s="99">
        <f t="shared" si="639"/>
        <v>-37.536514743471088</v>
      </c>
      <c r="IC66" s="99">
        <f t="shared" si="639"/>
        <v>-38.582586091608164</v>
      </c>
      <c r="ID66" s="99">
        <f t="shared" si="639"/>
        <v>-39.468492271695283</v>
      </c>
      <c r="IE66" s="99">
        <f t="shared" si="639"/>
        <v>-40.228060370478602</v>
      </c>
      <c r="IF66" s="99">
        <f t="shared" si="639"/>
        <v>-40.886298650743186</v>
      </c>
      <c r="IG66" s="99">
        <f t="shared" si="639"/>
        <v>-41.462072107209224</v>
      </c>
      <c r="IH66" s="99">
        <f t="shared" si="639"/>
        <v>-41.969866824017856</v>
      </c>
      <c r="II66" s="99">
        <f t="shared" si="639"/>
        <v>-42.420983186405863</v>
      </c>
      <c r="IJ66" s="99">
        <f t="shared" si="639"/>
        <v>-42.824361291581909</v>
      </c>
      <c r="IK66" s="99">
        <f t="shared" si="639"/>
        <v>-43.1871636548548</v>
      </c>
      <c r="IL66" s="99">
        <f t="shared" si="639"/>
        <v>-43.515194184566639</v>
      </c>
      <c r="IM66" s="99">
        <f t="shared" si="639"/>
        <v>-43.813204469540381</v>
      </c>
      <c r="IN66" s="99">
        <f t="shared" si="639"/>
        <v>-44.085121085936379</v>
      </c>
      <c r="IO66" s="99">
        <f t="shared" si="639"/>
        <v>-44.085121085936379</v>
      </c>
      <c r="IP66" s="99">
        <f t="shared" si="639"/>
        <v>-44.552484885347269</v>
      </c>
      <c r="IQ66" s="99">
        <f t="shared" si="639"/>
        <v>-44.76380099773894</v>
      </c>
      <c r="IR66" s="99">
        <f t="shared" si="639"/>
        <v>-44.962043316468936</v>
      </c>
      <c r="IS66" s="99">
        <f t="shared" si="639"/>
        <v>-45.148384381947011</v>
      </c>
      <c r="IT66" s="99">
        <f t="shared" si="639"/>
        <v>-45.323861068756855</v>
      </c>
      <c r="IU66" s="99">
        <f t="shared" si="639"/>
        <v>-45.489393590832549</v>
      </c>
      <c r="IV66" s="99">
        <f t="shared" si="639"/>
        <v>-45.645801408942248</v>
      </c>
      <c r="IW66" s="99">
        <f t="shared" si="639"/>
        <v>-45.793816612139267</v>
      </c>
      <c r="IX66" s="99">
        <f t="shared" si="639"/>
        <v>-45.934095227732172</v>
      </c>
      <c r="IY66" s="99">
        <f t="shared" si="639"/>
        <v>-46.067226823452643</v>
      </c>
      <c r="IZ66" s="99">
        <f t="shared" si="639"/>
        <v>-46.19374269450995</v>
      </c>
      <c r="JA66" s="99">
        <f t="shared" si="639"/>
        <v>-46.31412287240903</v>
      </c>
      <c r="JB66" s="99">
        <f t="shared" si="639"/>
        <v>-46.428802148259848</v>
      </c>
      <c r="JC66" s="99">
        <f t="shared" si="639"/>
        <v>-46.538175268183409</v>
      </c>
      <c r="JD66" s="99">
        <f t="shared" si="639"/>
        <v>-46.642601430319729</v>
      </c>
      <c r="JE66" s="99">
        <f t="shared" si="639"/>
        <v>-46.742408190345344</v>
      </c>
      <c r="JF66" s="99">
        <f t="shared" si="639"/>
        <v>-46.837894864142442</v>
      </c>
      <c r="JG66" s="99">
        <f t="shared" si="639"/>
        <v>-47.732501777146581</v>
      </c>
      <c r="JH66" s="99">
        <f t="shared" si="639"/>
        <v>-48.626189151398449</v>
      </c>
      <c r="JI66" s="99">
        <f t="shared" si="639"/>
        <v>-49.05114039283481</v>
      </c>
      <c r="JJ66" s="99">
        <f t="shared" si="639"/>
        <v>-49.462374353804506</v>
      </c>
      <c r="JK66" s="99">
        <f t="shared" si="639"/>
        <v>-49.860504279278757</v>
      </c>
      <c r="JL66" s="99">
        <f t="shared" si="639"/>
        <v>-50.246110017487979</v>
      </c>
      <c r="JM66" s="99">
        <f t="shared" si="639"/>
        <v>-50.619740048118388</v>
      </c>
      <c r="JN66" s="99">
        <f t="shared" si="639"/>
        <v>-50.981913386132305</v>
      </c>
      <c r="JO66" s="99">
        <f t="shared" si="639"/>
        <v>-51.333121367323457</v>
      </c>
      <c r="JP66" s="99">
        <f t="shared" si="639"/>
        <v>-51.673829321813542</v>
      </c>
      <c r="JQ66" s="99">
        <f t="shared" si="639"/>
        <v>-52.004478141679328</v>
      </c>
      <c r="JR66" s="99">
        <f t="shared" si="639"/>
        <v>-52.32548574880235</v>
      </c>
      <c r="JS66" s="99">
        <f t="shared" si="639"/>
        <v>-52.63724846887385</v>
      </c>
      <c r="JT66" s="99">
        <f t="shared" si="639"/>
        <v>-52.940142317285677</v>
      </c>
      <c r="JU66" s="99">
        <f t="shared" si="639"/>
        <v>-53.234524202405282</v>
      </c>
      <c r="JV66" s="99">
        <f t="shared" si="639"/>
        <v>-53.520733051481216</v>
      </c>
      <c r="JW66" s="99">
        <f t="shared" si="639"/>
        <v>-53.799090864163702</v>
      </c>
      <c r="JX66" s="99">
        <f t="shared" si="639"/>
        <v>-54.069903698356711</v>
      </c>
      <c r="JY66" s="99"/>
      <c r="JZ66" s="99"/>
      <c r="KA66" s="99"/>
      <c r="KH66" s="103">
        <v>29</v>
      </c>
      <c r="KI66" s="100">
        <f t="shared" ref="KI66:MJ66" si="640">((KI35/$KH$268)-INT(KI35/$KH$268))*2*PI()</f>
        <v>1.0836628720735657</v>
      </c>
      <c r="KJ66" s="100">
        <f t="shared" si="640"/>
        <v>5.1666832148044763</v>
      </c>
      <c r="KK66" s="100">
        <f t="shared" si="640"/>
        <v>2.7652034107993613</v>
      </c>
      <c r="KL66" s="100">
        <f t="shared" si="640"/>
        <v>1.070002979526042</v>
      </c>
      <c r="KM66" s="100">
        <f t="shared" si="640"/>
        <v>6.1580928108459867</v>
      </c>
      <c r="KN66" s="100">
        <f t="shared" si="640"/>
        <v>5.3291323377577706</v>
      </c>
      <c r="KO66" s="100">
        <f t="shared" si="640"/>
        <v>4.7758052488506575</v>
      </c>
      <c r="KP66" s="100">
        <f t="shared" si="640"/>
        <v>4.4349234637246999</v>
      </c>
      <c r="KQ66" s="100">
        <f t="shared" si="640"/>
        <v>4.2611068234460916</v>
      </c>
      <c r="KR66" s="100">
        <f t="shared" si="640"/>
        <v>4.2209622567500027</v>
      </c>
      <c r="KS66" s="100">
        <f t="shared" si="640"/>
        <v>4.2893928028508501</v>
      </c>
      <c r="KT66" s="100">
        <f t="shared" si="640"/>
        <v>4.4471844264167606</v>
      </c>
      <c r="KU66" s="100">
        <f t="shared" si="640"/>
        <v>4.6793851078016369</v>
      </c>
      <c r="KV66" s="100">
        <f t="shared" si="640"/>
        <v>4.974189743865904</v>
      </c>
      <c r="KW66" s="100">
        <f t="shared" si="640"/>
        <v>5.3221564958122922</v>
      </c>
      <c r="KX66" s="100">
        <f t="shared" si="640"/>
        <v>5.7156454523353304</v>
      </c>
      <c r="KY66" s="100">
        <f t="shared" si="640"/>
        <v>6.1484095697355734</v>
      </c>
      <c r="KZ66" s="100">
        <f t="shared" si="640"/>
        <v>0.33210660367933786</v>
      </c>
      <c r="LA66" s="100">
        <f t="shared" si="640"/>
        <v>0.33210660367933786</v>
      </c>
      <c r="LB66" s="100">
        <f t="shared" si="640"/>
        <v>1.7608646040079872</v>
      </c>
      <c r="LC66" s="100">
        <f t="shared" si="640"/>
        <v>2.5101591875362388</v>
      </c>
      <c r="LD66" s="100">
        <f t="shared" si="640"/>
        <v>3.2798515159774411</v>
      </c>
      <c r="LE66" s="100">
        <f t="shared" si="640"/>
        <v>4.0681050976698794</v>
      </c>
      <c r="LF66" s="100">
        <f t="shared" si="640"/>
        <v>4.8732969224624183</v>
      </c>
      <c r="LG66" s="100">
        <f t="shared" si="640"/>
        <v>5.6939873924918114</v>
      </c>
      <c r="LH66" s="100">
        <f t="shared" si="640"/>
        <v>0.24570987717156906</v>
      </c>
      <c r="LI66" s="100">
        <f t="shared" si="640"/>
        <v>1.0936908191179453</v>
      </c>
      <c r="LJ66" s="100">
        <f t="shared" si="640"/>
        <v>1.953720056112028</v>
      </c>
      <c r="LK66" s="100">
        <f t="shared" si="640"/>
        <v>2.8248769219336598</v>
      </c>
      <c r="LL66" s="100">
        <f t="shared" si="640"/>
        <v>3.7063320517143215</v>
      </c>
      <c r="LM66" s="100">
        <f t="shared" si="640"/>
        <v>4.5973363578186497</v>
      </c>
      <c r="LN66" s="100">
        <f t="shared" si="640"/>
        <v>5.4972115626786602</v>
      </c>
      <c r="LO66" s="100">
        <f t="shared" si="640"/>
        <v>0.12215673118710813</v>
      </c>
      <c r="LP66" s="100">
        <f t="shared" si="640"/>
        <v>1.0379824403564331</v>
      </c>
      <c r="LQ66" s="100">
        <f t="shared" si="640"/>
        <v>1.9609928091971005</v>
      </c>
      <c r="LR66" s="100">
        <f t="shared" si="640"/>
        <v>2.8907213921472805</v>
      </c>
      <c r="LS66" s="100">
        <f t="shared" si="640"/>
        <v>1.1400802027405472</v>
      </c>
      <c r="LT66" s="100">
        <f t="shared" si="640"/>
        <v>0.44379272514513018</v>
      </c>
      <c r="LU66" s="100">
        <f t="shared" si="640"/>
        <v>3.4493571368455012</v>
      </c>
      <c r="LV66" s="100">
        <f t="shared" si="640"/>
        <v>0.3040401227268571</v>
      </c>
      <c r="LW66" s="100">
        <f t="shared" si="640"/>
        <v>3.5678983219941758</v>
      </c>
      <c r="LX66" s="100">
        <f t="shared" si="640"/>
        <v>0.66862491874273444</v>
      </c>
      <c r="LY66" s="100">
        <f t="shared" si="640"/>
        <v>4.1670056556958137</v>
      </c>
      <c r="LZ66" s="100">
        <f t="shared" si="640"/>
        <v>1.4914119928194596</v>
      </c>
      <c r="MA66" s="100">
        <f t="shared" si="640"/>
        <v>5.2032610701200417</v>
      </c>
      <c r="MB66" s="100">
        <f t="shared" si="640"/>
        <v>2.7315124885738258</v>
      </c>
      <c r="MC66" s="100">
        <f t="shared" si="640"/>
        <v>0.3549462884965654</v>
      </c>
      <c r="MD66" s="100">
        <f t="shared" si="640"/>
        <v>4.3525893146861971</v>
      </c>
      <c r="ME66" s="100">
        <f t="shared" si="640"/>
        <v>2.154142920108792</v>
      </c>
      <c r="MF66" s="100">
        <f t="shared" si="640"/>
        <v>3.907966292017985E-2</v>
      </c>
      <c r="MG66" s="100">
        <f t="shared" si="640"/>
        <v>4.2870733671793655</v>
      </c>
      <c r="MH66" s="100">
        <f t="shared" si="640"/>
        <v>2.3284302200433356</v>
      </c>
      <c r="MI66" s="100">
        <f t="shared" si="640"/>
        <v>0.44318858610817147</v>
      </c>
      <c r="MJ66" s="100">
        <f t="shared" si="640"/>
        <v>4.9115519329071553</v>
      </c>
      <c r="MK66" s="100"/>
      <c r="ML66" s="100"/>
      <c r="MM66" s="100"/>
      <c r="MN66" s="100"/>
      <c r="MO66" s="100"/>
      <c r="MP66" s="100"/>
      <c r="MQ66" s="100"/>
      <c r="MR66" s="100"/>
      <c r="MS66" s="100"/>
      <c r="MT66" s="100"/>
      <c r="MU66" s="100"/>
      <c r="MV66" s="100"/>
      <c r="MW66" s="100"/>
      <c r="MX66" s="100"/>
      <c r="MY66" s="100"/>
      <c r="MZ66" s="100"/>
      <c r="NA66" s="100"/>
      <c r="NB66" s="100"/>
      <c r="NC66" s="100"/>
      <c r="ND66" s="100"/>
      <c r="NE66" s="100"/>
      <c r="NF66" s="100"/>
      <c r="NG66" s="100">
        <f t="shared" ref="NG66:PH66" si="641">NG35-$BX35</f>
        <v>-22.973700606137044</v>
      </c>
      <c r="NH66" s="100">
        <f t="shared" si="641"/>
        <v>-30.443200313701794</v>
      </c>
      <c r="NI66" s="100">
        <f t="shared" si="641"/>
        <v>-32.859374185576883</v>
      </c>
      <c r="NJ66" s="100">
        <f t="shared" si="641"/>
        <v>-34.756889971715935</v>
      </c>
      <c r="NK66" s="100">
        <f t="shared" si="641"/>
        <v>-36.283458983222374</v>
      </c>
      <c r="NL66" s="100">
        <f t="shared" si="641"/>
        <v>-37.536514743471088</v>
      </c>
      <c r="NM66" s="100">
        <f t="shared" si="641"/>
        <v>-38.582586091608164</v>
      </c>
      <c r="NN66" s="100">
        <f t="shared" si="641"/>
        <v>-39.468492271695283</v>
      </c>
      <c r="NO66" s="100">
        <f t="shared" si="641"/>
        <v>-40.228060370478602</v>
      </c>
      <c r="NP66" s="100">
        <f t="shared" si="641"/>
        <v>-40.886298650743186</v>
      </c>
      <c r="NQ66" s="100">
        <f t="shared" si="641"/>
        <v>-41.462072107209224</v>
      </c>
      <c r="NR66" s="100">
        <f t="shared" si="641"/>
        <v>-41.969866824017856</v>
      </c>
      <c r="NS66" s="100">
        <f t="shared" si="641"/>
        <v>-42.420983186405863</v>
      </c>
      <c r="NT66" s="100">
        <f t="shared" si="641"/>
        <v>-42.824361291581909</v>
      </c>
      <c r="NU66" s="100">
        <f t="shared" si="641"/>
        <v>-43.1871636548548</v>
      </c>
      <c r="NV66" s="100">
        <f t="shared" si="641"/>
        <v>-43.515194184566639</v>
      </c>
      <c r="NW66" s="100">
        <f t="shared" si="641"/>
        <v>-43.813204469540381</v>
      </c>
      <c r="NX66" s="100">
        <f t="shared" si="641"/>
        <v>-44.085121085936379</v>
      </c>
      <c r="NY66" s="100">
        <f t="shared" si="641"/>
        <v>-44.085121085936379</v>
      </c>
      <c r="NZ66" s="100">
        <f t="shared" si="641"/>
        <v>-44.552484885347269</v>
      </c>
      <c r="OA66" s="100">
        <f t="shared" si="641"/>
        <v>-44.76380099773894</v>
      </c>
      <c r="OB66" s="100">
        <f t="shared" si="641"/>
        <v>-44.962043316468936</v>
      </c>
      <c r="OC66" s="100">
        <f t="shared" si="641"/>
        <v>-45.148384381947011</v>
      </c>
      <c r="OD66" s="100">
        <f t="shared" si="641"/>
        <v>-45.323861068756855</v>
      </c>
      <c r="OE66" s="100">
        <f t="shared" si="641"/>
        <v>-45.489393590832549</v>
      </c>
      <c r="OF66" s="100">
        <f t="shared" si="641"/>
        <v>-45.645801408942248</v>
      </c>
      <c r="OG66" s="100">
        <f t="shared" si="641"/>
        <v>-45.793816612139267</v>
      </c>
      <c r="OH66" s="100">
        <f t="shared" si="641"/>
        <v>-45.934095227732172</v>
      </c>
      <c r="OI66" s="100">
        <f t="shared" si="641"/>
        <v>-46.067226823452643</v>
      </c>
      <c r="OJ66" s="100">
        <f t="shared" si="641"/>
        <v>-46.19374269450995</v>
      </c>
      <c r="OK66" s="100">
        <f t="shared" si="641"/>
        <v>-46.31412287240903</v>
      </c>
      <c r="OL66" s="100">
        <f t="shared" si="641"/>
        <v>-46.428802148259848</v>
      </c>
      <c r="OM66" s="100">
        <f t="shared" si="641"/>
        <v>-46.538175268183409</v>
      </c>
      <c r="ON66" s="100">
        <f t="shared" si="641"/>
        <v>-46.642601430319729</v>
      </c>
      <c r="OO66" s="100">
        <f t="shared" si="641"/>
        <v>-46.742408190345344</v>
      </c>
      <c r="OP66" s="100">
        <f t="shared" si="641"/>
        <v>-46.837894864142442</v>
      </c>
      <c r="OQ66" s="100">
        <f t="shared" si="641"/>
        <v>-47.732501777146581</v>
      </c>
      <c r="OR66" s="100">
        <f t="shared" si="641"/>
        <v>-48.626189151398449</v>
      </c>
      <c r="OS66" s="100">
        <f t="shared" si="641"/>
        <v>-49.05114039283481</v>
      </c>
      <c r="OT66" s="100">
        <f t="shared" si="641"/>
        <v>-49.462374353804506</v>
      </c>
      <c r="OU66" s="100">
        <f t="shared" si="641"/>
        <v>-49.860504279278757</v>
      </c>
      <c r="OV66" s="100">
        <f t="shared" si="641"/>
        <v>-50.246110017487979</v>
      </c>
      <c r="OW66" s="100">
        <f t="shared" si="641"/>
        <v>-50.619740048118388</v>
      </c>
      <c r="OX66" s="100">
        <f t="shared" si="641"/>
        <v>-50.981913386132305</v>
      </c>
      <c r="OY66" s="100">
        <f t="shared" si="641"/>
        <v>-51.333121367323457</v>
      </c>
      <c r="OZ66" s="100">
        <f t="shared" si="641"/>
        <v>-51.673829321813542</v>
      </c>
      <c r="PA66" s="100">
        <f t="shared" si="641"/>
        <v>-52.004478141679328</v>
      </c>
      <c r="PB66" s="100">
        <f t="shared" si="641"/>
        <v>-52.32548574880235</v>
      </c>
      <c r="PC66" s="100">
        <f t="shared" si="641"/>
        <v>-52.63724846887385</v>
      </c>
      <c r="PD66" s="100">
        <f t="shared" si="641"/>
        <v>-52.940142317285677</v>
      </c>
      <c r="PE66" s="100">
        <f t="shared" si="641"/>
        <v>-53.234524202405282</v>
      </c>
      <c r="PF66" s="100">
        <f t="shared" si="641"/>
        <v>-53.520733051481216</v>
      </c>
      <c r="PG66" s="100">
        <f t="shared" si="641"/>
        <v>-53.799090864163702</v>
      </c>
      <c r="PH66" s="100">
        <f t="shared" si="641"/>
        <v>-54.069903698356711</v>
      </c>
      <c r="PI66" s="100"/>
      <c r="PJ66" s="100"/>
      <c r="PK66" s="100"/>
    </row>
    <row r="67" spans="1:427" x14ac:dyDescent="0.2">
      <c r="A67" s="92"/>
      <c r="B67" s="92"/>
      <c r="C67" s="101">
        <v>30</v>
      </c>
      <c r="D67" s="98">
        <f t="shared" ref="D67:BE67" si="642">((D36/$C$270)-INT(D36/$C$270))*2*PI()</f>
        <v>0.9612044243370893</v>
      </c>
      <c r="E67" s="98">
        <f t="shared" si="642"/>
        <v>5.2839361222183552</v>
      </c>
      <c r="F67" s="98">
        <f t="shared" si="642"/>
        <v>1.5910369787611478</v>
      </c>
      <c r="G67" s="98">
        <f t="shared" si="642"/>
        <v>4.3463038915154586</v>
      </c>
      <c r="H67" s="98">
        <f t="shared" si="642"/>
        <v>0.93538236004465392</v>
      </c>
      <c r="I67" s="98">
        <f t="shared" si="642"/>
        <v>3.8934205373492303</v>
      </c>
      <c r="J67" s="98">
        <f t="shared" si="642"/>
        <v>0.6329268893272797</v>
      </c>
      <c r="K67" s="98">
        <f t="shared" si="642"/>
        <v>3.7055062428272274</v>
      </c>
      <c r="L67" s="98">
        <f t="shared" si="642"/>
        <v>0.53417077677410663</v>
      </c>
      <c r="M67" s="98">
        <f t="shared" si="642"/>
        <v>3.6774697977005912</v>
      </c>
      <c r="N67" s="98">
        <f t="shared" si="642"/>
        <v>0.56314858285390124</v>
      </c>
      <c r="O67" s="98">
        <f t="shared" si="642"/>
        <v>3.7530687937559741</v>
      </c>
      <c r="P67" s="98">
        <f t="shared" si="642"/>
        <v>0.67734810055438699</v>
      </c>
      <c r="Q67" s="98">
        <f t="shared" si="642"/>
        <v>3.8995823918794903</v>
      </c>
      <c r="R67" s="98">
        <f t="shared" si="642"/>
        <v>0.85118025293685995</v>
      </c>
      <c r="S67" s="98">
        <f t="shared" si="642"/>
        <v>4.0967141771766702</v>
      </c>
      <c r="T67" s="98">
        <f t="shared" si="642"/>
        <v>1.0683423885120107</v>
      </c>
      <c r="U67" s="98">
        <f t="shared" si="642"/>
        <v>4.3312203982884938</v>
      </c>
      <c r="V67" s="98">
        <f t="shared" si="642"/>
        <v>4.3312203982884938</v>
      </c>
      <c r="W67" s="98">
        <f t="shared" si="642"/>
        <v>4.6962169730776369</v>
      </c>
      <c r="X67" s="98">
        <f t="shared" si="642"/>
        <v>4.8870472889627417</v>
      </c>
      <c r="Y67" s="98">
        <f t="shared" si="642"/>
        <v>5.0827468615558615</v>
      </c>
      <c r="Z67" s="98">
        <f t="shared" si="642"/>
        <v>5.2828783359258811</v>
      </c>
      <c r="AA67" s="98">
        <f t="shared" si="642"/>
        <v>5.487055085199267</v>
      </c>
      <c r="AB67" s="98">
        <f t="shared" si="642"/>
        <v>5.6949340799576449</v>
      </c>
      <c r="AC67" s="98">
        <f t="shared" si="642"/>
        <v>5.9062099248702511</v>
      </c>
      <c r="AD67" s="98">
        <f t="shared" si="642"/>
        <v>6.1206098460387102</v>
      </c>
      <c r="AE67" s="98">
        <f t="shared" si="642"/>
        <v>5.4704149978227465E-2</v>
      </c>
      <c r="AF67" s="98">
        <f t="shared" si="642"/>
        <v>0.27464385997201957</v>
      </c>
      <c r="AG67" s="98">
        <f t="shared" si="642"/>
        <v>0.49704581171333145</v>
      </c>
      <c r="AH67" s="98">
        <f t="shared" si="642"/>
        <v>0.72173126258851239</v>
      </c>
      <c r="AI67" s="98">
        <f t="shared" si="642"/>
        <v>0.94853833437352375</v>
      </c>
      <c r="AJ67" s="98">
        <f t="shared" si="642"/>
        <v>1.1773200731650919</v>
      </c>
      <c r="AK67" s="98">
        <f t="shared" si="642"/>
        <v>1.4079427707152499</v>
      </c>
      <c r="AL67" s="98">
        <f t="shared" si="642"/>
        <v>1.6402845070371477</v>
      </c>
      <c r="AM67" s="98">
        <f t="shared" si="642"/>
        <v>1.8742338810352146</v>
      </c>
      <c r="AN67" s="98">
        <f t="shared" si="642"/>
        <v>1.4507817695657002</v>
      </c>
      <c r="AO67" s="98">
        <f t="shared" si="642"/>
        <v>2.8613940755242369</v>
      </c>
      <c r="AP67" s="98">
        <f t="shared" si="642"/>
        <v>0.47769649224695576</v>
      </c>
      <c r="AQ67" s="98">
        <f t="shared" si="642"/>
        <v>4.409988566818301</v>
      </c>
      <c r="AR67" s="98">
        <f t="shared" si="642"/>
        <v>2.0903361175343504</v>
      </c>
      <c r="AS67" s="98">
        <f t="shared" si="642"/>
        <v>6.0836396586588855</v>
      </c>
      <c r="AT67" s="98">
        <f t="shared" si="642"/>
        <v>3.8221454032102753</v>
      </c>
      <c r="AU67" s="98">
        <f t="shared" si="642"/>
        <v>1.5877363829488205</v>
      </c>
      <c r="AV67" s="98">
        <f t="shared" si="642"/>
        <v>5.6623709638584216</v>
      </c>
      <c r="AW67" s="98">
        <f t="shared" si="642"/>
        <v>3.4785217902177892</v>
      </c>
      <c r="AX67" s="98">
        <f t="shared" si="642"/>
        <v>1.318282886415111</v>
      </c>
      <c r="AY67" s="98">
        <f t="shared" si="642"/>
        <v>5.4638093548101292</v>
      </c>
      <c r="AZ67" s="98">
        <f t="shared" si="642"/>
        <v>3.3477574045652685</v>
      </c>
      <c r="BA67" s="98">
        <f t="shared" si="642"/>
        <v>1.2523924488898923</v>
      </c>
      <c r="BB67" s="98">
        <f t="shared" si="642"/>
        <v>5.4600297166324925</v>
      </c>
      <c r="BC67" s="98">
        <f t="shared" si="642"/>
        <v>3.4034751201261422</v>
      </c>
      <c r="BD67" s="98">
        <f t="shared" si="642"/>
        <v>1.3651341231437844</v>
      </c>
      <c r="BE67" s="98">
        <f t="shared" si="642"/>
        <v>5.6274530607534041</v>
      </c>
      <c r="BF67" s="98"/>
      <c r="BG67" s="98"/>
      <c r="BH67" s="98"/>
      <c r="BI67" s="98"/>
      <c r="BJ67" s="98"/>
      <c r="BK67" s="98"/>
      <c r="BL67" s="98"/>
      <c r="BM67" s="98"/>
      <c r="BN67" s="98"/>
      <c r="BO67" s="98"/>
      <c r="BP67" s="98"/>
      <c r="BQ67" s="98"/>
      <c r="BR67" s="98"/>
      <c r="BS67" s="98"/>
      <c r="BT67" s="98"/>
      <c r="BU67" s="98"/>
      <c r="BV67" s="98"/>
      <c r="BW67" s="98"/>
      <c r="BX67" s="98"/>
      <c r="BY67" s="98"/>
      <c r="BZ67" s="98">
        <f t="shared" ref="BZ67:EA67" si="643">BZ36-$BX36</f>
        <v>-32.880308377112328</v>
      </c>
      <c r="CA67" s="98">
        <f t="shared" si="643"/>
        <v>-40.060716850073817</v>
      </c>
      <c r="CB67" s="98">
        <f t="shared" si="643"/>
        <v>-42.386831556538027</v>
      </c>
      <c r="CC67" s="98">
        <f t="shared" si="643"/>
        <v>-44.215505033604813</v>
      </c>
      <c r="CD67" s="98">
        <f t="shared" si="643"/>
        <v>-45.688108668407324</v>
      </c>
      <c r="CE67" s="98">
        <f t="shared" si="643"/>
        <v>-46.89792588273292</v>
      </c>
      <c r="CF67" s="98">
        <f t="shared" si="643"/>
        <v>-47.908693743608694</v>
      </c>
      <c r="CG67" s="98">
        <f t="shared" si="643"/>
        <v>-48.765302157097523</v>
      </c>
      <c r="CH67" s="98">
        <f t="shared" si="643"/>
        <v>-49.500210986175205</v>
      </c>
      <c r="CI67" s="98">
        <f t="shared" si="643"/>
        <v>-50.13743723505047</v>
      </c>
      <c r="CJ67" s="98">
        <f t="shared" si="643"/>
        <v>-50.695112284021207</v>
      </c>
      <c r="CK67" s="98">
        <f t="shared" si="643"/>
        <v>-51.187169155559786</v>
      </c>
      <c r="CL67" s="98">
        <f t="shared" si="643"/>
        <v>-51.624484309076195</v>
      </c>
      <c r="CM67" s="98">
        <f t="shared" si="643"/>
        <v>-52.015668005960578</v>
      </c>
      <c r="CN67" s="98">
        <f t="shared" si="643"/>
        <v>-52.367622645986444</v>
      </c>
      <c r="CO67" s="98">
        <f t="shared" si="643"/>
        <v>-52.685944482535973</v>
      </c>
      <c r="CP67" s="98">
        <f t="shared" si="643"/>
        <v>-52.97521747859102</v>
      </c>
      <c r="CQ67" s="98">
        <f t="shared" si="643"/>
        <v>-53.239231520478398</v>
      </c>
      <c r="CR67" s="98">
        <f t="shared" si="643"/>
        <v>-53.239231520478398</v>
      </c>
      <c r="CS67" s="98">
        <f t="shared" si="643"/>
        <v>-53.695130781830159</v>
      </c>
      <c r="CT67" s="98">
        <f t="shared" si="643"/>
        <v>-53.901317773624555</v>
      </c>
      <c r="CU67" s="98">
        <f t="shared" si="643"/>
        <v>-54.094779511972177</v>
      </c>
      <c r="CV67" s="98">
        <f t="shared" si="643"/>
        <v>-54.276654749059333</v>
      </c>
      <c r="CW67" s="98">
        <f t="shared" si="643"/>
        <v>-54.44795074416794</v>
      </c>
      <c r="CX67" s="98">
        <f t="shared" si="643"/>
        <v>-54.609561651175312</v>
      </c>
      <c r="CY67" s="98">
        <f t="shared" si="643"/>
        <v>-54.762283913843476</v>
      </c>
      <c r="CZ67" s="98">
        <f t="shared" si="643"/>
        <v>-54.906829220309163</v>
      </c>
      <c r="DA67" s="98">
        <f t="shared" si="643"/>
        <v>-55.043835455364558</v>
      </c>
      <c r="DB67" s="98">
        <f t="shared" si="643"/>
        <v>-55.173876001547455</v>
      </c>
      <c r="DC67" s="98">
        <f t="shared" si="643"/>
        <v>-55.297467671626606</v>
      </c>
      <c r="DD67" s="98">
        <f t="shared" si="643"/>
        <v>-55.415077501250693</v>
      </c>
      <c r="DE67" s="98">
        <f t="shared" si="643"/>
        <v>-55.527128587946208</v>
      </c>
      <c r="DF67" s="98">
        <f t="shared" si="643"/>
        <v>-55.63400512876143</v>
      </c>
      <c r="DG67" s="98">
        <f t="shared" si="643"/>
        <v>-55.736056781735016</v>
      </c>
      <c r="DH67" s="98">
        <f t="shared" si="643"/>
        <v>-55.833602454552818</v>
      </c>
      <c r="DI67" s="98">
        <f t="shared" si="643"/>
        <v>-55.926933606118212</v>
      </c>
      <c r="DJ67" s="98">
        <f t="shared" si="643"/>
        <v>-56.819854513106833</v>
      </c>
      <c r="DK67" s="98">
        <f t="shared" si="643"/>
        <v>-57.708941030860188</v>
      </c>
      <c r="DL67" s="98">
        <f t="shared" si="643"/>
        <v>-58.131731598452973</v>
      </c>
      <c r="DM67" s="98">
        <f t="shared" si="643"/>
        <v>-58.540891842180372</v>
      </c>
      <c r="DN67" s="98">
        <f t="shared" si="643"/>
        <v>-58.937030662950406</v>
      </c>
      <c r="DO67" s="98">
        <f t="shared" si="643"/>
        <v>-59.320723802823238</v>
      </c>
      <c r="DP67" s="98">
        <f t="shared" si="643"/>
        <v>-59.692515861126935</v>
      </c>
      <c r="DQ67" s="98">
        <f t="shared" si="643"/>
        <v>-60.052922186444221</v>
      </c>
      <c r="DR67" s="98">
        <f t="shared" si="643"/>
        <v>-60.402430650665906</v>
      </c>
      <c r="DS67" s="98">
        <f t="shared" si="643"/>
        <v>-60.741503311375311</v>
      </c>
      <c r="DT67" s="98">
        <f t="shared" si="643"/>
        <v>-61.070577968795078</v>
      </c>
      <c r="DU67" s="98">
        <f t="shared" si="643"/>
        <v>-61.390069623413979</v>
      </c>
      <c r="DV67" s="98">
        <f t="shared" si="643"/>
        <v>-61.700371840241388</v>
      </c>
      <c r="DW67" s="98">
        <f t="shared" si="643"/>
        <v>-62.001858025425037</v>
      </c>
      <c r="DX67" s="98">
        <f t="shared" si="643"/>
        <v>-62.294882620728487</v>
      </c>
      <c r="DY67" s="98">
        <f t="shared" si="643"/>
        <v>-62.579782221107735</v>
      </c>
      <c r="DZ67" s="98">
        <f t="shared" si="643"/>
        <v>-62.856876620359941</v>
      </c>
      <c r="EA67" s="98">
        <f t="shared" si="643"/>
        <v>-63.126469789546832</v>
      </c>
      <c r="EB67" s="98"/>
      <c r="EC67" s="98"/>
      <c r="ED67" s="98"/>
      <c r="EE67" s="98"/>
      <c r="EF67" s="98"/>
      <c r="EG67" s="98"/>
      <c r="EH67" s="98"/>
      <c r="EI67" s="98"/>
      <c r="EJ67" s="98"/>
      <c r="EK67" s="98"/>
      <c r="EL67" s="98"/>
      <c r="EM67" s="98"/>
      <c r="EN67" s="98"/>
      <c r="EO67" s="98"/>
      <c r="EP67" s="98"/>
      <c r="EU67" s="94"/>
      <c r="EV67" s="94"/>
      <c r="EW67" s="94"/>
      <c r="EX67" s="102">
        <v>30</v>
      </c>
      <c r="EY67" s="99">
        <f t="shared" ref="EY67:GZ67" si="644">((EY36/$EX$268)-INT(EY36/$EX$268))*2*PI()</f>
        <v>1.9224088486741786</v>
      </c>
      <c r="EZ67" s="99">
        <f t="shared" si="644"/>
        <v>4.2846869372571232</v>
      </c>
      <c r="FA67" s="99">
        <f t="shared" si="644"/>
        <v>3.1820739575222956</v>
      </c>
      <c r="FB67" s="99">
        <f t="shared" si="644"/>
        <v>2.4094224758513318</v>
      </c>
      <c r="FC67" s="99">
        <f t="shared" si="644"/>
        <v>1.8707647200893078</v>
      </c>
      <c r="FD67" s="99">
        <f t="shared" si="644"/>
        <v>1.5036557675188746</v>
      </c>
      <c r="FE67" s="99">
        <f t="shared" si="644"/>
        <v>1.2658537786545594</v>
      </c>
      <c r="FF67" s="99">
        <f t="shared" si="644"/>
        <v>1.1278271784748684</v>
      </c>
      <c r="FG67" s="99">
        <f t="shared" si="644"/>
        <v>1.0683415535482133</v>
      </c>
      <c r="FH67" s="99">
        <f t="shared" si="644"/>
        <v>1.0717542882215965</v>
      </c>
      <c r="FI67" s="99">
        <f t="shared" si="644"/>
        <v>1.1262971657078025</v>
      </c>
      <c r="FJ67" s="99">
        <f t="shared" si="644"/>
        <v>1.2229522803323625</v>
      </c>
      <c r="FK67" s="99">
        <f t="shared" si="644"/>
        <v>1.354696201108774</v>
      </c>
      <c r="FL67" s="99">
        <f t="shared" si="644"/>
        <v>1.5159794765793948</v>
      </c>
      <c r="FM67" s="99">
        <f t="shared" si="644"/>
        <v>1.7023605058737199</v>
      </c>
      <c r="FN67" s="99">
        <f t="shared" si="644"/>
        <v>1.9102430471737539</v>
      </c>
      <c r="FO67" s="99">
        <f t="shared" si="644"/>
        <v>2.1366847770240214</v>
      </c>
      <c r="FP67" s="99">
        <f t="shared" si="644"/>
        <v>2.3792554893974014</v>
      </c>
      <c r="FQ67" s="99">
        <f t="shared" si="644"/>
        <v>2.3792554893974014</v>
      </c>
      <c r="FR67" s="99">
        <f t="shared" si="644"/>
        <v>3.109248638975687</v>
      </c>
      <c r="FS67" s="99">
        <f t="shared" si="644"/>
        <v>3.4909092707458966</v>
      </c>
      <c r="FT67" s="99">
        <f t="shared" si="644"/>
        <v>3.8823084159321364</v>
      </c>
      <c r="FU67" s="99">
        <f t="shared" si="644"/>
        <v>4.2825713646721768</v>
      </c>
      <c r="FV67" s="99">
        <f t="shared" si="644"/>
        <v>4.6909248632189477</v>
      </c>
      <c r="FW67" s="99">
        <f t="shared" si="644"/>
        <v>5.1066828527357027</v>
      </c>
      <c r="FX67" s="99">
        <f t="shared" si="644"/>
        <v>5.5292345425609168</v>
      </c>
      <c r="FY67" s="99">
        <f t="shared" si="644"/>
        <v>5.9580343848978341</v>
      </c>
      <c r="FZ67" s="99">
        <f t="shared" si="644"/>
        <v>0.10940829995645493</v>
      </c>
      <c r="GA67" s="99">
        <f t="shared" si="644"/>
        <v>0.54928771994403913</v>
      </c>
      <c r="GB67" s="99">
        <f t="shared" si="644"/>
        <v>0.99409162342666291</v>
      </c>
      <c r="GC67" s="99">
        <f t="shared" si="644"/>
        <v>1.4434625251770248</v>
      </c>
      <c r="GD67" s="99">
        <f t="shared" si="644"/>
        <v>1.8970766687470475</v>
      </c>
      <c r="GE67" s="99">
        <f t="shared" si="644"/>
        <v>2.3546401463301838</v>
      </c>
      <c r="GF67" s="99">
        <f t="shared" si="644"/>
        <v>2.8158855414304997</v>
      </c>
      <c r="GG67" s="99">
        <f t="shared" si="644"/>
        <v>3.2805690140742954</v>
      </c>
      <c r="GH67" s="99">
        <f t="shared" si="644"/>
        <v>3.7484677620704292</v>
      </c>
      <c r="GI67" s="99">
        <f t="shared" si="644"/>
        <v>2.9015635391314003</v>
      </c>
      <c r="GJ67" s="99">
        <f t="shared" si="644"/>
        <v>5.7227881510484737</v>
      </c>
      <c r="GK67" s="99">
        <f t="shared" si="644"/>
        <v>0.95539298449391152</v>
      </c>
      <c r="GL67" s="99">
        <f t="shared" si="644"/>
        <v>2.5367918264570153</v>
      </c>
      <c r="GM67" s="99">
        <f t="shared" si="644"/>
        <v>4.1806722350687009</v>
      </c>
      <c r="GN67" s="99">
        <f t="shared" si="644"/>
        <v>5.8840940101381856</v>
      </c>
      <c r="GO67" s="99">
        <f t="shared" si="644"/>
        <v>1.3611054992409639</v>
      </c>
      <c r="GP67" s="99">
        <f t="shared" si="644"/>
        <v>3.1754727658976409</v>
      </c>
      <c r="GQ67" s="99">
        <f t="shared" si="644"/>
        <v>5.0415566205372571</v>
      </c>
      <c r="GR67" s="99">
        <f t="shared" si="644"/>
        <v>0.6738582732559919</v>
      </c>
      <c r="GS67" s="99">
        <f t="shared" si="644"/>
        <v>2.6365657728302221</v>
      </c>
      <c r="GT67" s="99">
        <f t="shared" si="644"/>
        <v>4.6444334024406722</v>
      </c>
      <c r="GU67" s="99">
        <f t="shared" si="644"/>
        <v>0.41232950195095086</v>
      </c>
      <c r="GV67" s="99">
        <f t="shared" si="644"/>
        <v>2.5047848977797846</v>
      </c>
      <c r="GW67" s="99">
        <f t="shared" si="644"/>
        <v>4.6368741260853987</v>
      </c>
      <c r="GX67" s="99">
        <f t="shared" si="644"/>
        <v>0.52376493307269845</v>
      </c>
      <c r="GY67" s="99">
        <f t="shared" si="644"/>
        <v>2.7302682462875687</v>
      </c>
      <c r="GZ67" s="99">
        <f t="shared" si="644"/>
        <v>4.9717208143272211</v>
      </c>
      <c r="HA67" s="99"/>
      <c r="HB67" s="99"/>
      <c r="HC67" s="99"/>
      <c r="HD67" s="99"/>
      <c r="HE67" s="99"/>
      <c r="HF67" s="99"/>
      <c r="HG67" s="99"/>
      <c r="HH67" s="99"/>
      <c r="HI67" s="99"/>
      <c r="HJ67" s="99"/>
      <c r="HK67" s="99"/>
      <c r="HL67" s="99"/>
      <c r="HM67" s="99"/>
      <c r="HN67" s="99"/>
      <c r="HO67" s="99"/>
      <c r="HP67" s="99"/>
      <c r="HQ67" s="99"/>
      <c r="HR67" s="99"/>
      <c r="HS67" s="99"/>
      <c r="HT67" s="99"/>
      <c r="HU67" s="99"/>
      <c r="HV67" s="99"/>
      <c r="HW67" s="99">
        <f t="shared" ref="HW67:JX67" si="645">HW36-$BX36</f>
        <v>-32.880308377112328</v>
      </c>
      <c r="HX67" s="99">
        <f t="shared" si="645"/>
        <v>-40.060716850073817</v>
      </c>
      <c r="HY67" s="99">
        <f t="shared" si="645"/>
        <v>-42.386831556538027</v>
      </c>
      <c r="HZ67" s="99">
        <f t="shared" si="645"/>
        <v>-44.215505033604813</v>
      </c>
      <c r="IA67" s="99">
        <f t="shared" si="645"/>
        <v>-45.688108668407324</v>
      </c>
      <c r="IB67" s="99">
        <f t="shared" si="645"/>
        <v>-46.89792588273292</v>
      </c>
      <c r="IC67" s="99">
        <f t="shared" si="645"/>
        <v>-47.908693743608694</v>
      </c>
      <c r="ID67" s="99">
        <f t="shared" si="645"/>
        <v>-48.765302157097523</v>
      </c>
      <c r="IE67" s="99">
        <f t="shared" si="645"/>
        <v>-49.500210986175205</v>
      </c>
      <c r="IF67" s="99">
        <f t="shared" si="645"/>
        <v>-50.13743723505047</v>
      </c>
      <c r="IG67" s="99">
        <f t="shared" si="645"/>
        <v>-50.695112284021207</v>
      </c>
      <c r="IH67" s="99">
        <f t="shared" si="645"/>
        <v>-51.187169155559786</v>
      </c>
      <c r="II67" s="99">
        <f t="shared" si="645"/>
        <v>-51.624484309076195</v>
      </c>
      <c r="IJ67" s="99">
        <f t="shared" si="645"/>
        <v>-52.015668005960578</v>
      </c>
      <c r="IK67" s="99">
        <f t="shared" si="645"/>
        <v>-52.367622645986444</v>
      </c>
      <c r="IL67" s="99">
        <f t="shared" si="645"/>
        <v>-52.685944482535973</v>
      </c>
      <c r="IM67" s="99">
        <f t="shared" si="645"/>
        <v>-52.97521747859102</v>
      </c>
      <c r="IN67" s="99">
        <f t="shared" si="645"/>
        <v>-53.239231520478398</v>
      </c>
      <c r="IO67" s="99">
        <f t="shared" si="645"/>
        <v>-53.239231520478398</v>
      </c>
      <c r="IP67" s="99">
        <f t="shared" si="645"/>
        <v>-53.695130781830159</v>
      </c>
      <c r="IQ67" s="99">
        <f t="shared" si="645"/>
        <v>-53.901317773624555</v>
      </c>
      <c r="IR67" s="99">
        <f t="shared" si="645"/>
        <v>-54.094779511972177</v>
      </c>
      <c r="IS67" s="99">
        <f t="shared" si="645"/>
        <v>-54.276654749059333</v>
      </c>
      <c r="IT67" s="99">
        <f t="shared" si="645"/>
        <v>-54.44795074416794</v>
      </c>
      <c r="IU67" s="99">
        <f t="shared" si="645"/>
        <v>-54.609561651175312</v>
      </c>
      <c r="IV67" s="99">
        <f t="shared" si="645"/>
        <v>-54.762283913843476</v>
      </c>
      <c r="IW67" s="99">
        <f t="shared" si="645"/>
        <v>-54.906829220309163</v>
      </c>
      <c r="IX67" s="99">
        <f t="shared" si="645"/>
        <v>-55.043835455364558</v>
      </c>
      <c r="IY67" s="99">
        <f t="shared" si="645"/>
        <v>-55.173876001547455</v>
      </c>
      <c r="IZ67" s="99">
        <f t="shared" si="645"/>
        <v>-55.297467671626606</v>
      </c>
      <c r="JA67" s="99">
        <f t="shared" si="645"/>
        <v>-55.415077501250693</v>
      </c>
      <c r="JB67" s="99">
        <f t="shared" si="645"/>
        <v>-55.527128587946208</v>
      </c>
      <c r="JC67" s="99">
        <f t="shared" si="645"/>
        <v>-55.63400512876143</v>
      </c>
      <c r="JD67" s="99">
        <f t="shared" si="645"/>
        <v>-55.736056781735016</v>
      </c>
      <c r="JE67" s="99">
        <f t="shared" si="645"/>
        <v>-55.833602454552818</v>
      </c>
      <c r="JF67" s="99">
        <f t="shared" si="645"/>
        <v>-55.926933606118212</v>
      </c>
      <c r="JG67" s="99">
        <f t="shared" si="645"/>
        <v>-56.819854513106833</v>
      </c>
      <c r="JH67" s="99">
        <f t="shared" si="645"/>
        <v>-57.708941030860188</v>
      </c>
      <c r="JI67" s="99">
        <f t="shared" si="645"/>
        <v>-58.131731598452973</v>
      </c>
      <c r="JJ67" s="99">
        <f t="shared" si="645"/>
        <v>-58.540891842180372</v>
      </c>
      <c r="JK67" s="99">
        <f t="shared" si="645"/>
        <v>-58.937030662950406</v>
      </c>
      <c r="JL67" s="99">
        <f t="shared" si="645"/>
        <v>-59.320723802823238</v>
      </c>
      <c r="JM67" s="99">
        <f t="shared" si="645"/>
        <v>-59.692515861126935</v>
      </c>
      <c r="JN67" s="99">
        <f t="shared" si="645"/>
        <v>-60.052922186444221</v>
      </c>
      <c r="JO67" s="99">
        <f t="shared" si="645"/>
        <v>-60.402430650665906</v>
      </c>
      <c r="JP67" s="99">
        <f t="shared" si="645"/>
        <v>-60.741503311375311</v>
      </c>
      <c r="JQ67" s="99">
        <f t="shared" si="645"/>
        <v>-61.070577968795078</v>
      </c>
      <c r="JR67" s="99">
        <f t="shared" si="645"/>
        <v>-61.390069623413979</v>
      </c>
      <c r="JS67" s="99">
        <f t="shared" si="645"/>
        <v>-61.700371840241388</v>
      </c>
      <c r="JT67" s="99">
        <f t="shared" si="645"/>
        <v>-62.001858025425037</v>
      </c>
      <c r="JU67" s="99">
        <f t="shared" si="645"/>
        <v>-62.294882620728487</v>
      </c>
      <c r="JV67" s="99">
        <f t="shared" si="645"/>
        <v>-62.579782221107735</v>
      </c>
      <c r="JW67" s="99">
        <f t="shared" si="645"/>
        <v>-62.856876620359941</v>
      </c>
      <c r="JX67" s="99">
        <f t="shared" si="645"/>
        <v>-63.126469789546832</v>
      </c>
      <c r="JY67" s="99"/>
      <c r="JZ67" s="99"/>
      <c r="KA67" s="99"/>
      <c r="KH67" s="103">
        <v>30</v>
      </c>
      <c r="KI67" s="100">
        <f t="shared" ref="KI67:MJ67" si="646">((KI36/$KH$268)-INT(KI36/$KH$268))*2*PI()</f>
        <v>3.8448176973483572</v>
      </c>
      <c r="KJ67" s="100">
        <f t="shared" si="646"/>
        <v>2.2861885673346607</v>
      </c>
      <c r="KK67" s="100">
        <f t="shared" si="646"/>
        <v>8.0962607865004574E-2</v>
      </c>
      <c r="KL67" s="100">
        <f t="shared" si="646"/>
        <v>4.8188449517026637</v>
      </c>
      <c r="KM67" s="100">
        <f t="shared" si="646"/>
        <v>3.7415294401786157</v>
      </c>
      <c r="KN67" s="100">
        <f t="shared" si="646"/>
        <v>3.0073115350377493</v>
      </c>
      <c r="KO67" s="100">
        <f t="shared" si="646"/>
        <v>2.5317075573091188</v>
      </c>
      <c r="KP67" s="100">
        <f t="shared" si="646"/>
        <v>2.2556543569497367</v>
      </c>
      <c r="KQ67" s="100">
        <f t="shared" si="646"/>
        <v>2.1366831070964265</v>
      </c>
      <c r="KR67" s="100">
        <f t="shared" si="646"/>
        <v>2.1435085764431929</v>
      </c>
      <c r="KS67" s="100">
        <f t="shared" si="646"/>
        <v>2.2525943314156049</v>
      </c>
      <c r="KT67" s="100">
        <f t="shared" si="646"/>
        <v>2.4459045606647249</v>
      </c>
      <c r="KU67" s="100">
        <f t="shared" si="646"/>
        <v>2.709392402217548</v>
      </c>
      <c r="KV67" s="100">
        <f t="shared" si="646"/>
        <v>3.0319589531587896</v>
      </c>
      <c r="KW67" s="100">
        <f t="shared" si="646"/>
        <v>3.4047210117474398</v>
      </c>
      <c r="KX67" s="100">
        <f t="shared" si="646"/>
        <v>3.8204860943475079</v>
      </c>
      <c r="KY67" s="100">
        <f t="shared" si="646"/>
        <v>4.2733695540480428</v>
      </c>
      <c r="KZ67" s="100">
        <f t="shared" si="646"/>
        <v>4.7585109787948028</v>
      </c>
      <c r="LA67" s="100">
        <f t="shared" si="646"/>
        <v>4.7585109787948028</v>
      </c>
      <c r="LB67" s="100">
        <f t="shared" si="646"/>
        <v>6.2184972779513741</v>
      </c>
      <c r="LC67" s="100">
        <f t="shared" si="646"/>
        <v>0.69863323431220703</v>
      </c>
      <c r="LD67" s="100">
        <f t="shared" si="646"/>
        <v>1.4814315246846868</v>
      </c>
      <c r="LE67" s="100">
        <f t="shared" si="646"/>
        <v>2.2819574221647665</v>
      </c>
      <c r="LF67" s="100">
        <f t="shared" si="646"/>
        <v>3.0986644192583088</v>
      </c>
      <c r="LG67" s="100">
        <f t="shared" si="646"/>
        <v>3.9301803982918195</v>
      </c>
      <c r="LH67" s="100">
        <f t="shared" si="646"/>
        <v>4.7752837779422475</v>
      </c>
      <c r="LI67" s="100">
        <f t="shared" si="646"/>
        <v>5.6328834626160811</v>
      </c>
      <c r="LJ67" s="100">
        <f t="shared" si="646"/>
        <v>0.21881659991290986</v>
      </c>
      <c r="LK67" s="100">
        <f t="shared" si="646"/>
        <v>1.0985754398880783</v>
      </c>
      <c r="LL67" s="100">
        <f t="shared" si="646"/>
        <v>1.9881832468533258</v>
      </c>
      <c r="LM67" s="100">
        <f t="shared" si="646"/>
        <v>2.8869250503540496</v>
      </c>
      <c r="LN67" s="100">
        <f t="shared" si="646"/>
        <v>3.794153337494095</v>
      </c>
      <c r="LO67" s="100">
        <f t="shared" si="646"/>
        <v>4.7092802926603676</v>
      </c>
      <c r="LP67" s="100">
        <f t="shared" si="646"/>
        <v>5.6317710828609995</v>
      </c>
      <c r="LQ67" s="100">
        <f t="shared" si="646"/>
        <v>0.27795272096900436</v>
      </c>
      <c r="LR67" s="100">
        <f t="shared" si="646"/>
        <v>1.2137502169612726</v>
      </c>
      <c r="LS67" s="100">
        <f t="shared" si="646"/>
        <v>5.8031270782628006</v>
      </c>
      <c r="LT67" s="100">
        <f t="shared" si="646"/>
        <v>5.1623909949173603</v>
      </c>
      <c r="LU67" s="100">
        <f t="shared" si="646"/>
        <v>1.910785968987823</v>
      </c>
      <c r="LV67" s="100">
        <f t="shared" si="646"/>
        <v>5.0735836529140306</v>
      </c>
      <c r="LW67" s="100">
        <f t="shared" si="646"/>
        <v>2.0781591629578151</v>
      </c>
      <c r="LX67" s="100">
        <f t="shared" si="646"/>
        <v>5.485002713096784</v>
      </c>
      <c r="LY67" s="100">
        <f t="shared" si="646"/>
        <v>2.7222109984819278</v>
      </c>
      <c r="LZ67" s="100">
        <f t="shared" si="646"/>
        <v>6.7760224615695544E-2</v>
      </c>
      <c r="MA67" s="100">
        <f t="shared" si="646"/>
        <v>3.7999279338949279</v>
      </c>
      <c r="MB67" s="100">
        <f t="shared" si="646"/>
        <v>1.3477165465119838</v>
      </c>
      <c r="MC67" s="100">
        <f t="shared" si="646"/>
        <v>5.2731315456604442</v>
      </c>
      <c r="MD67" s="100">
        <f t="shared" si="646"/>
        <v>3.0056814977017585</v>
      </c>
      <c r="ME67" s="100">
        <f t="shared" si="646"/>
        <v>0.82465900390190172</v>
      </c>
      <c r="MF67" s="100">
        <f t="shared" si="646"/>
        <v>5.0095697955595693</v>
      </c>
      <c r="MG67" s="100">
        <f t="shared" si="646"/>
        <v>2.9905629449912108</v>
      </c>
      <c r="MH67" s="100">
        <f t="shared" si="646"/>
        <v>1.0475298661453969</v>
      </c>
      <c r="MI67" s="100">
        <f t="shared" si="646"/>
        <v>5.4605364925751374</v>
      </c>
      <c r="MJ67" s="100">
        <f t="shared" si="646"/>
        <v>3.660256321474856</v>
      </c>
      <c r="MK67" s="100"/>
      <c r="ML67" s="100"/>
      <c r="MM67" s="100"/>
      <c r="MN67" s="100"/>
      <c r="MO67" s="100"/>
      <c r="MP67" s="100"/>
      <c r="MQ67" s="100"/>
      <c r="MR67" s="100"/>
      <c r="MS67" s="100"/>
      <c r="MT67" s="100"/>
      <c r="MU67" s="100"/>
      <c r="MV67" s="100"/>
      <c r="MW67" s="100"/>
      <c r="MX67" s="100"/>
      <c r="MY67" s="100"/>
      <c r="MZ67" s="100"/>
      <c r="NA67" s="100"/>
      <c r="NB67" s="100"/>
      <c r="NC67" s="100"/>
      <c r="ND67" s="100"/>
      <c r="NE67" s="100"/>
      <c r="NF67" s="100"/>
      <c r="NG67" s="100">
        <f t="shared" ref="NG67:PH67" si="647">NG36-$BX36</f>
        <v>-32.880308377112328</v>
      </c>
      <c r="NH67" s="100">
        <f t="shared" si="647"/>
        <v>-40.060716850073817</v>
      </c>
      <c r="NI67" s="100">
        <f t="shared" si="647"/>
        <v>-42.386831556538027</v>
      </c>
      <c r="NJ67" s="100">
        <f t="shared" si="647"/>
        <v>-44.215505033604813</v>
      </c>
      <c r="NK67" s="100">
        <f t="shared" si="647"/>
        <v>-45.688108668407324</v>
      </c>
      <c r="NL67" s="100">
        <f t="shared" si="647"/>
        <v>-46.89792588273292</v>
      </c>
      <c r="NM67" s="100">
        <f t="shared" si="647"/>
        <v>-47.908693743608694</v>
      </c>
      <c r="NN67" s="100">
        <f t="shared" si="647"/>
        <v>-48.765302157097523</v>
      </c>
      <c r="NO67" s="100">
        <f t="shared" si="647"/>
        <v>-49.500210986175205</v>
      </c>
      <c r="NP67" s="100">
        <f t="shared" si="647"/>
        <v>-50.13743723505047</v>
      </c>
      <c r="NQ67" s="100">
        <f t="shared" si="647"/>
        <v>-50.695112284021207</v>
      </c>
      <c r="NR67" s="100">
        <f t="shared" si="647"/>
        <v>-51.187169155559786</v>
      </c>
      <c r="NS67" s="100">
        <f t="shared" si="647"/>
        <v>-51.624484309076195</v>
      </c>
      <c r="NT67" s="100">
        <f t="shared" si="647"/>
        <v>-52.015668005960578</v>
      </c>
      <c r="NU67" s="100">
        <f t="shared" si="647"/>
        <v>-52.367622645986444</v>
      </c>
      <c r="NV67" s="100">
        <f t="shared" si="647"/>
        <v>-52.685944482535973</v>
      </c>
      <c r="NW67" s="100">
        <f t="shared" si="647"/>
        <v>-52.97521747859102</v>
      </c>
      <c r="NX67" s="100">
        <f t="shared" si="647"/>
        <v>-53.239231520478398</v>
      </c>
      <c r="NY67" s="100">
        <f t="shared" si="647"/>
        <v>-53.239231520478398</v>
      </c>
      <c r="NZ67" s="100">
        <f t="shared" si="647"/>
        <v>-53.695130781830159</v>
      </c>
      <c r="OA67" s="100">
        <f t="shared" si="647"/>
        <v>-53.901317773624555</v>
      </c>
      <c r="OB67" s="100">
        <f t="shared" si="647"/>
        <v>-54.094779511972177</v>
      </c>
      <c r="OC67" s="100">
        <f t="shared" si="647"/>
        <v>-54.276654749059333</v>
      </c>
      <c r="OD67" s="100">
        <f t="shared" si="647"/>
        <v>-54.44795074416794</v>
      </c>
      <c r="OE67" s="100">
        <f t="shared" si="647"/>
        <v>-54.609561651175312</v>
      </c>
      <c r="OF67" s="100">
        <f t="shared" si="647"/>
        <v>-54.762283913843476</v>
      </c>
      <c r="OG67" s="100">
        <f t="shared" si="647"/>
        <v>-54.906829220309163</v>
      </c>
      <c r="OH67" s="100">
        <f t="shared" si="647"/>
        <v>-55.043835455364558</v>
      </c>
      <c r="OI67" s="100">
        <f t="shared" si="647"/>
        <v>-55.173876001547455</v>
      </c>
      <c r="OJ67" s="100">
        <f t="shared" si="647"/>
        <v>-55.297467671626606</v>
      </c>
      <c r="OK67" s="100">
        <f t="shared" si="647"/>
        <v>-55.415077501250693</v>
      </c>
      <c r="OL67" s="100">
        <f t="shared" si="647"/>
        <v>-55.527128587946208</v>
      </c>
      <c r="OM67" s="100">
        <f t="shared" si="647"/>
        <v>-55.63400512876143</v>
      </c>
      <c r="ON67" s="100">
        <f t="shared" si="647"/>
        <v>-55.736056781735016</v>
      </c>
      <c r="OO67" s="100">
        <f t="shared" si="647"/>
        <v>-55.833602454552818</v>
      </c>
      <c r="OP67" s="100">
        <f t="shared" si="647"/>
        <v>-55.926933606118212</v>
      </c>
      <c r="OQ67" s="100">
        <f t="shared" si="647"/>
        <v>-56.819854513106833</v>
      </c>
      <c r="OR67" s="100">
        <f t="shared" si="647"/>
        <v>-57.708941030860188</v>
      </c>
      <c r="OS67" s="100">
        <f t="shared" si="647"/>
        <v>-58.131731598452973</v>
      </c>
      <c r="OT67" s="100">
        <f t="shared" si="647"/>
        <v>-58.540891842180372</v>
      </c>
      <c r="OU67" s="100">
        <f t="shared" si="647"/>
        <v>-58.937030662950406</v>
      </c>
      <c r="OV67" s="100">
        <f t="shared" si="647"/>
        <v>-59.320723802823238</v>
      </c>
      <c r="OW67" s="100">
        <f t="shared" si="647"/>
        <v>-59.692515861126935</v>
      </c>
      <c r="OX67" s="100">
        <f t="shared" si="647"/>
        <v>-60.052922186444221</v>
      </c>
      <c r="OY67" s="100">
        <f t="shared" si="647"/>
        <v>-60.402430650665906</v>
      </c>
      <c r="OZ67" s="100">
        <f t="shared" si="647"/>
        <v>-60.741503311375311</v>
      </c>
      <c r="PA67" s="100">
        <f t="shared" si="647"/>
        <v>-61.070577968795078</v>
      </c>
      <c r="PB67" s="100">
        <f t="shared" si="647"/>
        <v>-61.390069623413979</v>
      </c>
      <c r="PC67" s="100">
        <f t="shared" si="647"/>
        <v>-61.700371840241388</v>
      </c>
      <c r="PD67" s="100">
        <f t="shared" si="647"/>
        <v>-62.001858025425037</v>
      </c>
      <c r="PE67" s="100">
        <f t="shared" si="647"/>
        <v>-62.294882620728487</v>
      </c>
      <c r="PF67" s="100">
        <f t="shared" si="647"/>
        <v>-62.579782221107735</v>
      </c>
      <c r="PG67" s="100">
        <f t="shared" si="647"/>
        <v>-62.856876620359941</v>
      </c>
      <c r="PH67" s="100">
        <f t="shared" si="647"/>
        <v>-63.126469789546832</v>
      </c>
      <c r="PI67" s="100"/>
      <c r="PJ67" s="100"/>
      <c r="PK67" s="100"/>
    </row>
    <row r="68" spans="1:427" x14ac:dyDescent="0.2">
      <c r="A68" s="92"/>
      <c r="B68" s="92"/>
      <c r="C68" s="101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  <c r="AL68" s="98"/>
      <c r="AM68" s="98"/>
      <c r="AN68" s="98"/>
      <c r="AO68" s="98"/>
      <c r="AP68" s="98"/>
      <c r="AQ68" s="98"/>
      <c r="AR68" s="98"/>
      <c r="AS68" s="98"/>
      <c r="AT68" s="98"/>
      <c r="AU68" s="98"/>
      <c r="AV68" s="98"/>
      <c r="AW68" s="98"/>
      <c r="AX68" s="98"/>
      <c r="AY68" s="98"/>
      <c r="AZ68" s="98"/>
      <c r="BA68" s="98"/>
      <c r="BB68" s="98"/>
      <c r="BC68" s="98"/>
      <c r="BD68" s="98"/>
      <c r="BE68" s="98"/>
      <c r="BF68" s="98"/>
      <c r="BG68" s="98"/>
      <c r="BH68" s="98"/>
      <c r="BI68" s="98"/>
      <c r="BJ68" s="98"/>
      <c r="BK68" s="98"/>
      <c r="BL68" s="98"/>
      <c r="BM68" s="98"/>
      <c r="BN68" s="98"/>
      <c r="BO68" s="98"/>
      <c r="BP68" s="98"/>
      <c r="BQ68" s="98"/>
      <c r="BR68" s="98"/>
      <c r="BS68" s="98"/>
      <c r="BT68" s="98"/>
      <c r="BU68" s="98"/>
      <c r="BV68" s="98"/>
      <c r="BW68" s="98"/>
      <c r="BX68" s="98"/>
      <c r="BY68" s="92" t="s">
        <v>157</v>
      </c>
      <c r="BZ68" s="92"/>
      <c r="CA68" s="92"/>
      <c r="CB68" s="92"/>
      <c r="CC68" s="92"/>
      <c r="CD68" s="92"/>
      <c r="CE68" s="92"/>
      <c r="CF68" s="92"/>
      <c r="CG68" s="92"/>
      <c r="CH68" s="92"/>
      <c r="CI68" s="92"/>
      <c r="CJ68" s="92"/>
      <c r="CK68" s="92"/>
      <c r="CL68" s="92"/>
      <c r="CM68" s="92"/>
      <c r="CN68" s="92"/>
      <c r="CO68" s="92"/>
      <c r="CP68" s="92"/>
      <c r="CQ68" s="92"/>
      <c r="CR68" s="92"/>
      <c r="CS68" s="92"/>
      <c r="CT68" s="92"/>
      <c r="CU68" s="92"/>
      <c r="CV68" s="92"/>
      <c r="CW68" s="92"/>
      <c r="CX68" s="92"/>
      <c r="CY68" s="92"/>
      <c r="CZ68" s="92"/>
      <c r="DA68" s="92"/>
      <c r="DB68" s="92"/>
      <c r="DC68" s="92"/>
      <c r="DD68" s="92"/>
      <c r="DE68" s="92"/>
      <c r="DF68" s="92"/>
      <c r="DG68" s="92"/>
      <c r="DH68" s="92"/>
      <c r="DI68" s="92"/>
      <c r="DJ68" s="92"/>
      <c r="DK68" s="92"/>
      <c r="DL68" s="92"/>
      <c r="DM68" s="92"/>
      <c r="DN68" s="92"/>
      <c r="DO68" s="92"/>
      <c r="DP68" s="92"/>
      <c r="DQ68" s="92"/>
      <c r="DR68" s="92"/>
      <c r="DS68" s="92"/>
      <c r="DT68" s="92"/>
      <c r="DU68" s="92"/>
      <c r="DV68" s="92"/>
      <c r="DW68" s="92"/>
      <c r="DX68" s="92"/>
      <c r="DY68" s="92"/>
      <c r="DZ68" s="92"/>
      <c r="EA68" s="92"/>
      <c r="EB68" s="92"/>
      <c r="EC68" s="92"/>
      <c r="ED68" s="92"/>
      <c r="EE68" s="92"/>
      <c r="EF68" s="92"/>
      <c r="EG68" s="92"/>
      <c r="EH68" s="92"/>
      <c r="EI68" s="92"/>
      <c r="EJ68" s="92"/>
      <c r="EK68" s="92"/>
      <c r="EL68" s="92"/>
      <c r="EM68" s="92"/>
      <c r="EN68" s="92"/>
      <c r="EO68" s="92"/>
      <c r="EP68" s="92"/>
      <c r="EU68" s="94"/>
      <c r="EV68" s="94"/>
      <c r="EW68" s="94"/>
      <c r="EX68" s="102"/>
      <c r="EY68" s="99"/>
      <c r="EZ68" s="99"/>
      <c r="FA68" s="99"/>
      <c r="FB68" s="99"/>
      <c r="FC68" s="99"/>
      <c r="FD68" s="99"/>
      <c r="FE68" s="99"/>
      <c r="FF68" s="99"/>
      <c r="FG68" s="99"/>
      <c r="FH68" s="99"/>
      <c r="FI68" s="99"/>
      <c r="FJ68" s="99"/>
      <c r="FK68" s="99"/>
      <c r="FL68" s="99"/>
      <c r="FM68" s="99"/>
      <c r="FN68" s="99"/>
      <c r="FO68" s="99"/>
      <c r="FP68" s="99"/>
      <c r="FQ68" s="99"/>
      <c r="FR68" s="99"/>
      <c r="FS68" s="99"/>
      <c r="FT68" s="99"/>
      <c r="FU68" s="99"/>
      <c r="FV68" s="99"/>
      <c r="FW68" s="99"/>
      <c r="FX68" s="99"/>
      <c r="FY68" s="99"/>
      <c r="FZ68" s="99"/>
      <c r="GA68" s="99"/>
      <c r="GB68" s="99"/>
      <c r="GC68" s="99"/>
      <c r="GD68" s="99"/>
      <c r="GE68" s="99"/>
      <c r="GF68" s="99"/>
      <c r="GG68" s="99"/>
      <c r="GH68" s="99"/>
      <c r="GI68" s="99"/>
      <c r="GJ68" s="99"/>
      <c r="GK68" s="99"/>
      <c r="GL68" s="99"/>
      <c r="GM68" s="99"/>
      <c r="GN68" s="99"/>
      <c r="GO68" s="99"/>
      <c r="GP68" s="99"/>
      <c r="GQ68" s="99"/>
      <c r="GR68" s="99"/>
      <c r="GS68" s="99"/>
      <c r="GT68" s="99"/>
      <c r="GU68" s="99"/>
      <c r="GV68" s="99"/>
      <c r="GW68" s="99"/>
      <c r="GX68" s="99"/>
      <c r="GY68" s="99"/>
      <c r="GZ68" s="99"/>
      <c r="HA68" s="99"/>
      <c r="HB68" s="99"/>
      <c r="HC68" s="99"/>
      <c r="HD68" s="99"/>
      <c r="HE68" s="99"/>
      <c r="HF68" s="99"/>
      <c r="HG68" s="99"/>
      <c r="HH68" s="99"/>
      <c r="HI68" s="99"/>
      <c r="HJ68" s="99"/>
      <c r="HK68" s="99"/>
      <c r="HL68" s="99"/>
      <c r="HM68" s="99"/>
      <c r="HN68" s="99"/>
      <c r="HO68" s="99"/>
      <c r="HP68" s="99"/>
      <c r="HQ68" s="99"/>
      <c r="HR68" s="99"/>
      <c r="HS68" s="99"/>
      <c r="HT68" s="99"/>
      <c r="HU68" s="99"/>
      <c r="HV68" s="94" t="s">
        <v>157</v>
      </c>
      <c r="HW68" s="94"/>
      <c r="HX68" s="94"/>
      <c r="HY68" s="94"/>
      <c r="HZ68" s="94"/>
      <c r="IA68" s="94"/>
      <c r="IB68" s="94"/>
      <c r="IC68" s="94"/>
      <c r="ID68" s="94"/>
      <c r="IE68" s="94"/>
      <c r="IF68" s="94"/>
      <c r="IG68" s="94"/>
      <c r="IH68" s="94"/>
      <c r="II68" s="94"/>
      <c r="IJ68" s="94"/>
      <c r="IK68" s="94"/>
      <c r="IL68" s="94"/>
      <c r="IM68" s="94"/>
      <c r="IN68" s="94"/>
      <c r="IO68" s="94"/>
      <c r="IP68" s="94"/>
      <c r="IQ68" s="94"/>
      <c r="IR68" s="94"/>
      <c r="IS68" s="94"/>
      <c r="IT68" s="94"/>
      <c r="IU68" s="94"/>
      <c r="IV68" s="94"/>
      <c r="IW68" s="94"/>
      <c r="IX68" s="94"/>
      <c r="IY68" s="94"/>
      <c r="IZ68" s="94"/>
      <c r="JA68" s="94"/>
      <c r="JB68" s="94"/>
      <c r="JC68" s="94"/>
      <c r="JD68" s="94"/>
      <c r="JE68" s="94"/>
      <c r="JF68" s="94"/>
      <c r="JG68" s="94"/>
      <c r="JH68" s="94"/>
      <c r="JI68" s="94"/>
      <c r="JJ68" s="94"/>
      <c r="JK68" s="94"/>
      <c r="JL68" s="94"/>
      <c r="JM68" s="94"/>
      <c r="JN68" s="94"/>
      <c r="JO68" s="94"/>
      <c r="JP68" s="94"/>
      <c r="JQ68" s="94"/>
      <c r="JR68" s="94"/>
      <c r="JS68" s="94"/>
      <c r="JT68" s="94"/>
      <c r="JU68" s="94"/>
      <c r="JV68" s="94"/>
      <c r="JW68" s="94"/>
      <c r="JX68" s="94"/>
      <c r="JY68" s="94"/>
      <c r="JZ68" s="94"/>
      <c r="KA68" s="94"/>
      <c r="KH68" s="103"/>
      <c r="KI68" s="100"/>
      <c r="KJ68" s="100"/>
      <c r="KK68" s="100"/>
      <c r="KL68" s="100"/>
      <c r="KM68" s="100"/>
      <c r="KN68" s="100"/>
      <c r="KO68" s="100"/>
      <c r="KP68" s="100"/>
      <c r="KQ68" s="100"/>
      <c r="KR68" s="100"/>
      <c r="KS68" s="100"/>
      <c r="KT68" s="100"/>
      <c r="KU68" s="100"/>
      <c r="KV68" s="100"/>
      <c r="KW68" s="100"/>
      <c r="KX68" s="100"/>
      <c r="KY68" s="100"/>
      <c r="KZ68" s="100"/>
      <c r="LA68" s="100"/>
      <c r="LB68" s="100"/>
      <c r="LC68" s="100"/>
      <c r="LD68" s="100"/>
      <c r="LE68" s="100"/>
      <c r="LF68" s="100"/>
      <c r="LG68" s="100"/>
      <c r="LH68" s="100"/>
      <c r="LI68" s="100"/>
      <c r="LJ68" s="100"/>
      <c r="LK68" s="100"/>
      <c r="LL68" s="100"/>
      <c r="LM68" s="100"/>
      <c r="LN68" s="100"/>
      <c r="LO68" s="100"/>
      <c r="LP68" s="100"/>
      <c r="LQ68" s="100"/>
      <c r="LR68" s="100"/>
      <c r="LS68" s="100"/>
      <c r="LT68" s="100"/>
      <c r="LU68" s="100"/>
      <c r="LV68" s="100"/>
      <c r="LW68" s="100"/>
      <c r="LX68" s="100"/>
      <c r="LY68" s="100"/>
      <c r="LZ68" s="100"/>
      <c r="MA68" s="100"/>
      <c r="MB68" s="100"/>
      <c r="MC68" s="100"/>
      <c r="MD68" s="100"/>
      <c r="ME68" s="100"/>
      <c r="MF68" s="100"/>
      <c r="MG68" s="100"/>
      <c r="MH68" s="100"/>
      <c r="MI68" s="100"/>
      <c r="MJ68" s="100"/>
      <c r="MK68" s="100"/>
      <c r="ML68" s="100"/>
      <c r="MM68" s="100"/>
      <c r="MN68" s="100"/>
      <c r="MO68" s="100"/>
      <c r="MP68" s="100"/>
      <c r="MQ68" s="100"/>
      <c r="MR68" s="100"/>
      <c r="MS68" s="100"/>
      <c r="MT68" s="100"/>
      <c r="MU68" s="100"/>
      <c r="MV68" s="100"/>
      <c r="MW68" s="100"/>
      <c r="MX68" s="100"/>
      <c r="MY68" s="100"/>
      <c r="MZ68" s="100"/>
      <c r="NA68" s="100"/>
      <c r="NB68" s="100"/>
      <c r="NC68" s="100"/>
      <c r="ND68" s="100"/>
      <c r="NE68" s="100"/>
      <c r="NF68" s="96" t="s">
        <v>157</v>
      </c>
    </row>
    <row r="69" spans="1:427" x14ac:dyDescent="0.2">
      <c r="A69" s="92" t="s">
        <v>141</v>
      </c>
      <c r="B69" s="92"/>
      <c r="C69" s="101">
        <v>1</v>
      </c>
      <c r="D69" s="98">
        <f>'initial figures'!$P24/(D7)</f>
        <v>145763.94518006398</v>
      </c>
      <c r="E69" s="98">
        <f>'initial figures'!$P24/(E7)</f>
        <v>118689.85173100502</v>
      </c>
      <c r="F69" s="98">
        <f>'initial figures'!$P24/(F7)</f>
        <v>107527.59436049029</v>
      </c>
      <c r="G69" s="98">
        <f>'initial figures'!$P24/(G7)</f>
        <v>97891.934153923372</v>
      </c>
      <c r="H69" s="98">
        <f>'initial figures'!$P24/(H7)</f>
        <v>89593.594720088746</v>
      </c>
      <c r="I69" s="98">
        <f>'initial figures'!$P24/(I7)</f>
        <v>82431.79365162678</v>
      </c>
      <c r="J69" s="98">
        <f>'initial figures'!$P24/(J7)</f>
        <v>76223.519862319183</v>
      </c>
      <c r="K69" s="98">
        <f>'initial figures'!$P24/(K7)</f>
        <v>70812.155836913298</v>
      </c>
      <c r="L69" s="98">
        <f>'initial figures'!$P24/(L7)</f>
        <v>66067.481273410245</v>
      </c>
      <c r="M69" s="98">
        <f>'initial figures'!$P24/(M7)</f>
        <v>61882.586216349475</v>
      </c>
      <c r="N69" s="98">
        <f>'initial figures'!$P24/(N7)</f>
        <v>58170.066998042981</v>
      </c>
      <c r="O69" s="98">
        <f>'initial figures'!$P24/(O7)</f>
        <v>54858.435623534147</v>
      </c>
      <c r="P69" s="98">
        <f>'initial figures'!$P24/(P7)</f>
        <v>51889.042774944559</v>
      </c>
      <c r="Q69" s="98">
        <f>'initial figures'!$P24/(Q7)</f>
        <v>49213.554590725558</v>
      </c>
      <c r="R69" s="98">
        <f>'initial figures'!$P24/(R7)</f>
        <v>46791.927253600676</v>
      </c>
      <c r="S69" s="98">
        <f>'initial figures'!$P24/(S7)</f>
        <v>44590.797110280349</v>
      </c>
      <c r="T69" s="98">
        <f>'initial figures'!$P24/(T7)</f>
        <v>42582.205527215054</v>
      </c>
      <c r="U69" s="98">
        <f>'initial figures'!$P24/(U7)</f>
        <v>40742.588658021821</v>
      </c>
      <c r="V69" s="98">
        <f>'initial figures'!$P24/(V7)</f>
        <v>40742.588658021821</v>
      </c>
      <c r="W69" s="98">
        <f>'initial figures'!$P24/(W7)</f>
        <v>38092.14108163763</v>
      </c>
      <c r="X69" s="98">
        <f>'initial figures'!$P24/(X7)</f>
        <v>36889.213054308646</v>
      </c>
      <c r="Y69" s="98">
        <f>'initial figures'!$P24/(Y7)</f>
        <v>35758.315169254362</v>
      </c>
      <c r="Z69" s="98">
        <f>'initial figures'!$P24/(Z7)</f>
        <v>34693.305269372417</v>
      </c>
      <c r="AA69" s="98">
        <f>'initial figures'!$P24/(AA7)</f>
        <v>33688.704465919771</v>
      </c>
      <c r="AB69" s="98">
        <f>'initial figures'!$P24/(AB7)</f>
        <v>32739.61216258963</v>
      </c>
      <c r="AC69" s="98">
        <f>'initial figures'!$P24/(AC7)</f>
        <v>31841.633453004797</v>
      </c>
      <c r="AD69" s="98">
        <f>'initial figures'!$P24/(AD7)</f>
        <v>30990.816909314468</v>
      </c>
      <c r="AE69" s="98">
        <f>'initial figures'!$P24/(AE7)</f>
        <v>30183.601119148374</v>
      </c>
      <c r="AF69" s="98">
        <f>'initial figures'!$P24/(AF7)</f>
        <v>29416.768607446393</v>
      </c>
      <c r="AG69" s="98">
        <f>'initial figures'!$P24/(AG7)</f>
        <v>28687.406009266528</v>
      </c>
      <c r="AH69" s="98">
        <f>'initial figures'!$P24/(AH7)</f>
        <v>27992.869548508868</v>
      </c>
      <c r="AI69" s="98">
        <f>'initial figures'!$P24/(AI7)</f>
        <v>27330.755032984107</v>
      </c>
      <c r="AJ69" s="98">
        <f>'initial figures'!$P24/(AJ7)</f>
        <v>26698.871704490171</v>
      </c>
      <c r="AK69" s="98">
        <f>'initial figures'!$P24/(AK7)</f>
        <v>26095.219388519279</v>
      </c>
      <c r="AL69" s="98">
        <f>'initial figures'!$P24/(AL7)</f>
        <v>25517.96847595647</v>
      </c>
      <c r="AM69" s="98">
        <f>'initial figures'!$P24/(AM7)</f>
        <v>24965.442341950707</v>
      </c>
      <c r="AN69" s="98">
        <f>'initial figures'!$P24/(AN7)</f>
        <v>25010.911202492654</v>
      </c>
      <c r="AO69" s="98">
        <f>'initial figures'!$P24/(AO7)</f>
        <v>24201.890779798221</v>
      </c>
      <c r="AP69" s="98">
        <f>'initial figures'!$P24/(AP7)</f>
        <v>23813.986475036909</v>
      </c>
      <c r="AQ69" s="98">
        <f>'initial figures'!$P24/(AQ7)</f>
        <v>23436.681905037924</v>
      </c>
      <c r="AR69" s="98">
        <f>'initial figures'!$P24/(AR7)</f>
        <v>23069.633317048563</v>
      </c>
      <c r="AS69" s="98">
        <f>'initial figures'!$P24/(AS7)</f>
        <v>22712.505272702652</v>
      </c>
      <c r="AT69" s="98">
        <f>'initial figures'!$P24/(AT7)</f>
        <v>22364.971116668734</v>
      </c>
      <c r="AU69" s="98">
        <f>'initial figures'!$P24/(AU7)</f>
        <v>22026.713308689941</v>
      </c>
      <c r="AV69" s="98">
        <f>'initial figures'!$P24/(AV7)</f>
        <v>21697.423640808305</v>
      </c>
      <c r="AW69" s="98">
        <f>'initial figures'!$P24/(AW7)</f>
        <v>21376.803358544446</v>
      </c>
      <c r="AX69" s="98">
        <f>'initial figures'!$P24/(AX7)</f>
        <v>21064.563202167235</v>
      </c>
      <c r="AY69" s="98">
        <f>'initial figures'!$P24/(AY7)</f>
        <v>20760.423381893477</v>
      </c>
      <c r="AZ69" s="98">
        <f>'initial figures'!$P24/(AZ7)</f>
        <v>20464.113498864765</v>
      </c>
      <c r="BA69" s="98">
        <f>'initial figures'!$P24/(BA7)</f>
        <v>20175.372422021366</v>
      </c>
      <c r="BB69" s="98">
        <f>'initial figures'!$P24/(BB7)</f>
        <v>19893.948129498127</v>
      </c>
      <c r="BC69" s="98">
        <f>'initial figures'!$P24/(BC7)</f>
        <v>19619.597521876083</v>
      </c>
      <c r="BD69" s="98">
        <f>'initial figures'!$P24/(BD7)</f>
        <v>19352.08621350961</v>
      </c>
      <c r="BE69" s="98">
        <f>'initial figures'!$P24/(BE7)</f>
        <v>19091.18830718931</v>
      </c>
      <c r="BF69" s="98"/>
      <c r="BG69" s="98"/>
      <c r="BH69" s="98"/>
      <c r="BI69" s="98"/>
      <c r="BJ69" s="98"/>
      <c r="BK69" s="98"/>
      <c r="BL69" s="98"/>
      <c r="BM69" s="98"/>
      <c r="BN69" s="98"/>
      <c r="BO69" s="98"/>
      <c r="BP69" s="98"/>
      <c r="BQ69" s="98"/>
      <c r="BR69" s="98"/>
      <c r="BS69" s="98"/>
      <c r="BT69" s="98"/>
      <c r="BU69" s="98"/>
      <c r="BV69" s="98"/>
      <c r="BW69" s="98"/>
      <c r="BX69" s="98"/>
      <c r="BY69" s="92"/>
      <c r="BZ69" s="98">
        <f t="shared" ref="BZ69:BZ91" si="648">MOD(ROUND(BZ38*2,-1)/2,360)</f>
        <v>50</v>
      </c>
      <c r="CA69" s="98">
        <f t="shared" ref="CA69:EA69" si="649">MOD(ROUND(CA38*2,-1)/2,360)</f>
        <v>40</v>
      </c>
      <c r="CB69" s="98">
        <f t="shared" si="649"/>
        <v>35</v>
      </c>
      <c r="CC69" s="98">
        <f t="shared" si="649"/>
        <v>30</v>
      </c>
      <c r="CD69" s="98">
        <f t="shared" si="649"/>
        <v>30</v>
      </c>
      <c r="CE69" s="98">
        <f t="shared" si="649"/>
        <v>25</v>
      </c>
      <c r="CF69" s="98">
        <f t="shared" si="649"/>
        <v>25</v>
      </c>
      <c r="CG69" s="98">
        <f t="shared" si="649"/>
        <v>20</v>
      </c>
      <c r="CH69" s="98">
        <f t="shared" si="649"/>
        <v>20</v>
      </c>
      <c r="CI69" s="98">
        <f t="shared" si="649"/>
        <v>20</v>
      </c>
      <c r="CJ69" s="98">
        <f t="shared" si="649"/>
        <v>20</v>
      </c>
      <c r="CK69" s="98">
        <f t="shared" si="649"/>
        <v>15</v>
      </c>
      <c r="CL69" s="98">
        <f t="shared" si="649"/>
        <v>15</v>
      </c>
      <c r="CM69" s="98">
        <f t="shared" si="649"/>
        <v>15</v>
      </c>
      <c r="CN69" s="98">
        <f t="shared" si="649"/>
        <v>15</v>
      </c>
      <c r="CO69" s="98">
        <f t="shared" si="649"/>
        <v>15</v>
      </c>
      <c r="CP69" s="98">
        <f t="shared" si="649"/>
        <v>15</v>
      </c>
      <c r="CQ69" s="98">
        <f t="shared" si="649"/>
        <v>10</v>
      </c>
      <c r="CR69" s="98">
        <f t="shared" si="649"/>
        <v>10</v>
      </c>
      <c r="CS69" s="98">
        <f t="shared" si="649"/>
        <v>10</v>
      </c>
      <c r="CT69" s="98">
        <f t="shared" si="649"/>
        <v>10</v>
      </c>
      <c r="CU69" s="98">
        <f t="shared" si="649"/>
        <v>10</v>
      </c>
      <c r="CV69" s="98">
        <f t="shared" si="649"/>
        <v>10</v>
      </c>
      <c r="CW69" s="98">
        <f t="shared" si="649"/>
        <v>10</v>
      </c>
      <c r="CX69" s="98">
        <f t="shared" si="649"/>
        <v>10</v>
      </c>
      <c r="CY69" s="98">
        <f t="shared" si="649"/>
        <v>10</v>
      </c>
      <c r="CZ69" s="98">
        <f t="shared" si="649"/>
        <v>10</v>
      </c>
      <c r="DA69" s="98">
        <f t="shared" si="649"/>
        <v>10</v>
      </c>
      <c r="DB69" s="98">
        <f t="shared" si="649"/>
        <v>10</v>
      </c>
      <c r="DC69" s="98">
        <f t="shared" si="649"/>
        <v>10</v>
      </c>
      <c r="DD69" s="98">
        <f t="shared" si="649"/>
        <v>10</v>
      </c>
      <c r="DE69" s="98">
        <f t="shared" si="649"/>
        <v>10</v>
      </c>
      <c r="DF69" s="98">
        <f t="shared" si="649"/>
        <v>10</v>
      </c>
      <c r="DG69" s="98">
        <f t="shared" si="649"/>
        <v>5</v>
      </c>
      <c r="DH69" s="98">
        <f t="shared" si="649"/>
        <v>5</v>
      </c>
      <c r="DI69" s="98">
        <f t="shared" si="649"/>
        <v>5</v>
      </c>
      <c r="DJ69" s="98">
        <f t="shared" si="649"/>
        <v>5</v>
      </c>
      <c r="DK69" s="98">
        <f t="shared" si="649"/>
        <v>5</v>
      </c>
      <c r="DL69" s="98">
        <f t="shared" si="649"/>
        <v>5</v>
      </c>
      <c r="DM69" s="98">
        <f t="shared" si="649"/>
        <v>5</v>
      </c>
      <c r="DN69" s="98">
        <f t="shared" si="649"/>
        <v>5</v>
      </c>
      <c r="DO69" s="98">
        <f t="shared" si="649"/>
        <v>5</v>
      </c>
      <c r="DP69" s="98">
        <f t="shared" si="649"/>
        <v>5</v>
      </c>
      <c r="DQ69" s="98">
        <f t="shared" si="649"/>
        <v>0</v>
      </c>
      <c r="DR69" s="98">
        <f t="shared" si="649"/>
        <v>0</v>
      </c>
      <c r="DS69" s="98">
        <f t="shared" si="649"/>
        <v>0</v>
      </c>
      <c r="DT69" s="98">
        <f t="shared" si="649"/>
        <v>0</v>
      </c>
      <c r="DU69" s="98">
        <f t="shared" si="649"/>
        <v>0</v>
      </c>
      <c r="DV69" s="98">
        <f t="shared" si="649"/>
        <v>0</v>
      </c>
      <c r="DW69" s="98">
        <f t="shared" si="649"/>
        <v>0</v>
      </c>
      <c r="DX69" s="98">
        <f t="shared" si="649"/>
        <v>0</v>
      </c>
      <c r="DY69" s="98">
        <f t="shared" si="649"/>
        <v>0</v>
      </c>
      <c r="DZ69" s="98">
        <f t="shared" si="649"/>
        <v>0</v>
      </c>
      <c r="EA69" s="98">
        <f t="shared" si="649"/>
        <v>0</v>
      </c>
      <c r="EB69" s="98"/>
      <c r="EC69" s="98"/>
      <c r="ED69" s="98"/>
      <c r="EE69" s="98"/>
      <c r="EF69" s="98"/>
      <c r="EG69" s="98"/>
      <c r="EH69" s="98"/>
      <c r="EI69" s="98"/>
      <c r="EJ69" s="98"/>
      <c r="EK69" s="98"/>
      <c r="EL69" s="98"/>
      <c r="EM69" s="98"/>
      <c r="EN69" s="98"/>
      <c r="EO69" s="98"/>
      <c r="EP69" s="98"/>
      <c r="EU69" s="94" t="s">
        <v>141</v>
      </c>
      <c r="EV69" s="94"/>
      <c r="EW69" s="94"/>
      <c r="EX69" s="102">
        <v>1</v>
      </c>
      <c r="EY69" s="99">
        <f>'initial figures'!$S24/(EY7)</f>
        <v>145763.94518006398</v>
      </c>
      <c r="EZ69" s="99">
        <f>'initial figures'!$S24/(EZ7)</f>
        <v>118689.85173100502</v>
      </c>
      <c r="FA69" s="99">
        <f>'initial figures'!$S24/(FA7)</f>
        <v>107527.59436049029</v>
      </c>
      <c r="FB69" s="99">
        <f>'initial figures'!$S24/(FB7)</f>
        <v>97891.934153923372</v>
      </c>
      <c r="FC69" s="99">
        <f>'initial figures'!$S24/(FC7)</f>
        <v>89593.594720088746</v>
      </c>
      <c r="FD69" s="99">
        <f>'initial figures'!$S24/(FD7)</f>
        <v>82431.79365162678</v>
      </c>
      <c r="FE69" s="99">
        <f>'initial figures'!$S24/(FE7)</f>
        <v>76223.519862319183</v>
      </c>
      <c r="FF69" s="99">
        <f>'initial figures'!$S24/(FF7)</f>
        <v>70812.155836913298</v>
      </c>
      <c r="FG69" s="99">
        <f>'initial figures'!$S24/(FG7)</f>
        <v>66067.481273410245</v>
      </c>
      <c r="FH69" s="99">
        <f>'initial figures'!$S24/(FH7)</f>
        <v>61882.586216349475</v>
      </c>
      <c r="FI69" s="99">
        <f>'initial figures'!$S24/(FI7)</f>
        <v>58170.066998042981</v>
      </c>
      <c r="FJ69" s="99">
        <f>'initial figures'!$S24/(FJ7)</f>
        <v>54858.435623534147</v>
      </c>
      <c r="FK69" s="99">
        <f>'initial figures'!$S24/(FK7)</f>
        <v>51889.042774944559</v>
      </c>
      <c r="FL69" s="99">
        <f>'initial figures'!$S24/(FL7)</f>
        <v>49213.554590725558</v>
      </c>
      <c r="FM69" s="99">
        <f>'initial figures'!$S24/(FM7)</f>
        <v>46791.927253600676</v>
      </c>
      <c r="FN69" s="99">
        <f>'initial figures'!$S24/(FN7)</f>
        <v>44590.797110280349</v>
      </c>
      <c r="FO69" s="99">
        <f>'initial figures'!$S24/(FO7)</f>
        <v>42582.205527215054</v>
      </c>
      <c r="FP69" s="99">
        <f>'initial figures'!$S24/(FP7)</f>
        <v>40742.588658021821</v>
      </c>
      <c r="FQ69" s="99">
        <f>'initial figures'!$S24/(FQ7)</f>
        <v>40742.588658021821</v>
      </c>
      <c r="FR69" s="99">
        <f>'initial figures'!$S24/(FR7)</f>
        <v>38092.14108163763</v>
      </c>
      <c r="FS69" s="99">
        <f>'initial figures'!$S24/(FS7)</f>
        <v>36889.213054308646</v>
      </c>
      <c r="FT69" s="99">
        <f>'initial figures'!$S24/(FT7)</f>
        <v>35758.315169254362</v>
      </c>
      <c r="FU69" s="99">
        <f>'initial figures'!$S24/(FU7)</f>
        <v>34693.305269372417</v>
      </c>
      <c r="FV69" s="99">
        <f>'initial figures'!$S24/(FV7)</f>
        <v>33688.704465919771</v>
      </c>
      <c r="FW69" s="99">
        <f>'initial figures'!$S24/(FW7)</f>
        <v>32739.61216258963</v>
      </c>
      <c r="FX69" s="99">
        <f>'initial figures'!$S24/(FX7)</f>
        <v>31841.633453004797</v>
      </c>
      <c r="FY69" s="99">
        <f>'initial figures'!$S24/(FY7)</f>
        <v>30990.816909314468</v>
      </c>
      <c r="FZ69" s="99">
        <f>'initial figures'!$S24/(FZ7)</f>
        <v>30183.601119148374</v>
      </c>
      <c r="GA69" s="99">
        <f>'initial figures'!$S24/(GA7)</f>
        <v>29416.768607446393</v>
      </c>
      <c r="GB69" s="99">
        <f>'initial figures'!$S24/(GB7)</f>
        <v>28687.406009266528</v>
      </c>
      <c r="GC69" s="99">
        <f>'initial figures'!$S24/(GC7)</f>
        <v>27992.869548508868</v>
      </c>
      <c r="GD69" s="99">
        <f>'initial figures'!$S24/(GD7)</f>
        <v>27330.755032984107</v>
      </c>
      <c r="GE69" s="99">
        <f>'initial figures'!$S24/(GE7)</f>
        <v>26698.871704490171</v>
      </c>
      <c r="GF69" s="99">
        <f>'initial figures'!$S24/(GF7)</f>
        <v>26095.219388519279</v>
      </c>
      <c r="GG69" s="99">
        <f>'initial figures'!$S24/(GG7)</f>
        <v>25517.96847595647</v>
      </c>
      <c r="GH69" s="99">
        <f>'initial figures'!$S24/(GH7)</f>
        <v>24965.442341950707</v>
      </c>
      <c r="GI69" s="99">
        <f>'initial figures'!$S24/(GI7)</f>
        <v>25010.911202492654</v>
      </c>
      <c r="GJ69" s="99">
        <f>'initial figures'!$S24/(GJ7)</f>
        <v>24201.890779798221</v>
      </c>
      <c r="GK69" s="99">
        <f>'initial figures'!$S24/(GK7)</f>
        <v>23813.986475036909</v>
      </c>
      <c r="GL69" s="99">
        <f>'initial figures'!$S24/(GL7)</f>
        <v>23436.681905037924</v>
      </c>
      <c r="GM69" s="99">
        <f>'initial figures'!$S24/(GM7)</f>
        <v>23069.633317048563</v>
      </c>
      <c r="GN69" s="99">
        <f>'initial figures'!$S24/(GN7)</f>
        <v>22712.505272702652</v>
      </c>
      <c r="GO69" s="99">
        <f>'initial figures'!$S24/(GO7)</f>
        <v>22364.971116668734</v>
      </c>
      <c r="GP69" s="99">
        <f>'initial figures'!$S24/(GP7)</f>
        <v>22026.713308689941</v>
      </c>
      <c r="GQ69" s="99">
        <f>'initial figures'!$S24/(GQ7)</f>
        <v>21697.423640808305</v>
      </c>
      <c r="GR69" s="99">
        <f>'initial figures'!$S24/(GR7)</f>
        <v>21376.803358544446</v>
      </c>
      <c r="GS69" s="99">
        <f>'initial figures'!$S24/(GS7)</f>
        <v>21064.563202167235</v>
      </c>
      <c r="GT69" s="99">
        <f>'initial figures'!$S24/(GT7)</f>
        <v>20760.423381893477</v>
      </c>
      <c r="GU69" s="99">
        <f>'initial figures'!$S24/(GU7)</f>
        <v>20464.113498864765</v>
      </c>
      <c r="GV69" s="99">
        <f>'initial figures'!$S24/(GV7)</f>
        <v>20175.372422021366</v>
      </c>
      <c r="GW69" s="99">
        <f>'initial figures'!$S24/(GW7)</f>
        <v>19893.948129498127</v>
      </c>
      <c r="GX69" s="99">
        <f>'initial figures'!$S24/(GX7)</f>
        <v>19619.597521876083</v>
      </c>
      <c r="GY69" s="99">
        <f>'initial figures'!$S24/(GY7)</f>
        <v>19352.08621350961</v>
      </c>
      <c r="GZ69" s="99">
        <f>'initial figures'!$S24/(GZ7)</f>
        <v>19091.18830718931</v>
      </c>
      <c r="HA69" s="99"/>
      <c r="HB69" s="99"/>
      <c r="HC69" s="99"/>
      <c r="HD69" s="99"/>
      <c r="HE69" s="99"/>
      <c r="HF69" s="99"/>
      <c r="HG69" s="99"/>
      <c r="HH69" s="99"/>
      <c r="HI69" s="99"/>
      <c r="HJ69" s="99"/>
      <c r="HK69" s="99"/>
      <c r="HL69" s="99"/>
      <c r="HM69" s="99"/>
      <c r="HN69" s="99"/>
      <c r="HO69" s="99"/>
      <c r="HP69" s="99"/>
      <c r="HQ69" s="99"/>
      <c r="HR69" s="99"/>
      <c r="HS69" s="99"/>
      <c r="HT69" s="99"/>
      <c r="HU69" s="99"/>
      <c r="HV69" s="94"/>
      <c r="HW69" s="99">
        <f>MOD(ROUND(HW38*2,-1)/2,360)</f>
        <v>50</v>
      </c>
      <c r="HX69" s="99">
        <f t="shared" ref="HX69:JX69" si="650">MOD(ROUND(HX38*2,-1)/2,360)</f>
        <v>40</v>
      </c>
      <c r="HY69" s="99">
        <f t="shared" si="650"/>
        <v>35</v>
      </c>
      <c r="HZ69" s="99">
        <f t="shared" si="650"/>
        <v>30</v>
      </c>
      <c r="IA69" s="99">
        <f t="shared" si="650"/>
        <v>30</v>
      </c>
      <c r="IB69" s="99">
        <f t="shared" si="650"/>
        <v>25</v>
      </c>
      <c r="IC69" s="99">
        <f t="shared" si="650"/>
        <v>25</v>
      </c>
      <c r="ID69" s="99">
        <f t="shared" si="650"/>
        <v>20</v>
      </c>
      <c r="IE69" s="99">
        <f t="shared" si="650"/>
        <v>20</v>
      </c>
      <c r="IF69" s="99">
        <f t="shared" si="650"/>
        <v>20</v>
      </c>
      <c r="IG69" s="99">
        <f t="shared" si="650"/>
        <v>20</v>
      </c>
      <c r="IH69" s="99">
        <f t="shared" si="650"/>
        <v>15</v>
      </c>
      <c r="II69" s="99">
        <f t="shared" si="650"/>
        <v>15</v>
      </c>
      <c r="IJ69" s="99">
        <f t="shared" si="650"/>
        <v>15</v>
      </c>
      <c r="IK69" s="99">
        <f t="shared" si="650"/>
        <v>15</v>
      </c>
      <c r="IL69" s="99">
        <f t="shared" si="650"/>
        <v>15</v>
      </c>
      <c r="IM69" s="99">
        <f t="shared" si="650"/>
        <v>15</v>
      </c>
      <c r="IN69" s="99">
        <f t="shared" si="650"/>
        <v>10</v>
      </c>
      <c r="IO69" s="99">
        <f t="shared" si="650"/>
        <v>10</v>
      </c>
      <c r="IP69" s="99">
        <f t="shared" si="650"/>
        <v>10</v>
      </c>
      <c r="IQ69" s="99">
        <f t="shared" si="650"/>
        <v>10</v>
      </c>
      <c r="IR69" s="99">
        <f t="shared" si="650"/>
        <v>10</v>
      </c>
      <c r="IS69" s="99">
        <f t="shared" si="650"/>
        <v>10</v>
      </c>
      <c r="IT69" s="99">
        <f t="shared" si="650"/>
        <v>10</v>
      </c>
      <c r="IU69" s="99">
        <f t="shared" si="650"/>
        <v>10</v>
      </c>
      <c r="IV69" s="99">
        <f t="shared" si="650"/>
        <v>10</v>
      </c>
      <c r="IW69" s="99">
        <f t="shared" si="650"/>
        <v>10</v>
      </c>
      <c r="IX69" s="99">
        <f t="shared" si="650"/>
        <v>10</v>
      </c>
      <c r="IY69" s="99">
        <f t="shared" si="650"/>
        <v>10</v>
      </c>
      <c r="IZ69" s="99">
        <f t="shared" si="650"/>
        <v>10</v>
      </c>
      <c r="JA69" s="99">
        <f t="shared" si="650"/>
        <v>10</v>
      </c>
      <c r="JB69" s="99">
        <f t="shared" si="650"/>
        <v>10</v>
      </c>
      <c r="JC69" s="99">
        <f t="shared" si="650"/>
        <v>10</v>
      </c>
      <c r="JD69" s="99">
        <f t="shared" si="650"/>
        <v>5</v>
      </c>
      <c r="JE69" s="99">
        <f t="shared" si="650"/>
        <v>5</v>
      </c>
      <c r="JF69" s="99">
        <f t="shared" si="650"/>
        <v>5</v>
      </c>
      <c r="JG69" s="99">
        <f t="shared" si="650"/>
        <v>5</v>
      </c>
      <c r="JH69" s="99">
        <f t="shared" si="650"/>
        <v>5</v>
      </c>
      <c r="JI69" s="99">
        <f t="shared" si="650"/>
        <v>5</v>
      </c>
      <c r="JJ69" s="99">
        <f t="shared" si="650"/>
        <v>5</v>
      </c>
      <c r="JK69" s="99">
        <f t="shared" si="650"/>
        <v>5</v>
      </c>
      <c r="JL69" s="99">
        <f t="shared" si="650"/>
        <v>5</v>
      </c>
      <c r="JM69" s="99">
        <f t="shared" si="650"/>
        <v>5</v>
      </c>
      <c r="JN69" s="99">
        <f t="shared" si="650"/>
        <v>0</v>
      </c>
      <c r="JO69" s="99">
        <f t="shared" si="650"/>
        <v>0</v>
      </c>
      <c r="JP69" s="99">
        <f t="shared" si="650"/>
        <v>0</v>
      </c>
      <c r="JQ69" s="99">
        <f t="shared" si="650"/>
        <v>0</v>
      </c>
      <c r="JR69" s="99">
        <f t="shared" si="650"/>
        <v>0</v>
      </c>
      <c r="JS69" s="99">
        <f t="shared" si="650"/>
        <v>0</v>
      </c>
      <c r="JT69" s="99">
        <f t="shared" si="650"/>
        <v>0</v>
      </c>
      <c r="JU69" s="99">
        <f t="shared" si="650"/>
        <v>0</v>
      </c>
      <c r="JV69" s="99">
        <f t="shared" si="650"/>
        <v>0</v>
      </c>
      <c r="JW69" s="99">
        <f t="shared" si="650"/>
        <v>0</v>
      </c>
      <c r="JX69" s="99">
        <f t="shared" si="650"/>
        <v>0</v>
      </c>
      <c r="JY69" s="99"/>
      <c r="JZ69" s="99"/>
      <c r="KA69" s="99"/>
      <c r="KF69" s="96" t="s">
        <v>141</v>
      </c>
      <c r="KH69" s="103">
        <v>1</v>
      </c>
      <c r="KI69" s="100">
        <f>'initial figures'!$U24/(KI7)</f>
        <v>145763.94518006398</v>
      </c>
      <c r="KJ69" s="100">
        <f>'initial figures'!$U24/(KJ7)</f>
        <v>118689.85173100502</v>
      </c>
      <c r="KK69" s="100">
        <f>'initial figures'!$U24/(KK7)</f>
        <v>107527.59436049029</v>
      </c>
      <c r="KL69" s="100">
        <f>'initial figures'!$U24/(KL7)</f>
        <v>97891.934153923372</v>
      </c>
      <c r="KM69" s="100">
        <f>'initial figures'!$U24/(KM7)</f>
        <v>89593.594720088746</v>
      </c>
      <c r="KN69" s="100">
        <f>'initial figures'!$U24/(KN7)</f>
        <v>82431.79365162678</v>
      </c>
      <c r="KO69" s="100">
        <f>'initial figures'!$U24/(KO7)</f>
        <v>76223.519862319183</v>
      </c>
      <c r="KP69" s="100">
        <f>'initial figures'!$U24/(KP7)</f>
        <v>70812.155836913298</v>
      </c>
      <c r="KQ69" s="100">
        <f>'initial figures'!$U24/(KQ7)</f>
        <v>66067.481273410245</v>
      </c>
      <c r="KR69" s="100">
        <f>'initial figures'!$U24/(KR7)</f>
        <v>61882.586216349475</v>
      </c>
      <c r="KS69" s="100">
        <f>'initial figures'!$U24/(KS7)</f>
        <v>58170.066998042981</v>
      </c>
      <c r="KT69" s="100">
        <f>'initial figures'!$U24/(KT7)</f>
        <v>54858.435623534147</v>
      </c>
      <c r="KU69" s="100">
        <f>'initial figures'!$U24/(KU7)</f>
        <v>51889.042774944559</v>
      </c>
      <c r="KV69" s="100">
        <f>'initial figures'!$U24/(KV7)</f>
        <v>49213.554590725558</v>
      </c>
      <c r="KW69" s="100">
        <f>'initial figures'!$U24/(KW7)</f>
        <v>46791.927253600676</v>
      </c>
      <c r="KX69" s="100">
        <f>'initial figures'!$U24/(KX7)</f>
        <v>44590.797110280349</v>
      </c>
      <c r="KY69" s="100">
        <f>'initial figures'!$U24/(KY7)</f>
        <v>42582.205527215054</v>
      </c>
      <c r="KZ69" s="100">
        <f>'initial figures'!$U24/(KZ7)</f>
        <v>40742.588658021821</v>
      </c>
      <c r="LA69" s="100">
        <f>'initial figures'!$U24/(LA7)</f>
        <v>40742.588658021821</v>
      </c>
      <c r="LB69" s="100">
        <f>'initial figures'!$U24/(LB7)</f>
        <v>38092.14108163763</v>
      </c>
      <c r="LC69" s="100">
        <f>'initial figures'!$U24/(LC7)</f>
        <v>36889.213054308646</v>
      </c>
      <c r="LD69" s="100">
        <f>'initial figures'!$U24/(LD7)</f>
        <v>35758.315169254362</v>
      </c>
      <c r="LE69" s="100">
        <f>'initial figures'!$U24/(LE7)</f>
        <v>34693.305269372417</v>
      </c>
      <c r="LF69" s="100">
        <f>'initial figures'!$U24/(LF7)</f>
        <v>33688.704465919771</v>
      </c>
      <c r="LG69" s="100">
        <f>'initial figures'!$U24/(LG7)</f>
        <v>32739.61216258963</v>
      </c>
      <c r="LH69" s="100">
        <f>'initial figures'!$U24/(LH7)</f>
        <v>31841.633453004797</v>
      </c>
      <c r="LI69" s="100">
        <f>'initial figures'!$U24/(LI7)</f>
        <v>30990.816909314468</v>
      </c>
      <c r="LJ69" s="100">
        <f>'initial figures'!$U24/(LJ7)</f>
        <v>30183.601119148374</v>
      </c>
      <c r="LK69" s="100">
        <f>'initial figures'!$U24/(LK7)</f>
        <v>29416.768607446393</v>
      </c>
      <c r="LL69" s="100">
        <f>'initial figures'!$U24/(LL7)</f>
        <v>28687.406009266528</v>
      </c>
      <c r="LM69" s="100">
        <f>'initial figures'!$U24/(LM7)</f>
        <v>27992.869548508868</v>
      </c>
      <c r="LN69" s="100">
        <f>'initial figures'!$U24/(LN7)</f>
        <v>27330.755032984107</v>
      </c>
      <c r="LO69" s="100">
        <f>'initial figures'!$U24/(LO7)</f>
        <v>26698.871704490171</v>
      </c>
      <c r="LP69" s="100">
        <f>'initial figures'!$U24/(LP7)</f>
        <v>26095.219388519279</v>
      </c>
      <c r="LQ69" s="100">
        <f>'initial figures'!$U24/(LQ7)</f>
        <v>25517.96847595647</v>
      </c>
      <c r="LR69" s="100">
        <f>'initial figures'!$U24/(LR7)</f>
        <v>24965.442341950707</v>
      </c>
      <c r="LS69" s="100">
        <f>'initial figures'!$U24/(LS7)</f>
        <v>25010.911202492654</v>
      </c>
      <c r="LT69" s="100">
        <f>'initial figures'!$U24/(LT7)</f>
        <v>24201.890779798221</v>
      </c>
      <c r="LU69" s="100">
        <f>'initial figures'!$U24/(LU7)</f>
        <v>23813.986475036909</v>
      </c>
      <c r="LV69" s="100">
        <f>'initial figures'!$U24/(LV7)</f>
        <v>23436.681905037924</v>
      </c>
      <c r="LW69" s="100">
        <f>'initial figures'!$U24/(LW7)</f>
        <v>23069.633317048563</v>
      </c>
      <c r="LX69" s="100">
        <f>'initial figures'!$U24/(LX7)</f>
        <v>22712.505272702652</v>
      </c>
      <c r="LY69" s="100">
        <f>'initial figures'!$U24/(LY7)</f>
        <v>22364.971116668734</v>
      </c>
      <c r="LZ69" s="100">
        <f>'initial figures'!$U24/(LZ7)</f>
        <v>22026.713308689941</v>
      </c>
      <c r="MA69" s="100">
        <f>'initial figures'!$U24/(MA7)</f>
        <v>21697.423640808305</v>
      </c>
      <c r="MB69" s="100">
        <f>'initial figures'!$U24/(MB7)</f>
        <v>21376.803358544446</v>
      </c>
      <c r="MC69" s="100">
        <f>'initial figures'!$U24/(MC7)</f>
        <v>21064.563202167235</v>
      </c>
      <c r="MD69" s="100">
        <f>'initial figures'!$U24/(MD7)</f>
        <v>20760.423381893477</v>
      </c>
      <c r="ME69" s="100">
        <f>'initial figures'!$U24/(ME7)</f>
        <v>20464.113498864765</v>
      </c>
      <c r="MF69" s="100">
        <f>'initial figures'!$U24/(MF7)</f>
        <v>20175.372422021366</v>
      </c>
      <c r="MG69" s="100">
        <f>'initial figures'!$U24/(MG7)</f>
        <v>19893.948129498127</v>
      </c>
      <c r="MH69" s="100">
        <f>'initial figures'!$U24/(MH7)</f>
        <v>19619.597521876083</v>
      </c>
      <c r="MI69" s="100">
        <f>'initial figures'!$U24/(MI7)</f>
        <v>19352.08621350961</v>
      </c>
      <c r="MJ69" s="100">
        <f>'initial figures'!$U24/(MJ7)</f>
        <v>19091.18830718931</v>
      </c>
      <c r="MK69" s="100"/>
      <c r="ML69" s="100"/>
      <c r="MM69" s="100"/>
      <c r="MN69" s="100"/>
      <c r="MO69" s="100"/>
      <c r="MP69" s="100"/>
      <c r="MQ69" s="100"/>
      <c r="MR69" s="100"/>
      <c r="MS69" s="100"/>
      <c r="MT69" s="100"/>
      <c r="MU69" s="100"/>
      <c r="MV69" s="100"/>
      <c r="MW69" s="100"/>
      <c r="MX69" s="100"/>
      <c r="MY69" s="100"/>
      <c r="MZ69" s="100"/>
      <c r="NA69" s="100"/>
      <c r="NB69" s="100"/>
      <c r="NC69" s="100"/>
      <c r="ND69" s="100"/>
      <c r="NE69" s="100"/>
      <c r="NG69" s="100">
        <f>MOD(ROUND(NG38*2,-1)/2,360)</f>
        <v>50</v>
      </c>
      <c r="NH69" s="100">
        <f t="shared" ref="NH69:PH69" si="651">MOD(ROUND(NH38*2,-1)/2,360)</f>
        <v>40</v>
      </c>
      <c r="NI69" s="100">
        <f t="shared" si="651"/>
        <v>35</v>
      </c>
      <c r="NJ69" s="100">
        <f t="shared" si="651"/>
        <v>30</v>
      </c>
      <c r="NK69" s="100">
        <f t="shared" si="651"/>
        <v>30</v>
      </c>
      <c r="NL69" s="100">
        <f t="shared" si="651"/>
        <v>25</v>
      </c>
      <c r="NM69" s="100">
        <f t="shared" si="651"/>
        <v>25</v>
      </c>
      <c r="NN69" s="100">
        <f t="shared" si="651"/>
        <v>20</v>
      </c>
      <c r="NO69" s="100">
        <f t="shared" si="651"/>
        <v>20</v>
      </c>
      <c r="NP69" s="100">
        <f t="shared" si="651"/>
        <v>20</v>
      </c>
      <c r="NQ69" s="100">
        <f t="shared" si="651"/>
        <v>20</v>
      </c>
      <c r="NR69" s="100">
        <f t="shared" si="651"/>
        <v>15</v>
      </c>
      <c r="NS69" s="100">
        <f t="shared" si="651"/>
        <v>15</v>
      </c>
      <c r="NT69" s="100">
        <f t="shared" si="651"/>
        <v>15</v>
      </c>
      <c r="NU69" s="100">
        <f t="shared" si="651"/>
        <v>15</v>
      </c>
      <c r="NV69" s="100">
        <f t="shared" si="651"/>
        <v>15</v>
      </c>
      <c r="NW69" s="100">
        <f t="shared" si="651"/>
        <v>15</v>
      </c>
      <c r="NX69" s="100">
        <f t="shared" si="651"/>
        <v>10</v>
      </c>
      <c r="NY69" s="100">
        <f t="shared" si="651"/>
        <v>10</v>
      </c>
      <c r="NZ69" s="100">
        <f t="shared" si="651"/>
        <v>10</v>
      </c>
      <c r="OA69" s="100">
        <f t="shared" si="651"/>
        <v>10</v>
      </c>
      <c r="OB69" s="100">
        <f t="shared" si="651"/>
        <v>10</v>
      </c>
      <c r="OC69" s="100">
        <f t="shared" si="651"/>
        <v>10</v>
      </c>
      <c r="OD69" s="100">
        <f t="shared" si="651"/>
        <v>10</v>
      </c>
      <c r="OE69" s="100">
        <f t="shared" si="651"/>
        <v>10</v>
      </c>
      <c r="OF69" s="100">
        <f t="shared" si="651"/>
        <v>10</v>
      </c>
      <c r="OG69" s="100">
        <f t="shared" si="651"/>
        <v>10</v>
      </c>
      <c r="OH69" s="100">
        <f t="shared" si="651"/>
        <v>10</v>
      </c>
      <c r="OI69" s="100">
        <f t="shared" si="651"/>
        <v>10</v>
      </c>
      <c r="OJ69" s="100">
        <f t="shared" si="651"/>
        <v>10</v>
      </c>
      <c r="OK69" s="100">
        <f t="shared" si="651"/>
        <v>10</v>
      </c>
      <c r="OL69" s="100">
        <f t="shared" si="651"/>
        <v>10</v>
      </c>
      <c r="OM69" s="100">
        <f t="shared" si="651"/>
        <v>10</v>
      </c>
      <c r="ON69" s="100">
        <f t="shared" si="651"/>
        <v>5</v>
      </c>
      <c r="OO69" s="100">
        <f t="shared" si="651"/>
        <v>5</v>
      </c>
      <c r="OP69" s="100">
        <f t="shared" si="651"/>
        <v>5</v>
      </c>
      <c r="OQ69" s="100">
        <f t="shared" si="651"/>
        <v>5</v>
      </c>
      <c r="OR69" s="100">
        <f t="shared" si="651"/>
        <v>5</v>
      </c>
      <c r="OS69" s="100">
        <f t="shared" si="651"/>
        <v>5</v>
      </c>
      <c r="OT69" s="100">
        <f t="shared" si="651"/>
        <v>5</v>
      </c>
      <c r="OU69" s="100">
        <f t="shared" si="651"/>
        <v>5</v>
      </c>
      <c r="OV69" s="100">
        <f t="shared" si="651"/>
        <v>5</v>
      </c>
      <c r="OW69" s="100">
        <f t="shared" si="651"/>
        <v>5</v>
      </c>
      <c r="OX69" s="100">
        <f t="shared" si="651"/>
        <v>0</v>
      </c>
      <c r="OY69" s="100">
        <f t="shared" si="651"/>
        <v>0</v>
      </c>
      <c r="OZ69" s="100">
        <f t="shared" si="651"/>
        <v>0</v>
      </c>
      <c r="PA69" s="100">
        <f t="shared" si="651"/>
        <v>0</v>
      </c>
      <c r="PB69" s="100">
        <f t="shared" si="651"/>
        <v>0</v>
      </c>
      <c r="PC69" s="100">
        <f t="shared" si="651"/>
        <v>0</v>
      </c>
      <c r="PD69" s="100">
        <f t="shared" si="651"/>
        <v>0</v>
      </c>
      <c r="PE69" s="100">
        <f t="shared" si="651"/>
        <v>0</v>
      </c>
      <c r="PF69" s="100">
        <f t="shared" si="651"/>
        <v>0</v>
      </c>
      <c r="PG69" s="100">
        <f t="shared" si="651"/>
        <v>0</v>
      </c>
      <c r="PH69" s="100">
        <f t="shared" si="651"/>
        <v>0</v>
      </c>
      <c r="PI69" s="100"/>
      <c r="PJ69" s="100"/>
      <c r="PK69" s="100"/>
    </row>
    <row r="70" spans="1:427" x14ac:dyDescent="0.2">
      <c r="A70" s="92"/>
      <c r="B70" s="92"/>
      <c r="C70" s="101">
        <v>2</v>
      </c>
      <c r="D70" s="98">
        <f>'initial figures'!$P25/(D8)</f>
        <v>147417.19186993854</v>
      </c>
      <c r="E70" s="98">
        <f>'initial figures'!$P25/(E8)</f>
        <v>119577.28890518227</v>
      </c>
      <c r="F70" s="98">
        <f>'initial figures'!$P25/(F8)</f>
        <v>108186.13483572529</v>
      </c>
      <c r="G70" s="98">
        <f>'initial figures'!$P25/(G8)</f>
        <v>98388.046088947434</v>
      </c>
      <c r="H70" s="98">
        <f>'initial figures'!$P25/(H8)</f>
        <v>89973.463255140276</v>
      </c>
      <c r="I70" s="98">
        <f>'initial figures'!$P25/(I8)</f>
        <v>82727.365053516449</v>
      </c>
      <c r="J70" s="98">
        <f>'initial figures'!$P25/(J8)</f>
        <v>76457.030314254793</v>
      </c>
      <c r="K70" s="98">
        <f>'initial figures'!$P25/(K8)</f>
        <v>70999.262518945063</v>
      </c>
      <c r="L70" s="98">
        <f>'initial figures'!$P25/(L8)</f>
        <v>66219.36317759112</v>
      </c>
      <c r="M70" s="98">
        <f>'initial figures'!$P25/(M8)</f>
        <v>62007.343049361436</v>
      </c>
      <c r="N70" s="98">
        <f>'initial figures'!$P25/(N8)</f>
        <v>58273.653875937358</v>
      </c>
      <c r="O70" s="98">
        <f>'initial figures'!$P25/(O8)</f>
        <v>54945.293244549466</v>
      </c>
      <c r="P70" s="98">
        <f>'initial figures'!$P25/(P8)</f>
        <v>51962.527313772065</v>
      </c>
      <c r="Q70" s="98">
        <f>'initial figures'!$P25/(Q8)</f>
        <v>49276.234806368106</v>
      </c>
      <c r="R70" s="98">
        <f>'initial figures'!$P25/(R8)</f>
        <v>46845.792594056962</v>
      </c>
      <c r="S70" s="98">
        <f>'initial figures'!$P25/(S8)</f>
        <v>44637.405425398778</v>
      </c>
      <c r="T70" s="98">
        <f>'initial figures'!$P25/(T8)</f>
        <v>42622.789277139469</v>
      </c>
      <c r="U70" s="98">
        <f>'initial figures'!$P25/(U8)</f>
        <v>40778.132230514188</v>
      </c>
      <c r="V70" s="98">
        <f>'initial figures'!$P25/(V8)</f>
        <v>40778.132230514188</v>
      </c>
      <c r="W70" s="98">
        <f>'initial figures'!$P25/(W8)</f>
        <v>38120.988600434983</v>
      </c>
      <c r="X70" s="98">
        <f>'initial figures'!$P25/(X8)</f>
        <v>36915.322145201266</v>
      </c>
      <c r="Y70" s="98">
        <f>'initial figures'!$P25/(Y8)</f>
        <v>35782.013288311406</v>
      </c>
      <c r="Z70" s="98">
        <f>'initial figures'!$P25/(Z8)</f>
        <v>34714.873098781005</v>
      </c>
      <c r="AA70" s="98">
        <f>'initial figures'!$P25/(AA8)</f>
        <v>33708.38360997253</v>
      </c>
      <c r="AB70" s="98">
        <f>'initial figures'!$P25/(AB8)</f>
        <v>32757.61142216931</v>
      </c>
      <c r="AC70" s="98">
        <f>'initial figures'!$P25/(AC8)</f>
        <v>31858.133967745547</v>
      </c>
      <c r="AD70" s="98">
        <f>'initial figures'!$P25/(AD8)</f>
        <v>31005.97639277198</v>
      </c>
      <c r="AE70" s="98">
        <f>'initial figures'!$P25/(AE8)</f>
        <v>30197.557363584794</v>
      </c>
      <c r="AF70" s="98">
        <f>'initial figures'!$P25/(AF8)</f>
        <v>29429.642397426629</v>
      </c>
      <c r="AG70" s="98">
        <f>'initial figures'!$P25/(AG8)</f>
        <v>28699.303554373761</v>
      </c>
      <c r="AH70" s="98">
        <f>'initial figures'!$P25/(AH8)</f>
        <v>28003.884523051824</v>
      </c>
      <c r="AI70" s="98">
        <f>'initial figures'!$P25/(AI8)</f>
        <v>27340.970293049813</v>
      </c>
      <c r="AJ70" s="98">
        <f>'initial figures'!$P25/(AJ8)</f>
        <v>26708.360738943768</v>
      </c>
      <c r="AK70" s="98">
        <f>'initial figures'!$P25/(AK8)</f>
        <v>26104.047549701514</v>
      </c>
      <c r="AL70" s="98">
        <f>'initial figures'!$P25/(AL8)</f>
        <v>25526.194027225654</v>
      </c>
      <c r="AM70" s="98">
        <f>'initial figures'!$P25/(AM8)</f>
        <v>24973.117352361234</v>
      </c>
      <c r="AN70" s="98">
        <f>'initial figures'!$P25/(AN8)</f>
        <v>25017.630802400312</v>
      </c>
      <c r="AO70" s="98">
        <f>'initial figures'!$P25/(AO8)</f>
        <v>24207.125624887136</v>
      </c>
      <c r="AP70" s="98">
        <f>'initial figures'!$P25/(AP8)</f>
        <v>23818.567105352526</v>
      </c>
      <c r="AQ70" s="98">
        <f>'initial figures'!$P25/(AQ8)</f>
        <v>23440.66077885477</v>
      </c>
      <c r="AR70" s="98">
        <f>'initial figures'!$P25/(AR8)</f>
        <v>23073.058649265626</v>
      </c>
      <c r="AS70" s="98">
        <f>'initial figures'!$P25/(AS8)</f>
        <v>22715.421390725849</v>
      </c>
      <c r="AT70" s="98">
        <f>'initial figures'!$P25/(AT8)</f>
        <v>22367.418786267848</v>
      </c>
      <c r="AU70" s="98">
        <f>'initial figures'!$P25/(AU8)</f>
        <v>22028.730032183234</v>
      </c>
      <c r="AV70" s="98">
        <f>'initial figures'!$P25/(AV8)</f>
        <v>21699.043929798452</v>
      </c>
      <c r="AW70" s="98">
        <f>'initial figures'!$P25/(AW8)</f>
        <v>21378.058983292864</v>
      </c>
      <c r="AX70" s="98">
        <f>'initial figures'!$P25/(AX8)</f>
        <v>21065.483419554686</v>
      </c>
      <c r="AY70" s="98">
        <f>'initial figures'!$P25/(AY8)</f>
        <v>20761.035143776855</v>
      </c>
      <c r="AZ70" s="98">
        <f>'initial figures'!$P25/(AZ8)</f>
        <v>20464.441642505055</v>
      </c>
      <c r="BA70" s="98">
        <f>'initial figures'!$P25/(BA8)</f>
        <v>20175.439844128305</v>
      </c>
      <c r="BB70" s="98">
        <f>'initial figures'!$P25/(BB8)</f>
        <v>19893.775945313617</v>
      </c>
      <c r="BC70" s="98">
        <f>'initial figures'!$P25/(BC8)</f>
        <v>19619.205210602111</v>
      </c>
      <c r="BD70" s="98">
        <f>'initial figures'!$P25/(BD8)</f>
        <v>19351.491751277183</v>
      </c>
      <c r="BE70" s="98">
        <f>'initial figures'!$P25/(BE8)</f>
        <v>19090.408288663333</v>
      </c>
      <c r="BF70" s="98"/>
      <c r="BG70" s="98"/>
      <c r="BH70" s="98"/>
      <c r="BI70" s="98"/>
      <c r="BJ70" s="98"/>
      <c r="BK70" s="98"/>
      <c r="BL70" s="98"/>
      <c r="BM70" s="98"/>
      <c r="BN70" s="98"/>
      <c r="BO70" s="98"/>
      <c r="BP70" s="98"/>
      <c r="BQ70" s="98"/>
      <c r="BR70" s="98"/>
      <c r="BS70" s="98"/>
      <c r="BT70" s="98"/>
      <c r="BU70" s="98"/>
      <c r="BV70" s="98"/>
      <c r="BW70" s="98"/>
      <c r="BX70" s="98"/>
      <c r="BY70" s="98"/>
      <c r="BZ70" s="98">
        <f t="shared" si="648"/>
        <v>50</v>
      </c>
      <c r="CA70" s="98">
        <f t="shared" ref="CA70:EA70" si="652">MOD(ROUND(CA39*2,-1)/2,360)</f>
        <v>40</v>
      </c>
      <c r="CB70" s="98">
        <f t="shared" si="652"/>
        <v>35</v>
      </c>
      <c r="CC70" s="98">
        <f t="shared" si="652"/>
        <v>30</v>
      </c>
      <c r="CD70" s="98">
        <f t="shared" si="652"/>
        <v>30</v>
      </c>
      <c r="CE70" s="98">
        <f t="shared" si="652"/>
        <v>25</v>
      </c>
      <c r="CF70" s="98">
        <f t="shared" si="652"/>
        <v>25</v>
      </c>
      <c r="CG70" s="98">
        <f t="shared" si="652"/>
        <v>20</v>
      </c>
      <c r="CH70" s="98">
        <f t="shared" si="652"/>
        <v>20</v>
      </c>
      <c r="CI70" s="98">
        <f t="shared" si="652"/>
        <v>20</v>
      </c>
      <c r="CJ70" s="98">
        <f t="shared" si="652"/>
        <v>15</v>
      </c>
      <c r="CK70" s="98">
        <f t="shared" si="652"/>
        <v>15</v>
      </c>
      <c r="CL70" s="98">
        <f t="shared" si="652"/>
        <v>15</v>
      </c>
      <c r="CM70" s="98">
        <f t="shared" si="652"/>
        <v>15</v>
      </c>
      <c r="CN70" s="98">
        <f t="shared" si="652"/>
        <v>15</v>
      </c>
      <c r="CO70" s="98">
        <f t="shared" si="652"/>
        <v>15</v>
      </c>
      <c r="CP70" s="98">
        <f t="shared" si="652"/>
        <v>15</v>
      </c>
      <c r="CQ70" s="98">
        <f t="shared" si="652"/>
        <v>10</v>
      </c>
      <c r="CR70" s="98">
        <f t="shared" si="652"/>
        <v>10</v>
      </c>
      <c r="CS70" s="98">
        <f t="shared" si="652"/>
        <v>10</v>
      </c>
      <c r="CT70" s="98">
        <f t="shared" si="652"/>
        <v>10</v>
      </c>
      <c r="CU70" s="98">
        <f t="shared" si="652"/>
        <v>10</v>
      </c>
      <c r="CV70" s="98">
        <f t="shared" si="652"/>
        <v>10</v>
      </c>
      <c r="CW70" s="98">
        <f t="shared" si="652"/>
        <v>10</v>
      </c>
      <c r="CX70" s="98">
        <f t="shared" si="652"/>
        <v>10</v>
      </c>
      <c r="CY70" s="98">
        <f t="shared" si="652"/>
        <v>10</v>
      </c>
      <c r="CZ70" s="98">
        <f t="shared" si="652"/>
        <v>10</v>
      </c>
      <c r="DA70" s="98">
        <f t="shared" si="652"/>
        <v>10</v>
      </c>
      <c r="DB70" s="98">
        <f t="shared" si="652"/>
        <v>10</v>
      </c>
      <c r="DC70" s="98">
        <f t="shared" si="652"/>
        <v>10</v>
      </c>
      <c r="DD70" s="98">
        <f t="shared" si="652"/>
        <v>10</v>
      </c>
      <c r="DE70" s="98">
        <f t="shared" si="652"/>
        <v>10</v>
      </c>
      <c r="DF70" s="98">
        <f t="shared" si="652"/>
        <v>5</v>
      </c>
      <c r="DG70" s="98">
        <f t="shared" si="652"/>
        <v>5</v>
      </c>
      <c r="DH70" s="98">
        <f t="shared" si="652"/>
        <v>5</v>
      </c>
      <c r="DI70" s="98">
        <f t="shared" si="652"/>
        <v>5</v>
      </c>
      <c r="DJ70" s="98">
        <f t="shared" si="652"/>
        <v>5</v>
      </c>
      <c r="DK70" s="98">
        <f t="shared" si="652"/>
        <v>5</v>
      </c>
      <c r="DL70" s="98">
        <f t="shared" si="652"/>
        <v>5</v>
      </c>
      <c r="DM70" s="98">
        <f t="shared" si="652"/>
        <v>5</v>
      </c>
      <c r="DN70" s="98">
        <f t="shared" si="652"/>
        <v>5</v>
      </c>
      <c r="DO70" s="98">
        <f t="shared" si="652"/>
        <v>5</v>
      </c>
      <c r="DP70" s="98">
        <f t="shared" si="652"/>
        <v>5</v>
      </c>
      <c r="DQ70" s="98">
        <f t="shared" si="652"/>
        <v>0</v>
      </c>
      <c r="DR70" s="98">
        <f t="shared" si="652"/>
        <v>0</v>
      </c>
      <c r="DS70" s="98">
        <f t="shared" si="652"/>
        <v>0</v>
      </c>
      <c r="DT70" s="98">
        <f t="shared" si="652"/>
        <v>0</v>
      </c>
      <c r="DU70" s="98">
        <f t="shared" si="652"/>
        <v>0</v>
      </c>
      <c r="DV70" s="98">
        <f t="shared" si="652"/>
        <v>0</v>
      </c>
      <c r="DW70" s="98">
        <f t="shared" si="652"/>
        <v>0</v>
      </c>
      <c r="DX70" s="98">
        <f t="shared" si="652"/>
        <v>0</v>
      </c>
      <c r="DY70" s="98">
        <f t="shared" si="652"/>
        <v>0</v>
      </c>
      <c r="DZ70" s="98">
        <f t="shared" si="652"/>
        <v>0</v>
      </c>
      <c r="EA70" s="98">
        <f t="shared" si="652"/>
        <v>0</v>
      </c>
      <c r="EB70" s="98"/>
      <c r="EC70" s="98"/>
      <c r="ED70" s="98"/>
      <c r="EE70" s="98"/>
      <c r="EF70" s="98"/>
      <c r="EG70" s="98"/>
      <c r="EH70" s="98"/>
      <c r="EI70" s="98"/>
      <c r="EJ70" s="98"/>
      <c r="EK70" s="98"/>
      <c r="EL70" s="98"/>
      <c r="EM70" s="98"/>
      <c r="EN70" s="98"/>
      <c r="EO70" s="98"/>
      <c r="EP70" s="98"/>
      <c r="EU70" s="94"/>
      <c r="EV70" s="94"/>
      <c r="EW70" s="94"/>
      <c r="EX70" s="102">
        <v>2</v>
      </c>
      <c r="EY70" s="99">
        <f>'initial figures'!$S25/(EY8)</f>
        <v>147417.19186993854</v>
      </c>
      <c r="EZ70" s="99">
        <f>'initial figures'!$S25/(EZ8)</f>
        <v>119577.28890518227</v>
      </c>
      <c r="FA70" s="99">
        <f>'initial figures'!$S25/(FA8)</f>
        <v>108186.13483572529</v>
      </c>
      <c r="FB70" s="99">
        <f>'initial figures'!$S25/(FB8)</f>
        <v>98388.046088947434</v>
      </c>
      <c r="FC70" s="99">
        <f>'initial figures'!$S25/(FC8)</f>
        <v>89973.463255140276</v>
      </c>
      <c r="FD70" s="99">
        <f>'initial figures'!$S25/(FD8)</f>
        <v>82727.365053516449</v>
      </c>
      <c r="FE70" s="99">
        <f>'initial figures'!$S25/(FE8)</f>
        <v>76457.030314254793</v>
      </c>
      <c r="FF70" s="99">
        <f>'initial figures'!$S25/(FF8)</f>
        <v>70999.262518945063</v>
      </c>
      <c r="FG70" s="99">
        <f>'initial figures'!$S25/(FG8)</f>
        <v>66219.36317759112</v>
      </c>
      <c r="FH70" s="99">
        <f>'initial figures'!$S25/(FH8)</f>
        <v>62007.343049361436</v>
      </c>
      <c r="FI70" s="99">
        <f>'initial figures'!$S25/(FI8)</f>
        <v>58273.653875937358</v>
      </c>
      <c r="FJ70" s="99">
        <f>'initial figures'!$S25/(FJ8)</f>
        <v>54945.293244549466</v>
      </c>
      <c r="FK70" s="99">
        <f>'initial figures'!$S25/(FK8)</f>
        <v>51962.527313772065</v>
      </c>
      <c r="FL70" s="99">
        <f>'initial figures'!$S25/(FL8)</f>
        <v>49276.234806368106</v>
      </c>
      <c r="FM70" s="99">
        <f>'initial figures'!$S25/(FM8)</f>
        <v>46845.792594056962</v>
      </c>
      <c r="FN70" s="99">
        <f>'initial figures'!$S25/(FN8)</f>
        <v>44637.405425398778</v>
      </c>
      <c r="FO70" s="99">
        <f>'initial figures'!$S25/(FO8)</f>
        <v>42622.789277139469</v>
      </c>
      <c r="FP70" s="99">
        <f>'initial figures'!$S25/(FP8)</f>
        <v>40778.132230514188</v>
      </c>
      <c r="FQ70" s="99">
        <f>'initial figures'!$S25/(FQ8)</f>
        <v>40778.132230514188</v>
      </c>
      <c r="FR70" s="99">
        <f>'initial figures'!$S25/(FR8)</f>
        <v>38120.988600434983</v>
      </c>
      <c r="FS70" s="99">
        <f>'initial figures'!$S25/(FS8)</f>
        <v>36915.322145201266</v>
      </c>
      <c r="FT70" s="99">
        <f>'initial figures'!$S25/(FT8)</f>
        <v>35782.013288311406</v>
      </c>
      <c r="FU70" s="99">
        <f>'initial figures'!$S25/(FU8)</f>
        <v>34714.873098781005</v>
      </c>
      <c r="FV70" s="99">
        <f>'initial figures'!$S25/(FV8)</f>
        <v>33708.38360997253</v>
      </c>
      <c r="FW70" s="99">
        <f>'initial figures'!$S25/(FW8)</f>
        <v>32757.61142216931</v>
      </c>
      <c r="FX70" s="99">
        <f>'initial figures'!$S25/(FX8)</f>
        <v>31858.133967745547</v>
      </c>
      <c r="FY70" s="99">
        <f>'initial figures'!$S25/(FY8)</f>
        <v>31005.97639277198</v>
      </c>
      <c r="FZ70" s="99">
        <f>'initial figures'!$S25/(FZ8)</f>
        <v>30197.557363584794</v>
      </c>
      <c r="GA70" s="99">
        <f>'initial figures'!$S25/(GA8)</f>
        <v>29429.642397426629</v>
      </c>
      <c r="GB70" s="99">
        <f>'initial figures'!$S25/(GB8)</f>
        <v>28699.303554373761</v>
      </c>
      <c r="GC70" s="99">
        <f>'initial figures'!$S25/(GC8)</f>
        <v>28003.884523051824</v>
      </c>
      <c r="GD70" s="99">
        <f>'initial figures'!$S25/(GD8)</f>
        <v>27340.970293049813</v>
      </c>
      <c r="GE70" s="99">
        <f>'initial figures'!$S25/(GE8)</f>
        <v>26708.360738943768</v>
      </c>
      <c r="GF70" s="99">
        <f>'initial figures'!$S25/(GF8)</f>
        <v>26104.047549701514</v>
      </c>
      <c r="GG70" s="99">
        <f>'initial figures'!$S25/(GG8)</f>
        <v>25526.194027225654</v>
      </c>
      <c r="GH70" s="99">
        <f>'initial figures'!$S25/(GH8)</f>
        <v>24973.117352361234</v>
      </c>
      <c r="GI70" s="99">
        <f>'initial figures'!$S25/(GI8)</f>
        <v>25017.630802400312</v>
      </c>
      <c r="GJ70" s="99">
        <f>'initial figures'!$S25/(GJ8)</f>
        <v>24207.125624887136</v>
      </c>
      <c r="GK70" s="99">
        <f>'initial figures'!$S25/(GK8)</f>
        <v>23818.567105352526</v>
      </c>
      <c r="GL70" s="99">
        <f>'initial figures'!$S25/(GL8)</f>
        <v>23440.66077885477</v>
      </c>
      <c r="GM70" s="99">
        <f>'initial figures'!$S25/(GM8)</f>
        <v>23073.058649265626</v>
      </c>
      <c r="GN70" s="99">
        <f>'initial figures'!$S25/(GN8)</f>
        <v>22715.421390725849</v>
      </c>
      <c r="GO70" s="99">
        <f>'initial figures'!$S25/(GO8)</f>
        <v>22367.418786267848</v>
      </c>
      <c r="GP70" s="99">
        <f>'initial figures'!$S25/(GP8)</f>
        <v>22028.730032183234</v>
      </c>
      <c r="GQ70" s="99">
        <f>'initial figures'!$S25/(GQ8)</f>
        <v>21699.043929798452</v>
      </c>
      <c r="GR70" s="99">
        <f>'initial figures'!$S25/(GR8)</f>
        <v>21378.058983292864</v>
      </c>
      <c r="GS70" s="99">
        <f>'initial figures'!$S25/(GS8)</f>
        <v>21065.483419554686</v>
      </c>
      <c r="GT70" s="99">
        <f>'initial figures'!$S25/(GT8)</f>
        <v>20761.035143776855</v>
      </c>
      <c r="GU70" s="99">
        <f>'initial figures'!$S25/(GU8)</f>
        <v>20464.441642505055</v>
      </c>
      <c r="GV70" s="99">
        <f>'initial figures'!$S25/(GV8)</f>
        <v>20175.439844128305</v>
      </c>
      <c r="GW70" s="99">
        <f>'initial figures'!$S25/(GW8)</f>
        <v>19893.775945313617</v>
      </c>
      <c r="GX70" s="99">
        <f>'initial figures'!$S25/(GX8)</f>
        <v>19619.205210602111</v>
      </c>
      <c r="GY70" s="99">
        <f>'initial figures'!$S25/(GY8)</f>
        <v>19351.491751277183</v>
      </c>
      <c r="GZ70" s="99">
        <f>'initial figures'!$S25/(GZ8)</f>
        <v>19090.408288663333</v>
      </c>
      <c r="HA70" s="99"/>
      <c r="HB70" s="99"/>
      <c r="HC70" s="99"/>
      <c r="HD70" s="99"/>
      <c r="HE70" s="99"/>
      <c r="HF70" s="99"/>
      <c r="HG70" s="99"/>
      <c r="HH70" s="99"/>
      <c r="HI70" s="99"/>
      <c r="HJ70" s="99"/>
      <c r="HK70" s="99"/>
      <c r="HL70" s="99"/>
      <c r="HM70" s="99"/>
      <c r="HN70" s="99"/>
      <c r="HO70" s="99"/>
      <c r="HP70" s="99"/>
      <c r="HQ70" s="99"/>
      <c r="HR70" s="99"/>
      <c r="HS70" s="99"/>
      <c r="HT70" s="99"/>
      <c r="HU70" s="99"/>
      <c r="HV70" s="99"/>
      <c r="HW70" s="99">
        <f t="shared" ref="HW70:JX70" si="653">MOD(ROUND(HW39*2,-1)/2,360)</f>
        <v>50</v>
      </c>
      <c r="HX70" s="99">
        <f t="shared" si="653"/>
        <v>40</v>
      </c>
      <c r="HY70" s="99">
        <f t="shared" si="653"/>
        <v>35</v>
      </c>
      <c r="HZ70" s="99">
        <f t="shared" si="653"/>
        <v>30</v>
      </c>
      <c r="IA70" s="99">
        <f t="shared" si="653"/>
        <v>30</v>
      </c>
      <c r="IB70" s="99">
        <f t="shared" si="653"/>
        <v>25</v>
      </c>
      <c r="IC70" s="99">
        <f t="shared" si="653"/>
        <v>25</v>
      </c>
      <c r="ID70" s="99">
        <f t="shared" si="653"/>
        <v>20</v>
      </c>
      <c r="IE70" s="99">
        <f t="shared" si="653"/>
        <v>20</v>
      </c>
      <c r="IF70" s="99">
        <f t="shared" si="653"/>
        <v>20</v>
      </c>
      <c r="IG70" s="99">
        <f t="shared" si="653"/>
        <v>15</v>
      </c>
      <c r="IH70" s="99">
        <f t="shared" si="653"/>
        <v>15</v>
      </c>
      <c r="II70" s="99">
        <f t="shared" si="653"/>
        <v>15</v>
      </c>
      <c r="IJ70" s="99">
        <f t="shared" si="653"/>
        <v>15</v>
      </c>
      <c r="IK70" s="99">
        <f t="shared" si="653"/>
        <v>15</v>
      </c>
      <c r="IL70" s="99">
        <f t="shared" si="653"/>
        <v>15</v>
      </c>
      <c r="IM70" s="99">
        <f t="shared" si="653"/>
        <v>15</v>
      </c>
      <c r="IN70" s="99">
        <f t="shared" si="653"/>
        <v>10</v>
      </c>
      <c r="IO70" s="99">
        <f t="shared" si="653"/>
        <v>10</v>
      </c>
      <c r="IP70" s="99">
        <f t="shared" si="653"/>
        <v>10</v>
      </c>
      <c r="IQ70" s="99">
        <f t="shared" si="653"/>
        <v>10</v>
      </c>
      <c r="IR70" s="99">
        <f t="shared" si="653"/>
        <v>10</v>
      </c>
      <c r="IS70" s="99">
        <f t="shared" si="653"/>
        <v>10</v>
      </c>
      <c r="IT70" s="99">
        <f t="shared" si="653"/>
        <v>10</v>
      </c>
      <c r="IU70" s="99">
        <f t="shared" si="653"/>
        <v>10</v>
      </c>
      <c r="IV70" s="99">
        <f t="shared" si="653"/>
        <v>10</v>
      </c>
      <c r="IW70" s="99">
        <f t="shared" si="653"/>
        <v>10</v>
      </c>
      <c r="IX70" s="99">
        <f t="shared" si="653"/>
        <v>10</v>
      </c>
      <c r="IY70" s="99">
        <f t="shared" si="653"/>
        <v>10</v>
      </c>
      <c r="IZ70" s="99">
        <f t="shared" si="653"/>
        <v>10</v>
      </c>
      <c r="JA70" s="99">
        <f t="shared" si="653"/>
        <v>10</v>
      </c>
      <c r="JB70" s="99">
        <f t="shared" si="653"/>
        <v>10</v>
      </c>
      <c r="JC70" s="99">
        <f t="shared" si="653"/>
        <v>5</v>
      </c>
      <c r="JD70" s="99">
        <f t="shared" si="653"/>
        <v>5</v>
      </c>
      <c r="JE70" s="99">
        <f t="shared" si="653"/>
        <v>5</v>
      </c>
      <c r="JF70" s="99">
        <f t="shared" si="653"/>
        <v>5</v>
      </c>
      <c r="JG70" s="99">
        <f t="shared" si="653"/>
        <v>5</v>
      </c>
      <c r="JH70" s="99">
        <f t="shared" si="653"/>
        <v>5</v>
      </c>
      <c r="JI70" s="99">
        <f t="shared" si="653"/>
        <v>5</v>
      </c>
      <c r="JJ70" s="99">
        <f t="shared" si="653"/>
        <v>5</v>
      </c>
      <c r="JK70" s="99">
        <f t="shared" si="653"/>
        <v>5</v>
      </c>
      <c r="JL70" s="99">
        <f t="shared" si="653"/>
        <v>5</v>
      </c>
      <c r="JM70" s="99">
        <f t="shared" si="653"/>
        <v>5</v>
      </c>
      <c r="JN70" s="99">
        <f t="shared" si="653"/>
        <v>0</v>
      </c>
      <c r="JO70" s="99">
        <f t="shared" si="653"/>
        <v>0</v>
      </c>
      <c r="JP70" s="99">
        <f t="shared" si="653"/>
        <v>0</v>
      </c>
      <c r="JQ70" s="99">
        <f t="shared" si="653"/>
        <v>0</v>
      </c>
      <c r="JR70" s="99">
        <f t="shared" si="653"/>
        <v>0</v>
      </c>
      <c r="JS70" s="99">
        <f t="shared" si="653"/>
        <v>0</v>
      </c>
      <c r="JT70" s="99">
        <f t="shared" si="653"/>
        <v>0</v>
      </c>
      <c r="JU70" s="99">
        <f t="shared" si="653"/>
        <v>0</v>
      </c>
      <c r="JV70" s="99">
        <f t="shared" si="653"/>
        <v>0</v>
      </c>
      <c r="JW70" s="99">
        <f t="shared" si="653"/>
        <v>0</v>
      </c>
      <c r="JX70" s="99">
        <f t="shared" si="653"/>
        <v>0</v>
      </c>
      <c r="JY70" s="99"/>
      <c r="JZ70" s="99"/>
      <c r="KA70" s="99"/>
      <c r="KH70" s="103">
        <v>2</v>
      </c>
      <c r="KI70" s="100">
        <f>'initial figures'!$U25/(KI8)</f>
        <v>147417.19186993854</v>
      </c>
      <c r="KJ70" s="100">
        <f>'initial figures'!$U25/(KJ8)</f>
        <v>119577.28890518227</v>
      </c>
      <c r="KK70" s="100">
        <f>'initial figures'!$U25/(KK8)</f>
        <v>108186.13483572529</v>
      </c>
      <c r="KL70" s="100">
        <f>'initial figures'!$U25/(KL8)</f>
        <v>98388.046088947434</v>
      </c>
      <c r="KM70" s="100">
        <f>'initial figures'!$U25/(KM8)</f>
        <v>89973.463255140276</v>
      </c>
      <c r="KN70" s="100">
        <f>'initial figures'!$U25/(KN8)</f>
        <v>82727.365053516449</v>
      </c>
      <c r="KO70" s="100">
        <f>'initial figures'!$U25/(KO8)</f>
        <v>76457.030314254793</v>
      </c>
      <c r="KP70" s="100">
        <f>'initial figures'!$U25/(KP8)</f>
        <v>70999.262518945063</v>
      </c>
      <c r="KQ70" s="100">
        <f>'initial figures'!$U25/(KQ8)</f>
        <v>66219.36317759112</v>
      </c>
      <c r="KR70" s="100">
        <f>'initial figures'!$U25/(KR8)</f>
        <v>62007.343049361436</v>
      </c>
      <c r="KS70" s="100">
        <f>'initial figures'!$U25/(KS8)</f>
        <v>58273.653875937358</v>
      </c>
      <c r="KT70" s="100">
        <f>'initial figures'!$U25/(KT8)</f>
        <v>54945.293244549466</v>
      </c>
      <c r="KU70" s="100">
        <f>'initial figures'!$U25/(KU8)</f>
        <v>51962.527313772065</v>
      </c>
      <c r="KV70" s="100">
        <f>'initial figures'!$U25/(KV8)</f>
        <v>49276.234806368106</v>
      </c>
      <c r="KW70" s="100">
        <f>'initial figures'!$U25/(KW8)</f>
        <v>46845.792594056962</v>
      </c>
      <c r="KX70" s="100">
        <f>'initial figures'!$U25/(KX8)</f>
        <v>44637.405425398778</v>
      </c>
      <c r="KY70" s="100">
        <f>'initial figures'!$U25/(KY8)</f>
        <v>42622.789277139469</v>
      </c>
      <c r="KZ70" s="100">
        <f>'initial figures'!$U25/(KZ8)</f>
        <v>40778.132230514188</v>
      </c>
      <c r="LA70" s="100">
        <f>'initial figures'!$U25/(LA8)</f>
        <v>40778.132230514188</v>
      </c>
      <c r="LB70" s="100">
        <f>'initial figures'!$U25/(LB8)</f>
        <v>38120.988600434983</v>
      </c>
      <c r="LC70" s="100">
        <f>'initial figures'!$U25/(LC8)</f>
        <v>36915.322145201266</v>
      </c>
      <c r="LD70" s="100">
        <f>'initial figures'!$U25/(LD8)</f>
        <v>35782.013288311406</v>
      </c>
      <c r="LE70" s="100">
        <f>'initial figures'!$U25/(LE8)</f>
        <v>34714.873098781005</v>
      </c>
      <c r="LF70" s="100">
        <f>'initial figures'!$U25/(LF8)</f>
        <v>33708.38360997253</v>
      </c>
      <c r="LG70" s="100">
        <f>'initial figures'!$U25/(LG8)</f>
        <v>32757.61142216931</v>
      </c>
      <c r="LH70" s="100">
        <f>'initial figures'!$U25/(LH8)</f>
        <v>31858.133967745547</v>
      </c>
      <c r="LI70" s="100">
        <f>'initial figures'!$U25/(LI8)</f>
        <v>31005.97639277198</v>
      </c>
      <c r="LJ70" s="100">
        <f>'initial figures'!$U25/(LJ8)</f>
        <v>30197.557363584794</v>
      </c>
      <c r="LK70" s="100">
        <f>'initial figures'!$U25/(LK8)</f>
        <v>29429.642397426629</v>
      </c>
      <c r="LL70" s="100">
        <f>'initial figures'!$U25/(LL8)</f>
        <v>28699.303554373761</v>
      </c>
      <c r="LM70" s="100">
        <f>'initial figures'!$U25/(LM8)</f>
        <v>28003.884523051824</v>
      </c>
      <c r="LN70" s="100">
        <f>'initial figures'!$U25/(LN8)</f>
        <v>27340.970293049813</v>
      </c>
      <c r="LO70" s="100">
        <f>'initial figures'!$U25/(LO8)</f>
        <v>26708.360738943768</v>
      </c>
      <c r="LP70" s="100">
        <f>'initial figures'!$U25/(LP8)</f>
        <v>26104.047549701514</v>
      </c>
      <c r="LQ70" s="100">
        <f>'initial figures'!$U25/(LQ8)</f>
        <v>25526.194027225654</v>
      </c>
      <c r="LR70" s="100">
        <f>'initial figures'!$U25/(LR8)</f>
        <v>24973.117352361234</v>
      </c>
      <c r="LS70" s="100">
        <f>'initial figures'!$U25/(LS8)</f>
        <v>25017.630802400312</v>
      </c>
      <c r="LT70" s="100">
        <f>'initial figures'!$U25/(LT8)</f>
        <v>24207.125624887136</v>
      </c>
      <c r="LU70" s="100">
        <f>'initial figures'!$U25/(LU8)</f>
        <v>23818.567105352526</v>
      </c>
      <c r="LV70" s="100">
        <f>'initial figures'!$U25/(LV8)</f>
        <v>23440.66077885477</v>
      </c>
      <c r="LW70" s="100">
        <f>'initial figures'!$U25/(LW8)</f>
        <v>23073.058649265626</v>
      </c>
      <c r="LX70" s="100">
        <f>'initial figures'!$U25/(LX8)</f>
        <v>22715.421390725849</v>
      </c>
      <c r="LY70" s="100">
        <f>'initial figures'!$U25/(LY8)</f>
        <v>22367.418786267848</v>
      </c>
      <c r="LZ70" s="100">
        <f>'initial figures'!$U25/(LZ8)</f>
        <v>22028.730032183234</v>
      </c>
      <c r="MA70" s="100">
        <f>'initial figures'!$U25/(MA8)</f>
        <v>21699.043929798452</v>
      </c>
      <c r="MB70" s="100">
        <f>'initial figures'!$U25/(MB8)</f>
        <v>21378.058983292864</v>
      </c>
      <c r="MC70" s="100">
        <f>'initial figures'!$U25/(MC8)</f>
        <v>21065.483419554686</v>
      </c>
      <c r="MD70" s="100">
        <f>'initial figures'!$U25/(MD8)</f>
        <v>20761.035143776855</v>
      </c>
      <c r="ME70" s="100">
        <f>'initial figures'!$U25/(ME8)</f>
        <v>20464.441642505055</v>
      </c>
      <c r="MF70" s="100">
        <f>'initial figures'!$U25/(MF8)</f>
        <v>20175.439844128305</v>
      </c>
      <c r="MG70" s="100">
        <f>'initial figures'!$U25/(MG8)</f>
        <v>19893.775945313617</v>
      </c>
      <c r="MH70" s="100">
        <f>'initial figures'!$U25/(MH8)</f>
        <v>19619.205210602111</v>
      </c>
      <c r="MI70" s="100">
        <f>'initial figures'!$U25/(MI8)</f>
        <v>19351.491751277183</v>
      </c>
      <c r="MJ70" s="100">
        <f>'initial figures'!$U25/(MJ8)</f>
        <v>19090.408288663333</v>
      </c>
      <c r="MK70" s="100"/>
      <c r="ML70" s="100"/>
      <c r="MM70" s="100"/>
      <c r="MN70" s="100"/>
      <c r="MO70" s="100"/>
      <c r="MP70" s="100"/>
      <c r="MQ70" s="100"/>
      <c r="MR70" s="100"/>
      <c r="MS70" s="100"/>
      <c r="MT70" s="100"/>
      <c r="MU70" s="100"/>
      <c r="MV70" s="100"/>
      <c r="MW70" s="100"/>
      <c r="MX70" s="100"/>
      <c r="MY70" s="100"/>
      <c r="MZ70" s="100"/>
      <c r="NA70" s="100"/>
      <c r="NB70" s="100"/>
      <c r="NC70" s="100"/>
      <c r="ND70" s="100"/>
      <c r="NE70" s="100"/>
      <c r="NF70" s="100"/>
      <c r="NG70" s="100">
        <f t="shared" ref="NG70:PH70" si="654">MOD(ROUND(NG39*2,-1)/2,360)</f>
        <v>50</v>
      </c>
      <c r="NH70" s="100">
        <f t="shared" si="654"/>
        <v>40</v>
      </c>
      <c r="NI70" s="100">
        <f t="shared" si="654"/>
        <v>35</v>
      </c>
      <c r="NJ70" s="100">
        <f t="shared" si="654"/>
        <v>30</v>
      </c>
      <c r="NK70" s="100">
        <f t="shared" si="654"/>
        <v>30</v>
      </c>
      <c r="NL70" s="100">
        <f t="shared" si="654"/>
        <v>25</v>
      </c>
      <c r="NM70" s="100">
        <f t="shared" si="654"/>
        <v>25</v>
      </c>
      <c r="NN70" s="100">
        <f t="shared" si="654"/>
        <v>20</v>
      </c>
      <c r="NO70" s="100">
        <f t="shared" si="654"/>
        <v>20</v>
      </c>
      <c r="NP70" s="100">
        <f t="shared" si="654"/>
        <v>20</v>
      </c>
      <c r="NQ70" s="100">
        <f t="shared" si="654"/>
        <v>15</v>
      </c>
      <c r="NR70" s="100">
        <f t="shared" si="654"/>
        <v>15</v>
      </c>
      <c r="NS70" s="100">
        <f t="shared" si="654"/>
        <v>15</v>
      </c>
      <c r="NT70" s="100">
        <f t="shared" si="654"/>
        <v>15</v>
      </c>
      <c r="NU70" s="100">
        <f t="shared" si="654"/>
        <v>15</v>
      </c>
      <c r="NV70" s="100">
        <f t="shared" si="654"/>
        <v>15</v>
      </c>
      <c r="NW70" s="100">
        <f t="shared" si="654"/>
        <v>15</v>
      </c>
      <c r="NX70" s="100">
        <f t="shared" si="654"/>
        <v>10</v>
      </c>
      <c r="NY70" s="100">
        <f t="shared" si="654"/>
        <v>10</v>
      </c>
      <c r="NZ70" s="100">
        <f t="shared" si="654"/>
        <v>10</v>
      </c>
      <c r="OA70" s="100">
        <f t="shared" si="654"/>
        <v>10</v>
      </c>
      <c r="OB70" s="100">
        <f t="shared" si="654"/>
        <v>10</v>
      </c>
      <c r="OC70" s="100">
        <f t="shared" si="654"/>
        <v>10</v>
      </c>
      <c r="OD70" s="100">
        <f t="shared" si="654"/>
        <v>10</v>
      </c>
      <c r="OE70" s="100">
        <f t="shared" si="654"/>
        <v>10</v>
      </c>
      <c r="OF70" s="100">
        <f t="shared" si="654"/>
        <v>10</v>
      </c>
      <c r="OG70" s="100">
        <f t="shared" si="654"/>
        <v>10</v>
      </c>
      <c r="OH70" s="100">
        <f t="shared" si="654"/>
        <v>10</v>
      </c>
      <c r="OI70" s="100">
        <f t="shared" si="654"/>
        <v>10</v>
      </c>
      <c r="OJ70" s="100">
        <f t="shared" si="654"/>
        <v>10</v>
      </c>
      <c r="OK70" s="100">
        <f t="shared" si="654"/>
        <v>10</v>
      </c>
      <c r="OL70" s="100">
        <f t="shared" si="654"/>
        <v>10</v>
      </c>
      <c r="OM70" s="100">
        <f t="shared" si="654"/>
        <v>5</v>
      </c>
      <c r="ON70" s="100">
        <f t="shared" si="654"/>
        <v>5</v>
      </c>
      <c r="OO70" s="100">
        <f t="shared" si="654"/>
        <v>5</v>
      </c>
      <c r="OP70" s="100">
        <f t="shared" si="654"/>
        <v>5</v>
      </c>
      <c r="OQ70" s="100">
        <f t="shared" si="654"/>
        <v>5</v>
      </c>
      <c r="OR70" s="100">
        <f t="shared" si="654"/>
        <v>5</v>
      </c>
      <c r="OS70" s="100">
        <f t="shared" si="654"/>
        <v>5</v>
      </c>
      <c r="OT70" s="100">
        <f t="shared" si="654"/>
        <v>5</v>
      </c>
      <c r="OU70" s="100">
        <f t="shared" si="654"/>
        <v>5</v>
      </c>
      <c r="OV70" s="100">
        <f t="shared" si="654"/>
        <v>5</v>
      </c>
      <c r="OW70" s="100">
        <f t="shared" si="654"/>
        <v>5</v>
      </c>
      <c r="OX70" s="100">
        <f t="shared" si="654"/>
        <v>0</v>
      </c>
      <c r="OY70" s="100">
        <f t="shared" si="654"/>
        <v>0</v>
      </c>
      <c r="OZ70" s="100">
        <f t="shared" si="654"/>
        <v>0</v>
      </c>
      <c r="PA70" s="100">
        <f t="shared" si="654"/>
        <v>0</v>
      </c>
      <c r="PB70" s="100">
        <f t="shared" si="654"/>
        <v>0</v>
      </c>
      <c r="PC70" s="100">
        <f t="shared" si="654"/>
        <v>0</v>
      </c>
      <c r="PD70" s="100">
        <f t="shared" si="654"/>
        <v>0</v>
      </c>
      <c r="PE70" s="100">
        <f t="shared" si="654"/>
        <v>0</v>
      </c>
      <c r="PF70" s="100">
        <f t="shared" si="654"/>
        <v>0</v>
      </c>
      <c r="PG70" s="100">
        <f t="shared" si="654"/>
        <v>0</v>
      </c>
      <c r="PH70" s="100">
        <f t="shared" si="654"/>
        <v>0</v>
      </c>
      <c r="PI70" s="100"/>
      <c r="PJ70" s="100"/>
      <c r="PK70" s="100"/>
    </row>
    <row r="71" spans="1:427" x14ac:dyDescent="0.2">
      <c r="A71" s="92"/>
      <c r="B71" s="92"/>
      <c r="C71" s="101">
        <v>3</v>
      </c>
      <c r="D71" s="98">
        <f>'initial figures'!$P26/(D9)</f>
        <v>149094.2100307272</v>
      </c>
      <c r="E71" s="98">
        <f>'initial figures'!$P26/(E9)</f>
        <v>120467.11301249848</v>
      </c>
      <c r="F71" s="98">
        <f>'initial figures'!$P26/(F9)</f>
        <v>108843.78084017264</v>
      </c>
      <c r="G71" s="98">
        <f>'initial figures'!$P26/(G9)</f>
        <v>98881.923135959529</v>
      </c>
      <c r="H71" s="98">
        <f>'initial figures'!$P26/(H9)</f>
        <v>90350.687188963202</v>
      </c>
      <c r="I71" s="98">
        <f>'initial figures'!$P26/(I9)</f>
        <v>83020.306588035572</v>
      </c>
      <c r="J71" s="98">
        <f>'initial figures'!$P26/(J9)</f>
        <v>76688.103196448283</v>
      </c>
      <c r="K71" s="98">
        <f>'initial figures'!$P26/(K9)</f>
        <v>71184.183844402651</v>
      </c>
      <c r="L71" s="98">
        <f>'initial figures'!$P26/(L9)</f>
        <v>66369.317709345254</v>
      </c>
      <c r="M71" s="98">
        <f>'initial figures'!$P26/(M9)</f>
        <v>62130.413042171676</v>
      </c>
      <c r="N71" s="98">
        <f>'initial figures'!$P26/(N9)</f>
        <v>58375.768623953671</v>
      </c>
      <c r="O71" s="98">
        <f>'initial figures'!$P26/(O9)</f>
        <v>55030.866189513625</v>
      </c>
      <c r="P71" s="98">
        <f>'initial figures'!$P26/(P9)</f>
        <v>52034.888984493729</v>
      </c>
      <c r="Q71" s="98">
        <f>'initial figures'!$P26/(Q9)</f>
        <v>49337.931079910843</v>
      </c>
      <c r="R71" s="98">
        <f>'initial figures'!$P26/(R9)</f>
        <v>46898.793056667128</v>
      </c>
      <c r="S71" s="98">
        <f>'initial figures'!$P26/(S9)</f>
        <v>44683.250939267062</v>
      </c>
      <c r="T71" s="98">
        <f>'initial figures'!$P26/(T9)</f>
        <v>42662.697884210116</v>
      </c>
      <c r="U71" s="98">
        <f>'initial figures'!$P26/(U9)</f>
        <v>40813.076123941755</v>
      </c>
      <c r="V71" s="98">
        <f>'initial figures'!$P26/(V9)</f>
        <v>40813.076123941755</v>
      </c>
      <c r="W71" s="98">
        <f>'initial figures'!$P26/(W9)</f>
        <v>38149.335896050085</v>
      </c>
      <c r="X71" s="98">
        <f>'initial figures'!$P26/(X9)</f>
        <v>36940.972976165307</v>
      </c>
      <c r="Y71" s="98">
        <f>'initial figures'!$P26/(Y9)</f>
        <v>35805.290754111054</v>
      </c>
      <c r="Z71" s="98">
        <f>'initial figures'!$P26/(Z9)</f>
        <v>34736.054043700708</v>
      </c>
      <c r="AA71" s="98">
        <f>'initial figures'!$P26/(AA9)</f>
        <v>33727.706252809898</v>
      </c>
      <c r="AB71" s="98">
        <f>'initial figures'!$P26/(AB9)</f>
        <v>32775.281572736116</v>
      </c>
      <c r="AC71" s="98">
        <f>'initial figures'!$P26/(AC9)</f>
        <v>31874.330118550159</v>
      </c>
      <c r="AD71" s="98">
        <f>'initial figures'!$P26/(AD9)</f>
        <v>31020.853910380742</v>
      </c>
      <c r="AE71" s="98">
        <f>'initial figures'!$P26/(AE9)</f>
        <v>30211.251955454845</v>
      </c>
      <c r="AF71" s="98">
        <f>'initial figures'!$P26/(AF9)</f>
        <v>29442.272992651</v>
      </c>
      <c r="AG71" s="98">
        <f>'initial figures'!$P26/(AG9)</f>
        <v>28710.974707964182</v>
      </c>
      <c r="AH71" s="98">
        <f>'initial figures'!$P26/(AH9)</f>
        <v>28014.688431027691</v>
      </c>
      <c r="AI71" s="98">
        <f>'initial figures'!$P26/(AI9)</f>
        <v>27350.988488158295</v>
      </c>
      <c r="AJ71" s="98">
        <f>'initial figures'!$P26/(AJ9)</f>
        <v>26717.665523153984</v>
      </c>
      <c r="AK71" s="98">
        <f>'initial figures'!$P26/(AK9)</f>
        <v>26112.703208827861</v>
      </c>
      <c r="AL71" s="98">
        <f>'initial figures'!$P26/(AL9)</f>
        <v>25534.257864487143</v>
      </c>
      <c r="AM71" s="98">
        <f>'initial figures'!$P26/(AM9)</f>
        <v>24980.640570877425</v>
      </c>
      <c r="AN71" s="98">
        <f>'initial figures'!$P26/(AN9)</f>
        <v>25024.196114006951</v>
      </c>
      <c r="AO71" s="98">
        <f>'initial figures'!$P26/(AO9)</f>
        <v>24212.219208592051</v>
      </c>
      <c r="AP71" s="98">
        <f>'initial figures'!$P26/(AP9)</f>
        <v>23823.01258484408</v>
      </c>
      <c r="AQ71" s="98">
        <f>'initial figures'!$P26/(AQ9)</f>
        <v>23444.51034889587</v>
      </c>
      <c r="AR71" s="98">
        <f>'initial figures'!$P26/(AR9)</f>
        <v>23076.360267010536</v>
      </c>
      <c r="AS71" s="98">
        <f>'initial figures'!$P26/(AS9)</f>
        <v>22718.219132718521</v>
      </c>
      <c r="AT71" s="98">
        <f>'initial figures'!$P26/(AT9)</f>
        <v>22369.753175119266</v>
      </c>
      <c r="AU71" s="98">
        <f>'initial figures'!$P26/(AU9)</f>
        <v>22030.638335333992</v>
      </c>
      <c r="AV71" s="98">
        <f>'initial figures'!$P26/(AV9)</f>
        <v>21700.560432634851</v>
      </c>
      <c r="AW71" s="98">
        <f>'initial figures'!$P26/(AW9)</f>
        <v>21379.215238740951</v>
      </c>
      <c r="AX71" s="98">
        <f>'initial figures'!$P26/(AX9)</f>
        <v>21066.308476131406</v>
      </c>
      <c r="AY71" s="98">
        <f>'initial figures'!$P26/(AY9)</f>
        <v>20761.55575393415</v>
      </c>
      <c r="AZ71" s="98">
        <f>'initial figures'!$P26/(AZ9)</f>
        <v>20464.68245296368</v>
      </c>
      <c r="BA71" s="98">
        <f>'initial figures'!$P26/(BA9)</f>
        <v>20175.423569764742</v>
      </c>
      <c r="BB71" s="98">
        <f>'initial figures'!$P26/(BB9)</f>
        <v>19893.523528037065</v>
      </c>
      <c r="BC71" s="98">
        <f>'initial figures'!$P26/(BC9)</f>
        <v>19618.735964539395</v>
      </c>
      <c r="BD71" s="98">
        <f>'initial figures'!$P26/(BD9)</f>
        <v>19350.82349547221</v>
      </c>
      <c r="BE71" s="98">
        <f>'initial figures'!$P26/(BE9)</f>
        <v>19089.557468394196</v>
      </c>
      <c r="BF71" s="98"/>
      <c r="BG71" s="98"/>
      <c r="BH71" s="98"/>
      <c r="BI71" s="98"/>
      <c r="BJ71" s="98"/>
      <c r="BK71" s="98"/>
      <c r="BL71" s="98"/>
      <c r="BM71" s="98"/>
      <c r="BN71" s="98"/>
      <c r="BO71" s="98"/>
      <c r="BP71" s="98"/>
      <c r="BQ71" s="98"/>
      <c r="BR71" s="98"/>
      <c r="BS71" s="98"/>
      <c r="BT71" s="98"/>
      <c r="BU71" s="98"/>
      <c r="BV71" s="98"/>
      <c r="BW71" s="98"/>
      <c r="BX71" s="98"/>
      <c r="BY71" s="98"/>
      <c r="BZ71" s="98">
        <f t="shared" si="648"/>
        <v>50</v>
      </c>
      <c r="CA71" s="98">
        <f t="shared" ref="CA71:EA71" si="655">MOD(ROUND(CA40*2,-1)/2,360)</f>
        <v>35</v>
      </c>
      <c r="CB71" s="98">
        <f t="shared" si="655"/>
        <v>35</v>
      </c>
      <c r="CC71" s="98">
        <f t="shared" si="655"/>
        <v>30</v>
      </c>
      <c r="CD71" s="98">
        <f t="shared" si="655"/>
        <v>25</v>
      </c>
      <c r="CE71" s="98">
        <f t="shared" si="655"/>
        <v>25</v>
      </c>
      <c r="CF71" s="98">
        <f t="shared" si="655"/>
        <v>25</v>
      </c>
      <c r="CG71" s="98">
        <f t="shared" si="655"/>
        <v>20</v>
      </c>
      <c r="CH71" s="98">
        <f t="shared" si="655"/>
        <v>20</v>
      </c>
      <c r="CI71" s="98">
        <f t="shared" si="655"/>
        <v>20</v>
      </c>
      <c r="CJ71" s="98">
        <f t="shared" si="655"/>
        <v>15</v>
      </c>
      <c r="CK71" s="98">
        <f t="shared" si="655"/>
        <v>15</v>
      </c>
      <c r="CL71" s="98">
        <f t="shared" si="655"/>
        <v>15</v>
      </c>
      <c r="CM71" s="98">
        <f t="shared" si="655"/>
        <v>15</v>
      </c>
      <c r="CN71" s="98">
        <f t="shared" si="655"/>
        <v>15</v>
      </c>
      <c r="CO71" s="98">
        <f t="shared" si="655"/>
        <v>15</v>
      </c>
      <c r="CP71" s="98">
        <f t="shared" si="655"/>
        <v>10</v>
      </c>
      <c r="CQ71" s="98">
        <f t="shared" si="655"/>
        <v>10</v>
      </c>
      <c r="CR71" s="98">
        <f t="shared" si="655"/>
        <v>10</v>
      </c>
      <c r="CS71" s="98">
        <f t="shared" si="655"/>
        <v>10</v>
      </c>
      <c r="CT71" s="98">
        <f t="shared" si="655"/>
        <v>10</v>
      </c>
      <c r="CU71" s="98">
        <f t="shared" si="655"/>
        <v>10</v>
      </c>
      <c r="CV71" s="98">
        <f t="shared" si="655"/>
        <v>10</v>
      </c>
      <c r="CW71" s="98">
        <f t="shared" si="655"/>
        <v>10</v>
      </c>
      <c r="CX71" s="98">
        <f t="shared" si="655"/>
        <v>10</v>
      </c>
      <c r="CY71" s="98">
        <f t="shared" si="655"/>
        <v>10</v>
      </c>
      <c r="CZ71" s="98">
        <f t="shared" si="655"/>
        <v>10</v>
      </c>
      <c r="DA71" s="98">
        <f t="shared" si="655"/>
        <v>10</v>
      </c>
      <c r="DB71" s="98">
        <f t="shared" si="655"/>
        <v>10</v>
      </c>
      <c r="DC71" s="98">
        <f t="shared" si="655"/>
        <v>10</v>
      </c>
      <c r="DD71" s="98">
        <f t="shared" si="655"/>
        <v>10</v>
      </c>
      <c r="DE71" s="98">
        <f t="shared" si="655"/>
        <v>10</v>
      </c>
      <c r="DF71" s="98">
        <f t="shared" si="655"/>
        <v>5</v>
      </c>
      <c r="DG71" s="98">
        <f t="shared" si="655"/>
        <v>5</v>
      </c>
      <c r="DH71" s="98">
        <f t="shared" si="655"/>
        <v>5</v>
      </c>
      <c r="DI71" s="98">
        <f t="shared" si="655"/>
        <v>5</v>
      </c>
      <c r="DJ71" s="98">
        <f t="shared" si="655"/>
        <v>5</v>
      </c>
      <c r="DK71" s="98">
        <f t="shared" si="655"/>
        <v>5</v>
      </c>
      <c r="DL71" s="98">
        <f t="shared" si="655"/>
        <v>5</v>
      </c>
      <c r="DM71" s="98">
        <f t="shared" si="655"/>
        <v>5</v>
      </c>
      <c r="DN71" s="98">
        <f t="shared" si="655"/>
        <v>5</v>
      </c>
      <c r="DO71" s="98">
        <f t="shared" si="655"/>
        <v>5</v>
      </c>
      <c r="DP71" s="98">
        <f t="shared" si="655"/>
        <v>5</v>
      </c>
      <c r="DQ71" s="98">
        <f t="shared" si="655"/>
        <v>0</v>
      </c>
      <c r="DR71" s="98">
        <f t="shared" si="655"/>
        <v>0</v>
      </c>
      <c r="DS71" s="98">
        <f t="shared" si="655"/>
        <v>0</v>
      </c>
      <c r="DT71" s="98">
        <f t="shared" si="655"/>
        <v>0</v>
      </c>
      <c r="DU71" s="98">
        <f t="shared" si="655"/>
        <v>0</v>
      </c>
      <c r="DV71" s="98">
        <f t="shared" si="655"/>
        <v>0</v>
      </c>
      <c r="DW71" s="98">
        <f t="shared" si="655"/>
        <v>0</v>
      </c>
      <c r="DX71" s="98">
        <f t="shared" si="655"/>
        <v>0</v>
      </c>
      <c r="DY71" s="98">
        <f t="shared" si="655"/>
        <v>0</v>
      </c>
      <c r="DZ71" s="98">
        <f t="shared" si="655"/>
        <v>0</v>
      </c>
      <c r="EA71" s="98">
        <f t="shared" si="655"/>
        <v>0</v>
      </c>
      <c r="EB71" s="98"/>
      <c r="EC71" s="98"/>
      <c r="ED71" s="98"/>
      <c r="EE71" s="98"/>
      <c r="EF71" s="98"/>
      <c r="EG71" s="98"/>
      <c r="EH71" s="98"/>
      <c r="EI71" s="98"/>
      <c r="EJ71" s="98"/>
      <c r="EK71" s="98"/>
      <c r="EL71" s="98"/>
      <c r="EM71" s="98"/>
      <c r="EN71" s="98"/>
      <c r="EO71" s="98"/>
      <c r="EP71" s="98"/>
      <c r="EU71" s="94"/>
      <c r="EV71" s="94"/>
      <c r="EW71" s="94"/>
      <c r="EX71" s="102">
        <v>3</v>
      </c>
      <c r="EY71" s="99">
        <f>'initial figures'!$S26/(EY9)</f>
        <v>149094.2100307272</v>
      </c>
      <c r="EZ71" s="99">
        <f>'initial figures'!$S26/(EZ9)</f>
        <v>120467.11301249848</v>
      </c>
      <c r="FA71" s="99">
        <f>'initial figures'!$S26/(FA9)</f>
        <v>108843.78084017264</v>
      </c>
      <c r="FB71" s="99">
        <f>'initial figures'!$S26/(FB9)</f>
        <v>98881.923135959529</v>
      </c>
      <c r="FC71" s="99">
        <f>'initial figures'!$S26/(FC9)</f>
        <v>90350.687188963202</v>
      </c>
      <c r="FD71" s="99">
        <f>'initial figures'!$S26/(FD9)</f>
        <v>83020.306588035572</v>
      </c>
      <c r="FE71" s="99">
        <f>'initial figures'!$S26/(FE9)</f>
        <v>76688.103196448283</v>
      </c>
      <c r="FF71" s="99">
        <f>'initial figures'!$S26/(FF9)</f>
        <v>71184.183844402651</v>
      </c>
      <c r="FG71" s="99">
        <f>'initial figures'!$S26/(FG9)</f>
        <v>66369.317709345254</v>
      </c>
      <c r="FH71" s="99">
        <f>'initial figures'!$S26/(FH9)</f>
        <v>62130.413042171676</v>
      </c>
      <c r="FI71" s="99">
        <f>'initial figures'!$S26/(FI9)</f>
        <v>58375.768623953671</v>
      </c>
      <c r="FJ71" s="99">
        <f>'initial figures'!$S26/(FJ9)</f>
        <v>55030.866189513625</v>
      </c>
      <c r="FK71" s="99">
        <f>'initial figures'!$S26/(FK9)</f>
        <v>52034.888984493729</v>
      </c>
      <c r="FL71" s="99">
        <f>'initial figures'!$S26/(FL9)</f>
        <v>49337.931079910843</v>
      </c>
      <c r="FM71" s="99">
        <f>'initial figures'!$S26/(FM9)</f>
        <v>46898.793056667128</v>
      </c>
      <c r="FN71" s="99">
        <f>'initial figures'!$S26/(FN9)</f>
        <v>44683.250939267062</v>
      </c>
      <c r="FO71" s="99">
        <f>'initial figures'!$S26/(FO9)</f>
        <v>42662.697884210116</v>
      </c>
      <c r="FP71" s="99">
        <f>'initial figures'!$S26/(FP9)</f>
        <v>40813.076123941755</v>
      </c>
      <c r="FQ71" s="99">
        <f>'initial figures'!$S26/(FQ9)</f>
        <v>40813.076123941755</v>
      </c>
      <c r="FR71" s="99">
        <f>'initial figures'!$S26/(FR9)</f>
        <v>38149.335896050085</v>
      </c>
      <c r="FS71" s="99">
        <f>'initial figures'!$S26/(FS9)</f>
        <v>36940.972976165307</v>
      </c>
      <c r="FT71" s="99">
        <f>'initial figures'!$S26/(FT9)</f>
        <v>35805.290754111054</v>
      </c>
      <c r="FU71" s="99">
        <f>'initial figures'!$S26/(FU9)</f>
        <v>34736.054043700708</v>
      </c>
      <c r="FV71" s="99">
        <f>'initial figures'!$S26/(FV9)</f>
        <v>33727.706252809898</v>
      </c>
      <c r="FW71" s="99">
        <f>'initial figures'!$S26/(FW9)</f>
        <v>32775.281572736116</v>
      </c>
      <c r="FX71" s="99">
        <f>'initial figures'!$S26/(FX9)</f>
        <v>31874.330118550159</v>
      </c>
      <c r="FY71" s="99">
        <f>'initial figures'!$S26/(FY9)</f>
        <v>31020.853910380742</v>
      </c>
      <c r="FZ71" s="99">
        <f>'initial figures'!$S26/(FZ9)</f>
        <v>30211.251955454845</v>
      </c>
      <c r="GA71" s="99">
        <f>'initial figures'!$S26/(GA9)</f>
        <v>29442.272992651</v>
      </c>
      <c r="GB71" s="99">
        <f>'initial figures'!$S26/(GB9)</f>
        <v>28710.974707964182</v>
      </c>
      <c r="GC71" s="99">
        <f>'initial figures'!$S26/(GC9)</f>
        <v>28014.688431027691</v>
      </c>
      <c r="GD71" s="99">
        <f>'initial figures'!$S26/(GD9)</f>
        <v>27350.988488158295</v>
      </c>
      <c r="GE71" s="99">
        <f>'initial figures'!$S26/(GE9)</f>
        <v>26717.665523153984</v>
      </c>
      <c r="GF71" s="99">
        <f>'initial figures'!$S26/(GF9)</f>
        <v>26112.703208827861</v>
      </c>
      <c r="GG71" s="99">
        <f>'initial figures'!$S26/(GG9)</f>
        <v>25534.257864487143</v>
      </c>
      <c r="GH71" s="99">
        <f>'initial figures'!$S26/(GH9)</f>
        <v>24980.640570877425</v>
      </c>
      <c r="GI71" s="99">
        <f>'initial figures'!$S26/(GI9)</f>
        <v>25024.196114006951</v>
      </c>
      <c r="GJ71" s="99">
        <f>'initial figures'!$S26/(GJ9)</f>
        <v>24212.219208592051</v>
      </c>
      <c r="GK71" s="99">
        <f>'initial figures'!$S26/(GK9)</f>
        <v>23823.01258484408</v>
      </c>
      <c r="GL71" s="99">
        <f>'initial figures'!$S26/(GL9)</f>
        <v>23444.51034889587</v>
      </c>
      <c r="GM71" s="99">
        <f>'initial figures'!$S26/(GM9)</f>
        <v>23076.360267010536</v>
      </c>
      <c r="GN71" s="99">
        <f>'initial figures'!$S26/(GN9)</f>
        <v>22718.219132718521</v>
      </c>
      <c r="GO71" s="99">
        <f>'initial figures'!$S26/(GO9)</f>
        <v>22369.753175119266</v>
      </c>
      <c r="GP71" s="99">
        <f>'initial figures'!$S26/(GP9)</f>
        <v>22030.638335333992</v>
      </c>
      <c r="GQ71" s="99">
        <f>'initial figures'!$S26/(GQ9)</f>
        <v>21700.560432634851</v>
      </c>
      <c r="GR71" s="99">
        <f>'initial figures'!$S26/(GR9)</f>
        <v>21379.215238740951</v>
      </c>
      <c r="GS71" s="99">
        <f>'initial figures'!$S26/(GS9)</f>
        <v>21066.308476131406</v>
      </c>
      <c r="GT71" s="99">
        <f>'initial figures'!$S26/(GT9)</f>
        <v>20761.55575393415</v>
      </c>
      <c r="GU71" s="99">
        <f>'initial figures'!$S26/(GU9)</f>
        <v>20464.68245296368</v>
      </c>
      <c r="GV71" s="99">
        <f>'initial figures'!$S26/(GV9)</f>
        <v>20175.423569764742</v>
      </c>
      <c r="GW71" s="99">
        <f>'initial figures'!$S26/(GW9)</f>
        <v>19893.523528037065</v>
      </c>
      <c r="GX71" s="99">
        <f>'initial figures'!$S26/(GX9)</f>
        <v>19618.735964539395</v>
      </c>
      <c r="GY71" s="99">
        <f>'initial figures'!$S26/(GY9)</f>
        <v>19350.82349547221</v>
      </c>
      <c r="GZ71" s="99">
        <f>'initial figures'!$S26/(GZ9)</f>
        <v>19089.557468394196</v>
      </c>
      <c r="HA71" s="99"/>
      <c r="HB71" s="99"/>
      <c r="HC71" s="99"/>
      <c r="HD71" s="99"/>
      <c r="HE71" s="99"/>
      <c r="HF71" s="99"/>
      <c r="HG71" s="99"/>
      <c r="HH71" s="99"/>
      <c r="HI71" s="99"/>
      <c r="HJ71" s="99"/>
      <c r="HK71" s="99"/>
      <c r="HL71" s="99"/>
      <c r="HM71" s="99"/>
      <c r="HN71" s="99"/>
      <c r="HO71" s="99"/>
      <c r="HP71" s="99"/>
      <c r="HQ71" s="99"/>
      <c r="HR71" s="99"/>
      <c r="HS71" s="99"/>
      <c r="HT71" s="99"/>
      <c r="HU71" s="99"/>
      <c r="HV71" s="99"/>
      <c r="HW71" s="99">
        <f t="shared" ref="HW71:JX71" si="656">MOD(ROUND(HW40*2,-1)/2,360)</f>
        <v>50</v>
      </c>
      <c r="HX71" s="99">
        <f t="shared" si="656"/>
        <v>35</v>
      </c>
      <c r="HY71" s="99">
        <f t="shared" si="656"/>
        <v>35</v>
      </c>
      <c r="HZ71" s="99">
        <f t="shared" si="656"/>
        <v>30</v>
      </c>
      <c r="IA71" s="99">
        <f t="shared" si="656"/>
        <v>25</v>
      </c>
      <c r="IB71" s="99">
        <f t="shared" si="656"/>
        <v>25</v>
      </c>
      <c r="IC71" s="99">
        <f t="shared" si="656"/>
        <v>25</v>
      </c>
      <c r="ID71" s="99">
        <f t="shared" si="656"/>
        <v>20</v>
      </c>
      <c r="IE71" s="99">
        <f t="shared" si="656"/>
        <v>20</v>
      </c>
      <c r="IF71" s="99">
        <f t="shared" si="656"/>
        <v>20</v>
      </c>
      <c r="IG71" s="99">
        <f t="shared" si="656"/>
        <v>15</v>
      </c>
      <c r="IH71" s="99">
        <f t="shared" si="656"/>
        <v>15</v>
      </c>
      <c r="II71" s="99">
        <f t="shared" si="656"/>
        <v>15</v>
      </c>
      <c r="IJ71" s="99">
        <f t="shared" si="656"/>
        <v>15</v>
      </c>
      <c r="IK71" s="99">
        <f t="shared" si="656"/>
        <v>15</v>
      </c>
      <c r="IL71" s="99">
        <f t="shared" si="656"/>
        <v>15</v>
      </c>
      <c r="IM71" s="99">
        <f t="shared" si="656"/>
        <v>10</v>
      </c>
      <c r="IN71" s="99">
        <f t="shared" si="656"/>
        <v>10</v>
      </c>
      <c r="IO71" s="99">
        <f t="shared" si="656"/>
        <v>10</v>
      </c>
      <c r="IP71" s="99">
        <f t="shared" si="656"/>
        <v>10</v>
      </c>
      <c r="IQ71" s="99">
        <f t="shared" si="656"/>
        <v>10</v>
      </c>
      <c r="IR71" s="99">
        <f t="shared" si="656"/>
        <v>10</v>
      </c>
      <c r="IS71" s="99">
        <f t="shared" si="656"/>
        <v>10</v>
      </c>
      <c r="IT71" s="99">
        <f t="shared" si="656"/>
        <v>10</v>
      </c>
      <c r="IU71" s="99">
        <f t="shared" si="656"/>
        <v>10</v>
      </c>
      <c r="IV71" s="99">
        <f t="shared" si="656"/>
        <v>10</v>
      </c>
      <c r="IW71" s="99">
        <f t="shared" si="656"/>
        <v>10</v>
      </c>
      <c r="IX71" s="99">
        <f t="shared" si="656"/>
        <v>10</v>
      </c>
      <c r="IY71" s="99">
        <f t="shared" si="656"/>
        <v>10</v>
      </c>
      <c r="IZ71" s="99">
        <f t="shared" si="656"/>
        <v>10</v>
      </c>
      <c r="JA71" s="99">
        <f t="shared" si="656"/>
        <v>10</v>
      </c>
      <c r="JB71" s="99">
        <f t="shared" si="656"/>
        <v>10</v>
      </c>
      <c r="JC71" s="99">
        <f t="shared" si="656"/>
        <v>5</v>
      </c>
      <c r="JD71" s="99">
        <f t="shared" si="656"/>
        <v>5</v>
      </c>
      <c r="JE71" s="99">
        <f t="shared" si="656"/>
        <v>5</v>
      </c>
      <c r="JF71" s="99">
        <f t="shared" si="656"/>
        <v>5</v>
      </c>
      <c r="JG71" s="99">
        <f t="shared" si="656"/>
        <v>5</v>
      </c>
      <c r="JH71" s="99">
        <f t="shared" si="656"/>
        <v>5</v>
      </c>
      <c r="JI71" s="99">
        <f t="shared" si="656"/>
        <v>5</v>
      </c>
      <c r="JJ71" s="99">
        <f t="shared" si="656"/>
        <v>5</v>
      </c>
      <c r="JK71" s="99">
        <f t="shared" si="656"/>
        <v>5</v>
      </c>
      <c r="JL71" s="99">
        <f t="shared" si="656"/>
        <v>5</v>
      </c>
      <c r="JM71" s="99">
        <f t="shared" si="656"/>
        <v>5</v>
      </c>
      <c r="JN71" s="99">
        <f t="shared" si="656"/>
        <v>0</v>
      </c>
      <c r="JO71" s="99">
        <f t="shared" si="656"/>
        <v>0</v>
      </c>
      <c r="JP71" s="99">
        <f t="shared" si="656"/>
        <v>0</v>
      </c>
      <c r="JQ71" s="99">
        <f t="shared" si="656"/>
        <v>0</v>
      </c>
      <c r="JR71" s="99">
        <f t="shared" si="656"/>
        <v>0</v>
      </c>
      <c r="JS71" s="99">
        <f t="shared" si="656"/>
        <v>0</v>
      </c>
      <c r="JT71" s="99">
        <f t="shared" si="656"/>
        <v>0</v>
      </c>
      <c r="JU71" s="99">
        <f t="shared" si="656"/>
        <v>0</v>
      </c>
      <c r="JV71" s="99">
        <f t="shared" si="656"/>
        <v>0</v>
      </c>
      <c r="JW71" s="99">
        <f t="shared" si="656"/>
        <v>0</v>
      </c>
      <c r="JX71" s="99">
        <f t="shared" si="656"/>
        <v>0</v>
      </c>
      <c r="JY71" s="99"/>
      <c r="JZ71" s="99"/>
      <c r="KA71" s="99"/>
      <c r="KH71" s="103">
        <v>3</v>
      </c>
      <c r="KI71" s="100">
        <f>'initial figures'!$U26/(KI9)</f>
        <v>149094.2100307272</v>
      </c>
      <c r="KJ71" s="100">
        <f>'initial figures'!$U26/(KJ9)</f>
        <v>120467.11301249848</v>
      </c>
      <c r="KK71" s="100">
        <f>'initial figures'!$U26/(KK9)</f>
        <v>108843.78084017264</v>
      </c>
      <c r="KL71" s="100">
        <f>'initial figures'!$U26/(KL9)</f>
        <v>98881.923135959529</v>
      </c>
      <c r="KM71" s="100">
        <f>'initial figures'!$U26/(KM9)</f>
        <v>90350.687188963202</v>
      </c>
      <c r="KN71" s="100">
        <f>'initial figures'!$U26/(KN9)</f>
        <v>83020.306588035572</v>
      </c>
      <c r="KO71" s="100">
        <f>'initial figures'!$U26/(KO9)</f>
        <v>76688.103196448283</v>
      </c>
      <c r="KP71" s="100">
        <f>'initial figures'!$U26/(KP9)</f>
        <v>71184.183844402651</v>
      </c>
      <c r="KQ71" s="100">
        <f>'initial figures'!$U26/(KQ9)</f>
        <v>66369.317709345254</v>
      </c>
      <c r="KR71" s="100">
        <f>'initial figures'!$U26/(KR9)</f>
        <v>62130.413042171676</v>
      </c>
      <c r="KS71" s="100">
        <f>'initial figures'!$U26/(KS9)</f>
        <v>58375.768623953671</v>
      </c>
      <c r="KT71" s="100">
        <f>'initial figures'!$U26/(KT9)</f>
        <v>55030.866189513625</v>
      </c>
      <c r="KU71" s="100">
        <f>'initial figures'!$U26/(KU9)</f>
        <v>52034.888984493729</v>
      </c>
      <c r="KV71" s="100">
        <f>'initial figures'!$U26/(KV9)</f>
        <v>49337.931079910843</v>
      </c>
      <c r="KW71" s="100">
        <f>'initial figures'!$U26/(KW9)</f>
        <v>46898.793056667128</v>
      </c>
      <c r="KX71" s="100">
        <f>'initial figures'!$U26/(KX9)</f>
        <v>44683.250939267062</v>
      </c>
      <c r="KY71" s="100">
        <f>'initial figures'!$U26/(KY9)</f>
        <v>42662.697884210116</v>
      </c>
      <c r="KZ71" s="100">
        <f>'initial figures'!$U26/(KZ9)</f>
        <v>40813.076123941755</v>
      </c>
      <c r="LA71" s="100">
        <f>'initial figures'!$U26/(LA9)</f>
        <v>40813.076123941755</v>
      </c>
      <c r="LB71" s="100">
        <f>'initial figures'!$U26/(LB9)</f>
        <v>38149.335896050085</v>
      </c>
      <c r="LC71" s="100">
        <f>'initial figures'!$U26/(LC9)</f>
        <v>36940.972976165307</v>
      </c>
      <c r="LD71" s="100">
        <f>'initial figures'!$U26/(LD9)</f>
        <v>35805.290754111054</v>
      </c>
      <c r="LE71" s="100">
        <f>'initial figures'!$U26/(LE9)</f>
        <v>34736.054043700708</v>
      </c>
      <c r="LF71" s="100">
        <f>'initial figures'!$U26/(LF9)</f>
        <v>33727.706252809898</v>
      </c>
      <c r="LG71" s="100">
        <f>'initial figures'!$U26/(LG9)</f>
        <v>32775.281572736116</v>
      </c>
      <c r="LH71" s="100">
        <f>'initial figures'!$U26/(LH9)</f>
        <v>31874.330118550159</v>
      </c>
      <c r="LI71" s="100">
        <f>'initial figures'!$U26/(LI9)</f>
        <v>31020.853910380742</v>
      </c>
      <c r="LJ71" s="100">
        <f>'initial figures'!$U26/(LJ9)</f>
        <v>30211.251955454845</v>
      </c>
      <c r="LK71" s="100">
        <f>'initial figures'!$U26/(LK9)</f>
        <v>29442.272992651</v>
      </c>
      <c r="LL71" s="100">
        <f>'initial figures'!$U26/(LL9)</f>
        <v>28710.974707964182</v>
      </c>
      <c r="LM71" s="100">
        <f>'initial figures'!$U26/(LM9)</f>
        <v>28014.688431027691</v>
      </c>
      <c r="LN71" s="100">
        <f>'initial figures'!$U26/(LN9)</f>
        <v>27350.988488158295</v>
      </c>
      <c r="LO71" s="100">
        <f>'initial figures'!$U26/(LO9)</f>
        <v>26717.665523153984</v>
      </c>
      <c r="LP71" s="100">
        <f>'initial figures'!$U26/(LP9)</f>
        <v>26112.703208827861</v>
      </c>
      <c r="LQ71" s="100">
        <f>'initial figures'!$U26/(LQ9)</f>
        <v>25534.257864487143</v>
      </c>
      <c r="LR71" s="100">
        <f>'initial figures'!$U26/(LR9)</f>
        <v>24980.640570877425</v>
      </c>
      <c r="LS71" s="100">
        <f>'initial figures'!$U26/(LS9)</f>
        <v>25024.196114006951</v>
      </c>
      <c r="LT71" s="100">
        <f>'initial figures'!$U26/(LT9)</f>
        <v>24212.219208592051</v>
      </c>
      <c r="LU71" s="100">
        <f>'initial figures'!$U26/(LU9)</f>
        <v>23823.01258484408</v>
      </c>
      <c r="LV71" s="100">
        <f>'initial figures'!$U26/(LV9)</f>
        <v>23444.51034889587</v>
      </c>
      <c r="LW71" s="100">
        <f>'initial figures'!$U26/(LW9)</f>
        <v>23076.360267010536</v>
      </c>
      <c r="LX71" s="100">
        <f>'initial figures'!$U26/(LX9)</f>
        <v>22718.219132718521</v>
      </c>
      <c r="LY71" s="100">
        <f>'initial figures'!$U26/(LY9)</f>
        <v>22369.753175119266</v>
      </c>
      <c r="LZ71" s="100">
        <f>'initial figures'!$U26/(LZ9)</f>
        <v>22030.638335333992</v>
      </c>
      <c r="MA71" s="100">
        <f>'initial figures'!$U26/(MA9)</f>
        <v>21700.560432634851</v>
      </c>
      <c r="MB71" s="100">
        <f>'initial figures'!$U26/(MB9)</f>
        <v>21379.215238740951</v>
      </c>
      <c r="MC71" s="100">
        <f>'initial figures'!$U26/(MC9)</f>
        <v>21066.308476131406</v>
      </c>
      <c r="MD71" s="100">
        <f>'initial figures'!$U26/(MD9)</f>
        <v>20761.55575393415</v>
      </c>
      <c r="ME71" s="100">
        <f>'initial figures'!$U26/(ME9)</f>
        <v>20464.68245296368</v>
      </c>
      <c r="MF71" s="100">
        <f>'initial figures'!$U26/(MF9)</f>
        <v>20175.423569764742</v>
      </c>
      <c r="MG71" s="100">
        <f>'initial figures'!$U26/(MG9)</f>
        <v>19893.523528037065</v>
      </c>
      <c r="MH71" s="100">
        <f>'initial figures'!$U26/(MH9)</f>
        <v>19618.735964539395</v>
      </c>
      <c r="MI71" s="100">
        <f>'initial figures'!$U26/(MI9)</f>
        <v>19350.82349547221</v>
      </c>
      <c r="MJ71" s="100">
        <f>'initial figures'!$U26/(MJ9)</f>
        <v>19089.557468394196</v>
      </c>
      <c r="MK71" s="100"/>
      <c r="ML71" s="100"/>
      <c r="MM71" s="100"/>
      <c r="MN71" s="100"/>
      <c r="MO71" s="100"/>
      <c r="MP71" s="100"/>
      <c r="MQ71" s="100"/>
      <c r="MR71" s="100"/>
      <c r="MS71" s="100"/>
      <c r="MT71" s="100"/>
      <c r="MU71" s="100"/>
      <c r="MV71" s="100"/>
      <c r="MW71" s="100"/>
      <c r="MX71" s="100"/>
      <c r="MY71" s="100"/>
      <c r="MZ71" s="100"/>
      <c r="NA71" s="100"/>
      <c r="NB71" s="100"/>
      <c r="NC71" s="100"/>
      <c r="ND71" s="100"/>
      <c r="NE71" s="100"/>
      <c r="NF71" s="100"/>
      <c r="NG71" s="100">
        <f t="shared" ref="NG71:PH71" si="657">MOD(ROUND(NG40*2,-1)/2,360)</f>
        <v>50</v>
      </c>
      <c r="NH71" s="100">
        <f t="shared" si="657"/>
        <v>35</v>
      </c>
      <c r="NI71" s="100">
        <f t="shared" si="657"/>
        <v>35</v>
      </c>
      <c r="NJ71" s="100">
        <f t="shared" si="657"/>
        <v>30</v>
      </c>
      <c r="NK71" s="100">
        <f t="shared" si="657"/>
        <v>25</v>
      </c>
      <c r="NL71" s="100">
        <f t="shared" si="657"/>
        <v>25</v>
      </c>
      <c r="NM71" s="100">
        <f t="shared" si="657"/>
        <v>25</v>
      </c>
      <c r="NN71" s="100">
        <f t="shared" si="657"/>
        <v>20</v>
      </c>
      <c r="NO71" s="100">
        <f t="shared" si="657"/>
        <v>20</v>
      </c>
      <c r="NP71" s="100">
        <f t="shared" si="657"/>
        <v>20</v>
      </c>
      <c r="NQ71" s="100">
        <f t="shared" si="657"/>
        <v>15</v>
      </c>
      <c r="NR71" s="100">
        <f t="shared" si="657"/>
        <v>15</v>
      </c>
      <c r="NS71" s="100">
        <f t="shared" si="657"/>
        <v>15</v>
      </c>
      <c r="NT71" s="100">
        <f t="shared" si="657"/>
        <v>15</v>
      </c>
      <c r="NU71" s="100">
        <f t="shared" si="657"/>
        <v>15</v>
      </c>
      <c r="NV71" s="100">
        <f t="shared" si="657"/>
        <v>15</v>
      </c>
      <c r="NW71" s="100">
        <f t="shared" si="657"/>
        <v>10</v>
      </c>
      <c r="NX71" s="100">
        <f t="shared" si="657"/>
        <v>10</v>
      </c>
      <c r="NY71" s="100">
        <f t="shared" si="657"/>
        <v>10</v>
      </c>
      <c r="NZ71" s="100">
        <f t="shared" si="657"/>
        <v>10</v>
      </c>
      <c r="OA71" s="100">
        <f t="shared" si="657"/>
        <v>10</v>
      </c>
      <c r="OB71" s="100">
        <f t="shared" si="657"/>
        <v>10</v>
      </c>
      <c r="OC71" s="100">
        <f t="shared" si="657"/>
        <v>10</v>
      </c>
      <c r="OD71" s="100">
        <f t="shared" si="657"/>
        <v>10</v>
      </c>
      <c r="OE71" s="100">
        <f t="shared" si="657"/>
        <v>10</v>
      </c>
      <c r="OF71" s="100">
        <f t="shared" si="657"/>
        <v>10</v>
      </c>
      <c r="OG71" s="100">
        <f t="shared" si="657"/>
        <v>10</v>
      </c>
      <c r="OH71" s="100">
        <f t="shared" si="657"/>
        <v>10</v>
      </c>
      <c r="OI71" s="100">
        <f t="shared" si="657"/>
        <v>10</v>
      </c>
      <c r="OJ71" s="100">
        <f t="shared" si="657"/>
        <v>10</v>
      </c>
      <c r="OK71" s="100">
        <f t="shared" si="657"/>
        <v>10</v>
      </c>
      <c r="OL71" s="100">
        <f t="shared" si="657"/>
        <v>10</v>
      </c>
      <c r="OM71" s="100">
        <f t="shared" si="657"/>
        <v>5</v>
      </c>
      <c r="ON71" s="100">
        <f t="shared" si="657"/>
        <v>5</v>
      </c>
      <c r="OO71" s="100">
        <f t="shared" si="657"/>
        <v>5</v>
      </c>
      <c r="OP71" s="100">
        <f t="shared" si="657"/>
        <v>5</v>
      </c>
      <c r="OQ71" s="100">
        <f t="shared" si="657"/>
        <v>5</v>
      </c>
      <c r="OR71" s="100">
        <f t="shared" si="657"/>
        <v>5</v>
      </c>
      <c r="OS71" s="100">
        <f t="shared" si="657"/>
        <v>5</v>
      </c>
      <c r="OT71" s="100">
        <f t="shared" si="657"/>
        <v>5</v>
      </c>
      <c r="OU71" s="100">
        <f t="shared" si="657"/>
        <v>5</v>
      </c>
      <c r="OV71" s="100">
        <f t="shared" si="657"/>
        <v>5</v>
      </c>
      <c r="OW71" s="100">
        <f t="shared" si="657"/>
        <v>5</v>
      </c>
      <c r="OX71" s="100">
        <f t="shared" si="657"/>
        <v>0</v>
      </c>
      <c r="OY71" s="100">
        <f t="shared" si="657"/>
        <v>0</v>
      </c>
      <c r="OZ71" s="100">
        <f t="shared" si="657"/>
        <v>0</v>
      </c>
      <c r="PA71" s="100">
        <f t="shared" si="657"/>
        <v>0</v>
      </c>
      <c r="PB71" s="100">
        <f t="shared" si="657"/>
        <v>0</v>
      </c>
      <c r="PC71" s="100">
        <f t="shared" si="657"/>
        <v>0</v>
      </c>
      <c r="PD71" s="100">
        <f t="shared" si="657"/>
        <v>0</v>
      </c>
      <c r="PE71" s="100">
        <f t="shared" si="657"/>
        <v>0</v>
      </c>
      <c r="PF71" s="100">
        <f t="shared" si="657"/>
        <v>0</v>
      </c>
      <c r="PG71" s="100">
        <f t="shared" si="657"/>
        <v>0</v>
      </c>
      <c r="PH71" s="100">
        <f t="shared" si="657"/>
        <v>0</v>
      </c>
      <c r="PI71" s="100"/>
      <c r="PJ71" s="100"/>
      <c r="PK71" s="100"/>
    </row>
    <row r="72" spans="1:427" x14ac:dyDescent="0.2">
      <c r="A72" s="92"/>
      <c r="B72" s="92"/>
      <c r="C72" s="101">
        <v>4</v>
      </c>
      <c r="D72" s="98">
        <f>'initial figures'!$P27/(D10)</f>
        <v>150794.83697847897</v>
      </c>
      <c r="E72" s="98">
        <f>'initial figures'!$P27/(E10)</f>
        <v>121358.88189730003</v>
      </c>
      <c r="F72" s="98">
        <f>'initial figures'!$P27/(F10)</f>
        <v>109500.18436742945</v>
      </c>
      <c r="G72" s="98">
        <f>'initial figures'!$P27/(G10)</f>
        <v>99373.310316894465</v>
      </c>
      <c r="H72" s="98">
        <f>'initial figures'!$P27/(H10)</f>
        <v>90725.084306684643</v>
      </c>
      <c r="I72" s="98">
        <f>'initial figures'!$P27/(I10)</f>
        <v>83310.488625103273</v>
      </c>
      <c r="J72" s="98">
        <f>'initial figures'!$P27/(J10)</f>
        <v>76916.645806780056</v>
      </c>
      <c r="K72" s="98">
        <f>'initial figures'!$P27/(K10)</f>
        <v>71366.852861189385</v>
      </c>
      <c r="L72" s="98">
        <f>'initial figures'!$P27/(L10)</f>
        <v>66517.295930847555</v>
      </c>
      <c r="M72" s="98">
        <f>'initial figures'!$P27/(M10)</f>
        <v>62251.759965646663</v>
      </c>
      <c r="N72" s="98">
        <f>'initial figures'!$P27/(N10)</f>
        <v>58476.38407674677</v>
      </c>
      <c r="O72" s="98">
        <f>'initial figures'!$P27/(O10)</f>
        <v>55115.13383503451</v>
      </c>
      <c r="P72" s="98">
        <f>'initial figures'!$P27/(P10)</f>
        <v>52106.111943609627</v>
      </c>
      <c r="Q72" s="98">
        <f>'initial figures'!$P27/(Q10)</f>
        <v>49398.63110275536</v>
      </c>
      <c r="R72" s="98">
        <f>'initial figures'!$P27/(R10)</f>
        <v>46950.918977782567</v>
      </c>
      <c r="S72" s="98">
        <f>'initial figures'!$P27/(S10)</f>
        <v>44728.32598956026</v>
      </c>
      <c r="T72" s="98">
        <f>'initial figures'!$P27/(T10)</f>
        <v>42701.925216596501</v>
      </c>
      <c r="U72" s="98">
        <f>'initial figures'!$P27/(U10)</f>
        <v>40847.415388721594</v>
      </c>
      <c r="V72" s="98">
        <f>'initial figures'!$P27/(V10)</f>
        <v>40847.415388721594</v>
      </c>
      <c r="W72" s="98">
        <f>'initial figures'!$P27/(W10)</f>
        <v>38177.179422212794</v>
      </c>
      <c r="X72" s="98">
        <f>'initial figures'!$P27/(X10)</f>
        <v>36966.162524461281</v>
      </c>
      <c r="Y72" s="98">
        <f>'initial figures'!$P27/(Y10)</f>
        <v>35828.144978938486</v>
      </c>
      <c r="Z72" s="98">
        <f>'initial figures'!$P27/(Z10)</f>
        <v>34756.845879658264</v>
      </c>
      <c r="AA72" s="98">
        <f>'initial figures'!$P27/(AA10)</f>
        <v>33746.670474673061</v>
      </c>
      <c r="AB72" s="98">
        <f>'initial figures'!$P27/(AB10)</f>
        <v>32792.620951285033</v>
      </c>
      <c r="AC72" s="98">
        <f>'initial figures'!$P27/(AC10)</f>
        <v>31890.220459674525</v>
      </c>
      <c r="AD72" s="98">
        <f>'initial figures'!$P27/(AD10)</f>
        <v>31035.448200985793</v>
      </c>
      <c r="AE72" s="98">
        <f>'initial figures'!$P27/(AE10)</f>
        <v>30224.683791043186</v>
      </c>
      <c r="AF72" s="98">
        <f>'initial figures'!$P27/(AF10)</f>
        <v>29454.659424186251</v>
      </c>
      <c r="AG72" s="98">
        <f>'initial figures'!$P27/(AG10)</f>
        <v>28722.418616900184</v>
      </c>
      <c r="AH72" s="98">
        <f>'initial figures'!$P27/(AH10)</f>
        <v>28025.280519121479</v>
      </c>
      <c r="AI72" s="98">
        <f>'initial figures'!$P27/(AI10)</f>
        <v>27360.808951328374</v>
      </c>
      <c r="AJ72" s="98">
        <f>'initial figures'!$P27/(AJ10)</f>
        <v>26726.785465041052</v>
      </c>
      <c r="AK72" s="98">
        <f>'initial figures'!$P27/(AK10)</f>
        <v>26121.185838996586</v>
      </c>
      <c r="AL72" s="98">
        <f>'initial figures'!$P27/(AL10)</f>
        <v>25542.159517719592</v>
      </c>
      <c r="AM72" s="98">
        <f>'initial figures'!$P27/(AM10)</f>
        <v>24988.011577254503</v>
      </c>
      <c r="AN72" s="98">
        <f>'initial figures'!$P27/(AN10)</f>
        <v>25030.606767096207</v>
      </c>
      <c r="AO72" s="98">
        <f>'initial figures'!$P27/(AO10)</f>
        <v>24217.171260467268</v>
      </c>
      <c r="AP72" s="98">
        <f>'initial figures'!$P27/(AP10)</f>
        <v>23827.322684463823</v>
      </c>
      <c r="AQ72" s="98">
        <f>'initial figures'!$P27/(AQ10)</f>
        <v>23448.230422674536</v>
      </c>
      <c r="AR72" s="98">
        <f>'initial figures'!$P27/(AR10)</f>
        <v>23079.538010056032</v>
      </c>
      <c r="AS72" s="98">
        <f>'initial figures'!$P27/(AS10)</f>
        <v>22720.89836688928</v>
      </c>
      <c r="AT72" s="98">
        <f>'initial figures'!$P27/(AT10)</f>
        <v>22371.974176470369</v>
      </c>
      <c r="AU72" s="98">
        <f>'initial figures'!$P27/(AU10)</f>
        <v>22032.438133411375</v>
      </c>
      <c r="AV72" s="98">
        <f>'initial figures'!$P27/(AV10)</f>
        <v>21701.973083929995</v>
      </c>
      <c r="AW72" s="98">
        <f>'initial figures'!$P27/(AW10)</f>
        <v>21380.272076467416</v>
      </c>
      <c r="AX72" s="98">
        <f>'initial figures'!$P27/(AX10)</f>
        <v>21067.038338333252</v>
      </c>
      <c r="AY72" s="98">
        <f>'initial figures'!$P27/(AY10)</f>
        <v>20761.98519178772</v>
      </c>
      <c r="AZ72" s="98">
        <f>'initial figures'!$P27/(AZ10)</f>
        <v>20464.835920990783</v>
      </c>
      <c r="BA72" s="98">
        <f>'initial figures'!$P27/(BA10)</f>
        <v>20175.3235995383</v>
      </c>
      <c r="BB72" s="98">
        <f>'initial figures'!$P27/(BB10)</f>
        <v>19893.19088683062</v>
      </c>
      <c r="BC72" s="98">
        <f>'initial figures'!$P27/(BC10)</f>
        <v>19618.18980025042</v>
      </c>
      <c r="BD72" s="98">
        <f>'initial figures'!$P27/(BD10)</f>
        <v>19350.0814690355</v>
      </c>
      <c r="BE72" s="98">
        <f>'initial figures'!$P27/(BE10)</f>
        <v>19088.635874796393</v>
      </c>
      <c r="BF72" s="98"/>
      <c r="BG72" s="98"/>
      <c r="BH72" s="98"/>
      <c r="BI72" s="98"/>
      <c r="BJ72" s="98"/>
      <c r="BK72" s="98"/>
      <c r="BL72" s="98"/>
      <c r="BM72" s="98"/>
      <c r="BN72" s="98"/>
      <c r="BO72" s="98"/>
      <c r="BP72" s="98"/>
      <c r="BQ72" s="98"/>
      <c r="BR72" s="98"/>
      <c r="BS72" s="98"/>
      <c r="BT72" s="98"/>
      <c r="BU72" s="98"/>
      <c r="BV72" s="98"/>
      <c r="BW72" s="98"/>
      <c r="BX72" s="98"/>
      <c r="BY72" s="98"/>
      <c r="BZ72" s="98">
        <f t="shared" si="648"/>
        <v>50</v>
      </c>
      <c r="CA72" s="98">
        <f t="shared" ref="CA72:EA72" si="658">MOD(ROUND(CA41*2,-1)/2,360)</f>
        <v>35</v>
      </c>
      <c r="CB72" s="98">
        <f t="shared" si="658"/>
        <v>35</v>
      </c>
      <c r="CC72" s="98">
        <f t="shared" si="658"/>
        <v>30</v>
      </c>
      <c r="CD72" s="98">
        <f t="shared" si="658"/>
        <v>25</v>
      </c>
      <c r="CE72" s="98">
        <f t="shared" si="658"/>
        <v>25</v>
      </c>
      <c r="CF72" s="98">
        <f t="shared" si="658"/>
        <v>20</v>
      </c>
      <c r="CG72" s="98">
        <f t="shared" si="658"/>
        <v>20</v>
      </c>
      <c r="CH72" s="98">
        <f t="shared" si="658"/>
        <v>20</v>
      </c>
      <c r="CI72" s="98">
        <f t="shared" si="658"/>
        <v>20</v>
      </c>
      <c r="CJ72" s="98">
        <f t="shared" si="658"/>
        <v>15</v>
      </c>
      <c r="CK72" s="98">
        <f t="shared" si="658"/>
        <v>15</v>
      </c>
      <c r="CL72" s="98">
        <f t="shared" si="658"/>
        <v>15</v>
      </c>
      <c r="CM72" s="98">
        <f t="shared" si="658"/>
        <v>15</v>
      </c>
      <c r="CN72" s="98">
        <f t="shared" si="658"/>
        <v>15</v>
      </c>
      <c r="CO72" s="98">
        <f t="shared" si="658"/>
        <v>15</v>
      </c>
      <c r="CP72" s="98">
        <f t="shared" si="658"/>
        <v>10</v>
      </c>
      <c r="CQ72" s="98">
        <f t="shared" si="658"/>
        <v>10</v>
      </c>
      <c r="CR72" s="98">
        <f t="shared" si="658"/>
        <v>10</v>
      </c>
      <c r="CS72" s="98">
        <f t="shared" si="658"/>
        <v>10</v>
      </c>
      <c r="CT72" s="98">
        <f t="shared" si="658"/>
        <v>10</v>
      </c>
      <c r="CU72" s="98">
        <f t="shared" si="658"/>
        <v>10</v>
      </c>
      <c r="CV72" s="98">
        <f t="shared" si="658"/>
        <v>10</v>
      </c>
      <c r="CW72" s="98">
        <f t="shared" si="658"/>
        <v>10</v>
      </c>
      <c r="CX72" s="98">
        <f t="shared" si="658"/>
        <v>10</v>
      </c>
      <c r="CY72" s="98">
        <f t="shared" si="658"/>
        <v>10</v>
      </c>
      <c r="CZ72" s="98">
        <f t="shared" si="658"/>
        <v>10</v>
      </c>
      <c r="DA72" s="98">
        <f t="shared" si="658"/>
        <v>10</v>
      </c>
      <c r="DB72" s="98">
        <f t="shared" si="658"/>
        <v>10</v>
      </c>
      <c r="DC72" s="98">
        <f t="shared" si="658"/>
        <v>10</v>
      </c>
      <c r="DD72" s="98">
        <f t="shared" si="658"/>
        <v>10</v>
      </c>
      <c r="DE72" s="98">
        <f t="shared" si="658"/>
        <v>5</v>
      </c>
      <c r="DF72" s="98">
        <f t="shared" si="658"/>
        <v>5</v>
      </c>
      <c r="DG72" s="98">
        <f t="shared" si="658"/>
        <v>5</v>
      </c>
      <c r="DH72" s="98">
        <f t="shared" si="658"/>
        <v>5</v>
      </c>
      <c r="DI72" s="98">
        <f t="shared" si="658"/>
        <v>5</v>
      </c>
      <c r="DJ72" s="98">
        <f t="shared" si="658"/>
        <v>5</v>
      </c>
      <c r="DK72" s="98">
        <f t="shared" si="658"/>
        <v>5</v>
      </c>
      <c r="DL72" s="98">
        <f t="shared" si="658"/>
        <v>5</v>
      </c>
      <c r="DM72" s="98">
        <f t="shared" si="658"/>
        <v>5</v>
      </c>
      <c r="DN72" s="98">
        <f t="shared" si="658"/>
        <v>5</v>
      </c>
      <c r="DO72" s="98">
        <f t="shared" si="658"/>
        <v>5</v>
      </c>
      <c r="DP72" s="98">
        <f t="shared" si="658"/>
        <v>0</v>
      </c>
      <c r="DQ72" s="98">
        <f t="shared" si="658"/>
        <v>0</v>
      </c>
      <c r="DR72" s="98">
        <f t="shared" si="658"/>
        <v>0</v>
      </c>
      <c r="DS72" s="98">
        <f t="shared" si="658"/>
        <v>0</v>
      </c>
      <c r="DT72" s="98">
        <f t="shared" si="658"/>
        <v>0</v>
      </c>
      <c r="DU72" s="98">
        <f t="shared" si="658"/>
        <v>0</v>
      </c>
      <c r="DV72" s="98">
        <f t="shared" si="658"/>
        <v>0</v>
      </c>
      <c r="DW72" s="98">
        <f t="shared" si="658"/>
        <v>0</v>
      </c>
      <c r="DX72" s="98">
        <f t="shared" si="658"/>
        <v>0</v>
      </c>
      <c r="DY72" s="98">
        <f t="shared" si="658"/>
        <v>0</v>
      </c>
      <c r="DZ72" s="98">
        <f t="shared" si="658"/>
        <v>0</v>
      </c>
      <c r="EA72" s="98">
        <f t="shared" si="658"/>
        <v>0</v>
      </c>
      <c r="EB72" s="98"/>
      <c r="EC72" s="98"/>
      <c r="ED72" s="98"/>
      <c r="EE72" s="98"/>
      <c r="EF72" s="98"/>
      <c r="EG72" s="98"/>
      <c r="EH72" s="98"/>
      <c r="EI72" s="98"/>
      <c r="EJ72" s="98"/>
      <c r="EK72" s="98"/>
      <c r="EL72" s="98"/>
      <c r="EM72" s="98"/>
      <c r="EN72" s="98"/>
      <c r="EO72" s="98"/>
      <c r="EP72" s="98"/>
      <c r="EU72" s="94"/>
      <c r="EV72" s="94"/>
      <c r="EW72" s="94"/>
      <c r="EX72" s="102">
        <v>4</v>
      </c>
      <c r="EY72" s="99">
        <f>'initial figures'!$S27/(EY10)</f>
        <v>150794.83697847897</v>
      </c>
      <c r="EZ72" s="99">
        <f>'initial figures'!$S27/(EZ10)</f>
        <v>121358.88189730003</v>
      </c>
      <c r="FA72" s="99">
        <f>'initial figures'!$S27/(FA10)</f>
        <v>109500.18436742945</v>
      </c>
      <c r="FB72" s="99">
        <f>'initial figures'!$S27/(FB10)</f>
        <v>99373.310316894465</v>
      </c>
      <c r="FC72" s="99">
        <f>'initial figures'!$S27/(FC10)</f>
        <v>90725.084306684643</v>
      </c>
      <c r="FD72" s="99">
        <f>'initial figures'!$S27/(FD10)</f>
        <v>83310.488625103273</v>
      </c>
      <c r="FE72" s="99">
        <f>'initial figures'!$S27/(FE10)</f>
        <v>76916.645806780056</v>
      </c>
      <c r="FF72" s="99">
        <f>'initial figures'!$S27/(FF10)</f>
        <v>71366.852861189385</v>
      </c>
      <c r="FG72" s="99">
        <f>'initial figures'!$S27/(FG10)</f>
        <v>66517.295930847555</v>
      </c>
      <c r="FH72" s="99">
        <f>'initial figures'!$S27/(FH10)</f>
        <v>62251.759965646663</v>
      </c>
      <c r="FI72" s="99">
        <f>'initial figures'!$S27/(FI10)</f>
        <v>58476.38407674677</v>
      </c>
      <c r="FJ72" s="99">
        <f>'initial figures'!$S27/(FJ10)</f>
        <v>55115.13383503451</v>
      </c>
      <c r="FK72" s="99">
        <f>'initial figures'!$S27/(FK10)</f>
        <v>52106.111943609627</v>
      </c>
      <c r="FL72" s="99">
        <f>'initial figures'!$S27/(FL10)</f>
        <v>49398.63110275536</v>
      </c>
      <c r="FM72" s="99">
        <f>'initial figures'!$S27/(FM10)</f>
        <v>46950.918977782567</v>
      </c>
      <c r="FN72" s="99">
        <f>'initial figures'!$S27/(FN10)</f>
        <v>44728.32598956026</v>
      </c>
      <c r="FO72" s="99">
        <f>'initial figures'!$S27/(FO10)</f>
        <v>42701.925216596501</v>
      </c>
      <c r="FP72" s="99">
        <f>'initial figures'!$S27/(FP10)</f>
        <v>40847.415388721594</v>
      </c>
      <c r="FQ72" s="99">
        <f>'initial figures'!$S27/(FQ10)</f>
        <v>40847.415388721594</v>
      </c>
      <c r="FR72" s="99">
        <f>'initial figures'!$S27/(FR10)</f>
        <v>38177.179422212794</v>
      </c>
      <c r="FS72" s="99">
        <f>'initial figures'!$S27/(FS10)</f>
        <v>36966.162524461281</v>
      </c>
      <c r="FT72" s="99">
        <f>'initial figures'!$S27/(FT10)</f>
        <v>35828.144978938486</v>
      </c>
      <c r="FU72" s="99">
        <f>'initial figures'!$S27/(FU10)</f>
        <v>34756.845879658264</v>
      </c>
      <c r="FV72" s="99">
        <f>'initial figures'!$S27/(FV10)</f>
        <v>33746.670474673061</v>
      </c>
      <c r="FW72" s="99">
        <f>'initial figures'!$S27/(FW10)</f>
        <v>32792.620951285033</v>
      </c>
      <c r="FX72" s="99">
        <f>'initial figures'!$S27/(FX10)</f>
        <v>31890.220459674525</v>
      </c>
      <c r="FY72" s="99">
        <f>'initial figures'!$S27/(FY10)</f>
        <v>31035.448200985793</v>
      </c>
      <c r="FZ72" s="99">
        <f>'initial figures'!$S27/(FZ10)</f>
        <v>30224.683791043186</v>
      </c>
      <c r="GA72" s="99">
        <f>'initial figures'!$S27/(GA10)</f>
        <v>29454.659424186251</v>
      </c>
      <c r="GB72" s="99">
        <f>'initial figures'!$S27/(GB10)</f>
        <v>28722.418616900184</v>
      </c>
      <c r="GC72" s="99">
        <f>'initial figures'!$S27/(GC10)</f>
        <v>28025.280519121479</v>
      </c>
      <c r="GD72" s="99">
        <f>'initial figures'!$S27/(GD10)</f>
        <v>27360.808951328374</v>
      </c>
      <c r="GE72" s="99">
        <f>'initial figures'!$S27/(GE10)</f>
        <v>26726.785465041052</v>
      </c>
      <c r="GF72" s="99">
        <f>'initial figures'!$S27/(GF10)</f>
        <v>26121.185838996586</v>
      </c>
      <c r="GG72" s="99">
        <f>'initial figures'!$S27/(GG10)</f>
        <v>25542.159517719592</v>
      </c>
      <c r="GH72" s="99">
        <f>'initial figures'!$S27/(GH10)</f>
        <v>24988.011577254503</v>
      </c>
      <c r="GI72" s="99">
        <f>'initial figures'!$S27/(GI10)</f>
        <v>25030.606767096207</v>
      </c>
      <c r="GJ72" s="99">
        <f>'initial figures'!$S27/(GJ10)</f>
        <v>24217.171260467268</v>
      </c>
      <c r="GK72" s="99">
        <f>'initial figures'!$S27/(GK10)</f>
        <v>23827.322684463823</v>
      </c>
      <c r="GL72" s="99">
        <f>'initial figures'!$S27/(GL10)</f>
        <v>23448.230422674536</v>
      </c>
      <c r="GM72" s="99">
        <f>'initial figures'!$S27/(GM10)</f>
        <v>23079.538010056032</v>
      </c>
      <c r="GN72" s="99">
        <f>'initial figures'!$S27/(GN10)</f>
        <v>22720.89836688928</v>
      </c>
      <c r="GO72" s="99">
        <f>'initial figures'!$S27/(GO10)</f>
        <v>22371.974176470369</v>
      </c>
      <c r="GP72" s="99">
        <f>'initial figures'!$S27/(GP10)</f>
        <v>22032.438133411375</v>
      </c>
      <c r="GQ72" s="99">
        <f>'initial figures'!$S27/(GQ10)</f>
        <v>21701.973083929995</v>
      </c>
      <c r="GR72" s="99">
        <f>'initial figures'!$S27/(GR10)</f>
        <v>21380.272076467416</v>
      </c>
      <c r="GS72" s="99">
        <f>'initial figures'!$S27/(GS10)</f>
        <v>21067.038338333252</v>
      </c>
      <c r="GT72" s="99">
        <f>'initial figures'!$S27/(GT10)</f>
        <v>20761.98519178772</v>
      </c>
      <c r="GU72" s="99">
        <f>'initial figures'!$S27/(GU10)</f>
        <v>20464.835920990783</v>
      </c>
      <c r="GV72" s="99">
        <f>'initial figures'!$S27/(GV10)</f>
        <v>20175.3235995383</v>
      </c>
      <c r="GW72" s="99">
        <f>'initial figures'!$S27/(GW10)</f>
        <v>19893.19088683062</v>
      </c>
      <c r="GX72" s="99">
        <f>'initial figures'!$S27/(GX10)</f>
        <v>19618.18980025042</v>
      </c>
      <c r="GY72" s="99">
        <f>'initial figures'!$S27/(GY10)</f>
        <v>19350.0814690355</v>
      </c>
      <c r="GZ72" s="99">
        <f>'initial figures'!$S27/(GZ10)</f>
        <v>19088.635874796393</v>
      </c>
      <c r="HA72" s="99"/>
      <c r="HB72" s="99"/>
      <c r="HC72" s="99"/>
      <c r="HD72" s="99"/>
      <c r="HE72" s="99"/>
      <c r="HF72" s="99"/>
      <c r="HG72" s="99"/>
      <c r="HH72" s="99"/>
      <c r="HI72" s="99"/>
      <c r="HJ72" s="99"/>
      <c r="HK72" s="99"/>
      <c r="HL72" s="99"/>
      <c r="HM72" s="99"/>
      <c r="HN72" s="99"/>
      <c r="HO72" s="99"/>
      <c r="HP72" s="99"/>
      <c r="HQ72" s="99"/>
      <c r="HR72" s="99"/>
      <c r="HS72" s="99"/>
      <c r="HT72" s="99"/>
      <c r="HU72" s="99"/>
      <c r="HV72" s="99"/>
      <c r="HW72" s="99">
        <f t="shared" ref="HW72:JX72" si="659">MOD(ROUND(HW41*2,-1)/2,360)</f>
        <v>50</v>
      </c>
      <c r="HX72" s="99">
        <f t="shared" si="659"/>
        <v>35</v>
      </c>
      <c r="HY72" s="99">
        <f t="shared" si="659"/>
        <v>35</v>
      </c>
      <c r="HZ72" s="99">
        <f t="shared" si="659"/>
        <v>30</v>
      </c>
      <c r="IA72" s="99">
        <f t="shared" si="659"/>
        <v>25</v>
      </c>
      <c r="IB72" s="99">
        <f t="shared" si="659"/>
        <v>25</v>
      </c>
      <c r="IC72" s="99">
        <f t="shared" si="659"/>
        <v>20</v>
      </c>
      <c r="ID72" s="99">
        <f t="shared" si="659"/>
        <v>20</v>
      </c>
      <c r="IE72" s="99">
        <f t="shared" si="659"/>
        <v>20</v>
      </c>
      <c r="IF72" s="99">
        <f t="shared" si="659"/>
        <v>20</v>
      </c>
      <c r="IG72" s="99">
        <f t="shared" si="659"/>
        <v>15</v>
      </c>
      <c r="IH72" s="99">
        <f t="shared" si="659"/>
        <v>15</v>
      </c>
      <c r="II72" s="99">
        <f t="shared" si="659"/>
        <v>15</v>
      </c>
      <c r="IJ72" s="99">
        <f t="shared" si="659"/>
        <v>15</v>
      </c>
      <c r="IK72" s="99">
        <f t="shared" si="659"/>
        <v>15</v>
      </c>
      <c r="IL72" s="99">
        <f t="shared" si="659"/>
        <v>15</v>
      </c>
      <c r="IM72" s="99">
        <f t="shared" si="659"/>
        <v>10</v>
      </c>
      <c r="IN72" s="99">
        <f t="shared" si="659"/>
        <v>10</v>
      </c>
      <c r="IO72" s="99">
        <f t="shared" si="659"/>
        <v>10</v>
      </c>
      <c r="IP72" s="99">
        <f t="shared" si="659"/>
        <v>10</v>
      </c>
      <c r="IQ72" s="99">
        <f t="shared" si="659"/>
        <v>10</v>
      </c>
      <c r="IR72" s="99">
        <f t="shared" si="659"/>
        <v>10</v>
      </c>
      <c r="IS72" s="99">
        <f t="shared" si="659"/>
        <v>10</v>
      </c>
      <c r="IT72" s="99">
        <f t="shared" si="659"/>
        <v>10</v>
      </c>
      <c r="IU72" s="99">
        <f t="shared" si="659"/>
        <v>10</v>
      </c>
      <c r="IV72" s="99">
        <f t="shared" si="659"/>
        <v>10</v>
      </c>
      <c r="IW72" s="99">
        <f t="shared" si="659"/>
        <v>10</v>
      </c>
      <c r="IX72" s="99">
        <f t="shared" si="659"/>
        <v>10</v>
      </c>
      <c r="IY72" s="99">
        <f t="shared" si="659"/>
        <v>10</v>
      </c>
      <c r="IZ72" s="99">
        <f t="shared" si="659"/>
        <v>10</v>
      </c>
      <c r="JA72" s="99">
        <f t="shared" si="659"/>
        <v>10</v>
      </c>
      <c r="JB72" s="99">
        <f t="shared" si="659"/>
        <v>5</v>
      </c>
      <c r="JC72" s="99">
        <f t="shared" si="659"/>
        <v>5</v>
      </c>
      <c r="JD72" s="99">
        <f t="shared" si="659"/>
        <v>5</v>
      </c>
      <c r="JE72" s="99">
        <f t="shared" si="659"/>
        <v>5</v>
      </c>
      <c r="JF72" s="99">
        <f t="shared" si="659"/>
        <v>5</v>
      </c>
      <c r="JG72" s="99">
        <f t="shared" si="659"/>
        <v>5</v>
      </c>
      <c r="JH72" s="99">
        <f t="shared" si="659"/>
        <v>5</v>
      </c>
      <c r="JI72" s="99">
        <f t="shared" si="659"/>
        <v>5</v>
      </c>
      <c r="JJ72" s="99">
        <f t="shared" si="659"/>
        <v>5</v>
      </c>
      <c r="JK72" s="99">
        <f t="shared" si="659"/>
        <v>5</v>
      </c>
      <c r="JL72" s="99">
        <f t="shared" si="659"/>
        <v>5</v>
      </c>
      <c r="JM72" s="99">
        <f t="shared" si="659"/>
        <v>0</v>
      </c>
      <c r="JN72" s="99">
        <f t="shared" si="659"/>
        <v>0</v>
      </c>
      <c r="JO72" s="99">
        <f t="shared" si="659"/>
        <v>0</v>
      </c>
      <c r="JP72" s="99">
        <f t="shared" si="659"/>
        <v>0</v>
      </c>
      <c r="JQ72" s="99">
        <f t="shared" si="659"/>
        <v>0</v>
      </c>
      <c r="JR72" s="99">
        <f t="shared" si="659"/>
        <v>0</v>
      </c>
      <c r="JS72" s="99">
        <f t="shared" si="659"/>
        <v>0</v>
      </c>
      <c r="JT72" s="99">
        <f t="shared" si="659"/>
        <v>0</v>
      </c>
      <c r="JU72" s="99">
        <f t="shared" si="659"/>
        <v>0</v>
      </c>
      <c r="JV72" s="99">
        <f t="shared" si="659"/>
        <v>0</v>
      </c>
      <c r="JW72" s="99">
        <f t="shared" si="659"/>
        <v>0</v>
      </c>
      <c r="JX72" s="99">
        <f t="shared" si="659"/>
        <v>0</v>
      </c>
      <c r="JY72" s="99"/>
      <c r="JZ72" s="99"/>
      <c r="KA72" s="99"/>
      <c r="KH72" s="103">
        <v>4</v>
      </c>
      <c r="KI72" s="100">
        <f>'initial figures'!$U27/(KI10)</f>
        <v>150794.83697847897</v>
      </c>
      <c r="KJ72" s="100">
        <f>'initial figures'!$U27/(KJ10)</f>
        <v>121358.88189730003</v>
      </c>
      <c r="KK72" s="100">
        <f>'initial figures'!$U27/(KK10)</f>
        <v>109500.18436742945</v>
      </c>
      <c r="KL72" s="100">
        <f>'initial figures'!$U27/(KL10)</f>
        <v>99373.310316894465</v>
      </c>
      <c r="KM72" s="100">
        <f>'initial figures'!$U27/(KM10)</f>
        <v>90725.084306684643</v>
      </c>
      <c r="KN72" s="100">
        <f>'initial figures'!$U27/(KN10)</f>
        <v>83310.488625103273</v>
      </c>
      <c r="KO72" s="100">
        <f>'initial figures'!$U27/(KO10)</f>
        <v>76916.645806780056</v>
      </c>
      <c r="KP72" s="100">
        <f>'initial figures'!$U27/(KP10)</f>
        <v>71366.852861189385</v>
      </c>
      <c r="KQ72" s="100">
        <f>'initial figures'!$U27/(KQ10)</f>
        <v>66517.295930847555</v>
      </c>
      <c r="KR72" s="100">
        <f>'initial figures'!$U27/(KR10)</f>
        <v>62251.759965646663</v>
      </c>
      <c r="KS72" s="100">
        <f>'initial figures'!$U27/(KS10)</f>
        <v>58476.38407674677</v>
      </c>
      <c r="KT72" s="100">
        <f>'initial figures'!$U27/(KT10)</f>
        <v>55115.13383503451</v>
      </c>
      <c r="KU72" s="100">
        <f>'initial figures'!$U27/(KU10)</f>
        <v>52106.111943609627</v>
      </c>
      <c r="KV72" s="100">
        <f>'initial figures'!$U27/(KV10)</f>
        <v>49398.63110275536</v>
      </c>
      <c r="KW72" s="100">
        <f>'initial figures'!$U27/(KW10)</f>
        <v>46950.918977782567</v>
      </c>
      <c r="KX72" s="100">
        <f>'initial figures'!$U27/(KX10)</f>
        <v>44728.32598956026</v>
      </c>
      <c r="KY72" s="100">
        <f>'initial figures'!$U27/(KY10)</f>
        <v>42701.925216596501</v>
      </c>
      <c r="KZ72" s="100">
        <f>'initial figures'!$U27/(KZ10)</f>
        <v>40847.415388721594</v>
      </c>
      <c r="LA72" s="100">
        <f>'initial figures'!$U27/(LA10)</f>
        <v>40847.415388721594</v>
      </c>
      <c r="LB72" s="100">
        <f>'initial figures'!$U27/(LB10)</f>
        <v>38177.179422212794</v>
      </c>
      <c r="LC72" s="100">
        <f>'initial figures'!$U27/(LC10)</f>
        <v>36966.162524461281</v>
      </c>
      <c r="LD72" s="100">
        <f>'initial figures'!$U27/(LD10)</f>
        <v>35828.144978938486</v>
      </c>
      <c r="LE72" s="100">
        <f>'initial figures'!$U27/(LE10)</f>
        <v>34756.845879658264</v>
      </c>
      <c r="LF72" s="100">
        <f>'initial figures'!$U27/(LF10)</f>
        <v>33746.670474673061</v>
      </c>
      <c r="LG72" s="100">
        <f>'initial figures'!$U27/(LG10)</f>
        <v>32792.620951285033</v>
      </c>
      <c r="LH72" s="100">
        <f>'initial figures'!$U27/(LH10)</f>
        <v>31890.220459674525</v>
      </c>
      <c r="LI72" s="100">
        <f>'initial figures'!$U27/(LI10)</f>
        <v>31035.448200985793</v>
      </c>
      <c r="LJ72" s="100">
        <f>'initial figures'!$U27/(LJ10)</f>
        <v>30224.683791043186</v>
      </c>
      <c r="LK72" s="100">
        <f>'initial figures'!$U27/(LK10)</f>
        <v>29454.659424186251</v>
      </c>
      <c r="LL72" s="100">
        <f>'initial figures'!$U27/(LL10)</f>
        <v>28722.418616900184</v>
      </c>
      <c r="LM72" s="100">
        <f>'initial figures'!$U27/(LM10)</f>
        <v>28025.280519121479</v>
      </c>
      <c r="LN72" s="100">
        <f>'initial figures'!$U27/(LN10)</f>
        <v>27360.808951328374</v>
      </c>
      <c r="LO72" s="100">
        <f>'initial figures'!$U27/(LO10)</f>
        <v>26726.785465041052</v>
      </c>
      <c r="LP72" s="100">
        <f>'initial figures'!$U27/(LP10)</f>
        <v>26121.185838996586</v>
      </c>
      <c r="LQ72" s="100">
        <f>'initial figures'!$U27/(LQ10)</f>
        <v>25542.159517719592</v>
      </c>
      <c r="LR72" s="100">
        <f>'initial figures'!$U27/(LR10)</f>
        <v>24988.011577254503</v>
      </c>
      <c r="LS72" s="100">
        <f>'initial figures'!$U27/(LS10)</f>
        <v>25030.606767096207</v>
      </c>
      <c r="LT72" s="100">
        <f>'initial figures'!$U27/(LT10)</f>
        <v>24217.171260467268</v>
      </c>
      <c r="LU72" s="100">
        <f>'initial figures'!$U27/(LU10)</f>
        <v>23827.322684463823</v>
      </c>
      <c r="LV72" s="100">
        <f>'initial figures'!$U27/(LV10)</f>
        <v>23448.230422674536</v>
      </c>
      <c r="LW72" s="100">
        <f>'initial figures'!$U27/(LW10)</f>
        <v>23079.538010056032</v>
      </c>
      <c r="LX72" s="100">
        <f>'initial figures'!$U27/(LX10)</f>
        <v>22720.89836688928</v>
      </c>
      <c r="LY72" s="100">
        <f>'initial figures'!$U27/(LY10)</f>
        <v>22371.974176470369</v>
      </c>
      <c r="LZ72" s="100">
        <f>'initial figures'!$U27/(LZ10)</f>
        <v>22032.438133411375</v>
      </c>
      <c r="MA72" s="100">
        <f>'initial figures'!$U27/(MA10)</f>
        <v>21701.973083929995</v>
      </c>
      <c r="MB72" s="100">
        <f>'initial figures'!$U27/(MB10)</f>
        <v>21380.272076467416</v>
      </c>
      <c r="MC72" s="100">
        <f>'initial figures'!$U27/(MC10)</f>
        <v>21067.038338333252</v>
      </c>
      <c r="MD72" s="100">
        <f>'initial figures'!$U27/(MD10)</f>
        <v>20761.98519178772</v>
      </c>
      <c r="ME72" s="100">
        <f>'initial figures'!$U27/(ME10)</f>
        <v>20464.835920990783</v>
      </c>
      <c r="MF72" s="100">
        <f>'initial figures'!$U27/(MF10)</f>
        <v>20175.3235995383</v>
      </c>
      <c r="MG72" s="100">
        <f>'initial figures'!$U27/(MG10)</f>
        <v>19893.19088683062</v>
      </c>
      <c r="MH72" s="100">
        <f>'initial figures'!$U27/(MH10)</f>
        <v>19618.18980025042</v>
      </c>
      <c r="MI72" s="100">
        <f>'initial figures'!$U27/(MI10)</f>
        <v>19350.0814690355</v>
      </c>
      <c r="MJ72" s="100">
        <f>'initial figures'!$U27/(MJ10)</f>
        <v>19088.635874796393</v>
      </c>
      <c r="MK72" s="100"/>
      <c r="ML72" s="100"/>
      <c r="MM72" s="100"/>
      <c r="MN72" s="100"/>
      <c r="MO72" s="100"/>
      <c r="MP72" s="100"/>
      <c r="MQ72" s="100"/>
      <c r="MR72" s="100"/>
      <c r="MS72" s="100"/>
      <c r="MT72" s="100"/>
      <c r="MU72" s="100"/>
      <c r="MV72" s="100"/>
      <c r="MW72" s="100"/>
      <c r="MX72" s="100"/>
      <c r="MY72" s="100"/>
      <c r="MZ72" s="100"/>
      <c r="NA72" s="100"/>
      <c r="NB72" s="100"/>
      <c r="NC72" s="100"/>
      <c r="ND72" s="100"/>
      <c r="NE72" s="100"/>
      <c r="NF72" s="100"/>
      <c r="NG72" s="100">
        <f t="shared" ref="NG72:PH72" si="660">MOD(ROUND(NG41*2,-1)/2,360)</f>
        <v>50</v>
      </c>
      <c r="NH72" s="100">
        <f t="shared" si="660"/>
        <v>35</v>
      </c>
      <c r="NI72" s="100">
        <f t="shared" si="660"/>
        <v>35</v>
      </c>
      <c r="NJ72" s="100">
        <f t="shared" si="660"/>
        <v>30</v>
      </c>
      <c r="NK72" s="100">
        <f t="shared" si="660"/>
        <v>25</v>
      </c>
      <c r="NL72" s="100">
        <f t="shared" si="660"/>
        <v>25</v>
      </c>
      <c r="NM72" s="100">
        <f t="shared" si="660"/>
        <v>20</v>
      </c>
      <c r="NN72" s="100">
        <f t="shared" si="660"/>
        <v>20</v>
      </c>
      <c r="NO72" s="100">
        <f t="shared" si="660"/>
        <v>20</v>
      </c>
      <c r="NP72" s="100">
        <f t="shared" si="660"/>
        <v>20</v>
      </c>
      <c r="NQ72" s="100">
        <f t="shared" si="660"/>
        <v>15</v>
      </c>
      <c r="NR72" s="100">
        <f t="shared" si="660"/>
        <v>15</v>
      </c>
      <c r="NS72" s="100">
        <f t="shared" si="660"/>
        <v>15</v>
      </c>
      <c r="NT72" s="100">
        <f t="shared" si="660"/>
        <v>15</v>
      </c>
      <c r="NU72" s="100">
        <f t="shared" si="660"/>
        <v>15</v>
      </c>
      <c r="NV72" s="100">
        <f t="shared" si="660"/>
        <v>15</v>
      </c>
      <c r="NW72" s="100">
        <f t="shared" si="660"/>
        <v>10</v>
      </c>
      <c r="NX72" s="100">
        <f t="shared" si="660"/>
        <v>10</v>
      </c>
      <c r="NY72" s="100">
        <f t="shared" si="660"/>
        <v>10</v>
      </c>
      <c r="NZ72" s="100">
        <f t="shared" si="660"/>
        <v>10</v>
      </c>
      <c r="OA72" s="100">
        <f t="shared" si="660"/>
        <v>10</v>
      </c>
      <c r="OB72" s="100">
        <f t="shared" si="660"/>
        <v>10</v>
      </c>
      <c r="OC72" s="100">
        <f t="shared" si="660"/>
        <v>10</v>
      </c>
      <c r="OD72" s="100">
        <f t="shared" si="660"/>
        <v>10</v>
      </c>
      <c r="OE72" s="100">
        <f t="shared" si="660"/>
        <v>10</v>
      </c>
      <c r="OF72" s="100">
        <f t="shared" si="660"/>
        <v>10</v>
      </c>
      <c r="OG72" s="100">
        <f t="shared" si="660"/>
        <v>10</v>
      </c>
      <c r="OH72" s="100">
        <f t="shared" si="660"/>
        <v>10</v>
      </c>
      <c r="OI72" s="100">
        <f t="shared" si="660"/>
        <v>10</v>
      </c>
      <c r="OJ72" s="100">
        <f t="shared" si="660"/>
        <v>10</v>
      </c>
      <c r="OK72" s="100">
        <f t="shared" si="660"/>
        <v>10</v>
      </c>
      <c r="OL72" s="100">
        <f t="shared" si="660"/>
        <v>5</v>
      </c>
      <c r="OM72" s="100">
        <f t="shared" si="660"/>
        <v>5</v>
      </c>
      <c r="ON72" s="100">
        <f t="shared" si="660"/>
        <v>5</v>
      </c>
      <c r="OO72" s="100">
        <f t="shared" si="660"/>
        <v>5</v>
      </c>
      <c r="OP72" s="100">
        <f t="shared" si="660"/>
        <v>5</v>
      </c>
      <c r="OQ72" s="100">
        <f t="shared" si="660"/>
        <v>5</v>
      </c>
      <c r="OR72" s="100">
        <f t="shared" si="660"/>
        <v>5</v>
      </c>
      <c r="OS72" s="100">
        <f t="shared" si="660"/>
        <v>5</v>
      </c>
      <c r="OT72" s="100">
        <f t="shared" si="660"/>
        <v>5</v>
      </c>
      <c r="OU72" s="100">
        <f t="shared" si="660"/>
        <v>5</v>
      </c>
      <c r="OV72" s="100">
        <f t="shared" si="660"/>
        <v>5</v>
      </c>
      <c r="OW72" s="100">
        <f t="shared" si="660"/>
        <v>0</v>
      </c>
      <c r="OX72" s="100">
        <f t="shared" si="660"/>
        <v>0</v>
      </c>
      <c r="OY72" s="100">
        <f t="shared" si="660"/>
        <v>0</v>
      </c>
      <c r="OZ72" s="100">
        <f t="shared" si="660"/>
        <v>0</v>
      </c>
      <c r="PA72" s="100">
        <f t="shared" si="660"/>
        <v>0</v>
      </c>
      <c r="PB72" s="100">
        <f t="shared" si="660"/>
        <v>0</v>
      </c>
      <c r="PC72" s="100">
        <f t="shared" si="660"/>
        <v>0</v>
      </c>
      <c r="PD72" s="100">
        <f t="shared" si="660"/>
        <v>0</v>
      </c>
      <c r="PE72" s="100">
        <f t="shared" si="660"/>
        <v>0</v>
      </c>
      <c r="PF72" s="100">
        <f t="shared" si="660"/>
        <v>0</v>
      </c>
      <c r="PG72" s="100">
        <f t="shared" si="660"/>
        <v>0</v>
      </c>
      <c r="PH72" s="100">
        <f t="shared" si="660"/>
        <v>0</v>
      </c>
      <c r="PI72" s="100"/>
      <c r="PJ72" s="100"/>
      <c r="PK72" s="100"/>
    </row>
    <row r="73" spans="1:427" x14ac:dyDescent="0.2">
      <c r="A73" s="92"/>
      <c r="B73" s="92"/>
      <c r="C73" s="101">
        <v>5</v>
      </c>
      <c r="D73" s="98">
        <f>'initial figures'!$P28/(D11)</f>
        <v>152518.84651861849</v>
      </c>
      <c r="E73" s="98">
        <f>'initial figures'!$P28/(E11)</f>
        <v>122252.12726272484</v>
      </c>
      <c r="F73" s="98">
        <f>'initial figures'!$P28/(F11)</f>
        <v>110154.98377238448</v>
      </c>
      <c r="G73" s="98">
        <f>'initial figures'!$P28/(G11)</f>
        <v>99861.945877972801</v>
      </c>
      <c r="H73" s="98">
        <f>'initial figures'!$P28/(H11)</f>
        <v>91096.46915806242</v>
      </c>
      <c r="I73" s="98">
        <f>'initial figures'!$P28/(I11)</f>
        <v>83597.78007460857</v>
      </c>
      <c r="J73" s="98">
        <f>'initial figures'!$P28/(J11)</f>
        <v>77142.564857334757</v>
      </c>
      <c r="K73" s="98">
        <f>'initial figures'!$P28/(K11)</f>
        <v>71547.202452442667</v>
      </c>
      <c r="L73" s="98">
        <f>'initial figures'!$P28/(L11)</f>
        <v>66663.248934073374</v>
      </c>
      <c r="M73" s="98">
        <f>'initial figures'!$P28/(M11)</f>
        <v>62371.347702647501</v>
      </c>
      <c r="N73" s="98">
        <f>'initial figures'!$P28/(N11)</f>
        <v>58575.473208230324</v>
      </c>
      <c r="O73" s="98">
        <f>'initial figures'!$P28/(O11)</f>
        <v>55198.075698264714</v>
      </c>
      <c r="P73" s="98">
        <f>'initial figures'!$P28/(P11)</f>
        <v>52176.18047802215</v>
      </c>
      <c r="Q73" s="98">
        <f>'initial figures'!$P28/(Q11)</f>
        <v>49458.322682362385</v>
      </c>
      <c r="R73" s="98">
        <f>'initial figures'!$P28/(R11)</f>
        <v>47002.160794761119</v>
      </c>
      <c r="S73" s="98">
        <f>'initial figures'!$P28/(S11)</f>
        <v>44772.623000785446</v>
      </c>
      <c r="T73" s="98">
        <f>'initial figures'!$P28/(T11)</f>
        <v>42740.465216631026</v>
      </c>
      <c r="U73" s="98">
        <f>'initial figures'!$P28/(U11)</f>
        <v>40881.145138424457</v>
      </c>
      <c r="V73" s="98">
        <f>'initial figures'!$P28/(V11)</f>
        <v>40881.145138424457</v>
      </c>
      <c r="W73" s="98">
        <f>'initial figures'!$P28/(W11)</f>
        <v>38204.515681744335</v>
      </c>
      <c r="X73" s="98">
        <f>'initial figures'!$P28/(X11)</f>
        <v>36990.887810629989</v>
      </c>
      <c r="Y73" s="98">
        <f>'initial figures'!$P28/(Y11)</f>
        <v>35850.573413263679</v>
      </c>
      <c r="Z73" s="98">
        <f>'initial figures'!$P28/(Z11)</f>
        <v>34777.246415906528</v>
      </c>
      <c r="AA73" s="98">
        <f>'initial figures'!$P28/(AA11)</f>
        <v>33765.274385631892</v>
      </c>
      <c r="AB73" s="98">
        <f>'initial figures'!$P28/(AB11)</f>
        <v>32809.627921233579</v>
      </c>
      <c r="AC73" s="98">
        <f>'initial figures'!$P28/(AC11)</f>
        <v>31905.803568819239</v>
      </c>
      <c r="AD73" s="98">
        <f>'initial figures'!$P28/(AD11)</f>
        <v>31049.758024271567</v>
      </c>
      <c r="AE73" s="98">
        <f>'initial figures'!$P28/(AE11)</f>
        <v>30237.851785191891</v>
      </c>
      <c r="AF73" s="98">
        <f>'initial figures'!$P28/(AF11)</f>
        <v>29466.800739655268</v>
      </c>
      <c r="AG73" s="98">
        <f>'initial figures'!$P28/(AG11)</f>
        <v>28733.634442842489</v>
      </c>
      <c r="AH73" s="98">
        <f>'initial figures'!$P28/(AH11)</f>
        <v>28035.660047270128</v>
      </c>
      <c r="AI73" s="98">
        <f>'initial figures'!$P28/(AI11)</f>
        <v>27370.431027468065</v>
      </c>
      <c r="AJ73" s="98">
        <f>'initial figures'!$P28/(AJ11)</f>
        <v>26735.719983211413</v>
      </c>
      <c r="AK73" s="98">
        <f>'initial figures'!$P28/(AK11)</f>
        <v>26129.49492292833</v>
      </c>
      <c r="AL73" s="98">
        <f>'initial figures'!$P28/(AL11)</f>
        <v>25549.898525581561</v>
      </c>
      <c r="AM73" s="98">
        <f>'initial figures'!$P28/(AM11)</f>
        <v>24995.229959091143</v>
      </c>
      <c r="AN73" s="98">
        <f>'initial figures'!$P28/(AN11)</f>
        <v>25036.862399670412</v>
      </c>
      <c r="AO73" s="98">
        <f>'initial figures'!$P28/(AO11)</f>
        <v>24221.981517289845</v>
      </c>
      <c r="AP73" s="98">
        <f>'initial figures'!$P28/(AP11)</f>
        <v>23831.497181921008</v>
      </c>
      <c r="AQ73" s="98">
        <f>'initial figures'!$P28/(AQ11)</f>
        <v>23451.820814018611</v>
      </c>
      <c r="AR73" s="98">
        <f>'initial figures'!$P28/(AR11)</f>
        <v>23082.591724070789</v>
      </c>
      <c r="AS73" s="98">
        <f>'initial figures'!$P28/(AS11)</f>
        <v>22723.458966947936</v>
      </c>
      <c r="AT73" s="98">
        <f>'initial figures'!$P28/(AT11)</f>
        <v>22374.081688698581</v>
      </c>
      <c r="AU73" s="98">
        <f>'initial figures'!$P28/(AU11)</f>
        <v>22034.129346466394</v>
      </c>
      <c r="AV73" s="98">
        <f>'initial figures'!$P28/(AV11)</f>
        <v>21703.281822752226</v>
      </c>
      <c r="AW73" s="98">
        <f>'initial figures'!$P28/(AW11)</f>
        <v>21381.229452202111</v>
      </c>
      <c r="AX73" s="98">
        <f>'initial figures'!$P28/(AX11)</f>
        <v>21067.672976462833</v>
      </c>
      <c r="AY73" s="98">
        <f>'initial figures'!$P28/(AY11)</f>
        <v>20762.323440361521</v>
      </c>
      <c r="AZ73" s="98">
        <f>'initial figures'!$P28/(AZ11)</f>
        <v>20464.902040691159</v>
      </c>
      <c r="BA73" s="98">
        <f>'initial figures'!$P28/(BA11)</f>
        <v>20175.139937181364</v>
      </c>
      <c r="BB73" s="98">
        <f>'initial figures'!$P28/(BB11)</f>
        <v>19892.778033767419</v>
      </c>
      <c r="BC73" s="98">
        <f>'initial figures'!$P28/(BC11)</f>
        <v>19617.566737009933</v>
      </c>
      <c r="BD73" s="98">
        <f>'initial figures'!$P28/(BD11)</f>
        <v>19349.265697435414</v>
      </c>
      <c r="BE73" s="98">
        <f>'initial figures'!$P28/(BE11)</f>
        <v>19087.643538640394</v>
      </c>
      <c r="BF73" s="98"/>
      <c r="BG73" s="98"/>
      <c r="BH73" s="98"/>
      <c r="BI73" s="98"/>
      <c r="BJ73" s="98"/>
      <c r="BK73" s="98"/>
      <c r="BL73" s="98"/>
      <c r="BM73" s="98"/>
      <c r="BN73" s="98"/>
      <c r="BO73" s="98"/>
      <c r="BP73" s="98"/>
      <c r="BQ73" s="98"/>
      <c r="BR73" s="98"/>
      <c r="BS73" s="98"/>
      <c r="BT73" s="98"/>
      <c r="BU73" s="98"/>
      <c r="BV73" s="98"/>
      <c r="BW73" s="98"/>
      <c r="BX73" s="98"/>
      <c r="BY73" s="98"/>
      <c r="BZ73" s="98">
        <f t="shared" si="648"/>
        <v>50</v>
      </c>
      <c r="CA73" s="98">
        <f t="shared" ref="CA73:EA73" si="661">MOD(ROUND(CA42*2,-1)/2,360)</f>
        <v>35</v>
      </c>
      <c r="CB73" s="98">
        <f t="shared" si="661"/>
        <v>30</v>
      </c>
      <c r="CC73" s="98">
        <f t="shared" si="661"/>
        <v>30</v>
      </c>
      <c r="CD73" s="98">
        <f t="shared" si="661"/>
        <v>25</v>
      </c>
      <c r="CE73" s="98">
        <f t="shared" si="661"/>
        <v>25</v>
      </c>
      <c r="CF73" s="98">
        <f t="shared" si="661"/>
        <v>20</v>
      </c>
      <c r="CG73" s="98">
        <f t="shared" si="661"/>
        <v>20</v>
      </c>
      <c r="CH73" s="98">
        <f t="shared" si="661"/>
        <v>20</v>
      </c>
      <c r="CI73" s="98">
        <f t="shared" si="661"/>
        <v>20</v>
      </c>
      <c r="CJ73" s="98">
        <f t="shared" si="661"/>
        <v>15</v>
      </c>
      <c r="CK73" s="98">
        <f t="shared" si="661"/>
        <v>15</v>
      </c>
      <c r="CL73" s="98">
        <f t="shared" si="661"/>
        <v>15</v>
      </c>
      <c r="CM73" s="98">
        <f t="shared" si="661"/>
        <v>15</v>
      </c>
      <c r="CN73" s="98">
        <f t="shared" si="661"/>
        <v>15</v>
      </c>
      <c r="CO73" s="98">
        <f t="shared" si="661"/>
        <v>15</v>
      </c>
      <c r="CP73" s="98">
        <f t="shared" si="661"/>
        <v>10</v>
      </c>
      <c r="CQ73" s="98">
        <f t="shared" si="661"/>
        <v>10</v>
      </c>
      <c r="CR73" s="98">
        <f t="shared" si="661"/>
        <v>10</v>
      </c>
      <c r="CS73" s="98">
        <f t="shared" si="661"/>
        <v>10</v>
      </c>
      <c r="CT73" s="98">
        <f t="shared" si="661"/>
        <v>10</v>
      </c>
      <c r="CU73" s="98">
        <f t="shared" si="661"/>
        <v>10</v>
      </c>
      <c r="CV73" s="98">
        <f t="shared" si="661"/>
        <v>10</v>
      </c>
      <c r="CW73" s="98">
        <f t="shared" si="661"/>
        <v>10</v>
      </c>
      <c r="CX73" s="98">
        <f t="shared" si="661"/>
        <v>10</v>
      </c>
      <c r="CY73" s="98">
        <f t="shared" si="661"/>
        <v>10</v>
      </c>
      <c r="CZ73" s="98">
        <f t="shared" si="661"/>
        <v>10</v>
      </c>
      <c r="DA73" s="98">
        <f t="shared" si="661"/>
        <v>10</v>
      </c>
      <c r="DB73" s="98">
        <f t="shared" si="661"/>
        <v>10</v>
      </c>
      <c r="DC73" s="98">
        <f t="shared" si="661"/>
        <v>10</v>
      </c>
      <c r="DD73" s="98">
        <f t="shared" si="661"/>
        <v>5</v>
      </c>
      <c r="DE73" s="98">
        <f t="shared" si="661"/>
        <v>5</v>
      </c>
      <c r="DF73" s="98">
        <f t="shared" si="661"/>
        <v>5</v>
      </c>
      <c r="DG73" s="98">
        <f t="shared" si="661"/>
        <v>5</v>
      </c>
      <c r="DH73" s="98">
        <f t="shared" si="661"/>
        <v>5</v>
      </c>
      <c r="DI73" s="98">
        <f t="shared" si="661"/>
        <v>5</v>
      </c>
      <c r="DJ73" s="98">
        <f t="shared" si="661"/>
        <v>5</v>
      </c>
      <c r="DK73" s="98">
        <f t="shared" si="661"/>
        <v>5</v>
      </c>
      <c r="DL73" s="98">
        <f t="shared" si="661"/>
        <v>5</v>
      </c>
      <c r="DM73" s="98">
        <f t="shared" si="661"/>
        <v>5</v>
      </c>
      <c r="DN73" s="98">
        <f t="shared" si="661"/>
        <v>5</v>
      </c>
      <c r="DO73" s="98">
        <f t="shared" si="661"/>
        <v>5</v>
      </c>
      <c r="DP73" s="98">
        <f t="shared" si="661"/>
        <v>0</v>
      </c>
      <c r="DQ73" s="98">
        <f t="shared" si="661"/>
        <v>0</v>
      </c>
      <c r="DR73" s="98">
        <f t="shared" si="661"/>
        <v>0</v>
      </c>
      <c r="DS73" s="98">
        <f t="shared" si="661"/>
        <v>0</v>
      </c>
      <c r="DT73" s="98">
        <f t="shared" si="661"/>
        <v>0</v>
      </c>
      <c r="DU73" s="98">
        <f t="shared" si="661"/>
        <v>0</v>
      </c>
      <c r="DV73" s="98">
        <f t="shared" si="661"/>
        <v>0</v>
      </c>
      <c r="DW73" s="98">
        <f t="shared" si="661"/>
        <v>0</v>
      </c>
      <c r="DX73" s="98">
        <f t="shared" si="661"/>
        <v>0</v>
      </c>
      <c r="DY73" s="98">
        <f t="shared" si="661"/>
        <v>0</v>
      </c>
      <c r="DZ73" s="98">
        <f t="shared" si="661"/>
        <v>0</v>
      </c>
      <c r="EA73" s="98">
        <f t="shared" si="661"/>
        <v>0</v>
      </c>
      <c r="EB73" s="98"/>
      <c r="EC73" s="98"/>
      <c r="ED73" s="98"/>
      <c r="EE73" s="98"/>
      <c r="EF73" s="98"/>
      <c r="EG73" s="98"/>
      <c r="EH73" s="98"/>
      <c r="EI73" s="98"/>
      <c r="EJ73" s="98"/>
      <c r="EK73" s="98"/>
      <c r="EL73" s="98"/>
      <c r="EM73" s="98"/>
      <c r="EN73" s="98"/>
      <c r="EO73" s="98"/>
      <c r="EP73" s="98"/>
      <c r="EU73" s="94"/>
      <c r="EV73" s="94"/>
      <c r="EW73" s="94"/>
      <c r="EX73" s="102">
        <v>5</v>
      </c>
      <c r="EY73" s="99">
        <f>'initial figures'!$S28/(EY11)</f>
        <v>152518.84651861849</v>
      </c>
      <c r="EZ73" s="99">
        <f>'initial figures'!$S28/(EZ11)</f>
        <v>122252.12726272484</v>
      </c>
      <c r="FA73" s="99">
        <f>'initial figures'!$S28/(FA11)</f>
        <v>110154.98377238448</v>
      </c>
      <c r="FB73" s="99">
        <f>'initial figures'!$S28/(FB11)</f>
        <v>99861.945877972801</v>
      </c>
      <c r="FC73" s="99">
        <f>'initial figures'!$S28/(FC11)</f>
        <v>91096.46915806242</v>
      </c>
      <c r="FD73" s="99">
        <f>'initial figures'!$S28/(FD11)</f>
        <v>83597.78007460857</v>
      </c>
      <c r="FE73" s="99">
        <f>'initial figures'!$S28/(FE11)</f>
        <v>77142.564857334757</v>
      </c>
      <c r="FF73" s="99">
        <f>'initial figures'!$S28/(FF11)</f>
        <v>71547.202452442667</v>
      </c>
      <c r="FG73" s="99">
        <f>'initial figures'!$S28/(FG11)</f>
        <v>66663.248934073374</v>
      </c>
      <c r="FH73" s="99">
        <f>'initial figures'!$S28/(FH11)</f>
        <v>62371.347702647501</v>
      </c>
      <c r="FI73" s="99">
        <f>'initial figures'!$S28/(FI11)</f>
        <v>58575.473208230324</v>
      </c>
      <c r="FJ73" s="99">
        <f>'initial figures'!$S28/(FJ11)</f>
        <v>55198.075698264714</v>
      </c>
      <c r="FK73" s="99">
        <f>'initial figures'!$S28/(FK11)</f>
        <v>52176.18047802215</v>
      </c>
      <c r="FL73" s="99">
        <f>'initial figures'!$S28/(FL11)</f>
        <v>49458.322682362385</v>
      </c>
      <c r="FM73" s="99">
        <f>'initial figures'!$S28/(FM11)</f>
        <v>47002.160794761119</v>
      </c>
      <c r="FN73" s="99">
        <f>'initial figures'!$S28/(FN11)</f>
        <v>44772.623000785446</v>
      </c>
      <c r="FO73" s="99">
        <f>'initial figures'!$S28/(FO11)</f>
        <v>42740.465216631026</v>
      </c>
      <c r="FP73" s="99">
        <f>'initial figures'!$S28/(FP11)</f>
        <v>40881.145138424457</v>
      </c>
      <c r="FQ73" s="99">
        <f>'initial figures'!$S28/(FQ11)</f>
        <v>40881.145138424457</v>
      </c>
      <c r="FR73" s="99">
        <f>'initial figures'!$S28/(FR11)</f>
        <v>38204.515681744335</v>
      </c>
      <c r="FS73" s="99">
        <f>'initial figures'!$S28/(FS11)</f>
        <v>36990.887810629989</v>
      </c>
      <c r="FT73" s="99">
        <f>'initial figures'!$S28/(FT11)</f>
        <v>35850.573413263679</v>
      </c>
      <c r="FU73" s="99">
        <f>'initial figures'!$S28/(FU11)</f>
        <v>34777.246415906528</v>
      </c>
      <c r="FV73" s="99">
        <f>'initial figures'!$S28/(FV11)</f>
        <v>33765.274385631892</v>
      </c>
      <c r="FW73" s="99">
        <f>'initial figures'!$S28/(FW11)</f>
        <v>32809.627921233579</v>
      </c>
      <c r="FX73" s="99">
        <f>'initial figures'!$S28/(FX11)</f>
        <v>31905.803568819239</v>
      </c>
      <c r="FY73" s="99">
        <f>'initial figures'!$S28/(FY11)</f>
        <v>31049.758024271567</v>
      </c>
      <c r="FZ73" s="99">
        <f>'initial figures'!$S28/(FZ11)</f>
        <v>30237.851785191891</v>
      </c>
      <c r="GA73" s="99">
        <f>'initial figures'!$S28/(GA11)</f>
        <v>29466.800739655268</v>
      </c>
      <c r="GB73" s="99">
        <f>'initial figures'!$S28/(GB11)</f>
        <v>28733.634442842489</v>
      </c>
      <c r="GC73" s="99">
        <f>'initial figures'!$S28/(GC11)</f>
        <v>28035.660047270128</v>
      </c>
      <c r="GD73" s="99">
        <f>'initial figures'!$S28/(GD11)</f>
        <v>27370.431027468065</v>
      </c>
      <c r="GE73" s="99">
        <f>'initial figures'!$S28/(GE11)</f>
        <v>26735.719983211413</v>
      </c>
      <c r="GF73" s="99">
        <f>'initial figures'!$S28/(GF11)</f>
        <v>26129.49492292833</v>
      </c>
      <c r="GG73" s="99">
        <f>'initial figures'!$S28/(GG11)</f>
        <v>25549.898525581561</v>
      </c>
      <c r="GH73" s="99">
        <f>'initial figures'!$S28/(GH11)</f>
        <v>24995.229959091143</v>
      </c>
      <c r="GI73" s="99">
        <f>'initial figures'!$S28/(GI11)</f>
        <v>25036.862399670412</v>
      </c>
      <c r="GJ73" s="99">
        <f>'initial figures'!$S28/(GJ11)</f>
        <v>24221.981517289845</v>
      </c>
      <c r="GK73" s="99">
        <f>'initial figures'!$S28/(GK11)</f>
        <v>23831.497181921008</v>
      </c>
      <c r="GL73" s="99">
        <f>'initial figures'!$S28/(GL11)</f>
        <v>23451.820814018611</v>
      </c>
      <c r="GM73" s="99">
        <f>'initial figures'!$S28/(GM11)</f>
        <v>23082.591724070789</v>
      </c>
      <c r="GN73" s="99">
        <f>'initial figures'!$S28/(GN11)</f>
        <v>22723.458966947936</v>
      </c>
      <c r="GO73" s="99">
        <f>'initial figures'!$S28/(GO11)</f>
        <v>22374.081688698581</v>
      </c>
      <c r="GP73" s="99">
        <f>'initial figures'!$S28/(GP11)</f>
        <v>22034.129346466394</v>
      </c>
      <c r="GQ73" s="99">
        <f>'initial figures'!$S28/(GQ11)</f>
        <v>21703.281822752226</v>
      </c>
      <c r="GR73" s="99">
        <f>'initial figures'!$S28/(GR11)</f>
        <v>21381.229452202111</v>
      </c>
      <c r="GS73" s="99">
        <f>'initial figures'!$S28/(GS11)</f>
        <v>21067.672976462833</v>
      </c>
      <c r="GT73" s="99">
        <f>'initial figures'!$S28/(GT11)</f>
        <v>20762.323440361521</v>
      </c>
      <c r="GU73" s="99">
        <f>'initial figures'!$S28/(GU11)</f>
        <v>20464.902040691159</v>
      </c>
      <c r="GV73" s="99">
        <f>'initial figures'!$S28/(GV11)</f>
        <v>20175.139937181364</v>
      </c>
      <c r="GW73" s="99">
        <f>'initial figures'!$S28/(GW11)</f>
        <v>19892.778033767419</v>
      </c>
      <c r="GX73" s="99">
        <f>'initial figures'!$S28/(GX11)</f>
        <v>19617.566737009933</v>
      </c>
      <c r="GY73" s="99">
        <f>'initial figures'!$S28/(GY11)</f>
        <v>19349.265697435414</v>
      </c>
      <c r="GZ73" s="99">
        <f>'initial figures'!$S28/(GZ11)</f>
        <v>19087.643538640394</v>
      </c>
      <c r="HA73" s="99"/>
      <c r="HB73" s="99"/>
      <c r="HC73" s="99"/>
      <c r="HD73" s="99"/>
      <c r="HE73" s="99"/>
      <c r="HF73" s="99"/>
      <c r="HG73" s="99"/>
      <c r="HH73" s="99"/>
      <c r="HI73" s="99"/>
      <c r="HJ73" s="99"/>
      <c r="HK73" s="99"/>
      <c r="HL73" s="99"/>
      <c r="HM73" s="99"/>
      <c r="HN73" s="99"/>
      <c r="HO73" s="99"/>
      <c r="HP73" s="99"/>
      <c r="HQ73" s="99"/>
      <c r="HR73" s="99"/>
      <c r="HS73" s="99"/>
      <c r="HT73" s="99"/>
      <c r="HU73" s="99"/>
      <c r="HV73" s="99"/>
      <c r="HW73" s="99">
        <f t="shared" ref="HW73:JX73" si="662">MOD(ROUND(HW42*2,-1)/2,360)</f>
        <v>50</v>
      </c>
      <c r="HX73" s="99">
        <f t="shared" si="662"/>
        <v>35</v>
      </c>
      <c r="HY73" s="99">
        <f t="shared" si="662"/>
        <v>30</v>
      </c>
      <c r="HZ73" s="99">
        <f t="shared" si="662"/>
        <v>30</v>
      </c>
      <c r="IA73" s="99">
        <f t="shared" si="662"/>
        <v>25</v>
      </c>
      <c r="IB73" s="99">
        <f t="shared" si="662"/>
        <v>25</v>
      </c>
      <c r="IC73" s="99">
        <f t="shared" si="662"/>
        <v>20</v>
      </c>
      <c r="ID73" s="99">
        <f t="shared" si="662"/>
        <v>20</v>
      </c>
      <c r="IE73" s="99">
        <f t="shared" si="662"/>
        <v>20</v>
      </c>
      <c r="IF73" s="99">
        <f t="shared" si="662"/>
        <v>20</v>
      </c>
      <c r="IG73" s="99">
        <f t="shared" si="662"/>
        <v>15</v>
      </c>
      <c r="IH73" s="99">
        <f t="shared" si="662"/>
        <v>15</v>
      </c>
      <c r="II73" s="99">
        <f t="shared" si="662"/>
        <v>15</v>
      </c>
      <c r="IJ73" s="99">
        <f t="shared" si="662"/>
        <v>15</v>
      </c>
      <c r="IK73" s="99">
        <f t="shared" si="662"/>
        <v>15</v>
      </c>
      <c r="IL73" s="99">
        <f t="shared" si="662"/>
        <v>15</v>
      </c>
      <c r="IM73" s="99">
        <f t="shared" si="662"/>
        <v>10</v>
      </c>
      <c r="IN73" s="99">
        <f t="shared" si="662"/>
        <v>10</v>
      </c>
      <c r="IO73" s="99">
        <f t="shared" si="662"/>
        <v>10</v>
      </c>
      <c r="IP73" s="99">
        <f t="shared" si="662"/>
        <v>10</v>
      </c>
      <c r="IQ73" s="99">
        <f t="shared" si="662"/>
        <v>10</v>
      </c>
      <c r="IR73" s="99">
        <f t="shared" si="662"/>
        <v>10</v>
      </c>
      <c r="IS73" s="99">
        <f t="shared" si="662"/>
        <v>10</v>
      </c>
      <c r="IT73" s="99">
        <f t="shared" si="662"/>
        <v>10</v>
      </c>
      <c r="IU73" s="99">
        <f t="shared" si="662"/>
        <v>10</v>
      </c>
      <c r="IV73" s="99">
        <f t="shared" si="662"/>
        <v>10</v>
      </c>
      <c r="IW73" s="99">
        <f t="shared" si="662"/>
        <v>10</v>
      </c>
      <c r="IX73" s="99">
        <f t="shared" si="662"/>
        <v>10</v>
      </c>
      <c r="IY73" s="99">
        <f t="shared" si="662"/>
        <v>10</v>
      </c>
      <c r="IZ73" s="99">
        <f t="shared" si="662"/>
        <v>10</v>
      </c>
      <c r="JA73" s="99">
        <f t="shared" si="662"/>
        <v>5</v>
      </c>
      <c r="JB73" s="99">
        <f t="shared" si="662"/>
        <v>5</v>
      </c>
      <c r="JC73" s="99">
        <f t="shared" si="662"/>
        <v>5</v>
      </c>
      <c r="JD73" s="99">
        <f t="shared" si="662"/>
        <v>5</v>
      </c>
      <c r="JE73" s="99">
        <f t="shared" si="662"/>
        <v>5</v>
      </c>
      <c r="JF73" s="99">
        <f t="shared" si="662"/>
        <v>5</v>
      </c>
      <c r="JG73" s="99">
        <f t="shared" si="662"/>
        <v>5</v>
      </c>
      <c r="JH73" s="99">
        <f t="shared" si="662"/>
        <v>5</v>
      </c>
      <c r="JI73" s="99">
        <f t="shared" si="662"/>
        <v>5</v>
      </c>
      <c r="JJ73" s="99">
        <f t="shared" si="662"/>
        <v>5</v>
      </c>
      <c r="JK73" s="99">
        <f t="shared" si="662"/>
        <v>5</v>
      </c>
      <c r="JL73" s="99">
        <f t="shared" si="662"/>
        <v>5</v>
      </c>
      <c r="JM73" s="99">
        <f t="shared" si="662"/>
        <v>0</v>
      </c>
      <c r="JN73" s="99">
        <f t="shared" si="662"/>
        <v>0</v>
      </c>
      <c r="JO73" s="99">
        <f t="shared" si="662"/>
        <v>0</v>
      </c>
      <c r="JP73" s="99">
        <f t="shared" si="662"/>
        <v>0</v>
      </c>
      <c r="JQ73" s="99">
        <f t="shared" si="662"/>
        <v>0</v>
      </c>
      <c r="JR73" s="99">
        <f t="shared" si="662"/>
        <v>0</v>
      </c>
      <c r="JS73" s="99">
        <f t="shared" si="662"/>
        <v>0</v>
      </c>
      <c r="JT73" s="99">
        <f t="shared" si="662"/>
        <v>0</v>
      </c>
      <c r="JU73" s="99">
        <f t="shared" si="662"/>
        <v>0</v>
      </c>
      <c r="JV73" s="99">
        <f t="shared" si="662"/>
        <v>0</v>
      </c>
      <c r="JW73" s="99">
        <f t="shared" si="662"/>
        <v>0</v>
      </c>
      <c r="JX73" s="99">
        <f t="shared" si="662"/>
        <v>0</v>
      </c>
      <c r="JY73" s="99"/>
      <c r="JZ73" s="99"/>
      <c r="KA73" s="99"/>
      <c r="KH73" s="103">
        <v>5</v>
      </c>
      <c r="KI73" s="100">
        <f>'initial figures'!$U28/(KI11)</f>
        <v>152518.84651861849</v>
      </c>
      <c r="KJ73" s="100">
        <f>'initial figures'!$U28/(KJ11)</f>
        <v>122252.12726272484</v>
      </c>
      <c r="KK73" s="100">
        <f>'initial figures'!$U28/(KK11)</f>
        <v>110154.98377238448</v>
      </c>
      <c r="KL73" s="100">
        <f>'initial figures'!$U28/(KL11)</f>
        <v>99861.945877972801</v>
      </c>
      <c r="KM73" s="100">
        <f>'initial figures'!$U28/(KM11)</f>
        <v>91096.46915806242</v>
      </c>
      <c r="KN73" s="100">
        <f>'initial figures'!$U28/(KN11)</f>
        <v>83597.78007460857</v>
      </c>
      <c r="KO73" s="100">
        <f>'initial figures'!$U28/(KO11)</f>
        <v>77142.564857334757</v>
      </c>
      <c r="KP73" s="100">
        <f>'initial figures'!$U28/(KP11)</f>
        <v>71547.202452442667</v>
      </c>
      <c r="KQ73" s="100">
        <f>'initial figures'!$U28/(KQ11)</f>
        <v>66663.248934073374</v>
      </c>
      <c r="KR73" s="100">
        <f>'initial figures'!$U28/(KR11)</f>
        <v>62371.347702647501</v>
      </c>
      <c r="KS73" s="100">
        <f>'initial figures'!$U28/(KS11)</f>
        <v>58575.473208230324</v>
      </c>
      <c r="KT73" s="100">
        <f>'initial figures'!$U28/(KT11)</f>
        <v>55198.075698264714</v>
      </c>
      <c r="KU73" s="100">
        <f>'initial figures'!$U28/(KU11)</f>
        <v>52176.18047802215</v>
      </c>
      <c r="KV73" s="100">
        <f>'initial figures'!$U28/(KV11)</f>
        <v>49458.322682362385</v>
      </c>
      <c r="KW73" s="100">
        <f>'initial figures'!$U28/(KW11)</f>
        <v>47002.160794761119</v>
      </c>
      <c r="KX73" s="100">
        <f>'initial figures'!$U28/(KX11)</f>
        <v>44772.623000785446</v>
      </c>
      <c r="KY73" s="100">
        <f>'initial figures'!$U28/(KY11)</f>
        <v>42740.465216631026</v>
      </c>
      <c r="KZ73" s="100">
        <f>'initial figures'!$U28/(KZ11)</f>
        <v>40881.145138424457</v>
      </c>
      <c r="LA73" s="100">
        <f>'initial figures'!$U28/(LA11)</f>
        <v>40881.145138424457</v>
      </c>
      <c r="LB73" s="100">
        <f>'initial figures'!$U28/(LB11)</f>
        <v>38204.515681744335</v>
      </c>
      <c r="LC73" s="100">
        <f>'initial figures'!$U28/(LC11)</f>
        <v>36990.887810629989</v>
      </c>
      <c r="LD73" s="100">
        <f>'initial figures'!$U28/(LD11)</f>
        <v>35850.573413263679</v>
      </c>
      <c r="LE73" s="100">
        <f>'initial figures'!$U28/(LE11)</f>
        <v>34777.246415906528</v>
      </c>
      <c r="LF73" s="100">
        <f>'initial figures'!$U28/(LF11)</f>
        <v>33765.274385631892</v>
      </c>
      <c r="LG73" s="100">
        <f>'initial figures'!$U28/(LG11)</f>
        <v>32809.627921233579</v>
      </c>
      <c r="LH73" s="100">
        <f>'initial figures'!$U28/(LH11)</f>
        <v>31905.803568819239</v>
      </c>
      <c r="LI73" s="100">
        <f>'initial figures'!$U28/(LI11)</f>
        <v>31049.758024271567</v>
      </c>
      <c r="LJ73" s="100">
        <f>'initial figures'!$U28/(LJ11)</f>
        <v>30237.851785191891</v>
      </c>
      <c r="LK73" s="100">
        <f>'initial figures'!$U28/(LK11)</f>
        <v>29466.800739655268</v>
      </c>
      <c r="LL73" s="100">
        <f>'initial figures'!$U28/(LL11)</f>
        <v>28733.634442842489</v>
      </c>
      <c r="LM73" s="100">
        <f>'initial figures'!$U28/(LM11)</f>
        <v>28035.660047270128</v>
      </c>
      <c r="LN73" s="100">
        <f>'initial figures'!$U28/(LN11)</f>
        <v>27370.431027468065</v>
      </c>
      <c r="LO73" s="100">
        <f>'initial figures'!$U28/(LO11)</f>
        <v>26735.719983211413</v>
      </c>
      <c r="LP73" s="100">
        <f>'initial figures'!$U28/(LP11)</f>
        <v>26129.49492292833</v>
      </c>
      <c r="LQ73" s="100">
        <f>'initial figures'!$U28/(LQ11)</f>
        <v>25549.898525581561</v>
      </c>
      <c r="LR73" s="100">
        <f>'initial figures'!$U28/(LR11)</f>
        <v>24995.229959091143</v>
      </c>
      <c r="LS73" s="100">
        <f>'initial figures'!$U28/(LS11)</f>
        <v>25036.862399670412</v>
      </c>
      <c r="LT73" s="100">
        <f>'initial figures'!$U28/(LT11)</f>
        <v>24221.981517289845</v>
      </c>
      <c r="LU73" s="100">
        <f>'initial figures'!$U28/(LU11)</f>
        <v>23831.497181921008</v>
      </c>
      <c r="LV73" s="100">
        <f>'initial figures'!$U28/(LV11)</f>
        <v>23451.820814018611</v>
      </c>
      <c r="LW73" s="100">
        <f>'initial figures'!$U28/(LW11)</f>
        <v>23082.591724070789</v>
      </c>
      <c r="LX73" s="100">
        <f>'initial figures'!$U28/(LX11)</f>
        <v>22723.458966947936</v>
      </c>
      <c r="LY73" s="100">
        <f>'initial figures'!$U28/(LY11)</f>
        <v>22374.081688698581</v>
      </c>
      <c r="LZ73" s="100">
        <f>'initial figures'!$U28/(LZ11)</f>
        <v>22034.129346466394</v>
      </c>
      <c r="MA73" s="100">
        <f>'initial figures'!$U28/(MA11)</f>
        <v>21703.281822752226</v>
      </c>
      <c r="MB73" s="100">
        <f>'initial figures'!$U28/(MB11)</f>
        <v>21381.229452202111</v>
      </c>
      <c r="MC73" s="100">
        <f>'initial figures'!$U28/(MC11)</f>
        <v>21067.672976462833</v>
      </c>
      <c r="MD73" s="100">
        <f>'initial figures'!$U28/(MD11)</f>
        <v>20762.323440361521</v>
      </c>
      <c r="ME73" s="100">
        <f>'initial figures'!$U28/(ME11)</f>
        <v>20464.902040691159</v>
      </c>
      <c r="MF73" s="100">
        <f>'initial figures'!$U28/(MF11)</f>
        <v>20175.139937181364</v>
      </c>
      <c r="MG73" s="100">
        <f>'initial figures'!$U28/(MG11)</f>
        <v>19892.778033767419</v>
      </c>
      <c r="MH73" s="100">
        <f>'initial figures'!$U28/(MH11)</f>
        <v>19617.566737009933</v>
      </c>
      <c r="MI73" s="100">
        <f>'initial figures'!$U28/(MI11)</f>
        <v>19349.265697435414</v>
      </c>
      <c r="MJ73" s="100">
        <f>'initial figures'!$U28/(MJ11)</f>
        <v>19087.643538640394</v>
      </c>
      <c r="MK73" s="100"/>
      <c r="ML73" s="100"/>
      <c r="MM73" s="100"/>
      <c r="MN73" s="100"/>
      <c r="MO73" s="100"/>
      <c r="MP73" s="100"/>
      <c r="MQ73" s="100"/>
      <c r="MR73" s="100"/>
      <c r="MS73" s="100"/>
      <c r="MT73" s="100"/>
      <c r="MU73" s="100"/>
      <c r="MV73" s="100"/>
      <c r="MW73" s="100"/>
      <c r="MX73" s="100"/>
      <c r="MY73" s="100"/>
      <c r="MZ73" s="100"/>
      <c r="NA73" s="100"/>
      <c r="NB73" s="100"/>
      <c r="NC73" s="100"/>
      <c r="ND73" s="100"/>
      <c r="NE73" s="100"/>
      <c r="NF73" s="100"/>
      <c r="NG73" s="100">
        <f t="shared" ref="NG73:PH73" si="663">MOD(ROUND(NG42*2,-1)/2,360)</f>
        <v>50</v>
      </c>
      <c r="NH73" s="100">
        <f t="shared" si="663"/>
        <v>35</v>
      </c>
      <c r="NI73" s="100">
        <f t="shared" si="663"/>
        <v>30</v>
      </c>
      <c r="NJ73" s="100">
        <f t="shared" si="663"/>
        <v>30</v>
      </c>
      <c r="NK73" s="100">
        <f t="shared" si="663"/>
        <v>25</v>
      </c>
      <c r="NL73" s="100">
        <f t="shared" si="663"/>
        <v>25</v>
      </c>
      <c r="NM73" s="100">
        <f t="shared" si="663"/>
        <v>20</v>
      </c>
      <c r="NN73" s="100">
        <f t="shared" si="663"/>
        <v>20</v>
      </c>
      <c r="NO73" s="100">
        <f t="shared" si="663"/>
        <v>20</v>
      </c>
      <c r="NP73" s="100">
        <f t="shared" si="663"/>
        <v>20</v>
      </c>
      <c r="NQ73" s="100">
        <f t="shared" si="663"/>
        <v>15</v>
      </c>
      <c r="NR73" s="100">
        <f t="shared" si="663"/>
        <v>15</v>
      </c>
      <c r="NS73" s="100">
        <f t="shared" si="663"/>
        <v>15</v>
      </c>
      <c r="NT73" s="100">
        <f t="shared" si="663"/>
        <v>15</v>
      </c>
      <c r="NU73" s="100">
        <f t="shared" si="663"/>
        <v>15</v>
      </c>
      <c r="NV73" s="100">
        <f t="shared" si="663"/>
        <v>15</v>
      </c>
      <c r="NW73" s="100">
        <f t="shared" si="663"/>
        <v>10</v>
      </c>
      <c r="NX73" s="100">
        <f t="shared" si="663"/>
        <v>10</v>
      </c>
      <c r="NY73" s="100">
        <f t="shared" si="663"/>
        <v>10</v>
      </c>
      <c r="NZ73" s="100">
        <f t="shared" si="663"/>
        <v>10</v>
      </c>
      <c r="OA73" s="100">
        <f t="shared" si="663"/>
        <v>10</v>
      </c>
      <c r="OB73" s="100">
        <f t="shared" si="663"/>
        <v>10</v>
      </c>
      <c r="OC73" s="100">
        <f t="shared" si="663"/>
        <v>10</v>
      </c>
      <c r="OD73" s="100">
        <f t="shared" si="663"/>
        <v>10</v>
      </c>
      <c r="OE73" s="100">
        <f t="shared" si="663"/>
        <v>10</v>
      </c>
      <c r="OF73" s="100">
        <f t="shared" si="663"/>
        <v>10</v>
      </c>
      <c r="OG73" s="100">
        <f t="shared" si="663"/>
        <v>10</v>
      </c>
      <c r="OH73" s="100">
        <f t="shared" si="663"/>
        <v>10</v>
      </c>
      <c r="OI73" s="100">
        <f t="shared" si="663"/>
        <v>10</v>
      </c>
      <c r="OJ73" s="100">
        <f t="shared" si="663"/>
        <v>10</v>
      </c>
      <c r="OK73" s="100">
        <f t="shared" si="663"/>
        <v>5</v>
      </c>
      <c r="OL73" s="100">
        <f t="shared" si="663"/>
        <v>5</v>
      </c>
      <c r="OM73" s="100">
        <f t="shared" si="663"/>
        <v>5</v>
      </c>
      <c r="ON73" s="100">
        <f t="shared" si="663"/>
        <v>5</v>
      </c>
      <c r="OO73" s="100">
        <f t="shared" si="663"/>
        <v>5</v>
      </c>
      <c r="OP73" s="100">
        <f t="shared" si="663"/>
        <v>5</v>
      </c>
      <c r="OQ73" s="100">
        <f t="shared" si="663"/>
        <v>5</v>
      </c>
      <c r="OR73" s="100">
        <f t="shared" si="663"/>
        <v>5</v>
      </c>
      <c r="OS73" s="100">
        <f t="shared" si="663"/>
        <v>5</v>
      </c>
      <c r="OT73" s="100">
        <f t="shared" si="663"/>
        <v>5</v>
      </c>
      <c r="OU73" s="100">
        <f t="shared" si="663"/>
        <v>5</v>
      </c>
      <c r="OV73" s="100">
        <f t="shared" si="663"/>
        <v>5</v>
      </c>
      <c r="OW73" s="100">
        <f t="shared" si="663"/>
        <v>0</v>
      </c>
      <c r="OX73" s="100">
        <f t="shared" si="663"/>
        <v>0</v>
      </c>
      <c r="OY73" s="100">
        <f t="shared" si="663"/>
        <v>0</v>
      </c>
      <c r="OZ73" s="100">
        <f t="shared" si="663"/>
        <v>0</v>
      </c>
      <c r="PA73" s="100">
        <f t="shared" si="663"/>
        <v>0</v>
      </c>
      <c r="PB73" s="100">
        <f t="shared" si="663"/>
        <v>0</v>
      </c>
      <c r="PC73" s="100">
        <f t="shared" si="663"/>
        <v>0</v>
      </c>
      <c r="PD73" s="100">
        <f t="shared" si="663"/>
        <v>0</v>
      </c>
      <c r="PE73" s="100">
        <f t="shared" si="663"/>
        <v>0</v>
      </c>
      <c r="PF73" s="100">
        <f t="shared" si="663"/>
        <v>0</v>
      </c>
      <c r="PG73" s="100">
        <f t="shared" si="663"/>
        <v>0</v>
      </c>
      <c r="PH73" s="100">
        <f t="shared" si="663"/>
        <v>0</v>
      </c>
      <c r="PI73" s="100"/>
      <c r="PJ73" s="100"/>
      <c r="PK73" s="100"/>
    </row>
    <row r="74" spans="1:427" x14ac:dyDescent="0.2">
      <c r="A74" s="92"/>
      <c r="B74" s="92"/>
      <c r="C74" s="101">
        <v>6</v>
      </c>
      <c r="D74" s="98">
        <f>'initial figures'!$P29/(D12)</f>
        <v>154265.94299562339</v>
      </c>
      <c r="E74" s="98">
        <f>'initial figures'!$P29/(E12)</f>
        <v>123146.35403121266</v>
      </c>
      <c r="F74" s="98">
        <f>'initial figures'!$P29/(F12)</f>
        <v>110807.80373509211</v>
      </c>
      <c r="G74" s="98">
        <f>'initial figures'!$P29/(G12)</f>
        <v>100347.56140943388</v>
      </c>
      <c r="H74" s="98">
        <f>'initial figures'!$P29/(H12)</f>
        <v>91464.653187317803</v>
      </c>
      <c r="I74" s="98">
        <f>'initial figures'!$P29/(I12)</f>
        <v>83882.048489997949</v>
      </c>
      <c r="J74" s="98">
        <f>'initial figures'!$P29/(J12)</f>
        <v>77365.766549423453</v>
      </c>
      <c r="K74" s="98">
        <f>'initial figures'!$P29/(K12)</f>
        <v>71725.165388923255</v>
      </c>
      <c r="L74" s="98">
        <f>'initial figures'!$P29/(L12)</f>
        <v>66807.127876957718</v>
      </c>
      <c r="M74" s="98">
        <f>'initial figures'!$P29/(M12)</f>
        <v>62489.140272989396</v>
      </c>
      <c r="N74" s="98">
        <f>'initial figures'!$P29/(N12)</f>
        <v>58673.00914891014</v>
      </c>
      <c r="O74" s="98">
        <f>'initial figures'!$P29/(O12)</f>
        <v>55279.671449049078</v>
      </c>
      <c r="P74" s="98">
        <f>'initial figures'!$P29/(P12)</f>
        <v>52245.079013640105</v>
      </c>
      <c r="Q74" s="98">
        <f>'initial figures'!$P29/(Q12)</f>
        <v>49516.99374841497</v>
      </c>
      <c r="R74" s="98">
        <f>'initial figures'!$P29/(R12)</f>
        <v>47052.509050432302</v>
      </c>
      <c r="S74" s="98">
        <f>'initial figures'!$P29/(S12)</f>
        <v>44816.134487552968</v>
      </c>
      <c r="T74" s="98">
        <f>'initial figures'!$P29/(T12)</f>
        <v>42778.311903231719</v>
      </c>
      <c r="U74" s="98">
        <f>'initial figures'!$P29/(U12)</f>
        <v>40914.260551587904</v>
      </c>
      <c r="V74" s="98">
        <f>'initial figures'!$P29/(V12)</f>
        <v>40914.260551587904</v>
      </c>
      <c r="W74" s="98">
        <f>'initial figures'!$P29/(W12)</f>
        <v>38231.341227713885</v>
      </c>
      <c r="X74" s="98">
        <f>'initial figures'!$P29/(X12)</f>
        <v>37015.145899424322</v>
      </c>
      <c r="Y74" s="98">
        <f>'initial figures'!$P29/(Y12)</f>
        <v>35872.573546496125</v>
      </c>
      <c r="Z74" s="98">
        <f>'initial figures'!$P29/(Z12)</f>
        <v>34797.253496039026</v>
      </c>
      <c r="AA74" s="98">
        <f>'initial figures'!$P29/(AA12)</f>
        <v>33783.516126087787</v>
      </c>
      <c r="AB74" s="98">
        <f>'initial figures'!$P29/(AB12)</f>
        <v>32826.300872835302</v>
      </c>
      <c r="AC74" s="98">
        <f>'initial figures'!$P29/(AC12)</f>
        <v>31921.078047471292</v>
      </c>
      <c r="AD74" s="98">
        <f>'initial figures'!$P29/(AD12)</f>
        <v>31063.782161045401</v>
      </c>
      <c r="AE74" s="98">
        <f>'initial figures'!$P29/(AE12)</f>
        <v>30250.754871536807</v>
      </c>
      <c r="AF74" s="98">
        <f>'initial figures'!$P29/(AF12)</f>
        <v>29478.696003434801</v>
      </c>
      <c r="AG74" s="98">
        <f>'initial figures'!$P29/(AG12)</f>
        <v>28744.621362416266</v>
      </c>
      <c r="AH74" s="98">
        <f>'initial figures'!$P29/(AH12)</f>
        <v>28045.826288802564</v>
      </c>
      <c r="AI74" s="98">
        <f>'initial figures'!$P29/(AI12)</f>
        <v>27379.854073493094</v>
      </c>
      <c r="AJ74" s="98">
        <f>'initial figures'!$P29/(AJ12)</f>
        <v>26744.468507058409</v>
      </c>
      <c r="AK74" s="98">
        <f>'initial figures'!$P29/(AK12)</f>
        <v>26137.629953051917</v>
      </c>
      <c r="AL74" s="98">
        <f>'initial figures'!$P29/(AL12)</f>
        <v>25557.474435484884</v>
      </c>
      <c r="AM74" s="98">
        <f>'initial figures'!$P29/(AM12)</f>
        <v>25002.295311892369</v>
      </c>
      <c r="AN74" s="98">
        <f>'initial figures'!$P29/(AN12)</f>
        <v>25042.962658006625</v>
      </c>
      <c r="AO74" s="98">
        <f>'initial figures'!$P29/(AO12)</f>
        <v>24226.64972309806</v>
      </c>
      <c r="AP74" s="98">
        <f>'initial figures'!$P29/(AP12)</f>
        <v>23835.53586171347</v>
      </c>
      <c r="AQ74" s="98">
        <f>'initial figures'!$P29/(AQ12)</f>
        <v>23455.281343096234</v>
      </c>
      <c r="AR74" s="98">
        <f>'initial figures'!$P29/(AR12)</f>
        <v>23085.521260640155</v>
      </c>
      <c r="AS74" s="98">
        <f>'initial figures'!$P29/(AS12)</f>
        <v>22725.900812121999</v>
      </c>
      <c r="AT74" s="98">
        <f>'initial figures'!$P29/(AT12)</f>
        <v>22376.075615324233</v>
      </c>
      <c r="AU74" s="98">
        <f>'initial figures'!$P29/(AU12)</f>
        <v>22035.711899341764</v>
      </c>
      <c r="AV74" s="98">
        <f>'initial figures'!$P29/(AV12)</f>
        <v>21704.486592633068</v>
      </c>
      <c r="AW74" s="98">
        <f>'initial figures'!$P29/(AW12)</f>
        <v>21382.087325831213</v>
      </c>
      <c r="AX74" s="98">
        <f>'initial figures'!$P29/(AX12)</f>
        <v>21068.212364692881</v>
      </c>
      <c r="AY74" s="98">
        <f>'initial figures'!$P29/(AY12)</f>
        <v>20762.570486282999</v>
      </c>
      <c r="AZ74" s="98">
        <f>'initial figures'!$P29/(AZ12)</f>
        <v>20464.88080952485</v>
      </c>
      <c r="BA74" s="98">
        <f>'initial figures'!$P29/(BA12)</f>
        <v>20174.872589550727</v>
      </c>
      <c r="BB74" s="98">
        <f>'initial figures'!$P29/(BB12)</f>
        <v>19892.284983830374</v>
      </c>
      <c r="BC74" s="98">
        <f>'initial figures'!$P29/(BC12)</f>
        <v>19616.866796803017</v>
      </c>
      <c r="BD74" s="98">
        <f>'initial figures'!$P29/(BD12)</f>
        <v>19348.376208665435</v>
      </c>
      <c r="BE74" s="98">
        <f>'initial figures'!$P29/(BE12)</f>
        <v>19086.580493049791</v>
      </c>
      <c r="BF74" s="98"/>
      <c r="BG74" s="98"/>
      <c r="BH74" s="98"/>
      <c r="BI74" s="98"/>
      <c r="BJ74" s="98"/>
      <c r="BK74" s="98"/>
      <c r="BL74" s="98"/>
      <c r="BM74" s="98"/>
      <c r="BN74" s="98"/>
      <c r="BO74" s="98"/>
      <c r="BP74" s="98"/>
      <c r="BQ74" s="98"/>
      <c r="BR74" s="98"/>
      <c r="BS74" s="98"/>
      <c r="BT74" s="98"/>
      <c r="BU74" s="98"/>
      <c r="BV74" s="98"/>
      <c r="BW74" s="98"/>
      <c r="BX74" s="98"/>
      <c r="BY74" s="98"/>
      <c r="BZ74" s="98">
        <f t="shared" si="648"/>
        <v>45</v>
      </c>
      <c r="CA74" s="98">
        <f t="shared" ref="CA74:EA74" si="664">MOD(ROUND(CA43*2,-1)/2,360)</f>
        <v>35</v>
      </c>
      <c r="CB74" s="98">
        <f t="shared" si="664"/>
        <v>30</v>
      </c>
      <c r="CC74" s="98">
        <f t="shared" si="664"/>
        <v>30</v>
      </c>
      <c r="CD74" s="98">
        <f t="shared" si="664"/>
        <v>25</v>
      </c>
      <c r="CE74" s="98">
        <f t="shared" si="664"/>
        <v>25</v>
      </c>
      <c r="CF74" s="98">
        <f t="shared" si="664"/>
        <v>20</v>
      </c>
      <c r="CG74" s="98">
        <f t="shared" si="664"/>
        <v>20</v>
      </c>
      <c r="CH74" s="98">
        <f t="shared" si="664"/>
        <v>20</v>
      </c>
      <c r="CI74" s="98">
        <f t="shared" si="664"/>
        <v>15</v>
      </c>
      <c r="CJ74" s="98">
        <f t="shared" si="664"/>
        <v>15</v>
      </c>
      <c r="CK74" s="98">
        <f t="shared" si="664"/>
        <v>15</v>
      </c>
      <c r="CL74" s="98">
        <f t="shared" si="664"/>
        <v>15</v>
      </c>
      <c r="CM74" s="98">
        <f t="shared" si="664"/>
        <v>15</v>
      </c>
      <c r="CN74" s="98">
        <f t="shared" si="664"/>
        <v>15</v>
      </c>
      <c r="CO74" s="98">
        <f t="shared" si="664"/>
        <v>10</v>
      </c>
      <c r="CP74" s="98">
        <f t="shared" si="664"/>
        <v>10</v>
      </c>
      <c r="CQ74" s="98">
        <f t="shared" si="664"/>
        <v>10</v>
      </c>
      <c r="CR74" s="98">
        <f t="shared" si="664"/>
        <v>10</v>
      </c>
      <c r="CS74" s="98">
        <f t="shared" si="664"/>
        <v>10</v>
      </c>
      <c r="CT74" s="98">
        <f t="shared" si="664"/>
        <v>10</v>
      </c>
      <c r="CU74" s="98">
        <f t="shared" si="664"/>
        <v>10</v>
      </c>
      <c r="CV74" s="98">
        <f t="shared" si="664"/>
        <v>10</v>
      </c>
      <c r="CW74" s="98">
        <f t="shared" si="664"/>
        <v>10</v>
      </c>
      <c r="CX74" s="98">
        <f t="shared" si="664"/>
        <v>10</v>
      </c>
      <c r="CY74" s="98">
        <f t="shared" si="664"/>
        <v>10</v>
      </c>
      <c r="CZ74" s="98">
        <f t="shared" si="664"/>
        <v>10</v>
      </c>
      <c r="DA74" s="98">
        <f t="shared" si="664"/>
        <v>10</v>
      </c>
      <c r="DB74" s="98">
        <f t="shared" si="664"/>
        <v>10</v>
      </c>
      <c r="DC74" s="98">
        <f t="shared" si="664"/>
        <v>5</v>
      </c>
      <c r="DD74" s="98">
        <f t="shared" si="664"/>
        <v>5</v>
      </c>
      <c r="DE74" s="98">
        <f t="shared" si="664"/>
        <v>5</v>
      </c>
      <c r="DF74" s="98">
        <f t="shared" si="664"/>
        <v>5</v>
      </c>
      <c r="DG74" s="98">
        <f t="shared" si="664"/>
        <v>5</v>
      </c>
      <c r="DH74" s="98">
        <f t="shared" si="664"/>
        <v>5</v>
      </c>
      <c r="DI74" s="98">
        <f t="shared" si="664"/>
        <v>5</v>
      </c>
      <c r="DJ74" s="98">
        <f t="shared" si="664"/>
        <v>5</v>
      </c>
      <c r="DK74" s="98">
        <f t="shared" si="664"/>
        <v>5</v>
      </c>
      <c r="DL74" s="98">
        <f t="shared" si="664"/>
        <v>5</v>
      </c>
      <c r="DM74" s="98">
        <f t="shared" si="664"/>
        <v>5</v>
      </c>
      <c r="DN74" s="98">
        <f t="shared" si="664"/>
        <v>5</v>
      </c>
      <c r="DO74" s="98">
        <f t="shared" si="664"/>
        <v>5</v>
      </c>
      <c r="DP74" s="98">
        <f t="shared" si="664"/>
        <v>0</v>
      </c>
      <c r="DQ74" s="98">
        <f t="shared" si="664"/>
        <v>0</v>
      </c>
      <c r="DR74" s="98">
        <f t="shared" si="664"/>
        <v>0</v>
      </c>
      <c r="DS74" s="98">
        <f t="shared" si="664"/>
        <v>0</v>
      </c>
      <c r="DT74" s="98">
        <f t="shared" si="664"/>
        <v>0</v>
      </c>
      <c r="DU74" s="98">
        <f t="shared" si="664"/>
        <v>0</v>
      </c>
      <c r="DV74" s="98">
        <f t="shared" si="664"/>
        <v>0</v>
      </c>
      <c r="DW74" s="98">
        <f t="shared" si="664"/>
        <v>0</v>
      </c>
      <c r="DX74" s="98">
        <f t="shared" si="664"/>
        <v>0</v>
      </c>
      <c r="DY74" s="98">
        <f t="shared" si="664"/>
        <v>0</v>
      </c>
      <c r="DZ74" s="98">
        <f t="shared" si="664"/>
        <v>0</v>
      </c>
      <c r="EA74" s="98">
        <f t="shared" si="664"/>
        <v>0</v>
      </c>
      <c r="EB74" s="98"/>
      <c r="EC74" s="98"/>
      <c r="ED74" s="98"/>
      <c r="EE74" s="98"/>
      <c r="EF74" s="98"/>
      <c r="EG74" s="98"/>
      <c r="EH74" s="98"/>
      <c r="EI74" s="98"/>
      <c r="EJ74" s="98"/>
      <c r="EK74" s="98"/>
      <c r="EL74" s="98"/>
      <c r="EM74" s="98"/>
      <c r="EN74" s="98"/>
      <c r="EO74" s="98"/>
      <c r="EP74" s="98"/>
      <c r="EU74" s="94"/>
      <c r="EV74" s="94"/>
      <c r="EW74" s="94"/>
      <c r="EX74" s="102">
        <v>6</v>
      </c>
      <c r="EY74" s="99">
        <f>'initial figures'!$S29/(EY12)</f>
        <v>154265.94299562339</v>
      </c>
      <c r="EZ74" s="99">
        <f>'initial figures'!$S29/(EZ12)</f>
        <v>123146.35403121266</v>
      </c>
      <c r="FA74" s="99">
        <f>'initial figures'!$S29/(FA12)</f>
        <v>110807.80373509211</v>
      </c>
      <c r="FB74" s="99">
        <f>'initial figures'!$S29/(FB12)</f>
        <v>100347.56140943388</v>
      </c>
      <c r="FC74" s="99">
        <f>'initial figures'!$S29/(FC12)</f>
        <v>91464.653187317803</v>
      </c>
      <c r="FD74" s="99">
        <f>'initial figures'!$S29/(FD12)</f>
        <v>83882.048489997949</v>
      </c>
      <c r="FE74" s="99">
        <f>'initial figures'!$S29/(FE12)</f>
        <v>77365.766549423453</v>
      </c>
      <c r="FF74" s="99">
        <f>'initial figures'!$S29/(FF12)</f>
        <v>71725.165388923255</v>
      </c>
      <c r="FG74" s="99">
        <f>'initial figures'!$S29/(FG12)</f>
        <v>66807.127876957718</v>
      </c>
      <c r="FH74" s="99">
        <f>'initial figures'!$S29/(FH12)</f>
        <v>62489.140272989396</v>
      </c>
      <c r="FI74" s="99">
        <f>'initial figures'!$S29/(FI12)</f>
        <v>58673.00914891014</v>
      </c>
      <c r="FJ74" s="99">
        <f>'initial figures'!$S29/(FJ12)</f>
        <v>55279.671449049078</v>
      </c>
      <c r="FK74" s="99">
        <f>'initial figures'!$S29/(FK12)</f>
        <v>52245.079013640105</v>
      </c>
      <c r="FL74" s="99">
        <f>'initial figures'!$S29/(FL12)</f>
        <v>49516.99374841497</v>
      </c>
      <c r="FM74" s="99">
        <f>'initial figures'!$S29/(FM12)</f>
        <v>47052.509050432302</v>
      </c>
      <c r="FN74" s="99">
        <f>'initial figures'!$S29/(FN12)</f>
        <v>44816.134487552968</v>
      </c>
      <c r="FO74" s="99">
        <f>'initial figures'!$S29/(FO12)</f>
        <v>42778.311903231719</v>
      </c>
      <c r="FP74" s="99">
        <f>'initial figures'!$S29/(FP12)</f>
        <v>40914.260551587904</v>
      </c>
      <c r="FQ74" s="99">
        <f>'initial figures'!$S29/(FQ12)</f>
        <v>40914.260551587904</v>
      </c>
      <c r="FR74" s="99">
        <f>'initial figures'!$S29/(FR12)</f>
        <v>38231.341227713885</v>
      </c>
      <c r="FS74" s="99">
        <f>'initial figures'!$S29/(FS12)</f>
        <v>37015.145899424322</v>
      </c>
      <c r="FT74" s="99">
        <f>'initial figures'!$S29/(FT12)</f>
        <v>35872.573546496125</v>
      </c>
      <c r="FU74" s="99">
        <f>'initial figures'!$S29/(FU12)</f>
        <v>34797.253496039026</v>
      </c>
      <c r="FV74" s="99">
        <f>'initial figures'!$S29/(FV12)</f>
        <v>33783.516126087787</v>
      </c>
      <c r="FW74" s="99">
        <f>'initial figures'!$S29/(FW12)</f>
        <v>32826.300872835302</v>
      </c>
      <c r="FX74" s="99">
        <f>'initial figures'!$S29/(FX12)</f>
        <v>31921.078047471292</v>
      </c>
      <c r="FY74" s="99">
        <f>'initial figures'!$S29/(FY12)</f>
        <v>31063.782161045401</v>
      </c>
      <c r="FZ74" s="99">
        <f>'initial figures'!$S29/(FZ12)</f>
        <v>30250.754871536807</v>
      </c>
      <c r="GA74" s="99">
        <f>'initial figures'!$S29/(GA12)</f>
        <v>29478.696003434801</v>
      </c>
      <c r="GB74" s="99">
        <f>'initial figures'!$S29/(GB12)</f>
        <v>28744.621362416266</v>
      </c>
      <c r="GC74" s="99">
        <f>'initial figures'!$S29/(GC12)</f>
        <v>28045.826288802564</v>
      </c>
      <c r="GD74" s="99">
        <f>'initial figures'!$S29/(GD12)</f>
        <v>27379.854073493094</v>
      </c>
      <c r="GE74" s="99">
        <f>'initial figures'!$S29/(GE12)</f>
        <v>26744.468507058409</v>
      </c>
      <c r="GF74" s="99">
        <f>'initial figures'!$S29/(GF12)</f>
        <v>26137.629953051917</v>
      </c>
      <c r="GG74" s="99">
        <f>'initial figures'!$S29/(GG12)</f>
        <v>25557.474435484884</v>
      </c>
      <c r="GH74" s="99">
        <f>'initial figures'!$S29/(GH12)</f>
        <v>25002.295311892369</v>
      </c>
      <c r="GI74" s="99">
        <f>'initial figures'!$S29/(GI12)</f>
        <v>25042.962658006625</v>
      </c>
      <c r="GJ74" s="99">
        <f>'initial figures'!$S29/(GJ12)</f>
        <v>24226.64972309806</v>
      </c>
      <c r="GK74" s="99">
        <f>'initial figures'!$S29/(GK12)</f>
        <v>23835.53586171347</v>
      </c>
      <c r="GL74" s="99">
        <f>'initial figures'!$S29/(GL12)</f>
        <v>23455.281343096234</v>
      </c>
      <c r="GM74" s="99">
        <f>'initial figures'!$S29/(GM12)</f>
        <v>23085.521260640155</v>
      </c>
      <c r="GN74" s="99">
        <f>'initial figures'!$S29/(GN12)</f>
        <v>22725.900812121999</v>
      </c>
      <c r="GO74" s="99">
        <f>'initial figures'!$S29/(GO12)</f>
        <v>22376.075615324233</v>
      </c>
      <c r="GP74" s="99">
        <f>'initial figures'!$S29/(GP12)</f>
        <v>22035.711899341764</v>
      </c>
      <c r="GQ74" s="99">
        <f>'initial figures'!$S29/(GQ12)</f>
        <v>21704.486592633068</v>
      </c>
      <c r="GR74" s="99">
        <f>'initial figures'!$S29/(GR12)</f>
        <v>21382.087325831213</v>
      </c>
      <c r="GS74" s="99">
        <f>'initial figures'!$S29/(GS12)</f>
        <v>21068.212364692881</v>
      </c>
      <c r="GT74" s="99">
        <f>'initial figures'!$S29/(GT12)</f>
        <v>20762.570486282999</v>
      </c>
      <c r="GU74" s="99">
        <f>'initial figures'!$S29/(GU12)</f>
        <v>20464.88080952485</v>
      </c>
      <c r="GV74" s="99">
        <f>'initial figures'!$S29/(GV12)</f>
        <v>20174.872589550727</v>
      </c>
      <c r="GW74" s="99">
        <f>'initial figures'!$S29/(GW12)</f>
        <v>19892.284983830374</v>
      </c>
      <c r="GX74" s="99">
        <f>'initial figures'!$S29/(GX12)</f>
        <v>19616.866796803017</v>
      </c>
      <c r="GY74" s="99">
        <f>'initial figures'!$S29/(GY12)</f>
        <v>19348.376208665435</v>
      </c>
      <c r="GZ74" s="99">
        <f>'initial figures'!$S29/(GZ12)</f>
        <v>19086.580493049791</v>
      </c>
      <c r="HA74" s="99"/>
      <c r="HB74" s="99"/>
      <c r="HC74" s="99"/>
      <c r="HD74" s="99"/>
      <c r="HE74" s="99"/>
      <c r="HF74" s="99"/>
      <c r="HG74" s="99"/>
      <c r="HH74" s="99"/>
      <c r="HI74" s="99"/>
      <c r="HJ74" s="99"/>
      <c r="HK74" s="99"/>
      <c r="HL74" s="99"/>
      <c r="HM74" s="99"/>
      <c r="HN74" s="99"/>
      <c r="HO74" s="99"/>
      <c r="HP74" s="99"/>
      <c r="HQ74" s="99"/>
      <c r="HR74" s="99"/>
      <c r="HS74" s="99"/>
      <c r="HT74" s="99"/>
      <c r="HU74" s="99"/>
      <c r="HV74" s="99"/>
      <c r="HW74" s="99">
        <f t="shared" ref="HW74:JX74" si="665">MOD(ROUND(HW43*2,-1)/2,360)</f>
        <v>45</v>
      </c>
      <c r="HX74" s="99">
        <f t="shared" si="665"/>
        <v>35</v>
      </c>
      <c r="HY74" s="99">
        <f t="shared" si="665"/>
        <v>30</v>
      </c>
      <c r="HZ74" s="99">
        <f t="shared" si="665"/>
        <v>30</v>
      </c>
      <c r="IA74" s="99">
        <f t="shared" si="665"/>
        <v>25</v>
      </c>
      <c r="IB74" s="99">
        <f t="shared" si="665"/>
        <v>25</v>
      </c>
      <c r="IC74" s="99">
        <f t="shared" si="665"/>
        <v>20</v>
      </c>
      <c r="ID74" s="99">
        <f t="shared" si="665"/>
        <v>20</v>
      </c>
      <c r="IE74" s="99">
        <f t="shared" si="665"/>
        <v>20</v>
      </c>
      <c r="IF74" s="99">
        <f t="shared" si="665"/>
        <v>15</v>
      </c>
      <c r="IG74" s="99">
        <f t="shared" si="665"/>
        <v>15</v>
      </c>
      <c r="IH74" s="99">
        <f t="shared" si="665"/>
        <v>15</v>
      </c>
      <c r="II74" s="99">
        <f t="shared" si="665"/>
        <v>15</v>
      </c>
      <c r="IJ74" s="99">
        <f t="shared" si="665"/>
        <v>15</v>
      </c>
      <c r="IK74" s="99">
        <f t="shared" si="665"/>
        <v>15</v>
      </c>
      <c r="IL74" s="99">
        <f t="shared" si="665"/>
        <v>10</v>
      </c>
      <c r="IM74" s="99">
        <f t="shared" si="665"/>
        <v>10</v>
      </c>
      <c r="IN74" s="99">
        <f t="shared" si="665"/>
        <v>10</v>
      </c>
      <c r="IO74" s="99">
        <f t="shared" si="665"/>
        <v>10</v>
      </c>
      <c r="IP74" s="99">
        <f t="shared" si="665"/>
        <v>10</v>
      </c>
      <c r="IQ74" s="99">
        <f t="shared" si="665"/>
        <v>10</v>
      </c>
      <c r="IR74" s="99">
        <f t="shared" si="665"/>
        <v>10</v>
      </c>
      <c r="IS74" s="99">
        <f t="shared" si="665"/>
        <v>10</v>
      </c>
      <c r="IT74" s="99">
        <f t="shared" si="665"/>
        <v>10</v>
      </c>
      <c r="IU74" s="99">
        <f t="shared" si="665"/>
        <v>10</v>
      </c>
      <c r="IV74" s="99">
        <f t="shared" si="665"/>
        <v>10</v>
      </c>
      <c r="IW74" s="99">
        <f t="shared" si="665"/>
        <v>10</v>
      </c>
      <c r="IX74" s="99">
        <f t="shared" si="665"/>
        <v>10</v>
      </c>
      <c r="IY74" s="99">
        <f t="shared" si="665"/>
        <v>10</v>
      </c>
      <c r="IZ74" s="99">
        <f t="shared" si="665"/>
        <v>5</v>
      </c>
      <c r="JA74" s="99">
        <f t="shared" si="665"/>
        <v>5</v>
      </c>
      <c r="JB74" s="99">
        <f t="shared" si="665"/>
        <v>5</v>
      </c>
      <c r="JC74" s="99">
        <f t="shared" si="665"/>
        <v>5</v>
      </c>
      <c r="JD74" s="99">
        <f t="shared" si="665"/>
        <v>5</v>
      </c>
      <c r="JE74" s="99">
        <f t="shared" si="665"/>
        <v>5</v>
      </c>
      <c r="JF74" s="99">
        <f t="shared" si="665"/>
        <v>5</v>
      </c>
      <c r="JG74" s="99">
        <f t="shared" si="665"/>
        <v>5</v>
      </c>
      <c r="JH74" s="99">
        <f t="shared" si="665"/>
        <v>5</v>
      </c>
      <c r="JI74" s="99">
        <f t="shared" si="665"/>
        <v>5</v>
      </c>
      <c r="JJ74" s="99">
        <f t="shared" si="665"/>
        <v>5</v>
      </c>
      <c r="JK74" s="99">
        <f t="shared" si="665"/>
        <v>5</v>
      </c>
      <c r="JL74" s="99">
        <f t="shared" si="665"/>
        <v>5</v>
      </c>
      <c r="JM74" s="99">
        <f t="shared" si="665"/>
        <v>0</v>
      </c>
      <c r="JN74" s="99">
        <f t="shared" si="665"/>
        <v>0</v>
      </c>
      <c r="JO74" s="99">
        <f t="shared" si="665"/>
        <v>0</v>
      </c>
      <c r="JP74" s="99">
        <f t="shared" si="665"/>
        <v>0</v>
      </c>
      <c r="JQ74" s="99">
        <f t="shared" si="665"/>
        <v>0</v>
      </c>
      <c r="JR74" s="99">
        <f t="shared" si="665"/>
        <v>0</v>
      </c>
      <c r="JS74" s="99">
        <f t="shared" si="665"/>
        <v>0</v>
      </c>
      <c r="JT74" s="99">
        <f t="shared" si="665"/>
        <v>0</v>
      </c>
      <c r="JU74" s="99">
        <f t="shared" si="665"/>
        <v>0</v>
      </c>
      <c r="JV74" s="99">
        <f t="shared" si="665"/>
        <v>0</v>
      </c>
      <c r="JW74" s="99">
        <f t="shared" si="665"/>
        <v>0</v>
      </c>
      <c r="JX74" s="99">
        <f t="shared" si="665"/>
        <v>0</v>
      </c>
      <c r="JY74" s="99"/>
      <c r="JZ74" s="99"/>
      <c r="KA74" s="99"/>
      <c r="KH74" s="103">
        <v>6</v>
      </c>
      <c r="KI74" s="100">
        <f>'initial figures'!$U29/(KI12)</f>
        <v>154265.94299562339</v>
      </c>
      <c r="KJ74" s="100">
        <f>'initial figures'!$U29/(KJ12)</f>
        <v>123146.35403121266</v>
      </c>
      <c r="KK74" s="100">
        <f>'initial figures'!$U29/(KK12)</f>
        <v>110807.80373509211</v>
      </c>
      <c r="KL74" s="100">
        <f>'initial figures'!$U29/(KL12)</f>
        <v>100347.56140943388</v>
      </c>
      <c r="KM74" s="100">
        <f>'initial figures'!$U29/(KM12)</f>
        <v>91464.653187317803</v>
      </c>
      <c r="KN74" s="100">
        <f>'initial figures'!$U29/(KN12)</f>
        <v>83882.048489997949</v>
      </c>
      <c r="KO74" s="100">
        <f>'initial figures'!$U29/(KO12)</f>
        <v>77365.766549423453</v>
      </c>
      <c r="KP74" s="100">
        <f>'initial figures'!$U29/(KP12)</f>
        <v>71725.165388923255</v>
      </c>
      <c r="KQ74" s="100">
        <f>'initial figures'!$U29/(KQ12)</f>
        <v>66807.127876957718</v>
      </c>
      <c r="KR74" s="100">
        <f>'initial figures'!$U29/(KR12)</f>
        <v>62489.140272989396</v>
      </c>
      <c r="KS74" s="100">
        <f>'initial figures'!$U29/(KS12)</f>
        <v>58673.00914891014</v>
      </c>
      <c r="KT74" s="100">
        <f>'initial figures'!$U29/(KT12)</f>
        <v>55279.671449049078</v>
      </c>
      <c r="KU74" s="100">
        <f>'initial figures'!$U29/(KU12)</f>
        <v>52245.079013640105</v>
      </c>
      <c r="KV74" s="100">
        <f>'initial figures'!$U29/(KV12)</f>
        <v>49516.99374841497</v>
      </c>
      <c r="KW74" s="100">
        <f>'initial figures'!$U29/(KW12)</f>
        <v>47052.509050432302</v>
      </c>
      <c r="KX74" s="100">
        <f>'initial figures'!$U29/(KX12)</f>
        <v>44816.134487552968</v>
      </c>
      <c r="KY74" s="100">
        <f>'initial figures'!$U29/(KY12)</f>
        <v>42778.311903231719</v>
      </c>
      <c r="KZ74" s="100">
        <f>'initial figures'!$U29/(KZ12)</f>
        <v>40914.260551587904</v>
      </c>
      <c r="LA74" s="100">
        <f>'initial figures'!$U29/(LA12)</f>
        <v>40914.260551587904</v>
      </c>
      <c r="LB74" s="100">
        <f>'initial figures'!$U29/(LB12)</f>
        <v>38231.341227713885</v>
      </c>
      <c r="LC74" s="100">
        <f>'initial figures'!$U29/(LC12)</f>
        <v>37015.145899424322</v>
      </c>
      <c r="LD74" s="100">
        <f>'initial figures'!$U29/(LD12)</f>
        <v>35872.573546496125</v>
      </c>
      <c r="LE74" s="100">
        <f>'initial figures'!$U29/(LE12)</f>
        <v>34797.253496039026</v>
      </c>
      <c r="LF74" s="100">
        <f>'initial figures'!$U29/(LF12)</f>
        <v>33783.516126087787</v>
      </c>
      <c r="LG74" s="100">
        <f>'initial figures'!$U29/(LG12)</f>
        <v>32826.300872835302</v>
      </c>
      <c r="LH74" s="100">
        <f>'initial figures'!$U29/(LH12)</f>
        <v>31921.078047471292</v>
      </c>
      <c r="LI74" s="100">
        <f>'initial figures'!$U29/(LI12)</f>
        <v>31063.782161045401</v>
      </c>
      <c r="LJ74" s="100">
        <f>'initial figures'!$U29/(LJ12)</f>
        <v>30250.754871536807</v>
      </c>
      <c r="LK74" s="100">
        <f>'initial figures'!$U29/(LK12)</f>
        <v>29478.696003434801</v>
      </c>
      <c r="LL74" s="100">
        <f>'initial figures'!$U29/(LL12)</f>
        <v>28744.621362416266</v>
      </c>
      <c r="LM74" s="100">
        <f>'initial figures'!$U29/(LM12)</f>
        <v>28045.826288802564</v>
      </c>
      <c r="LN74" s="100">
        <f>'initial figures'!$U29/(LN12)</f>
        <v>27379.854073493094</v>
      </c>
      <c r="LO74" s="100">
        <f>'initial figures'!$U29/(LO12)</f>
        <v>26744.468507058409</v>
      </c>
      <c r="LP74" s="100">
        <f>'initial figures'!$U29/(LP12)</f>
        <v>26137.629953051917</v>
      </c>
      <c r="LQ74" s="100">
        <f>'initial figures'!$U29/(LQ12)</f>
        <v>25557.474435484884</v>
      </c>
      <c r="LR74" s="100">
        <f>'initial figures'!$U29/(LR12)</f>
        <v>25002.295311892369</v>
      </c>
      <c r="LS74" s="100">
        <f>'initial figures'!$U29/(LS12)</f>
        <v>25042.962658006625</v>
      </c>
      <c r="LT74" s="100">
        <f>'initial figures'!$U29/(LT12)</f>
        <v>24226.64972309806</v>
      </c>
      <c r="LU74" s="100">
        <f>'initial figures'!$U29/(LU12)</f>
        <v>23835.53586171347</v>
      </c>
      <c r="LV74" s="100">
        <f>'initial figures'!$U29/(LV12)</f>
        <v>23455.281343096234</v>
      </c>
      <c r="LW74" s="100">
        <f>'initial figures'!$U29/(LW12)</f>
        <v>23085.521260640155</v>
      </c>
      <c r="LX74" s="100">
        <f>'initial figures'!$U29/(LX12)</f>
        <v>22725.900812121999</v>
      </c>
      <c r="LY74" s="100">
        <f>'initial figures'!$U29/(LY12)</f>
        <v>22376.075615324233</v>
      </c>
      <c r="LZ74" s="100">
        <f>'initial figures'!$U29/(LZ12)</f>
        <v>22035.711899341764</v>
      </c>
      <c r="MA74" s="100">
        <f>'initial figures'!$U29/(MA12)</f>
        <v>21704.486592633068</v>
      </c>
      <c r="MB74" s="100">
        <f>'initial figures'!$U29/(MB12)</f>
        <v>21382.087325831213</v>
      </c>
      <c r="MC74" s="100">
        <f>'initial figures'!$U29/(MC12)</f>
        <v>21068.212364692881</v>
      </c>
      <c r="MD74" s="100">
        <f>'initial figures'!$U29/(MD12)</f>
        <v>20762.570486282999</v>
      </c>
      <c r="ME74" s="100">
        <f>'initial figures'!$U29/(ME12)</f>
        <v>20464.88080952485</v>
      </c>
      <c r="MF74" s="100">
        <f>'initial figures'!$U29/(MF12)</f>
        <v>20174.872589550727</v>
      </c>
      <c r="MG74" s="100">
        <f>'initial figures'!$U29/(MG12)</f>
        <v>19892.284983830374</v>
      </c>
      <c r="MH74" s="100">
        <f>'initial figures'!$U29/(MH12)</f>
        <v>19616.866796803017</v>
      </c>
      <c r="MI74" s="100">
        <f>'initial figures'!$U29/(MI12)</f>
        <v>19348.376208665435</v>
      </c>
      <c r="MJ74" s="100">
        <f>'initial figures'!$U29/(MJ12)</f>
        <v>19086.580493049791</v>
      </c>
      <c r="MK74" s="100"/>
      <c r="ML74" s="100"/>
      <c r="MM74" s="100"/>
      <c r="MN74" s="100"/>
      <c r="MO74" s="100"/>
      <c r="MP74" s="100"/>
      <c r="MQ74" s="100"/>
      <c r="MR74" s="100"/>
      <c r="MS74" s="100"/>
      <c r="MT74" s="100"/>
      <c r="MU74" s="100"/>
      <c r="MV74" s="100"/>
      <c r="MW74" s="100"/>
      <c r="MX74" s="100"/>
      <c r="MY74" s="100"/>
      <c r="MZ74" s="100"/>
      <c r="NA74" s="100"/>
      <c r="NB74" s="100"/>
      <c r="NC74" s="100"/>
      <c r="ND74" s="100"/>
      <c r="NE74" s="100"/>
      <c r="NF74" s="100"/>
      <c r="NG74" s="100">
        <f t="shared" ref="NG74:PH74" si="666">MOD(ROUND(NG43*2,-1)/2,360)</f>
        <v>45</v>
      </c>
      <c r="NH74" s="100">
        <f t="shared" si="666"/>
        <v>35</v>
      </c>
      <c r="NI74" s="100">
        <f t="shared" si="666"/>
        <v>30</v>
      </c>
      <c r="NJ74" s="100">
        <f t="shared" si="666"/>
        <v>30</v>
      </c>
      <c r="NK74" s="100">
        <f t="shared" si="666"/>
        <v>25</v>
      </c>
      <c r="NL74" s="100">
        <f t="shared" si="666"/>
        <v>25</v>
      </c>
      <c r="NM74" s="100">
        <f t="shared" si="666"/>
        <v>20</v>
      </c>
      <c r="NN74" s="100">
        <f t="shared" si="666"/>
        <v>20</v>
      </c>
      <c r="NO74" s="100">
        <f t="shared" si="666"/>
        <v>20</v>
      </c>
      <c r="NP74" s="100">
        <f t="shared" si="666"/>
        <v>15</v>
      </c>
      <c r="NQ74" s="100">
        <f t="shared" si="666"/>
        <v>15</v>
      </c>
      <c r="NR74" s="100">
        <f t="shared" si="666"/>
        <v>15</v>
      </c>
      <c r="NS74" s="100">
        <f t="shared" si="666"/>
        <v>15</v>
      </c>
      <c r="NT74" s="100">
        <f t="shared" si="666"/>
        <v>15</v>
      </c>
      <c r="NU74" s="100">
        <f t="shared" si="666"/>
        <v>15</v>
      </c>
      <c r="NV74" s="100">
        <f t="shared" si="666"/>
        <v>10</v>
      </c>
      <c r="NW74" s="100">
        <f t="shared" si="666"/>
        <v>10</v>
      </c>
      <c r="NX74" s="100">
        <f t="shared" si="666"/>
        <v>10</v>
      </c>
      <c r="NY74" s="100">
        <f t="shared" si="666"/>
        <v>10</v>
      </c>
      <c r="NZ74" s="100">
        <f t="shared" si="666"/>
        <v>10</v>
      </c>
      <c r="OA74" s="100">
        <f t="shared" si="666"/>
        <v>10</v>
      </c>
      <c r="OB74" s="100">
        <f t="shared" si="666"/>
        <v>10</v>
      </c>
      <c r="OC74" s="100">
        <f t="shared" si="666"/>
        <v>10</v>
      </c>
      <c r="OD74" s="100">
        <f t="shared" si="666"/>
        <v>10</v>
      </c>
      <c r="OE74" s="100">
        <f t="shared" si="666"/>
        <v>10</v>
      </c>
      <c r="OF74" s="100">
        <f t="shared" si="666"/>
        <v>10</v>
      </c>
      <c r="OG74" s="100">
        <f t="shared" si="666"/>
        <v>10</v>
      </c>
      <c r="OH74" s="100">
        <f t="shared" si="666"/>
        <v>10</v>
      </c>
      <c r="OI74" s="100">
        <f t="shared" si="666"/>
        <v>10</v>
      </c>
      <c r="OJ74" s="100">
        <f t="shared" si="666"/>
        <v>5</v>
      </c>
      <c r="OK74" s="100">
        <f t="shared" si="666"/>
        <v>5</v>
      </c>
      <c r="OL74" s="100">
        <f t="shared" si="666"/>
        <v>5</v>
      </c>
      <c r="OM74" s="100">
        <f t="shared" si="666"/>
        <v>5</v>
      </c>
      <c r="ON74" s="100">
        <f t="shared" si="666"/>
        <v>5</v>
      </c>
      <c r="OO74" s="100">
        <f t="shared" si="666"/>
        <v>5</v>
      </c>
      <c r="OP74" s="100">
        <f t="shared" si="666"/>
        <v>5</v>
      </c>
      <c r="OQ74" s="100">
        <f t="shared" si="666"/>
        <v>5</v>
      </c>
      <c r="OR74" s="100">
        <f t="shared" si="666"/>
        <v>5</v>
      </c>
      <c r="OS74" s="100">
        <f t="shared" si="666"/>
        <v>5</v>
      </c>
      <c r="OT74" s="100">
        <f t="shared" si="666"/>
        <v>5</v>
      </c>
      <c r="OU74" s="100">
        <f t="shared" si="666"/>
        <v>5</v>
      </c>
      <c r="OV74" s="100">
        <f t="shared" si="666"/>
        <v>5</v>
      </c>
      <c r="OW74" s="100">
        <f t="shared" si="666"/>
        <v>0</v>
      </c>
      <c r="OX74" s="100">
        <f t="shared" si="666"/>
        <v>0</v>
      </c>
      <c r="OY74" s="100">
        <f t="shared" si="666"/>
        <v>0</v>
      </c>
      <c r="OZ74" s="100">
        <f t="shared" si="666"/>
        <v>0</v>
      </c>
      <c r="PA74" s="100">
        <f t="shared" si="666"/>
        <v>0</v>
      </c>
      <c r="PB74" s="100">
        <f t="shared" si="666"/>
        <v>0</v>
      </c>
      <c r="PC74" s="100">
        <f t="shared" si="666"/>
        <v>0</v>
      </c>
      <c r="PD74" s="100">
        <f t="shared" si="666"/>
        <v>0</v>
      </c>
      <c r="PE74" s="100">
        <f t="shared" si="666"/>
        <v>0</v>
      </c>
      <c r="PF74" s="100">
        <f t="shared" si="666"/>
        <v>0</v>
      </c>
      <c r="PG74" s="100">
        <f t="shared" si="666"/>
        <v>0</v>
      </c>
      <c r="PH74" s="100">
        <f t="shared" si="666"/>
        <v>0</v>
      </c>
      <c r="PI74" s="100"/>
      <c r="PJ74" s="100"/>
      <c r="PK74" s="100"/>
    </row>
    <row r="75" spans="1:427" x14ac:dyDescent="0.2">
      <c r="A75" s="92"/>
      <c r="B75" s="92"/>
      <c r="C75" s="101">
        <v>7</v>
      </c>
      <c r="D75" s="98">
        <f>'initial figures'!$P30/(D13)</f>
        <v>156020.83861012707</v>
      </c>
      <c r="E75" s="98">
        <f>'initial figures'!$P30/(E13)</f>
        <v>124029.8927113151</v>
      </c>
      <c r="F75" s="98">
        <f>'initial figures'!$P30/(F13)</f>
        <v>111448.84265485387</v>
      </c>
      <c r="G75" s="98">
        <f>'initial figures'!$P30/(G13)</f>
        <v>100821.93221602321</v>
      </c>
      <c r="H75" s="98">
        <f>'initial figures'!$P30/(H13)</f>
        <v>91822.698358061127</v>
      </c>
      <c r="I75" s="98">
        <f>'initial figures'!$P30/(I13)</f>
        <v>84157.395532453826</v>
      </c>
      <c r="J75" s="98">
        <f>'initial figures'!$P30/(J13)</f>
        <v>77581.193526817326</v>
      </c>
      <c r="K75" s="98">
        <f>'initial figures'!$P30/(K13)</f>
        <v>71896.368529246989</v>
      </c>
      <c r="L75" s="98">
        <f>'initial figures'!$P30/(L13)</f>
        <v>66945.12068725584</v>
      </c>
      <c r="M75" s="98">
        <f>'initial figures'!$P30/(M13)</f>
        <v>62601.789658627189</v>
      </c>
      <c r="N75" s="98">
        <f>'initial figures'!$P30/(N13)</f>
        <v>58766.031023202784</v>
      </c>
      <c r="O75" s="98">
        <f>'initial figures'!$P30/(O13)</f>
        <v>55357.285900516217</v>
      </c>
      <c r="P75" s="98">
        <f>'initial figures'!$P30/(P13)</f>
        <v>52310.44853527419</v>
      </c>
      <c r="Q75" s="98">
        <f>'initial figures'!$P30/(Q13)</f>
        <v>49572.521219127702</v>
      </c>
      <c r="R75" s="98">
        <f>'initial figures'!$P30/(R13)</f>
        <v>47100.043626713952</v>
      </c>
      <c r="S75" s="98">
        <f>'initial figures'!$P30/(S13)</f>
        <v>44857.116066291768</v>
      </c>
      <c r="T75" s="98">
        <f>'initial figures'!$P30/(T13)</f>
        <v>42813.873969166954</v>
      </c>
      <c r="U75" s="98">
        <f>'initial figures'!$P30/(U13)</f>
        <v>40945.304408311327</v>
      </c>
      <c r="V75" s="98">
        <f>'initial figures'!$P30/(V13)</f>
        <v>40945.304408311327</v>
      </c>
      <c r="W75" s="98">
        <f>'initial figures'!$P30/(W13)</f>
        <v>38256.381540435948</v>
      </c>
      <c r="X75" s="98">
        <f>'initial figures'!$P30/(X13)</f>
        <v>37037.741204733982</v>
      </c>
      <c r="Y75" s="98">
        <f>'initial figures'!$P30/(Y13)</f>
        <v>35893.021724639737</v>
      </c>
      <c r="Z75" s="98">
        <f>'initial figures'!$P30/(Z13)</f>
        <v>34815.809188521998</v>
      </c>
      <c r="AA75" s="98">
        <f>'initial figures'!$P30/(AA13)</f>
        <v>33800.397961998293</v>
      </c>
      <c r="AB75" s="98">
        <f>'initial figures'!$P30/(AB13)</f>
        <v>32841.697338769991</v>
      </c>
      <c r="AC75" s="98">
        <f>'initial figures'!$P30/(AC13)</f>
        <v>31935.152281748215</v>
      </c>
      <c r="AD75" s="98">
        <f>'initial figures'!$P30/(AD13)</f>
        <v>31076.675889765222</v>
      </c>
      <c r="AE75" s="98">
        <f>'initial figures'!$P30/(AE13)</f>
        <v>30262.591656183191</v>
      </c>
      <c r="AF75" s="98">
        <f>'initial figures'!$P30/(AF13)</f>
        <v>29489.583933164151</v>
      </c>
      <c r="AG75" s="98">
        <f>'initial figures'!$P30/(AG13)</f>
        <v>28754.655296118075</v>
      </c>
      <c r="AH75" s="98">
        <f>'initial figures'!$P30/(AH13)</f>
        <v>28055.089730319625</v>
      </c>
      <c r="AI75" s="98">
        <f>'initial figures'!$P30/(AI13)</f>
        <v>27388.420746528172</v>
      </c>
      <c r="AJ75" s="98">
        <f>'initial figures'!$P30/(AJ13)</f>
        <v>26752.403683112316</v>
      </c>
      <c r="AK75" s="98">
        <f>'initial figures'!$P30/(AK13)</f>
        <v>26144.991575377597</v>
      </c>
      <c r="AL75" s="98">
        <f>'initial figures'!$P30/(AL13)</f>
        <v>25564.314073856618</v>
      </c>
      <c r="AM75" s="98">
        <f>'initial figures'!$P30/(AM13)</f>
        <v>25008.658976490133</v>
      </c>
      <c r="AN75" s="98">
        <f>'initial figures'!$P30/(AN13)</f>
        <v>25048.356395254741</v>
      </c>
      <c r="AO75" s="98">
        <f>'initial figures'!$P30/(AO13)</f>
        <v>24230.659521134705</v>
      </c>
      <c r="AP75" s="98">
        <f>'initial figures'!$P30/(AP13)</f>
        <v>23838.938699445705</v>
      </c>
      <c r="AQ75" s="98">
        <f>'initial figures'!$P30/(AQ13)</f>
        <v>23458.127650069793</v>
      </c>
      <c r="AR75" s="98">
        <f>'initial figures'!$P30/(AR13)</f>
        <v>23087.857286044346</v>
      </c>
      <c r="AS75" s="98">
        <f>'initial figures'!$P30/(AS13)</f>
        <v>22727.768984750452</v>
      </c>
      <c r="AT75" s="98">
        <f>'initial figures'!$P30/(AT13)</f>
        <v>22377.51487204244</v>
      </c>
      <c r="AU75" s="98">
        <f>'initial figures'!$P30/(AU13)</f>
        <v>22036.757984693784</v>
      </c>
      <c r="AV75" s="98">
        <f>'initial figures'!$P30/(AV13)</f>
        <v>21705.172332044433</v>
      </c>
      <c r="AW75" s="98">
        <f>'initial figures'!$P30/(AW13)</f>
        <v>21382.442874689594</v>
      </c>
      <c r="AX75" s="98">
        <f>'initial figures'!$P30/(AX13)</f>
        <v>21068.265435416033</v>
      </c>
      <c r="AY75" s="98">
        <f>'initial figures'!$P30/(AY13)</f>
        <v>20762.346555317708</v>
      </c>
      <c r="AZ75" s="98">
        <f>'initial figures'!$P30/(AZ13)</f>
        <v>20464.403306062421</v>
      </c>
      <c r="BA75" s="98">
        <f>'initial figures'!$P30/(BA13)</f>
        <v>20174.163067595433</v>
      </c>
      <c r="BB75" s="98">
        <f>'initial figures'!$P30/(BB13)</f>
        <v>19891.363279117406</v>
      </c>
      <c r="BC75" s="98">
        <f>'initial figures'!$P30/(BC13)</f>
        <v>19615.751169932282</v>
      </c>
      <c r="BD75" s="98">
        <f>'initial figures'!$P30/(BD13)</f>
        <v>19347.083475697014</v>
      </c>
      <c r="BE75" s="98">
        <f>'initial figures'!$P30/(BE13)</f>
        <v>19085.126144695572</v>
      </c>
      <c r="BF75" s="98"/>
      <c r="BG75" s="98"/>
      <c r="BH75" s="98"/>
      <c r="BI75" s="98"/>
      <c r="BJ75" s="98"/>
      <c r="BK75" s="98"/>
      <c r="BL75" s="98"/>
      <c r="BM75" s="98"/>
      <c r="BN75" s="98"/>
      <c r="BO75" s="98"/>
      <c r="BP75" s="98"/>
      <c r="BQ75" s="98"/>
      <c r="BR75" s="98"/>
      <c r="BS75" s="98"/>
      <c r="BT75" s="98"/>
      <c r="BU75" s="98"/>
      <c r="BV75" s="98"/>
      <c r="BW75" s="98"/>
      <c r="BX75" s="98"/>
      <c r="BY75" s="98"/>
      <c r="BZ75" s="98">
        <f t="shared" si="648"/>
        <v>45</v>
      </c>
      <c r="CA75" s="98">
        <f t="shared" ref="CA75:EA75" si="667">MOD(ROUND(CA44*2,-1)/2,360)</f>
        <v>35</v>
      </c>
      <c r="CB75" s="98">
        <f t="shared" si="667"/>
        <v>30</v>
      </c>
      <c r="CC75" s="98">
        <f t="shared" si="667"/>
        <v>25</v>
      </c>
      <c r="CD75" s="98">
        <f t="shared" si="667"/>
        <v>25</v>
      </c>
      <c r="CE75" s="98">
        <f t="shared" si="667"/>
        <v>20</v>
      </c>
      <c r="CF75" s="98">
        <f t="shared" si="667"/>
        <v>20</v>
      </c>
      <c r="CG75" s="98">
        <f t="shared" si="667"/>
        <v>20</v>
      </c>
      <c r="CH75" s="98">
        <f t="shared" si="667"/>
        <v>15</v>
      </c>
      <c r="CI75" s="98">
        <f t="shared" si="667"/>
        <v>15</v>
      </c>
      <c r="CJ75" s="98">
        <f t="shared" si="667"/>
        <v>15</v>
      </c>
      <c r="CK75" s="98">
        <f t="shared" si="667"/>
        <v>15</v>
      </c>
      <c r="CL75" s="98">
        <f t="shared" si="667"/>
        <v>15</v>
      </c>
      <c r="CM75" s="98">
        <f t="shared" si="667"/>
        <v>10</v>
      </c>
      <c r="CN75" s="98">
        <f t="shared" si="667"/>
        <v>10</v>
      </c>
      <c r="CO75" s="98">
        <f t="shared" si="667"/>
        <v>10</v>
      </c>
      <c r="CP75" s="98">
        <f t="shared" si="667"/>
        <v>10</v>
      </c>
      <c r="CQ75" s="98">
        <f t="shared" si="667"/>
        <v>10</v>
      </c>
      <c r="CR75" s="98">
        <f t="shared" si="667"/>
        <v>10</v>
      </c>
      <c r="CS75" s="98">
        <f t="shared" si="667"/>
        <v>10</v>
      </c>
      <c r="CT75" s="98">
        <f t="shared" si="667"/>
        <v>10</v>
      </c>
      <c r="CU75" s="98">
        <f t="shared" si="667"/>
        <v>10</v>
      </c>
      <c r="CV75" s="98">
        <f t="shared" si="667"/>
        <v>10</v>
      </c>
      <c r="CW75" s="98">
        <f t="shared" si="667"/>
        <v>10</v>
      </c>
      <c r="CX75" s="98">
        <f t="shared" si="667"/>
        <v>10</v>
      </c>
      <c r="CY75" s="98">
        <f t="shared" si="667"/>
        <v>5</v>
      </c>
      <c r="CZ75" s="98">
        <f t="shared" si="667"/>
        <v>5</v>
      </c>
      <c r="DA75" s="98">
        <f t="shared" si="667"/>
        <v>5</v>
      </c>
      <c r="DB75" s="98">
        <f t="shared" si="667"/>
        <v>5</v>
      </c>
      <c r="DC75" s="98">
        <f t="shared" si="667"/>
        <v>5</v>
      </c>
      <c r="DD75" s="98">
        <f t="shared" si="667"/>
        <v>5</v>
      </c>
      <c r="DE75" s="98">
        <f t="shared" si="667"/>
        <v>5</v>
      </c>
      <c r="DF75" s="98">
        <f t="shared" si="667"/>
        <v>5</v>
      </c>
      <c r="DG75" s="98">
        <f t="shared" si="667"/>
        <v>5</v>
      </c>
      <c r="DH75" s="98">
        <f t="shared" si="667"/>
        <v>5</v>
      </c>
      <c r="DI75" s="98">
        <f t="shared" si="667"/>
        <v>5</v>
      </c>
      <c r="DJ75" s="98">
        <f t="shared" si="667"/>
        <v>5</v>
      </c>
      <c r="DK75" s="98">
        <f t="shared" si="667"/>
        <v>5</v>
      </c>
      <c r="DL75" s="98">
        <f t="shared" si="667"/>
        <v>5</v>
      </c>
      <c r="DM75" s="98">
        <f t="shared" si="667"/>
        <v>0</v>
      </c>
      <c r="DN75" s="98">
        <f t="shared" si="667"/>
        <v>0</v>
      </c>
      <c r="DO75" s="98">
        <f t="shared" si="667"/>
        <v>0</v>
      </c>
      <c r="DP75" s="98">
        <f t="shared" si="667"/>
        <v>0</v>
      </c>
      <c r="DQ75" s="98">
        <f t="shared" si="667"/>
        <v>0</v>
      </c>
      <c r="DR75" s="98">
        <f t="shared" si="667"/>
        <v>0</v>
      </c>
      <c r="DS75" s="98">
        <f t="shared" si="667"/>
        <v>0</v>
      </c>
      <c r="DT75" s="98">
        <f t="shared" si="667"/>
        <v>0</v>
      </c>
      <c r="DU75" s="98">
        <f t="shared" si="667"/>
        <v>0</v>
      </c>
      <c r="DV75" s="98">
        <f t="shared" si="667"/>
        <v>0</v>
      </c>
      <c r="DW75" s="98">
        <f t="shared" si="667"/>
        <v>0</v>
      </c>
      <c r="DX75" s="98">
        <f t="shared" si="667"/>
        <v>0</v>
      </c>
      <c r="DY75" s="98">
        <f t="shared" si="667"/>
        <v>0</v>
      </c>
      <c r="DZ75" s="98">
        <f t="shared" si="667"/>
        <v>355</v>
      </c>
      <c r="EA75" s="98">
        <f t="shared" si="667"/>
        <v>355</v>
      </c>
      <c r="EB75" s="98"/>
      <c r="EC75" s="98"/>
      <c r="ED75" s="98"/>
      <c r="EE75" s="98"/>
      <c r="EF75" s="98"/>
      <c r="EG75" s="98"/>
      <c r="EH75" s="98"/>
      <c r="EI75" s="98"/>
      <c r="EJ75" s="98"/>
      <c r="EK75" s="98"/>
      <c r="EL75" s="98"/>
      <c r="EM75" s="98"/>
      <c r="EN75" s="98"/>
      <c r="EO75" s="98"/>
      <c r="EP75" s="98"/>
      <c r="EU75" s="94"/>
      <c r="EV75" s="94"/>
      <c r="EW75" s="94"/>
      <c r="EX75" s="102">
        <v>7</v>
      </c>
      <c r="EY75" s="99">
        <f>'initial figures'!$S30/(EY13)</f>
        <v>175058.26017623077</v>
      </c>
      <c r="EZ75" s="99">
        <f>'initial figures'!$S30/(EZ13)</f>
        <v>139163.82850718807</v>
      </c>
      <c r="FA75" s="99">
        <f>'initial figures'!$S30/(FA13)</f>
        <v>125047.65816934183</v>
      </c>
      <c r="FB75" s="99">
        <f>'initial figures'!$S30/(FB13)</f>
        <v>113124.06854475965</v>
      </c>
      <c r="FC75" s="99">
        <f>'initial figures'!$S30/(FC13)</f>
        <v>103026.76208154713</v>
      </c>
      <c r="FD75" s="99">
        <f>'initial figures'!$S30/(FD13)</f>
        <v>94426.150853402767</v>
      </c>
      <c r="FE75" s="99">
        <f>'initial figures'!$S30/(FE13)</f>
        <v>87047.530843861023</v>
      </c>
      <c r="FF75" s="99">
        <f>'initial figures'!$S30/(FF13)</f>
        <v>80669.052287110011</v>
      </c>
      <c r="FG75" s="99">
        <f>'initial figures'!$S30/(FG13)</f>
        <v>75113.660836573152</v>
      </c>
      <c r="FH75" s="99">
        <f>'initial figures'!$S30/(FH13)</f>
        <v>70240.363269309484</v>
      </c>
      <c r="FI75" s="99">
        <f>'initial figures'!$S30/(FI13)</f>
        <v>65936.571294115187</v>
      </c>
      <c r="FJ75" s="99">
        <f>'initial figures'!$S30/(FJ13)</f>
        <v>62111.896360449056</v>
      </c>
      <c r="FK75" s="99">
        <f>'initial figures'!$S30/(FK13)</f>
        <v>58693.288609390729</v>
      </c>
      <c r="FL75" s="99">
        <f>'initial figures'!$S30/(FL13)</f>
        <v>55621.283634136926</v>
      </c>
      <c r="FM75" s="99">
        <f>'initial figures'!$S30/(FM13)</f>
        <v>52847.11814760061</v>
      </c>
      <c r="FN75" s="99">
        <f>'initial figures'!$S30/(FN13)</f>
        <v>50330.512033144441</v>
      </c>
      <c r="FO75" s="99">
        <f>'initial figures'!$S30/(FO13)</f>
        <v>48037.956693563756</v>
      </c>
      <c r="FP75" s="99">
        <f>'initial figures'!$S30/(FP13)</f>
        <v>45941.387163136831</v>
      </c>
      <c r="FQ75" s="99">
        <f>'initial figures'!$S30/(FQ13)</f>
        <v>45941.387163136831</v>
      </c>
      <c r="FR75" s="99">
        <f>'initial figures'!$S30/(FR13)</f>
        <v>42924.366083186091</v>
      </c>
      <c r="FS75" s="99">
        <f>'initial figures'!$S30/(FS13)</f>
        <v>41557.029137371741</v>
      </c>
      <c r="FT75" s="99">
        <f>'initial figures'!$S30/(FT13)</f>
        <v>40272.632755707047</v>
      </c>
      <c r="FU75" s="99">
        <f>'initial figures'!$S30/(FU13)</f>
        <v>39063.980410977529</v>
      </c>
      <c r="FV75" s="99">
        <f>'initial figures'!$S30/(FV13)</f>
        <v>37924.670276112542</v>
      </c>
      <c r="FW75" s="99">
        <f>'initial figures'!$S30/(FW13)</f>
        <v>36848.990484699592</v>
      </c>
      <c r="FX75" s="99">
        <f>'initial figures'!$S30/(FX13)</f>
        <v>35831.830201064935</v>
      </c>
      <c r="FY75" s="99">
        <f>'initial figures'!$S30/(FY13)</f>
        <v>34868.603846677455</v>
      </c>
      <c r="FZ75" s="99">
        <f>'initial figures'!$S30/(FZ13)</f>
        <v>33955.186313242142</v>
      </c>
      <c r="GA75" s="99">
        <f>'initial figures'!$S30/(GA13)</f>
        <v>33087.857382696842</v>
      </c>
      <c r="GB75" s="99">
        <f>'initial figures'!$S30/(GB13)</f>
        <v>32263.253889336156</v>
      </c>
      <c r="GC75" s="99">
        <f>'initial figures'!$S30/(GC13)</f>
        <v>31478.328414516101</v>
      </c>
      <c r="GD75" s="99">
        <f>'initial figures'!$S30/(GD13)</f>
        <v>30730.313511791355</v>
      </c>
      <c r="GE75" s="99">
        <f>'initial figures'!$S30/(GE13)</f>
        <v>30016.69062938782</v>
      </c>
      <c r="GF75" s="99">
        <f>'initial figures'!$S30/(GF13)</f>
        <v>29335.163035143014</v>
      </c>
      <c r="GG75" s="99">
        <f>'initial figures'!$S30/(GG13)</f>
        <v>28683.63216243852</v>
      </c>
      <c r="GH75" s="99">
        <f>'initial figures'!$S30/(GH13)</f>
        <v>28060.176888966369</v>
      </c>
      <c r="GI75" s="99">
        <f>'initial figures'!$S30/(GI13)</f>
        <v>28104.718125408413</v>
      </c>
      <c r="GJ75" s="99">
        <f>'initial figures'!$S30/(GJ13)</f>
        <v>27187.247142620701</v>
      </c>
      <c r="GK75" s="99">
        <f>'initial figures'!$S30/(GK13)</f>
        <v>26747.729151751315</v>
      </c>
      <c r="GL75" s="99">
        <f>'initial figures'!$S30/(GL13)</f>
        <v>26320.452126749449</v>
      </c>
      <c r="GM75" s="99">
        <f>'initial figures'!$S30/(GM13)</f>
        <v>25905.00194523179</v>
      </c>
      <c r="GN75" s="99">
        <f>'initial figures'!$S30/(GN13)</f>
        <v>25500.976226001796</v>
      </c>
      <c r="GO75" s="99">
        <f>'initial figures'!$S30/(GO13)</f>
        <v>25107.984647848247</v>
      </c>
      <c r="GP75" s="99">
        <f>'initial figures'!$S30/(GP13)</f>
        <v>24725.649131812559</v>
      </c>
      <c r="GQ75" s="99">
        <f>'initial figures'!$S30/(GQ13)</f>
        <v>24353.603910358226</v>
      </c>
      <c r="GR75" s="99">
        <f>'initial figures'!$S30/(GR13)</f>
        <v>23991.495503459239</v>
      </c>
      <c r="GS75" s="99">
        <f>'initial figures'!$S30/(GS13)</f>
        <v>23638.982618668968</v>
      </c>
      <c r="GT75" s="99">
        <f>'initial figures'!$S30/(GT13)</f>
        <v>23295.735989679259</v>
      </c>
      <c r="GU75" s="99">
        <f>'initial figures'!$S30/(GU13)</f>
        <v>22961.438165680138</v>
      </c>
      <c r="GV75" s="99">
        <f>'initial figures'!$S30/(GV13)</f>
        <v>22635.783261939174</v>
      </c>
      <c r="GW75" s="99">
        <f>'initial figures'!$S30/(GW13)</f>
        <v>22318.476680394135</v>
      </c>
      <c r="GX75" s="99">
        <f>'initial figures'!$S30/(GX13)</f>
        <v>22009.234807659341</v>
      </c>
      <c r="GY75" s="99">
        <f>'initial figures'!$S30/(GY13)</f>
        <v>21707.784696652612</v>
      </c>
      <c r="GZ75" s="99">
        <f>'initial figures'!$S30/(GZ13)</f>
        <v>21413.863737029307</v>
      </c>
      <c r="HA75" s="99"/>
      <c r="HB75" s="99"/>
      <c r="HC75" s="99"/>
      <c r="HD75" s="99"/>
      <c r="HE75" s="99"/>
      <c r="HF75" s="99"/>
      <c r="HG75" s="99"/>
      <c r="HH75" s="99"/>
      <c r="HI75" s="99"/>
      <c r="HJ75" s="99"/>
      <c r="HK75" s="99"/>
      <c r="HL75" s="99"/>
      <c r="HM75" s="99"/>
      <c r="HN75" s="99"/>
      <c r="HO75" s="99"/>
      <c r="HP75" s="99"/>
      <c r="HQ75" s="99"/>
      <c r="HR75" s="99"/>
      <c r="HS75" s="99"/>
      <c r="HT75" s="99"/>
      <c r="HU75" s="99"/>
      <c r="HV75" s="99"/>
      <c r="HW75" s="99">
        <f t="shared" ref="HW75:JX75" si="668">MOD(ROUND(HW44*2,-1)/2,360)</f>
        <v>45</v>
      </c>
      <c r="HX75" s="99">
        <f t="shared" si="668"/>
        <v>35</v>
      </c>
      <c r="HY75" s="99">
        <f t="shared" si="668"/>
        <v>30</v>
      </c>
      <c r="HZ75" s="99">
        <f t="shared" si="668"/>
        <v>25</v>
      </c>
      <c r="IA75" s="99">
        <f t="shared" si="668"/>
        <v>25</v>
      </c>
      <c r="IB75" s="99">
        <f t="shared" si="668"/>
        <v>20</v>
      </c>
      <c r="IC75" s="99">
        <f t="shared" si="668"/>
        <v>20</v>
      </c>
      <c r="ID75" s="99">
        <f t="shared" si="668"/>
        <v>20</v>
      </c>
      <c r="IE75" s="99">
        <f t="shared" si="668"/>
        <v>15</v>
      </c>
      <c r="IF75" s="99">
        <f t="shared" si="668"/>
        <v>15</v>
      </c>
      <c r="IG75" s="99">
        <f t="shared" si="668"/>
        <v>15</v>
      </c>
      <c r="IH75" s="99">
        <f t="shared" si="668"/>
        <v>15</v>
      </c>
      <c r="II75" s="99">
        <f t="shared" si="668"/>
        <v>15</v>
      </c>
      <c r="IJ75" s="99">
        <f t="shared" si="668"/>
        <v>10</v>
      </c>
      <c r="IK75" s="99">
        <f t="shared" si="668"/>
        <v>10</v>
      </c>
      <c r="IL75" s="99">
        <f t="shared" si="668"/>
        <v>10</v>
      </c>
      <c r="IM75" s="99">
        <f t="shared" si="668"/>
        <v>10</v>
      </c>
      <c r="IN75" s="99">
        <f t="shared" si="668"/>
        <v>10</v>
      </c>
      <c r="IO75" s="99">
        <f t="shared" si="668"/>
        <v>10</v>
      </c>
      <c r="IP75" s="99">
        <f t="shared" si="668"/>
        <v>10</v>
      </c>
      <c r="IQ75" s="99">
        <f t="shared" si="668"/>
        <v>10</v>
      </c>
      <c r="IR75" s="99">
        <f t="shared" si="668"/>
        <v>10</v>
      </c>
      <c r="IS75" s="99">
        <f t="shared" si="668"/>
        <v>10</v>
      </c>
      <c r="IT75" s="99">
        <f t="shared" si="668"/>
        <v>10</v>
      </c>
      <c r="IU75" s="99">
        <f t="shared" si="668"/>
        <v>10</v>
      </c>
      <c r="IV75" s="99">
        <f t="shared" si="668"/>
        <v>5</v>
      </c>
      <c r="IW75" s="99">
        <f t="shared" si="668"/>
        <v>5</v>
      </c>
      <c r="IX75" s="99">
        <f t="shared" si="668"/>
        <v>5</v>
      </c>
      <c r="IY75" s="99">
        <f t="shared" si="668"/>
        <v>5</v>
      </c>
      <c r="IZ75" s="99">
        <f t="shared" si="668"/>
        <v>5</v>
      </c>
      <c r="JA75" s="99">
        <f t="shared" si="668"/>
        <v>5</v>
      </c>
      <c r="JB75" s="99">
        <f t="shared" si="668"/>
        <v>5</v>
      </c>
      <c r="JC75" s="99">
        <f t="shared" si="668"/>
        <v>5</v>
      </c>
      <c r="JD75" s="99">
        <f t="shared" si="668"/>
        <v>5</v>
      </c>
      <c r="JE75" s="99">
        <f t="shared" si="668"/>
        <v>5</v>
      </c>
      <c r="JF75" s="99">
        <f t="shared" si="668"/>
        <v>5</v>
      </c>
      <c r="JG75" s="99">
        <f t="shared" si="668"/>
        <v>5</v>
      </c>
      <c r="JH75" s="99">
        <f t="shared" si="668"/>
        <v>5</v>
      </c>
      <c r="JI75" s="99">
        <f t="shared" si="668"/>
        <v>5</v>
      </c>
      <c r="JJ75" s="99">
        <f t="shared" si="668"/>
        <v>0</v>
      </c>
      <c r="JK75" s="99">
        <f t="shared" si="668"/>
        <v>0</v>
      </c>
      <c r="JL75" s="99">
        <f t="shared" si="668"/>
        <v>0</v>
      </c>
      <c r="JM75" s="99">
        <f t="shared" si="668"/>
        <v>0</v>
      </c>
      <c r="JN75" s="99">
        <f t="shared" si="668"/>
        <v>0</v>
      </c>
      <c r="JO75" s="99">
        <f t="shared" si="668"/>
        <v>0</v>
      </c>
      <c r="JP75" s="99">
        <f t="shared" si="668"/>
        <v>0</v>
      </c>
      <c r="JQ75" s="99">
        <f t="shared" si="668"/>
        <v>0</v>
      </c>
      <c r="JR75" s="99">
        <f t="shared" si="668"/>
        <v>0</v>
      </c>
      <c r="JS75" s="99">
        <f t="shared" si="668"/>
        <v>0</v>
      </c>
      <c r="JT75" s="99">
        <f t="shared" si="668"/>
        <v>0</v>
      </c>
      <c r="JU75" s="99">
        <f t="shared" si="668"/>
        <v>0</v>
      </c>
      <c r="JV75" s="99">
        <f t="shared" si="668"/>
        <v>0</v>
      </c>
      <c r="JW75" s="99">
        <f t="shared" si="668"/>
        <v>355</v>
      </c>
      <c r="JX75" s="99">
        <f t="shared" si="668"/>
        <v>355</v>
      </c>
      <c r="JY75" s="99"/>
      <c r="JZ75" s="99"/>
      <c r="KA75" s="99"/>
      <c r="KH75" s="103">
        <v>7</v>
      </c>
      <c r="KI75" s="100">
        <f>'initial figures'!$U30/(KI13)</f>
        <v>156020.83861012707</v>
      </c>
      <c r="KJ75" s="100">
        <f>'initial figures'!$U30/(KJ13)</f>
        <v>124029.8927113151</v>
      </c>
      <c r="KK75" s="100">
        <f>'initial figures'!$U30/(KK13)</f>
        <v>111448.84265485387</v>
      </c>
      <c r="KL75" s="100">
        <f>'initial figures'!$U30/(KL13)</f>
        <v>100821.93221602321</v>
      </c>
      <c r="KM75" s="100">
        <f>'initial figures'!$U30/(KM13)</f>
        <v>91822.698358061127</v>
      </c>
      <c r="KN75" s="100">
        <f>'initial figures'!$U30/(KN13)</f>
        <v>84157.395532453826</v>
      </c>
      <c r="KO75" s="100">
        <f>'initial figures'!$U30/(KO13)</f>
        <v>77581.193526817326</v>
      </c>
      <c r="KP75" s="100">
        <f>'initial figures'!$U30/(KP13)</f>
        <v>71896.368529246989</v>
      </c>
      <c r="KQ75" s="100">
        <f>'initial figures'!$U30/(KQ13)</f>
        <v>66945.12068725584</v>
      </c>
      <c r="KR75" s="100">
        <f>'initial figures'!$U30/(KR13)</f>
        <v>62601.789658627189</v>
      </c>
      <c r="KS75" s="100">
        <f>'initial figures'!$U30/(KS13)</f>
        <v>58766.031023202784</v>
      </c>
      <c r="KT75" s="100">
        <f>'initial figures'!$U30/(KT13)</f>
        <v>55357.285900516217</v>
      </c>
      <c r="KU75" s="100">
        <f>'initial figures'!$U30/(KU13)</f>
        <v>52310.44853527419</v>
      </c>
      <c r="KV75" s="100">
        <f>'initial figures'!$U30/(KV13)</f>
        <v>49572.521219127702</v>
      </c>
      <c r="KW75" s="100">
        <f>'initial figures'!$U30/(KW13)</f>
        <v>47100.043626713952</v>
      </c>
      <c r="KX75" s="100">
        <f>'initial figures'!$U30/(KX13)</f>
        <v>44857.116066291768</v>
      </c>
      <c r="KY75" s="100">
        <f>'initial figures'!$U30/(KY13)</f>
        <v>42813.873969166954</v>
      </c>
      <c r="KZ75" s="100">
        <f>'initial figures'!$U30/(KZ13)</f>
        <v>40945.304408311327</v>
      </c>
      <c r="LA75" s="100">
        <f>'initial figures'!$U30/(LA13)</f>
        <v>40945.304408311327</v>
      </c>
      <c r="LB75" s="100">
        <f>'initial figures'!$U30/(LB13)</f>
        <v>38256.381540435948</v>
      </c>
      <c r="LC75" s="100">
        <f>'initial figures'!$U30/(LC13)</f>
        <v>37037.741204733982</v>
      </c>
      <c r="LD75" s="100">
        <f>'initial figures'!$U30/(LD13)</f>
        <v>35893.021724639737</v>
      </c>
      <c r="LE75" s="100">
        <f>'initial figures'!$U30/(LE13)</f>
        <v>34815.809188521998</v>
      </c>
      <c r="LF75" s="100">
        <f>'initial figures'!$U30/(LF13)</f>
        <v>33800.397961998293</v>
      </c>
      <c r="LG75" s="100">
        <f>'initial figures'!$U30/(LG13)</f>
        <v>32841.697338769991</v>
      </c>
      <c r="LH75" s="100">
        <f>'initial figures'!$U30/(LH13)</f>
        <v>31935.152281748215</v>
      </c>
      <c r="LI75" s="100">
        <f>'initial figures'!$U30/(LI13)</f>
        <v>31076.675889765222</v>
      </c>
      <c r="LJ75" s="100">
        <f>'initial figures'!$U30/(LJ13)</f>
        <v>30262.591656183191</v>
      </c>
      <c r="LK75" s="100">
        <f>'initial figures'!$U30/(LK13)</f>
        <v>29489.583933164151</v>
      </c>
      <c r="LL75" s="100">
        <f>'initial figures'!$U30/(LL13)</f>
        <v>28754.655296118075</v>
      </c>
      <c r="LM75" s="100">
        <f>'initial figures'!$U30/(LM13)</f>
        <v>28055.089730319625</v>
      </c>
      <c r="LN75" s="100">
        <f>'initial figures'!$U30/(LN13)</f>
        <v>27388.420746528172</v>
      </c>
      <c r="LO75" s="100">
        <f>'initial figures'!$U30/(LO13)</f>
        <v>26752.403683112316</v>
      </c>
      <c r="LP75" s="100">
        <f>'initial figures'!$U30/(LP13)</f>
        <v>26144.991575377597</v>
      </c>
      <c r="LQ75" s="100">
        <f>'initial figures'!$U30/(LQ13)</f>
        <v>25564.314073856618</v>
      </c>
      <c r="LR75" s="100">
        <f>'initial figures'!$U30/(LR13)</f>
        <v>25008.658976490133</v>
      </c>
      <c r="LS75" s="100">
        <f>'initial figures'!$U30/(LS13)</f>
        <v>25048.356395254741</v>
      </c>
      <c r="LT75" s="100">
        <f>'initial figures'!$U30/(LT13)</f>
        <v>24230.659521134705</v>
      </c>
      <c r="LU75" s="100">
        <f>'initial figures'!$U30/(LU13)</f>
        <v>23838.938699445705</v>
      </c>
      <c r="LV75" s="100">
        <f>'initial figures'!$U30/(LV13)</f>
        <v>23458.127650069793</v>
      </c>
      <c r="LW75" s="100">
        <f>'initial figures'!$U30/(LW13)</f>
        <v>23087.857286044346</v>
      </c>
      <c r="LX75" s="100">
        <f>'initial figures'!$U30/(LX13)</f>
        <v>22727.768984750452</v>
      </c>
      <c r="LY75" s="100">
        <f>'initial figures'!$U30/(LY13)</f>
        <v>22377.51487204244</v>
      </c>
      <c r="LZ75" s="100">
        <f>'initial figures'!$U30/(LZ13)</f>
        <v>22036.757984693784</v>
      </c>
      <c r="MA75" s="100">
        <f>'initial figures'!$U30/(MA13)</f>
        <v>21705.172332044433</v>
      </c>
      <c r="MB75" s="100">
        <f>'initial figures'!$U30/(MB13)</f>
        <v>21382.442874689594</v>
      </c>
      <c r="MC75" s="100">
        <f>'initial figures'!$U30/(MC13)</f>
        <v>21068.265435416033</v>
      </c>
      <c r="MD75" s="100">
        <f>'initial figures'!$U30/(MD13)</f>
        <v>20762.346555317708</v>
      </c>
      <c r="ME75" s="100">
        <f>'initial figures'!$U30/(ME13)</f>
        <v>20464.403306062421</v>
      </c>
      <c r="MF75" s="100">
        <f>'initial figures'!$U30/(MF13)</f>
        <v>20174.163067595433</v>
      </c>
      <c r="MG75" s="100">
        <f>'initial figures'!$U30/(MG13)</f>
        <v>19891.363279117406</v>
      </c>
      <c r="MH75" s="100">
        <f>'initial figures'!$U30/(MH13)</f>
        <v>19615.751169932282</v>
      </c>
      <c r="MI75" s="100">
        <f>'initial figures'!$U30/(MI13)</f>
        <v>19347.083475697014</v>
      </c>
      <c r="MJ75" s="100">
        <f>'initial figures'!$U30/(MJ13)</f>
        <v>19085.126144695572</v>
      </c>
      <c r="MK75" s="100"/>
      <c r="ML75" s="100"/>
      <c r="MM75" s="100"/>
      <c r="MN75" s="100"/>
      <c r="MO75" s="100"/>
      <c r="MP75" s="100"/>
      <c r="MQ75" s="100"/>
      <c r="MR75" s="100"/>
      <c r="MS75" s="100"/>
      <c r="MT75" s="100"/>
      <c r="MU75" s="100"/>
      <c r="MV75" s="100"/>
      <c r="MW75" s="100"/>
      <c r="MX75" s="100"/>
      <c r="MY75" s="100"/>
      <c r="MZ75" s="100"/>
      <c r="NA75" s="100"/>
      <c r="NB75" s="100"/>
      <c r="NC75" s="100"/>
      <c r="ND75" s="100"/>
      <c r="NE75" s="100"/>
      <c r="NF75" s="100"/>
      <c r="NG75" s="100">
        <f t="shared" ref="NG75:PH75" si="669">MOD(ROUND(NG44*2,-1)/2,360)</f>
        <v>45</v>
      </c>
      <c r="NH75" s="100">
        <f t="shared" si="669"/>
        <v>35</v>
      </c>
      <c r="NI75" s="100">
        <f t="shared" si="669"/>
        <v>30</v>
      </c>
      <c r="NJ75" s="100">
        <f t="shared" si="669"/>
        <v>25</v>
      </c>
      <c r="NK75" s="100">
        <f t="shared" si="669"/>
        <v>25</v>
      </c>
      <c r="NL75" s="100">
        <f t="shared" si="669"/>
        <v>20</v>
      </c>
      <c r="NM75" s="100">
        <f t="shared" si="669"/>
        <v>20</v>
      </c>
      <c r="NN75" s="100">
        <f t="shared" si="669"/>
        <v>20</v>
      </c>
      <c r="NO75" s="100">
        <f t="shared" si="669"/>
        <v>15</v>
      </c>
      <c r="NP75" s="100">
        <f t="shared" si="669"/>
        <v>15</v>
      </c>
      <c r="NQ75" s="100">
        <f t="shared" si="669"/>
        <v>15</v>
      </c>
      <c r="NR75" s="100">
        <f t="shared" si="669"/>
        <v>15</v>
      </c>
      <c r="NS75" s="100">
        <f t="shared" si="669"/>
        <v>15</v>
      </c>
      <c r="NT75" s="100">
        <f t="shared" si="669"/>
        <v>10</v>
      </c>
      <c r="NU75" s="100">
        <f t="shared" si="669"/>
        <v>10</v>
      </c>
      <c r="NV75" s="100">
        <f t="shared" si="669"/>
        <v>10</v>
      </c>
      <c r="NW75" s="100">
        <f t="shared" si="669"/>
        <v>10</v>
      </c>
      <c r="NX75" s="100">
        <f t="shared" si="669"/>
        <v>10</v>
      </c>
      <c r="NY75" s="100">
        <f t="shared" si="669"/>
        <v>10</v>
      </c>
      <c r="NZ75" s="100">
        <f t="shared" si="669"/>
        <v>10</v>
      </c>
      <c r="OA75" s="100">
        <f t="shared" si="669"/>
        <v>10</v>
      </c>
      <c r="OB75" s="100">
        <f t="shared" si="669"/>
        <v>10</v>
      </c>
      <c r="OC75" s="100">
        <f t="shared" si="669"/>
        <v>10</v>
      </c>
      <c r="OD75" s="100">
        <f t="shared" si="669"/>
        <v>10</v>
      </c>
      <c r="OE75" s="100">
        <f t="shared" si="669"/>
        <v>10</v>
      </c>
      <c r="OF75" s="100">
        <f t="shared" si="669"/>
        <v>5</v>
      </c>
      <c r="OG75" s="100">
        <f t="shared" si="669"/>
        <v>5</v>
      </c>
      <c r="OH75" s="100">
        <f t="shared" si="669"/>
        <v>5</v>
      </c>
      <c r="OI75" s="100">
        <f t="shared" si="669"/>
        <v>5</v>
      </c>
      <c r="OJ75" s="100">
        <f t="shared" si="669"/>
        <v>5</v>
      </c>
      <c r="OK75" s="100">
        <f t="shared" si="669"/>
        <v>5</v>
      </c>
      <c r="OL75" s="100">
        <f t="shared" si="669"/>
        <v>5</v>
      </c>
      <c r="OM75" s="100">
        <f t="shared" si="669"/>
        <v>5</v>
      </c>
      <c r="ON75" s="100">
        <f t="shared" si="669"/>
        <v>5</v>
      </c>
      <c r="OO75" s="100">
        <f t="shared" si="669"/>
        <v>5</v>
      </c>
      <c r="OP75" s="100">
        <f t="shared" si="669"/>
        <v>5</v>
      </c>
      <c r="OQ75" s="100">
        <f t="shared" si="669"/>
        <v>5</v>
      </c>
      <c r="OR75" s="100">
        <f t="shared" si="669"/>
        <v>5</v>
      </c>
      <c r="OS75" s="100">
        <f t="shared" si="669"/>
        <v>5</v>
      </c>
      <c r="OT75" s="100">
        <f t="shared" si="669"/>
        <v>0</v>
      </c>
      <c r="OU75" s="100">
        <f t="shared" si="669"/>
        <v>0</v>
      </c>
      <c r="OV75" s="100">
        <f t="shared" si="669"/>
        <v>0</v>
      </c>
      <c r="OW75" s="100">
        <f t="shared" si="669"/>
        <v>0</v>
      </c>
      <c r="OX75" s="100">
        <f t="shared" si="669"/>
        <v>0</v>
      </c>
      <c r="OY75" s="100">
        <f t="shared" si="669"/>
        <v>0</v>
      </c>
      <c r="OZ75" s="100">
        <f t="shared" si="669"/>
        <v>0</v>
      </c>
      <c r="PA75" s="100">
        <f t="shared" si="669"/>
        <v>0</v>
      </c>
      <c r="PB75" s="100">
        <f t="shared" si="669"/>
        <v>0</v>
      </c>
      <c r="PC75" s="100">
        <f t="shared" si="669"/>
        <v>0</v>
      </c>
      <c r="PD75" s="100">
        <f t="shared" si="669"/>
        <v>0</v>
      </c>
      <c r="PE75" s="100">
        <f t="shared" si="669"/>
        <v>0</v>
      </c>
      <c r="PF75" s="100">
        <f t="shared" si="669"/>
        <v>0</v>
      </c>
      <c r="PG75" s="100">
        <f t="shared" si="669"/>
        <v>355</v>
      </c>
      <c r="PH75" s="100">
        <f t="shared" si="669"/>
        <v>355</v>
      </c>
      <c r="PI75" s="100"/>
      <c r="PJ75" s="100"/>
      <c r="PK75" s="100"/>
    </row>
    <row r="76" spans="1:427" x14ac:dyDescent="0.2">
      <c r="A76" s="92"/>
      <c r="B76" s="92"/>
      <c r="C76" s="101">
        <v>8</v>
      </c>
      <c r="D76" s="98">
        <f>'initial figures'!$P31/(D14)</f>
        <v>157765.83531345378</v>
      </c>
      <c r="E76" s="98">
        <f>'initial figures'!$P31/(E14)</f>
        <v>124889.95736445799</v>
      </c>
      <c r="F76" s="98">
        <f>'initial figures'!$P31/(F14)</f>
        <v>112067.54232771161</v>
      </c>
      <c r="G76" s="98">
        <f>'initial figures'!$P31/(G14)</f>
        <v>101276.31202132387</v>
      </c>
      <c r="H76" s="98">
        <f>'initial figures'!$P31/(H14)</f>
        <v>92163.299428117432</v>
      </c>
      <c r="I76" s="98">
        <f>'initial figures'!$P31/(I14)</f>
        <v>84417.658687283794</v>
      </c>
      <c r="J76" s="98">
        <f>'initial figures'!$P31/(J14)</f>
        <v>77783.594391392267</v>
      </c>
      <c r="K76" s="98">
        <f>'initial figures'!$P31/(K14)</f>
        <v>72056.293425682481</v>
      </c>
      <c r="L76" s="98">
        <f>'initial figures'!$P31/(L14)</f>
        <v>67073.304539818608</v>
      </c>
      <c r="M76" s="98">
        <f>'initial figures'!$P31/(M14)</f>
        <v>62705.86205638291</v>
      </c>
      <c r="N76" s="98">
        <f>'initial figures'!$P31/(N14)</f>
        <v>58851.510532800101</v>
      </c>
      <c r="O76" s="98">
        <f>'initial figures'!$P31/(O14)</f>
        <v>55428.230169051552</v>
      </c>
      <c r="P76" s="98">
        <f>'initial figures'!$P31/(P14)</f>
        <v>52369.886745677592</v>
      </c>
      <c r="Q76" s="98">
        <f>'initial figures'!$P31/(Q14)</f>
        <v>49622.746741947049</v>
      </c>
      <c r="R76" s="98">
        <f>'initial figures'!$P31/(R14)</f>
        <v>47142.815375293954</v>
      </c>
      <c r="S76" s="98">
        <f>'initial figures'!$P31/(S14)</f>
        <v>44893.799240885368</v>
      </c>
      <c r="T76" s="98">
        <f>'initial figures'!$P31/(T14)</f>
        <v>42845.539911333151</v>
      </c>
      <c r="U76" s="98">
        <f>'initial figures'!$P31/(U14)</f>
        <v>40972.802442972272</v>
      </c>
      <c r="V76" s="98">
        <f>'initial figures'!$P31/(V14)</f>
        <v>40972.802442972272</v>
      </c>
      <c r="W76" s="98">
        <f>'initial figures'!$P31/(W14)</f>
        <v>38278.349037989581</v>
      </c>
      <c r="X76" s="98">
        <f>'initial figures'!$P31/(X14)</f>
        <v>37057.466636622194</v>
      </c>
      <c r="Y76" s="98">
        <f>'initial figures'!$P31/(Y14)</f>
        <v>35910.784124673432</v>
      </c>
      <c r="Z76" s="98">
        <f>'initial figures'!$P31/(Z14)</f>
        <v>34831.846541214829</v>
      </c>
      <c r="AA76" s="98">
        <f>'initial figures'!$P31/(AA14)</f>
        <v>33814.914130975754</v>
      </c>
      <c r="AB76" s="98">
        <f>'initial figures'!$P31/(AB14)</f>
        <v>32854.867684163037</v>
      </c>
      <c r="AC76" s="98">
        <f>'initial figures'!$P31/(AC14)</f>
        <v>31947.128239802725</v>
      </c>
      <c r="AD76" s="98">
        <f>'initial figures'!$P31/(AD14)</f>
        <v>31087.588726042275</v>
      </c>
      <c r="AE76" s="98">
        <f>'initial figures'!$P31/(AE14)</f>
        <v>30272.555556912735</v>
      </c>
      <c r="AF76" s="98">
        <f>'initial figures'!$P31/(AF14)</f>
        <v>29498.698563650669</v>
      </c>
      <c r="AG76" s="98">
        <f>'initial figures'!$P31/(AG14)</f>
        <v>28763.007927752311</v>
      </c>
      <c r="AH76" s="98">
        <f>'initial figures'!$P31/(AH14)</f>
        <v>28062.75701665501</v>
      </c>
      <c r="AI76" s="98">
        <f>'initial figures'!$P31/(AI14)</f>
        <v>27395.470212509561</v>
      </c>
      <c r="AJ76" s="98">
        <f>'initial figures'!$P31/(AJ14)</f>
        <v>26758.894978767759</v>
      </c>
      <c r="AK76" s="98">
        <f>'initial figures'!$P31/(AK14)</f>
        <v>26150.977535257229</v>
      </c>
      <c r="AL76" s="98">
        <f>'initial figures'!$P31/(AL14)</f>
        <v>25569.841615592981</v>
      </c>
      <c r="AM76" s="98">
        <f>'initial figures'!$P31/(AM14)</f>
        <v>25013.769865582846</v>
      </c>
      <c r="AN76" s="98">
        <f>'initial figures'!$P31/(AN14)</f>
        <v>25052.490437432589</v>
      </c>
      <c r="AO76" s="98">
        <f>'initial figures'!$P31/(AO14)</f>
        <v>24233.49311807007</v>
      </c>
      <c r="AP76" s="98">
        <f>'initial figures'!$P31/(AP14)</f>
        <v>23841.204486727867</v>
      </c>
      <c r="AQ76" s="98">
        <f>'initial figures'!$P31/(AQ14)</f>
        <v>23459.874418834985</v>
      </c>
      <c r="AR76" s="98">
        <f>'initial figures'!$P31/(AR14)</f>
        <v>23089.129715557239</v>
      </c>
      <c r="AS76" s="98">
        <f>'initial figures'!$P31/(AS14)</f>
        <v>22728.608001109329</v>
      </c>
      <c r="AT76" s="98">
        <f>'initial figures'!$P31/(AT14)</f>
        <v>22377.957975051802</v>
      </c>
      <c r="AU76" s="98">
        <f>'initial figures'!$P31/(AU14)</f>
        <v>22036.83954562229</v>
      </c>
      <c r="AV76" s="98">
        <f>'initial figures'!$P31/(AV14)</f>
        <v>21704.923864795212</v>
      </c>
      <c r="AW76" s="98">
        <f>'initial figures'!$P31/(AW14)</f>
        <v>21381.893282721907</v>
      </c>
      <c r="AX76" s="98">
        <f>'initial figures'!$P31/(AX14)</f>
        <v>21067.441236574468</v>
      </c>
      <c r="AY76" s="98">
        <f>'initial figures'!$P31/(AY14)</f>
        <v>20761.272086550245</v>
      </c>
      <c r="AZ76" s="98">
        <f>'initial figures'!$P31/(AZ14)</f>
        <v>20463.100909843266</v>
      </c>
      <c r="BA76" s="98">
        <f>'initial figures'!$P31/(BA14)</f>
        <v>20172.653261712956</v>
      </c>
      <c r="BB76" s="98">
        <f>'initial figures'!$P31/(BB14)</f>
        <v>19889.664911342596</v>
      </c>
      <c r="BC76" s="98">
        <f>'initial figures'!$P31/(BC14)</f>
        <v>19613.88155894872</v>
      </c>
      <c r="BD76" s="98">
        <f>'initial figures'!$P31/(BD14)</f>
        <v>19345.058539549223</v>
      </c>
      <c r="BE76" s="98">
        <f>'initial figures'!$P31/(BE14)</f>
        <v>19082.960517898417</v>
      </c>
      <c r="BF76" s="98"/>
      <c r="BG76" s="98"/>
      <c r="BH76" s="98"/>
      <c r="BI76" s="98"/>
      <c r="BJ76" s="98"/>
      <c r="BK76" s="98"/>
      <c r="BL76" s="98"/>
      <c r="BM76" s="98"/>
      <c r="BN76" s="98"/>
      <c r="BO76" s="98"/>
      <c r="BP76" s="98"/>
      <c r="BQ76" s="98"/>
      <c r="BR76" s="98"/>
      <c r="BS76" s="98"/>
      <c r="BT76" s="98"/>
      <c r="BU76" s="98"/>
      <c r="BV76" s="98"/>
      <c r="BW76" s="98"/>
      <c r="BX76" s="98"/>
      <c r="BY76" s="98"/>
      <c r="BZ76" s="98">
        <f t="shared" si="648"/>
        <v>45</v>
      </c>
      <c r="CA76" s="98">
        <f t="shared" ref="CA76:EA76" si="670">MOD(ROUND(CA45*2,-1)/2,360)</f>
        <v>35</v>
      </c>
      <c r="CB76" s="98">
        <f t="shared" si="670"/>
        <v>30</v>
      </c>
      <c r="CC76" s="98">
        <f t="shared" si="670"/>
        <v>25</v>
      </c>
      <c r="CD76" s="98">
        <f t="shared" si="670"/>
        <v>25</v>
      </c>
      <c r="CE76" s="98">
        <f t="shared" si="670"/>
        <v>20</v>
      </c>
      <c r="CF76" s="98">
        <f t="shared" si="670"/>
        <v>20</v>
      </c>
      <c r="CG76" s="98">
        <f t="shared" si="670"/>
        <v>15</v>
      </c>
      <c r="CH76" s="98">
        <f t="shared" si="670"/>
        <v>15</v>
      </c>
      <c r="CI76" s="98">
        <f t="shared" si="670"/>
        <v>15</v>
      </c>
      <c r="CJ76" s="98">
        <f t="shared" si="670"/>
        <v>15</v>
      </c>
      <c r="CK76" s="98">
        <f t="shared" si="670"/>
        <v>15</v>
      </c>
      <c r="CL76" s="98">
        <f t="shared" si="670"/>
        <v>10</v>
      </c>
      <c r="CM76" s="98">
        <f t="shared" si="670"/>
        <v>10</v>
      </c>
      <c r="CN76" s="98">
        <f t="shared" si="670"/>
        <v>10</v>
      </c>
      <c r="CO76" s="98">
        <f t="shared" si="670"/>
        <v>10</v>
      </c>
      <c r="CP76" s="98">
        <f t="shared" si="670"/>
        <v>10</v>
      </c>
      <c r="CQ76" s="98">
        <f t="shared" si="670"/>
        <v>10</v>
      </c>
      <c r="CR76" s="98">
        <f t="shared" si="670"/>
        <v>10</v>
      </c>
      <c r="CS76" s="98">
        <f t="shared" si="670"/>
        <v>10</v>
      </c>
      <c r="CT76" s="98">
        <f t="shared" si="670"/>
        <v>10</v>
      </c>
      <c r="CU76" s="98">
        <f t="shared" si="670"/>
        <v>5</v>
      </c>
      <c r="CV76" s="98">
        <f t="shared" si="670"/>
        <v>5</v>
      </c>
      <c r="CW76" s="98">
        <f t="shared" si="670"/>
        <v>5</v>
      </c>
      <c r="CX76" s="98">
        <f t="shared" si="670"/>
        <v>5</v>
      </c>
      <c r="CY76" s="98">
        <f t="shared" si="670"/>
        <v>5</v>
      </c>
      <c r="CZ76" s="98">
        <f t="shared" si="670"/>
        <v>5</v>
      </c>
      <c r="DA76" s="98">
        <f t="shared" si="670"/>
        <v>5</v>
      </c>
      <c r="DB76" s="98">
        <f t="shared" si="670"/>
        <v>5</v>
      </c>
      <c r="DC76" s="98">
        <f t="shared" si="670"/>
        <v>5</v>
      </c>
      <c r="DD76" s="98">
        <f t="shared" si="670"/>
        <v>5</v>
      </c>
      <c r="DE76" s="98">
        <f t="shared" si="670"/>
        <v>5</v>
      </c>
      <c r="DF76" s="98">
        <f t="shared" si="670"/>
        <v>5</v>
      </c>
      <c r="DG76" s="98">
        <f t="shared" si="670"/>
        <v>5</v>
      </c>
      <c r="DH76" s="98">
        <f t="shared" si="670"/>
        <v>5</v>
      </c>
      <c r="DI76" s="98">
        <f t="shared" si="670"/>
        <v>5</v>
      </c>
      <c r="DJ76" s="98">
        <f t="shared" si="670"/>
        <v>5</v>
      </c>
      <c r="DK76" s="98">
        <f t="shared" si="670"/>
        <v>0</v>
      </c>
      <c r="DL76" s="98">
        <f t="shared" si="670"/>
        <v>0</v>
      </c>
      <c r="DM76" s="98">
        <f t="shared" si="670"/>
        <v>0</v>
      </c>
      <c r="DN76" s="98">
        <f t="shared" si="670"/>
        <v>0</v>
      </c>
      <c r="DO76" s="98">
        <f t="shared" si="670"/>
        <v>0</v>
      </c>
      <c r="DP76" s="98">
        <f t="shared" si="670"/>
        <v>0</v>
      </c>
      <c r="DQ76" s="98">
        <f t="shared" si="670"/>
        <v>0</v>
      </c>
      <c r="DR76" s="98">
        <f t="shared" si="670"/>
        <v>0</v>
      </c>
      <c r="DS76" s="98">
        <f t="shared" si="670"/>
        <v>0</v>
      </c>
      <c r="DT76" s="98">
        <f t="shared" si="670"/>
        <v>0</v>
      </c>
      <c r="DU76" s="98">
        <f t="shared" si="670"/>
        <v>0</v>
      </c>
      <c r="DV76" s="98">
        <f t="shared" si="670"/>
        <v>0</v>
      </c>
      <c r="DW76" s="98">
        <f t="shared" si="670"/>
        <v>355</v>
      </c>
      <c r="DX76" s="98">
        <f t="shared" si="670"/>
        <v>355</v>
      </c>
      <c r="DY76" s="98">
        <f t="shared" si="670"/>
        <v>355</v>
      </c>
      <c r="DZ76" s="98">
        <f t="shared" si="670"/>
        <v>355</v>
      </c>
      <c r="EA76" s="98">
        <f t="shared" si="670"/>
        <v>355</v>
      </c>
      <c r="EB76" s="98"/>
      <c r="EC76" s="98"/>
      <c r="ED76" s="98"/>
      <c r="EE76" s="98"/>
      <c r="EF76" s="98"/>
      <c r="EG76" s="98"/>
      <c r="EH76" s="98"/>
      <c r="EI76" s="98"/>
      <c r="EJ76" s="98"/>
      <c r="EK76" s="98"/>
      <c r="EL76" s="98"/>
      <c r="EM76" s="98"/>
      <c r="EN76" s="98"/>
      <c r="EO76" s="98"/>
      <c r="EP76" s="98"/>
      <c r="EU76" s="94"/>
      <c r="EV76" s="94"/>
      <c r="EW76" s="94"/>
      <c r="EX76" s="102">
        <v>8</v>
      </c>
      <c r="EY76" s="99">
        <f>'initial figures'!$S31/(EY14)</f>
        <v>177016.17868005944</v>
      </c>
      <c r="EZ76" s="99">
        <f>'initial figures'!$S31/(EZ14)</f>
        <v>140128.83691990722</v>
      </c>
      <c r="FA76" s="99">
        <f>'initial figures'!$S31/(FA14)</f>
        <v>125741.85061995877</v>
      </c>
      <c r="FB76" s="99">
        <f>'initial figures'!$S31/(FB14)</f>
        <v>113633.89107156913</v>
      </c>
      <c r="FC76" s="99">
        <f>'initial figures'!$S31/(FC14)</f>
        <v>103408.92276770531</v>
      </c>
      <c r="FD76" s="99">
        <f>'initial figures'!$S31/(FD14)</f>
        <v>94718.170916096846</v>
      </c>
      <c r="FE76" s="99">
        <f>'initial figures'!$S31/(FE14)</f>
        <v>87274.628349080798</v>
      </c>
      <c r="FF76" s="99">
        <f>'initial figures'!$S31/(FF14)</f>
        <v>80848.490972212952</v>
      </c>
      <c r="FG76" s="99">
        <f>'initial figures'!$S31/(FG14)</f>
        <v>75257.485484692108</v>
      </c>
      <c r="FH76" s="99">
        <f>'initial figures'!$S31/(FH14)</f>
        <v>70357.134420174858</v>
      </c>
      <c r="FI76" s="99">
        <f>'initial figures'!$S31/(FI14)</f>
        <v>66032.480881348063</v>
      </c>
      <c r="FJ76" s="99">
        <f>'initial figures'!$S31/(FJ14)</f>
        <v>62191.497138972649</v>
      </c>
      <c r="FK76" s="99">
        <f>'initial figures'!$S31/(FK14)</f>
        <v>58759.97937835403</v>
      </c>
      <c r="FL76" s="99">
        <f>'initial figures'!$S31/(FL14)</f>
        <v>55677.637597617198</v>
      </c>
      <c r="FM76" s="99">
        <f>'initial figures'!$S31/(FM14)</f>
        <v>52895.108838830136</v>
      </c>
      <c r="FN76" s="99">
        <f>'initial figures'!$S31/(FN14)</f>
        <v>50371.671232000845</v>
      </c>
      <c r="FO76" s="99">
        <f>'initial figures'!$S31/(FO14)</f>
        <v>48073.486465047084</v>
      </c>
      <c r="FP76" s="99">
        <f>'initial figures'!$S31/(FP14)</f>
        <v>45972.240465483439</v>
      </c>
      <c r="FQ76" s="99">
        <f>'initial figures'!$S31/(FQ14)</f>
        <v>45972.240465483439</v>
      </c>
      <c r="FR76" s="99">
        <f>'initial figures'!$S31/(FR14)</f>
        <v>42949.014020836097</v>
      </c>
      <c r="FS76" s="99">
        <f>'initial figures'!$S31/(FS14)</f>
        <v>41579.161435969399</v>
      </c>
      <c r="FT76" s="99">
        <f>'initial figures'!$S31/(FT14)</f>
        <v>40292.562496337552</v>
      </c>
      <c r="FU76" s="99">
        <f>'initial figures'!$S31/(FU14)</f>
        <v>39081.97461665704</v>
      </c>
      <c r="FV76" s="99">
        <f>'initial figures'!$S31/(FV14)</f>
        <v>37940.95768559102</v>
      </c>
      <c r="FW76" s="99">
        <f>'initial figures'!$S31/(FW14)</f>
        <v>36863.767855280123</v>
      </c>
      <c r="FX76" s="99">
        <f>'initial figures'!$S31/(FX14)</f>
        <v>35845.267447010046</v>
      </c>
      <c r="FY76" s="99">
        <f>'initial figures'!$S31/(FY14)</f>
        <v>34880.848250369083</v>
      </c>
      <c r="FZ76" s="99">
        <f>'initial figures'!$S31/(FZ14)</f>
        <v>33966.365993737527</v>
      </c>
      <c r="GA76" s="99">
        <f>'initial figures'!$S31/(GA14)</f>
        <v>33098.084166306857</v>
      </c>
      <c r="GB76" s="99">
        <f>'initial figures'!$S31/(GB14)</f>
        <v>32272.625696171752</v>
      </c>
      <c r="GC76" s="99">
        <f>'initial figures'!$S31/(GC14)</f>
        <v>31486.93125127882</v>
      </c>
      <c r="GD76" s="99">
        <f>'initial figures'!$S31/(GD14)</f>
        <v>30738.223142715447</v>
      </c>
      <c r="GE76" s="99">
        <f>'initial figures'!$S31/(GE14)</f>
        <v>30023.973982905558</v>
      </c>
      <c r="GF76" s="99">
        <f>'initial figures'!$S31/(GF14)</f>
        <v>29341.879392594674</v>
      </c>
      <c r="GG76" s="99">
        <f>'initial figures'!$S31/(GG14)</f>
        <v>28689.834166273642</v>
      </c>
      <c r="GH76" s="99">
        <f>'initial figures'!$S31/(GH14)</f>
        <v>28065.911400846286</v>
      </c>
      <c r="GI76" s="99">
        <f>'initial figures'!$S31/(GI14)</f>
        <v>28109.356597022823</v>
      </c>
      <c r="GJ76" s="99">
        <f>'initial figures'!$S31/(GJ14)</f>
        <v>27190.426490674236</v>
      </c>
      <c r="GK76" s="99">
        <f>'initial figures'!$S31/(GK14)</f>
        <v>26750.271406895426</v>
      </c>
      <c r="GL76" s="99">
        <f>'initial figures'!$S31/(GL14)</f>
        <v>26322.412033539393</v>
      </c>
      <c r="GM76" s="99">
        <f>'initial figures'!$S31/(GM14)</f>
        <v>25906.429634627053</v>
      </c>
      <c r="GN76" s="99">
        <f>'initial figures'!$S31/(GN14)</f>
        <v>25501.917617839918</v>
      </c>
      <c r="GO76" s="99">
        <f>'initial figures'!$S31/(GO14)</f>
        <v>25108.481817601911</v>
      </c>
      <c r="GP76" s="99">
        <f>'initial figures'!$S31/(GP14)</f>
        <v>24725.740644679492</v>
      </c>
      <c r="GQ76" s="99">
        <f>'initial figures'!$S31/(GQ14)</f>
        <v>24353.32512551931</v>
      </c>
      <c r="GR76" s="99">
        <f>'initial figures'!$S31/(GR14)</f>
        <v>23990.87885112916</v>
      </c>
      <c r="GS76" s="99">
        <f>'initial figures'!$S31/(GS14)</f>
        <v>23638.057852358717</v>
      </c>
      <c r="GT76" s="99">
        <f>'initial figures'!$S31/(GT14)</f>
        <v>23294.530415893598</v>
      </c>
      <c r="GU76" s="99">
        <f>'initial figures'!$S31/(GU14)</f>
        <v>22959.976853087432</v>
      </c>
      <c r="GV76" s="99">
        <f>'initial figures'!$S31/(GV14)</f>
        <v>22634.089231876624</v>
      </c>
      <c r="GW76" s="99">
        <f>'initial figures'!$S31/(GW14)</f>
        <v>22316.571080408608</v>
      </c>
      <c r="GX76" s="99">
        <f>'initial figures'!$S31/(GX14)</f>
        <v>22007.13706963342</v>
      </c>
      <c r="GY76" s="99">
        <f>'initial figures'!$S31/(GY14)</f>
        <v>21705.512680926007</v>
      </c>
      <c r="GZ76" s="99">
        <f>'initial figures'!$S31/(GZ14)</f>
        <v>21411.433863797771</v>
      </c>
      <c r="HA76" s="99"/>
      <c r="HB76" s="99"/>
      <c r="HC76" s="99"/>
      <c r="HD76" s="99"/>
      <c r="HE76" s="99"/>
      <c r="HF76" s="99"/>
      <c r="HG76" s="99"/>
      <c r="HH76" s="99"/>
      <c r="HI76" s="99"/>
      <c r="HJ76" s="99"/>
      <c r="HK76" s="99"/>
      <c r="HL76" s="99"/>
      <c r="HM76" s="99"/>
      <c r="HN76" s="99"/>
      <c r="HO76" s="99"/>
      <c r="HP76" s="99"/>
      <c r="HQ76" s="99"/>
      <c r="HR76" s="99"/>
      <c r="HS76" s="99"/>
      <c r="HT76" s="99"/>
      <c r="HU76" s="99"/>
      <c r="HV76" s="99"/>
      <c r="HW76" s="99">
        <f t="shared" ref="HW76:JX76" si="671">MOD(ROUND(HW45*2,-1)/2,360)</f>
        <v>45</v>
      </c>
      <c r="HX76" s="99">
        <f t="shared" si="671"/>
        <v>35</v>
      </c>
      <c r="HY76" s="99">
        <f t="shared" si="671"/>
        <v>30</v>
      </c>
      <c r="HZ76" s="99">
        <f t="shared" si="671"/>
        <v>25</v>
      </c>
      <c r="IA76" s="99">
        <f t="shared" si="671"/>
        <v>25</v>
      </c>
      <c r="IB76" s="99">
        <f t="shared" si="671"/>
        <v>20</v>
      </c>
      <c r="IC76" s="99">
        <f t="shared" si="671"/>
        <v>20</v>
      </c>
      <c r="ID76" s="99">
        <f t="shared" si="671"/>
        <v>15</v>
      </c>
      <c r="IE76" s="99">
        <f t="shared" si="671"/>
        <v>15</v>
      </c>
      <c r="IF76" s="99">
        <f t="shared" si="671"/>
        <v>15</v>
      </c>
      <c r="IG76" s="99">
        <f t="shared" si="671"/>
        <v>15</v>
      </c>
      <c r="IH76" s="99">
        <f t="shared" si="671"/>
        <v>15</v>
      </c>
      <c r="II76" s="99">
        <f t="shared" si="671"/>
        <v>10</v>
      </c>
      <c r="IJ76" s="99">
        <f t="shared" si="671"/>
        <v>10</v>
      </c>
      <c r="IK76" s="99">
        <f t="shared" si="671"/>
        <v>10</v>
      </c>
      <c r="IL76" s="99">
        <f t="shared" si="671"/>
        <v>10</v>
      </c>
      <c r="IM76" s="99">
        <f t="shared" si="671"/>
        <v>10</v>
      </c>
      <c r="IN76" s="99">
        <f t="shared" si="671"/>
        <v>10</v>
      </c>
      <c r="IO76" s="99">
        <f t="shared" si="671"/>
        <v>10</v>
      </c>
      <c r="IP76" s="99">
        <f t="shared" si="671"/>
        <v>10</v>
      </c>
      <c r="IQ76" s="99">
        <f t="shared" si="671"/>
        <v>10</v>
      </c>
      <c r="IR76" s="99">
        <f t="shared" si="671"/>
        <v>5</v>
      </c>
      <c r="IS76" s="99">
        <f t="shared" si="671"/>
        <v>5</v>
      </c>
      <c r="IT76" s="99">
        <f t="shared" si="671"/>
        <v>5</v>
      </c>
      <c r="IU76" s="99">
        <f t="shared" si="671"/>
        <v>5</v>
      </c>
      <c r="IV76" s="99">
        <f t="shared" si="671"/>
        <v>5</v>
      </c>
      <c r="IW76" s="99">
        <f t="shared" si="671"/>
        <v>5</v>
      </c>
      <c r="IX76" s="99">
        <f t="shared" si="671"/>
        <v>5</v>
      </c>
      <c r="IY76" s="99">
        <f t="shared" si="671"/>
        <v>5</v>
      </c>
      <c r="IZ76" s="99">
        <f t="shared" si="671"/>
        <v>5</v>
      </c>
      <c r="JA76" s="99">
        <f t="shared" si="671"/>
        <v>5</v>
      </c>
      <c r="JB76" s="99">
        <f t="shared" si="671"/>
        <v>5</v>
      </c>
      <c r="JC76" s="99">
        <f t="shared" si="671"/>
        <v>5</v>
      </c>
      <c r="JD76" s="99">
        <f t="shared" si="671"/>
        <v>5</v>
      </c>
      <c r="JE76" s="99">
        <f t="shared" si="671"/>
        <v>5</v>
      </c>
      <c r="JF76" s="99">
        <f t="shared" si="671"/>
        <v>5</v>
      </c>
      <c r="JG76" s="99">
        <f t="shared" si="671"/>
        <v>5</v>
      </c>
      <c r="JH76" s="99">
        <f t="shared" si="671"/>
        <v>0</v>
      </c>
      <c r="JI76" s="99">
        <f t="shared" si="671"/>
        <v>0</v>
      </c>
      <c r="JJ76" s="99">
        <f t="shared" si="671"/>
        <v>0</v>
      </c>
      <c r="JK76" s="99">
        <f t="shared" si="671"/>
        <v>0</v>
      </c>
      <c r="JL76" s="99">
        <f t="shared" si="671"/>
        <v>0</v>
      </c>
      <c r="JM76" s="99">
        <f t="shared" si="671"/>
        <v>0</v>
      </c>
      <c r="JN76" s="99">
        <f t="shared" si="671"/>
        <v>0</v>
      </c>
      <c r="JO76" s="99">
        <f t="shared" si="671"/>
        <v>0</v>
      </c>
      <c r="JP76" s="99">
        <f t="shared" si="671"/>
        <v>0</v>
      </c>
      <c r="JQ76" s="99">
        <f t="shared" si="671"/>
        <v>0</v>
      </c>
      <c r="JR76" s="99">
        <f t="shared" si="671"/>
        <v>0</v>
      </c>
      <c r="JS76" s="99">
        <f t="shared" si="671"/>
        <v>0</v>
      </c>
      <c r="JT76" s="99">
        <f t="shared" si="671"/>
        <v>355</v>
      </c>
      <c r="JU76" s="99">
        <f t="shared" si="671"/>
        <v>355</v>
      </c>
      <c r="JV76" s="99">
        <f t="shared" si="671"/>
        <v>355</v>
      </c>
      <c r="JW76" s="99">
        <f t="shared" si="671"/>
        <v>355</v>
      </c>
      <c r="JX76" s="99">
        <f t="shared" si="671"/>
        <v>355</v>
      </c>
      <c r="JY76" s="99"/>
      <c r="JZ76" s="99"/>
      <c r="KA76" s="99"/>
      <c r="KH76" s="103">
        <v>8</v>
      </c>
      <c r="KI76" s="100">
        <f>'initial figures'!$U31/(KI14)</f>
        <v>157765.83531345378</v>
      </c>
      <c r="KJ76" s="100">
        <f>'initial figures'!$U31/(KJ14)</f>
        <v>124889.95736445799</v>
      </c>
      <c r="KK76" s="100">
        <f>'initial figures'!$U31/(KK14)</f>
        <v>112067.54232771161</v>
      </c>
      <c r="KL76" s="100">
        <f>'initial figures'!$U31/(KL14)</f>
        <v>101276.31202132387</v>
      </c>
      <c r="KM76" s="100">
        <f>'initial figures'!$U31/(KM14)</f>
        <v>92163.299428117432</v>
      </c>
      <c r="KN76" s="100">
        <f>'initial figures'!$U31/(KN14)</f>
        <v>84417.658687283794</v>
      </c>
      <c r="KO76" s="100">
        <f>'initial figures'!$U31/(KO14)</f>
        <v>77783.594391392267</v>
      </c>
      <c r="KP76" s="100">
        <f>'initial figures'!$U31/(KP14)</f>
        <v>72056.293425682481</v>
      </c>
      <c r="KQ76" s="100">
        <f>'initial figures'!$U31/(KQ14)</f>
        <v>67073.304539818608</v>
      </c>
      <c r="KR76" s="100">
        <f>'initial figures'!$U31/(KR14)</f>
        <v>62705.86205638291</v>
      </c>
      <c r="KS76" s="100">
        <f>'initial figures'!$U31/(KS14)</f>
        <v>58851.510532800101</v>
      </c>
      <c r="KT76" s="100">
        <f>'initial figures'!$U31/(KT14)</f>
        <v>55428.230169051552</v>
      </c>
      <c r="KU76" s="100">
        <f>'initial figures'!$U31/(KU14)</f>
        <v>52369.886745677592</v>
      </c>
      <c r="KV76" s="100">
        <f>'initial figures'!$U31/(KV14)</f>
        <v>49622.746741947049</v>
      </c>
      <c r="KW76" s="100">
        <f>'initial figures'!$U31/(KW14)</f>
        <v>47142.815375293954</v>
      </c>
      <c r="KX76" s="100">
        <f>'initial figures'!$U31/(KX14)</f>
        <v>44893.799240885368</v>
      </c>
      <c r="KY76" s="100">
        <f>'initial figures'!$U31/(KY14)</f>
        <v>42845.539911333151</v>
      </c>
      <c r="KZ76" s="100">
        <f>'initial figures'!$U31/(KZ14)</f>
        <v>40972.802442972272</v>
      </c>
      <c r="LA76" s="100">
        <f>'initial figures'!$U31/(LA14)</f>
        <v>40972.802442972272</v>
      </c>
      <c r="LB76" s="100">
        <f>'initial figures'!$U31/(LB14)</f>
        <v>38278.349037989581</v>
      </c>
      <c r="LC76" s="100">
        <f>'initial figures'!$U31/(LC14)</f>
        <v>37057.466636622194</v>
      </c>
      <c r="LD76" s="100">
        <f>'initial figures'!$U31/(LD14)</f>
        <v>35910.784124673432</v>
      </c>
      <c r="LE76" s="100">
        <f>'initial figures'!$U31/(LE14)</f>
        <v>34831.846541214829</v>
      </c>
      <c r="LF76" s="100">
        <f>'initial figures'!$U31/(LF14)</f>
        <v>33814.914130975754</v>
      </c>
      <c r="LG76" s="100">
        <f>'initial figures'!$U31/(LG14)</f>
        <v>32854.867684163037</v>
      </c>
      <c r="LH76" s="100">
        <f>'initial figures'!$U31/(LH14)</f>
        <v>31947.128239802725</v>
      </c>
      <c r="LI76" s="100">
        <f>'initial figures'!$U31/(LI14)</f>
        <v>31087.588726042275</v>
      </c>
      <c r="LJ76" s="100">
        <f>'initial figures'!$U31/(LJ14)</f>
        <v>30272.555556912735</v>
      </c>
      <c r="LK76" s="100">
        <f>'initial figures'!$U31/(LK14)</f>
        <v>29498.698563650669</v>
      </c>
      <c r="LL76" s="100">
        <f>'initial figures'!$U31/(LL14)</f>
        <v>28763.007927752311</v>
      </c>
      <c r="LM76" s="100">
        <f>'initial figures'!$U31/(LM14)</f>
        <v>28062.75701665501</v>
      </c>
      <c r="LN76" s="100">
        <f>'initial figures'!$U31/(LN14)</f>
        <v>27395.470212509561</v>
      </c>
      <c r="LO76" s="100">
        <f>'initial figures'!$U31/(LO14)</f>
        <v>26758.894978767759</v>
      </c>
      <c r="LP76" s="100">
        <f>'initial figures'!$U31/(LP14)</f>
        <v>26150.977535257229</v>
      </c>
      <c r="LQ76" s="100">
        <f>'initial figures'!$U31/(LQ14)</f>
        <v>25569.841615592981</v>
      </c>
      <c r="LR76" s="100">
        <f>'initial figures'!$U31/(LR14)</f>
        <v>25013.769865582846</v>
      </c>
      <c r="LS76" s="100">
        <f>'initial figures'!$U31/(LS14)</f>
        <v>25052.490437432589</v>
      </c>
      <c r="LT76" s="100">
        <f>'initial figures'!$U31/(LT14)</f>
        <v>24233.49311807007</v>
      </c>
      <c r="LU76" s="100">
        <f>'initial figures'!$U31/(LU14)</f>
        <v>23841.204486727867</v>
      </c>
      <c r="LV76" s="100">
        <f>'initial figures'!$U31/(LV14)</f>
        <v>23459.874418834985</v>
      </c>
      <c r="LW76" s="100">
        <f>'initial figures'!$U31/(LW14)</f>
        <v>23089.129715557239</v>
      </c>
      <c r="LX76" s="100">
        <f>'initial figures'!$U31/(LX14)</f>
        <v>22728.608001109329</v>
      </c>
      <c r="LY76" s="100">
        <f>'initial figures'!$U31/(LY14)</f>
        <v>22377.957975051802</v>
      </c>
      <c r="LZ76" s="100">
        <f>'initial figures'!$U31/(LZ14)</f>
        <v>22036.83954562229</v>
      </c>
      <c r="MA76" s="100">
        <f>'initial figures'!$U31/(MA14)</f>
        <v>21704.923864795212</v>
      </c>
      <c r="MB76" s="100">
        <f>'initial figures'!$U31/(MB14)</f>
        <v>21381.893282721907</v>
      </c>
      <c r="MC76" s="100">
        <f>'initial figures'!$U31/(MC14)</f>
        <v>21067.441236574468</v>
      </c>
      <c r="MD76" s="100">
        <f>'initial figures'!$U31/(MD14)</f>
        <v>20761.272086550245</v>
      </c>
      <c r="ME76" s="100">
        <f>'initial figures'!$U31/(ME14)</f>
        <v>20463.100909843266</v>
      </c>
      <c r="MF76" s="100">
        <f>'initial figures'!$U31/(MF14)</f>
        <v>20172.653261712956</v>
      </c>
      <c r="MG76" s="100">
        <f>'initial figures'!$U31/(MG14)</f>
        <v>19889.664911342596</v>
      </c>
      <c r="MH76" s="100">
        <f>'initial figures'!$U31/(MH14)</f>
        <v>19613.88155894872</v>
      </c>
      <c r="MI76" s="100">
        <f>'initial figures'!$U31/(MI14)</f>
        <v>19345.058539549223</v>
      </c>
      <c r="MJ76" s="100">
        <f>'initial figures'!$U31/(MJ14)</f>
        <v>19082.960517898417</v>
      </c>
      <c r="MK76" s="100"/>
      <c r="ML76" s="100"/>
      <c r="MM76" s="100"/>
      <c r="MN76" s="100"/>
      <c r="MO76" s="100"/>
      <c r="MP76" s="100"/>
      <c r="MQ76" s="100"/>
      <c r="MR76" s="100"/>
      <c r="MS76" s="100"/>
      <c r="MT76" s="100"/>
      <c r="MU76" s="100"/>
      <c r="MV76" s="100"/>
      <c r="MW76" s="100"/>
      <c r="MX76" s="100"/>
      <c r="MY76" s="100"/>
      <c r="MZ76" s="100"/>
      <c r="NA76" s="100"/>
      <c r="NB76" s="100"/>
      <c r="NC76" s="100"/>
      <c r="ND76" s="100"/>
      <c r="NE76" s="100"/>
      <c r="NF76" s="100"/>
      <c r="NG76" s="100">
        <f t="shared" ref="NG76:PH76" si="672">MOD(ROUND(NG45*2,-1)/2,360)</f>
        <v>45</v>
      </c>
      <c r="NH76" s="100">
        <f t="shared" si="672"/>
        <v>35</v>
      </c>
      <c r="NI76" s="100">
        <f t="shared" si="672"/>
        <v>30</v>
      </c>
      <c r="NJ76" s="100">
        <f t="shared" si="672"/>
        <v>25</v>
      </c>
      <c r="NK76" s="100">
        <f t="shared" si="672"/>
        <v>25</v>
      </c>
      <c r="NL76" s="100">
        <f t="shared" si="672"/>
        <v>20</v>
      </c>
      <c r="NM76" s="100">
        <f t="shared" si="672"/>
        <v>20</v>
      </c>
      <c r="NN76" s="100">
        <f t="shared" si="672"/>
        <v>15</v>
      </c>
      <c r="NO76" s="100">
        <f t="shared" si="672"/>
        <v>15</v>
      </c>
      <c r="NP76" s="100">
        <f t="shared" si="672"/>
        <v>15</v>
      </c>
      <c r="NQ76" s="100">
        <f t="shared" si="672"/>
        <v>15</v>
      </c>
      <c r="NR76" s="100">
        <f t="shared" si="672"/>
        <v>15</v>
      </c>
      <c r="NS76" s="100">
        <f t="shared" si="672"/>
        <v>10</v>
      </c>
      <c r="NT76" s="100">
        <f t="shared" si="672"/>
        <v>10</v>
      </c>
      <c r="NU76" s="100">
        <f t="shared" si="672"/>
        <v>10</v>
      </c>
      <c r="NV76" s="100">
        <f t="shared" si="672"/>
        <v>10</v>
      </c>
      <c r="NW76" s="100">
        <f t="shared" si="672"/>
        <v>10</v>
      </c>
      <c r="NX76" s="100">
        <f t="shared" si="672"/>
        <v>10</v>
      </c>
      <c r="NY76" s="100">
        <f t="shared" si="672"/>
        <v>10</v>
      </c>
      <c r="NZ76" s="100">
        <f t="shared" si="672"/>
        <v>10</v>
      </c>
      <c r="OA76" s="100">
        <f t="shared" si="672"/>
        <v>10</v>
      </c>
      <c r="OB76" s="100">
        <f t="shared" si="672"/>
        <v>5</v>
      </c>
      <c r="OC76" s="100">
        <f t="shared" si="672"/>
        <v>5</v>
      </c>
      <c r="OD76" s="100">
        <f t="shared" si="672"/>
        <v>5</v>
      </c>
      <c r="OE76" s="100">
        <f t="shared" si="672"/>
        <v>5</v>
      </c>
      <c r="OF76" s="100">
        <f t="shared" si="672"/>
        <v>5</v>
      </c>
      <c r="OG76" s="100">
        <f t="shared" si="672"/>
        <v>5</v>
      </c>
      <c r="OH76" s="100">
        <f t="shared" si="672"/>
        <v>5</v>
      </c>
      <c r="OI76" s="100">
        <f t="shared" si="672"/>
        <v>5</v>
      </c>
      <c r="OJ76" s="100">
        <f t="shared" si="672"/>
        <v>5</v>
      </c>
      <c r="OK76" s="100">
        <f t="shared" si="672"/>
        <v>5</v>
      </c>
      <c r="OL76" s="100">
        <f t="shared" si="672"/>
        <v>5</v>
      </c>
      <c r="OM76" s="100">
        <f t="shared" si="672"/>
        <v>5</v>
      </c>
      <c r="ON76" s="100">
        <f t="shared" si="672"/>
        <v>5</v>
      </c>
      <c r="OO76" s="100">
        <f t="shared" si="672"/>
        <v>5</v>
      </c>
      <c r="OP76" s="100">
        <f t="shared" si="672"/>
        <v>5</v>
      </c>
      <c r="OQ76" s="100">
        <f t="shared" si="672"/>
        <v>5</v>
      </c>
      <c r="OR76" s="100">
        <f t="shared" si="672"/>
        <v>0</v>
      </c>
      <c r="OS76" s="100">
        <f t="shared" si="672"/>
        <v>0</v>
      </c>
      <c r="OT76" s="100">
        <f t="shared" si="672"/>
        <v>0</v>
      </c>
      <c r="OU76" s="100">
        <f t="shared" si="672"/>
        <v>0</v>
      </c>
      <c r="OV76" s="100">
        <f t="shared" si="672"/>
        <v>0</v>
      </c>
      <c r="OW76" s="100">
        <f t="shared" si="672"/>
        <v>0</v>
      </c>
      <c r="OX76" s="100">
        <f t="shared" si="672"/>
        <v>0</v>
      </c>
      <c r="OY76" s="100">
        <f t="shared" si="672"/>
        <v>0</v>
      </c>
      <c r="OZ76" s="100">
        <f t="shared" si="672"/>
        <v>0</v>
      </c>
      <c r="PA76" s="100">
        <f t="shared" si="672"/>
        <v>0</v>
      </c>
      <c r="PB76" s="100">
        <f t="shared" si="672"/>
        <v>0</v>
      </c>
      <c r="PC76" s="100">
        <f t="shared" si="672"/>
        <v>0</v>
      </c>
      <c r="PD76" s="100">
        <f t="shared" si="672"/>
        <v>355</v>
      </c>
      <c r="PE76" s="100">
        <f t="shared" si="672"/>
        <v>355</v>
      </c>
      <c r="PF76" s="100">
        <f t="shared" si="672"/>
        <v>355</v>
      </c>
      <c r="PG76" s="100">
        <f t="shared" si="672"/>
        <v>355</v>
      </c>
      <c r="PH76" s="100">
        <f t="shared" si="672"/>
        <v>355</v>
      </c>
      <c r="PI76" s="100"/>
      <c r="PJ76" s="100"/>
      <c r="PK76" s="100"/>
    </row>
    <row r="77" spans="1:427" x14ac:dyDescent="0.2">
      <c r="A77" s="92"/>
      <c r="B77" s="92"/>
      <c r="C77" s="101">
        <v>9</v>
      </c>
      <c r="D77" s="98">
        <f>'initial figures'!$P32/(D15)</f>
        <v>159496.6096379541</v>
      </c>
      <c r="E77" s="98">
        <f>'initial figures'!$P32/(E15)</f>
        <v>125724.26377540203</v>
      </c>
      <c r="F77" s="98">
        <f>'initial figures'!$P32/(F15)</f>
        <v>112662.33551488744</v>
      </c>
      <c r="G77" s="98">
        <f>'initial figures'!$P32/(G15)</f>
        <v>101709.6217851063</v>
      </c>
      <c r="H77" s="98">
        <f>'initial figures'!$P32/(H15)</f>
        <v>92485.703073990866</v>
      </c>
      <c r="I77" s="98">
        <f>'initial figures'!$P32/(I15)</f>
        <v>84662.30244684247</v>
      </c>
      <c r="J77" s="98">
        <f>'initial figures'!$P32/(J15)</f>
        <v>77972.581108972707</v>
      </c>
      <c r="K77" s="98">
        <f>'initial figures'!$P32/(K15)</f>
        <v>72204.653565606699</v>
      </c>
      <c r="L77" s="98">
        <f>'initial figures'!$P32/(L15)</f>
        <v>67191.464082417311</v>
      </c>
      <c r="M77" s="98">
        <f>'initial figures'!$P32/(M15)</f>
        <v>62801.192901914124</v>
      </c>
      <c r="N77" s="98">
        <f>'initial figures'!$P32/(N15)</f>
        <v>58929.319996834158</v>
      </c>
      <c r="O77" s="98">
        <f>'initial figures'!$P32/(O15)</f>
        <v>55492.40380243495</v>
      </c>
      <c r="P77" s="98">
        <f>'initial figures'!$P32/(P15)</f>
        <v>52423.313603689596</v>
      </c>
      <c r="Q77" s="98">
        <f>'initial figures'!$P32/(Q15)</f>
        <v>49667.605794858508</v>
      </c>
      <c r="R77" s="98">
        <f>'initial figures'!$P32/(R15)</f>
        <v>47180.771729675391</v>
      </c>
      <c r="S77" s="98">
        <f>'initial figures'!$P32/(S15)</f>
        <v>44926.14076731808</v>
      </c>
      <c r="T77" s="98">
        <f>'initial figures'!$P32/(T15)</f>
        <v>42873.273836854176</v>
      </c>
      <c r="U77" s="98">
        <f>'initial figures'!$P32/(U15)</f>
        <v>40996.724619612694</v>
      </c>
      <c r="V77" s="98">
        <f>'initial figures'!$P32/(V15)</f>
        <v>40996.724619612694</v>
      </c>
      <c r="W77" s="98">
        <f>'initial figures'!$P32/(W15)</f>
        <v>38297.2210106817</v>
      </c>
      <c r="X77" s="98">
        <f>'initial figures'!$P32/(X15)</f>
        <v>37074.302322165895</v>
      </c>
      <c r="Y77" s="98">
        <f>'initial figures'!$P32/(Y15)</f>
        <v>35925.84328806687</v>
      </c>
      <c r="Z77" s="98">
        <f>'initial figures'!$P32/(Z15)</f>
        <v>34845.350160228081</v>
      </c>
      <c r="AA77" s="98">
        <f>'initial figures'!$P32/(AA15)</f>
        <v>33827.051012595708</v>
      </c>
      <c r="AB77" s="98">
        <f>'initial figures'!$P32/(AB15)</f>
        <v>32865.799818403539</v>
      </c>
      <c r="AC77" s="98">
        <f>'initial figures'!$P32/(AC15)</f>
        <v>31956.995155962224</v>
      </c>
      <c r="AD77" s="98">
        <f>'initial figures'!$P32/(AD15)</f>
        <v>31096.511056075695</v>
      </c>
      <c r="AE77" s="98">
        <f>'initial figures'!$P32/(AE15)</f>
        <v>30280.637964956873</v>
      </c>
      <c r="AF77" s="98">
        <f>'initial figures'!$P32/(AF15)</f>
        <v>29506.032166049641</v>
      </c>
      <c r="AG77" s="98">
        <f>'initial figures'!$P32/(AG15)</f>
        <v>28769.672301379534</v>
      </c>
      <c r="AH77" s="98">
        <f>'initial figures'!$P32/(AH15)</f>
        <v>28068.821872882007</v>
      </c>
      <c r="AI77" s="98">
        <f>'initial figures'!$P32/(AI15)</f>
        <v>27400.99679833254</v>
      </c>
      <c r="AJ77" s="98">
        <f>'initial figures'!$P32/(AJ15)</f>
        <v>26763.937254260869</v>
      </c>
      <c r="AK77" s="98">
        <f>'initial figures'!$P32/(AK15)</f>
        <v>26155.58316685184</v>
      </c>
      <c r="AL77" s="98">
        <f>'initial figures'!$P32/(AL15)</f>
        <v>25574.052817065844</v>
      </c>
      <c r="AM77" s="98">
        <f>'initial figures'!$P32/(AM15)</f>
        <v>25017.624112606318</v>
      </c>
      <c r="AN77" s="98">
        <f>'initial figures'!$P32/(AN15)</f>
        <v>25055.361650904066</v>
      </c>
      <c r="AO77" s="98">
        <f>'initial figures'!$P32/(AO15)</f>
        <v>24235.148411518105</v>
      </c>
      <c r="AP77" s="98">
        <f>'initial figures'!$P32/(AP15)</f>
        <v>23842.331559968545</v>
      </c>
      <c r="AQ77" s="98">
        <f>'initial figures'!$P32/(AQ15)</f>
        <v>23460.520380027658</v>
      </c>
      <c r="AR77" s="98">
        <f>'initial figures'!$P32/(AR15)</f>
        <v>23089.337633846724</v>
      </c>
      <c r="AS77" s="98">
        <f>'initial figures'!$P32/(AS15)</f>
        <v>22728.417263639469</v>
      </c>
      <c r="AT77" s="98">
        <f>'initial figures'!$P32/(AT15)</f>
        <v>22377.404611850718</v>
      </c>
      <c r="AU77" s="98">
        <f>'initial figures'!$P32/(AU15)</f>
        <v>22035.956525158308</v>
      </c>
      <c r="AV77" s="98">
        <f>'initial figures'!$P32/(AV15)</f>
        <v>21703.74136279702</v>
      </c>
      <c r="AW77" s="98">
        <f>'initial figures'!$P32/(AW15)</f>
        <v>21380.43892665569</v>
      </c>
      <c r="AX77" s="98">
        <f>'initial figures'!$P32/(AX15)</f>
        <v>21065.740327977717</v>
      </c>
      <c r="AY77" s="98">
        <f>'initial figures'!$P32/(AY15)</f>
        <v>20759.347803238481</v>
      </c>
      <c r="AZ77" s="98">
        <f>'initial figures'!$P32/(AZ15)</f>
        <v>20460.974489833014</v>
      </c>
      <c r="BA77" s="98">
        <f>'initial figures'!$P32/(BA15)</f>
        <v>20170.344170543067</v>
      </c>
      <c r="BB77" s="98">
        <f>'initial figures'!$P32/(BB15)</f>
        <v>19887.190994325989</v>
      </c>
      <c r="BC77" s="98">
        <f>'initial figures'!$P32/(BC15)</f>
        <v>19611.259179748213</v>
      </c>
      <c r="BD77" s="98">
        <f>'initial figures'!$P32/(BD15)</f>
        <v>19342.30270634358</v>
      </c>
      <c r="BE77" s="98">
        <f>'initial figures'!$P32/(BE15)</f>
        <v>19080.084998288083</v>
      </c>
      <c r="BF77" s="98"/>
      <c r="BG77" s="98"/>
      <c r="BH77" s="98"/>
      <c r="BI77" s="98"/>
      <c r="BJ77" s="98"/>
      <c r="BK77" s="98"/>
      <c r="BL77" s="98"/>
      <c r="BM77" s="98"/>
      <c r="BN77" s="98"/>
      <c r="BO77" s="98"/>
      <c r="BP77" s="98"/>
      <c r="BQ77" s="98"/>
      <c r="BR77" s="98"/>
      <c r="BS77" s="98"/>
      <c r="BT77" s="98"/>
      <c r="BU77" s="98"/>
      <c r="BV77" s="98"/>
      <c r="BW77" s="98"/>
      <c r="BX77" s="98"/>
      <c r="BY77" s="98"/>
      <c r="BZ77" s="98">
        <f t="shared" si="648"/>
        <v>40</v>
      </c>
      <c r="CA77" s="98">
        <f t="shared" ref="CA77:EA77" si="673">MOD(ROUND(CA46*2,-1)/2,360)</f>
        <v>30</v>
      </c>
      <c r="CB77" s="98">
        <f t="shared" si="673"/>
        <v>25</v>
      </c>
      <c r="CC77" s="98">
        <f t="shared" si="673"/>
        <v>25</v>
      </c>
      <c r="CD77" s="98">
        <f t="shared" si="673"/>
        <v>20</v>
      </c>
      <c r="CE77" s="98">
        <f t="shared" si="673"/>
        <v>20</v>
      </c>
      <c r="CF77" s="98">
        <f t="shared" si="673"/>
        <v>15</v>
      </c>
      <c r="CG77" s="98">
        <f t="shared" si="673"/>
        <v>15</v>
      </c>
      <c r="CH77" s="98">
        <f t="shared" si="673"/>
        <v>15</v>
      </c>
      <c r="CI77" s="98">
        <f t="shared" si="673"/>
        <v>15</v>
      </c>
      <c r="CJ77" s="98">
        <f t="shared" si="673"/>
        <v>10</v>
      </c>
      <c r="CK77" s="98">
        <f t="shared" si="673"/>
        <v>10</v>
      </c>
      <c r="CL77" s="98">
        <f t="shared" si="673"/>
        <v>10</v>
      </c>
      <c r="CM77" s="98">
        <f t="shared" si="673"/>
        <v>10</v>
      </c>
      <c r="CN77" s="98">
        <f t="shared" si="673"/>
        <v>10</v>
      </c>
      <c r="CO77" s="98">
        <f t="shared" si="673"/>
        <v>10</v>
      </c>
      <c r="CP77" s="98">
        <f t="shared" si="673"/>
        <v>10</v>
      </c>
      <c r="CQ77" s="98">
        <f t="shared" si="673"/>
        <v>5</v>
      </c>
      <c r="CR77" s="98">
        <f t="shared" si="673"/>
        <v>5</v>
      </c>
      <c r="CS77" s="98">
        <f t="shared" si="673"/>
        <v>5</v>
      </c>
      <c r="CT77" s="98">
        <f t="shared" si="673"/>
        <v>5</v>
      </c>
      <c r="CU77" s="98">
        <f t="shared" si="673"/>
        <v>5</v>
      </c>
      <c r="CV77" s="98">
        <f t="shared" si="673"/>
        <v>5</v>
      </c>
      <c r="CW77" s="98">
        <f t="shared" si="673"/>
        <v>5</v>
      </c>
      <c r="CX77" s="98">
        <f t="shared" si="673"/>
        <v>5</v>
      </c>
      <c r="CY77" s="98">
        <f t="shared" si="673"/>
        <v>5</v>
      </c>
      <c r="CZ77" s="98">
        <f t="shared" si="673"/>
        <v>5</v>
      </c>
      <c r="DA77" s="98">
        <f t="shared" si="673"/>
        <v>5</v>
      </c>
      <c r="DB77" s="98">
        <f t="shared" si="673"/>
        <v>5</v>
      </c>
      <c r="DC77" s="98">
        <f t="shared" si="673"/>
        <v>5</v>
      </c>
      <c r="DD77" s="98">
        <f t="shared" si="673"/>
        <v>5</v>
      </c>
      <c r="DE77" s="98">
        <f t="shared" si="673"/>
        <v>5</v>
      </c>
      <c r="DF77" s="98">
        <f t="shared" si="673"/>
        <v>5</v>
      </c>
      <c r="DG77" s="98">
        <f t="shared" si="673"/>
        <v>5</v>
      </c>
      <c r="DH77" s="98">
        <f t="shared" si="673"/>
        <v>5</v>
      </c>
      <c r="DI77" s="98">
        <f t="shared" si="673"/>
        <v>5</v>
      </c>
      <c r="DJ77" s="98">
        <f t="shared" si="673"/>
        <v>0</v>
      </c>
      <c r="DK77" s="98">
        <f t="shared" si="673"/>
        <v>0</v>
      </c>
      <c r="DL77" s="98">
        <f t="shared" si="673"/>
        <v>0</v>
      </c>
      <c r="DM77" s="98">
        <f t="shared" si="673"/>
        <v>0</v>
      </c>
      <c r="DN77" s="98">
        <f t="shared" si="673"/>
        <v>0</v>
      </c>
      <c r="DO77" s="98">
        <f t="shared" si="673"/>
        <v>0</v>
      </c>
      <c r="DP77" s="98">
        <f t="shared" si="673"/>
        <v>0</v>
      </c>
      <c r="DQ77" s="98">
        <f t="shared" si="673"/>
        <v>0</v>
      </c>
      <c r="DR77" s="98">
        <f t="shared" si="673"/>
        <v>0</v>
      </c>
      <c r="DS77" s="98">
        <f t="shared" si="673"/>
        <v>0</v>
      </c>
      <c r="DT77" s="98">
        <f t="shared" si="673"/>
        <v>355</v>
      </c>
      <c r="DU77" s="98">
        <f t="shared" si="673"/>
        <v>355</v>
      </c>
      <c r="DV77" s="98">
        <f t="shared" si="673"/>
        <v>355</v>
      </c>
      <c r="DW77" s="98">
        <f t="shared" si="673"/>
        <v>355</v>
      </c>
      <c r="DX77" s="98">
        <f t="shared" si="673"/>
        <v>355</v>
      </c>
      <c r="DY77" s="98">
        <f t="shared" si="673"/>
        <v>355</v>
      </c>
      <c r="DZ77" s="98">
        <f t="shared" si="673"/>
        <v>355</v>
      </c>
      <c r="EA77" s="98">
        <f t="shared" si="673"/>
        <v>355</v>
      </c>
      <c r="EB77" s="98"/>
      <c r="EC77" s="98"/>
      <c r="ED77" s="98"/>
      <c r="EE77" s="98"/>
      <c r="EF77" s="98"/>
      <c r="EG77" s="98"/>
      <c r="EH77" s="98"/>
      <c r="EI77" s="98"/>
      <c r="EJ77" s="98"/>
      <c r="EK77" s="98"/>
      <c r="EL77" s="98"/>
      <c r="EM77" s="98"/>
      <c r="EN77" s="98"/>
      <c r="EO77" s="98"/>
      <c r="EP77" s="98"/>
      <c r="EU77" s="94"/>
      <c r="EV77" s="94"/>
      <c r="EW77" s="94"/>
      <c r="EX77" s="102">
        <v>9</v>
      </c>
      <c r="EY77" s="99">
        <f>'initial figures'!$S32/(EY15)</f>
        <v>178958.13941238084</v>
      </c>
      <c r="EZ77" s="99">
        <f>'initial figures'!$S32/(EZ15)</f>
        <v>141064.94410952885</v>
      </c>
      <c r="FA77" s="99">
        <f>'initial figures'!$S32/(FA15)</f>
        <v>126409.21955246315</v>
      </c>
      <c r="FB77" s="99">
        <f>'initial figures'!$S32/(FB15)</f>
        <v>114120.07262296222</v>
      </c>
      <c r="FC77" s="99">
        <f>'initial figures'!$S32/(FC15)</f>
        <v>103770.66560810953</v>
      </c>
      <c r="FD77" s="99">
        <f>'initial figures'!$S32/(FD15)</f>
        <v>94992.665729051485</v>
      </c>
      <c r="FE77" s="99">
        <f>'initial figures'!$S32/(FE15)</f>
        <v>87486.674933824004</v>
      </c>
      <c r="FF77" s="99">
        <f>'initial figures'!$S32/(FF15)</f>
        <v>81014.953787090737</v>
      </c>
      <c r="FG77" s="99">
        <f>'initial figures'!$S32/(FG15)</f>
        <v>75390.062672039727</v>
      </c>
      <c r="FH77" s="99">
        <f>'initial figures'!$S32/(FH15)</f>
        <v>70464.097388125097</v>
      </c>
      <c r="FI77" s="99">
        <f>'initial figures'!$S32/(FI15)</f>
        <v>66119.784535913612</v>
      </c>
      <c r="FJ77" s="99">
        <f>'initial figures'!$S32/(FJ15)</f>
        <v>62263.501139908432</v>
      </c>
      <c r="FK77" s="99">
        <f>'initial figures'!$S32/(FK15)</f>
        <v>58819.925298998867</v>
      </c>
      <c r="FL77" s="99">
        <f>'initial figures'!$S32/(FL15)</f>
        <v>55727.970282826362</v>
      </c>
      <c r="FM77" s="99">
        <f>'initial figures'!$S32/(FM15)</f>
        <v>52937.696568904139</v>
      </c>
      <c r="FN77" s="99">
        <f>'initial figures'!$S32/(FN15)</f>
        <v>50407.959021498638</v>
      </c>
      <c r="FO77" s="99">
        <f>'initial figures'!$S32/(FO15)</f>
        <v>48104.604441291907</v>
      </c>
      <c r="FP77" s="99">
        <f>'initial figures'!$S32/(FP15)</f>
        <v>45999.081589141068</v>
      </c>
      <c r="FQ77" s="99">
        <f>'initial figures'!$S32/(FQ15)</f>
        <v>45999.081589141068</v>
      </c>
      <c r="FR77" s="99">
        <f>'initial figures'!$S32/(FR15)</f>
        <v>42970.18872246574</v>
      </c>
      <c r="FS77" s="99">
        <f>'initial figures'!$S32/(FS15)</f>
        <v>41598.051385840256</v>
      </c>
      <c r="FT77" s="99">
        <f>'initial figures'!$S32/(FT15)</f>
        <v>40309.459155571341</v>
      </c>
      <c r="FU77" s="99">
        <f>'initial figures'!$S32/(FU15)</f>
        <v>39097.125926389774</v>
      </c>
      <c r="FV77" s="99">
        <f>'initial figures'!$S32/(FV15)</f>
        <v>37954.575490746283</v>
      </c>
      <c r="FW77" s="99">
        <f>'initial figures'!$S32/(FW15)</f>
        <v>36876.033911642873</v>
      </c>
      <c r="FX77" s="99">
        <f>'initial figures'!$S32/(FX15)</f>
        <v>35856.338309028048</v>
      </c>
      <c r="FY77" s="99">
        <f>'initial figures'!$S32/(FY15)</f>
        <v>34890.859269321954</v>
      </c>
      <c r="FZ77" s="99">
        <f>'initial figures'!$S32/(FZ15)</f>
        <v>33975.434604718248</v>
      </c>
      <c r="GA77" s="99">
        <f>'initial figures'!$S32/(GA15)</f>
        <v>33106.312603535021</v>
      </c>
      <c r="GB77" s="99">
        <f>'initial figures'!$S32/(GB15)</f>
        <v>32280.103246367864</v>
      </c>
      <c r="GC77" s="99">
        <f>'initial figures'!$S32/(GC15)</f>
        <v>31493.736131888199</v>
      </c>
      <c r="GD77" s="99">
        <f>'initial figures'!$S32/(GD15)</f>
        <v>30744.424073998111</v>
      </c>
      <c r="GE77" s="99">
        <f>'initial figures'!$S32/(GE15)</f>
        <v>30029.631509060502</v>
      </c>
      <c r="GF77" s="99">
        <f>'initial figures'!$S32/(GF15)</f>
        <v>29347.046996237543</v>
      </c>
      <c r="GG77" s="99">
        <f>'initial figures'!$S32/(GG15)</f>
        <v>28694.559212040978</v>
      </c>
      <c r="GH77" s="99">
        <f>'initial figures'!$S32/(GH15)</f>
        <v>28070.235937134057</v>
      </c>
      <c r="GI77" s="99">
        <f>'initial figures'!$S32/(GI15)</f>
        <v>28112.57815152406</v>
      </c>
      <c r="GJ77" s="99">
        <f>'initial figures'!$S32/(GJ15)</f>
        <v>27192.283760470214</v>
      </c>
      <c r="GK77" s="99">
        <f>'initial figures'!$S32/(GK15)</f>
        <v>26751.536003870817</v>
      </c>
      <c r="GL77" s="99">
        <f>'initial figures'!$S32/(GL15)</f>
        <v>26323.136813918332</v>
      </c>
      <c r="GM77" s="99">
        <f>'initial figures'!$S32/(GM15)</f>
        <v>25906.662922784843</v>
      </c>
      <c r="GN77" s="99">
        <f>'initial figures'!$S32/(GN15)</f>
        <v>25501.703606878807</v>
      </c>
      <c r="GO77" s="99">
        <f>'initial figures'!$S32/(GO15)</f>
        <v>25107.860933878361</v>
      </c>
      <c r="GP77" s="99">
        <f>'initial figures'!$S32/(GP15)</f>
        <v>24724.74987942338</v>
      </c>
      <c r="GQ77" s="99">
        <f>'initial figures'!$S32/(GQ15)</f>
        <v>24351.998336455094</v>
      </c>
      <c r="GR77" s="99">
        <f>'initial figures'!$S32/(GR15)</f>
        <v>23989.247036783738</v>
      </c>
      <c r="GS77" s="99">
        <f>'initial figures'!$S32/(GS15)</f>
        <v>23636.149401524086</v>
      </c>
      <c r="GT77" s="99">
        <f>'initial figures'!$S32/(GT15)</f>
        <v>23292.37133450649</v>
      </c>
      <c r="GU77" s="99">
        <f>'initial figures'!$S32/(GU15)</f>
        <v>22957.590970594334</v>
      </c>
      <c r="GV77" s="99">
        <f>'initial figures'!$S32/(GV15)</f>
        <v>22631.49838897134</v>
      </c>
      <c r="GW77" s="99">
        <f>'initial figures'!$S32/(GW15)</f>
        <v>22313.795299861566</v>
      </c>
      <c r="GX77" s="99">
        <f>'initial figures'!$S32/(GX15)</f>
        <v>22004.194711776268</v>
      </c>
      <c r="GY77" s="99">
        <f>'initial figures'!$S32/(GY15)</f>
        <v>21702.420585212298</v>
      </c>
      <c r="GZ77" s="99">
        <f>'initial figures'!$S32/(GZ15)</f>
        <v>21408.207477729266</v>
      </c>
      <c r="HA77" s="99"/>
      <c r="HB77" s="99"/>
      <c r="HC77" s="99"/>
      <c r="HD77" s="99"/>
      <c r="HE77" s="99"/>
      <c r="HF77" s="99"/>
      <c r="HG77" s="99"/>
      <c r="HH77" s="99"/>
      <c r="HI77" s="99"/>
      <c r="HJ77" s="99"/>
      <c r="HK77" s="99"/>
      <c r="HL77" s="99"/>
      <c r="HM77" s="99"/>
      <c r="HN77" s="99"/>
      <c r="HO77" s="99"/>
      <c r="HP77" s="99"/>
      <c r="HQ77" s="99"/>
      <c r="HR77" s="99"/>
      <c r="HS77" s="99"/>
      <c r="HT77" s="99"/>
      <c r="HU77" s="99"/>
      <c r="HV77" s="99"/>
      <c r="HW77" s="99">
        <f t="shared" ref="HW77:JX77" si="674">MOD(ROUND(HW46*2,-1)/2,360)</f>
        <v>40</v>
      </c>
      <c r="HX77" s="99">
        <f t="shared" si="674"/>
        <v>30</v>
      </c>
      <c r="HY77" s="99">
        <f t="shared" si="674"/>
        <v>25</v>
      </c>
      <c r="HZ77" s="99">
        <f t="shared" si="674"/>
        <v>25</v>
      </c>
      <c r="IA77" s="99">
        <f t="shared" si="674"/>
        <v>20</v>
      </c>
      <c r="IB77" s="99">
        <f t="shared" si="674"/>
        <v>20</v>
      </c>
      <c r="IC77" s="99">
        <f t="shared" si="674"/>
        <v>15</v>
      </c>
      <c r="ID77" s="99">
        <f t="shared" si="674"/>
        <v>15</v>
      </c>
      <c r="IE77" s="99">
        <f t="shared" si="674"/>
        <v>15</v>
      </c>
      <c r="IF77" s="99">
        <f t="shared" si="674"/>
        <v>15</v>
      </c>
      <c r="IG77" s="99">
        <f t="shared" si="674"/>
        <v>10</v>
      </c>
      <c r="IH77" s="99">
        <f t="shared" si="674"/>
        <v>10</v>
      </c>
      <c r="II77" s="99">
        <f t="shared" si="674"/>
        <v>10</v>
      </c>
      <c r="IJ77" s="99">
        <f t="shared" si="674"/>
        <v>10</v>
      </c>
      <c r="IK77" s="99">
        <f t="shared" si="674"/>
        <v>10</v>
      </c>
      <c r="IL77" s="99">
        <f t="shared" si="674"/>
        <v>10</v>
      </c>
      <c r="IM77" s="99">
        <f t="shared" si="674"/>
        <v>10</v>
      </c>
      <c r="IN77" s="99">
        <f t="shared" si="674"/>
        <v>5</v>
      </c>
      <c r="IO77" s="99">
        <f t="shared" si="674"/>
        <v>5</v>
      </c>
      <c r="IP77" s="99">
        <f t="shared" si="674"/>
        <v>5</v>
      </c>
      <c r="IQ77" s="99">
        <f t="shared" si="674"/>
        <v>5</v>
      </c>
      <c r="IR77" s="99">
        <f t="shared" si="674"/>
        <v>5</v>
      </c>
      <c r="IS77" s="99">
        <f t="shared" si="674"/>
        <v>5</v>
      </c>
      <c r="IT77" s="99">
        <f t="shared" si="674"/>
        <v>5</v>
      </c>
      <c r="IU77" s="99">
        <f t="shared" si="674"/>
        <v>5</v>
      </c>
      <c r="IV77" s="99">
        <f t="shared" si="674"/>
        <v>5</v>
      </c>
      <c r="IW77" s="99">
        <f t="shared" si="674"/>
        <v>5</v>
      </c>
      <c r="IX77" s="99">
        <f t="shared" si="674"/>
        <v>5</v>
      </c>
      <c r="IY77" s="99">
        <f t="shared" si="674"/>
        <v>5</v>
      </c>
      <c r="IZ77" s="99">
        <f t="shared" si="674"/>
        <v>5</v>
      </c>
      <c r="JA77" s="99">
        <f t="shared" si="674"/>
        <v>5</v>
      </c>
      <c r="JB77" s="99">
        <f t="shared" si="674"/>
        <v>5</v>
      </c>
      <c r="JC77" s="99">
        <f t="shared" si="674"/>
        <v>5</v>
      </c>
      <c r="JD77" s="99">
        <f t="shared" si="674"/>
        <v>5</v>
      </c>
      <c r="JE77" s="99">
        <f t="shared" si="674"/>
        <v>5</v>
      </c>
      <c r="JF77" s="99">
        <f t="shared" si="674"/>
        <v>5</v>
      </c>
      <c r="JG77" s="99">
        <f t="shared" si="674"/>
        <v>0</v>
      </c>
      <c r="JH77" s="99">
        <f t="shared" si="674"/>
        <v>0</v>
      </c>
      <c r="JI77" s="99">
        <f t="shared" si="674"/>
        <v>0</v>
      </c>
      <c r="JJ77" s="99">
        <f t="shared" si="674"/>
        <v>0</v>
      </c>
      <c r="JK77" s="99">
        <f t="shared" si="674"/>
        <v>0</v>
      </c>
      <c r="JL77" s="99">
        <f t="shared" si="674"/>
        <v>0</v>
      </c>
      <c r="JM77" s="99">
        <f t="shared" si="674"/>
        <v>0</v>
      </c>
      <c r="JN77" s="99">
        <f t="shared" si="674"/>
        <v>0</v>
      </c>
      <c r="JO77" s="99">
        <f t="shared" si="674"/>
        <v>0</v>
      </c>
      <c r="JP77" s="99">
        <f t="shared" si="674"/>
        <v>0</v>
      </c>
      <c r="JQ77" s="99">
        <f t="shared" si="674"/>
        <v>355</v>
      </c>
      <c r="JR77" s="99">
        <f t="shared" si="674"/>
        <v>355</v>
      </c>
      <c r="JS77" s="99">
        <f t="shared" si="674"/>
        <v>355</v>
      </c>
      <c r="JT77" s="99">
        <f t="shared" si="674"/>
        <v>355</v>
      </c>
      <c r="JU77" s="99">
        <f t="shared" si="674"/>
        <v>355</v>
      </c>
      <c r="JV77" s="99">
        <f t="shared" si="674"/>
        <v>355</v>
      </c>
      <c r="JW77" s="99">
        <f t="shared" si="674"/>
        <v>355</v>
      </c>
      <c r="JX77" s="99">
        <f t="shared" si="674"/>
        <v>355</v>
      </c>
      <c r="JY77" s="99"/>
      <c r="JZ77" s="99"/>
      <c r="KA77" s="99"/>
      <c r="KH77" s="103">
        <v>9</v>
      </c>
      <c r="KI77" s="100">
        <f>'initial figures'!$U32/(KI15)</f>
        <v>159496.6096379541</v>
      </c>
      <c r="KJ77" s="100">
        <f>'initial figures'!$U32/(KJ15)</f>
        <v>125724.26377540203</v>
      </c>
      <c r="KK77" s="100">
        <f>'initial figures'!$U32/(KK15)</f>
        <v>112662.33551488744</v>
      </c>
      <c r="KL77" s="100">
        <f>'initial figures'!$U32/(KL15)</f>
        <v>101709.6217851063</v>
      </c>
      <c r="KM77" s="100">
        <f>'initial figures'!$U32/(KM15)</f>
        <v>92485.703073990866</v>
      </c>
      <c r="KN77" s="100">
        <f>'initial figures'!$U32/(KN15)</f>
        <v>84662.30244684247</v>
      </c>
      <c r="KO77" s="100">
        <f>'initial figures'!$U32/(KO15)</f>
        <v>77972.581108972707</v>
      </c>
      <c r="KP77" s="100">
        <f>'initial figures'!$U32/(KP15)</f>
        <v>72204.653565606699</v>
      </c>
      <c r="KQ77" s="100">
        <f>'initial figures'!$U32/(KQ15)</f>
        <v>67191.464082417311</v>
      </c>
      <c r="KR77" s="100">
        <f>'initial figures'!$U32/(KR15)</f>
        <v>62801.192901914124</v>
      </c>
      <c r="KS77" s="100">
        <f>'initial figures'!$U32/(KS15)</f>
        <v>58929.319996834158</v>
      </c>
      <c r="KT77" s="100">
        <f>'initial figures'!$U32/(KT15)</f>
        <v>55492.40380243495</v>
      </c>
      <c r="KU77" s="100">
        <f>'initial figures'!$U32/(KU15)</f>
        <v>52423.313603689596</v>
      </c>
      <c r="KV77" s="100">
        <f>'initial figures'!$U32/(KV15)</f>
        <v>49667.605794858508</v>
      </c>
      <c r="KW77" s="100">
        <f>'initial figures'!$U32/(KW15)</f>
        <v>47180.771729675391</v>
      </c>
      <c r="KX77" s="100">
        <f>'initial figures'!$U32/(KX15)</f>
        <v>44926.14076731808</v>
      </c>
      <c r="KY77" s="100">
        <f>'initial figures'!$U32/(KY15)</f>
        <v>42873.273836854176</v>
      </c>
      <c r="KZ77" s="100">
        <f>'initial figures'!$U32/(KZ15)</f>
        <v>40996.724619612694</v>
      </c>
      <c r="LA77" s="100">
        <f>'initial figures'!$U32/(LA15)</f>
        <v>40996.724619612694</v>
      </c>
      <c r="LB77" s="100">
        <f>'initial figures'!$U32/(LB15)</f>
        <v>38297.2210106817</v>
      </c>
      <c r="LC77" s="100">
        <f>'initial figures'!$U32/(LC15)</f>
        <v>37074.302322165895</v>
      </c>
      <c r="LD77" s="100">
        <f>'initial figures'!$U32/(LD15)</f>
        <v>35925.84328806687</v>
      </c>
      <c r="LE77" s="100">
        <f>'initial figures'!$U32/(LE15)</f>
        <v>34845.350160228081</v>
      </c>
      <c r="LF77" s="100">
        <f>'initial figures'!$U32/(LF15)</f>
        <v>33827.051012595708</v>
      </c>
      <c r="LG77" s="100">
        <f>'initial figures'!$U32/(LG15)</f>
        <v>32865.799818403539</v>
      </c>
      <c r="LH77" s="100">
        <f>'initial figures'!$U32/(LH15)</f>
        <v>31956.995155962224</v>
      </c>
      <c r="LI77" s="100">
        <f>'initial figures'!$U32/(LI15)</f>
        <v>31096.511056075695</v>
      </c>
      <c r="LJ77" s="100">
        <f>'initial figures'!$U32/(LJ15)</f>
        <v>30280.637964956873</v>
      </c>
      <c r="LK77" s="100">
        <f>'initial figures'!$U32/(LK15)</f>
        <v>29506.032166049641</v>
      </c>
      <c r="LL77" s="100">
        <f>'initial figures'!$U32/(LL15)</f>
        <v>28769.672301379534</v>
      </c>
      <c r="LM77" s="100">
        <f>'initial figures'!$U32/(LM15)</f>
        <v>28068.821872882007</v>
      </c>
      <c r="LN77" s="100">
        <f>'initial figures'!$U32/(LN15)</f>
        <v>27400.99679833254</v>
      </c>
      <c r="LO77" s="100">
        <f>'initial figures'!$U32/(LO15)</f>
        <v>26763.937254260869</v>
      </c>
      <c r="LP77" s="100">
        <f>'initial figures'!$U32/(LP15)</f>
        <v>26155.58316685184</v>
      </c>
      <c r="LQ77" s="100">
        <f>'initial figures'!$U32/(LQ15)</f>
        <v>25574.052817065844</v>
      </c>
      <c r="LR77" s="100">
        <f>'initial figures'!$U32/(LR15)</f>
        <v>25017.624112606318</v>
      </c>
      <c r="LS77" s="100">
        <f>'initial figures'!$U32/(LS15)</f>
        <v>25055.361650904066</v>
      </c>
      <c r="LT77" s="100">
        <f>'initial figures'!$U32/(LT15)</f>
        <v>24235.148411518105</v>
      </c>
      <c r="LU77" s="100">
        <f>'initial figures'!$U32/(LU15)</f>
        <v>23842.331559968545</v>
      </c>
      <c r="LV77" s="100">
        <f>'initial figures'!$U32/(LV15)</f>
        <v>23460.520380027658</v>
      </c>
      <c r="LW77" s="100">
        <f>'initial figures'!$U32/(LW15)</f>
        <v>23089.337633846724</v>
      </c>
      <c r="LX77" s="100">
        <f>'initial figures'!$U32/(LX15)</f>
        <v>22728.417263639469</v>
      </c>
      <c r="LY77" s="100">
        <f>'initial figures'!$U32/(LY15)</f>
        <v>22377.404611850718</v>
      </c>
      <c r="LZ77" s="100">
        <f>'initial figures'!$U32/(LZ15)</f>
        <v>22035.956525158308</v>
      </c>
      <c r="MA77" s="100">
        <f>'initial figures'!$U32/(MA15)</f>
        <v>21703.74136279702</v>
      </c>
      <c r="MB77" s="100">
        <f>'initial figures'!$U32/(MB15)</f>
        <v>21380.43892665569</v>
      </c>
      <c r="MC77" s="100">
        <f>'initial figures'!$U32/(MC15)</f>
        <v>21065.740327977717</v>
      </c>
      <c r="MD77" s="100">
        <f>'initial figures'!$U32/(MD15)</f>
        <v>20759.347803238481</v>
      </c>
      <c r="ME77" s="100">
        <f>'initial figures'!$U32/(ME15)</f>
        <v>20460.974489833014</v>
      </c>
      <c r="MF77" s="100">
        <f>'initial figures'!$U32/(MF15)</f>
        <v>20170.344170543067</v>
      </c>
      <c r="MG77" s="100">
        <f>'initial figures'!$U32/(MG15)</f>
        <v>19887.190994325989</v>
      </c>
      <c r="MH77" s="100">
        <f>'initial figures'!$U32/(MH15)</f>
        <v>19611.259179748213</v>
      </c>
      <c r="MI77" s="100">
        <f>'initial figures'!$U32/(MI15)</f>
        <v>19342.30270634358</v>
      </c>
      <c r="MJ77" s="100">
        <f>'initial figures'!$U32/(MJ15)</f>
        <v>19080.084998288083</v>
      </c>
      <c r="MK77" s="100"/>
      <c r="ML77" s="100"/>
      <c r="MM77" s="100"/>
      <c r="MN77" s="100"/>
      <c r="MO77" s="100"/>
      <c r="MP77" s="100"/>
      <c r="MQ77" s="100"/>
      <c r="MR77" s="100"/>
      <c r="MS77" s="100"/>
      <c r="MT77" s="100"/>
      <c r="MU77" s="100"/>
      <c r="MV77" s="100"/>
      <c r="MW77" s="100"/>
      <c r="MX77" s="100"/>
      <c r="MY77" s="100"/>
      <c r="MZ77" s="100"/>
      <c r="NA77" s="100"/>
      <c r="NB77" s="100"/>
      <c r="NC77" s="100"/>
      <c r="ND77" s="100"/>
      <c r="NE77" s="100"/>
      <c r="NF77" s="100"/>
      <c r="NG77" s="100">
        <f t="shared" ref="NG77:PH77" si="675">MOD(ROUND(NG46*2,-1)/2,360)</f>
        <v>40</v>
      </c>
      <c r="NH77" s="100">
        <f t="shared" si="675"/>
        <v>30</v>
      </c>
      <c r="NI77" s="100">
        <f t="shared" si="675"/>
        <v>25</v>
      </c>
      <c r="NJ77" s="100">
        <f t="shared" si="675"/>
        <v>25</v>
      </c>
      <c r="NK77" s="100">
        <f t="shared" si="675"/>
        <v>20</v>
      </c>
      <c r="NL77" s="100">
        <f t="shared" si="675"/>
        <v>20</v>
      </c>
      <c r="NM77" s="100">
        <f t="shared" si="675"/>
        <v>15</v>
      </c>
      <c r="NN77" s="100">
        <f t="shared" si="675"/>
        <v>15</v>
      </c>
      <c r="NO77" s="100">
        <f t="shared" si="675"/>
        <v>15</v>
      </c>
      <c r="NP77" s="100">
        <f t="shared" si="675"/>
        <v>15</v>
      </c>
      <c r="NQ77" s="100">
        <f t="shared" si="675"/>
        <v>10</v>
      </c>
      <c r="NR77" s="100">
        <f t="shared" si="675"/>
        <v>10</v>
      </c>
      <c r="NS77" s="100">
        <f t="shared" si="675"/>
        <v>10</v>
      </c>
      <c r="NT77" s="100">
        <f t="shared" si="675"/>
        <v>10</v>
      </c>
      <c r="NU77" s="100">
        <f t="shared" si="675"/>
        <v>10</v>
      </c>
      <c r="NV77" s="100">
        <f t="shared" si="675"/>
        <v>10</v>
      </c>
      <c r="NW77" s="100">
        <f t="shared" si="675"/>
        <v>10</v>
      </c>
      <c r="NX77" s="100">
        <f t="shared" si="675"/>
        <v>5</v>
      </c>
      <c r="NY77" s="100">
        <f t="shared" si="675"/>
        <v>5</v>
      </c>
      <c r="NZ77" s="100">
        <f t="shared" si="675"/>
        <v>5</v>
      </c>
      <c r="OA77" s="100">
        <f t="shared" si="675"/>
        <v>5</v>
      </c>
      <c r="OB77" s="100">
        <f t="shared" si="675"/>
        <v>5</v>
      </c>
      <c r="OC77" s="100">
        <f t="shared" si="675"/>
        <v>5</v>
      </c>
      <c r="OD77" s="100">
        <f t="shared" si="675"/>
        <v>5</v>
      </c>
      <c r="OE77" s="100">
        <f t="shared" si="675"/>
        <v>5</v>
      </c>
      <c r="OF77" s="100">
        <f t="shared" si="675"/>
        <v>5</v>
      </c>
      <c r="OG77" s="100">
        <f t="shared" si="675"/>
        <v>5</v>
      </c>
      <c r="OH77" s="100">
        <f t="shared" si="675"/>
        <v>5</v>
      </c>
      <c r="OI77" s="100">
        <f t="shared" si="675"/>
        <v>5</v>
      </c>
      <c r="OJ77" s="100">
        <f t="shared" si="675"/>
        <v>5</v>
      </c>
      <c r="OK77" s="100">
        <f t="shared" si="675"/>
        <v>5</v>
      </c>
      <c r="OL77" s="100">
        <f t="shared" si="675"/>
        <v>5</v>
      </c>
      <c r="OM77" s="100">
        <f t="shared" si="675"/>
        <v>5</v>
      </c>
      <c r="ON77" s="100">
        <f t="shared" si="675"/>
        <v>5</v>
      </c>
      <c r="OO77" s="100">
        <f t="shared" si="675"/>
        <v>5</v>
      </c>
      <c r="OP77" s="100">
        <f t="shared" si="675"/>
        <v>5</v>
      </c>
      <c r="OQ77" s="100">
        <f t="shared" si="675"/>
        <v>0</v>
      </c>
      <c r="OR77" s="100">
        <f t="shared" si="675"/>
        <v>0</v>
      </c>
      <c r="OS77" s="100">
        <f t="shared" si="675"/>
        <v>0</v>
      </c>
      <c r="OT77" s="100">
        <f t="shared" si="675"/>
        <v>0</v>
      </c>
      <c r="OU77" s="100">
        <f t="shared" si="675"/>
        <v>0</v>
      </c>
      <c r="OV77" s="100">
        <f t="shared" si="675"/>
        <v>0</v>
      </c>
      <c r="OW77" s="100">
        <f t="shared" si="675"/>
        <v>0</v>
      </c>
      <c r="OX77" s="100">
        <f t="shared" si="675"/>
        <v>0</v>
      </c>
      <c r="OY77" s="100">
        <f t="shared" si="675"/>
        <v>0</v>
      </c>
      <c r="OZ77" s="100">
        <f t="shared" si="675"/>
        <v>0</v>
      </c>
      <c r="PA77" s="100">
        <f t="shared" si="675"/>
        <v>355</v>
      </c>
      <c r="PB77" s="100">
        <f t="shared" si="675"/>
        <v>355</v>
      </c>
      <c r="PC77" s="100">
        <f t="shared" si="675"/>
        <v>355</v>
      </c>
      <c r="PD77" s="100">
        <f t="shared" si="675"/>
        <v>355</v>
      </c>
      <c r="PE77" s="100">
        <f t="shared" si="675"/>
        <v>355</v>
      </c>
      <c r="PF77" s="100">
        <f t="shared" si="675"/>
        <v>355</v>
      </c>
      <c r="PG77" s="100">
        <f t="shared" si="675"/>
        <v>355</v>
      </c>
      <c r="PH77" s="100">
        <f t="shared" si="675"/>
        <v>355</v>
      </c>
      <c r="PI77" s="100"/>
      <c r="PJ77" s="100"/>
      <c r="PK77" s="100"/>
    </row>
    <row r="78" spans="1:427" x14ac:dyDescent="0.2">
      <c r="A78" s="92"/>
      <c r="B78" s="92"/>
      <c r="C78" s="101">
        <v>10</v>
      </c>
      <c r="D78" s="98">
        <f>'initial figures'!$P33/(D16)</f>
        <v>161208.54461066486</v>
      </c>
      <c r="E78" s="98">
        <f>'initial figures'!$P33/(E16)</f>
        <v>126530.50285801949</v>
      </c>
      <c r="F78" s="98">
        <f>'initial figures'!$P33/(F16)</f>
        <v>113231.66587664757</v>
      </c>
      <c r="G78" s="98">
        <f>'initial figures'!$P33/(G16)</f>
        <v>102120.80530795846</v>
      </c>
      <c r="H78" s="98">
        <f>'initial figures'!$P33/(H16)</f>
        <v>92789.180810509075</v>
      </c>
      <c r="I78" s="98">
        <f>'initial figures'!$P33/(I16)</f>
        <v>84890.814399557479</v>
      </c>
      <c r="J78" s="98">
        <f>'initial figures'!$P33/(J16)</f>
        <v>78147.785876603375</v>
      </c>
      <c r="K78" s="98">
        <f>'initial figures'!$P33/(K16)</f>
        <v>72341.179721839406</v>
      </c>
      <c r="L78" s="98">
        <f>'initial figures'!$P33/(L16)</f>
        <v>67299.398593235921</v>
      </c>
      <c r="M78" s="98">
        <f>'initial figures'!$P33/(M16)</f>
        <v>62887.629992845243</v>
      </c>
      <c r="N78" s="98">
        <f>'initial figures'!$P33/(N16)</f>
        <v>58999.342203420856</v>
      </c>
      <c r="O78" s="98">
        <f>'initial figures'!$P33/(O16)</f>
        <v>55549.715252969101</v>
      </c>
      <c r="P78" s="98">
        <f>'initial figures'!$P33/(P16)</f>
        <v>52470.656682939676</v>
      </c>
      <c r="Q78" s="98">
        <f>'initial figures'!$P33/(Q16)</f>
        <v>49707.040405886582</v>
      </c>
      <c r="R78" s="98">
        <f>'initial figures'!$P33/(R16)</f>
        <v>47213.865791231037</v>
      </c>
      <c r="S78" s="98">
        <f>'initial figures'!$P33/(S16)</f>
        <v>44954.10233505239</v>
      </c>
      <c r="T78" s="98">
        <f>'initial figures'!$P33/(T16)</f>
        <v>42897.044171662208</v>
      </c>
      <c r="U78" s="98">
        <f>'initial figures'!$P33/(U16)</f>
        <v>41017.044703700325</v>
      </c>
      <c r="V78" s="98">
        <f>'initial figures'!$P33/(V16)</f>
        <v>41017.044703700325</v>
      </c>
      <c r="W78" s="98">
        <f>'initial figures'!$P33/(W16)</f>
        <v>38312.977882051651</v>
      </c>
      <c r="X78" s="98">
        <f>'initial figures'!$P33/(X16)</f>
        <v>37088.231245802854</v>
      </c>
      <c r="Y78" s="98">
        <f>'initial figures'!$P33/(Y16)</f>
        <v>35938.184369452618</v>
      </c>
      <c r="Z78" s="98">
        <f>'initial figures'!$P33/(Z16)</f>
        <v>34856.307047986811</v>
      </c>
      <c r="AA78" s="98">
        <f>'initial figures'!$P33/(AA16)</f>
        <v>33836.797189589044</v>
      </c>
      <c r="AB78" s="98">
        <f>'initial figures'!$P33/(AB16)</f>
        <v>32874.4836814601</v>
      </c>
      <c r="AC78" s="98">
        <f>'initial figures'!$P33/(AC16)</f>
        <v>31964.744140498264</v>
      </c>
      <c r="AD78" s="98">
        <f>'initial figures'!$P33/(AD16)</f>
        <v>31103.435003058708</v>
      </c>
      <c r="AE78" s="98">
        <f>'initial figures'!$P33/(AE16)</f>
        <v>30286.831883346251</v>
      </c>
      <c r="AF78" s="98">
        <f>'initial figures'!$P33/(AF16)</f>
        <v>29511.578510219151</v>
      </c>
      <c r="AG78" s="98">
        <f>'initial figures'!$P33/(AG16)</f>
        <v>28774.642857338629</v>
      </c>
      <c r="AH78" s="98">
        <f>'initial figures'!$P33/(AH16)</f>
        <v>28073.279327367945</v>
      </c>
      <c r="AI78" s="98">
        <f>'initial figures'!$P33/(AI16)</f>
        <v>27404.996049575548</v>
      </c>
      <c r="AJ78" s="98">
        <f>'initial figures'!$P33/(AJ16)</f>
        <v>26767.526511346918</v>
      </c>
      <c r="AK78" s="98">
        <f>'initial figures'!$P33/(AK16)</f>
        <v>26158.804875317368</v>
      </c>
      <c r="AL78" s="98">
        <f>'initial figures'!$P33/(AL16)</f>
        <v>25576.94444105263</v>
      </c>
      <c r="AM78" s="98">
        <f>'initial figures'!$P33/(AM16)</f>
        <v>25020.218798130016</v>
      </c>
      <c r="AN78" s="98">
        <f>'initial figures'!$P33/(AN16)</f>
        <v>25056.967857195476</v>
      </c>
      <c r="AO78" s="98">
        <f>'initial figures'!$P33/(AO16)</f>
        <v>24235.624172556629</v>
      </c>
      <c r="AP78" s="98">
        <f>'initial figures'!$P33/(AP16)</f>
        <v>23842.319091241898</v>
      </c>
      <c r="AQ78" s="98">
        <f>'initial figures'!$P33/(AQ16)</f>
        <v>23460.065064068083</v>
      </c>
      <c r="AR78" s="98">
        <f>'initial figures'!$P33/(AR16)</f>
        <v>23088.480891312145</v>
      </c>
      <c r="AS78" s="98">
        <f>'initial figures'!$P33/(AS16)</f>
        <v>22727.196908200123</v>
      </c>
      <c r="AT78" s="98">
        <f>'initial figures'!$P33/(AT16)</f>
        <v>22375.85517269593</v>
      </c>
      <c r="AU78" s="98">
        <f>'initial figures'!$P33/(AU16)</f>
        <v>22034.109539999354</v>
      </c>
      <c r="AV78" s="98">
        <f>'initial figures'!$P33/(AV16)</f>
        <v>21701.625644022075</v>
      </c>
      <c r="AW78" s="98">
        <f>'initial figures'!$P33/(AW16)</f>
        <v>21378.080803079883</v>
      </c>
      <c r="AX78" s="98">
        <f>'initial figures'!$P33/(AX16)</f>
        <v>21063.163864428239</v>
      </c>
      <c r="AY78" s="98">
        <f>'initial figures'!$P33/(AY16)</f>
        <v>20756.575000022651</v>
      </c>
      <c r="AZ78" s="98">
        <f>'initial figures'!$P33/(AZ16)</f>
        <v>20458.025463957747</v>
      </c>
      <c r="BA78" s="98">
        <f>'initial figures'!$P33/(BA16)</f>
        <v>20167.237320386823</v>
      </c>
      <c r="BB78" s="98">
        <f>'initial figures'!$P33/(BB16)</f>
        <v>19883.943149309936</v>
      </c>
      <c r="BC78" s="98">
        <f>'initial figures'!$P33/(BC16)</f>
        <v>19607.885736410892</v>
      </c>
      <c r="BD78" s="98">
        <f>'initial figures'!$P33/(BD16)</f>
        <v>19338.817752092822</v>
      </c>
      <c r="BE78" s="98">
        <f>'initial figures'!$P33/(BE16)</f>
        <v>19076.501423984555</v>
      </c>
      <c r="BF78" s="98"/>
      <c r="BG78" s="98"/>
      <c r="BH78" s="98"/>
      <c r="BI78" s="98"/>
      <c r="BJ78" s="98"/>
      <c r="BK78" s="98"/>
      <c r="BL78" s="98"/>
      <c r="BM78" s="98"/>
      <c r="BN78" s="98"/>
      <c r="BO78" s="98"/>
      <c r="BP78" s="98"/>
      <c r="BQ78" s="98"/>
      <c r="BR78" s="98"/>
      <c r="BS78" s="98"/>
      <c r="BT78" s="98"/>
      <c r="BU78" s="98"/>
      <c r="BV78" s="98"/>
      <c r="BW78" s="98"/>
      <c r="BX78" s="98"/>
      <c r="BY78" s="98"/>
      <c r="BZ78" s="98">
        <f t="shared" si="648"/>
        <v>40</v>
      </c>
      <c r="CA78" s="98">
        <f t="shared" ref="CA78:EA78" si="676">MOD(ROUND(CA47*2,-1)/2,360)</f>
        <v>30</v>
      </c>
      <c r="CB78" s="98">
        <f t="shared" si="676"/>
        <v>25</v>
      </c>
      <c r="CC78" s="98">
        <f t="shared" si="676"/>
        <v>20</v>
      </c>
      <c r="CD78" s="98">
        <f t="shared" si="676"/>
        <v>20</v>
      </c>
      <c r="CE78" s="98">
        <f t="shared" si="676"/>
        <v>20</v>
      </c>
      <c r="CF78" s="98">
        <f t="shared" si="676"/>
        <v>15</v>
      </c>
      <c r="CG78" s="98">
        <f t="shared" si="676"/>
        <v>15</v>
      </c>
      <c r="CH78" s="98">
        <f t="shared" si="676"/>
        <v>15</v>
      </c>
      <c r="CI78" s="98">
        <f t="shared" si="676"/>
        <v>10</v>
      </c>
      <c r="CJ78" s="98">
        <f t="shared" si="676"/>
        <v>10</v>
      </c>
      <c r="CK78" s="98">
        <f t="shared" si="676"/>
        <v>10</v>
      </c>
      <c r="CL78" s="98">
        <f t="shared" si="676"/>
        <v>10</v>
      </c>
      <c r="CM78" s="98">
        <f t="shared" si="676"/>
        <v>10</v>
      </c>
      <c r="CN78" s="98">
        <f t="shared" si="676"/>
        <v>10</v>
      </c>
      <c r="CO78" s="98">
        <f t="shared" si="676"/>
        <v>5</v>
      </c>
      <c r="CP78" s="98">
        <f t="shared" si="676"/>
        <v>5</v>
      </c>
      <c r="CQ78" s="98">
        <f t="shared" si="676"/>
        <v>5</v>
      </c>
      <c r="CR78" s="98">
        <f t="shared" si="676"/>
        <v>5</v>
      </c>
      <c r="CS78" s="98">
        <f t="shared" si="676"/>
        <v>5</v>
      </c>
      <c r="CT78" s="98">
        <f t="shared" si="676"/>
        <v>5</v>
      </c>
      <c r="CU78" s="98">
        <f t="shared" si="676"/>
        <v>5</v>
      </c>
      <c r="CV78" s="98">
        <f t="shared" si="676"/>
        <v>5</v>
      </c>
      <c r="CW78" s="98">
        <f t="shared" si="676"/>
        <v>5</v>
      </c>
      <c r="CX78" s="98">
        <f t="shared" si="676"/>
        <v>5</v>
      </c>
      <c r="CY78" s="98">
        <f t="shared" si="676"/>
        <v>5</v>
      </c>
      <c r="CZ78" s="98">
        <f t="shared" si="676"/>
        <v>5</v>
      </c>
      <c r="DA78" s="98">
        <f t="shared" si="676"/>
        <v>5</v>
      </c>
      <c r="DB78" s="98">
        <f t="shared" si="676"/>
        <v>5</v>
      </c>
      <c r="DC78" s="98">
        <f t="shared" si="676"/>
        <v>5</v>
      </c>
      <c r="DD78" s="98">
        <f t="shared" si="676"/>
        <v>5</v>
      </c>
      <c r="DE78" s="98">
        <f t="shared" si="676"/>
        <v>0</v>
      </c>
      <c r="DF78" s="98">
        <f t="shared" si="676"/>
        <v>0</v>
      </c>
      <c r="DG78" s="98">
        <f t="shared" si="676"/>
        <v>0</v>
      </c>
      <c r="DH78" s="98">
        <f t="shared" si="676"/>
        <v>0</v>
      </c>
      <c r="DI78" s="98">
        <f t="shared" si="676"/>
        <v>0</v>
      </c>
      <c r="DJ78" s="98">
        <f t="shared" si="676"/>
        <v>0</v>
      </c>
      <c r="DK78" s="98">
        <f t="shared" si="676"/>
        <v>0</v>
      </c>
      <c r="DL78" s="98">
        <f t="shared" si="676"/>
        <v>0</v>
      </c>
      <c r="DM78" s="98">
        <f t="shared" si="676"/>
        <v>0</v>
      </c>
      <c r="DN78" s="98">
        <f t="shared" si="676"/>
        <v>0</v>
      </c>
      <c r="DO78" s="98">
        <f t="shared" si="676"/>
        <v>0</v>
      </c>
      <c r="DP78" s="98">
        <f t="shared" si="676"/>
        <v>0</v>
      </c>
      <c r="DQ78" s="98">
        <f t="shared" si="676"/>
        <v>355</v>
      </c>
      <c r="DR78" s="98">
        <f t="shared" si="676"/>
        <v>355</v>
      </c>
      <c r="DS78" s="98">
        <f t="shared" si="676"/>
        <v>355</v>
      </c>
      <c r="DT78" s="98">
        <f t="shared" si="676"/>
        <v>355</v>
      </c>
      <c r="DU78" s="98">
        <f t="shared" si="676"/>
        <v>355</v>
      </c>
      <c r="DV78" s="98">
        <f t="shared" si="676"/>
        <v>355</v>
      </c>
      <c r="DW78" s="98">
        <f t="shared" si="676"/>
        <v>355</v>
      </c>
      <c r="DX78" s="98">
        <f t="shared" si="676"/>
        <v>355</v>
      </c>
      <c r="DY78" s="98">
        <f t="shared" si="676"/>
        <v>355</v>
      </c>
      <c r="DZ78" s="98">
        <f t="shared" si="676"/>
        <v>355</v>
      </c>
      <c r="EA78" s="98">
        <f t="shared" si="676"/>
        <v>355</v>
      </c>
      <c r="EB78" s="98"/>
      <c r="EC78" s="98"/>
      <c r="ED78" s="98"/>
      <c r="EE78" s="98"/>
      <c r="EF78" s="98"/>
      <c r="EG78" s="98"/>
      <c r="EH78" s="98"/>
      <c r="EI78" s="98"/>
      <c r="EJ78" s="98"/>
      <c r="EK78" s="98"/>
      <c r="EL78" s="98"/>
      <c r="EM78" s="98"/>
      <c r="EN78" s="98"/>
      <c r="EO78" s="98"/>
      <c r="EP78" s="98"/>
      <c r="EU78" s="94"/>
      <c r="EV78" s="94"/>
      <c r="EW78" s="94"/>
      <c r="EX78" s="102">
        <v>10</v>
      </c>
      <c r="EY78" s="99">
        <f>'initial figures'!$S33/(EY16)</f>
        <v>180878.96204432723</v>
      </c>
      <c r="EZ78" s="99">
        <f>'initial figures'!$S33/(EZ16)</f>
        <v>141969.55923880514</v>
      </c>
      <c r="FA78" s="99">
        <f>'initial figures'!$S33/(FA16)</f>
        <v>127048.01872495245</v>
      </c>
      <c r="FB78" s="99">
        <f>'initial figures'!$S33/(FB16)</f>
        <v>114581.42812370726</v>
      </c>
      <c r="FC78" s="99">
        <f>'initial figures'!$S33/(FC16)</f>
        <v>104111.17322895276</v>
      </c>
      <c r="FD78" s="99">
        <f>'initial figures'!$S33/(FD16)</f>
        <v>95249.060357026305</v>
      </c>
      <c r="FE78" s="99">
        <f>'initial figures'!$S33/(FE16)</f>
        <v>87683.257916387302</v>
      </c>
      <c r="FF78" s="99">
        <f>'initial figures'!$S33/(FF16)</f>
        <v>81168.138653878748</v>
      </c>
      <c r="FG78" s="99">
        <f>'initial figures'!$S33/(FG16)</f>
        <v>75511.167185034254</v>
      </c>
      <c r="FH78" s="99">
        <f>'initial figures'!$S33/(FH16)</f>
        <v>70561.081399285991</v>
      </c>
      <c r="FI78" s="99">
        <f>'initial figures'!$S33/(FI16)</f>
        <v>66198.350743914838</v>
      </c>
      <c r="FJ78" s="99">
        <f>'initial figures'!$S33/(FJ16)</f>
        <v>62327.805645050561</v>
      </c>
      <c r="FK78" s="99">
        <f>'initial figures'!$S33/(FK16)</f>
        <v>58873.045107600934</v>
      </c>
      <c r="FL78" s="99">
        <f>'initial figures'!$S33/(FL16)</f>
        <v>55772.216644138083</v>
      </c>
      <c r="FM78" s="99">
        <f>'initial figures'!$S33/(FM16)</f>
        <v>52974.828716697368</v>
      </c>
      <c r="FN78" s="99">
        <f>'initial figures'!$S33/(FN16)</f>
        <v>50439.332416507743</v>
      </c>
      <c r="FO78" s="99">
        <f>'initial figures'!$S33/(FO16)</f>
        <v>48131.275195611459</v>
      </c>
      <c r="FP78" s="99">
        <f>'initial figures'!$S33/(FP16)</f>
        <v>46021.881098480357</v>
      </c>
      <c r="FQ78" s="99">
        <f>'initial figures'!$S33/(FQ16)</f>
        <v>46021.881098480357</v>
      </c>
      <c r="FR78" s="99">
        <f>'initial figures'!$S33/(FR16)</f>
        <v>42987.868222924888</v>
      </c>
      <c r="FS78" s="99">
        <f>'initial figures'!$S33/(FS16)</f>
        <v>41613.679895209483</v>
      </c>
      <c r="FT78" s="99">
        <f>'initial figures'!$S33/(FT16)</f>
        <v>40323.306076632194</v>
      </c>
      <c r="FU78" s="99">
        <f>'initial figures'!$S33/(FU16)</f>
        <v>39109.419756656775</v>
      </c>
      <c r="FV78" s="99">
        <f>'initial figures'!$S33/(FV16)</f>
        <v>37965.510881191702</v>
      </c>
      <c r="FW78" s="99">
        <f>'initial figures'!$S33/(FW16)</f>
        <v>36885.777366246963</v>
      </c>
      <c r="FX78" s="99">
        <f>'initial figures'!$S33/(FX16)</f>
        <v>35865.032812679587</v>
      </c>
      <c r="FY78" s="99">
        <f>'initial figures'!$S33/(FY16)</f>
        <v>34898.628065613506</v>
      </c>
      <c r="FZ78" s="99">
        <f>'initial figures'!$S33/(FZ16)</f>
        <v>33982.384295455573</v>
      </c>
      <c r="GA78" s="99">
        <f>'initial figures'!$S33/(GA16)</f>
        <v>33112.535704047121</v>
      </c>
      <c r="GB78" s="99">
        <f>'initial figures'!$S33/(GB16)</f>
        <v>32285.680301882108</v>
      </c>
      <c r="GC78" s="99">
        <f>'initial figures'!$S33/(GC16)</f>
        <v>31498.737478080635</v>
      </c>
      <c r="GD78" s="99">
        <f>'initial figures'!$S33/(GD16)</f>
        <v>30748.911307696155</v>
      </c>
      <c r="GE78" s="99">
        <f>'initial figures'!$S33/(GE16)</f>
        <v>30033.658721748285</v>
      </c>
      <c r="GF78" s="99">
        <f>'initial figures'!$S33/(GF16)</f>
        <v>29350.661812590246</v>
      </c>
      <c r="GG78" s="99">
        <f>'initial figures'!$S33/(GG16)</f>
        <v>28697.803667517055</v>
      </c>
      <c r="GH78" s="99">
        <f>'initial figures'!$S33/(GH16)</f>
        <v>28073.147222174761</v>
      </c>
      <c r="GI78" s="99">
        <f>'initial figures'!$S33/(GI16)</f>
        <v>28114.380344624438</v>
      </c>
      <c r="GJ78" s="99">
        <f>'initial figures'!$S33/(GJ16)</f>
        <v>27192.817573135279</v>
      </c>
      <c r="GK78" s="99">
        <f>'initial figures'!$S33/(GK16)</f>
        <v>26751.522013729416</v>
      </c>
      <c r="GL78" s="99">
        <f>'initial figures'!$S33/(GL16)</f>
        <v>26322.625941009155</v>
      </c>
      <c r="GM78" s="99">
        <f>'initial figures'!$S33/(GM16)</f>
        <v>25905.701641850461</v>
      </c>
      <c r="GN78" s="99">
        <f>'initial figures'!$S33/(GN16)</f>
        <v>25500.334345555053</v>
      </c>
      <c r="GO78" s="99">
        <f>'initial figures'!$S33/(GO16)</f>
        <v>25106.122434552872</v>
      </c>
      <c r="GP78" s="99">
        <f>'initial figures'!$S33/(GP16)</f>
        <v>24722.67752799021</v>
      </c>
      <c r="GQ78" s="99">
        <f>'initial figures'!$S33/(GQ16)</f>
        <v>24349.624460945488</v>
      </c>
      <c r="GR78" s="99">
        <f>'initial figures'!$S33/(GR16)</f>
        <v>23986.601178614157</v>
      </c>
      <c r="GS78" s="99">
        <f>'initial figures'!$S33/(GS16)</f>
        <v>23633.258561874733</v>
      </c>
      <c r="GT78" s="99">
        <f>'initial figures'!$S33/(GT16)</f>
        <v>23289.260198128184</v>
      </c>
      <c r="GU78" s="99">
        <f>'initial figures'!$S33/(GU16)</f>
        <v>22954.282109140069</v>
      </c>
      <c r="GV78" s="99">
        <f>'initial figures'!$S33/(GV16)</f>
        <v>22628.012445761284</v>
      </c>
      <c r="GW78" s="99">
        <f>'initial figures'!$S33/(GW16)</f>
        <v>22310.151157816839</v>
      </c>
      <c r="GX78" s="99">
        <f>'initial figures'!$S33/(GX16)</f>
        <v>22000.409646097254</v>
      </c>
      <c r="GY78" s="99">
        <f>'initial figures'!$S33/(GY16)</f>
        <v>21698.51040223055</v>
      </c>
      <c r="GZ78" s="99">
        <f>'initial figures'!$S33/(GZ16)</f>
        <v>21404.186641228345</v>
      </c>
      <c r="HA78" s="99"/>
      <c r="HB78" s="99"/>
      <c r="HC78" s="99"/>
      <c r="HD78" s="99"/>
      <c r="HE78" s="99"/>
      <c r="HF78" s="99"/>
      <c r="HG78" s="99"/>
      <c r="HH78" s="99"/>
      <c r="HI78" s="99"/>
      <c r="HJ78" s="99"/>
      <c r="HK78" s="99"/>
      <c r="HL78" s="99"/>
      <c r="HM78" s="99"/>
      <c r="HN78" s="99"/>
      <c r="HO78" s="99"/>
      <c r="HP78" s="99"/>
      <c r="HQ78" s="99"/>
      <c r="HR78" s="99"/>
      <c r="HS78" s="99"/>
      <c r="HT78" s="99"/>
      <c r="HU78" s="99"/>
      <c r="HV78" s="99"/>
      <c r="HW78" s="99">
        <f t="shared" ref="HW78:JX78" si="677">MOD(ROUND(HW47*2,-1)/2,360)</f>
        <v>40</v>
      </c>
      <c r="HX78" s="99">
        <f t="shared" si="677"/>
        <v>30</v>
      </c>
      <c r="HY78" s="99">
        <f t="shared" si="677"/>
        <v>25</v>
      </c>
      <c r="HZ78" s="99">
        <f t="shared" si="677"/>
        <v>20</v>
      </c>
      <c r="IA78" s="99">
        <f t="shared" si="677"/>
        <v>20</v>
      </c>
      <c r="IB78" s="99">
        <f t="shared" si="677"/>
        <v>20</v>
      </c>
      <c r="IC78" s="99">
        <f t="shared" si="677"/>
        <v>15</v>
      </c>
      <c r="ID78" s="99">
        <f t="shared" si="677"/>
        <v>15</v>
      </c>
      <c r="IE78" s="99">
        <f t="shared" si="677"/>
        <v>15</v>
      </c>
      <c r="IF78" s="99">
        <f t="shared" si="677"/>
        <v>10</v>
      </c>
      <c r="IG78" s="99">
        <f t="shared" si="677"/>
        <v>10</v>
      </c>
      <c r="IH78" s="99">
        <f t="shared" si="677"/>
        <v>10</v>
      </c>
      <c r="II78" s="99">
        <f t="shared" si="677"/>
        <v>10</v>
      </c>
      <c r="IJ78" s="99">
        <f t="shared" si="677"/>
        <v>10</v>
      </c>
      <c r="IK78" s="99">
        <f t="shared" si="677"/>
        <v>10</v>
      </c>
      <c r="IL78" s="99">
        <f t="shared" si="677"/>
        <v>5</v>
      </c>
      <c r="IM78" s="99">
        <f t="shared" si="677"/>
        <v>5</v>
      </c>
      <c r="IN78" s="99">
        <f t="shared" si="677"/>
        <v>5</v>
      </c>
      <c r="IO78" s="99">
        <f t="shared" si="677"/>
        <v>5</v>
      </c>
      <c r="IP78" s="99">
        <f t="shared" si="677"/>
        <v>5</v>
      </c>
      <c r="IQ78" s="99">
        <f t="shared" si="677"/>
        <v>5</v>
      </c>
      <c r="IR78" s="99">
        <f t="shared" si="677"/>
        <v>5</v>
      </c>
      <c r="IS78" s="99">
        <f t="shared" si="677"/>
        <v>5</v>
      </c>
      <c r="IT78" s="99">
        <f t="shared" si="677"/>
        <v>5</v>
      </c>
      <c r="IU78" s="99">
        <f t="shared" si="677"/>
        <v>5</v>
      </c>
      <c r="IV78" s="99">
        <f t="shared" si="677"/>
        <v>5</v>
      </c>
      <c r="IW78" s="99">
        <f t="shared" si="677"/>
        <v>5</v>
      </c>
      <c r="IX78" s="99">
        <f t="shared" si="677"/>
        <v>5</v>
      </c>
      <c r="IY78" s="99">
        <f t="shared" si="677"/>
        <v>5</v>
      </c>
      <c r="IZ78" s="99">
        <f t="shared" si="677"/>
        <v>5</v>
      </c>
      <c r="JA78" s="99">
        <f t="shared" si="677"/>
        <v>5</v>
      </c>
      <c r="JB78" s="99">
        <f t="shared" si="677"/>
        <v>0</v>
      </c>
      <c r="JC78" s="99">
        <f t="shared" si="677"/>
        <v>0</v>
      </c>
      <c r="JD78" s="99">
        <f t="shared" si="677"/>
        <v>0</v>
      </c>
      <c r="JE78" s="99">
        <f t="shared" si="677"/>
        <v>0</v>
      </c>
      <c r="JF78" s="99">
        <f t="shared" si="677"/>
        <v>0</v>
      </c>
      <c r="JG78" s="99">
        <f t="shared" si="677"/>
        <v>0</v>
      </c>
      <c r="JH78" s="99">
        <f t="shared" si="677"/>
        <v>0</v>
      </c>
      <c r="JI78" s="99">
        <f t="shared" si="677"/>
        <v>0</v>
      </c>
      <c r="JJ78" s="99">
        <f t="shared" si="677"/>
        <v>0</v>
      </c>
      <c r="JK78" s="99">
        <f t="shared" si="677"/>
        <v>0</v>
      </c>
      <c r="JL78" s="99">
        <f t="shared" si="677"/>
        <v>0</v>
      </c>
      <c r="JM78" s="99">
        <f t="shared" si="677"/>
        <v>0</v>
      </c>
      <c r="JN78" s="99">
        <f t="shared" si="677"/>
        <v>355</v>
      </c>
      <c r="JO78" s="99">
        <f t="shared" si="677"/>
        <v>355</v>
      </c>
      <c r="JP78" s="99">
        <f t="shared" si="677"/>
        <v>355</v>
      </c>
      <c r="JQ78" s="99">
        <f t="shared" si="677"/>
        <v>355</v>
      </c>
      <c r="JR78" s="99">
        <f t="shared" si="677"/>
        <v>355</v>
      </c>
      <c r="JS78" s="99">
        <f t="shared" si="677"/>
        <v>355</v>
      </c>
      <c r="JT78" s="99">
        <f t="shared" si="677"/>
        <v>355</v>
      </c>
      <c r="JU78" s="99">
        <f t="shared" si="677"/>
        <v>355</v>
      </c>
      <c r="JV78" s="99">
        <f t="shared" si="677"/>
        <v>355</v>
      </c>
      <c r="JW78" s="99">
        <f t="shared" si="677"/>
        <v>355</v>
      </c>
      <c r="JX78" s="99">
        <f t="shared" si="677"/>
        <v>355</v>
      </c>
      <c r="JY78" s="99"/>
      <c r="JZ78" s="99"/>
      <c r="KA78" s="99"/>
      <c r="KH78" s="103">
        <v>10</v>
      </c>
      <c r="KI78" s="100">
        <f>'initial figures'!$U33/(KI16)</f>
        <v>161208.54461066486</v>
      </c>
      <c r="KJ78" s="100">
        <f>'initial figures'!$U33/(KJ16)</f>
        <v>126530.50285801949</v>
      </c>
      <c r="KK78" s="100">
        <f>'initial figures'!$U33/(KK16)</f>
        <v>113231.66587664757</v>
      </c>
      <c r="KL78" s="100">
        <f>'initial figures'!$U33/(KL16)</f>
        <v>102120.80530795846</v>
      </c>
      <c r="KM78" s="100">
        <f>'initial figures'!$U33/(KM16)</f>
        <v>92789.180810509075</v>
      </c>
      <c r="KN78" s="100">
        <f>'initial figures'!$U33/(KN16)</f>
        <v>84890.814399557479</v>
      </c>
      <c r="KO78" s="100">
        <f>'initial figures'!$U33/(KO16)</f>
        <v>78147.785876603375</v>
      </c>
      <c r="KP78" s="100">
        <f>'initial figures'!$U33/(KP16)</f>
        <v>72341.179721839406</v>
      </c>
      <c r="KQ78" s="100">
        <f>'initial figures'!$U33/(KQ16)</f>
        <v>67299.398593235921</v>
      </c>
      <c r="KR78" s="100">
        <f>'initial figures'!$U33/(KR16)</f>
        <v>62887.629992845243</v>
      </c>
      <c r="KS78" s="100">
        <f>'initial figures'!$U33/(KS16)</f>
        <v>58999.342203420856</v>
      </c>
      <c r="KT78" s="100">
        <f>'initial figures'!$U33/(KT16)</f>
        <v>55549.715252969101</v>
      </c>
      <c r="KU78" s="100">
        <f>'initial figures'!$U33/(KU16)</f>
        <v>52470.656682939676</v>
      </c>
      <c r="KV78" s="100">
        <f>'initial figures'!$U33/(KV16)</f>
        <v>49707.040405886582</v>
      </c>
      <c r="KW78" s="100">
        <f>'initial figures'!$U33/(KW16)</f>
        <v>47213.865791231037</v>
      </c>
      <c r="KX78" s="100">
        <f>'initial figures'!$U33/(KX16)</f>
        <v>44954.10233505239</v>
      </c>
      <c r="KY78" s="100">
        <f>'initial figures'!$U33/(KY16)</f>
        <v>42897.044171662208</v>
      </c>
      <c r="KZ78" s="100">
        <f>'initial figures'!$U33/(KZ16)</f>
        <v>41017.044703700325</v>
      </c>
      <c r="LA78" s="100">
        <f>'initial figures'!$U33/(LA16)</f>
        <v>41017.044703700325</v>
      </c>
      <c r="LB78" s="100">
        <f>'initial figures'!$U33/(LB16)</f>
        <v>38312.977882051651</v>
      </c>
      <c r="LC78" s="100">
        <f>'initial figures'!$U33/(LC16)</f>
        <v>37088.231245802854</v>
      </c>
      <c r="LD78" s="100">
        <f>'initial figures'!$U33/(LD16)</f>
        <v>35938.184369452618</v>
      </c>
      <c r="LE78" s="100">
        <f>'initial figures'!$U33/(LE16)</f>
        <v>34856.307047986811</v>
      </c>
      <c r="LF78" s="100">
        <f>'initial figures'!$U33/(LF16)</f>
        <v>33836.797189589044</v>
      </c>
      <c r="LG78" s="100">
        <f>'initial figures'!$U33/(LG16)</f>
        <v>32874.4836814601</v>
      </c>
      <c r="LH78" s="100">
        <f>'initial figures'!$U33/(LH16)</f>
        <v>31964.744140498264</v>
      </c>
      <c r="LI78" s="100">
        <f>'initial figures'!$U33/(LI16)</f>
        <v>31103.435003058708</v>
      </c>
      <c r="LJ78" s="100">
        <f>'initial figures'!$U33/(LJ16)</f>
        <v>30286.831883346251</v>
      </c>
      <c r="LK78" s="100">
        <f>'initial figures'!$U33/(LK16)</f>
        <v>29511.578510219151</v>
      </c>
      <c r="LL78" s="100">
        <f>'initial figures'!$U33/(LL16)</f>
        <v>28774.642857338629</v>
      </c>
      <c r="LM78" s="100">
        <f>'initial figures'!$U33/(LM16)</f>
        <v>28073.279327367945</v>
      </c>
      <c r="LN78" s="100">
        <f>'initial figures'!$U33/(LN16)</f>
        <v>27404.996049575548</v>
      </c>
      <c r="LO78" s="100">
        <f>'initial figures'!$U33/(LO16)</f>
        <v>26767.526511346918</v>
      </c>
      <c r="LP78" s="100">
        <f>'initial figures'!$U33/(LP16)</f>
        <v>26158.804875317368</v>
      </c>
      <c r="LQ78" s="100">
        <f>'initial figures'!$U33/(LQ16)</f>
        <v>25576.94444105263</v>
      </c>
      <c r="LR78" s="100">
        <f>'initial figures'!$U33/(LR16)</f>
        <v>25020.218798130016</v>
      </c>
      <c r="LS78" s="100">
        <f>'initial figures'!$U33/(LS16)</f>
        <v>25056.967857195476</v>
      </c>
      <c r="LT78" s="100">
        <f>'initial figures'!$U33/(LT16)</f>
        <v>24235.624172556629</v>
      </c>
      <c r="LU78" s="100">
        <f>'initial figures'!$U33/(LU16)</f>
        <v>23842.319091241898</v>
      </c>
      <c r="LV78" s="100">
        <f>'initial figures'!$U33/(LV16)</f>
        <v>23460.065064068083</v>
      </c>
      <c r="LW78" s="100">
        <f>'initial figures'!$U33/(LW16)</f>
        <v>23088.480891312145</v>
      </c>
      <c r="LX78" s="100">
        <f>'initial figures'!$U33/(LX16)</f>
        <v>22727.196908200123</v>
      </c>
      <c r="LY78" s="100">
        <f>'initial figures'!$U33/(LY16)</f>
        <v>22375.85517269593</v>
      </c>
      <c r="LZ78" s="100">
        <f>'initial figures'!$U33/(LZ16)</f>
        <v>22034.109539999354</v>
      </c>
      <c r="MA78" s="100">
        <f>'initial figures'!$U33/(MA16)</f>
        <v>21701.625644022075</v>
      </c>
      <c r="MB78" s="100">
        <f>'initial figures'!$U33/(MB16)</f>
        <v>21378.080803079883</v>
      </c>
      <c r="MC78" s="100">
        <f>'initial figures'!$U33/(MC16)</f>
        <v>21063.163864428239</v>
      </c>
      <c r="MD78" s="100">
        <f>'initial figures'!$U33/(MD16)</f>
        <v>20756.575000022651</v>
      </c>
      <c r="ME78" s="100">
        <f>'initial figures'!$U33/(ME16)</f>
        <v>20458.025463957747</v>
      </c>
      <c r="MF78" s="100">
        <f>'initial figures'!$U33/(MF16)</f>
        <v>20167.237320386823</v>
      </c>
      <c r="MG78" s="100">
        <f>'initial figures'!$U33/(MG16)</f>
        <v>19883.943149309936</v>
      </c>
      <c r="MH78" s="100">
        <f>'initial figures'!$U33/(MH16)</f>
        <v>19607.885736410892</v>
      </c>
      <c r="MI78" s="100">
        <f>'initial figures'!$U33/(MI16)</f>
        <v>19338.817752092822</v>
      </c>
      <c r="MJ78" s="100">
        <f>'initial figures'!$U33/(MJ16)</f>
        <v>19076.501423984555</v>
      </c>
      <c r="MK78" s="100"/>
      <c r="ML78" s="100"/>
      <c r="MM78" s="100"/>
      <c r="MN78" s="100"/>
      <c r="MO78" s="100"/>
      <c r="MP78" s="100"/>
      <c r="MQ78" s="100"/>
      <c r="MR78" s="100"/>
      <c r="MS78" s="100"/>
      <c r="MT78" s="100"/>
      <c r="MU78" s="100"/>
      <c r="MV78" s="100"/>
      <c r="MW78" s="100"/>
      <c r="MX78" s="100"/>
      <c r="MY78" s="100"/>
      <c r="MZ78" s="100"/>
      <c r="NA78" s="100"/>
      <c r="NB78" s="100"/>
      <c r="NC78" s="100"/>
      <c r="ND78" s="100"/>
      <c r="NE78" s="100"/>
      <c r="NF78" s="100"/>
      <c r="NG78" s="100">
        <f t="shared" ref="NG78:PH78" si="678">MOD(ROUND(NG47*2,-1)/2,360)</f>
        <v>40</v>
      </c>
      <c r="NH78" s="100">
        <f t="shared" si="678"/>
        <v>30</v>
      </c>
      <c r="NI78" s="100">
        <f t="shared" si="678"/>
        <v>25</v>
      </c>
      <c r="NJ78" s="100">
        <f t="shared" si="678"/>
        <v>20</v>
      </c>
      <c r="NK78" s="100">
        <f t="shared" si="678"/>
        <v>20</v>
      </c>
      <c r="NL78" s="100">
        <f t="shared" si="678"/>
        <v>20</v>
      </c>
      <c r="NM78" s="100">
        <f t="shared" si="678"/>
        <v>15</v>
      </c>
      <c r="NN78" s="100">
        <f t="shared" si="678"/>
        <v>15</v>
      </c>
      <c r="NO78" s="100">
        <f t="shared" si="678"/>
        <v>15</v>
      </c>
      <c r="NP78" s="100">
        <f t="shared" si="678"/>
        <v>10</v>
      </c>
      <c r="NQ78" s="100">
        <f t="shared" si="678"/>
        <v>10</v>
      </c>
      <c r="NR78" s="100">
        <f t="shared" si="678"/>
        <v>10</v>
      </c>
      <c r="NS78" s="100">
        <f t="shared" si="678"/>
        <v>10</v>
      </c>
      <c r="NT78" s="100">
        <f t="shared" si="678"/>
        <v>10</v>
      </c>
      <c r="NU78" s="100">
        <f t="shared" si="678"/>
        <v>10</v>
      </c>
      <c r="NV78" s="100">
        <f t="shared" si="678"/>
        <v>5</v>
      </c>
      <c r="NW78" s="100">
        <f t="shared" si="678"/>
        <v>5</v>
      </c>
      <c r="NX78" s="100">
        <f t="shared" si="678"/>
        <v>5</v>
      </c>
      <c r="NY78" s="100">
        <f t="shared" si="678"/>
        <v>5</v>
      </c>
      <c r="NZ78" s="100">
        <f t="shared" si="678"/>
        <v>5</v>
      </c>
      <c r="OA78" s="100">
        <f t="shared" si="678"/>
        <v>5</v>
      </c>
      <c r="OB78" s="100">
        <f t="shared" si="678"/>
        <v>5</v>
      </c>
      <c r="OC78" s="100">
        <f t="shared" si="678"/>
        <v>5</v>
      </c>
      <c r="OD78" s="100">
        <f t="shared" si="678"/>
        <v>5</v>
      </c>
      <c r="OE78" s="100">
        <f t="shared" si="678"/>
        <v>5</v>
      </c>
      <c r="OF78" s="100">
        <f t="shared" si="678"/>
        <v>5</v>
      </c>
      <c r="OG78" s="100">
        <f t="shared" si="678"/>
        <v>5</v>
      </c>
      <c r="OH78" s="100">
        <f t="shared" si="678"/>
        <v>5</v>
      </c>
      <c r="OI78" s="100">
        <f t="shared" si="678"/>
        <v>5</v>
      </c>
      <c r="OJ78" s="100">
        <f t="shared" si="678"/>
        <v>5</v>
      </c>
      <c r="OK78" s="100">
        <f t="shared" si="678"/>
        <v>5</v>
      </c>
      <c r="OL78" s="100">
        <f t="shared" si="678"/>
        <v>0</v>
      </c>
      <c r="OM78" s="100">
        <f t="shared" si="678"/>
        <v>0</v>
      </c>
      <c r="ON78" s="100">
        <f t="shared" si="678"/>
        <v>0</v>
      </c>
      <c r="OO78" s="100">
        <f t="shared" si="678"/>
        <v>0</v>
      </c>
      <c r="OP78" s="100">
        <f t="shared" si="678"/>
        <v>0</v>
      </c>
      <c r="OQ78" s="100">
        <f t="shared" si="678"/>
        <v>0</v>
      </c>
      <c r="OR78" s="100">
        <f t="shared" si="678"/>
        <v>0</v>
      </c>
      <c r="OS78" s="100">
        <f t="shared" si="678"/>
        <v>0</v>
      </c>
      <c r="OT78" s="100">
        <f t="shared" si="678"/>
        <v>0</v>
      </c>
      <c r="OU78" s="100">
        <f t="shared" si="678"/>
        <v>0</v>
      </c>
      <c r="OV78" s="100">
        <f t="shared" si="678"/>
        <v>0</v>
      </c>
      <c r="OW78" s="100">
        <f t="shared" si="678"/>
        <v>0</v>
      </c>
      <c r="OX78" s="100">
        <f t="shared" si="678"/>
        <v>355</v>
      </c>
      <c r="OY78" s="100">
        <f t="shared" si="678"/>
        <v>355</v>
      </c>
      <c r="OZ78" s="100">
        <f t="shared" si="678"/>
        <v>355</v>
      </c>
      <c r="PA78" s="100">
        <f t="shared" si="678"/>
        <v>355</v>
      </c>
      <c r="PB78" s="100">
        <f t="shared" si="678"/>
        <v>355</v>
      </c>
      <c r="PC78" s="100">
        <f t="shared" si="678"/>
        <v>355</v>
      </c>
      <c r="PD78" s="100">
        <f t="shared" si="678"/>
        <v>355</v>
      </c>
      <c r="PE78" s="100">
        <f t="shared" si="678"/>
        <v>355</v>
      </c>
      <c r="PF78" s="100">
        <f t="shared" si="678"/>
        <v>355</v>
      </c>
      <c r="PG78" s="100">
        <f t="shared" si="678"/>
        <v>355</v>
      </c>
      <c r="PH78" s="100">
        <f t="shared" si="678"/>
        <v>355</v>
      </c>
      <c r="PI78" s="100"/>
      <c r="PJ78" s="100"/>
      <c r="PK78" s="100"/>
    </row>
    <row r="79" spans="1:427" x14ac:dyDescent="0.2">
      <c r="A79" s="92"/>
      <c r="B79" s="92"/>
      <c r="C79" s="101">
        <v>11</v>
      </c>
      <c r="D79" s="98">
        <f>'initial figures'!$P34/(D17)</f>
        <v>162896.73775251041</v>
      </c>
      <c r="E79" s="98">
        <f>'initial figures'!$P34/(E17)</f>
        <v>127306.35375029329</v>
      </c>
      <c r="F79" s="98">
        <f>'initial figures'!$P34/(F17)</f>
        <v>113773.99720172629</v>
      </c>
      <c r="G79" s="98">
        <f>'initial figures'!$P34/(G17)</f>
        <v>102508.83538357512</v>
      </c>
      <c r="H79" s="98">
        <f>'initial figures'!$P34/(H17)</f>
        <v>93073.033046025303</v>
      </c>
      <c r="I79" s="98">
        <f>'initial figures'!$P34/(I17)</f>
        <v>85102.707922754053</v>
      </c>
      <c r="J79" s="98">
        <f>'initial figures'!$P34/(J17)</f>
        <v>78308.862938481107</v>
      </c>
      <c r="K79" s="98">
        <f>'initial figures'!$P34/(K17)</f>
        <v>72465.621200122827</v>
      </c>
      <c r="L79" s="98">
        <f>'initial figures'!$P34/(L17)</f>
        <v>67396.92285450366</v>
      </c>
      <c r="M79" s="98">
        <f>'initial figures'!$P34/(M17)</f>
        <v>62965.034112222638</v>
      </c>
      <c r="N79" s="98">
        <f>'initial figures'!$P34/(N17)</f>
        <v>59061.470862607945</v>
      </c>
      <c r="O79" s="98">
        <f>'initial figures'!$P34/(O17)</f>
        <v>55600.08221209544</v>
      </c>
      <c r="P79" s="98">
        <f>'initial figures'!$P34/(P17)</f>
        <v>52511.851422899112</v>
      </c>
      <c r="Q79" s="98">
        <f>'initial figures'!$P34/(Q17)</f>
        <v>49740.999344155527</v>
      </c>
      <c r="R79" s="98">
        <f>'initial figures'!$P34/(R17)</f>
        <v>47242.056476527483</v>
      </c>
      <c r="S79" s="98">
        <f>'initial figures'!$P34/(S17)</f>
        <v>44977.650682005791</v>
      </c>
      <c r="T79" s="98">
        <f>'initial figures'!$P34/(T17)</f>
        <v>42916.823751228927</v>
      </c>
      <c r="U79" s="98">
        <f>'initial figures'!$P34/(U17)</f>
        <v>41033.740334460541</v>
      </c>
      <c r="V79" s="98">
        <f>'initial figures'!$P34/(V17)</f>
        <v>41033.740334460541</v>
      </c>
      <c r="W79" s="98">
        <f>'initial figures'!$P34/(W17)</f>
        <v>38325.603259589443</v>
      </c>
      <c r="X79" s="98">
        <f>'initial figures'!$P34/(X17)</f>
        <v>37099.239292135127</v>
      </c>
      <c r="Y79" s="98">
        <f>'initial figures'!$P34/(Y17)</f>
        <v>35947.795172923143</v>
      </c>
      <c r="Z79" s="98">
        <f>'initial figures'!$P34/(Z17)</f>
        <v>34864.706634148519</v>
      </c>
      <c r="AA79" s="98">
        <f>'initial figures'!$P34/(AA17)</f>
        <v>33844.143474289187</v>
      </c>
      <c r="AB79" s="98">
        <f>'initial figures'!$P34/(AB17)</f>
        <v>32880.911266593379</v>
      </c>
      <c r="AC79" s="98">
        <f>'initial figures'!$P34/(AC17)</f>
        <v>31970.368199204389</v>
      </c>
      <c r="AD79" s="98">
        <f>'initial figures'!$P34/(AD17)</f>
        <v>31108.354444113284</v>
      </c>
      <c r="AE79" s="98">
        <f>'initial figures'!$P34/(AE17)</f>
        <v>30291.131941607193</v>
      </c>
      <c r="AF79" s="98">
        <f>'initial figures'!$P34/(AF17)</f>
        <v>29515.332877513392</v>
      </c>
      <c r="AG79" s="98">
        <f>'initial figures'!$P34/(AG17)</f>
        <v>28777.915443415695</v>
      </c>
      <c r="AH79" s="98">
        <f>'initial figures'!$P34/(AH17)</f>
        <v>28076.125721551482</v>
      </c>
      <c r="AI79" s="98">
        <f>'initial figures'!$P34/(AI17)</f>
        <v>27407.464739081111</v>
      </c>
      <c r="AJ79" s="98">
        <f>'initial figures'!$P34/(AJ17)</f>
        <v>26769.659900849303</v>
      </c>
      <c r="AK79" s="98">
        <f>'initial figures'!$P34/(AK17)</f>
        <v>26160.640143460696</v>
      </c>
      <c r="AL79" s="98">
        <f>'initial figures'!$P34/(AL17)</f>
        <v>25578.514262617387</v>
      </c>
      <c r="AM79" s="98">
        <f>'initial figures'!$P34/(AM17)</f>
        <v>25021.551955063715</v>
      </c>
      <c r="AN79" s="98">
        <f>'initial figures'!$P34/(AN17)</f>
        <v>25057.307836890057</v>
      </c>
      <c r="AO79" s="98">
        <f>'initial figures'!$P34/(AO17)</f>
        <v>24234.920047865209</v>
      </c>
      <c r="AP79" s="98">
        <f>'initial figures'!$P34/(AP17)</f>
        <v>23841.167089708695</v>
      </c>
      <c r="AQ79" s="98">
        <f>'initial figures'!$P34/(AQ17)</f>
        <v>23458.508801956203</v>
      </c>
      <c r="AR79" s="98">
        <f>'initial figures'!$P34/(AR17)</f>
        <v>23086.560104334345</v>
      </c>
      <c r="AS79" s="98">
        <f>'initial figures'!$P34/(AS17)</f>
        <v>22724.94780384484</v>
      </c>
      <c r="AT79" s="98">
        <f>'initial figures'!$P34/(AT17)</f>
        <v>22373.310749967004</v>
      </c>
      <c r="AU79" s="98">
        <f>'initial figures'!$P34/(AU17)</f>
        <v>22031.299879517839</v>
      </c>
      <c r="AV79" s="98">
        <f>'initial figures'!$P34/(AV17)</f>
        <v>21698.578171204412</v>
      </c>
      <c r="AW79" s="98">
        <f>'initial figures'!$P34/(AW17)</f>
        <v>21374.820526882078</v>
      </c>
      <c r="AX79" s="98">
        <f>'initial figures'!$P34/(AX17)</f>
        <v>21059.713593932651</v>
      </c>
      <c r="AY79" s="98">
        <f>'initial figures'!$P34/(AY17)</f>
        <v>20752.955540944222</v>
      </c>
      <c r="AZ79" s="98">
        <f>'initial figures'!$P34/(AZ17)</f>
        <v>20454.255796960038</v>
      </c>
      <c r="BA79" s="98">
        <f>'initial figures'!$P34/(BA17)</f>
        <v>20163.334762925817</v>
      </c>
      <c r="BB79" s="98">
        <f>'initial figures'!$P34/(BB17)</f>
        <v>19879.923502564554</v>
      </c>
      <c r="BC79" s="98">
        <f>'initial figures'!$P34/(BC17)</f>
        <v>19603.763418713112</v>
      </c>
      <c r="BD79" s="98">
        <f>'initial figures'!$P34/(BD17)</f>
        <v>19334.605920137077</v>
      </c>
      <c r="BE79" s="98">
        <f>'initial figures'!$P34/(BE17)</f>
        <v>19072.212082974151</v>
      </c>
      <c r="BF79" s="98"/>
      <c r="BG79" s="98"/>
      <c r="BH79" s="98"/>
      <c r="BI79" s="98"/>
      <c r="BJ79" s="98"/>
      <c r="BK79" s="98"/>
      <c r="BL79" s="98"/>
      <c r="BM79" s="98"/>
      <c r="BN79" s="98"/>
      <c r="BO79" s="98"/>
      <c r="BP79" s="98"/>
      <c r="BQ79" s="98"/>
      <c r="BR79" s="98"/>
      <c r="BS79" s="98"/>
      <c r="BT79" s="98"/>
      <c r="BU79" s="98"/>
      <c r="BV79" s="98"/>
      <c r="BW79" s="98"/>
      <c r="BX79" s="98"/>
      <c r="BY79" s="98"/>
      <c r="BZ79" s="98">
        <f t="shared" si="648"/>
        <v>40</v>
      </c>
      <c r="CA79" s="98">
        <f t="shared" ref="CA79:EA79" si="679">MOD(ROUND(CA48*2,-1)/2,360)</f>
        <v>30</v>
      </c>
      <c r="CB79" s="98">
        <f t="shared" si="679"/>
        <v>25</v>
      </c>
      <c r="CC79" s="98">
        <f t="shared" si="679"/>
        <v>20</v>
      </c>
      <c r="CD79" s="98">
        <f t="shared" si="679"/>
        <v>20</v>
      </c>
      <c r="CE79" s="98">
        <f t="shared" si="679"/>
        <v>15</v>
      </c>
      <c r="CF79" s="98">
        <f t="shared" si="679"/>
        <v>15</v>
      </c>
      <c r="CG79" s="98">
        <f t="shared" si="679"/>
        <v>15</v>
      </c>
      <c r="CH79" s="98">
        <f t="shared" si="679"/>
        <v>10</v>
      </c>
      <c r="CI79" s="98">
        <f t="shared" si="679"/>
        <v>10</v>
      </c>
      <c r="CJ79" s="98">
        <f t="shared" si="679"/>
        <v>10</v>
      </c>
      <c r="CK79" s="98">
        <f t="shared" si="679"/>
        <v>10</v>
      </c>
      <c r="CL79" s="98">
        <f t="shared" si="679"/>
        <v>10</v>
      </c>
      <c r="CM79" s="98">
        <f t="shared" si="679"/>
        <v>5</v>
      </c>
      <c r="CN79" s="98">
        <f t="shared" si="679"/>
        <v>5</v>
      </c>
      <c r="CO79" s="98">
        <f t="shared" si="679"/>
        <v>5</v>
      </c>
      <c r="CP79" s="98">
        <f t="shared" si="679"/>
        <v>5</v>
      </c>
      <c r="CQ79" s="98">
        <f t="shared" si="679"/>
        <v>5</v>
      </c>
      <c r="CR79" s="98">
        <f t="shared" si="679"/>
        <v>5</v>
      </c>
      <c r="CS79" s="98">
        <f t="shared" si="679"/>
        <v>5</v>
      </c>
      <c r="CT79" s="98">
        <f t="shared" si="679"/>
        <v>5</v>
      </c>
      <c r="CU79" s="98">
        <f t="shared" si="679"/>
        <v>5</v>
      </c>
      <c r="CV79" s="98">
        <f t="shared" si="679"/>
        <v>5</v>
      </c>
      <c r="CW79" s="98">
        <f t="shared" si="679"/>
        <v>5</v>
      </c>
      <c r="CX79" s="98">
        <f t="shared" si="679"/>
        <v>5</v>
      </c>
      <c r="CY79" s="98">
        <f t="shared" si="679"/>
        <v>5</v>
      </c>
      <c r="CZ79" s="98">
        <f t="shared" si="679"/>
        <v>0</v>
      </c>
      <c r="DA79" s="98">
        <f t="shared" si="679"/>
        <v>0</v>
      </c>
      <c r="DB79" s="98">
        <f t="shared" si="679"/>
        <v>0</v>
      </c>
      <c r="DC79" s="98">
        <f t="shared" si="679"/>
        <v>0</v>
      </c>
      <c r="DD79" s="98">
        <f t="shared" si="679"/>
        <v>0</v>
      </c>
      <c r="DE79" s="98">
        <f t="shared" si="679"/>
        <v>0</v>
      </c>
      <c r="DF79" s="98">
        <f t="shared" si="679"/>
        <v>0</v>
      </c>
      <c r="DG79" s="98">
        <f t="shared" si="679"/>
        <v>0</v>
      </c>
      <c r="DH79" s="98">
        <f t="shared" si="679"/>
        <v>0</v>
      </c>
      <c r="DI79" s="98">
        <f t="shared" si="679"/>
        <v>0</v>
      </c>
      <c r="DJ79" s="98">
        <f t="shared" si="679"/>
        <v>0</v>
      </c>
      <c r="DK79" s="98">
        <f t="shared" si="679"/>
        <v>0</v>
      </c>
      <c r="DL79" s="98">
        <f t="shared" si="679"/>
        <v>0</v>
      </c>
      <c r="DM79" s="98">
        <f t="shared" si="679"/>
        <v>0</v>
      </c>
      <c r="DN79" s="98">
        <f t="shared" si="679"/>
        <v>355</v>
      </c>
      <c r="DO79" s="98">
        <f t="shared" si="679"/>
        <v>355</v>
      </c>
      <c r="DP79" s="98">
        <f t="shared" si="679"/>
        <v>355</v>
      </c>
      <c r="DQ79" s="98">
        <f t="shared" si="679"/>
        <v>355</v>
      </c>
      <c r="DR79" s="98">
        <f t="shared" si="679"/>
        <v>355</v>
      </c>
      <c r="DS79" s="98">
        <f t="shared" si="679"/>
        <v>355</v>
      </c>
      <c r="DT79" s="98">
        <f t="shared" si="679"/>
        <v>355</v>
      </c>
      <c r="DU79" s="98">
        <f t="shared" si="679"/>
        <v>355</v>
      </c>
      <c r="DV79" s="98">
        <f t="shared" si="679"/>
        <v>355</v>
      </c>
      <c r="DW79" s="98">
        <f t="shared" si="679"/>
        <v>355</v>
      </c>
      <c r="DX79" s="98">
        <f t="shared" si="679"/>
        <v>355</v>
      </c>
      <c r="DY79" s="98">
        <f t="shared" si="679"/>
        <v>355</v>
      </c>
      <c r="DZ79" s="98">
        <f t="shared" si="679"/>
        <v>355</v>
      </c>
      <c r="EA79" s="98">
        <f t="shared" si="679"/>
        <v>355</v>
      </c>
      <c r="EB79" s="98"/>
      <c r="EC79" s="98"/>
      <c r="ED79" s="98"/>
      <c r="EE79" s="98"/>
      <c r="EF79" s="98"/>
      <c r="EG79" s="98"/>
      <c r="EH79" s="98"/>
      <c r="EI79" s="98"/>
      <c r="EJ79" s="98"/>
      <c r="EK79" s="98"/>
      <c r="EL79" s="98"/>
      <c r="EM79" s="98"/>
      <c r="EN79" s="98"/>
      <c r="EO79" s="98"/>
      <c r="EP79" s="98"/>
      <c r="EU79" s="94"/>
      <c r="EV79" s="94"/>
      <c r="EW79" s="94"/>
      <c r="EX79" s="102">
        <v>11</v>
      </c>
      <c r="EY79" s="99">
        <f>'initial figures'!$S34/(EY17)</f>
        <v>182773.14590390393</v>
      </c>
      <c r="EZ79" s="99">
        <f>'initial figures'!$S34/(EZ17)</f>
        <v>142840.07825772298</v>
      </c>
      <c r="FA79" s="99">
        <f>'initial figures'!$S34/(FA17)</f>
        <v>127656.52448003678</v>
      </c>
      <c r="FB79" s="99">
        <f>'initial figures'!$S34/(FB17)</f>
        <v>115016.80502937331</v>
      </c>
      <c r="FC79" s="99">
        <f>'initial figures'!$S34/(FC17)</f>
        <v>104429.66067549684</v>
      </c>
      <c r="FD79" s="99">
        <f>'initial figures'!$S34/(FD17)</f>
        <v>95486.808800399929</v>
      </c>
      <c r="FE79" s="99">
        <f>'initial figures'!$S34/(FE17)</f>
        <v>87863.989352378849</v>
      </c>
      <c r="FF79" s="99">
        <f>'initial figures'!$S34/(FF17)</f>
        <v>81307.764288993378</v>
      </c>
      <c r="FG79" s="99">
        <f>'initial figures'!$S34/(FG17)</f>
        <v>75620.591205918827</v>
      </c>
      <c r="FH79" s="99">
        <f>'initial figures'!$S34/(FH17)</f>
        <v>70647.930249666417</v>
      </c>
      <c r="FI79" s="99">
        <f>'initial figures'!$S34/(FI17)</f>
        <v>66268.060246063789</v>
      </c>
      <c r="FJ79" s="99">
        <f>'initial figures'!$S34/(FJ17)</f>
        <v>62384.318302677391</v>
      </c>
      <c r="FK79" s="99">
        <f>'initial figures'!$S34/(FK17)</f>
        <v>58919.266366055599</v>
      </c>
      <c r="FL79" s="99">
        <f>'initial figures'!$S34/(FL17)</f>
        <v>55810.319199564343</v>
      </c>
      <c r="FM79" s="99">
        <f>'initial figures'!$S34/(FM17)</f>
        <v>53006.459185839398</v>
      </c>
      <c r="FN79" s="99">
        <f>'initial figures'!$S34/(FN17)</f>
        <v>50465.754096357763</v>
      </c>
      <c r="FO79" s="99">
        <f>'initial figures'!$S34/(FO17)</f>
        <v>48153.46824890365</v>
      </c>
      <c r="FP79" s="99">
        <f>'initial figures'!$S34/(FP17)</f>
        <v>46040.613904299527</v>
      </c>
      <c r="FQ79" s="99">
        <f>'initial figures'!$S34/(FQ17)</f>
        <v>46040.613904299527</v>
      </c>
      <c r="FR79" s="99">
        <f>'initial figures'!$S34/(FR17)</f>
        <v>43002.034129514817</v>
      </c>
      <c r="FS79" s="99">
        <f>'initial figures'!$S34/(FS17)</f>
        <v>41626.031126340102</v>
      </c>
      <c r="FT79" s="99">
        <f>'initial figures'!$S34/(FT17)</f>
        <v>40334.089575486789</v>
      </c>
      <c r="FU79" s="99">
        <f>'initial figures'!$S34/(FU17)</f>
        <v>39118.844247338711</v>
      </c>
      <c r="FV79" s="99">
        <f>'initial figures'!$S34/(FV17)</f>
        <v>37973.753548195826</v>
      </c>
      <c r="FW79" s="99">
        <f>'initial figures'!$S34/(FW17)</f>
        <v>36892.989235383102</v>
      </c>
      <c r="FX79" s="99">
        <f>'initial figures'!$S34/(FX17)</f>
        <v>35871.34311033594</v>
      </c>
      <c r="FY79" s="99">
        <f>'initial figures'!$S34/(FY17)</f>
        <v>34904.147769261588</v>
      </c>
      <c r="FZ79" s="99">
        <f>'initial figures'!$S34/(FZ17)</f>
        <v>33987.209040178917</v>
      </c>
      <c r="GA79" s="99">
        <f>'initial figures'!$S34/(GA17)</f>
        <v>33116.748173435488</v>
      </c>
      <c r="GB79" s="99">
        <f>'initial figures'!$S34/(GB17)</f>
        <v>32289.352203853869</v>
      </c>
      <c r="GC79" s="99">
        <f>'initial figures'!$S34/(GC17)</f>
        <v>31501.931184882778</v>
      </c>
      <c r="GD79" s="99">
        <f>'initial figures'!$S34/(GD17)</f>
        <v>30751.681222879339</v>
      </c>
      <c r="GE79" s="99">
        <f>'initial figures'!$S34/(GE17)</f>
        <v>30036.052424140176</v>
      </c>
      <c r="GF79" s="99">
        <f>'initial figures'!$S34/(GF17)</f>
        <v>29352.721017315653</v>
      </c>
      <c r="GG79" s="99">
        <f>'initial figures'!$S34/(GG17)</f>
        <v>28699.565036282675</v>
      </c>
      <c r="GH79" s="99">
        <f>'initial figures'!$S34/(GH17)</f>
        <v>28074.643048856848</v>
      </c>
      <c r="GI79" s="99">
        <f>'initial figures'!$S34/(GI17)</f>
        <v>28114.761808115847</v>
      </c>
      <c r="GJ79" s="99">
        <f>'initial figures'!$S34/(GJ17)</f>
        <v>27192.027532237378</v>
      </c>
      <c r="GK79" s="99">
        <f>'initial figures'!$S34/(GK17)</f>
        <v>26750.229446749781</v>
      </c>
      <c r="GL79" s="99">
        <f>'initial figures'!$S34/(GL17)</f>
        <v>26320.87978619989</v>
      </c>
      <c r="GM79" s="99">
        <f>'initial figures'!$S34/(GM17)</f>
        <v>25903.54648341459</v>
      </c>
      <c r="GN79" s="99">
        <f>'initial figures'!$S34/(GN17)</f>
        <v>25497.810808962775</v>
      </c>
      <c r="GO79" s="99">
        <f>'initial figures'!$S34/(GO17)</f>
        <v>25103.267545295468</v>
      </c>
      <c r="GP79" s="99">
        <f>'initial figures'!$S34/(GP17)</f>
        <v>24719.525037079628</v>
      </c>
      <c r="GQ79" s="99">
        <f>'initial figures'!$S34/(GQ17)</f>
        <v>24346.205140205089</v>
      </c>
      <c r="GR79" s="99">
        <f>'initial figures'!$S34/(GR17)</f>
        <v>23982.943088554097</v>
      </c>
      <c r="GS79" s="99">
        <f>'initial figures'!$S34/(GS17)</f>
        <v>23629.38729470635</v>
      </c>
      <c r="GT79" s="99">
        <f>'initial figures'!$S34/(GT17)</f>
        <v>23285.199098247591</v>
      </c>
      <c r="GU79" s="99">
        <f>'initial figures'!$S34/(GU17)</f>
        <v>22950.052473202068</v>
      </c>
      <c r="GV79" s="99">
        <f>'initial figures'!$S34/(GV17)</f>
        <v>22623.633704271062</v>
      </c>
      <c r="GW79" s="99">
        <f>'initial figures'!$S34/(GW17)</f>
        <v>22305.641039988746</v>
      </c>
      <c r="GX79" s="99">
        <f>'initial figures'!$S34/(GX17)</f>
        <v>21995.784329565849</v>
      </c>
      <c r="GY79" s="99">
        <f>'initial figures'!$S34/(GY17)</f>
        <v>21693.784649049783</v>
      </c>
      <c r="GZ79" s="99">
        <f>'initial figures'!$S34/(GZ17)</f>
        <v>21399.373921457878</v>
      </c>
      <c r="HA79" s="99"/>
      <c r="HB79" s="99"/>
      <c r="HC79" s="99"/>
      <c r="HD79" s="99"/>
      <c r="HE79" s="99"/>
      <c r="HF79" s="99"/>
      <c r="HG79" s="99"/>
      <c r="HH79" s="99"/>
      <c r="HI79" s="99"/>
      <c r="HJ79" s="99"/>
      <c r="HK79" s="99"/>
      <c r="HL79" s="99"/>
      <c r="HM79" s="99"/>
      <c r="HN79" s="99"/>
      <c r="HO79" s="99"/>
      <c r="HP79" s="99"/>
      <c r="HQ79" s="99"/>
      <c r="HR79" s="99"/>
      <c r="HS79" s="99"/>
      <c r="HT79" s="99"/>
      <c r="HU79" s="99"/>
      <c r="HV79" s="99"/>
      <c r="HW79" s="99">
        <f t="shared" ref="HW79:JX79" si="680">MOD(ROUND(HW48*2,-1)/2,360)</f>
        <v>40</v>
      </c>
      <c r="HX79" s="99">
        <f t="shared" si="680"/>
        <v>30</v>
      </c>
      <c r="HY79" s="99">
        <f t="shared" si="680"/>
        <v>25</v>
      </c>
      <c r="HZ79" s="99">
        <f t="shared" si="680"/>
        <v>20</v>
      </c>
      <c r="IA79" s="99">
        <f t="shared" si="680"/>
        <v>20</v>
      </c>
      <c r="IB79" s="99">
        <f t="shared" si="680"/>
        <v>15</v>
      </c>
      <c r="IC79" s="99">
        <f t="shared" si="680"/>
        <v>15</v>
      </c>
      <c r="ID79" s="99">
        <f t="shared" si="680"/>
        <v>15</v>
      </c>
      <c r="IE79" s="99">
        <f t="shared" si="680"/>
        <v>10</v>
      </c>
      <c r="IF79" s="99">
        <f t="shared" si="680"/>
        <v>10</v>
      </c>
      <c r="IG79" s="99">
        <f t="shared" si="680"/>
        <v>10</v>
      </c>
      <c r="IH79" s="99">
        <f t="shared" si="680"/>
        <v>10</v>
      </c>
      <c r="II79" s="99">
        <f t="shared" si="680"/>
        <v>10</v>
      </c>
      <c r="IJ79" s="99">
        <f t="shared" si="680"/>
        <v>5</v>
      </c>
      <c r="IK79" s="99">
        <f t="shared" si="680"/>
        <v>5</v>
      </c>
      <c r="IL79" s="99">
        <f t="shared" si="680"/>
        <v>5</v>
      </c>
      <c r="IM79" s="99">
        <f t="shared" si="680"/>
        <v>5</v>
      </c>
      <c r="IN79" s="99">
        <f t="shared" si="680"/>
        <v>5</v>
      </c>
      <c r="IO79" s="99">
        <f t="shared" si="680"/>
        <v>5</v>
      </c>
      <c r="IP79" s="99">
        <f t="shared" si="680"/>
        <v>5</v>
      </c>
      <c r="IQ79" s="99">
        <f t="shared" si="680"/>
        <v>5</v>
      </c>
      <c r="IR79" s="99">
        <f t="shared" si="680"/>
        <v>5</v>
      </c>
      <c r="IS79" s="99">
        <f t="shared" si="680"/>
        <v>5</v>
      </c>
      <c r="IT79" s="99">
        <f t="shared" si="680"/>
        <v>5</v>
      </c>
      <c r="IU79" s="99">
        <f t="shared" si="680"/>
        <v>5</v>
      </c>
      <c r="IV79" s="99">
        <f t="shared" si="680"/>
        <v>5</v>
      </c>
      <c r="IW79" s="99">
        <f t="shared" si="680"/>
        <v>0</v>
      </c>
      <c r="IX79" s="99">
        <f t="shared" si="680"/>
        <v>0</v>
      </c>
      <c r="IY79" s="99">
        <f t="shared" si="680"/>
        <v>0</v>
      </c>
      <c r="IZ79" s="99">
        <f t="shared" si="680"/>
        <v>0</v>
      </c>
      <c r="JA79" s="99">
        <f t="shared" si="680"/>
        <v>0</v>
      </c>
      <c r="JB79" s="99">
        <f t="shared" si="680"/>
        <v>0</v>
      </c>
      <c r="JC79" s="99">
        <f t="shared" si="680"/>
        <v>0</v>
      </c>
      <c r="JD79" s="99">
        <f t="shared" si="680"/>
        <v>0</v>
      </c>
      <c r="JE79" s="99">
        <f t="shared" si="680"/>
        <v>0</v>
      </c>
      <c r="JF79" s="99">
        <f t="shared" si="680"/>
        <v>0</v>
      </c>
      <c r="JG79" s="99">
        <f t="shared" si="680"/>
        <v>0</v>
      </c>
      <c r="JH79" s="99">
        <f t="shared" si="680"/>
        <v>0</v>
      </c>
      <c r="JI79" s="99">
        <f t="shared" si="680"/>
        <v>0</v>
      </c>
      <c r="JJ79" s="99">
        <f t="shared" si="680"/>
        <v>0</v>
      </c>
      <c r="JK79" s="99">
        <f t="shared" si="680"/>
        <v>355</v>
      </c>
      <c r="JL79" s="99">
        <f t="shared" si="680"/>
        <v>355</v>
      </c>
      <c r="JM79" s="99">
        <f t="shared" si="680"/>
        <v>355</v>
      </c>
      <c r="JN79" s="99">
        <f t="shared" si="680"/>
        <v>355</v>
      </c>
      <c r="JO79" s="99">
        <f t="shared" si="680"/>
        <v>355</v>
      </c>
      <c r="JP79" s="99">
        <f t="shared" si="680"/>
        <v>355</v>
      </c>
      <c r="JQ79" s="99">
        <f t="shared" si="680"/>
        <v>355</v>
      </c>
      <c r="JR79" s="99">
        <f t="shared" si="680"/>
        <v>355</v>
      </c>
      <c r="JS79" s="99">
        <f t="shared" si="680"/>
        <v>355</v>
      </c>
      <c r="JT79" s="99">
        <f t="shared" si="680"/>
        <v>355</v>
      </c>
      <c r="JU79" s="99">
        <f t="shared" si="680"/>
        <v>355</v>
      </c>
      <c r="JV79" s="99">
        <f t="shared" si="680"/>
        <v>355</v>
      </c>
      <c r="JW79" s="99">
        <f t="shared" si="680"/>
        <v>355</v>
      </c>
      <c r="JX79" s="99">
        <f t="shared" si="680"/>
        <v>355</v>
      </c>
      <c r="JY79" s="99"/>
      <c r="JZ79" s="99"/>
      <c r="KA79" s="99"/>
      <c r="KH79" s="103">
        <v>11</v>
      </c>
      <c r="KI79" s="100">
        <f>'initial figures'!$U34/(KI17)</f>
        <v>162896.73775251041</v>
      </c>
      <c r="KJ79" s="100">
        <f>'initial figures'!$U34/(KJ17)</f>
        <v>127306.35375029329</v>
      </c>
      <c r="KK79" s="100">
        <f>'initial figures'!$U34/(KK17)</f>
        <v>113773.99720172629</v>
      </c>
      <c r="KL79" s="100">
        <f>'initial figures'!$U34/(KL17)</f>
        <v>102508.83538357512</v>
      </c>
      <c r="KM79" s="100">
        <f>'initial figures'!$U34/(KM17)</f>
        <v>93073.033046025303</v>
      </c>
      <c r="KN79" s="100">
        <f>'initial figures'!$U34/(KN17)</f>
        <v>85102.707922754053</v>
      </c>
      <c r="KO79" s="100">
        <f>'initial figures'!$U34/(KO17)</f>
        <v>78308.862938481107</v>
      </c>
      <c r="KP79" s="100">
        <f>'initial figures'!$U34/(KP17)</f>
        <v>72465.621200122827</v>
      </c>
      <c r="KQ79" s="100">
        <f>'initial figures'!$U34/(KQ17)</f>
        <v>67396.92285450366</v>
      </c>
      <c r="KR79" s="100">
        <f>'initial figures'!$U34/(KR17)</f>
        <v>62965.034112222638</v>
      </c>
      <c r="KS79" s="100">
        <f>'initial figures'!$U34/(KS17)</f>
        <v>59061.470862607945</v>
      </c>
      <c r="KT79" s="100">
        <f>'initial figures'!$U34/(KT17)</f>
        <v>55600.08221209544</v>
      </c>
      <c r="KU79" s="100">
        <f>'initial figures'!$U34/(KU17)</f>
        <v>52511.851422899112</v>
      </c>
      <c r="KV79" s="100">
        <f>'initial figures'!$U34/(KV17)</f>
        <v>49740.999344155527</v>
      </c>
      <c r="KW79" s="100">
        <f>'initial figures'!$U34/(KW17)</f>
        <v>47242.056476527483</v>
      </c>
      <c r="KX79" s="100">
        <f>'initial figures'!$U34/(KX17)</f>
        <v>44977.650682005791</v>
      </c>
      <c r="KY79" s="100">
        <f>'initial figures'!$U34/(KY17)</f>
        <v>42916.823751228927</v>
      </c>
      <c r="KZ79" s="100">
        <f>'initial figures'!$U34/(KZ17)</f>
        <v>41033.740334460541</v>
      </c>
      <c r="LA79" s="100">
        <f>'initial figures'!$U34/(LA17)</f>
        <v>41033.740334460541</v>
      </c>
      <c r="LB79" s="100">
        <f>'initial figures'!$U34/(LB17)</f>
        <v>38325.603259589443</v>
      </c>
      <c r="LC79" s="100">
        <f>'initial figures'!$U34/(LC17)</f>
        <v>37099.239292135127</v>
      </c>
      <c r="LD79" s="100">
        <f>'initial figures'!$U34/(LD17)</f>
        <v>35947.795172923143</v>
      </c>
      <c r="LE79" s="100">
        <f>'initial figures'!$U34/(LE17)</f>
        <v>34864.706634148519</v>
      </c>
      <c r="LF79" s="100">
        <f>'initial figures'!$U34/(LF17)</f>
        <v>33844.143474289187</v>
      </c>
      <c r="LG79" s="100">
        <f>'initial figures'!$U34/(LG17)</f>
        <v>32880.911266593379</v>
      </c>
      <c r="LH79" s="100">
        <f>'initial figures'!$U34/(LH17)</f>
        <v>31970.368199204389</v>
      </c>
      <c r="LI79" s="100">
        <f>'initial figures'!$U34/(LI17)</f>
        <v>31108.354444113284</v>
      </c>
      <c r="LJ79" s="100">
        <f>'initial figures'!$U34/(LJ17)</f>
        <v>30291.131941607193</v>
      </c>
      <c r="LK79" s="100">
        <f>'initial figures'!$U34/(LK17)</f>
        <v>29515.332877513392</v>
      </c>
      <c r="LL79" s="100">
        <f>'initial figures'!$U34/(LL17)</f>
        <v>28777.915443415695</v>
      </c>
      <c r="LM79" s="100">
        <f>'initial figures'!$U34/(LM17)</f>
        <v>28076.125721551482</v>
      </c>
      <c r="LN79" s="100">
        <f>'initial figures'!$U34/(LN17)</f>
        <v>27407.464739081111</v>
      </c>
      <c r="LO79" s="100">
        <f>'initial figures'!$U34/(LO17)</f>
        <v>26769.659900849303</v>
      </c>
      <c r="LP79" s="100">
        <f>'initial figures'!$U34/(LP17)</f>
        <v>26160.640143460696</v>
      </c>
      <c r="LQ79" s="100">
        <f>'initial figures'!$U34/(LQ17)</f>
        <v>25578.514262617387</v>
      </c>
      <c r="LR79" s="100">
        <f>'initial figures'!$U34/(LR17)</f>
        <v>25021.551955063715</v>
      </c>
      <c r="LS79" s="100">
        <f>'initial figures'!$U34/(LS17)</f>
        <v>25057.307836890057</v>
      </c>
      <c r="LT79" s="100">
        <f>'initial figures'!$U34/(LT17)</f>
        <v>24234.920047865209</v>
      </c>
      <c r="LU79" s="100">
        <f>'initial figures'!$U34/(LU17)</f>
        <v>23841.167089708695</v>
      </c>
      <c r="LV79" s="100">
        <f>'initial figures'!$U34/(LV17)</f>
        <v>23458.508801956203</v>
      </c>
      <c r="LW79" s="100">
        <f>'initial figures'!$U34/(LW17)</f>
        <v>23086.560104334345</v>
      </c>
      <c r="LX79" s="100">
        <f>'initial figures'!$U34/(LX17)</f>
        <v>22724.94780384484</v>
      </c>
      <c r="LY79" s="100">
        <f>'initial figures'!$U34/(LY17)</f>
        <v>22373.310749967004</v>
      </c>
      <c r="LZ79" s="100">
        <f>'initial figures'!$U34/(LZ17)</f>
        <v>22031.299879517839</v>
      </c>
      <c r="MA79" s="100">
        <f>'initial figures'!$U34/(MA17)</f>
        <v>21698.578171204412</v>
      </c>
      <c r="MB79" s="100">
        <f>'initial figures'!$U34/(MB17)</f>
        <v>21374.820526882078</v>
      </c>
      <c r="MC79" s="100">
        <f>'initial figures'!$U34/(MC17)</f>
        <v>21059.713593932651</v>
      </c>
      <c r="MD79" s="100">
        <f>'initial figures'!$U34/(MD17)</f>
        <v>20752.955540944222</v>
      </c>
      <c r="ME79" s="100">
        <f>'initial figures'!$U34/(ME17)</f>
        <v>20454.255796960038</v>
      </c>
      <c r="MF79" s="100">
        <f>'initial figures'!$U34/(MF17)</f>
        <v>20163.334762925817</v>
      </c>
      <c r="MG79" s="100">
        <f>'initial figures'!$U34/(MG17)</f>
        <v>19879.923502564554</v>
      </c>
      <c r="MH79" s="100">
        <f>'initial figures'!$U34/(MH17)</f>
        <v>19603.763418713112</v>
      </c>
      <c r="MI79" s="100">
        <f>'initial figures'!$U34/(MI17)</f>
        <v>19334.605920137077</v>
      </c>
      <c r="MJ79" s="100">
        <f>'initial figures'!$U34/(MJ17)</f>
        <v>19072.212082974151</v>
      </c>
      <c r="MK79" s="100"/>
      <c r="ML79" s="100"/>
      <c r="MM79" s="100"/>
      <c r="MN79" s="100"/>
      <c r="MO79" s="100"/>
      <c r="MP79" s="100"/>
      <c r="MQ79" s="100"/>
      <c r="MR79" s="100"/>
      <c r="MS79" s="100"/>
      <c r="MT79" s="100"/>
      <c r="MU79" s="100"/>
      <c r="MV79" s="100"/>
      <c r="MW79" s="100"/>
      <c r="MX79" s="100"/>
      <c r="MY79" s="100"/>
      <c r="MZ79" s="100"/>
      <c r="NA79" s="100"/>
      <c r="NB79" s="100"/>
      <c r="NC79" s="100"/>
      <c r="ND79" s="100"/>
      <c r="NE79" s="100"/>
      <c r="NF79" s="100"/>
      <c r="NG79" s="100">
        <f t="shared" ref="NG79:PH79" si="681">MOD(ROUND(NG48*2,-1)/2,360)</f>
        <v>40</v>
      </c>
      <c r="NH79" s="100">
        <f t="shared" si="681"/>
        <v>30</v>
      </c>
      <c r="NI79" s="100">
        <f t="shared" si="681"/>
        <v>25</v>
      </c>
      <c r="NJ79" s="100">
        <f t="shared" si="681"/>
        <v>20</v>
      </c>
      <c r="NK79" s="100">
        <f t="shared" si="681"/>
        <v>20</v>
      </c>
      <c r="NL79" s="100">
        <f t="shared" si="681"/>
        <v>15</v>
      </c>
      <c r="NM79" s="100">
        <f t="shared" si="681"/>
        <v>15</v>
      </c>
      <c r="NN79" s="100">
        <f t="shared" si="681"/>
        <v>15</v>
      </c>
      <c r="NO79" s="100">
        <f t="shared" si="681"/>
        <v>10</v>
      </c>
      <c r="NP79" s="100">
        <f t="shared" si="681"/>
        <v>10</v>
      </c>
      <c r="NQ79" s="100">
        <f t="shared" si="681"/>
        <v>10</v>
      </c>
      <c r="NR79" s="100">
        <f t="shared" si="681"/>
        <v>10</v>
      </c>
      <c r="NS79" s="100">
        <f t="shared" si="681"/>
        <v>10</v>
      </c>
      <c r="NT79" s="100">
        <f t="shared" si="681"/>
        <v>5</v>
      </c>
      <c r="NU79" s="100">
        <f t="shared" si="681"/>
        <v>5</v>
      </c>
      <c r="NV79" s="100">
        <f t="shared" si="681"/>
        <v>5</v>
      </c>
      <c r="NW79" s="100">
        <f t="shared" si="681"/>
        <v>5</v>
      </c>
      <c r="NX79" s="100">
        <f t="shared" si="681"/>
        <v>5</v>
      </c>
      <c r="NY79" s="100">
        <f t="shared" si="681"/>
        <v>5</v>
      </c>
      <c r="NZ79" s="100">
        <f t="shared" si="681"/>
        <v>5</v>
      </c>
      <c r="OA79" s="100">
        <f t="shared" si="681"/>
        <v>5</v>
      </c>
      <c r="OB79" s="100">
        <f t="shared" si="681"/>
        <v>5</v>
      </c>
      <c r="OC79" s="100">
        <f t="shared" si="681"/>
        <v>5</v>
      </c>
      <c r="OD79" s="100">
        <f t="shared" si="681"/>
        <v>5</v>
      </c>
      <c r="OE79" s="100">
        <f t="shared" si="681"/>
        <v>5</v>
      </c>
      <c r="OF79" s="100">
        <f t="shared" si="681"/>
        <v>5</v>
      </c>
      <c r="OG79" s="100">
        <f t="shared" si="681"/>
        <v>0</v>
      </c>
      <c r="OH79" s="100">
        <f t="shared" si="681"/>
        <v>0</v>
      </c>
      <c r="OI79" s="100">
        <f t="shared" si="681"/>
        <v>0</v>
      </c>
      <c r="OJ79" s="100">
        <f t="shared" si="681"/>
        <v>0</v>
      </c>
      <c r="OK79" s="100">
        <f t="shared" si="681"/>
        <v>0</v>
      </c>
      <c r="OL79" s="100">
        <f t="shared" si="681"/>
        <v>0</v>
      </c>
      <c r="OM79" s="100">
        <f t="shared" si="681"/>
        <v>0</v>
      </c>
      <c r="ON79" s="100">
        <f t="shared" si="681"/>
        <v>0</v>
      </c>
      <c r="OO79" s="100">
        <f t="shared" si="681"/>
        <v>0</v>
      </c>
      <c r="OP79" s="100">
        <f t="shared" si="681"/>
        <v>0</v>
      </c>
      <c r="OQ79" s="100">
        <f t="shared" si="681"/>
        <v>0</v>
      </c>
      <c r="OR79" s="100">
        <f t="shared" si="681"/>
        <v>0</v>
      </c>
      <c r="OS79" s="100">
        <f t="shared" si="681"/>
        <v>0</v>
      </c>
      <c r="OT79" s="100">
        <f t="shared" si="681"/>
        <v>0</v>
      </c>
      <c r="OU79" s="100">
        <f t="shared" si="681"/>
        <v>355</v>
      </c>
      <c r="OV79" s="100">
        <f t="shared" si="681"/>
        <v>355</v>
      </c>
      <c r="OW79" s="100">
        <f t="shared" si="681"/>
        <v>355</v>
      </c>
      <c r="OX79" s="100">
        <f t="shared" si="681"/>
        <v>355</v>
      </c>
      <c r="OY79" s="100">
        <f t="shared" si="681"/>
        <v>355</v>
      </c>
      <c r="OZ79" s="100">
        <f t="shared" si="681"/>
        <v>355</v>
      </c>
      <c r="PA79" s="100">
        <f t="shared" si="681"/>
        <v>355</v>
      </c>
      <c r="PB79" s="100">
        <f t="shared" si="681"/>
        <v>355</v>
      </c>
      <c r="PC79" s="100">
        <f t="shared" si="681"/>
        <v>355</v>
      </c>
      <c r="PD79" s="100">
        <f t="shared" si="681"/>
        <v>355</v>
      </c>
      <c r="PE79" s="100">
        <f t="shared" si="681"/>
        <v>355</v>
      </c>
      <c r="PF79" s="100">
        <f t="shared" si="681"/>
        <v>355</v>
      </c>
      <c r="PG79" s="100">
        <f t="shared" si="681"/>
        <v>355</v>
      </c>
      <c r="PH79" s="100">
        <f t="shared" si="681"/>
        <v>355</v>
      </c>
      <c r="PI79" s="100"/>
      <c r="PJ79" s="100"/>
      <c r="PK79" s="100"/>
    </row>
    <row r="80" spans="1:427" x14ac:dyDescent="0.2">
      <c r="A80" s="92"/>
      <c r="B80" s="92"/>
      <c r="C80" s="101">
        <v>12</v>
      </c>
      <c r="D80" s="98">
        <f>'initial figures'!$P35/(D18)</f>
        <v>164556.01406323264</v>
      </c>
      <c r="E80" s="98">
        <f>'initial figures'!$P35/(E18)</f>
        <v>128049.49806816314</v>
      </c>
      <c r="F80" s="98">
        <f>'initial figures'!$P35/(F18)</f>
        <v>114287.82304201616</v>
      </c>
      <c r="G80" s="98">
        <f>'initial figures'!$P35/(G18)</f>
        <v>102872.72004050313</v>
      </c>
      <c r="H80" s="98">
        <f>'initial figures'!$P35/(H18)</f>
        <v>93336.593108604065</v>
      </c>
      <c r="I80" s="98">
        <f>'initial figures'!$P35/(I18)</f>
        <v>85297.524809885799</v>
      </c>
      <c r="J80" s="98">
        <f>'initial figures'!$P35/(J18)</f>
        <v>78455.490331586218</v>
      </c>
      <c r="K80" s="98">
        <f>'initial figures'!$P35/(K18)</f>
        <v>72577.747022765194</v>
      </c>
      <c r="L80" s="98">
        <f>'initial figures'!$P35/(L18)</f>
        <v>67483.867971673229</v>
      </c>
      <c r="M80" s="98">
        <f>'initial figures'!$P35/(M18)</f>
        <v>63033.279606717246</v>
      </c>
      <c r="N80" s="98">
        <f>'initial figures'!$P35/(N18)</f>
        <v>59115.611022090481</v>
      </c>
      <c r="O80" s="98">
        <f>'initial figures'!$P35/(O18)</f>
        <v>55643.431914435263</v>
      </c>
      <c r="P80" s="98">
        <f>'initial figures'!$P35/(P18)</f>
        <v>52546.84135476681</v>
      </c>
      <c r="Q80" s="98">
        <f>'initial figures'!$P35/(Q18)</f>
        <v>49769.438290141195</v>
      </c>
      <c r="R80" s="98">
        <f>'initial figures'!$P35/(R18)</f>
        <v>47265.308647344078</v>
      </c>
      <c r="S80" s="98">
        <f>'initial figures'!$P35/(S18)</f>
        <v>44996.757695044675</v>
      </c>
      <c r="T80" s="98">
        <f>'initial figures'!$P35/(T18)</f>
        <v>42932.58989909722</v>
      </c>
      <c r="U80" s="98">
        <f>'initial figures'!$P35/(U18)</f>
        <v>41046.793086865197</v>
      </c>
      <c r="V80" s="98">
        <f>'initial figures'!$P35/(V18)</f>
        <v>41046.793086865197</v>
      </c>
      <c r="W80" s="98">
        <f>'initial figures'!$P35/(W18)</f>
        <v>38335.083977402457</v>
      </c>
      <c r="X80" s="98">
        <f>'initial figures'!$P35/(X18)</f>
        <v>37107.315281589508</v>
      </c>
      <c r="Y80" s="98">
        <f>'initial figures'!$P35/(Y18)</f>
        <v>35954.66618196835</v>
      </c>
      <c r="Z80" s="98">
        <f>'initial figures'!$P35/(Z18)</f>
        <v>34870.540800839946</v>
      </c>
      <c r="AA80" s="98">
        <f>'initial figures'!$P35/(AA18)</f>
        <v>33849.08292998738</v>
      </c>
      <c r="AB80" s="98">
        <f>'initial figures'!$P35/(AB18)</f>
        <v>32885.076638490289</v>
      </c>
      <c r="AC80" s="98">
        <f>'initial figures'!$P35/(AC18)</f>
        <v>31973.862248844813</v>
      </c>
      <c r="AD80" s="98">
        <f>'initial figures'!$P35/(AD18)</f>
        <v>31111.265023490141</v>
      </c>
      <c r="AE80" s="98">
        <f>'initial figures'!$P35/(AE18)</f>
        <v>30293.53440707066</v>
      </c>
      <c r="AF80" s="98">
        <f>'initial figures'!$P35/(AF18)</f>
        <v>29517.292070495307</v>
      </c>
      <c r="AG80" s="98">
        <f>'initial figures'!$P35/(AG18)</f>
        <v>28779.487323204114</v>
      </c>
      <c r="AH80" s="98">
        <f>'initial figures'!$P35/(AH18)</f>
        <v>28077.358717152532</v>
      </c>
      <c r="AI80" s="98">
        <f>'initial figures'!$P35/(AI18)</f>
        <v>27408.400873184644</v>
      </c>
      <c r="AJ80" s="98">
        <f>'initial figures'!$P35/(AJ18)</f>
        <v>26770.335728048751</v>
      </c>
      <c r="AK80" s="98">
        <f>'initial figures'!$P35/(AK18)</f>
        <v>26161.0875364083</v>
      </c>
      <c r="AL80" s="98">
        <f>'initial figures'!$P35/(AL18)</f>
        <v>25578.761073159254</v>
      </c>
      <c r="AM80" s="98">
        <f>'initial figures'!$P35/(AM18)</f>
        <v>25021.622572170789</v>
      </c>
      <c r="AN80" s="98">
        <f>'initial figures'!$P35/(AN18)</f>
        <v>25056.381331810226</v>
      </c>
      <c r="AO80" s="98">
        <f>'initial figures'!$P35/(AO18)</f>
        <v>24233.03656034005</v>
      </c>
      <c r="AP80" s="98">
        <f>'initial figures'!$P35/(AP18)</f>
        <v>23838.876401600508</v>
      </c>
      <c r="AQ80" s="98">
        <f>'initial figures'!$P35/(AQ18)</f>
        <v>23455.852724711011</v>
      </c>
      <c r="AR80" s="98">
        <f>'initial figures'!$P35/(AR18)</f>
        <v>23083.576654245593</v>
      </c>
      <c r="AS80" s="98">
        <f>'initial figures'!$P35/(AS18)</f>
        <v>22721.671551388255</v>
      </c>
      <c r="AT80" s="98">
        <f>'initial figures'!$P35/(AT18)</f>
        <v>22369.773136388278</v>
      </c>
      <c r="AU80" s="98">
        <f>'initial figures'!$P35/(AU18)</f>
        <v>22027.529503689366</v>
      </c>
      <c r="AV80" s="98">
        <f>'initial figures'!$P35/(AV18)</f>
        <v>21694.601049519515</v>
      </c>
      <c r="AW80" s="98">
        <f>'initial figures'!$P35/(AW18)</f>
        <v>21370.66032871883</v>
      </c>
      <c r="AX80" s="98">
        <f>'initial figures'!$P35/(AX18)</f>
        <v>21055.391854997437</v>
      </c>
      <c r="AY80" s="98">
        <f>'initial figures'!$P35/(AY18)</f>
        <v>20748.491856597237</v>
      </c>
      <c r="AZ80" s="98">
        <f>'initial figures'!$P35/(AZ18)</f>
        <v>20449.667997432578</v>
      </c>
      <c r="BA80" s="98">
        <f>'initial figures'!$P35/(BA18)</f>
        <v>20158.639072161419</v>
      </c>
      <c r="BB80" s="98">
        <f>'initial figures'!$P35/(BB18)</f>
        <v>19875.134682252861</v>
      </c>
      <c r="BC80" s="98">
        <f>'initial figures'!$P35/(BC18)</f>
        <v>19598.89489893624</v>
      </c>
      <c r="BD80" s="98">
        <f>'initial figures'!$P35/(BD18)</f>
        <v>19329.669917911924</v>
      </c>
      <c r="BE80" s="98">
        <f>'initial figures'!$P35/(BE18)</f>
        <v>19067.219709850298</v>
      </c>
      <c r="BF80" s="98"/>
      <c r="BG80" s="98"/>
      <c r="BH80" s="98"/>
      <c r="BI80" s="98"/>
      <c r="BJ80" s="98"/>
      <c r="BK80" s="98"/>
      <c r="BL80" s="98"/>
      <c r="BM80" s="98"/>
      <c r="BN80" s="98"/>
      <c r="BO80" s="98"/>
      <c r="BP80" s="98"/>
      <c r="BQ80" s="98"/>
      <c r="BR80" s="98"/>
      <c r="BS80" s="98"/>
      <c r="BT80" s="98"/>
      <c r="BU80" s="98"/>
      <c r="BV80" s="98"/>
      <c r="BW80" s="98"/>
      <c r="BX80" s="98"/>
      <c r="BY80" s="98"/>
      <c r="BZ80" s="98">
        <f t="shared" si="648"/>
        <v>35</v>
      </c>
      <c r="CA80" s="98">
        <f t="shared" ref="CA80:EA80" si="682">MOD(ROUND(CA49*2,-1)/2,360)</f>
        <v>25</v>
      </c>
      <c r="CB80" s="98">
        <f t="shared" si="682"/>
        <v>20</v>
      </c>
      <c r="CC80" s="98">
        <f t="shared" si="682"/>
        <v>20</v>
      </c>
      <c r="CD80" s="98">
        <f t="shared" si="682"/>
        <v>15</v>
      </c>
      <c r="CE80" s="98">
        <f t="shared" si="682"/>
        <v>15</v>
      </c>
      <c r="CF80" s="98">
        <f t="shared" si="682"/>
        <v>15</v>
      </c>
      <c r="CG80" s="98">
        <f t="shared" si="682"/>
        <v>10</v>
      </c>
      <c r="CH80" s="98">
        <f t="shared" si="682"/>
        <v>10</v>
      </c>
      <c r="CI80" s="98">
        <f t="shared" si="682"/>
        <v>10</v>
      </c>
      <c r="CJ80" s="98">
        <f t="shared" si="682"/>
        <v>10</v>
      </c>
      <c r="CK80" s="98">
        <f t="shared" si="682"/>
        <v>5</v>
      </c>
      <c r="CL80" s="98">
        <f t="shared" si="682"/>
        <v>5</v>
      </c>
      <c r="CM80" s="98">
        <f t="shared" si="682"/>
        <v>5</v>
      </c>
      <c r="CN80" s="98">
        <f t="shared" si="682"/>
        <v>5</v>
      </c>
      <c r="CO80" s="98">
        <f t="shared" si="682"/>
        <v>5</v>
      </c>
      <c r="CP80" s="98">
        <f t="shared" si="682"/>
        <v>5</v>
      </c>
      <c r="CQ80" s="98">
        <f t="shared" si="682"/>
        <v>5</v>
      </c>
      <c r="CR80" s="98">
        <f t="shared" si="682"/>
        <v>5</v>
      </c>
      <c r="CS80" s="98">
        <f t="shared" si="682"/>
        <v>5</v>
      </c>
      <c r="CT80" s="98">
        <f t="shared" si="682"/>
        <v>5</v>
      </c>
      <c r="CU80" s="98">
        <f t="shared" si="682"/>
        <v>0</v>
      </c>
      <c r="CV80" s="98">
        <f t="shared" si="682"/>
        <v>0</v>
      </c>
      <c r="CW80" s="98">
        <f t="shared" si="682"/>
        <v>0</v>
      </c>
      <c r="CX80" s="98">
        <f t="shared" si="682"/>
        <v>0</v>
      </c>
      <c r="CY80" s="98">
        <f t="shared" si="682"/>
        <v>0</v>
      </c>
      <c r="CZ80" s="98">
        <f t="shared" si="682"/>
        <v>0</v>
      </c>
      <c r="DA80" s="98">
        <f t="shared" si="682"/>
        <v>0</v>
      </c>
      <c r="DB80" s="98">
        <f t="shared" si="682"/>
        <v>0</v>
      </c>
      <c r="DC80" s="98">
        <f t="shared" si="682"/>
        <v>0</v>
      </c>
      <c r="DD80" s="98">
        <f t="shared" si="682"/>
        <v>0</v>
      </c>
      <c r="DE80" s="98">
        <f t="shared" si="682"/>
        <v>0</v>
      </c>
      <c r="DF80" s="98">
        <f t="shared" si="682"/>
        <v>0</v>
      </c>
      <c r="DG80" s="98">
        <f t="shared" si="682"/>
        <v>0</v>
      </c>
      <c r="DH80" s="98">
        <f t="shared" si="682"/>
        <v>0</v>
      </c>
      <c r="DI80" s="98">
        <f t="shared" si="682"/>
        <v>0</v>
      </c>
      <c r="DJ80" s="98">
        <f t="shared" si="682"/>
        <v>0</v>
      </c>
      <c r="DK80" s="98">
        <f t="shared" si="682"/>
        <v>0</v>
      </c>
      <c r="DL80" s="98">
        <f t="shared" si="682"/>
        <v>355</v>
      </c>
      <c r="DM80" s="98">
        <f t="shared" si="682"/>
        <v>355</v>
      </c>
      <c r="DN80" s="98">
        <f t="shared" si="682"/>
        <v>355</v>
      </c>
      <c r="DO80" s="98">
        <f t="shared" si="682"/>
        <v>355</v>
      </c>
      <c r="DP80" s="98">
        <f t="shared" si="682"/>
        <v>355</v>
      </c>
      <c r="DQ80" s="98">
        <f t="shared" si="682"/>
        <v>355</v>
      </c>
      <c r="DR80" s="98">
        <f t="shared" si="682"/>
        <v>355</v>
      </c>
      <c r="DS80" s="98">
        <f t="shared" si="682"/>
        <v>355</v>
      </c>
      <c r="DT80" s="98">
        <f t="shared" si="682"/>
        <v>355</v>
      </c>
      <c r="DU80" s="98">
        <f t="shared" si="682"/>
        <v>355</v>
      </c>
      <c r="DV80" s="98">
        <f t="shared" si="682"/>
        <v>355</v>
      </c>
      <c r="DW80" s="98">
        <f t="shared" si="682"/>
        <v>355</v>
      </c>
      <c r="DX80" s="98">
        <f t="shared" si="682"/>
        <v>355</v>
      </c>
      <c r="DY80" s="98">
        <f t="shared" si="682"/>
        <v>350</v>
      </c>
      <c r="DZ80" s="98">
        <f t="shared" si="682"/>
        <v>350</v>
      </c>
      <c r="EA80" s="98">
        <f t="shared" si="682"/>
        <v>350</v>
      </c>
      <c r="EB80" s="98"/>
      <c r="EC80" s="98"/>
      <c r="ED80" s="98"/>
      <c r="EE80" s="98"/>
      <c r="EF80" s="98"/>
      <c r="EG80" s="98"/>
      <c r="EH80" s="98"/>
      <c r="EI80" s="98"/>
      <c r="EJ80" s="98"/>
      <c r="EK80" s="98"/>
      <c r="EL80" s="98"/>
      <c r="EM80" s="98"/>
      <c r="EN80" s="98"/>
      <c r="EO80" s="98"/>
      <c r="EP80" s="98"/>
      <c r="EU80" s="94"/>
      <c r="EV80" s="94"/>
      <c r="EW80" s="94"/>
      <c r="EX80" s="102">
        <v>12</v>
      </c>
      <c r="EY80" s="99">
        <f>'initial figures'!$S35/(EY18)</f>
        <v>184634.88454532035</v>
      </c>
      <c r="EZ80" s="99">
        <f>'initial figures'!$S35/(EZ18)</f>
        <v>143673.89989658259</v>
      </c>
      <c r="FA80" s="99">
        <f>'initial figures'!$S35/(FA18)</f>
        <v>128233.04655513923</v>
      </c>
      <c r="FB80" s="99">
        <f>'initial figures'!$S35/(FB18)</f>
        <v>115425.0903296839</v>
      </c>
      <c r="FC80" s="99">
        <f>'initial figures'!$S35/(FC18)</f>
        <v>104725.37992952717</v>
      </c>
      <c r="FD80" s="99">
        <f>'initial figures'!$S35/(FD18)</f>
        <v>95705.396942971405</v>
      </c>
      <c r="FE80" s="99">
        <f>'initial figures'!$S35/(FE18)</f>
        <v>88028.507993348961</v>
      </c>
      <c r="FF80" s="99">
        <f>'initial figures'!$S35/(FF18)</f>
        <v>81433.571531201902</v>
      </c>
      <c r="FG80" s="99">
        <f>'initial figures'!$S35/(FG18)</f>
        <v>75718.145231894552</v>
      </c>
      <c r="FH80" s="99">
        <f>'initial figures'!$S35/(FH18)</f>
        <v>70724.502953912321</v>
      </c>
      <c r="FI80" s="99">
        <f>'initial figures'!$S35/(FI18)</f>
        <v>66328.80650412204</v>
      </c>
      <c r="FJ80" s="99">
        <f>'initial figures'!$S35/(FJ18)</f>
        <v>62432.957468691173</v>
      </c>
      <c r="FK80" s="99">
        <f>'initial figures'!$S35/(FK18)</f>
        <v>58958.525715325915</v>
      </c>
      <c r="FL80" s="99">
        <f>'initial figures'!$S35/(FL18)</f>
        <v>55842.228221781152</v>
      </c>
      <c r="FM80" s="99">
        <f>'initial figures'!$S35/(FM18)</f>
        <v>53032.548550598207</v>
      </c>
      <c r="FN80" s="99">
        <f>'initial figures'!$S35/(FN18)</f>
        <v>50487.192517593983</v>
      </c>
      <c r="FO80" s="99">
        <f>'initial figures'!$S35/(FO18)</f>
        <v>48171.15815776513</v>
      </c>
      <c r="FP80" s="99">
        <f>'initial figures'!$S35/(FP18)</f>
        <v>46055.259333376991</v>
      </c>
      <c r="FQ80" s="99">
        <f>'initial figures'!$S35/(FQ18)</f>
        <v>46055.259333376991</v>
      </c>
      <c r="FR80" s="99">
        <f>'initial figures'!$S35/(FR18)</f>
        <v>43012.671669861054</v>
      </c>
      <c r="FS80" s="99">
        <f>'initial figures'!$S35/(FS18)</f>
        <v>41635.092535544667</v>
      </c>
      <c r="FT80" s="99">
        <f>'initial figures'!$S35/(FT18)</f>
        <v>40341.798974435187</v>
      </c>
      <c r="FU80" s="99">
        <f>'initial figures'!$S35/(FU18)</f>
        <v>39125.390290031974</v>
      </c>
      <c r="FV80" s="99">
        <f>'initial figures'!$S35/(FV18)</f>
        <v>37979.295708643396</v>
      </c>
      <c r="FW80" s="99">
        <f>'initial figures'!$S35/(FW18)</f>
        <v>36897.662859520467</v>
      </c>
      <c r="FX80" s="99">
        <f>'initial figures'!$S35/(FX18)</f>
        <v>35875.263498512744</v>
      </c>
      <c r="FY80" s="99">
        <f>'initial figures'!$S35/(FY18)</f>
        <v>34907.413493035128</v>
      </c>
      <c r="FZ80" s="99">
        <f>'initial figures'!$S35/(FZ18)</f>
        <v>33989.904650764751</v>
      </c>
      <c r="GA80" s="99">
        <f>'initial figures'!$S35/(GA18)</f>
        <v>33118.94642411673</v>
      </c>
      <c r="GB80" s="99">
        <f>'initial figures'!$S35/(GB18)</f>
        <v>32291.115881984417</v>
      </c>
      <c r="GC80" s="99">
        <f>'initial figures'!$S35/(GC18)</f>
        <v>31503.314628701231</v>
      </c>
      <c r="GD80" s="99">
        <f>'initial figures'!$S35/(GD18)</f>
        <v>30752.731582619206</v>
      </c>
      <c r="GE80" s="99">
        <f>'initial figures'!$S35/(GE18)</f>
        <v>30036.810714729872</v>
      </c>
      <c r="GF80" s="99">
        <f>'initial figures'!$S35/(GF18)</f>
        <v>29353.223000459187</v>
      </c>
      <c r="GG80" s="99">
        <f>'initial figures'!$S35/(GG18)</f>
        <v>28699.841962265364</v>
      </c>
      <c r="GH80" s="99">
        <f>'initial figures'!$S35/(GH18)</f>
        <v>28074.722282554176</v>
      </c>
      <c r="GI80" s="99">
        <f>'initial figures'!$S35/(GI18)</f>
        <v>28113.722252318272</v>
      </c>
      <c r="GJ80" s="99">
        <f>'initial figures'!$S35/(GJ18)</f>
        <v>27189.914224475699</v>
      </c>
      <c r="GK80" s="99">
        <f>'initial figures'!$S35/(GK18)</f>
        <v>26747.659252419344</v>
      </c>
      <c r="GL80" s="99">
        <f>'initial figures'!$S35/(GL18)</f>
        <v>26317.899618514733</v>
      </c>
      <c r="GM80" s="99">
        <f>'initial figures'!$S35/(GM18)</f>
        <v>25900.198997357518</v>
      </c>
      <c r="GN80" s="99">
        <f>'initial figures'!$S35/(GN18)</f>
        <v>25494.134793245536</v>
      </c>
      <c r="GO80" s="99">
        <f>'initial figures'!$S35/(GO18)</f>
        <v>25099.298277575948</v>
      </c>
      <c r="GP80" s="99">
        <f>'initial figures'!$S35/(GP18)</f>
        <v>24715.294605820429</v>
      </c>
      <c r="GQ80" s="99">
        <f>'initial figures'!$S35/(GQ18)</f>
        <v>24341.742736279626</v>
      </c>
      <c r="GR80" s="99">
        <f>'initial figures'!$S35/(GR18)</f>
        <v>23978.275269441379</v>
      </c>
      <c r="GS80" s="99">
        <f>'initial figures'!$S35/(GS18)</f>
        <v>23624.538223866366</v>
      </c>
      <c r="GT80" s="99">
        <f>'initial figures'!$S35/(GT18)</f>
        <v>23280.190762036094</v>
      </c>
      <c r="GU80" s="99">
        <f>'initial figures'!$S35/(GU18)</f>
        <v>22944.904877467619</v>
      </c>
      <c r="GV80" s="99">
        <f>'initial figures'!$S35/(GV18)</f>
        <v>22618.365052577712</v>
      </c>
      <c r="GW80" s="99">
        <f>'initial figures'!$S35/(GW18)</f>
        <v>22300.26789522469</v>
      </c>
      <c r="GX80" s="99">
        <f>'initial figures'!$S35/(GX18)</f>
        <v>21990.321760531067</v>
      </c>
      <c r="GY80" s="99">
        <f>'initial figures'!$S35/(GY18)</f>
        <v>21688.246363462691</v>
      </c>
      <c r="GZ80" s="99">
        <f>'initial figures'!$S35/(GZ18)</f>
        <v>21393.772386682154</v>
      </c>
      <c r="HA80" s="99"/>
      <c r="HB80" s="99"/>
      <c r="HC80" s="99"/>
      <c r="HD80" s="99"/>
      <c r="HE80" s="99"/>
      <c r="HF80" s="99"/>
      <c r="HG80" s="99"/>
      <c r="HH80" s="99"/>
      <c r="HI80" s="99"/>
      <c r="HJ80" s="99"/>
      <c r="HK80" s="99"/>
      <c r="HL80" s="99"/>
      <c r="HM80" s="99"/>
      <c r="HN80" s="99"/>
      <c r="HO80" s="99"/>
      <c r="HP80" s="99"/>
      <c r="HQ80" s="99"/>
      <c r="HR80" s="99"/>
      <c r="HS80" s="99"/>
      <c r="HT80" s="99"/>
      <c r="HU80" s="99"/>
      <c r="HV80" s="99"/>
      <c r="HW80" s="99">
        <f t="shared" ref="HW80:JX80" si="683">MOD(ROUND(HW49*2,-1)/2,360)</f>
        <v>35</v>
      </c>
      <c r="HX80" s="99">
        <f t="shared" si="683"/>
        <v>25</v>
      </c>
      <c r="HY80" s="99">
        <f t="shared" si="683"/>
        <v>20</v>
      </c>
      <c r="HZ80" s="99">
        <f t="shared" si="683"/>
        <v>20</v>
      </c>
      <c r="IA80" s="99">
        <f t="shared" si="683"/>
        <v>15</v>
      </c>
      <c r="IB80" s="99">
        <f t="shared" si="683"/>
        <v>15</v>
      </c>
      <c r="IC80" s="99">
        <f t="shared" si="683"/>
        <v>15</v>
      </c>
      <c r="ID80" s="99">
        <f t="shared" si="683"/>
        <v>10</v>
      </c>
      <c r="IE80" s="99">
        <f t="shared" si="683"/>
        <v>10</v>
      </c>
      <c r="IF80" s="99">
        <f t="shared" si="683"/>
        <v>10</v>
      </c>
      <c r="IG80" s="99">
        <f t="shared" si="683"/>
        <v>10</v>
      </c>
      <c r="IH80" s="99">
        <f t="shared" si="683"/>
        <v>5</v>
      </c>
      <c r="II80" s="99">
        <f t="shared" si="683"/>
        <v>5</v>
      </c>
      <c r="IJ80" s="99">
        <f t="shared" si="683"/>
        <v>5</v>
      </c>
      <c r="IK80" s="99">
        <f t="shared" si="683"/>
        <v>5</v>
      </c>
      <c r="IL80" s="99">
        <f t="shared" si="683"/>
        <v>5</v>
      </c>
      <c r="IM80" s="99">
        <f t="shared" si="683"/>
        <v>5</v>
      </c>
      <c r="IN80" s="99">
        <f t="shared" si="683"/>
        <v>5</v>
      </c>
      <c r="IO80" s="99">
        <f t="shared" si="683"/>
        <v>5</v>
      </c>
      <c r="IP80" s="99">
        <f t="shared" si="683"/>
        <v>5</v>
      </c>
      <c r="IQ80" s="99">
        <f t="shared" si="683"/>
        <v>5</v>
      </c>
      <c r="IR80" s="99">
        <f t="shared" si="683"/>
        <v>0</v>
      </c>
      <c r="IS80" s="99">
        <f t="shared" si="683"/>
        <v>0</v>
      </c>
      <c r="IT80" s="99">
        <f t="shared" si="683"/>
        <v>0</v>
      </c>
      <c r="IU80" s="99">
        <f t="shared" si="683"/>
        <v>0</v>
      </c>
      <c r="IV80" s="99">
        <f t="shared" si="683"/>
        <v>0</v>
      </c>
      <c r="IW80" s="99">
        <f t="shared" si="683"/>
        <v>0</v>
      </c>
      <c r="IX80" s="99">
        <f t="shared" si="683"/>
        <v>0</v>
      </c>
      <c r="IY80" s="99">
        <f t="shared" si="683"/>
        <v>0</v>
      </c>
      <c r="IZ80" s="99">
        <f t="shared" si="683"/>
        <v>0</v>
      </c>
      <c r="JA80" s="99">
        <f t="shared" si="683"/>
        <v>0</v>
      </c>
      <c r="JB80" s="99">
        <f t="shared" si="683"/>
        <v>0</v>
      </c>
      <c r="JC80" s="99">
        <f t="shared" si="683"/>
        <v>0</v>
      </c>
      <c r="JD80" s="99">
        <f t="shared" si="683"/>
        <v>0</v>
      </c>
      <c r="JE80" s="99">
        <f t="shared" si="683"/>
        <v>0</v>
      </c>
      <c r="JF80" s="99">
        <f t="shared" si="683"/>
        <v>0</v>
      </c>
      <c r="JG80" s="99">
        <f t="shared" si="683"/>
        <v>0</v>
      </c>
      <c r="JH80" s="99">
        <f t="shared" si="683"/>
        <v>0</v>
      </c>
      <c r="JI80" s="99">
        <f t="shared" si="683"/>
        <v>355</v>
      </c>
      <c r="JJ80" s="99">
        <f t="shared" si="683"/>
        <v>355</v>
      </c>
      <c r="JK80" s="99">
        <f t="shared" si="683"/>
        <v>355</v>
      </c>
      <c r="JL80" s="99">
        <f t="shared" si="683"/>
        <v>355</v>
      </c>
      <c r="JM80" s="99">
        <f t="shared" si="683"/>
        <v>355</v>
      </c>
      <c r="JN80" s="99">
        <f t="shared" si="683"/>
        <v>355</v>
      </c>
      <c r="JO80" s="99">
        <f t="shared" si="683"/>
        <v>355</v>
      </c>
      <c r="JP80" s="99">
        <f t="shared" si="683"/>
        <v>355</v>
      </c>
      <c r="JQ80" s="99">
        <f t="shared" si="683"/>
        <v>355</v>
      </c>
      <c r="JR80" s="99">
        <f t="shared" si="683"/>
        <v>355</v>
      </c>
      <c r="JS80" s="99">
        <f t="shared" si="683"/>
        <v>355</v>
      </c>
      <c r="JT80" s="99">
        <f t="shared" si="683"/>
        <v>355</v>
      </c>
      <c r="JU80" s="99">
        <f t="shared" si="683"/>
        <v>355</v>
      </c>
      <c r="JV80" s="99">
        <f t="shared" si="683"/>
        <v>350</v>
      </c>
      <c r="JW80" s="99">
        <f t="shared" si="683"/>
        <v>350</v>
      </c>
      <c r="JX80" s="99">
        <f t="shared" si="683"/>
        <v>350</v>
      </c>
      <c r="JY80" s="99"/>
      <c r="JZ80" s="99"/>
      <c r="KA80" s="99"/>
      <c r="KH80" s="103">
        <v>12</v>
      </c>
      <c r="KI80" s="100">
        <f>'initial figures'!$U35/(KI18)</f>
        <v>164556.01406323264</v>
      </c>
      <c r="KJ80" s="100">
        <f>'initial figures'!$U35/(KJ18)</f>
        <v>128049.49806816314</v>
      </c>
      <c r="KK80" s="100">
        <f>'initial figures'!$U35/(KK18)</f>
        <v>114287.82304201616</v>
      </c>
      <c r="KL80" s="100">
        <f>'initial figures'!$U35/(KL18)</f>
        <v>102872.72004050313</v>
      </c>
      <c r="KM80" s="100">
        <f>'initial figures'!$U35/(KM18)</f>
        <v>93336.593108604065</v>
      </c>
      <c r="KN80" s="100">
        <f>'initial figures'!$U35/(KN18)</f>
        <v>85297.524809885799</v>
      </c>
      <c r="KO80" s="100">
        <f>'initial figures'!$U35/(KO18)</f>
        <v>78455.490331586218</v>
      </c>
      <c r="KP80" s="100">
        <f>'initial figures'!$U35/(KP18)</f>
        <v>72577.747022765194</v>
      </c>
      <c r="KQ80" s="100">
        <f>'initial figures'!$U35/(KQ18)</f>
        <v>67483.867971673229</v>
      </c>
      <c r="KR80" s="100">
        <f>'initial figures'!$U35/(KR18)</f>
        <v>63033.279606717246</v>
      </c>
      <c r="KS80" s="100">
        <f>'initial figures'!$U35/(KS18)</f>
        <v>59115.611022090481</v>
      </c>
      <c r="KT80" s="100">
        <f>'initial figures'!$U35/(KT18)</f>
        <v>55643.431914435263</v>
      </c>
      <c r="KU80" s="100">
        <f>'initial figures'!$U35/(KU18)</f>
        <v>52546.84135476681</v>
      </c>
      <c r="KV80" s="100">
        <f>'initial figures'!$U35/(KV18)</f>
        <v>49769.438290141195</v>
      </c>
      <c r="KW80" s="100">
        <f>'initial figures'!$U35/(KW18)</f>
        <v>47265.308647344078</v>
      </c>
      <c r="KX80" s="100">
        <f>'initial figures'!$U35/(KX18)</f>
        <v>44996.757695044675</v>
      </c>
      <c r="KY80" s="100">
        <f>'initial figures'!$U35/(KY18)</f>
        <v>42932.58989909722</v>
      </c>
      <c r="KZ80" s="100">
        <f>'initial figures'!$U35/(KZ18)</f>
        <v>41046.793086865197</v>
      </c>
      <c r="LA80" s="100">
        <f>'initial figures'!$U35/(LA18)</f>
        <v>41046.793086865197</v>
      </c>
      <c r="LB80" s="100">
        <f>'initial figures'!$U35/(LB18)</f>
        <v>38335.083977402457</v>
      </c>
      <c r="LC80" s="100">
        <f>'initial figures'!$U35/(LC18)</f>
        <v>37107.315281589508</v>
      </c>
      <c r="LD80" s="100">
        <f>'initial figures'!$U35/(LD18)</f>
        <v>35954.66618196835</v>
      </c>
      <c r="LE80" s="100">
        <f>'initial figures'!$U35/(LE18)</f>
        <v>34870.540800839946</v>
      </c>
      <c r="LF80" s="100">
        <f>'initial figures'!$U35/(LF18)</f>
        <v>33849.08292998738</v>
      </c>
      <c r="LG80" s="100">
        <f>'initial figures'!$U35/(LG18)</f>
        <v>32885.076638490289</v>
      </c>
      <c r="LH80" s="100">
        <f>'initial figures'!$U35/(LH18)</f>
        <v>31973.862248844813</v>
      </c>
      <c r="LI80" s="100">
        <f>'initial figures'!$U35/(LI18)</f>
        <v>31111.265023490141</v>
      </c>
      <c r="LJ80" s="100">
        <f>'initial figures'!$U35/(LJ18)</f>
        <v>30293.53440707066</v>
      </c>
      <c r="LK80" s="100">
        <f>'initial figures'!$U35/(LK18)</f>
        <v>29517.292070495307</v>
      </c>
      <c r="LL80" s="100">
        <f>'initial figures'!$U35/(LL18)</f>
        <v>28779.487323204114</v>
      </c>
      <c r="LM80" s="100">
        <f>'initial figures'!$U35/(LM18)</f>
        <v>28077.358717152532</v>
      </c>
      <c r="LN80" s="100">
        <f>'initial figures'!$U35/(LN18)</f>
        <v>27408.400873184644</v>
      </c>
      <c r="LO80" s="100">
        <f>'initial figures'!$U35/(LO18)</f>
        <v>26770.335728048751</v>
      </c>
      <c r="LP80" s="100">
        <f>'initial figures'!$U35/(LP18)</f>
        <v>26161.0875364083</v>
      </c>
      <c r="LQ80" s="100">
        <f>'initial figures'!$U35/(LQ18)</f>
        <v>25578.761073159254</v>
      </c>
      <c r="LR80" s="100">
        <f>'initial figures'!$U35/(LR18)</f>
        <v>25021.622572170789</v>
      </c>
      <c r="LS80" s="100">
        <f>'initial figures'!$U35/(LS18)</f>
        <v>25056.381331810226</v>
      </c>
      <c r="LT80" s="100">
        <f>'initial figures'!$U35/(LT18)</f>
        <v>24233.03656034005</v>
      </c>
      <c r="LU80" s="100">
        <f>'initial figures'!$U35/(LU18)</f>
        <v>23838.876401600508</v>
      </c>
      <c r="LV80" s="100">
        <f>'initial figures'!$U35/(LV18)</f>
        <v>23455.852724711011</v>
      </c>
      <c r="LW80" s="100">
        <f>'initial figures'!$U35/(LW18)</f>
        <v>23083.576654245593</v>
      </c>
      <c r="LX80" s="100">
        <f>'initial figures'!$U35/(LX18)</f>
        <v>22721.671551388255</v>
      </c>
      <c r="LY80" s="100">
        <f>'initial figures'!$U35/(LY18)</f>
        <v>22369.773136388278</v>
      </c>
      <c r="LZ80" s="100">
        <f>'initial figures'!$U35/(LZ18)</f>
        <v>22027.529503689366</v>
      </c>
      <c r="MA80" s="100">
        <f>'initial figures'!$U35/(MA18)</f>
        <v>21694.601049519515</v>
      </c>
      <c r="MB80" s="100">
        <f>'initial figures'!$U35/(MB18)</f>
        <v>21370.66032871883</v>
      </c>
      <c r="MC80" s="100">
        <f>'initial figures'!$U35/(MC18)</f>
        <v>21055.391854997437</v>
      </c>
      <c r="MD80" s="100">
        <f>'initial figures'!$U35/(MD18)</f>
        <v>20748.491856597237</v>
      </c>
      <c r="ME80" s="100">
        <f>'initial figures'!$U35/(ME18)</f>
        <v>20449.667997432578</v>
      </c>
      <c r="MF80" s="100">
        <f>'initial figures'!$U35/(MF18)</f>
        <v>20158.639072161419</v>
      </c>
      <c r="MG80" s="100">
        <f>'initial figures'!$U35/(MG18)</f>
        <v>19875.134682252861</v>
      </c>
      <c r="MH80" s="100">
        <f>'initial figures'!$U35/(MH18)</f>
        <v>19598.89489893624</v>
      </c>
      <c r="MI80" s="100">
        <f>'initial figures'!$U35/(MI18)</f>
        <v>19329.669917911924</v>
      </c>
      <c r="MJ80" s="100">
        <f>'initial figures'!$U35/(MJ18)</f>
        <v>19067.219709850298</v>
      </c>
      <c r="MK80" s="100"/>
      <c r="ML80" s="100"/>
      <c r="MM80" s="100"/>
      <c r="MN80" s="100"/>
      <c r="MO80" s="100"/>
      <c r="MP80" s="100"/>
      <c r="MQ80" s="100"/>
      <c r="MR80" s="100"/>
      <c r="MS80" s="100"/>
      <c r="MT80" s="100"/>
      <c r="MU80" s="100"/>
      <c r="MV80" s="100"/>
      <c r="MW80" s="100"/>
      <c r="MX80" s="100"/>
      <c r="MY80" s="100"/>
      <c r="MZ80" s="100"/>
      <c r="NA80" s="100"/>
      <c r="NB80" s="100"/>
      <c r="NC80" s="100"/>
      <c r="ND80" s="100"/>
      <c r="NE80" s="100"/>
      <c r="NF80" s="100"/>
      <c r="NG80" s="100">
        <f t="shared" ref="NG80:PH80" si="684">MOD(ROUND(NG49*2,-1)/2,360)</f>
        <v>35</v>
      </c>
      <c r="NH80" s="100">
        <f t="shared" si="684"/>
        <v>25</v>
      </c>
      <c r="NI80" s="100">
        <f t="shared" si="684"/>
        <v>20</v>
      </c>
      <c r="NJ80" s="100">
        <f t="shared" si="684"/>
        <v>20</v>
      </c>
      <c r="NK80" s="100">
        <f t="shared" si="684"/>
        <v>15</v>
      </c>
      <c r="NL80" s="100">
        <f t="shared" si="684"/>
        <v>15</v>
      </c>
      <c r="NM80" s="100">
        <f t="shared" si="684"/>
        <v>15</v>
      </c>
      <c r="NN80" s="100">
        <f t="shared" si="684"/>
        <v>10</v>
      </c>
      <c r="NO80" s="100">
        <f t="shared" si="684"/>
        <v>10</v>
      </c>
      <c r="NP80" s="100">
        <f t="shared" si="684"/>
        <v>10</v>
      </c>
      <c r="NQ80" s="100">
        <f t="shared" si="684"/>
        <v>10</v>
      </c>
      <c r="NR80" s="100">
        <f t="shared" si="684"/>
        <v>5</v>
      </c>
      <c r="NS80" s="100">
        <f t="shared" si="684"/>
        <v>5</v>
      </c>
      <c r="NT80" s="100">
        <f t="shared" si="684"/>
        <v>5</v>
      </c>
      <c r="NU80" s="100">
        <f t="shared" si="684"/>
        <v>5</v>
      </c>
      <c r="NV80" s="100">
        <f t="shared" si="684"/>
        <v>5</v>
      </c>
      <c r="NW80" s="100">
        <f t="shared" si="684"/>
        <v>5</v>
      </c>
      <c r="NX80" s="100">
        <f t="shared" si="684"/>
        <v>5</v>
      </c>
      <c r="NY80" s="100">
        <f t="shared" si="684"/>
        <v>5</v>
      </c>
      <c r="NZ80" s="100">
        <f t="shared" si="684"/>
        <v>5</v>
      </c>
      <c r="OA80" s="100">
        <f t="shared" si="684"/>
        <v>5</v>
      </c>
      <c r="OB80" s="100">
        <f t="shared" si="684"/>
        <v>0</v>
      </c>
      <c r="OC80" s="100">
        <f t="shared" si="684"/>
        <v>0</v>
      </c>
      <c r="OD80" s="100">
        <f t="shared" si="684"/>
        <v>0</v>
      </c>
      <c r="OE80" s="100">
        <f t="shared" si="684"/>
        <v>0</v>
      </c>
      <c r="OF80" s="100">
        <f t="shared" si="684"/>
        <v>0</v>
      </c>
      <c r="OG80" s="100">
        <f t="shared" si="684"/>
        <v>0</v>
      </c>
      <c r="OH80" s="100">
        <f t="shared" si="684"/>
        <v>0</v>
      </c>
      <c r="OI80" s="100">
        <f t="shared" si="684"/>
        <v>0</v>
      </c>
      <c r="OJ80" s="100">
        <f t="shared" si="684"/>
        <v>0</v>
      </c>
      <c r="OK80" s="100">
        <f t="shared" si="684"/>
        <v>0</v>
      </c>
      <c r="OL80" s="100">
        <f t="shared" si="684"/>
        <v>0</v>
      </c>
      <c r="OM80" s="100">
        <f t="shared" si="684"/>
        <v>0</v>
      </c>
      <c r="ON80" s="100">
        <f t="shared" si="684"/>
        <v>0</v>
      </c>
      <c r="OO80" s="100">
        <f t="shared" si="684"/>
        <v>0</v>
      </c>
      <c r="OP80" s="100">
        <f t="shared" si="684"/>
        <v>0</v>
      </c>
      <c r="OQ80" s="100">
        <f t="shared" si="684"/>
        <v>0</v>
      </c>
      <c r="OR80" s="100">
        <f t="shared" si="684"/>
        <v>0</v>
      </c>
      <c r="OS80" s="100">
        <f t="shared" si="684"/>
        <v>355</v>
      </c>
      <c r="OT80" s="100">
        <f t="shared" si="684"/>
        <v>355</v>
      </c>
      <c r="OU80" s="100">
        <f t="shared" si="684"/>
        <v>355</v>
      </c>
      <c r="OV80" s="100">
        <f t="shared" si="684"/>
        <v>355</v>
      </c>
      <c r="OW80" s="100">
        <f t="shared" si="684"/>
        <v>355</v>
      </c>
      <c r="OX80" s="100">
        <f t="shared" si="684"/>
        <v>355</v>
      </c>
      <c r="OY80" s="100">
        <f t="shared" si="684"/>
        <v>355</v>
      </c>
      <c r="OZ80" s="100">
        <f t="shared" si="684"/>
        <v>355</v>
      </c>
      <c r="PA80" s="100">
        <f t="shared" si="684"/>
        <v>355</v>
      </c>
      <c r="PB80" s="100">
        <f t="shared" si="684"/>
        <v>355</v>
      </c>
      <c r="PC80" s="100">
        <f t="shared" si="684"/>
        <v>355</v>
      </c>
      <c r="PD80" s="100">
        <f t="shared" si="684"/>
        <v>355</v>
      </c>
      <c r="PE80" s="100">
        <f t="shared" si="684"/>
        <v>355</v>
      </c>
      <c r="PF80" s="100">
        <f t="shared" si="684"/>
        <v>350</v>
      </c>
      <c r="PG80" s="100">
        <f t="shared" si="684"/>
        <v>350</v>
      </c>
      <c r="PH80" s="100">
        <f t="shared" si="684"/>
        <v>350</v>
      </c>
      <c r="PI80" s="100"/>
      <c r="PJ80" s="100"/>
      <c r="PK80" s="100"/>
    </row>
    <row r="81" spans="1:427" x14ac:dyDescent="0.2">
      <c r="A81" s="92"/>
      <c r="B81" s="92"/>
      <c r="C81" s="101">
        <v>13</v>
      </c>
      <c r="D81" s="98">
        <f>'initial figures'!$P36/(D19)</f>
        <v>166180.94450830348</v>
      </c>
      <c r="E81" s="98">
        <f>'initial figures'!$P36/(E19)</f>
        <v>128757.63521615506</v>
      </c>
      <c r="F81" s="98">
        <f>'initial figures'!$P36/(F19)</f>
        <v>114771.67665957482</v>
      </c>
      <c r="G81" s="98">
        <f>'initial figures'!$P36/(G19)</f>
        <v>103211.50880892704</v>
      </c>
      <c r="H81" s="98">
        <f>'initial figures'!$P36/(H19)</f>
        <v>93579.231201889022</v>
      </c>
      <c r="I81" s="98">
        <f>'initial figures'!$P36/(I19)</f>
        <v>85474.837806182913</v>
      </c>
      <c r="J81" s="98">
        <f>'initial figures'!$P36/(J19)</f>
        <v>78587.371544584734</v>
      </c>
      <c r="K81" s="98">
        <f>'initial figures'!$P36/(K19)</f>
        <v>72677.347037910615</v>
      </c>
      <c r="L81" s="98">
        <f>'initial figures'!$P36/(L19)</f>
        <v>67560.082131257499</v>
      </c>
      <c r="M81" s="98">
        <f>'initial figures'!$P36/(M19)</f>
        <v>63092.254914982434</v>
      </c>
      <c r="N81" s="98">
        <f>'initial figures'!$P36/(N19)</f>
        <v>59161.679442571061</v>
      </c>
      <c r="O81" s="98">
        <f>'initial figures'!$P36/(O19)</f>
        <v>55679.701409091504</v>
      </c>
      <c r="P81" s="98">
        <f>'initial figures'!$P36/(P19)</f>
        <v>52575.578300661917</v>
      </c>
      <c r="Q81" s="98">
        <f>'initial figures'!$P36/(Q19)</f>
        <v>49792.319984018432</v>
      </c>
      <c r="R81" s="98">
        <f>'initial figures'!$P36/(R19)</f>
        <v>47283.593222587886</v>
      </c>
      <c r="S81" s="98">
        <f>'initial figures'!$P36/(S19)</f>
        <v>45011.400495405433</v>
      </c>
      <c r="T81" s="98">
        <f>'initial figures'!$P36/(T19)</f>
        <v>42944.324492771295</v>
      </c>
      <c r="U81" s="98">
        <f>'initial figures'!$P36/(U19)</f>
        <v>41056.188522943645</v>
      </c>
      <c r="V81" s="98">
        <f>'initial figures'!$P36/(V19)</f>
        <v>41056.188522943645</v>
      </c>
      <c r="W81" s="98">
        <f>'initial figures'!$P36/(W19)</f>
        <v>38341.410130613913</v>
      </c>
      <c r="X81" s="98">
        <f>'initial figures'!$P36/(X19)</f>
        <v>37112.450998758934</v>
      </c>
      <c r="Y81" s="98">
        <f>'initial figures'!$P36/(Y19)</f>
        <v>35958.790582910027</v>
      </c>
      <c r="Z81" s="98">
        <f>'initial figures'!$P36/(Z19)</f>
        <v>34873.803902094827</v>
      </c>
      <c r="AA81" s="98">
        <f>'initial figures'!$P36/(AA19)</f>
        <v>33851.610887098745</v>
      </c>
      <c r="AB81" s="98">
        <f>'initial figures'!$P36/(AB19)</f>
        <v>32886.975946739396</v>
      </c>
      <c r="AC81" s="98">
        <f>'initial figures'!$P36/(AC19)</f>
        <v>31975.223128407346</v>
      </c>
      <c r="AD81" s="98">
        <f>'initial figures'!$P36/(AD19)</f>
        <v>31112.164161978184</v>
      </c>
      <c r="AE81" s="98">
        <f>'initial figures'!$P36/(AE19)</f>
        <v>30294.037192747128</v>
      </c>
      <c r="AF81" s="98">
        <f>'initial figures'!$P36/(AF19)</f>
        <v>29517.454419529353</v>
      </c>
      <c r="AG81" s="98">
        <f>'initial figures'!$P36/(AG19)</f>
        <v>28779.357181622614</v>
      </c>
      <c r="AH81" s="98">
        <f>'initial figures'!$P36/(AH19)</f>
        <v>28076.977300786919</v>
      </c>
      <c r="AI81" s="98">
        <f>'initial figures'!$P36/(AI19)</f>
        <v>27407.803695567487</v>
      </c>
      <c r="AJ81" s="98">
        <f>'initial figures'!$P36/(AJ19)</f>
        <v>26769.553455892667</v>
      </c>
      <c r="AK81" s="98">
        <f>'initial figures'!$P36/(AK19)</f>
        <v>26160.146704270348</v>
      </c>
      <c r="AL81" s="98">
        <f>'initial figures'!$P36/(AL19)</f>
        <v>25577.684682613773</v>
      </c>
      <c r="AM81" s="98">
        <f>'initial figures'!$P36/(AM19)</f>
        <v>25020.430595875972</v>
      </c>
      <c r="AN81" s="98">
        <f>'initial figures'!$P36/(AN19)</f>
        <v>25054.189045479776</v>
      </c>
      <c r="AO81" s="98">
        <f>'initial figures'!$P36/(AO19)</f>
        <v>24229.975108183975</v>
      </c>
      <c r="AP81" s="98">
        <f>'initial figures'!$P36/(AP19)</f>
        <v>23835.448708767413</v>
      </c>
      <c r="AQ81" s="98">
        <f>'initial figures'!$P36/(AQ19)</f>
        <v>23452.098761455953</v>
      </c>
      <c r="AR81" s="98">
        <f>'initial figures'!$P36/(AR19)</f>
        <v>23079.532685022888</v>
      </c>
      <c r="AS81" s="98">
        <f>'initial figures'!$P36/(AS19)</f>
        <v>22717.370480768604</v>
      </c>
      <c r="AT81" s="98">
        <f>'initial figures'!$P36/(AT19)</f>
        <v>22365.244822114117</v>
      </c>
      <c r="AU81" s="98">
        <f>'initial figures'!$P36/(AU19)</f>
        <v>22022.801039947593</v>
      </c>
      <c r="AV81" s="98">
        <f>'initial figures'!$P36/(AV19)</f>
        <v>21689.697023249559</v>
      </c>
      <c r="AW81" s="98">
        <f>'initial figures'!$P36/(AW19)</f>
        <v>21365.60305152701</v>
      </c>
      <c r="AX81" s="98">
        <f>'initial figures'!$P36/(AX19)</f>
        <v>21050.201573017359</v>
      </c>
      <c r="AY81" s="98">
        <f>'initial figures'!$P36/(AY19)</f>
        <v>20743.186940420896</v>
      </c>
      <c r="AZ81" s="98">
        <f>'initial figures'!$P36/(AZ19)</f>
        <v>20444.2651140384</v>
      </c>
      <c r="BA81" s="98">
        <f>'initial figures'!$P36/(BA19)</f>
        <v>20153.153340582932</v>
      </c>
      <c r="BB81" s="98">
        <f>'initial figures'!$P36/(BB19)</f>
        <v>19869.579814564662</v>
      </c>
      <c r="BC81" s="98">
        <f>'initial figures'!$P36/(BC19)</f>
        <v>19593.28332798156</v>
      </c>
      <c r="BD81" s="98">
        <f>'initial figures'!$P36/(BD19)</f>
        <v>19324.012913057453</v>
      </c>
      <c r="BE81" s="98">
        <f>'initial figures'!$P36/(BE19)</f>
        <v>19061.527481928166</v>
      </c>
      <c r="BF81" s="98"/>
      <c r="BG81" s="98"/>
      <c r="BH81" s="98"/>
      <c r="BI81" s="98"/>
      <c r="BJ81" s="98"/>
      <c r="BK81" s="98"/>
      <c r="BL81" s="98"/>
      <c r="BM81" s="98"/>
      <c r="BN81" s="98"/>
      <c r="BO81" s="98"/>
      <c r="BP81" s="98"/>
      <c r="BQ81" s="98"/>
      <c r="BR81" s="98"/>
      <c r="BS81" s="98"/>
      <c r="BT81" s="98"/>
      <c r="BU81" s="98"/>
      <c r="BV81" s="98"/>
      <c r="BW81" s="98"/>
      <c r="BX81" s="98"/>
      <c r="BY81" s="98"/>
      <c r="BZ81" s="98">
        <f t="shared" si="648"/>
        <v>35</v>
      </c>
      <c r="CA81" s="98">
        <f t="shared" ref="CA81:EA81" si="685">MOD(ROUND(CA50*2,-1)/2,360)</f>
        <v>25</v>
      </c>
      <c r="CB81" s="98">
        <f t="shared" si="685"/>
        <v>20</v>
      </c>
      <c r="CC81" s="98">
        <f t="shared" si="685"/>
        <v>20</v>
      </c>
      <c r="CD81" s="98">
        <f t="shared" si="685"/>
        <v>15</v>
      </c>
      <c r="CE81" s="98">
        <f t="shared" si="685"/>
        <v>15</v>
      </c>
      <c r="CF81" s="98">
        <f t="shared" si="685"/>
        <v>10</v>
      </c>
      <c r="CG81" s="98">
        <f t="shared" si="685"/>
        <v>10</v>
      </c>
      <c r="CH81" s="98">
        <f t="shared" si="685"/>
        <v>10</v>
      </c>
      <c r="CI81" s="98">
        <f t="shared" si="685"/>
        <v>10</v>
      </c>
      <c r="CJ81" s="98">
        <f t="shared" si="685"/>
        <v>5</v>
      </c>
      <c r="CK81" s="98">
        <f t="shared" si="685"/>
        <v>5</v>
      </c>
      <c r="CL81" s="98">
        <f t="shared" si="685"/>
        <v>5</v>
      </c>
      <c r="CM81" s="98">
        <f t="shared" si="685"/>
        <v>5</v>
      </c>
      <c r="CN81" s="98">
        <f t="shared" si="685"/>
        <v>5</v>
      </c>
      <c r="CO81" s="98">
        <f t="shared" si="685"/>
        <v>5</v>
      </c>
      <c r="CP81" s="98">
        <f t="shared" si="685"/>
        <v>5</v>
      </c>
      <c r="CQ81" s="98">
        <f t="shared" si="685"/>
        <v>5</v>
      </c>
      <c r="CR81" s="98">
        <f t="shared" si="685"/>
        <v>5</v>
      </c>
      <c r="CS81" s="98">
        <f t="shared" si="685"/>
        <v>0</v>
      </c>
      <c r="CT81" s="98">
        <f t="shared" si="685"/>
        <v>0</v>
      </c>
      <c r="CU81" s="98">
        <f t="shared" si="685"/>
        <v>0</v>
      </c>
      <c r="CV81" s="98">
        <f t="shared" si="685"/>
        <v>0</v>
      </c>
      <c r="CW81" s="98">
        <f t="shared" si="685"/>
        <v>0</v>
      </c>
      <c r="CX81" s="98">
        <f t="shared" si="685"/>
        <v>0</v>
      </c>
      <c r="CY81" s="98">
        <f t="shared" si="685"/>
        <v>0</v>
      </c>
      <c r="CZ81" s="98">
        <f t="shared" si="685"/>
        <v>0</v>
      </c>
      <c r="DA81" s="98">
        <f t="shared" si="685"/>
        <v>0</v>
      </c>
      <c r="DB81" s="98">
        <f t="shared" si="685"/>
        <v>0</v>
      </c>
      <c r="DC81" s="98">
        <f t="shared" si="685"/>
        <v>0</v>
      </c>
      <c r="DD81" s="98">
        <f t="shared" si="685"/>
        <v>0</v>
      </c>
      <c r="DE81" s="98">
        <f t="shared" si="685"/>
        <v>0</v>
      </c>
      <c r="DF81" s="98">
        <f t="shared" si="685"/>
        <v>0</v>
      </c>
      <c r="DG81" s="98">
        <f t="shared" si="685"/>
        <v>0</v>
      </c>
      <c r="DH81" s="98">
        <f t="shared" si="685"/>
        <v>0</v>
      </c>
      <c r="DI81" s="98">
        <f t="shared" si="685"/>
        <v>0</v>
      </c>
      <c r="DJ81" s="98">
        <f t="shared" si="685"/>
        <v>355</v>
      </c>
      <c r="DK81" s="98">
        <f t="shared" si="685"/>
        <v>355</v>
      </c>
      <c r="DL81" s="98">
        <f t="shared" si="685"/>
        <v>355</v>
      </c>
      <c r="DM81" s="98">
        <f t="shared" si="685"/>
        <v>355</v>
      </c>
      <c r="DN81" s="98">
        <f t="shared" si="685"/>
        <v>355</v>
      </c>
      <c r="DO81" s="98">
        <f t="shared" si="685"/>
        <v>355</v>
      </c>
      <c r="DP81" s="98">
        <f t="shared" si="685"/>
        <v>355</v>
      </c>
      <c r="DQ81" s="98">
        <f t="shared" si="685"/>
        <v>355</v>
      </c>
      <c r="DR81" s="98">
        <f t="shared" si="685"/>
        <v>355</v>
      </c>
      <c r="DS81" s="98">
        <f t="shared" si="685"/>
        <v>355</v>
      </c>
      <c r="DT81" s="98">
        <f t="shared" si="685"/>
        <v>355</v>
      </c>
      <c r="DU81" s="98">
        <f t="shared" si="685"/>
        <v>350</v>
      </c>
      <c r="DV81" s="98">
        <f t="shared" si="685"/>
        <v>350</v>
      </c>
      <c r="DW81" s="98">
        <f t="shared" si="685"/>
        <v>350</v>
      </c>
      <c r="DX81" s="98">
        <f t="shared" si="685"/>
        <v>350</v>
      </c>
      <c r="DY81" s="98">
        <f t="shared" si="685"/>
        <v>350</v>
      </c>
      <c r="DZ81" s="98">
        <f t="shared" si="685"/>
        <v>350</v>
      </c>
      <c r="EA81" s="98">
        <f t="shared" si="685"/>
        <v>350</v>
      </c>
      <c r="EB81" s="98"/>
      <c r="EC81" s="98"/>
      <c r="ED81" s="98"/>
      <c r="EE81" s="98"/>
      <c r="EF81" s="98"/>
      <c r="EG81" s="98"/>
      <c r="EH81" s="98"/>
      <c r="EI81" s="98"/>
      <c r="EJ81" s="98"/>
      <c r="EK81" s="98"/>
      <c r="EL81" s="98"/>
      <c r="EM81" s="98"/>
      <c r="EN81" s="98"/>
      <c r="EO81" s="98"/>
      <c r="EP81" s="98"/>
      <c r="EU81" s="94"/>
      <c r="EV81" s="94"/>
      <c r="EW81" s="94"/>
      <c r="EX81" s="102">
        <v>13</v>
      </c>
      <c r="EY81" s="99">
        <f>'initial figures'!$S36/(EY19)</f>
        <v>186458.08649164694</v>
      </c>
      <c r="EZ81" s="99">
        <f>'initial figures'!$S36/(EZ19)</f>
        <v>144468.4428448063</v>
      </c>
      <c r="FA81" s="99">
        <f>'initial figures'!$S36/(FA19)</f>
        <v>128775.93924322081</v>
      </c>
      <c r="FB81" s="99">
        <f>'initial figures'!$S36/(FB19)</f>
        <v>115805.21757996576</v>
      </c>
      <c r="FC81" s="99">
        <f>'initial figures'!$S36/(FC19)</f>
        <v>104997.62434790954</v>
      </c>
      <c r="FD81" s="99">
        <f>'initial figures'!$S36/(FD19)</f>
        <v>95904.345397004334</v>
      </c>
      <c r="FE81" s="99">
        <f>'initial figures'!$S36/(FE19)</f>
        <v>88176.481148109029</v>
      </c>
      <c r="FF81" s="99">
        <f>'initial figures'!$S36/(FF19)</f>
        <v>81545.324586243805</v>
      </c>
      <c r="FG81" s="99">
        <f>'initial figures'!$S36/(FG19)</f>
        <v>75803.658925427211</v>
      </c>
      <c r="FH81" s="99">
        <f>'initial figures'!$S36/(FH19)</f>
        <v>70790.67433813402</v>
      </c>
      <c r="FI81" s="99">
        <f>'initial figures'!$S36/(FI19)</f>
        <v>66380.496122061799</v>
      </c>
      <c r="FJ81" s="99">
        <f>'initial figures'!$S36/(FJ19)</f>
        <v>62473.652511023676</v>
      </c>
      <c r="FK81" s="99">
        <f>'initial figures'!$S36/(FK19)</f>
        <v>58990.769098940502</v>
      </c>
      <c r="FL81" s="99">
        <f>'initial figures'!$S36/(FL19)</f>
        <v>55867.901904577106</v>
      </c>
      <c r="FM81" s="99">
        <f>'initial figures'!$S36/(FM19)</f>
        <v>53053.064181450827</v>
      </c>
      <c r="FN81" s="99">
        <f>'initial figures'!$S36/(FN19)</f>
        <v>50503.622009821411</v>
      </c>
      <c r="FO81" s="99">
        <f>'initial figures'!$S36/(FO19)</f>
        <v>48184.324588421172</v>
      </c>
      <c r="FP81" s="99">
        <f>'initial figures'!$S36/(FP19)</f>
        <v>46065.801186043223</v>
      </c>
      <c r="FQ81" s="99">
        <f>'initial figures'!$S36/(FQ19)</f>
        <v>46065.801186043223</v>
      </c>
      <c r="FR81" s="99">
        <f>'initial figures'!$S36/(FR19)</f>
        <v>43019.769730509048</v>
      </c>
      <c r="FS81" s="99">
        <f>'initial figures'!$S36/(FS19)</f>
        <v>41640.854904984844</v>
      </c>
      <c r="FT81" s="99">
        <f>'initial figures'!$S36/(FT19)</f>
        <v>40346.42662840469</v>
      </c>
      <c r="FU81" s="99">
        <f>'initial figures'!$S36/(FU19)</f>
        <v>39129.051549858203</v>
      </c>
      <c r="FV81" s="99">
        <f>'initial figures'!$S36/(FV19)</f>
        <v>37982.132123174037</v>
      </c>
      <c r="FW81" s="99">
        <f>'initial figures'!$S36/(FW19)</f>
        <v>36899.793918426367</v>
      </c>
      <c r="FX81" s="99">
        <f>'initial figures'!$S36/(FX19)</f>
        <v>35876.790430495988</v>
      </c>
      <c r="FY81" s="99">
        <f>'initial figures'!$S36/(FY19)</f>
        <v>34908.422343011691</v>
      </c>
      <c r="FZ81" s="99">
        <f>'initial figures'!$S36/(FZ19)</f>
        <v>33990.46878557231</v>
      </c>
      <c r="GA81" s="99">
        <f>'initial figures'!$S36/(GA19)</f>
        <v>33119.128582728968</v>
      </c>
      <c r="GB81" s="99">
        <f>'initial figures'!$S36/(GB19)</f>
        <v>32290.969860728303</v>
      </c>
      <c r="GC81" s="99">
        <f>'initial figures'!$S36/(GC19)</f>
        <v>31502.886672500241</v>
      </c>
      <c r="GD81" s="99">
        <f>'initial figures'!$S36/(GD19)</f>
        <v>30752.061538312257</v>
      </c>
      <c r="GE81" s="99">
        <f>'initial figures'!$S36/(GE19)</f>
        <v>30035.93299093446</v>
      </c>
      <c r="GF81" s="99">
        <f>'initial figures'!$S36/(GF19)</f>
        <v>29352.167369438004</v>
      </c>
      <c r="GG81" s="99">
        <f>'initial figures'!$S36/(GG19)</f>
        <v>28698.634232209301</v>
      </c>
      <c r="GH81" s="99">
        <f>'initial figures'!$S36/(GH19)</f>
        <v>28073.384863154301</v>
      </c>
      <c r="GI81" s="99">
        <f>'initial figures'!$S36/(GI19)</f>
        <v>28111.262466598393</v>
      </c>
      <c r="GJ81" s="99">
        <f>'initial figures'!$S36/(GJ19)</f>
        <v>27186.479218659621</v>
      </c>
      <c r="GK81" s="99">
        <f>'initial figures'!$S36/(GK19)</f>
        <v>26743.813317804928</v>
      </c>
      <c r="GL81" s="99">
        <f>'initial figures'!$S36/(GL19)</f>
        <v>26313.68760246579</v>
      </c>
      <c r="GM81" s="99">
        <f>'initial figures'!$S36/(GM19)</f>
        <v>25895.661589261013</v>
      </c>
      <c r="GN81" s="99">
        <f>'initial figures'!$S36/(GN19)</f>
        <v>25489.308912637029</v>
      </c>
      <c r="GO81" s="99">
        <f>'initial figures'!$S36/(GO19)</f>
        <v>25094.217425393461</v>
      </c>
      <c r="GP81" s="99">
        <f>'initial figures'!$S36/(GP19)</f>
        <v>24709.989182241661</v>
      </c>
      <c r="GQ81" s="99">
        <f>'initial figures'!$S36/(GQ19)</f>
        <v>24336.240328304353</v>
      </c>
      <c r="GR81" s="99">
        <f>'initial figures'!$S36/(GR19)</f>
        <v>23972.600911103636</v>
      </c>
      <c r="GS81" s="99">
        <f>'initial figures'!$S36/(GS19)</f>
        <v>23618.714631701689</v>
      </c>
      <c r="GT81" s="99">
        <f>'initial figures'!$S36/(GT19)</f>
        <v>23274.238548187721</v>
      </c>
      <c r="GU81" s="99">
        <f>'initial figures'!$S36/(GU19)</f>
        <v>22938.842742592911</v>
      </c>
      <c r="GV81" s="99">
        <f>'initial figures'!$S36/(GV19)</f>
        <v>22612.2099605113</v>
      </c>
      <c r="GW81" s="99">
        <f>'initial figures'!$S36/(GW19)</f>
        <v>22294.035231167323</v>
      </c>
      <c r="GX81" s="99">
        <f>'initial figures'!$S36/(GX19)</f>
        <v>21984.02547436229</v>
      </c>
      <c r="GY81" s="99">
        <f>'initial figures'!$S36/(GY19)</f>
        <v>21681.899099619895</v>
      </c>
      <c r="GZ81" s="99">
        <f>'initial figures'!$S36/(GZ19)</f>
        <v>21387.38560190743</v>
      </c>
      <c r="HA81" s="99"/>
      <c r="HB81" s="99"/>
      <c r="HC81" s="99"/>
      <c r="HD81" s="99"/>
      <c r="HE81" s="99"/>
      <c r="HF81" s="99"/>
      <c r="HG81" s="99"/>
      <c r="HH81" s="99"/>
      <c r="HI81" s="99"/>
      <c r="HJ81" s="99"/>
      <c r="HK81" s="99"/>
      <c r="HL81" s="99"/>
      <c r="HM81" s="99"/>
      <c r="HN81" s="99"/>
      <c r="HO81" s="99"/>
      <c r="HP81" s="99"/>
      <c r="HQ81" s="99"/>
      <c r="HR81" s="99"/>
      <c r="HS81" s="99"/>
      <c r="HT81" s="99"/>
      <c r="HU81" s="99"/>
      <c r="HV81" s="99"/>
      <c r="HW81" s="99">
        <f t="shared" ref="HW81:JX81" si="686">MOD(ROUND(HW50*2,-1)/2,360)</f>
        <v>35</v>
      </c>
      <c r="HX81" s="99">
        <f t="shared" si="686"/>
        <v>25</v>
      </c>
      <c r="HY81" s="99">
        <f t="shared" si="686"/>
        <v>20</v>
      </c>
      <c r="HZ81" s="99">
        <f t="shared" si="686"/>
        <v>20</v>
      </c>
      <c r="IA81" s="99">
        <f t="shared" si="686"/>
        <v>15</v>
      </c>
      <c r="IB81" s="99">
        <f t="shared" si="686"/>
        <v>15</v>
      </c>
      <c r="IC81" s="99">
        <f t="shared" si="686"/>
        <v>10</v>
      </c>
      <c r="ID81" s="99">
        <f t="shared" si="686"/>
        <v>10</v>
      </c>
      <c r="IE81" s="99">
        <f t="shared" si="686"/>
        <v>10</v>
      </c>
      <c r="IF81" s="99">
        <f t="shared" si="686"/>
        <v>10</v>
      </c>
      <c r="IG81" s="99">
        <f t="shared" si="686"/>
        <v>5</v>
      </c>
      <c r="IH81" s="99">
        <f t="shared" si="686"/>
        <v>5</v>
      </c>
      <c r="II81" s="99">
        <f t="shared" si="686"/>
        <v>5</v>
      </c>
      <c r="IJ81" s="99">
        <f t="shared" si="686"/>
        <v>5</v>
      </c>
      <c r="IK81" s="99">
        <f t="shared" si="686"/>
        <v>5</v>
      </c>
      <c r="IL81" s="99">
        <f t="shared" si="686"/>
        <v>5</v>
      </c>
      <c r="IM81" s="99">
        <f t="shared" si="686"/>
        <v>5</v>
      </c>
      <c r="IN81" s="99">
        <f t="shared" si="686"/>
        <v>5</v>
      </c>
      <c r="IO81" s="99">
        <f t="shared" si="686"/>
        <v>5</v>
      </c>
      <c r="IP81" s="99">
        <f t="shared" si="686"/>
        <v>0</v>
      </c>
      <c r="IQ81" s="99">
        <f t="shared" si="686"/>
        <v>0</v>
      </c>
      <c r="IR81" s="99">
        <f t="shared" si="686"/>
        <v>0</v>
      </c>
      <c r="IS81" s="99">
        <f t="shared" si="686"/>
        <v>0</v>
      </c>
      <c r="IT81" s="99">
        <f t="shared" si="686"/>
        <v>0</v>
      </c>
      <c r="IU81" s="99">
        <f t="shared" si="686"/>
        <v>0</v>
      </c>
      <c r="IV81" s="99">
        <f t="shared" si="686"/>
        <v>0</v>
      </c>
      <c r="IW81" s="99">
        <f t="shared" si="686"/>
        <v>0</v>
      </c>
      <c r="IX81" s="99">
        <f t="shared" si="686"/>
        <v>0</v>
      </c>
      <c r="IY81" s="99">
        <f t="shared" si="686"/>
        <v>0</v>
      </c>
      <c r="IZ81" s="99">
        <f t="shared" si="686"/>
        <v>0</v>
      </c>
      <c r="JA81" s="99">
        <f t="shared" si="686"/>
        <v>0</v>
      </c>
      <c r="JB81" s="99">
        <f t="shared" si="686"/>
        <v>0</v>
      </c>
      <c r="JC81" s="99">
        <f t="shared" si="686"/>
        <v>0</v>
      </c>
      <c r="JD81" s="99">
        <f t="shared" si="686"/>
        <v>0</v>
      </c>
      <c r="JE81" s="99">
        <f t="shared" si="686"/>
        <v>0</v>
      </c>
      <c r="JF81" s="99">
        <f t="shared" si="686"/>
        <v>0</v>
      </c>
      <c r="JG81" s="99">
        <f t="shared" si="686"/>
        <v>355</v>
      </c>
      <c r="JH81" s="99">
        <f t="shared" si="686"/>
        <v>355</v>
      </c>
      <c r="JI81" s="99">
        <f t="shared" si="686"/>
        <v>355</v>
      </c>
      <c r="JJ81" s="99">
        <f t="shared" si="686"/>
        <v>355</v>
      </c>
      <c r="JK81" s="99">
        <f t="shared" si="686"/>
        <v>355</v>
      </c>
      <c r="JL81" s="99">
        <f t="shared" si="686"/>
        <v>355</v>
      </c>
      <c r="JM81" s="99">
        <f t="shared" si="686"/>
        <v>355</v>
      </c>
      <c r="JN81" s="99">
        <f t="shared" si="686"/>
        <v>355</v>
      </c>
      <c r="JO81" s="99">
        <f t="shared" si="686"/>
        <v>355</v>
      </c>
      <c r="JP81" s="99">
        <f t="shared" si="686"/>
        <v>355</v>
      </c>
      <c r="JQ81" s="99">
        <f t="shared" si="686"/>
        <v>355</v>
      </c>
      <c r="JR81" s="99">
        <f t="shared" si="686"/>
        <v>350</v>
      </c>
      <c r="JS81" s="99">
        <f t="shared" si="686"/>
        <v>350</v>
      </c>
      <c r="JT81" s="99">
        <f t="shared" si="686"/>
        <v>350</v>
      </c>
      <c r="JU81" s="99">
        <f t="shared" si="686"/>
        <v>350</v>
      </c>
      <c r="JV81" s="99">
        <f t="shared" si="686"/>
        <v>350</v>
      </c>
      <c r="JW81" s="99">
        <f t="shared" si="686"/>
        <v>350</v>
      </c>
      <c r="JX81" s="99">
        <f t="shared" si="686"/>
        <v>350</v>
      </c>
      <c r="JY81" s="99"/>
      <c r="JZ81" s="99"/>
      <c r="KA81" s="99"/>
      <c r="KH81" s="103">
        <v>13</v>
      </c>
      <c r="KI81" s="100">
        <f>'initial figures'!$U36/(KI19)</f>
        <v>166180.94450830348</v>
      </c>
      <c r="KJ81" s="100">
        <f>'initial figures'!$U36/(KJ19)</f>
        <v>128757.63521615506</v>
      </c>
      <c r="KK81" s="100">
        <f>'initial figures'!$U36/(KK19)</f>
        <v>114771.67665957482</v>
      </c>
      <c r="KL81" s="100">
        <f>'initial figures'!$U36/(KL19)</f>
        <v>103211.50880892704</v>
      </c>
      <c r="KM81" s="100">
        <f>'initial figures'!$U36/(KM19)</f>
        <v>93579.231201889022</v>
      </c>
      <c r="KN81" s="100">
        <f>'initial figures'!$U36/(KN19)</f>
        <v>85474.837806182913</v>
      </c>
      <c r="KO81" s="100">
        <f>'initial figures'!$U36/(KO19)</f>
        <v>78587.371544584734</v>
      </c>
      <c r="KP81" s="100">
        <f>'initial figures'!$U36/(KP19)</f>
        <v>72677.347037910615</v>
      </c>
      <c r="KQ81" s="100">
        <f>'initial figures'!$U36/(KQ19)</f>
        <v>67560.082131257499</v>
      </c>
      <c r="KR81" s="100">
        <f>'initial figures'!$U36/(KR19)</f>
        <v>63092.254914982434</v>
      </c>
      <c r="KS81" s="100">
        <f>'initial figures'!$U36/(KS19)</f>
        <v>59161.679442571061</v>
      </c>
      <c r="KT81" s="100">
        <f>'initial figures'!$U36/(KT19)</f>
        <v>55679.701409091504</v>
      </c>
      <c r="KU81" s="100">
        <f>'initial figures'!$U36/(KU19)</f>
        <v>52575.578300661917</v>
      </c>
      <c r="KV81" s="100">
        <f>'initial figures'!$U36/(KV19)</f>
        <v>49792.319984018432</v>
      </c>
      <c r="KW81" s="100">
        <f>'initial figures'!$U36/(KW19)</f>
        <v>47283.593222587886</v>
      </c>
      <c r="KX81" s="100">
        <f>'initial figures'!$U36/(KX19)</f>
        <v>45011.400495405433</v>
      </c>
      <c r="KY81" s="100">
        <f>'initial figures'!$U36/(KY19)</f>
        <v>42944.324492771295</v>
      </c>
      <c r="KZ81" s="100">
        <f>'initial figures'!$U36/(KZ19)</f>
        <v>41056.188522943645</v>
      </c>
      <c r="LA81" s="100">
        <f>'initial figures'!$U36/(LA19)</f>
        <v>41056.188522943645</v>
      </c>
      <c r="LB81" s="100">
        <f>'initial figures'!$U36/(LB19)</f>
        <v>38341.410130613913</v>
      </c>
      <c r="LC81" s="100">
        <f>'initial figures'!$U36/(LC19)</f>
        <v>37112.450998758934</v>
      </c>
      <c r="LD81" s="100">
        <f>'initial figures'!$U36/(LD19)</f>
        <v>35958.790582910027</v>
      </c>
      <c r="LE81" s="100">
        <f>'initial figures'!$U36/(LE19)</f>
        <v>34873.803902094827</v>
      </c>
      <c r="LF81" s="100">
        <f>'initial figures'!$U36/(LF19)</f>
        <v>33851.610887098745</v>
      </c>
      <c r="LG81" s="100">
        <f>'initial figures'!$U36/(LG19)</f>
        <v>32886.975946739396</v>
      </c>
      <c r="LH81" s="100">
        <f>'initial figures'!$U36/(LH19)</f>
        <v>31975.223128407346</v>
      </c>
      <c r="LI81" s="100">
        <f>'initial figures'!$U36/(LI19)</f>
        <v>31112.164161978184</v>
      </c>
      <c r="LJ81" s="100">
        <f>'initial figures'!$U36/(LJ19)</f>
        <v>30294.037192747128</v>
      </c>
      <c r="LK81" s="100">
        <f>'initial figures'!$U36/(LK19)</f>
        <v>29517.454419529353</v>
      </c>
      <c r="LL81" s="100">
        <f>'initial figures'!$U36/(LL19)</f>
        <v>28779.357181622614</v>
      </c>
      <c r="LM81" s="100">
        <f>'initial figures'!$U36/(LM19)</f>
        <v>28076.977300786919</v>
      </c>
      <c r="LN81" s="100">
        <f>'initial figures'!$U36/(LN19)</f>
        <v>27407.803695567487</v>
      </c>
      <c r="LO81" s="100">
        <f>'initial figures'!$U36/(LO19)</f>
        <v>26769.553455892667</v>
      </c>
      <c r="LP81" s="100">
        <f>'initial figures'!$U36/(LP19)</f>
        <v>26160.146704270348</v>
      </c>
      <c r="LQ81" s="100">
        <f>'initial figures'!$U36/(LQ19)</f>
        <v>25577.684682613773</v>
      </c>
      <c r="LR81" s="100">
        <f>'initial figures'!$U36/(LR19)</f>
        <v>25020.430595875972</v>
      </c>
      <c r="LS81" s="100">
        <f>'initial figures'!$U36/(LS19)</f>
        <v>25054.189045479776</v>
      </c>
      <c r="LT81" s="100">
        <f>'initial figures'!$U36/(LT19)</f>
        <v>24229.975108183975</v>
      </c>
      <c r="LU81" s="100">
        <f>'initial figures'!$U36/(LU19)</f>
        <v>23835.448708767413</v>
      </c>
      <c r="LV81" s="100">
        <f>'initial figures'!$U36/(LV19)</f>
        <v>23452.098761455953</v>
      </c>
      <c r="LW81" s="100">
        <f>'initial figures'!$U36/(LW19)</f>
        <v>23079.532685022888</v>
      </c>
      <c r="LX81" s="100">
        <f>'initial figures'!$U36/(LX19)</f>
        <v>22717.370480768604</v>
      </c>
      <c r="LY81" s="100">
        <f>'initial figures'!$U36/(LY19)</f>
        <v>22365.244822114117</v>
      </c>
      <c r="LZ81" s="100">
        <f>'initial figures'!$U36/(LZ19)</f>
        <v>22022.801039947593</v>
      </c>
      <c r="MA81" s="100">
        <f>'initial figures'!$U36/(MA19)</f>
        <v>21689.697023249559</v>
      </c>
      <c r="MB81" s="100">
        <f>'initial figures'!$U36/(MB19)</f>
        <v>21365.60305152701</v>
      </c>
      <c r="MC81" s="100">
        <f>'initial figures'!$U36/(MC19)</f>
        <v>21050.201573017359</v>
      </c>
      <c r="MD81" s="100">
        <f>'initial figures'!$U36/(MD19)</f>
        <v>20743.186940420896</v>
      </c>
      <c r="ME81" s="100">
        <f>'initial figures'!$U36/(ME19)</f>
        <v>20444.2651140384</v>
      </c>
      <c r="MF81" s="100">
        <f>'initial figures'!$U36/(MF19)</f>
        <v>20153.153340582932</v>
      </c>
      <c r="MG81" s="100">
        <f>'initial figures'!$U36/(MG19)</f>
        <v>19869.579814564662</v>
      </c>
      <c r="MH81" s="100">
        <f>'initial figures'!$U36/(MH19)</f>
        <v>19593.28332798156</v>
      </c>
      <c r="MI81" s="100">
        <f>'initial figures'!$U36/(MI19)</f>
        <v>19324.012913057453</v>
      </c>
      <c r="MJ81" s="100">
        <f>'initial figures'!$U36/(MJ19)</f>
        <v>19061.527481928166</v>
      </c>
      <c r="MK81" s="100"/>
      <c r="ML81" s="100"/>
      <c r="MM81" s="100"/>
      <c r="MN81" s="100"/>
      <c r="MO81" s="100"/>
      <c r="MP81" s="100"/>
      <c r="MQ81" s="100"/>
      <c r="MR81" s="100"/>
      <c r="MS81" s="100"/>
      <c r="MT81" s="100"/>
      <c r="MU81" s="100"/>
      <c r="MV81" s="100"/>
      <c r="MW81" s="100"/>
      <c r="MX81" s="100"/>
      <c r="MY81" s="100"/>
      <c r="MZ81" s="100"/>
      <c r="NA81" s="100"/>
      <c r="NB81" s="100"/>
      <c r="NC81" s="100"/>
      <c r="ND81" s="100"/>
      <c r="NE81" s="100"/>
      <c r="NF81" s="100"/>
      <c r="NG81" s="100">
        <f t="shared" ref="NG81:PH81" si="687">MOD(ROUND(NG50*2,-1)/2,360)</f>
        <v>35</v>
      </c>
      <c r="NH81" s="100">
        <f t="shared" si="687"/>
        <v>25</v>
      </c>
      <c r="NI81" s="100">
        <f t="shared" si="687"/>
        <v>20</v>
      </c>
      <c r="NJ81" s="100">
        <f t="shared" si="687"/>
        <v>20</v>
      </c>
      <c r="NK81" s="100">
        <f t="shared" si="687"/>
        <v>15</v>
      </c>
      <c r="NL81" s="100">
        <f t="shared" si="687"/>
        <v>15</v>
      </c>
      <c r="NM81" s="100">
        <f t="shared" si="687"/>
        <v>10</v>
      </c>
      <c r="NN81" s="100">
        <f t="shared" si="687"/>
        <v>10</v>
      </c>
      <c r="NO81" s="100">
        <f t="shared" si="687"/>
        <v>10</v>
      </c>
      <c r="NP81" s="100">
        <f t="shared" si="687"/>
        <v>10</v>
      </c>
      <c r="NQ81" s="100">
        <f t="shared" si="687"/>
        <v>5</v>
      </c>
      <c r="NR81" s="100">
        <f t="shared" si="687"/>
        <v>5</v>
      </c>
      <c r="NS81" s="100">
        <f t="shared" si="687"/>
        <v>5</v>
      </c>
      <c r="NT81" s="100">
        <f t="shared" si="687"/>
        <v>5</v>
      </c>
      <c r="NU81" s="100">
        <f t="shared" si="687"/>
        <v>5</v>
      </c>
      <c r="NV81" s="100">
        <f t="shared" si="687"/>
        <v>5</v>
      </c>
      <c r="NW81" s="100">
        <f t="shared" si="687"/>
        <v>5</v>
      </c>
      <c r="NX81" s="100">
        <f t="shared" si="687"/>
        <v>5</v>
      </c>
      <c r="NY81" s="100">
        <f t="shared" si="687"/>
        <v>5</v>
      </c>
      <c r="NZ81" s="100">
        <f t="shared" si="687"/>
        <v>0</v>
      </c>
      <c r="OA81" s="100">
        <f t="shared" si="687"/>
        <v>0</v>
      </c>
      <c r="OB81" s="100">
        <f t="shared" si="687"/>
        <v>0</v>
      </c>
      <c r="OC81" s="100">
        <f t="shared" si="687"/>
        <v>0</v>
      </c>
      <c r="OD81" s="100">
        <f t="shared" si="687"/>
        <v>0</v>
      </c>
      <c r="OE81" s="100">
        <f t="shared" si="687"/>
        <v>0</v>
      </c>
      <c r="OF81" s="100">
        <f t="shared" si="687"/>
        <v>0</v>
      </c>
      <c r="OG81" s="100">
        <f t="shared" si="687"/>
        <v>0</v>
      </c>
      <c r="OH81" s="100">
        <f t="shared" si="687"/>
        <v>0</v>
      </c>
      <c r="OI81" s="100">
        <f t="shared" si="687"/>
        <v>0</v>
      </c>
      <c r="OJ81" s="100">
        <f t="shared" si="687"/>
        <v>0</v>
      </c>
      <c r="OK81" s="100">
        <f t="shared" si="687"/>
        <v>0</v>
      </c>
      <c r="OL81" s="100">
        <f t="shared" si="687"/>
        <v>0</v>
      </c>
      <c r="OM81" s="100">
        <f t="shared" si="687"/>
        <v>0</v>
      </c>
      <c r="ON81" s="100">
        <f t="shared" si="687"/>
        <v>0</v>
      </c>
      <c r="OO81" s="100">
        <f t="shared" si="687"/>
        <v>0</v>
      </c>
      <c r="OP81" s="100">
        <f t="shared" si="687"/>
        <v>0</v>
      </c>
      <c r="OQ81" s="100">
        <f t="shared" si="687"/>
        <v>355</v>
      </c>
      <c r="OR81" s="100">
        <f t="shared" si="687"/>
        <v>355</v>
      </c>
      <c r="OS81" s="100">
        <f t="shared" si="687"/>
        <v>355</v>
      </c>
      <c r="OT81" s="100">
        <f t="shared" si="687"/>
        <v>355</v>
      </c>
      <c r="OU81" s="100">
        <f t="shared" si="687"/>
        <v>355</v>
      </c>
      <c r="OV81" s="100">
        <f t="shared" si="687"/>
        <v>355</v>
      </c>
      <c r="OW81" s="100">
        <f t="shared" si="687"/>
        <v>355</v>
      </c>
      <c r="OX81" s="100">
        <f t="shared" si="687"/>
        <v>355</v>
      </c>
      <c r="OY81" s="100">
        <f t="shared" si="687"/>
        <v>355</v>
      </c>
      <c r="OZ81" s="100">
        <f t="shared" si="687"/>
        <v>355</v>
      </c>
      <c r="PA81" s="100">
        <f t="shared" si="687"/>
        <v>355</v>
      </c>
      <c r="PB81" s="100">
        <f t="shared" si="687"/>
        <v>350</v>
      </c>
      <c r="PC81" s="100">
        <f t="shared" si="687"/>
        <v>350</v>
      </c>
      <c r="PD81" s="100">
        <f t="shared" si="687"/>
        <v>350</v>
      </c>
      <c r="PE81" s="100">
        <f t="shared" si="687"/>
        <v>350</v>
      </c>
      <c r="PF81" s="100">
        <f t="shared" si="687"/>
        <v>350</v>
      </c>
      <c r="PG81" s="100">
        <f t="shared" si="687"/>
        <v>350</v>
      </c>
      <c r="PH81" s="100">
        <f t="shared" si="687"/>
        <v>350</v>
      </c>
      <c r="PI81" s="100"/>
      <c r="PJ81" s="100"/>
      <c r="PK81" s="100"/>
    </row>
    <row r="82" spans="1:427" x14ac:dyDescent="0.2">
      <c r="A82" s="92"/>
      <c r="B82" s="92"/>
      <c r="C82" s="101">
        <v>14</v>
      </c>
      <c r="D82" s="98">
        <f>'initial figures'!$P37/(D20)</f>
        <v>167765.87046249217</v>
      </c>
      <c r="E82" s="98">
        <f>'initial figures'!$P37/(E20)</f>
        <v>129428.49862072195</v>
      </c>
      <c r="F82" s="98">
        <f>'initial figures'!$P37/(F20)</f>
        <v>115224.1411799179</v>
      </c>
      <c r="G82" s="98">
        <f>'initial figures'!$P37/(G20)</f>
        <v>103524.29894346787</v>
      </c>
      <c r="H82" s="98">
        <f>'initial figures'!$P37/(H20)</f>
        <v>93800.35824810245</v>
      </c>
      <c r="I82" s="98">
        <f>'initial figures'!$P37/(I20)</f>
        <v>85634.25302670167</v>
      </c>
      <c r="J82" s="98">
        <f>'initial figures'!$P37/(J20)</f>
        <v>78704.237073926561</v>
      </c>
      <c r="K82" s="98">
        <f>'initial figures'!$P37/(K20)</f>
        <v>72764.232944319636</v>
      </c>
      <c r="L82" s="98">
        <f>'initial figures'!$P37/(L20)</f>
        <v>67625.431290824345</v>
      </c>
      <c r="M82" s="98">
        <f>'initial figures'!$P37/(M20)</f>
        <v>63141.863041899713</v>
      </c>
      <c r="N82" s="98">
        <f>'initial figures'!$P37/(N20)</f>
        <v>59199.604929903777</v>
      </c>
      <c r="O82" s="98">
        <f>'initial figures'!$P37/(O20)</f>
        <v>55708.837796255531</v>
      </c>
      <c r="P82" s="98">
        <f>'initial figures'!$P37/(P20)</f>
        <v>52598.022544761916</v>
      </c>
      <c r="Q82" s="98">
        <f>'initial figures'!$P37/(Q20)</f>
        <v>49809.614351140059</v>
      </c>
      <c r="R82" s="98">
        <f>'initial figures'!$P37/(R20)</f>
        <v>47296.887271412284</v>
      </c>
      <c r="S82" s="98">
        <f>'initial figures'!$P37/(S20)</f>
        <v>45021.561508537488</v>
      </c>
      <c r="T82" s="98">
        <f>'initial figures'!$P37/(T20)</f>
        <v>42952.014016592519</v>
      </c>
      <c r="U82" s="98">
        <f>'initial figures'!$P37/(U20)</f>
        <v>41061.91623213725</v>
      </c>
      <c r="V82" s="98">
        <f>'initial figures'!$P37/(V20)</f>
        <v>41061.91623213725</v>
      </c>
      <c r="W82" s="98">
        <f>'initial figures'!$P37/(W20)</f>
        <v>38344.575101317554</v>
      </c>
      <c r="X82" s="98">
        <f>'initial figures'!$P37/(X20)</f>
        <v>37114.641213284587</v>
      </c>
      <c r="Y82" s="98">
        <f>'initial figures'!$P37/(Y20)</f>
        <v>35960.164281720448</v>
      </c>
      <c r="Z82" s="98">
        <f>'initial figures'!$P37/(Z20)</f>
        <v>34874.492777401603</v>
      </c>
      <c r="AA82" s="98">
        <f>'initial figures'!$P37/(AA20)</f>
        <v>33851.724954065619</v>
      </c>
      <c r="AB82" s="98">
        <f>'initial figures'!$P37/(AB20)</f>
        <v>32886.607434587801</v>
      </c>
      <c r="AC82" s="98">
        <f>'initial figures'!$P37/(AC20)</f>
        <v>31974.449606111652</v>
      </c>
      <c r="AD82" s="98">
        <f>'initial figures'!$P37/(AD20)</f>
        <v>31111.051062483872</v>
      </c>
      <c r="AE82" s="98">
        <f>'initial figures'!$P37/(AE20)</f>
        <v>30292.639861734831</v>
      </c>
      <c r="AF82" s="98">
        <f>'initial figures'!$P37/(AF20)</f>
        <v>29515.819786227727</v>
      </c>
      <c r="AG82" s="98">
        <f>'initial figures'!$P37/(AG20)</f>
        <v>28777.525127569694</v>
      </c>
      <c r="AH82" s="98">
        <f>'initial figures'!$P37/(AH20)</f>
        <v>28074.981785967946</v>
      </c>
      <c r="AI82" s="98">
        <f>'initial figures'!$P37/(AI20)</f>
        <v>27405.673688719617</v>
      </c>
      <c r="AJ82" s="98">
        <f>'initial figures'!$P37/(AJ20)</f>
        <v>26767.313706012821</v>
      </c>
      <c r="AK82" s="98">
        <f>'initial figures'!$P37/(AK20)</f>
        <v>26157.818382790687</v>
      </c>
      <c r="AL82" s="98">
        <f>'initial figures'!$P37/(AL20)</f>
        <v>25575.285919799215</v>
      </c>
      <c r="AM82" s="98">
        <f>'initial figures'!$P37/(AM20)</f>
        <v>25017.976930361161</v>
      </c>
      <c r="AN82" s="98">
        <f>'initial figures'!$P37/(AN20)</f>
        <v>25050.732641864521</v>
      </c>
      <c r="AO82" s="98">
        <f>'initial figures'!$P37/(AO20)</f>
        <v>24225.737962474519</v>
      </c>
      <c r="AP82" s="98">
        <f>'initial figures'!$P37/(AP20)</f>
        <v>23830.886525793736</v>
      </c>
      <c r="AQ82" s="98">
        <f>'initial figures'!$P37/(AQ20)</f>
        <v>23447.249636156648</v>
      </c>
      <c r="AR82" s="98">
        <f>'initial figures'!$P37/(AR20)</f>
        <v>23074.431099712048</v>
      </c>
      <c r="AS82" s="98">
        <f>'initial figures'!$P37/(AS20)</f>
        <v>22712.047647214265</v>
      </c>
      <c r="AT82" s="98">
        <f>'initial figures'!$P37/(AT20)</f>
        <v>22359.728990686664</v>
      </c>
      <c r="AU82" s="98">
        <f>'initial figures'!$P37/(AU20)</f>
        <v>22017.117778975364</v>
      </c>
      <c r="AV82" s="98">
        <f>'initial figures'!$P37/(AV20)</f>
        <v>21683.869471444599</v>
      </c>
      <c r="AW82" s="98">
        <f>'initial figures'!$P37/(AW20)</f>
        <v>21359.65214608669</v>
      </c>
      <c r="AX82" s="98">
        <f>'initial figures'!$P37/(AX20)</f>
        <v>21044.146255767482</v>
      </c>
      <c r="AY82" s="98">
        <f>'initial figures'!$P37/(AY20)</f>
        <v>20737.044344144273</v>
      </c>
      <c r="AZ82" s="98">
        <f>'initial figures'!$P37/(AZ20)</f>
        <v>20438.050730928608</v>
      </c>
      <c r="BA82" s="98">
        <f>'initial figures'!$P37/(BA20)</f>
        <v>20146.881174575901</v>
      </c>
      <c r="BB82" s="98">
        <f>'initial figures'!$P37/(BB20)</f>
        <v>19863.262519130301</v>
      </c>
      <c r="BC82" s="98">
        <f>'initial figures'!$P37/(BC20)</f>
        <v>19586.932330802221</v>
      </c>
      <c r="BD82" s="98">
        <f>'initial figures'!$P37/(BD20)</f>
        <v>19317.638528879295</v>
      </c>
      <c r="BE82" s="98">
        <f>'initial figures'!$P37/(BE20)</f>
        <v>19055.139014743956</v>
      </c>
      <c r="BF82" s="98"/>
      <c r="BG82" s="98"/>
      <c r="BH82" s="98"/>
      <c r="BI82" s="98"/>
      <c r="BJ82" s="98"/>
      <c r="BK82" s="98"/>
      <c r="BL82" s="98"/>
      <c r="BM82" s="98"/>
      <c r="BN82" s="98"/>
      <c r="BO82" s="98"/>
      <c r="BP82" s="98"/>
      <c r="BQ82" s="98"/>
      <c r="BR82" s="98"/>
      <c r="BS82" s="98"/>
      <c r="BT82" s="98"/>
      <c r="BU82" s="98"/>
      <c r="BV82" s="98"/>
      <c r="BW82" s="98"/>
      <c r="BX82" s="98"/>
      <c r="BY82" s="98"/>
      <c r="BZ82" s="98">
        <f t="shared" si="648"/>
        <v>35</v>
      </c>
      <c r="CA82" s="98">
        <f t="shared" ref="CA82:EA82" si="688">MOD(ROUND(CA51*2,-1)/2,360)</f>
        <v>25</v>
      </c>
      <c r="CB82" s="98">
        <f t="shared" si="688"/>
        <v>20</v>
      </c>
      <c r="CC82" s="98">
        <f t="shared" si="688"/>
        <v>15</v>
      </c>
      <c r="CD82" s="98">
        <f t="shared" si="688"/>
        <v>15</v>
      </c>
      <c r="CE82" s="98">
        <f t="shared" si="688"/>
        <v>10</v>
      </c>
      <c r="CF82" s="98">
        <f t="shared" si="688"/>
        <v>10</v>
      </c>
      <c r="CG82" s="98">
        <f t="shared" si="688"/>
        <v>10</v>
      </c>
      <c r="CH82" s="98">
        <f t="shared" si="688"/>
        <v>5</v>
      </c>
      <c r="CI82" s="98">
        <f t="shared" si="688"/>
        <v>5</v>
      </c>
      <c r="CJ82" s="98">
        <f t="shared" si="688"/>
        <v>5</v>
      </c>
      <c r="CK82" s="98">
        <f t="shared" si="688"/>
        <v>5</v>
      </c>
      <c r="CL82" s="98">
        <f t="shared" si="688"/>
        <v>5</v>
      </c>
      <c r="CM82" s="98">
        <f t="shared" si="688"/>
        <v>5</v>
      </c>
      <c r="CN82" s="98">
        <f t="shared" si="688"/>
        <v>5</v>
      </c>
      <c r="CO82" s="98">
        <f t="shared" si="688"/>
        <v>0</v>
      </c>
      <c r="CP82" s="98">
        <f t="shared" si="688"/>
        <v>0</v>
      </c>
      <c r="CQ82" s="98">
        <f t="shared" si="688"/>
        <v>0</v>
      </c>
      <c r="CR82" s="98">
        <f t="shared" si="688"/>
        <v>0</v>
      </c>
      <c r="CS82" s="98">
        <f t="shared" si="688"/>
        <v>0</v>
      </c>
      <c r="CT82" s="98">
        <f t="shared" si="688"/>
        <v>0</v>
      </c>
      <c r="CU82" s="98">
        <f t="shared" si="688"/>
        <v>0</v>
      </c>
      <c r="CV82" s="98">
        <f t="shared" si="688"/>
        <v>0</v>
      </c>
      <c r="CW82" s="98">
        <f t="shared" si="688"/>
        <v>0</v>
      </c>
      <c r="CX82" s="98">
        <f t="shared" si="688"/>
        <v>0</v>
      </c>
      <c r="CY82" s="98">
        <f t="shared" si="688"/>
        <v>0</v>
      </c>
      <c r="CZ82" s="98">
        <f t="shared" si="688"/>
        <v>0</v>
      </c>
      <c r="DA82" s="98">
        <f t="shared" si="688"/>
        <v>0</v>
      </c>
      <c r="DB82" s="98">
        <f t="shared" si="688"/>
        <v>0</v>
      </c>
      <c r="DC82" s="98">
        <f t="shared" si="688"/>
        <v>0</v>
      </c>
      <c r="DD82" s="98">
        <f t="shared" si="688"/>
        <v>0</v>
      </c>
      <c r="DE82" s="98">
        <f t="shared" si="688"/>
        <v>0</v>
      </c>
      <c r="DF82" s="98">
        <f t="shared" si="688"/>
        <v>0</v>
      </c>
      <c r="DG82" s="98">
        <f t="shared" si="688"/>
        <v>355</v>
      </c>
      <c r="DH82" s="98">
        <f t="shared" si="688"/>
        <v>355</v>
      </c>
      <c r="DI82" s="98">
        <f t="shared" si="688"/>
        <v>355</v>
      </c>
      <c r="DJ82" s="98">
        <f t="shared" si="688"/>
        <v>355</v>
      </c>
      <c r="DK82" s="98">
        <f t="shared" si="688"/>
        <v>355</v>
      </c>
      <c r="DL82" s="98">
        <f t="shared" si="688"/>
        <v>355</v>
      </c>
      <c r="DM82" s="98">
        <f t="shared" si="688"/>
        <v>355</v>
      </c>
      <c r="DN82" s="98">
        <f t="shared" si="688"/>
        <v>355</v>
      </c>
      <c r="DO82" s="98">
        <f t="shared" si="688"/>
        <v>355</v>
      </c>
      <c r="DP82" s="98">
        <f t="shared" si="688"/>
        <v>355</v>
      </c>
      <c r="DQ82" s="98">
        <f t="shared" si="688"/>
        <v>355</v>
      </c>
      <c r="DR82" s="98">
        <f t="shared" si="688"/>
        <v>350</v>
      </c>
      <c r="DS82" s="98">
        <f t="shared" si="688"/>
        <v>350</v>
      </c>
      <c r="DT82" s="98">
        <f t="shared" si="688"/>
        <v>350</v>
      </c>
      <c r="DU82" s="98">
        <f t="shared" si="688"/>
        <v>350</v>
      </c>
      <c r="DV82" s="98">
        <f t="shared" si="688"/>
        <v>350</v>
      </c>
      <c r="DW82" s="98">
        <f t="shared" si="688"/>
        <v>350</v>
      </c>
      <c r="DX82" s="98">
        <f t="shared" si="688"/>
        <v>350</v>
      </c>
      <c r="DY82" s="98">
        <f t="shared" si="688"/>
        <v>350</v>
      </c>
      <c r="DZ82" s="98">
        <f t="shared" si="688"/>
        <v>350</v>
      </c>
      <c r="EA82" s="98">
        <f t="shared" si="688"/>
        <v>350</v>
      </c>
      <c r="EB82" s="98"/>
      <c r="EC82" s="98"/>
      <c r="ED82" s="98"/>
      <c r="EE82" s="98"/>
      <c r="EF82" s="98"/>
      <c r="EG82" s="98"/>
      <c r="EH82" s="98"/>
      <c r="EI82" s="98"/>
      <c r="EJ82" s="98"/>
      <c r="EK82" s="98"/>
      <c r="EL82" s="98"/>
      <c r="EM82" s="98"/>
      <c r="EN82" s="98"/>
      <c r="EO82" s="98"/>
      <c r="EP82" s="98"/>
      <c r="EU82" s="94"/>
      <c r="EV82" s="94"/>
      <c r="EW82" s="94"/>
      <c r="EX82" s="102">
        <v>14</v>
      </c>
      <c r="EY82" s="99">
        <f>'initial figures'!$S37/(EY20)</f>
        <v>167765.87046249217</v>
      </c>
      <c r="EZ82" s="99">
        <f>'initial figures'!$S37/(EZ20)</f>
        <v>129428.49862072195</v>
      </c>
      <c r="FA82" s="99">
        <f>'initial figures'!$S37/(FA20)</f>
        <v>115224.1411799179</v>
      </c>
      <c r="FB82" s="99">
        <f>'initial figures'!$S37/(FB20)</f>
        <v>103524.29894346787</v>
      </c>
      <c r="FC82" s="99">
        <f>'initial figures'!$S37/(FC20)</f>
        <v>93800.35824810245</v>
      </c>
      <c r="FD82" s="99">
        <f>'initial figures'!$S37/(FD20)</f>
        <v>85634.25302670167</v>
      </c>
      <c r="FE82" s="99">
        <f>'initial figures'!$S37/(FE20)</f>
        <v>78704.237073926561</v>
      </c>
      <c r="FF82" s="99">
        <f>'initial figures'!$S37/(FF20)</f>
        <v>72764.232944319636</v>
      </c>
      <c r="FG82" s="99">
        <f>'initial figures'!$S37/(FG20)</f>
        <v>67625.431290824345</v>
      </c>
      <c r="FH82" s="99">
        <f>'initial figures'!$S37/(FH20)</f>
        <v>63141.863041899713</v>
      </c>
      <c r="FI82" s="99">
        <f>'initial figures'!$S37/(FI20)</f>
        <v>59199.604929903777</v>
      </c>
      <c r="FJ82" s="99">
        <f>'initial figures'!$S37/(FJ20)</f>
        <v>55708.837796255531</v>
      </c>
      <c r="FK82" s="99">
        <f>'initial figures'!$S37/(FK20)</f>
        <v>52598.022544761916</v>
      </c>
      <c r="FL82" s="99">
        <f>'initial figures'!$S37/(FL20)</f>
        <v>49809.614351140059</v>
      </c>
      <c r="FM82" s="99">
        <f>'initial figures'!$S37/(FM20)</f>
        <v>47296.887271412284</v>
      </c>
      <c r="FN82" s="99">
        <f>'initial figures'!$S37/(FN20)</f>
        <v>45021.561508537488</v>
      </c>
      <c r="FO82" s="99">
        <f>'initial figures'!$S37/(FO20)</f>
        <v>42952.014016592519</v>
      </c>
      <c r="FP82" s="99">
        <f>'initial figures'!$S37/(FP20)</f>
        <v>41061.91623213725</v>
      </c>
      <c r="FQ82" s="99">
        <f>'initial figures'!$S37/(FQ20)</f>
        <v>41061.91623213725</v>
      </c>
      <c r="FR82" s="99">
        <f>'initial figures'!$S37/(FR20)</f>
        <v>38344.575101317554</v>
      </c>
      <c r="FS82" s="99">
        <f>'initial figures'!$S37/(FS20)</f>
        <v>37114.641213284587</v>
      </c>
      <c r="FT82" s="99">
        <f>'initial figures'!$S37/(FT20)</f>
        <v>35960.164281720448</v>
      </c>
      <c r="FU82" s="99">
        <f>'initial figures'!$S37/(FU20)</f>
        <v>34874.492777401603</v>
      </c>
      <c r="FV82" s="99">
        <f>'initial figures'!$S37/(FV20)</f>
        <v>33851.724954065619</v>
      </c>
      <c r="FW82" s="99">
        <f>'initial figures'!$S37/(FW20)</f>
        <v>32886.607434587801</v>
      </c>
      <c r="FX82" s="99">
        <f>'initial figures'!$S37/(FX20)</f>
        <v>31974.449606111652</v>
      </c>
      <c r="FY82" s="99">
        <f>'initial figures'!$S37/(FY20)</f>
        <v>31111.051062483872</v>
      </c>
      <c r="FZ82" s="99">
        <f>'initial figures'!$S37/(FZ20)</f>
        <v>30292.639861734831</v>
      </c>
      <c r="GA82" s="99">
        <f>'initial figures'!$S37/(GA20)</f>
        <v>29515.819786227727</v>
      </c>
      <c r="GB82" s="99">
        <f>'initial figures'!$S37/(GB20)</f>
        <v>28777.525127569694</v>
      </c>
      <c r="GC82" s="99">
        <f>'initial figures'!$S37/(GC20)</f>
        <v>28074.981785967946</v>
      </c>
      <c r="GD82" s="99">
        <f>'initial figures'!$S37/(GD20)</f>
        <v>27405.673688719617</v>
      </c>
      <c r="GE82" s="99">
        <f>'initial figures'!$S37/(GE20)</f>
        <v>26767.313706012821</v>
      </c>
      <c r="GF82" s="99">
        <f>'initial figures'!$S37/(GF20)</f>
        <v>26157.818382790687</v>
      </c>
      <c r="GG82" s="99">
        <f>'initial figures'!$S37/(GG20)</f>
        <v>25575.285919799215</v>
      </c>
      <c r="GH82" s="99">
        <f>'initial figures'!$S37/(GH20)</f>
        <v>25017.976930361161</v>
      </c>
      <c r="GI82" s="99">
        <f>'initial figures'!$S37/(GI20)</f>
        <v>25050.732641864521</v>
      </c>
      <c r="GJ82" s="99">
        <f>'initial figures'!$S37/(GJ20)</f>
        <v>24225.737962474519</v>
      </c>
      <c r="GK82" s="99">
        <f>'initial figures'!$S37/(GK20)</f>
        <v>23830.886525793736</v>
      </c>
      <c r="GL82" s="99">
        <f>'initial figures'!$S37/(GL20)</f>
        <v>23447.249636156648</v>
      </c>
      <c r="GM82" s="99">
        <f>'initial figures'!$S37/(GM20)</f>
        <v>23074.431099712048</v>
      </c>
      <c r="GN82" s="99">
        <f>'initial figures'!$S37/(GN20)</f>
        <v>22712.047647214265</v>
      </c>
      <c r="GO82" s="99">
        <f>'initial figures'!$S37/(GO20)</f>
        <v>22359.728990686664</v>
      </c>
      <c r="GP82" s="99">
        <f>'initial figures'!$S37/(GP20)</f>
        <v>22017.117778975364</v>
      </c>
      <c r="GQ82" s="99">
        <f>'initial figures'!$S37/(GQ20)</f>
        <v>21683.869471444599</v>
      </c>
      <c r="GR82" s="99">
        <f>'initial figures'!$S37/(GR20)</f>
        <v>21359.65214608669</v>
      </c>
      <c r="GS82" s="99">
        <f>'initial figures'!$S37/(GS20)</f>
        <v>21044.146255767482</v>
      </c>
      <c r="GT82" s="99">
        <f>'initial figures'!$S37/(GT20)</f>
        <v>20737.044344144273</v>
      </c>
      <c r="GU82" s="99">
        <f>'initial figures'!$S37/(GU20)</f>
        <v>20438.050730928608</v>
      </c>
      <c r="GV82" s="99">
        <f>'initial figures'!$S37/(GV20)</f>
        <v>20146.881174575901</v>
      </c>
      <c r="GW82" s="99">
        <f>'initial figures'!$S37/(GW20)</f>
        <v>19863.262519130301</v>
      </c>
      <c r="GX82" s="99">
        <f>'initial figures'!$S37/(GX20)</f>
        <v>19586.932330802221</v>
      </c>
      <c r="GY82" s="99">
        <f>'initial figures'!$S37/(GY20)</f>
        <v>19317.638528879295</v>
      </c>
      <c r="GZ82" s="99">
        <f>'initial figures'!$S37/(GZ20)</f>
        <v>19055.139014743956</v>
      </c>
      <c r="HA82" s="99"/>
      <c r="HB82" s="99"/>
      <c r="HC82" s="99"/>
      <c r="HD82" s="99"/>
      <c r="HE82" s="99"/>
      <c r="HF82" s="99"/>
      <c r="HG82" s="99"/>
      <c r="HH82" s="99"/>
      <c r="HI82" s="99"/>
      <c r="HJ82" s="99"/>
      <c r="HK82" s="99"/>
      <c r="HL82" s="99"/>
      <c r="HM82" s="99"/>
      <c r="HN82" s="99"/>
      <c r="HO82" s="99"/>
      <c r="HP82" s="99"/>
      <c r="HQ82" s="99"/>
      <c r="HR82" s="99"/>
      <c r="HS82" s="99"/>
      <c r="HT82" s="99"/>
      <c r="HU82" s="99"/>
      <c r="HV82" s="99"/>
      <c r="HW82" s="99">
        <f t="shared" ref="HW82:JX82" si="689">MOD(ROUND(HW51*2,-1)/2,360)</f>
        <v>35</v>
      </c>
      <c r="HX82" s="99">
        <f t="shared" si="689"/>
        <v>25</v>
      </c>
      <c r="HY82" s="99">
        <f t="shared" si="689"/>
        <v>20</v>
      </c>
      <c r="HZ82" s="99">
        <f t="shared" si="689"/>
        <v>15</v>
      </c>
      <c r="IA82" s="99">
        <f t="shared" si="689"/>
        <v>15</v>
      </c>
      <c r="IB82" s="99">
        <f t="shared" si="689"/>
        <v>10</v>
      </c>
      <c r="IC82" s="99">
        <f t="shared" si="689"/>
        <v>10</v>
      </c>
      <c r="ID82" s="99">
        <f t="shared" si="689"/>
        <v>10</v>
      </c>
      <c r="IE82" s="99">
        <f t="shared" si="689"/>
        <v>5</v>
      </c>
      <c r="IF82" s="99">
        <f t="shared" si="689"/>
        <v>5</v>
      </c>
      <c r="IG82" s="99">
        <f t="shared" si="689"/>
        <v>5</v>
      </c>
      <c r="IH82" s="99">
        <f t="shared" si="689"/>
        <v>5</v>
      </c>
      <c r="II82" s="99">
        <f t="shared" si="689"/>
        <v>5</v>
      </c>
      <c r="IJ82" s="99">
        <f t="shared" si="689"/>
        <v>5</v>
      </c>
      <c r="IK82" s="99">
        <f t="shared" si="689"/>
        <v>5</v>
      </c>
      <c r="IL82" s="99">
        <f t="shared" si="689"/>
        <v>0</v>
      </c>
      <c r="IM82" s="99">
        <f t="shared" si="689"/>
        <v>0</v>
      </c>
      <c r="IN82" s="99">
        <f t="shared" si="689"/>
        <v>0</v>
      </c>
      <c r="IO82" s="99">
        <f t="shared" si="689"/>
        <v>0</v>
      </c>
      <c r="IP82" s="99">
        <f t="shared" si="689"/>
        <v>0</v>
      </c>
      <c r="IQ82" s="99">
        <f t="shared" si="689"/>
        <v>0</v>
      </c>
      <c r="IR82" s="99">
        <f t="shared" si="689"/>
        <v>0</v>
      </c>
      <c r="IS82" s="99">
        <f t="shared" si="689"/>
        <v>0</v>
      </c>
      <c r="IT82" s="99">
        <f t="shared" si="689"/>
        <v>0</v>
      </c>
      <c r="IU82" s="99">
        <f t="shared" si="689"/>
        <v>0</v>
      </c>
      <c r="IV82" s="99">
        <f t="shared" si="689"/>
        <v>0</v>
      </c>
      <c r="IW82" s="99">
        <f t="shared" si="689"/>
        <v>0</v>
      </c>
      <c r="IX82" s="99">
        <f t="shared" si="689"/>
        <v>0</v>
      </c>
      <c r="IY82" s="99">
        <f t="shared" si="689"/>
        <v>0</v>
      </c>
      <c r="IZ82" s="99">
        <f t="shared" si="689"/>
        <v>0</v>
      </c>
      <c r="JA82" s="99">
        <f t="shared" si="689"/>
        <v>0</v>
      </c>
      <c r="JB82" s="99">
        <f t="shared" si="689"/>
        <v>0</v>
      </c>
      <c r="JC82" s="99">
        <f t="shared" si="689"/>
        <v>0</v>
      </c>
      <c r="JD82" s="99">
        <f t="shared" si="689"/>
        <v>355</v>
      </c>
      <c r="JE82" s="99">
        <f t="shared" si="689"/>
        <v>355</v>
      </c>
      <c r="JF82" s="99">
        <f t="shared" si="689"/>
        <v>355</v>
      </c>
      <c r="JG82" s="99">
        <f t="shared" si="689"/>
        <v>355</v>
      </c>
      <c r="JH82" s="99">
        <f t="shared" si="689"/>
        <v>355</v>
      </c>
      <c r="JI82" s="99">
        <f t="shared" si="689"/>
        <v>355</v>
      </c>
      <c r="JJ82" s="99">
        <f t="shared" si="689"/>
        <v>355</v>
      </c>
      <c r="JK82" s="99">
        <f t="shared" si="689"/>
        <v>355</v>
      </c>
      <c r="JL82" s="99">
        <f t="shared" si="689"/>
        <v>355</v>
      </c>
      <c r="JM82" s="99">
        <f t="shared" si="689"/>
        <v>355</v>
      </c>
      <c r="JN82" s="99">
        <f t="shared" si="689"/>
        <v>355</v>
      </c>
      <c r="JO82" s="99">
        <f t="shared" si="689"/>
        <v>350</v>
      </c>
      <c r="JP82" s="99">
        <f t="shared" si="689"/>
        <v>350</v>
      </c>
      <c r="JQ82" s="99">
        <f t="shared" si="689"/>
        <v>350</v>
      </c>
      <c r="JR82" s="99">
        <f t="shared" si="689"/>
        <v>350</v>
      </c>
      <c r="JS82" s="99">
        <f t="shared" si="689"/>
        <v>350</v>
      </c>
      <c r="JT82" s="99">
        <f t="shared" si="689"/>
        <v>350</v>
      </c>
      <c r="JU82" s="99">
        <f t="shared" si="689"/>
        <v>350</v>
      </c>
      <c r="JV82" s="99">
        <f t="shared" si="689"/>
        <v>350</v>
      </c>
      <c r="JW82" s="99">
        <f t="shared" si="689"/>
        <v>350</v>
      </c>
      <c r="JX82" s="99">
        <f t="shared" si="689"/>
        <v>350</v>
      </c>
      <c r="JY82" s="99"/>
      <c r="JZ82" s="99"/>
      <c r="KA82" s="99"/>
      <c r="KH82" s="103">
        <v>14</v>
      </c>
      <c r="KI82" s="100">
        <f>'initial figures'!$U37/(KI20)</f>
        <v>167765.87046249217</v>
      </c>
      <c r="KJ82" s="100">
        <f>'initial figures'!$U37/(KJ20)</f>
        <v>129428.49862072195</v>
      </c>
      <c r="KK82" s="100">
        <f>'initial figures'!$U37/(KK20)</f>
        <v>115224.1411799179</v>
      </c>
      <c r="KL82" s="100">
        <f>'initial figures'!$U37/(KL20)</f>
        <v>103524.29894346787</v>
      </c>
      <c r="KM82" s="100">
        <f>'initial figures'!$U37/(KM20)</f>
        <v>93800.35824810245</v>
      </c>
      <c r="KN82" s="100">
        <f>'initial figures'!$U37/(KN20)</f>
        <v>85634.25302670167</v>
      </c>
      <c r="KO82" s="100">
        <f>'initial figures'!$U37/(KO20)</f>
        <v>78704.237073926561</v>
      </c>
      <c r="KP82" s="100">
        <f>'initial figures'!$U37/(KP20)</f>
        <v>72764.232944319636</v>
      </c>
      <c r="KQ82" s="100">
        <f>'initial figures'!$U37/(KQ20)</f>
        <v>67625.431290824345</v>
      </c>
      <c r="KR82" s="100">
        <f>'initial figures'!$U37/(KR20)</f>
        <v>63141.863041899713</v>
      </c>
      <c r="KS82" s="100">
        <f>'initial figures'!$U37/(KS20)</f>
        <v>59199.604929903777</v>
      </c>
      <c r="KT82" s="100">
        <f>'initial figures'!$U37/(KT20)</f>
        <v>55708.837796255531</v>
      </c>
      <c r="KU82" s="100">
        <f>'initial figures'!$U37/(KU20)</f>
        <v>52598.022544761916</v>
      </c>
      <c r="KV82" s="100">
        <f>'initial figures'!$U37/(KV20)</f>
        <v>49809.614351140059</v>
      </c>
      <c r="KW82" s="100">
        <f>'initial figures'!$U37/(KW20)</f>
        <v>47296.887271412284</v>
      </c>
      <c r="KX82" s="100">
        <f>'initial figures'!$U37/(KX20)</f>
        <v>45021.561508537488</v>
      </c>
      <c r="KY82" s="100">
        <f>'initial figures'!$U37/(KY20)</f>
        <v>42952.014016592519</v>
      </c>
      <c r="KZ82" s="100">
        <f>'initial figures'!$U37/(KZ20)</f>
        <v>41061.91623213725</v>
      </c>
      <c r="LA82" s="100">
        <f>'initial figures'!$U37/(LA20)</f>
        <v>41061.91623213725</v>
      </c>
      <c r="LB82" s="100">
        <f>'initial figures'!$U37/(LB20)</f>
        <v>38344.575101317554</v>
      </c>
      <c r="LC82" s="100">
        <f>'initial figures'!$U37/(LC20)</f>
        <v>37114.641213284587</v>
      </c>
      <c r="LD82" s="100">
        <f>'initial figures'!$U37/(LD20)</f>
        <v>35960.164281720448</v>
      </c>
      <c r="LE82" s="100">
        <f>'initial figures'!$U37/(LE20)</f>
        <v>34874.492777401603</v>
      </c>
      <c r="LF82" s="100">
        <f>'initial figures'!$U37/(LF20)</f>
        <v>33851.724954065619</v>
      </c>
      <c r="LG82" s="100">
        <f>'initial figures'!$U37/(LG20)</f>
        <v>32886.607434587801</v>
      </c>
      <c r="LH82" s="100">
        <f>'initial figures'!$U37/(LH20)</f>
        <v>31974.449606111652</v>
      </c>
      <c r="LI82" s="100">
        <f>'initial figures'!$U37/(LI20)</f>
        <v>31111.051062483872</v>
      </c>
      <c r="LJ82" s="100">
        <f>'initial figures'!$U37/(LJ20)</f>
        <v>30292.639861734831</v>
      </c>
      <c r="LK82" s="100">
        <f>'initial figures'!$U37/(LK20)</f>
        <v>29515.819786227727</v>
      </c>
      <c r="LL82" s="100">
        <f>'initial figures'!$U37/(LL20)</f>
        <v>28777.525127569694</v>
      </c>
      <c r="LM82" s="100">
        <f>'initial figures'!$U37/(LM20)</f>
        <v>28074.981785967946</v>
      </c>
      <c r="LN82" s="100">
        <f>'initial figures'!$U37/(LN20)</f>
        <v>27405.673688719617</v>
      </c>
      <c r="LO82" s="100">
        <f>'initial figures'!$U37/(LO20)</f>
        <v>26767.313706012821</v>
      </c>
      <c r="LP82" s="100">
        <f>'initial figures'!$U37/(LP20)</f>
        <v>26157.818382790687</v>
      </c>
      <c r="LQ82" s="100">
        <f>'initial figures'!$U37/(LQ20)</f>
        <v>25575.285919799215</v>
      </c>
      <c r="LR82" s="100">
        <f>'initial figures'!$U37/(LR20)</f>
        <v>25017.976930361161</v>
      </c>
      <c r="LS82" s="100">
        <f>'initial figures'!$U37/(LS20)</f>
        <v>25050.732641864521</v>
      </c>
      <c r="LT82" s="100">
        <f>'initial figures'!$U37/(LT20)</f>
        <v>24225.737962474519</v>
      </c>
      <c r="LU82" s="100">
        <f>'initial figures'!$U37/(LU20)</f>
        <v>23830.886525793736</v>
      </c>
      <c r="LV82" s="100">
        <f>'initial figures'!$U37/(LV20)</f>
        <v>23447.249636156648</v>
      </c>
      <c r="LW82" s="100">
        <f>'initial figures'!$U37/(LW20)</f>
        <v>23074.431099712048</v>
      </c>
      <c r="LX82" s="100">
        <f>'initial figures'!$U37/(LX20)</f>
        <v>22712.047647214265</v>
      </c>
      <c r="LY82" s="100">
        <f>'initial figures'!$U37/(LY20)</f>
        <v>22359.728990686664</v>
      </c>
      <c r="LZ82" s="100">
        <f>'initial figures'!$U37/(LZ20)</f>
        <v>22017.117778975364</v>
      </c>
      <c r="MA82" s="100">
        <f>'initial figures'!$U37/(MA20)</f>
        <v>21683.869471444599</v>
      </c>
      <c r="MB82" s="100">
        <f>'initial figures'!$U37/(MB20)</f>
        <v>21359.65214608669</v>
      </c>
      <c r="MC82" s="100">
        <f>'initial figures'!$U37/(MC20)</f>
        <v>21044.146255767482</v>
      </c>
      <c r="MD82" s="100">
        <f>'initial figures'!$U37/(MD20)</f>
        <v>20737.044344144273</v>
      </c>
      <c r="ME82" s="100">
        <f>'initial figures'!$U37/(ME20)</f>
        <v>20438.050730928608</v>
      </c>
      <c r="MF82" s="100">
        <f>'initial figures'!$U37/(MF20)</f>
        <v>20146.881174575901</v>
      </c>
      <c r="MG82" s="100">
        <f>'initial figures'!$U37/(MG20)</f>
        <v>19863.262519130301</v>
      </c>
      <c r="MH82" s="100">
        <f>'initial figures'!$U37/(MH20)</f>
        <v>19586.932330802221</v>
      </c>
      <c r="MI82" s="100">
        <f>'initial figures'!$U37/(MI20)</f>
        <v>19317.638528879295</v>
      </c>
      <c r="MJ82" s="100">
        <f>'initial figures'!$U37/(MJ20)</f>
        <v>19055.139014743956</v>
      </c>
      <c r="MK82" s="100"/>
      <c r="ML82" s="100"/>
      <c r="MM82" s="100"/>
      <c r="MN82" s="100"/>
      <c r="MO82" s="100"/>
      <c r="MP82" s="100"/>
      <c r="MQ82" s="100"/>
      <c r="MR82" s="100"/>
      <c r="MS82" s="100"/>
      <c r="MT82" s="100"/>
      <c r="MU82" s="100"/>
      <c r="MV82" s="100"/>
      <c r="MW82" s="100"/>
      <c r="MX82" s="100"/>
      <c r="MY82" s="100"/>
      <c r="MZ82" s="100"/>
      <c r="NA82" s="100"/>
      <c r="NB82" s="100"/>
      <c r="NC82" s="100"/>
      <c r="ND82" s="100"/>
      <c r="NE82" s="100"/>
      <c r="NF82" s="100"/>
      <c r="NG82" s="100">
        <f t="shared" ref="NG82:PH82" si="690">MOD(ROUND(NG51*2,-1)/2,360)</f>
        <v>35</v>
      </c>
      <c r="NH82" s="100">
        <f t="shared" si="690"/>
        <v>25</v>
      </c>
      <c r="NI82" s="100">
        <f t="shared" si="690"/>
        <v>20</v>
      </c>
      <c r="NJ82" s="100">
        <f t="shared" si="690"/>
        <v>15</v>
      </c>
      <c r="NK82" s="100">
        <f t="shared" si="690"/>
        <v>15</v>
      </c>
      <c r="NL82" s="100">
        <f t="shared" si="690"/>
        <v>10</v>
      </c>
      <c r="NM82" s="100">
        <f t="shared" si="690"/>
        <v>10</v>
      </c>
      <c r="NN82" s="100">
        <f t="shared" si="690"/>
        <v>10</v>
      </c>
      <c r="NO82" s="100">
        <f t="shared" si="690"/>
        <v>5</v>
      </c>
      <c r="NP82" s="100">
        <f t="shared" si="690"/>
        <v>5</v>
      </c>
      <c r="NQ82" s="100">
        <f t="shared" si="690"/>
        <v>5</v>
      </c>
      <c r="NR82" s="100">
        <f t="shared" si="690"/>
        <v>5</v>
      </c>
      <c r="NS82" s="100">
        <f t="shared" si="690"/>
        <v>5</v>
      </c>
      <c r="NT82" s="100">
        <f t="shared" si="690"/>
        <v>5</v>
      </c>
      <c r="NU82" s="100">
        <f t="shared" si="690"/>
        <v>5</v>
      </c>
      <c r="NV82" s="100">
        <f t="shared" si="690"/>
        <v>0</v>
      </c>
      <c r="NW82" s="100">
        <f t="shared" si="690"/>
        <v>0</v>
      </c>
      <c r="NX82" s="100">
        <f t="shared" si="690"/>
        <v>0</v>
      </c>
      <c r="NY82" s="100">
        <f t="shared" si="690"/>
        <v>0</v>
      </c>
      <c r="NZ82" s="100">
        <f t="shared" si="690"/>
        <v>0</v>
      </c>
      <c r="OA82" s="100">
        <f t="shared" si="690"/>
        <v>0</v>
      </c>
      <c r="OB82" s="100">
        <f t="shared" si="690"/>
        <v>0</v>
      </c>
      <c r="OC82" s="100">
        <f t="shared" si="690"/>
        <v>0</v>
      </c>
      <c r="OD82" s="100">
        <f t="shared" si="690"/>
        <v>0</v>
      </c>
      <c r="OE82" s="100">
        <f t="shared" si="690"/>
        <v>0</v>
      </c>
      <c r="OF82" s="100">
        <f t="shared" si="690"/>
        <v>0</v>
      </c>
      <c r="OG82" s="100">
        <f t="shared" si="690"/>
        <v>0</v>
      </c>
      <c r="OH82" s="100">
        <f t="shared" si="690"/>
        <v>0</v>
      </c>
      <c r="OI82" s="100">
        <f t="shared" si="690"/>
        <v>0</v>
      </c>
      <c r="OJ82" s="100">
        <f t="shared" si="690"/>
        <v>0</v>
      </c>
      <c r="OK82" s="100">
        <f t="shared" si="690"/>
        <v>0</v>
      </c>
      <c r="OL82" s="100">
        <f t="shared" si="690"/>
        <v>0</v>
      </c>
      <c r="OM82" s="100">
        <f t="shared" si="690"/>
        <v>0</v>
      </c>
      <c r="ON82" s="100">
        <f t="shared" si="690"/>
        <v>355</v>
      </c>
      <c r="OO82" s="100">
        <f t="shared" si="690"/>
        <v>355</v>
      </c>
      <c r="OP82" s="100">
        <f t="shared" si="690"/>
        <v>355</v>
      </c>
      <c r="OQ82" s="100">
        <f t="shared" si="690"/>
        <v>355</v>
      </c>
      <c r="OR82" s="100">
        <f t="shared" si="690"/>
        <v>355</v>
      </c>
      <c r="OS82" s="100">
        <f t="shared" si="690"/>
        <v>355</v>
      </c>
      <c r="OT82" s="100">
        <f t="shared" si="690"/>
        <v>355</v>
      </c>
      <c r="OU82" s="100">
        <f t="shared" si="690"/>
        <v>355</v>
      </c>
      <c r="OV82" s="100">
        <f t="shared" si="690"/>
        <v>355</v>
      </c>
      <c r="OW82" s="100">
        <f t="shared" si="690"/>
        <v>355</v>
      </c>
      <c r="OX82" s="100">
        <f t="shared" si="690"/>
        <v>355</v>
      </c>
      <c r="OY82" s="100">
        <f t="shared" si="690"/>
        <v>350</v>
      </c>
      <c r="OZ82" s="100">
        <f t="shared" si="690"/>
        <v>350</v>
      </c>
      <c r="PA82" s="100">
        <f t="shared" si="690"/>
        <v>350</v>
      </c>
      <c r="PB82" s="100">
        <f t="shared" si="690"/>
        <v>350</v>
      </c>
      <c r="PC82" s="100">
        <f t="shared" si="690"/>
        <v>350</v>
      </c>
      <c r="PD82" s="100">
        <f t="shared" si="690"/>
        <v>350</v>
      </c>
      <c r="PE82" s="100">
        <f t="shared" si="690"/>
        <v>350</v>
      </c>
      <c r="PF82" s="100">
        <f t="shared" si="690"/>
        <v>350</v>
      </c>
      <c r="PG82" s="100">
        <f t="shared" si="690"/>
        <v>350</v>
      </c>
      <c r="PH82" s="100">
        <f t="shared" si="690"/>
        <v>350</v>
      </c>
      <c r="PI82" s="100"/>
      <c r="PJ82" s="100"/>
      <c r="PK82" s="100"/>
    </row>
    <row r="83" spans="1:427" x14ac:dyDescent="0.2">
      <c r="A83" s="92"/>
      <c r="B83" s="92"/>
      <c r="C83" s="101">
        <v>15</v>
      </c>
      <c r="D83" s="98">
        <f>'initial figures'!$P38/(D21)</f>
        <v>169304.93447373738</v>
      </c>
      <c r="E83" s="98">
        <f>'initial figures'!$P38/(E21)</f>
        <v>130059.87272006324</v>
      </c>
      <c r="F83" s="98">
        <f>'initial figures'!$P38/(F21)</f>
        <v>115643.85983373488</v>
      </c>
      <c r="G83" s="98">
        <f>'initial figures'!$P38/(G21)</f>
        <v>103810.24152941271</v>
      </c>
      <c r="H83" s="98">
        <f>'initial figures'!$P38/(H21)</f>
        <v>93999.429575061033</v>
      </c>
      <c r="I83" s="98">
        <f>'initial figures'!$P38/(I21)</f>
        <v>85775.412231142298</v>
      </c>
      <c r="J83" s="98">
        <f>'initial figures'!$P38/(J21)</f>
        <v>78805.845861661292</v>
      </c>
      <c r="K83" s="98">
        <f>'initial figures'!$P38/(K21)</f>
        <v>72838.239222113712</v>
      </c>
      <c r="L83" s="98">
        <f>'initial figures'!$P38/(L21)</f>
        <v>67679.799795125044</v>
      </c>
      <c r="M83" s="98">
        <f>'initial figures'!$P38/(M21)</f>
        <v>63182.021974823168</v>
      </c>
      <c r="N83" s="98">
        <f>'initial figures'!$P38/(N21)</f>
        <v>59229.328621457913</v>
      </c>
      <c r="O83" s="98">
        <f>'initial figures'!$P38/(O21)</f>
        <v>55730.798427394344</v>
      </c>
      <c r="P83" s="98">
        <f>'initial figures'!$P38/(P21)</f>
        <v>52614.142975205061</v>
      </c>
      <c r="Q83" s="98">
        <f>'initial figures'!$P38/(Q21)</f>
        <v>49821.298603825308</v>
      </c>
      <c r="R83" s="98">
        <f>'initial figures'!$P38/(R21)</f>
        <v>47305.174086957981</v>
      </c>
      <c r="S83" s="98">
        <f>'initial figures'!$P38/(S21)</f>
        <v>45027.228517952863</v>
      </c>
      <c r="T83" s="98">
        <f>'initial figures'!$P38/(T21)</f>
        <v>42955.649601299818</v>
      </c>
      <c r="U83" s="98">
        <f>'initial figures'!$P38/(U21)</f>
        <v>41063.9698604773</v>
      </c>
      <c r="V83" s="98">
        <f>'initial figures'!$P38/(V21)</f>
        <v>41063.9698604773</v>
      </c>
      <c r="W83" s="98">
        <f>'initial figures'!$P38/(W21)</f>
        <v>38344.575575955685</v>
      </c>
      <c r="X83" s="98">
        <f>'initial figures'!$P38/(X21)</f>
        <v>37113.883693174917</v>
      </c>
      <c r="Y83" s="98">
        <f>'initial figures'!$P38/(Y21)</f>
        <v>35958.785914143926</v>
      </c>
      <c r="Z83" s="98">
        <f>'initial figures'!$P38/(Z21)</f>
        <v>34872.606759297574</v>
      </c>
      <c r="AA83" s="98">
        <f>'initial figures'!$P38/(AA21)</f>
        <v>33849.425022948279</v>
      </c>
      <c r="AB83" s="98">
        <f>'initial figures'!$P38/(AB21)</f>
        <v>32883.971442940318</v>
      </c>
      <c r="AC83" s="98">
        <f>'initial figures'!$P38/(AC21)</f>
        <v>31971.542382142408</v>
      </c>
      <c r="AD83" s="98">
        <f>'initial figures'!$P38/(AD21)</f>
        <v>31107.926711756561</v>
      </c>
      <c r="AE83" s="98">
        <f>'initial figures'!$P38/(AE21)</f>
        <v>30289.343628143048</v>
      </c>
      <c r="AF83" s="98">
        <f>'initial figures'!$P38/(AF21)</f>
        <v>29512.389563736091</v>
      </c>
      <c r="AG83" s="98">
        <f>'initial figures'!$P38/(AG21)</f>
        <v>28773.992693703727</v>
      </c>
      <c r="AH83" s="98">
        <f>'initial figures'!$P38/(AH21)</f>
        <v>28071.373812487065</v>
      </c>
      <c r="AI83" s="98">
        <f>'initial figures'!$P38/(AI21)</f>
        <v>27402.012573006465</v>
      </c>
      <c r="AJ83" s="98">
        <f>'initial figures'!$P38/(AJ21)</f>
        <v>26763.618257547438</v>
      </c>
      <c r="AK83" s="98">
        <f>'initial figures'!$P38/(AK21)</f>
        <v>26154.104391980247</v>
      </c>
      <c r="AL83" s="98">
        <f>'initial figures'!$P38/(AL21)</f>
        <v>25571.566630906644</v>
      </c>
      <c r="AM83" s="98">
        <f>'initial figures'!$P38/(AM21)</f>
        <v>25014.263435948949</v>
      </c>
      <c r="AN83" s="98">
        <f>'initial figures'!$P38/(AN21)</f>
        <v>25046.014742395695</v>
      </c>
      <c r="AO83" s="98">
        <f>'initial figures'!$P38/(AO21)</f>
        <v>24220.328263218427</v>
      </c>
      <c r="AP83" s="98">
        <f>'initial figures'!$P38/(AP21)</f>
        <v>23825.1931956919</v>
      </c>
      <c r="AQ83" s="98">
        <f>'initial figures'!$P38/(AQ21)</f>
        <v>23441.308863021812</v>
      </c>
      <c r="AR83" s="98">
        <f>'initial figures'!$P38/(AR21)</f>
        <v>23068.275555594482</v>
      </c>
      <c r="AS83" s="98">
        <f>'initial figures'!$P38/(AS21)</f>
        <v>22705.706826226964</v>
      </c>
      <c r="AT83" s="98">
        <f>'initial figures'!$P38/(AT21)</f>
        <v>22353.229513879087</v>
      </c>
      <c r="AU83" s="98">
        <f>'initial figures'!$P38/(AU21)</f>
        <v>22010.483669445581</v>
      </c>
      <c r="AV83" s="98">
        <f>'initial figures'!$P38/(AV21)</f>
        <v>21677.122402593341</v>
      </c>
      <c r="AW83" s="98">
        <f>'initial figures'!$P38/(AW21)</f>
        <v>21352.811665649406</v>
      </c>
      <c r="AX83" s="98">
        <f>'initial figures'!$P38/(AX21)</f>
        <v>21037.229988012532</v>
      </c>
      <c r="AY83" s="98">
        <f>'initial figures'!$P38/(AY21)</f>
        <v>20730.068172396979</v>
      </c>
      <c r="AZ83" s="98">
        <f>'initial figures'!$P38/(AZ21)</f>
        <v>20431.028962371434</v>
      </c>
      <c r="BA83" s="98">
        <f>'initial figures'!$P38/(BA21)</f>
        <v>20139.826689083991</v>
      </c>
      <c r="BB83" s="98">
        <f>'initial figures'!$P38/(BB21)</f>
        <v>19856.186903727565</v>
      </c>
      <c r="BC83" s="98">
        <f>'initial figures'!$P38/(BC21)</f>
        <v>19579.846001165381</v>
      </c>
      <c r="BD83" s="98">
        <f>'initial figures'!$P38/(BD21)</f>
        <v>19310.550839174488</v>
      </c>
      <c r="BE83" s="98">
        <f>'initial figures'!$P38/(BE21)</f>
        <v>19048.058356951406</v>
      </c>
      <c r="BF83" s="98"/>
      <c r="BG83" s="98"/>
      <c r="BH83" s="98"/>
      <c r="BI83" s="98"/>
      <c r="BJ83" s="98"/>
      <c r="BK83" s="98"/>
      <c r="BL83" s="98"/>
      <c r="BM83" s="98"/>
      <c r="BN83" s="98"/>
      <c r="BO83" s="98"/>
      <c r="BP83" s="98"/>
      <c r="BQ83" s="98"/>
      <c r="BR83" s="98"/>
      <c r="BS83" s="98"/>
      <c r="BT83" s="98"/>
      <c r="BU83" s="98"/>
      <c r="BV83" s="98"/>
      <c r="BW83" s="98"/>
      <c r="BX83" s="98"/>
      <c r="BY83" s="98"/>
      <c r="BZ83" s="98">
        <f t="shared" si="648"/>
        <v>30</v>
      </c>
      <c r="CA83" s="98">
        <f t="shared" ref="CA83:EA83" si="691">MOD(ROUND(CA52*2,-1)/2,360)</f>
        <v>20</v>
      </c>
      <c r="CB83" s="98">
        <f t="shared" si="691"/>
        <v>15</v>
      </c>
      <c r="CC83" s="98">
        <f t="shared" si="691"/>
        <v>15</v>
      </c>
      <c r="CD83" s="98">
        <f t="shared" si="691"/>
        <v>10</v>
      </c>
      <c r="CE83" s="98">
        <f t="shared" si="691"/>
        <v>10</v>
      </c>
      <c r="CF83" s="98">
        <f t="shared" si="691"/>
        <v>10</v>
      </c>
      <c r="CG83" s="98">
        <f t="shared" si="691"/>
        <v>5</v>
      </c>
      <c r="CH83" s="98">
        <f t="shared" si="691"/>
        <v>5</v>
      </c>
      <c r="CI83" s="98">
        <f t="shared" si="691"/>
        <v>5</v>
      </c>
      <c r="CJ83" s="98">
        <f t="shared" si="691"/>
        <v>5</v>
      </c>
      <c r="CK83" s="98">
        <f t="shared" si="691"/>
        <v>5</v>
      </c>
      <c r="CL83" s="98">
        <f t="shared" si="691"/>
        <v>5</v>
      </c>
      <c r="CM83" s="98">
        <f t="shared" si="691"/>
        <v>0</v>
      </c>
      <c r="CN83" s="98">
        <f t="shared" si="691"/>
        <v>0</v>
      </c>
      <c r="CO83" s="98">
        <f t="shared" si="691"/>
        <v>0</v>
      </c>
      <c r="CP83" s="98">
        <f t="shared" si="691"/>
        <v>0</v>
      </c>
      <c r="CQ83" s="98">
        <f t="shared" si="691"/>
        <v>0</v>
      </c>
      <c r="CR83" s="98">
        <f t="shared" si="691"/>
        <v>0</v>
      </c>
      <c r="CS83" s="98">
        <f t="shared" si="691"/>
        <v>0</v>
      </c>
      <c r="CT83" s="98">
        <f t="shared" si="691"/>
        <v>0</v>
      </c>
      <c r="CU83" s="98">
        <f t="shared" si="691"/>
        <v>0</v>
      </c>
      <c r="CV83" s="98">
        <f t="shared" si="691"/>
        <v>0</v>
      </c>
      <c r="CW83" s="98">
        <f t="shared" si="691"/>
        <v>0</v>
      </c>
      <c r="CX83" s="98">
        <f t="shared" si="691"/>
        <v>0</v>
      </c>
      <c r="CY83" s="98">
        <f t="shared" si="691"/>
        <v>0</v>
      </c>
      <c r="CZ83" s="98">
        <f t="shared" si="691"/>
        <v>0</v>
      </c>
      <c r="DA83" s="98">
        <f t="shared" si="691"/>
        <v>355</v>
      </c>
      <c r="DB83" s="98">
        <f t="shared" si="691"/>
        <v>355</v>
      </c>
      <c r="DC83" s="98">
        <f t="shared" si="691"/>
        <v>355</v>
      </c>
      <c r="DD83" s="98">
        <f t="shared" si="691"/>
        <v>355</v>
      </c>
      <c r="DE83" s="98">
        <f t="shared" si="691"/>
        <v>355</v>
      </c>
      <c r="DF83" s="98">
        <f t="shared" si="691"/>
        <v>355</v>
      </c>
      <c r="DG83" s="98">
        <f t="shared" si="691"/>
        <v>355</v>
      </c>
      <c r="DH83" s="98">
        <f t="shared" si="691"/>
        <v>355</v>
      </c>
      <c r="DI83" s="98">
        <f t="shared" si="691"/>
        <v>355</v>
      </c>
      <c r="DJ83" s="98">
        <f t="shared" si="691"/>
        <v>355</v>
      </c>
      <c r="DK83" s="98">
        <f t="shared" si="691"/>
        <v>355</v>
      </c>
      <c r="DL83" s="98">
        <f t="shared" si="691"/>
        <v>355</v>
      </c>
      <c r="DM83" s="98">
        <f t="shared" si="691"/>
        <v>355</v>
      </c>
      <c r="DN83" s="98">
        <f t="shared" si="691"/>
        <v>355</v>
      </c>
      <c r="DO83" s="98">
        <f t="shared" si="691"/>
        <v>350</v>
      </c>
      <c r="DP83" s="98">
        <f t="shared" si="691"/>
        <v>350</v>
      </c>
      <c r="DQ83" s="98">
        <f t="shared" si="691"/>
        <v>350</v>
      </c>
      <c r="DR83" s="98">
        <f t="shared" si="691"/>
        <v>350</v>
      </c>
      <c r="DS83" s="98">
        <f t="shared" si="691"/>
        <v>350</v>
      </c>
      <c r="DT83" s="98">
        <f t="shared" si="691"/>
        <v>350</v>
      </c>
      <c r="DU83" s="98">
        <f t="shared" si="691"/>
        <v>350</v>
      </c>
      <c r="DV83" s="98">
        <f t="shared" si="691"/>
        <v>350</v>
      </c>
      <c r="DW83" s="98">
        <f t="shared" si="691"/>
        <v>350</v>
      </c>
      <c r="DX83" s="98">
        <f t="shared" si="691"/>
        <v>350</v>
      </c>
      <c r="DY83" s="98">
        <f t="shared" si="691"/>
        <v>350</v>
      </c>
      <c r="DZ83" s="98">
        <f t="shared" si="691"/>
        <v>350</v>
      </c>
      <c r="EA83" s="98">
        <f t="shared" si="691"/>
        <v>350</v>
      </c>
      <c r="EB83" s="98"/>
      <c r="EC83" s="98"/>
      <c r="ED83" s="98"/>
      <c r="EE83" s="98"/>
      <c r="EF83" s="98"/>
      <c r="EG83" s="98"/>
      <c r="EH83" s="98"/>
      <c r="EI83" s="98"/>
      <c r="EJ83" s="98"/>
      <c r="EK83" s="98"/>
      <c r="EL83" s="98"/>
      <c r="EM83" s="98"/>
      <c r="EN83" s="98"/>
      <c r="EO83" s="98"/>
      <c r="EP83" s="98"/>
      <c r="EU83" s="94"/>
      <c r="EV83" s="94"/>
      <c r="EW83" s="94"/>
      <c r="EX83" s="102">
        <v>15</v>
      </c>
      <c r="EY83" s="99">
        <f>'initial figures'!$S38/(EY21)</f>
        <v>169304.93447373738</v>
      </c>
      <c r="EZ83" s="99">
        <f>'initial figures'!$S38/(EZ21)</f>
        <v>130059.87272006324</v>
      </c>
      <c r="FA83" s="99">
        <f>'initial figures'!$S38/(FA21)</f>
        <v>115643.85983373488</v>
      </c>
      <c r="FB83" s="99">
        <f>'initial figures'!$S38/(FB21)</f>
        <v>103810.24152941271</v>
      </c>
      <c r="FC83" s="99">
        <f>'initial figures'!$S38/(FC21)</f>
        <v>93999.429575061033</v>
      </c>
      <c r="FD83" s="99">
        <f>'initial figures'!$S38/(FD21)</f>
        <v>85775.412231142298</v>
      </c>
      <c r="FE83" s="99">
        <f>'initial figures'!$S38/(FE21)</f>
        <v>78805.845861661292</v>
      </c>
      <c r="FF83" s="99">
        <f>'initial figures'!$S38/(FF21)</f>
        <v>72838.239222113712</v>
      </c>
      <c r="FG83" s="99">
        <f>'initial figures'!$S38/(FG21)</f>
        <v>67679.799795125044</v>
      </c>
      <c r="FH83" s="99">
        <f>'initial figures'!$S38/(FH21)</f>
        <v>63182.021974823168</v>
      </c>
      <c r="FI83" s="99">
        <f>'initial figures'!$S38/(FI21)</f>
        <v>59229.328621457913</v>
      </c>
      <c r="FJ83" s="99">
        <f>'initial figures'!$S38/(FJ21)</f>
        <v>55730.798427394344</v>
      </c>
      <c r="FK83" s="99">
        <f>'initial figures'!$S38/(FK21)</f>
        <v>52614.142975205061</v>
      </c>
      <c r="FL83" s="99">
        <f>'initial figures'!$S38/(FL21)</f>
        <v>49821.298603825308</v>
      </c>
      <c r="FM83" s="99">
        <f>'initial figures'!$S38/(FM21)</f>
        <v>47305.174086957981</v>
      </c>
      <c r="FN83" s="99">
        <f>'initial figures'!$S38/(FN21)</f>
        <v>45027.228517952863</v>
      </c>
      <c r="FO83" s="99">
        <f>'initial figures'!$S38/(FO21)</f>
        <v>42955.649601299818</v>
      </c>
      <c r="FP83" s="99">
        <f>'initial figures'!$S38/(FP21)</f>
        <v>41063.9698604773</v>
      </c>
      <c r="FQ83" s="99">
        <f>'initial figures'!$S38/(FQ21)</f>
        <v>41063.9698604773</v>
      </c>
      <c r="FR83" s="99">
        <f>'initial figures'!$S38/(FR21)</f>
        <v>38344.575575955685</v>
      </c>
      <c r="FS83" s="99">
        <f>'initial figures'!$S38/(FS21)</f>
        <v>37113.883693174917</v>
      </c>
      <c r="FT83" s="99">
        <f>'initial figures'!$S38/(FT21)</f>
        <v>35958.785914143926</v>
      </c>
      <c r="FU83" s="99">
        <f>'initial figures'!$S38/(FU21)</f>
        <v>34872.606759297574</v>
      </c>
      <c r="FV83" s="99">
        <f>'initial figures'!$S38/(FV21)</f>
        <v>33849.425022948279</v>
      </c>
      <c r="FW83" s="99">
        <f>'initial figures'!$S38/(FW21)</f>
        <v>32883.971442940318</v>
      </c>
      <c r="FX83" s="99">
        <f>'initial figures'!$S38/(FX21)</f>
        <v>31971.542382142408</v>
      </c>
      <c r="FY83" s="99">
        <f>'initial figures'!$S38/(FY21)</f>
        <v>31107.926711756561</v>
      </c>
      <c r="FZ83" s="99">
        <f>'initial figures'!$S38/(FZ21)</f>
        <v>30289.343628143048</v>
      </c>
      <c r="GA83" s="99">
        <f>'initial figures'!$S38/(GA21)</f>
        <v>29512.389563736091</v>
      </c>
      <c r="GB83" s="99">
        <f>'initial figures'!$S38/(GB21)</f>
        <v>28773.992693703727</v>
      </c>
      <c r="GC83" s="99">
        <f>'initial figures'!$S38/(GC21)</f>
        <v>28071.373812487065</v>
      </c>
      <c r="GD83" s="99">
        <f>'initial figures'!$S38/(GD21)</f>
        <v>27402.012573006465</v>
      </c>
      <c r="GE83" s="99">
        <f>'initial figures'!$S38/(GE21)</f>
        <v>26763.618257547438</v>
      </c>
      <c r="GF83" s="99">
        <f>'initial figures'!$S38/(GF21)</f>
        <v>26154.104391980247</v>
      </c>
      <c r="GG83" s="99">
        <f>'initial figures'!$S38/(GG21)</f>
        <v>25571.566630906644</v>
      </c>
      <c r="GH83" s="99">
        <f>'initial figures'!$S38/(GH21)</f>
        <v>25014.263435948949</v>
      </c>
      <c r="GI83" s="99">
        <f>'initial figures'!$S38/(GI21)</f>
        <v>25046.014742395695</v>
      </c>
      <c r="GJ83" s="99">
        <f>'initial figures'!$S38/(GJ21)</f>
        <v>24220.328263218427</v>
      </c>
      <c r="GK83" s="99">
        <f>'initial figures'!$S38/(GK21)</f>
        <v>23825.1931956919</v>
      </c>
      <c r="GL83" s="99">
        <f>'initial figures'!$S38/(GL21)</f>
        <v>23441.308863021812</v>
      </c>
      <c r="GM83" s="99">
        <f>'initial figures'!$S38/(GM21)</f>
        <v>23068.275555594482</v>
      </c>
      <c r="GN83" s="99">
        <f>'initial figures'!$S38/(GN21)</f>
        <v>22705.706826226964</v>
      </c>
      <c r="GO83" s="99">
        <f>'initial figures'!$S38/(GO21)</f>
        <v>22353.229513879087</v>
      </c>
      <c r="GP83" s="99">
        <f>'initial figures'!$S38/(GP21)</f>
        <v>22010.483669445581</v>
      </c>
      <c r="GQ83" s="99">
        <f>'initial figures'!$S38/(GQ21)</f>
        <v>21677.122402593341</v>
      </c>
      <c r="GR83" s="99">
        <f>'initial figures'!$S38/(GR21)</f>
        <v>21352.811665649406</v>
      </c>
      <c r="GS83" s="99">
        <f>'initial figures'!$S38/(GS21)</f>
        <v>21037.229988012532</v>
      </c>
      <c r="GT83" s="99">
        <f>'initial figures'!$S38/(GT21)</f>
        <v>20730.068172396979</v>
      </c>
      <c r="GU83" s="99">
        <f>'initial figures'!$S38/(GU21)</f>
        <v>20431.028962371434</v>
      </c>
      <c r="GV83" s="99">
        <f>'initial figures'!$S38/(GV21)</f>
        <v>20139.826689083991</v>
      </c>
      <c r="GW83" s="99">
        <f>'initial figures'!$S38/(GW21)</f>
        <v>19856.186903727565</v>
      </c>
      <c r="GX83" s="99">
        <f>'initial figures'!$S38/(GX21)</f>
        <v>19579.846001165381</v>
      </c>
      <c r="GY83" s="99">
        <f>'initial figures'!$S38/(GY21)</f>
        <v>19310.550839174488</v>
      </c>
      <c r="GZ83" s="99">
        <f>'initial figures'!$S38/(GZ21)</f>
        <v>19048.058356951406</v>
      </c>
      <c r="HA83" s="99"/>
      <c r="HB83" s="99"/>
      <c r="HC83" s="99"/>
      <c r="HD83" s="99"/>
      <c r="HE83" s="99"/>
      <c r="HF83" s="99"/>
      <c r="HG83" s="99"/>
      <c r="HH83" s="99"/>
      <c r="HI83" s="99"/>
      <c r="HJ83" s="99"/>
      <c r="HK83" s="99"/>
      <c r="HL83" s="99"/>
      <c r="HM83" s="99"/>
      <c r="HN83" s="99"/>
      <c r="HO83" s="99"/>
      <c r="HP83" s="99"/>
      <c r="HQ83" s="99"/>
      <c r="HR83" s="99"/>
      <c r="HS83" s="99"/>
      <c r="HT83" s="99"/>
      <c r="HU83" s="99"/>
      <c r="HV83" s="99"/>
      <c r="HW83" s="99">
        <f t="shared" ref="HW83:JX83" si="692">MOD(ROUND(HW52*2,-1)/2,360)</f>
        <v>30</v>
      </c>
      <c r="HX83" s="99">
        <f t="shared" si="692"/>
        <v>20</v>
      </c>
      <c r="HY83" s="99">
        <f t="shared" si="692"/>
        <v>15</v>
      </c>
      <c r="HZ83" s="99">
        <f t="shared" si="692"/>
        <v>15</v>
      </c>
      <c r="IA83" s="99">
        <f t="shared" si="692"/>
        <v>10</v>
      </c>
      <c r="IB83" s="99">
        <f t="shared" si="692"/>
        <v>10</v>
      </c>
      <c r="IC83" s="99">
        <f t="shared" si="692"/>
        <v>10</v>
      </c>
      <c r="ID83" s="99">
        <f t="shared" si="692"/>
        <v>5</v>
      </c>
      <c r="IE83" s="99">
        <f t="shared" si="692"/>
        <v>5</v>
      </c>
      <c r="IF83" s="99">
        <f t="shared" si="692"/>
        <v>5</v>
      </c>
      <c r="IG83" s="99">
        <f t="shared" si="692"/>
        <v>5</v>
      </c>
      <c r="IH83" s="99">
        <f t="shared" si="692"/>
        <v>5</v>
      </c>
      <c r="II83" s="99">
        <f t="shared" si="692"/>
        <v>5</v>
      </c>
      <c r="IJ83" s="99">
        <f t="shared" si="692"/>
        <v>0</v>
      </c>
      <c r="IK83" s="99">
        <f t="shared" si="692"/>
        <v>0</v>
      </c>
      <c r="IL83" s="99">
        <f t="shared" si="692"/>
        <v>0</v>
      </c>
      <c r="IM83" s="99">
        <f t="shared" si="692"/>
        <v>0</v>
      </c>
      <c r="IN83" s="99">
        <f t="shared" si="692"/>
        <v>0</v>
      </c>
      <c r="IO83" s="99">
        <f t="shared" si="692"/>
        <v>0</v>
      </c>
      <c r="IP83" s="99">
        <f t="shared" si="692"/>
        <v>0</v>
      </c>
      <c r="IQ83" s="99">
        <f t="shared" si="692"/>
        <v>0</v>
      </c>
      <c r="IR83" s="99">
        <f t="shared" si="692"/>
        <v>0</v>
      </c>
      <c r="IS83" s="99">
        <f t="shared" si="692"/>
        <v>0</v>
      </c>
      <c r="IT83" s="99">
        <f t="shared" si="692"/>
        <v>0</v>
      </c>
      <c r="IU83" s="99">
        <f t="shared" si="692"/>
        <v>0</v>
      </c>
      <c r="IV83" s="99">
        <f t="shared" si="692"/>
        <v>0</v>
      </c>
      <c r="IW83" s="99">
        <f t="shared" si="692"/>
        <v>0</v>
      </c>
      <c r="IX83" s="99">
        <f t="shared" si="692"/>
        <v>355</v>
      </c>
      <c r="IY83" s="99">
        <f t="shared" si="692"/>
        <v>355</v>
      </c>
      <c r="IZ83" s="99">
        <f t="shared" si="692"/>
        <v>355</v>
      </c>
      <c r="JA83" s="99">
        <f t="shared" si="692"/>
        <v>355</v>
      </c>
      <c r="JB83" s="99">
        <f t="shared" si="692"/>
        <v>355</v>
      </c>
      <c r="JC83" s="99">
        <f t="shared" si="692"/>
        <v>355</v>
      </c>
      <c r="JD83" s="99">
        <f t="shared" si="692"/>
        <v>355</v>
      </c>
      <c r="JE83" s="99">
        <f t="shared" si="692"/>
        <v>355</v>
      </c>
      <c r="JF83" s="99">
        <f t="shared" si="692"/>
        <v>355</v>
      </c>
      <c r="JG83" s="99">
        <f t="shared" si="692"/>
        <v>355</v>
      </c>
      <c r="JH83" s="99">
        <f t="shared" si="692"/>
        <v>355</v>
      </c>
      <c r="JI83" s="99">
        <f t="shared" si="692"/>
        <v>355</v>
      </c>
      <c r="JJ83" s="99">
        <f t="shared" si="692"/>
        <v>355</v>
      </c>
      <c r="JK83" s="99">
        <f t="shared" si="692"/>
        <v>355</v>
      </c>
      <c r="JL83" s="99">
        <f t="shared" si="692"/>
        <v>350</v>
      </c>
      <c r="JM83" s="99">
        <f t="shared" si="692"/>
        <v>350</v>
      </c>
      <c r="JN83" s="99">
        <f t="shared" si="692"/>
        <v>350</v>
      </c>
      <c r="JO83" s="99">
        <f t="shared" si="692"/>
        <v>350</v>
      </c>
      <c r="JP83" s="99">
        <f t="shared" si="692"/>
        <v>350</v>
      </c>
      <c r="JQ83" s="99">
        <f t="shared" si="692"/>
        <v>350</v>
      </c>
      <c r="JR83" s="99">
        <f t="shared" si="692"/>
        <v>350</v>
      </c>
      <c r="JS83" s="99">
        <f t="shared" si="692"/>
        <v>350</v>
      </c>
      <c r="JT83" s="99">
        <f t="shared" si="692"/>
        <v>350</v>
      </c>
      <c r="JU83" s="99">
        <f t="shared" si="692"/>
        <v>350</v>
      </c>
      <c r="JV83" s="99">
        <f t="shared" si="692"/>
        <v>350</v>
      </c>
      <c r="JW83" s="99">
        <f t="shared" si="692"/>
        <v>350</v>
      </c>
      <c r="JX83" s="99">
        <f t="shared" si="692"/>
        <v>350</v>
      </c>
      <c r="JY83" s="99"/>
      <c r="JZ83" s="99"/>
      <c r="KA83" s="99"/>
      <c r="KH83" s="103">
        <v>15</v>
      </c>
      <c r="KI83" s="100">
        <f>'initial figures'!$U38/(KI21)</f>
        <v>169304.93447373738</v>
      </c>
      <c r="KJ83" s="100">
        <f>'initial figures'!$U38/(KJ21)</f>
        <v>130059.87272006324</v>
      </c>
      <c r="KK83" s="100">
        <f>'initial figures'!$U38/(KK21)</f>
        <v>115643.85983373488</v>
      </c>
      <c r="KL83" s="100">
        <f>'initial figures'!$U38/(KL21)</f>
        <v>103810.24152941271</v>
      </c>
      <c r="KM83" s="100">
        <f>'initial figures'!$U38/(KM21)</f>
        <v>93999.429575061033</v>
      </c>
      <c r="KN83" s="100">
        <f>'initial figures'!$U38/(KN21)</f>
        <v>85775.412231142298</v>
      </c>
      <c r="KO83" s="100">
        <f>'initial figures'!$U38/(KO21)</f>
        <v>78805.845861661292</v>
      </c>
      <c r="KP83" s="100">
        <f>'initial figures'!$U38/(KP21)</f>
        <v>72838.239222113712</v>
      </c>
      <c r="KQ83" s="100">
        <f>'initial figures'!$U38/(KQ21)</f>
        <v>67679.799795125044</v>
      </c>
      <c r="KR83" s="100">
        <f>'initial figures'!$U38/(KR21)</f>
        <v>63182.021974823168</v>
      </c>
      <c r="KS83" s="100">
        <f>'initial figures'!$U38/(KS21)</f>
        <v>59229.328621457913</v>
      </c>
      <c r="KT83" s="100">
        <f>'initial figures'!$U38/(KT21)</f>
        <v>55730.798427394344</v>
      </c>
      <c r="KU83" s="100">
        <f>'initial figures'!$U38/(KU21)</f>
        <v>52614.142975205061</v>
      </c>
      <c r="KV83" s="100">
        <f>'initial figures'!$U38/(KV21)</f>
        <v>49821.298603825308</v>
      </c>
      <c r="KW83" s="100">
        <f>'initial figures'!$U38/(KW21)</f>
        <v>47305.174086957981</v>
      </c>
      <c r="KX83" s="100">
        <f>'initial figures'!$U38/(KX21)</f>
        <v>45027.228517952863</v>
      </c>
      <c r="KY83" s="100">
        <f>'initial figures'!$U38/(KY21)</f>
        <v>42955.649601299818</v>
      </c>
      <c r="KZ83" s="100">
        <f>'initial figures'!$U38/(KZ21)</f>
        <v>41063.9698604773</v>
      </c>
      <c r="LA83" s="100">
        <f>'initial figures'!$U38/(LA21)</f>
        <v>41063.9698604773</v>
      </c>
      <c r="LB83" s="100">
        <f>'initial figures'!$U38/(LB21)</f>
        <v>38344.575575955685</v>
      </c>
      <c r="LC83" s="100">
        <f>'initial figures'!$U38/(LC21)</f>
        <v>37113.883693174917</v>
      </c>
      <c r="LD83" s="100">
        <f>'initial figures'!$U38/(LD21)</f>
        <v>35958.785914143926</v>
      </c>
      <c r="LE83" s="100">
        <f>'initial figures'!$U38/(LE21)</f>
        <v>34872.606759297574</v>
      </c>
      <c r="LF83" s="100">
        <f>'initial figures'!$U38/(LF21)</f>
        <v>33849.425022948279</v>
      </c>
      <c r="LG83" s="100">
        <f>'initial figures'!$U38/(LG21)</f>
        <v>32883.971442940318</v>
      </c>
      <c r="LH83" s="100">
        <f>'initial figures'!$U38/(LH21)</f>
        <v>31971.542382142408</v>
      </c>
      <c r="LI83" s="100">
        <f>'initial figures'!$U38/(LI21)</f>
        <v>31107.926711756561</v>
      </c>
      <c r="LJ83" s="100">
        <f>'initial figures'!$U38/(LJ21)</f>
        <v>30289.343628143048</v>
      </c>
      <c r="LK83" s="100">
        <f>'initial figures'!$U38/(LK21)</f>
        <v>29512.389563736091</v>
      </c>
      <c r="LL83" s="100">
        <f>'initial figures'!$U38/(LL21)</f>
        <v>28773.992693703727</v>
      </c>
      <c r="LM83" s="100">
        <f>'initial figures'!$U38/(LM21)</f>
        <v>28071.373812487065</v>
      </c>
      <c r="LN83" s="100">
        <f>'initial figures'!$U38/(LN21)</f>
        <v>27402.012573006465</v>
      </c>
      <c r="LO83" s="100">
        <f>'initial figures'!$U38/(LO21)</f>
        <v>26763.618257547438</v>
      </c>
      <c r="LP83" s="100">
        <f>'initial figures'!$U38/(LP21)</f>
        <v>26154.104391980247</v>
      </c>
      <c r="LQ83" s="100">
        <f>'initial figures'!$U38/(LQ21)</f>
        <v>25571.566630906644</v>
      </c>
      <c r="LR83" s="100">
        <f>'initial figures'!$U38/(LR21)</f>
        <v>25014.263435948949</v>
      </c>
      <c r="LS83" s="100">
        <f>'initial figures'!$U38/(LS21)</f>
        <v>25046.014742395695</v>
      </c>
      <c r="LT83" s="100">
        <f>'initial figures'!$U38/(LT21)</f>
        <v>24220.328263218427</v>
      </c>
      <c r="LU83" s="100">
        <f>'initial figures'!$U38/(LU21)</f>
        <v>23825.1931956919</v>
      </c>
      <c r="LV83" s="100">
        <f>'initial figures'!$U38/(LV21)</f>
        <v>23441.308863021812</v>
      </c>
      <c r="LW83" s="100">
        <f>'initial figures'!$U38/(LW21)</f>
        <v>23068.275555594482</v>
      </c>
      <c r="LX83" s="100">
        <f>'initial figures'!$U38/(LX21)</f>
        <v>22705.706826226964</v>
      </c>
      <c r="LY83" s="100">
        <f>'initial figures'!$U38/(LY21)</f>
        <v>22353.229513879087</v>
      </c>
      <c r="LZ83" s="100">
        <f>'initial figures'!$U38/(LZ21)</f>
        <v>22010.483669445581</v>
      </c>
      <c r="MA83" s="100">
        <f>'initial figures'!$U38/(MA21)</f>
        <v>21677.122402593341</v>
      </c>
      <c r="MB83" s="100">
        <f>'initial figures'!$U38/(MB21)</f>
        <v>21352.811665649406</v>
      </c>
      <c r="MC83" s="100">
        <f>'initial figures'!$U38/(MC21)</f>
        <v>21037.229988012532</v>
      </c>
      <c r="MD83" s="100">
        <f>'initial figures'!$U38/(MD21)</f>
        <v>20730.068172396979</v>
      </c>
      <c r="ME83" s="100">
        <f>'initial figures'!$U38/(ME21)</f>
        <v>20431.028962371434</v>
      </c>
      <c r="MF83" s="100">
        <f>'initial figures'!$U38/(MF21)</f>
        <v>20139.826689083991</v>
      </c>
      <c r="MG83" s="100">
        <f>'initial figures'!$U38/(MG21)</f>
        <v>19856.186903727565</v>
      </c>
      <c r="MH83" s="100">
        <f>'initial figures'!$U38/(MH21)</f>
        <v>19579.846001165381</v>
      </c>
      <c r="MI83" s="100">
        <f>'initial figures'!$U38/(MI21)</f>
        <v>19310.550839174488</v>
      </c>
      <c r="MJ83" s="100">
        <f>'initial figures'!$U38/(MJ21)</f>
        <v>19048.058356951406</v>
      </c>
      <c r="MK83" s="100"/>
      <c r="ML83" s="100"/>
      <c r="MM83" s="100"/>
      <c r="MN83" s="100"/>
      <c r="MO83" s="100"/>
      <c r="MP83" s="100"/>
      <c r="MQ83" s="100"/>
      <c r="MR83" s="100"/>
      <c r="MS83" s="100"/>
      <c r="MT83" s="100"/>
      <c r="MU83" s="100"/>
      <c r="MV83" s="100"/>
      <c r="MW83" s="100"/>
      <c r="MX83" s="100"/>
      <c r="MY83" s="100"/>
      <c r="MZ83" s="100"/>
      <c r="NA83" s="100"/>
      <c r="NB83" s="100"/>
      <c r="NC83" s="100"/>
      <c r="ND83" s="100"/>
      <c r="NE83" s="100"/>
      <c r="NF83" s="100"/>
      <c r="NG83" s="100">
        <f t="shared" ref="NG83:PH83" si="693">MOD(ROUND(NG52*2,-1)/2,360)</f>
        <v>30</v>
      </c>
      <c r="NH83" s="100">
        <f t="shared" si="693"/>
        <v>20</v>
      </c>
      <c r="NI83" s="100">
        <f t="shared" si="693"/>
        <v>15</v>
      </c>
      <c r="NJ83" s="100">
        <f t="shared" si="693"/>
        <v>15</v>
      </c>
      <c r="NK83" s="100">
        <f t="shared" si="693"/>
        <v>10</v>
      </c>
      <c r="NL83" s="100">
        <f t="shared" si="693"/>
        <v>10</v>
      </c>
      <c r="NM83" s="100">
        <f t="shared" si="693"/>
        <v>10</v>
      </c>
      <c r="NN83" s="100">
        <f t="shared" si="693"/>
        <v>5</v>
      </c>
      <c r="NO83" s="100">
        <f t="shared" si="693"/>
        <v>5</v>
      </c>
      <c r="NP83" s="100">
        <f t="shared" si="693"/>
        <v>5</v>
      </c>
      <c r="NQ83" s="100">
        <f t="shared" si="693"/>
        <v>5</v>
      </c>
      <c r="NR83" s="100">
        <f t="shared" si="693"/>
        <v>5</v>
      </c>
      <c r="NS83" s="100">
        <f t="shared" si="693"/>
        <v>5</v>
      </c>
      <c r="NT83" s="100">
        <f t="shared" si="693"/>
        <v>0</v>
      </c>
      <c r="NU83" s="100">
        <f t="shared" si="693"/>
        <v>0</v>
      </c>
      <c r="NV83" s="100">
        <f t="shared" si="693"/>
        <v>0</v>
      </c>
      <c r="NW83" s="100">
        <f t="shared" si="693"/>
        <v>0</v>
      </c>
      <c r="NX83" s="100">
        <f t="shared" si="693"/>
        <v>0</v>
      </c>
      <c r="NY83" s="100">
        <f t="shared" si="693"/>
        <v>0</v>
      </c>
      <c r="NZ83" s="100">
        <f t="shared" si="693"/>
        <v>0</v>
      </c>
      <c r="OA83" s="100">
        <f t="shared" si="693"/>
        <v>0</v>
      </c>
      <c r="OB83" s="100">
        <f t="shared" si="693"/>
        <v>0</v>
      </c>
      <c r="OC83" s="100">
        <f t="shared" si="693"/>
        <v>0</v>
      </c>
      <c r="OD83" s="100">
        <f t="shared" si="693"/>
        <v>0</v>
      </c>
      <c r="OE83" s="100">
        <f t="shared" si="693"/>
        <v>0</v>
      </c>
      <c r="OF83" s="100">
        <f t="shared" si="693"/>
        <v>0</v>
      </c>
      <c r="OG83" s="100">
        <f t="shared" si="693"/>
        <v>0</v>
      </c>
      <c r="OH83" s="100">
        <f t="shared" si="693"/>
        <v>355</v>
      </c>
      <c r="OI83" s="100">
        <f t="shared" si="693"/>
        <v>355</v>
      </c>
      <c r="OJ83" s="100">
        <f t="shared" si="693"/>
        <v>355</v>
      </c>
      <c r="OK83" s="100">
        <f t="shared" si="693"/>
        <v>355</v>
      </c>
      <c r="OL83" s="100">
        <f t="shared" si="693"/>
        <v>355</v>
      </c>
      <c r="OM83" s="100">
        <f t="shared" si="693"/>
        <v>355</v>
      </c>
      <c r="ON83" s="100">
        <f t="shared" si="693"/>
        <v>355</v>
      </c>
      <c r="OO83" s="100">
        <f t="shared" si="693"/>
        <v>355</v>
      </c>
      <c r="OP83" s="100">
        <f t="shared" si="693"/>
        <v>355</v>
      </c>
      <c r="OQ83" s="100">
        <f t="shared" si="693"/>
        <v>355</v>
      </c>
      <c r="OR83" s="100">
        <f t="shared" si="693"/>
        <v>355</v>
      </c>
      <c r="OS83" s="100">
        <f t="shared" si="693"/>
        <v>355</v>
      </c>
      <c r="OT83" s="100">
        <f t="shared" si="693"/>
        <v>355</v>
      </c>
      <c r="OU83" s="100">
        <f t="shared" si="693"/>
        <v>355</v>
      </c>
      <c r="OV83" s="100">
        <f t="shared" si="693"/>
        <v>350</v>
      </c>
      <c r="OW83" s="100">
        <f t="shared" si="693"/>
        <v>350</v>
      </c>
      <c r="OX83" s="100">
        <f t="shared" si="693"/>
        <v>350</v>
      </c>
      <c r="OY83" s="100">
        <f t="shared" si="693"/>
        <v>350</v>
      </c>
      <c r="OZ83" s="100">
        <f t="shared" si="693"/>
        <v>350</v>
      </c>
      <c r="PA83" s="100">
        <f t="shared" si="693"/>
        <v>350</v>
      </c>
      <c r="PB83" s="100">
        <f t="shared" si="693"/>
        <v>350</v>
      </c>
      <c r="PC83" s="100">
        <f t="shared" si="693"/>
        <v>350</v>
      </c>
      <c r="PD83" s="100">
        <f t="shared" si="693"/>
        <v>350</v>
      </c>
      <c r="PE83" s="100">
        <f t="shared" si="693"/>
        <v>350</v>
      </c>
      <c r="PF83" s="100">
        <f t="shared" si="693"/>
        <v>350</v>
      </c>
      <c r="PG83" s="100">
        <f t="shared" si="693"/>
        <v>350</v>
      </c>
      <c r="PH83" s="100">
        <f t="shared" si="693"/>
        <v>350</v>
      </c>
      <c r="PI83" s="100"/>
      <c r="PJ83" s="100"/>
      <c r="PK83" s="100"/>
    </row>
    <row r="84" spans="1:427" x14ac:dyDescent="0.2">
      <c r="A84" s="92"/>
      <c r="B84" s="92"/>
      <c r="C84" s="101">
        <v>16</v>
      </c>
      <c r="D84" s="98">
        <f>'initial figures'!$P39/(D22)</f>
        <v>170792.11758826772</v>
      </c>
      <c r="E84" s="98">
        <f>'initial figures'!$P39/(E22)</f>
        <v>130649.61051294851</v>
      </c>
      <c r="F84" s="98">
        <f>'initial figures'!$P39/(F22)</f>
        <v>116029.54615904603</v>
      </c>
      <c r="G84" s="98">
        <f>'initial figures'!$P39/(G22)</f>
        <v>104068.54739746104</v>
      </c>
      <c r="H84" s="98">
        <f>'initial figures'!$P39/(H22)</f>
        <v>94175.948404267241</v>
      </c>
      <c r="I84" s="98">
        <f>'initial figures'!$P39/(I22)</f>
        <v>85897.994930614572</v>
      </c>
      <c r="J84" s="98">
        <f>'initial figures'!$P39/(J22)</f>
        <v>78891.986600338452</v>
      </c>
      <c r="K84" s="98">
        <f>'initial figures'!$P39/(K22)</f>
        <v>72899.223960649921</v>
      </c>
      <c r="L84" s="98">
        <f>'initial figures'!$P39/(L22)</f>
        <v>67723.090912893647</v>
      </c>
      <c r="M84" s="98">
        <f>'initial figures'!$P39/(M22)</f>
        <v>63212.665038366416</v>
      </c>
      <c r="N84" s="98">
        <f>'initial figures'!$P39/(N22)</f>
        <v>59250.804224466949</v>
      </c>
      <c r="O84" s="98">
        <f>'initial figures'!$P39/(O22)</f>
        <v>55745.551067546017</v>
      </c>
      <c r="P84" s="98">
        <f>'initial figures'!$P39/(P22)</f>
        <v>52623.917195770402</v>
      </c>
      <c r="Q84" s="98">
        <f>'initial figures'!$P39/(Q22)</f>
        <v>49827.357318786555</v>
      </c>
      <c r="R84" s="98">
        <f>'initial figures'!$P39/(R22)</f>
        <v>47308.443240254208</v>
      </c>
      <c r="S84" s="98">
        <f>'initial figures'!$P39/(S22)</f>
        <v>45028.394702759695</v>
      </c>
      <c r="T84" s="98">
        <f>'initial figures'!$P39/(T22)</f>
        <v>42955.227050048408</v>
      </c>
      <c r="U84" s="98">
        <f>'initial figures'!$P39/(U22)</f>
        <v>41062.347128426241</v>
      </c>
      <c r="V84" s="98">
        <f>'initial figures'!$P39/(V22)</f>
        <v>41062.347128426241</v>
      </c>
      <c r="W84" s="98">
        <f>'initial figures'!$P39/(W22)</f>
        <v>38341.411554031263</v>
      </c>
      <c r="X84" s="98">
        <f>'initial figures'!$P39/(X22)</f>
        <v>37110.179210495029</v>
      </c>
      <c r="Y84" s="98">
        <f>'initial figures'!$P39/(Y22)</f>
        <v>35954.656849072242</v>
      </c>
      <c r="Z84" s="98">
        <f>'initial figures'!$P39/(Z22)</f>
        <v>34868.147674973603</v>
      </c>
      <c r="AA84" s="98">
        <f>'initial figures'!$P39/(AA22)</f>
        <v>33844.713269677297</v>
      </c>
      <c r="AB84" s="98">
        <f>'initial figures'!$P39/(AB22)</f>
        <v>32879.070409583226</v>
      </c>
      <c r="AC84" s="98">
        <f>'initial figures'!$P39/(AC22)</f>
        <v>31966.50408709552</v>
      </c>
      <c r="AD84" s="98">
        <f>'initial figures'!$P39/(AD22)</f>
        <v>31102.793878252673</v>
      </c>
      <c r="AE84" s="98">
        <f>'initial figures'!$P39/(AE22)</f>
        <v>30284.151354526741</v>
      </c>
      <c r="AF84" s="98">
        <f>'initial figures'!$P39/(AF22)</f>
        <v>29507.166673857751</v>
      </c>
      <c r="AG84" s="98">
        <f>'initial figures'!$P39/(AG22)</f>
        <v>28768.762833349741</v>
      </c>
      <c r="AH84" s="98">
        <f>'initial figures'!$P39/(AH22)</f>
        <v>28066.156343176059</v>
      </c>
      <c r="AI84" s="98">
        <f>'initial figures'!$P39/(AI22)</f>
        <v>27396.823303343361</v>
      </c>
      <c r="AJ84" s="98">
        <f>'initial figures'!$P39/(AJ22)</f>
        <v>26758.470043772177</v>
      </c>
      <c r="AK84" s="98">
        <f>'initial figures'!$P39/(AK22)</f>
        <v>26149.007632738896</v>
      </c>
      <c r="AL84" s="98">
        <f>'initial figures'!$P39/(AL22)</f>
        <v>25566.52967613918</v>
      </c>
      <c r="AM84" s="98">
        <f>'initial figures'!$P39/(AM22)</f>
        <v>25009.292925779551</v>
      </c>
      <c r="AN84" s="98">
        <f>'initial figures'!$P39/(AN22)</f>
        <v>25040.038921286654</v>
      </c>
      <c r="AO84" s="98">
        <f>'initial figures'!$P39/(AO22)</f>
        <v>24213.750013906065</v>
      </c>
      <c r="AP84" s="98">
        <f>'initial figures'!$P39/(AP22)</f>
        <v>23818.372884188615</v>
      </c>
      <c r="AQ84" s="98">
        <f>'initial figures'!$P39/(AQ22)</f>
        <v>23434.280740582639</v>
      </c>
      <c r="AR84" s="98">
        <f>'initial figures'!$P39/(AR22)</f>
        <v>23061.070458112259</v>
      </c>
      <c r="AS84" s="98">
        <f>'initial figures'!$P39/(AS22)</f>
        <v>22698.352507397612</v>
      </c>
      <c r="AT84" s="98">
        <f>'initial figures'!$P39/(AT22)</f>
        <v>22345.750945440617</v>
      </c>
      <c r="AU84" s="98">
        <f>'initial figures'!$P39/(AU22)</f>
        <v>22002.903311728172</v>
      </c>
      <c r="AV84" s="98">
        <f>'initial figures'!$P39/(AV22)</f>
        <v>21669.460448319736</v>
      </c>
      <c r="AW84" s="98">
        <f>'initial figures'!$P39/(AW22)</f>
        <v>21345.086259647993</v>
      </c>
      <c r="AX84" s="98">
        <f>'initial figures'!$P39/(AX22)</f>
        <v>21029.457425249791</v>
      </c>
      <c r="AY84" s="98">
        <f>'initial figures'!$P39/(AY22)</f>
        <v>20722.26307650164</v>
      </c>
      <c r="AZ84" s="98">
        <f>'initial figures'!$P39/(AZ22)</f>
        <v>20423.204446608193</v>
      </c>
      <c r="BA84" s="98">
        <f>'initial figures'!$P39/(BA22)</f>
        <v>20131.99450153987</v>
      </c>
      <c r="BB84" s="98">
        <f>'initial figures'!$P39/(BB22)</f>
        <v>19848.357558296884</v>
      </c>
      <c r="BC84" s="98">
        <f>'initial figures'!$P39/(BC22)</f>
        <v>19572.028895759318</v>
      </c>
      <c r="BD84" s="98">
        <f>'initial figures'!$P39/(BD22)</f>
        <v>19302.754362436521</v>
      </c>
      <c r="BE84" s="98">
        <f>'initial figures'!$P39/(BE22)</f>
        <v>19040.289984629606</v>
      </c>
      <c r="BF84" s="98"/>
      <c r="BG84" s="98"/>
      <c r="BH84" s="98"/>
      <c r="BI84" s="98"/>
      <c r="BJ84" s="98"/>
      <c r="BK84" s="98"/>
      <c r="BL84" s="98"/>
      <c r="BM84" s="98"/>
      <c r="BN84" s="98"/>
      <c r="BO84" s="98"/>
      <c r="BP84" s="98"/>
      <c r="BQ84" s="98"/>
      <c r="BR84" s="98"/>
      <c r="BS84" s="98"/>
      <c r="BT84" s="98"/>
      <c r="BU84" s="98"/>
      <c r="BV84" s="98"/>
      <c r="BW84" s="98"/>
      <c r="BX84" s="98"/>
      <c r="BY84" s="98"/>
      <c r="BZ84" s="98">
        <f t="shared" si="648"/>
        <v>30</v>
      </c>
      <c r="CA84" s="98">
        <f t="shared" ref="CA84:EA84" si="694">MOD(ROUND(CA53*2,-1)/2,360)</f>
        <v>20</v>
      </c>
      <c r="CB84" s="98">
        <f t="shared" si="694"/>
        <v>15</v>
      </c>
      <c r="CC84" s="98">
        <f t="shared" si="694"/>
        <v>15</v>
      </c>
      <c r="CD84" s="98">
        <f t="shared" si="694"/>
        <v>10</v>
      </c>
      <c r="CE84" s="98">
        <f t="shared" si="694"/>
        <v>10</v>
      </c>
      <c r="CF84" s="98">
        <f t="shared" si="694"/>
        <v>5</v>
      </c>
      <c r="CG84" s="98">
        <f t="shared" si="694"/>
        <v>5</v>
      </c>
      <c r="CH84" s="98">
        <f t="shared" si="694"/>
        <v>5</v>
      </c>
      <c r="CI84" s="98">
        <f t="shared" si="694"/>
        <v>5</v>
      </c>
      <c r="CJ84" s="98">
        <f t="shared" si="694"/>
        <v>5</v>
      </c>
      <c r="CK84" s="98">
        <f t="shared" si="694"/>
        <v>0</v>
      </c>
      <c r="CL84" s="98">
        <f t="shared" si="694"/>
        <v>0</v>
      </c>
      <c r="CM84" s="98">
        <f t="shared" si="694"/>
        <v>0</v>
      </c>
      <c r="CN84" s="98">
        <f t="shared" si="694"/>
        <v>0</v>
      </c>
      <c r="CO84" s="98">
        <f t="shared" si="694"/>
        <v>0</v>
      </c>
      <c r="CP84" s="98">
        <f t="shared" si="694"/>
        <v>0</v>
      </c>
      <c r="CQ84" s="98">
        <f t="shared" si="694"/>
        <v>0</v>
      </c>
      <c r="CR84" s="98">
        <f t="shared" si="694"/>
        <v>0</v>
      </c>
      <c r="CS84" s="98">
        <f t="shared" si="694"/>
        <v>0</v>
      </c>
      <c r="CT84" s="98">
        <f t="shared" si="694"/>
        <v>0</v>
      </c>
      <c r="CU84" s="98">
        <f t="shared" si="694"/>
        <v>0</v>
      </c>
      <c r="CV84" s="98">
        <f t="shared" si="694"/>
        <v>355</v>
      </c>
      <c r="CW84" s="98">
        <f t="shared" si="694"/>
        <v>355</v>
      </c>
      <c r="CX84" s="98">
        <f t="shared" si="694"/>
        <v>355</v>
      </c>
      <c r="CY84" s="98">
        <f t="shared" si="694"/>
        <v>355</v>
      </c>
      <c r="CZ84" s="98">
        <f t="shared" si="694"/>
        <v>355</v>
      </c>
      <c r="DA84" s="98">
        <f t="shared" si="694"/>
        <v>355</v>
      </c>
      <c r="DB84" s="98">
        <f t="shared" si="694"/>
        <v>355</v>
      </c>
      <c r="DC84" s="98">
        <f t="shared" si="694"/>
        <v>355</v>
      </c>
      <c r="DD84" s="98">
        <f t="shared" si="694"/>
        <v>355</v>
      </c>
      <c r="DE84" s="98">
        <f t="shared" si="694"/>
        <v>355</v>
      </c>
      <c r="DF84" s="98">
        <f t="shared" si="694"/>
        <v>355</v>
      </c>
      <c r="DG84" s="98">
        <f t="shared" si="694"/>
        <v>355</v>
      </c>
      <c r="DH84" s="98">
        <f t="shared" si="694"/>
        <v>355</v>
      </c>
      <c r="DI84" s="98">
        <f t="shared" si="694"/>
        <v>355</v>
      </c>
      <c r="DJ84" s="98">
        <f t="shared" si="694"/>
        <v>355</v>
      </c>
      <c r="DK84" s="98">
        <f t="shared" si="694"/>
        <v>355</v>
      </c>
      <c r="DL84" s="98">
        <f t="shared" si="694"/>
        <v>355</v>
      </c>
      <c r="DM84" s="98">
        <f t="shared" si="694"/>
        <v>350</v>
      </c>
      <c r="DN84" s="98">
        <f t="shared" si="694"/>
        <v>350</v>
      </c>
      <c r="DO84" s="98">
        <f t="shared" si="694"/>
        <v>350</v>
      </c>
      <c r="DP84" s="98">
        <f t="shared" si="694"/>
        <v>350</v>
      </c>
      <c r="DQ84" s="98">
        <f t="shared" si="694"/>
        <v>350</v>
      </c>
      <c r="DR84" s="98">
        <f t="shared" si="694"/>
        <v>350</v>
      </c>
      <c r="DS84" s="98">
        <f t="shared" si="694"/>
        <v>350</v>
      </c>
      <c r="DT84" s="98">
        <f t="shared" si="694"/>
        <v>350</v>
      </c>
      <c r="DU84" s="98">
        <f t="shared" si="694"/>
        <v>350</v>
      </c>
      <c r="DV84" s="98">
        <f t="shared" si="694"/>
        <v>350</v>
      </c>
      <c r="DW84" s="98">
        <f t="shared" si="694"/>
        <v>350</v>
      </c>
      <c r="DX84" s="98">
        <f t="shared" si="694"/>
        <v>350</v>
      </c>
      <c r="DY84" s="98">
        <f t="shared" si="694"/>
        <v>350</v>
      </c>
      <c r="DZ84" s="98">
        <f t="shared" si="694"/>
        <v>345</v>
      </c>
      <c r="EA84" s="98">
        <f t="shared" si="694"/>
        <v>345</v>
      </c>
      <c r="EB84" s="98"/>
      <c r="EC84" s="98"/>
      <c r="ED84" s="98"/>
      <c r="EE84" s="98"/>
      <c r="EF84" s="98"/>
      <c r="EG84" s="98"/>
      <c r="EH84" s="98"/>
      <c r="EI84" s="98"/>
      <c r="EJ84" s="98"/>
      <c r="EK84" s="98"/>
      <c r="EL84" s="98"/>
      <c r="EM84" s="98"/>
      <c r="EN84" s="98"/>
      <c r="EO84" s="98"/>
      <c r="EP84" s="98"/>
      <c r="EU84" s="94"/>
      <c r="EV84" s="94"/>
      <c r="EW84" s="94"/>
      <c r="EX84" s="102">
        <v>16</v>
      </c>
      <c r="EY84" s="99">
        <f>'initial figures'!$S39/(EY22)</f>
        <v>170792.11758826772</v>
      </c>
      <c r="EZ84" s="99">
        <f>'initial figures'!$S39/(EZ22)</f>
        <v>130649.61051294851</v>
      </c>
      <c r="FA84" s="99">
        <f>'initial figures'!$S39/(FA22)</f>
        <v>116029.54615904603</v>
      </c>
      <c r="FB84" s="99">
        <f>'initial figures'!$S39/(FB22)</f>
        <v>104068.54739746104</v>
      </c>
      <c r="FC84" s="99">
        <f>'initial figures'!$S39/(FC22)</f>
        <v>94175.948404267241</v>
      </c>
      <c r="FD84" s="99">
        <f>'initial figures'!$S39/(FD22)</f>
        <v>85897.994930614572</v>
      </c>
      <c r="FE84" s="99">
        <f>'initial figures'!$S39/(FE22)</f>
        <v>78891.986600338452</v>
      </c>
      <c r="FF84" s="99">
        <f>'initial figures'!$S39/(FF22)</f>
        <v>72899.223960649921</v>
      </c>
      <c r="FG84" s="99">
        <f>'initial figures'!$S39/(FG22)</f>
        <v>67723.090912893647</v>
      </c>
      <c r="FH84" s="99">
        <f>'initial figures'!$S39/(FH22)</f>
        <v>63212.665038366416</v>
      </c>
      <c r="FI84" s="99">
        <f>'initial figures'!$S39/(FI22)</f>
        <v>59250.804224466949</v>
      </c>
      <c r="FJ84" s="99">
        <f>'initial figures'!$S39/(FJ22)</f>
        <v>55745.551067546017</v>
      </c>
      <c r="FK84" s="99">
        <f>'initial figures'!$S39/(FK22)</f>
        <v>52623.917195770402</v>
      </c>
      <c r="FL84" s="99">
        <f>'initial figures'!$S39/(FL22)</f>
        <v>49827.357318786555</v>
      </c>
      <c r="FM84" s="99">
        <f>'initial figures'!$S39/(FM22)</f>
        <v>47308.443240254208</v>
      </c>
      <c r="FN84" s="99">
        <f>'initial figures'!$S39/(FN22)</f>
        <v>45028.394702759695</v>
      </c>
      <c r="FO84" s="99">
        <f>'initial figures'!$S39/(FO22)</f>
        <v>42955.227050048408</v>
      </c>
      <c r="FP84" s="99">
        <f>'initial figures'!$S39/(FP22)</f>
        <v>41062.347128426241</v>
      </c>
      <c r="FQ84" s="99">
        <f>'initial figures'!$S39/(FQ22)</f>
        <v>41062.347128426241</v>
      </c>
      <c r="FR84" s="99">
        <f>'initial figures'!$S39/(FR22)</f>
        <v>38341.411554031263</v>
      </c>
      <c r="FS84" s="99">
        <f>'initial figures'!$S39/(FS22)</f>
        <v>37110.179210495029</v>
      </c>
      <c r="FT84" s="99">
        <f>'initial figures'!$S39/(FT22)</f>
        <v>35954.656849072242</v>
      </c>
      <c r="FU84" s="99">
        <f>'initial figures'!$S39/(FU22)</f>
        <v>34868.147674973603</v>
      </c>
      <c r="FV84" s="99">
        <f>'initial figures'!$S39/(FV22)</f>
        <v>33844.713269677297</v>
      </c>
      <c r="FW84" s="99">
        <f>'initial figures'!$S39/(FW22)</f>
        <v>32879.070409583226</v>
      </c>
      <c r="FX84" s="99">
        <f>'initial figures'!$S39/(FX22)</f>
        <v>31966.50408709552</v>
      </c>
      <c r="FY84" s="99">
        <f>'initial figures'!$S39/(FY22)</f>
        <v>31102.793878252673</v>
      </c>
      <c r="FZ84" s="99">
        <f>'initial figures'!$S39/(FZ22)</f>
        <v>30284.151354526741</v>
      </c>
      <c r="GA84" s="99">
        <f>'initial figures'!$S39/(GA22)</f>
        <v>29507.166673857751</v>
      </c>
      <c r="GB84" s="99">
        <f>'initial figures'!$S39/(GB22)</f>
        <v>28768.762833349741</v>
      </c>
      <c r="GC84" s="99">
        <f>'initial figures'!$S39/(GC22)</f>
        <v>28066.156343176059</v>
      </c>
      <c r="GD84" s="99">
        <f>'initial figures'!$S39/(GD22)</f>
        <v>27396.823303343361</v>
      </c>
      <c r="GE84" s="99">
        <f>'initial figures'!$S39/(GE22)</f>
        <v>26758.470043772177</v>
      </c>
      <c r="GF84" s="99">
        <f>'initial figures'!$S39/(GF22)</f>
        <v>26149.007632738896</v>
      </c>
      <c r="GG84" s="99">
        <f>'initial figures'!$S39/(GG22)</f>
        <v>25566.52967613918</v>
      </c>
      <c r="GH84" s="99">
        <f>'initial figures'!$S39/(GH22)</f>
        <v>25009.292925779551</v>
      </c>
      <c r="GI84" s="99">
        <f>'initial figures'!$S39/(GI22)</f>
        <v>25040.038921286654</v>
      </c>
      <c r="GJ84" s="99">
        <f>'initial figures'!$S39/(GJ22)</f>
        <v>24213.750013906065</v>
      </c>
      <c r="GK84" s="99">
        <f>'initial figures'!$S39/(GK22)</f>
        <v>23818.372884188615</v>
      </c>
      <c r="GL84" s="99">
        <f>'initial figures'!$S39/(GL22)</f>
        <v>23434.280740582639</v>
      </c>
      <c r="GM84" s="99">
        <f>'initial figures'!$S39/(GM22)</f>
        <v>23061.070458112259</v>
      </c>
      <c r="GN84" s="99">
        <f>'initial figures'!$S39/(GN22)</f>
        <v>22698.352507397612</v>
      </c>
      <c r="GO84" s="99">
        <f>'initial figures'!$S39/(GO22)</f>
        <v>22345.750945440617</v>
      </c>
      <c r="GP84" s="99">
        <f>'initial figures'!$S39/(GP22)</f>
        <v>22002.903311728172</v>
      </c>
      <c r="GQ84" s="99">
        <f>'initial figures'!$S39/(GQ22)</f>
        <v>21669.460448319736</v>
      </c>
      <c r="GR84" s="99">
        <f>'initial figures'!$S39/(GR22)</f>
        <v>21345.086259647993</v>
      </c>
      <c r="GS84" s="99">
        <f>'initial figures'!$S39/(GS22)</f>
        <v>21029.457425249791</v>
      </c>
      <c r="GT84" s="99">
        <f>'initial figures'!$S39/(GT22)</f>
        <v>20722.26307650164</v>
      </c>
      <c r="GU84" s="99">
        <f>'initial figures'!$S39/(GU22)</f>
        <v>20423.204446608193</v>
      </c>
      <c r="GV84" s="99">
        <f>'initial figures'!$S39/(GV22)</f>
        <v>20131.99450153987</v>
      </c>
      <c r="GW84" s="99">
        <f>'initial figures'!$S39/(GW22)</f>
        <v>19848.357558296884</v>
      </c>
      <c r="GX84" s="99">
        <f>'initial figures'!$S39/(GX22)</f>
        <v>19572.028895759318</v>
      </c>
      <c r="GY84" s="99">
        <f>'initial figures'!$S39/(GY22)</f>
        <v>19302.754362436521</v>
      </c>
      <c r="GZ84" s="99">
        <f>'initial figures'!$S39/(GZ22)</f>
        <v>19040.289984629606</v>
      </c>
      <c r="HA84" s="99"/>
      <c r="HB84" s="99"/>
      <c r="HC84" s="99"/>
      <c r="HD84" s="99"/>
      <c r="HE84" s="99"/>
      <c r="HF84" s="99"/>
      <c r="HG84" s="99"/>
      <c r="HH84" s="99"/>
      <c r="HI84" s="99"/>
      <c r="HJ84" s="99"/>
      <c r="HK84" s="99"/>
      <c r="HL84" s="99"/>
      <c r="HM84" s="99"/>
      <c r="HN84" s="99"/>
      <c r="HO84" s="99"/>
      <c r="HP84" s="99"/>
      <c r="HQ84" s="99"/>
      <c r="HR84" s="99"/>
      <c r="HS84" s="99"/>
      <c r="HT84" s="99"/>
      <c r="HU84" s="99"/>
      <c r="HV84" s="99"/>
      <c r="HW84" s="99">
        <f t="shared" ref="HW84:JX84" si="695">MOD(ROUND(HW53*2,-1)/2,360)</f>
        <v>30</v>
      </c>
      <c r="HX84" s="99">
        <f t="shared" si="695"/>
        <v>20</v>
      </c>
      <c r="HY84" s="99">
        <f t="shared" si="695"/>
        <v>15</v>
      </c>
      <c r="HZ84" s="99">
        <f t="shared" si="695"/>
        <v>15</v>
      </c>
      <c r="IA84" s="99">
        <f t="shared" si="695"/>
        <v>10</v>
      </c>
      <c r="IB84" s="99">
        <f t="shared" si="695"/>
        <v>10</v>
      </c>
      <c r="IC84" s="99">
        <f t="shared" si="695"/>
        <v>5</v>
      </c>
      <c r="ID84" s="99">
        <f t="shared" si="695"/>
        <v>5</v>
      </c>
      <c r="IE84" s="99">
        <f t="shared" si="695"/>
        <v>5</v>
      </c>
      <c r="IF84" s="99">
        <f t="shared" si="695"/>
        <v>5</v>
      </c>
      <c r="IG84" s="99">
        <f t="shared" si="695"/>
        <v>5</v>
      </c>
      <c r="IH84" s="99">
        <f t="shared" si="695"/>
        <v>0</v>
      </c>
      <c r="II84" s="99">
        <f t="shared" si="695"/>
        <v>0</v>
      </c>
      <c r="IJ84" s="99">
        <f t="shared" si="695"/>
        <v>0</v>
      </c>
      <c r="IK84" s="99">
        <f t="shared" si="695"/>
        <v>0</v>
      </c>
      <c r="IL84" s="99">
        <f t="shared" si="695"/>
        <v>0</v>
      </c>
      <c r="IM84" s="99">
        <f t="shared" si="695"/>
        <v>0</v>
      </c>
      <c r="IN84" s="99">
        <f t="shared" si="695"/>
        <v>0</v>
      </c>
      <c r="IO84" s="99">
        <f t="shared" si="695"/>
        <v>0</v>
      </c>
      <c r="IP84" s="99">
        <f t="shared" si="695"/>
        <v>0</v>
      </c>
      <c r="IQ84" s="99">
        <f t="shared" si="695"/>
        <v>0</v>
      </c>
      <c r="IR84" s="99">
        <f t="shared" si="695"/>
        <v>0</v>
      </c>
      <c r="IS84" s="99">
        <f t="shared" si="695"/>
        <v>355</v>
      </c>
      <c r="IT84" s="99">
        <f t="shared" si="695"/>
        <v>355</v>
      </c>
      <c r="IU84" s="99">
        <f t="shared" si="695"/>
        <v>355</v>
      </c>
      <c r="IV84" s="99">
        <f t="shared" si="695"/>
        <v>355</v>
      </c>
      <c r="IW84" s="99">
        <f t="shared" si="695"/>
        <v>355</v>
      </c>
      <c r="IX84" s="99">
        <f t="shared" si="695"/>
        <v>355</v>
      </c>
      <c r="IY84" s="99">
        <f t="shared" si="695"/>
        <v>355</v>
      </c>
      <c r="IZ84" s="99">
        <f t="shared" si="695"/>
        <v>355</v>
      </c>
      <c r="JA84" s="99">
        <f t="shared" si="695"/>
        <v>355</v>
      </c>
      <c r="JB84" s="99">
        <f t="shared" si="695"/>
        <v>355</v>
      </c>
      <c r="JC84" s="99">
        <f t="shared" si="695"/>
        <v>355</v>
      </c>
      <c r="JD84" s="99">
        <f t="shared" si="695"/>
        <v>355</v>
      </c>
      <c r="JE84" s="99">
        <f t="shared" si="695"/>
        <v>355</v>
      </c>
      <c r="JF84" s="99">
        <f t="shared" si="695"/>
        <v>355</v>
      </c>
      <c r="JG84" s="99">
        <f t="shared" si="695"/>
        <v>355</v>
      </c>
      <c r="JH84" s="99">
        <f t="shared" si="695"/>
        <v>355</v>
      </c>
      <c r="JI84" s="99">
        <f t="shared" si="695"/>
        <v>355</v>
      </c>
      <c r="JJ84" s="99">
        <f t="shared" si="695"/>
        <v>350</v>
      </c>
      <c r="JK84" s="99">
        <f t="shared" si="695"/>
        <v>350</v>
      </c>
      <c r="JL84" s="99">
        <f t="shared" si="695"/>
        <v>350</v>
      </c>
      <c r="JM84" s="99">
        <f t="shared" si="695"/>
        <v>350</v>
      </c>
      <c r="JN84" s="99">
        <f t="shared" si="695"/>
        <v>350</v>
      </c>
      <c r="JO84" s="99">
        <f t="shared" si="695"/>
        <v>350</v>
      </c>
      <c r="JP84" s="99">
        <f t="shared" si="695"/>
        <v>350</v>
      </c>
      <c r="JQ84" s="99">
        <f t="shared" si="695"/>
        <v>350</v>
      </c>
      <c r="JR84" s="99">
        <f t="shared" si="695"/>
        <v>350</v>
      </c>
      <c r="JS84" s="99">
        <f t="shared" si="695"/>
        <v>350</v>
      </c>
      <c r="JT84" s="99">
        <f t="shared" si="695"/>
        <v>350</v>
      </c>
      <c r="JU84" s="99">
        <f t="shared" si="695"/>
        <v>350</v>
      </c>
      <c r="JV84" s="99">
        <f t="shared" si="695"/>
        <v>350</v>
      </c>
      <c r="JW84" s="99">
        <f t="shared" si="695"/>
        <v>345</v>
      </c>
      <c r="JX84" s="99">
        <f t="shared" si="695"/>
        <v>345</v>
      </c>
      <c r="JY84" s="99"/>
      <c r="JZ84" s="99"/>
      <c r="KA84" s="99"/>
      <c r="KH84" s="103">
        <v>16</v>
      </c>
      <c r="KI84" s="100">
        <f>'initial figures'!$U39/(KI22)</f>
        <v>170792.11758826772</v>
      </c>
      <c r="KJ84" s="100">
        <f>'initial figures'!$U39/(KJ22)</f>
        <v>130649.61051294851</v>
      </c>
      <c r="KK84" s="100">
        <f>'initial figures'!$U39/(KK22)</f>
        <v>116029.54615904603</v>
      </c>
      <c r="KL84" s="100">
        <f>'initial figures'!$U39/(KL22)</f>
        <v>104068.54739746104</v>
      </c>
      <c r="KM84" s="100">
        <f>'initial figures'!$U39/(KM22)</f>
        <v>94175.948404267241</v>
      </c>
      <c r="KN84" s="100">
        <f>'initial figures'!$U39/(KN22)</f>
        <v>85897.994930614572</v>
      </c>
      <c r="KO84" s="100">
        <f>'initial figures'!$U39/(KO22)</f>
        <v>78891.986600338452</v>
      </c>
      <c r="KP84" s="100">
        <f>'initial figures'!$U39/(KP22)</f>
        <v>72899.223960649921</v>
      </c>
      <c r="KQ84" s="100">
        <f>'initial figures'!$U39/(KQ22)</f>
        <v>67723.090912893647</v>
      </c>
      <c r="KR84" s="100">
        <f>'initial figures'!$U39/(KR22)</f>
        <v>63212.665038366416</v>
      </c>
      <c r="KS84" s="100">
        <f>'initial figures'!$U39/(KS22)</f>
        <v>59250.804224466949</v>
      </c>
      <c r="KT84" s="100">
        <f>'initial figures'!$U39/(KT22)</f>
        <v>55745.551067546017</v>
      </c>
      <c r="KU84" s="100">
        <f>'initial figures'!$U39/(KU22)</f>
        <v>52623.917195770402</v>
      </c>
      <c r="KV84" s="100">
        <f>'initial figures'!$U39/(KV22)</f>
        <v>49827.357318786555</v>
      </c>
      <c r="KW84" s="100">
        <f>'initial figures'!$U39/(KW22)</f>
        <v>47308.443240254208</v>
      </c>
      <c r="KX84" s="100">
        <f>'initial figures'!$U39/(KX22)</f>
        <v>45028.394702759695</v>
      </c>
      <c r="KY84" s="100">
        <f>'initial figures'!$U39/(KY22)</f>
        <v>42955.227050048408</v>
      </c>
      <c r="KZ84" s="100">
        <f>'initial figures'!$U39/(KZ22)</f>
        <v>41062.347128426241</v>
      </c>
      <c r="LA84" s="100">
        <f>'initial figures'!$U39/(LA22)</f>
        <v>41062.347128426241</v>
      </c>
      <c r="LB84" s="100">
        <f>'initial figures'!$U39/(LB22)</f>
        <v>38341.411554031263</v>
      </c>
      <c r="LC84" s="100">
        <f>'initial figures'!$U39/(LC22)</f>
        <v>37110.179210495029</v>
      </c>
      <c r="LD84" s="100">
        <f>'initial figures'!$U39/(LD22)</f>
        <v>35954.656849072242</v>
      </c>
      <c r="LE84" s="100">
        <f>'initial figures'!$U39/(LE22)</f>
        <v>34868.147674973603</v>
      </c>
      <c r="LF84" s="100">
        <f>'initial figures'!$U39/(LF22)</f>
        <v>33844.713269677297</v>
      </c>
      <c r="LG84" s="100">
        <f>'initial figures'!$U39/(LG22)</f>
        <v>32879.070409583226</v>
      </c>
      <c r="LH84" s="100">
        <f>'initial figures'!$U39/(LH22)</f>
        <v>31966.50408709552</v>
      </c>
      <c r="LI84" s="100">
        <f>'initial figures'!$U39/(LI22)</f>
        <v>31102.793878252673</v>
      </c>
      <c r="LJ84" s="100">
        <f>'initial figures'!$U39/(LJ22)</f>
        <v>30284.151354526741</v>
      </c>
      <c r="LK84" s="100">
        <f>'initial figures'!$U39/(LK22)</f>
        <v>29507.166673857751</v>
      </c>
      <c r="LL84" s="100">
        <f>'initial figures'!$U39/(LL22)</f>
        <v>28768.762833349741</v>
      </c>
      <c r="LM84" s="100">
        <f>'initial figures'!$U39/(LM22)</f>
        <v>28066.156343176059</v>
      </c>
      <c r="LN84" s="100">
        <f>'initial figures'!$U39/(LN22)</f>
        <v>27396.823303343361</v>
      </c>
      <c r="LO84" s="100">
        <f>'initial figures'!$U39/(LO22)</f>
        <v>26758.470043772177</v>
      </c>
      <c r="LP84" s="100">
        <f>'initial figures'!$U39/(LP22)</f>
        <v>26149.007632738896</v>
      </c>
      <c r="LQ84" s="100">
        <f>'initial figures'!$U39/(LQ22)</f>
        <v>25566.52967613918</v>
      </c>
      <c r="LR84" s="100">
        <f>'initial figures'!$U39/(LR22)</f>
        <v>25009.292925779551</v>
      </c>
      <c r="LS84" s="100">
        <f>'initial figures'!$U39/(LS22)</f>
        <v>25040.038921286654</v>
      </c>
      <c r="LT84" s="100">
        <f>'initial figures'!$U39/(LT22)</f>
        <v>24213.750013906065</v>
      </c>
      <c r="LU84" s="100">
        <f>'initial figures'!$U39/(LU22)</f>
        <v>23818.372884188615</v>
      </c>
      <c r="LV84" s="100">
        <f>'initial figures'!$U39/(LV22)</f>
        <v>23434.280740582639</v>
      </c>
      <c r="LW84" s="100">
        <f>'initial figures'!$U39/(LW22)</f>
        <v>23061.070458112259</v>
      </c>
      <c r="LX84" s="100">
        <f>'initial figures'!$U39/(LX22)</f>
        <v>22698.352507397612</v>
      </c>
      <c r="LY84" s="100">
        <f>'initial figures'!$U39/(LY22)</f>
        <v>22345.750945440617</v>
      </c>
      <c r="LZ84" s="100">
        <f>'initial figures'!$U39/(LZ22)</f>
        <v>22002.903311728172</v>
      </c>
      <c r="MA84" s="100">
        <f>'initial figures'!$U39/(MA22)</f>
        <v>21669.460448319736</v>
      </c>
      <c r="MB84" s="100">
        <f>'initial figures'!$U39/(MB22)</f>
        <v>21345.086259647993</v>
      </c>
      <c r="MC84" s="100">
        <f>'initial figures'!$U39/(MC22)</f>
        <v>21029.457425249791</v>
      </c>
      <c r="MD84" s="100">
        <f>'initial figures'!$U39/(MD22)</f>
        <v>20722.26307650164</v>
      </c>
      <c r="ME84" s="100">
        <f>'initial figures'!$U39/(ME22)</f>
        <v>20423.204446608193</v>
      </c>
      <c r="MF84" s="100">
        <f>'initial figures'!$U39/(MF22)</f>
        <v>20131.99450153987</v>
      </c>
      <c r="MG84" s="100">
        <f>'initial figures'!$U39/(MG22)</f>
        <v>19848.357558296884</v>
      </c>
      <c r="MH84" s="100">
        <f>'initial figures'!$U39/(MH22)</f>
        <v>19572.028895759318</v>
      </c>
      <c r="MI84" s="100">
        <f>'initial figures'!$U39/(MI22)</f>
        <v>19302.754362436521</v>
      </c>
      <c r="MJ84" s="100">
        <f>'initial figures'!$U39/(MJ22)</f>
        <v>19040.289984629606</v>
      </c>
      <c r="MK84" s="100"/>
      <c r="ML84" s="100"/>
      <c r="MM84" s="100"/>
      <c r="MN84" s="100"/>
      <c r="MO84" s="100"/>
      <c r="MP84" s="100"/>
      <c r="MQ84" s="100"/>
      <c r="MR84" s="100"/>
      <c r="MS84" s="100"/>
      <c r="MT84" s="100"/>
      <c r="MU84" s="100"/>
      <c r="MV84" s="100"/>
      <c r="MW84" s="100"/>
      <c r="MX84" s="100"/>
      <c r="MY84" s="100"/>
      <c r="MZ84" s="100"/>
      <c r="NA84" s="100"/>
      <c r="NB84" s="100"/>
      <c r="NC84" s="100"/>
      <c r="ND84" s="100"/>
      <c r="NE84" s="100"/>
      <c r="NF84" s="100"/>
      <c r="NG84" s="100">
        <f t="shared" ref="NG84:PH84" si="696">MOD(ROUND(NG53*2,-1)/2,360)</f>
        <v>30</v>
      </c>
      <c r="NH84" s="100">
        <f t="shared" si="696"/>
        <v>20</v>
      </c>
      <c r="NI84" s="100">
        <f t="shared" si="696"/>
        <v>15</v>
      </c>
      <c r="NJ84" s="100">
        <f t="shared" si="696"/>
        <v>15</v>
      </c>
      <c r="NK84" s="100">
        <f t="shared" si="696"/>
        <v>10</v>
      </c>
      <c r="NL84" s="100">
        <f t="shared" si="696"/>
        <v>10</v>
      </c>
      <c r="NM84" s="100">
        <f t="shared" si="696"/>
        <v>5</v>
      </c>
      <c r="NN84" s="100">
        <f t="shared" si="696"/>
        <v>5</v>
      </c>
      <c r="NO84" s="100">
        <f t="shared" si="696"/>
        <v>5</v>
      </c>
      <c r="NP84" s="100">
        <f t="shared" si="696"/>
        <v>5</v>
      </c>
      <c r="NQ84" s="100">
        <f t="shared" si="696"/>
        <v>5</v>
      </c>
      <c r="NR84" s="100">
        <f t="shared" si="696"/>
        <v>0</v>
      </c>
      <c r="NS84" s="100">
        <f t="shared" si="696"/>
        <v>0</v>
      </c>
      <c r="NT84" s="100">
        <f t="shared" si="696"/>
        <v>0</v>
      </c>
      <c r="NU84" s="100">
        <f t="shared" si="696"/>
        <v>0</v>
      </c>
      <c r="NV84" s="100">
        <f t="shared" si="696"/>
        <v>0</v>
      </c>
      <c r="NW84" s="100">
        <f t="shared" si="696"/>
        <v>0</v>
      </c>
      <c r="NX84" s="100">
        <f t="shared" si="696"/>
        <v>0</v>
      </c>
      <c r="NY84" s="100">
        <f t="shared" si="696"/>
        <v>0</v>
      </c>
      <c r="NZ84" s="100">
        <f t="shared" si="696"/>
        <v>0</v>
      </c>
      <c r="OA84" s="100">
        <f t="shared" si="696"/>
        <v>0</v>
      </c>
      <c r="OB84" s="100">
        <f t="shared" si="696"/>
        <v>0</v>
      </c>
      <c r="OC84" s="100">
        <f t="shared" si="696"/>
        <v>355</v>
      </c>
      <c r="OD84" s="100">
        <f t="shared" si="696"/>
        <v>355</v>
      </c>
      <c r="OE84" s="100">
        <f t="shared" si="696"/>
        <v>355</v>
      </c>
      <c r="OF84" s="100">
        <f t="shared" si="696"/>
        <v>355</v>
      </c>
      <c r="OG84" s="100">
        <f t="shared" si="696"/>
        <v>355</v>
      </c>
      <c r="OH84" s="100">
        <f t="shared" si="696"/>
        <v>355</v>
      </c>
      <c r="OI84" s="100">
        <f t="shared" si="696"/>
        <v>355</v>
      </c>
      <c r="OJ84" s="100">
        <f t="shared" si="696"/>
        <v>355</v>
      </c>
      <c r="OK84" s="100">
        <f t="shared" si="696"/>
        <v>355</v>
      </c>
      <c r="OL84" s="100">
        <f t="shared" si="696"/>
        <v>355</v>
      </c>
      <c r="OM84" s="100">
        <f t="shared" si="696"/>
        <v>355</v>
      </c>
      <c r="ON84" s="100">
        <f t="shared" si="696"/>
        <v>355</v>
      </c>
      <c r="OO84" s="100">
        <f t="shared" si="696"/>
        <v>355</v>
      </c>
      <c r="OP84" s="100">
        <f t="shared" si="696"/>
        <v>355</v>
      </c>
      <c r="OQ84" s="100">
        <f t="shared" si="696"/>
        <v>355</v>
      </c>
      <c r="OR84" s="100">
        <f t="shared" si="696"/>
        <v>355</v>
      </c>
      <c r="OS84" s="100">
        <f t="shared" si="696"/>
        <v>355</v>
      </c>
      <c r="OT84" s="100">
        <f t="shared" si="696"/>
        <v>350</v>
      </c>
      <c r="OU84" s="100">
        <f t="shared" si="696"/>
        <v>350</v>
      </c>
      <c r="OV84" s="100">
        <f t="shared" si="696"/>
        <v>350</v>
      </c>
      <c r="OW84" s="100">
        <f t="shared" si="696"/>
        <v>350</v>
      </c>
      <c r="OX84" s="100">
        <f t="shared" si="696"/>
        <v>350</v>
      </c>
      <c r="OY84" s="100">
        <f t="shared" si="696"/>
        <v>350</v>
      </c>
      <c r="OZ84" s="100">
        <f t="shared" si="696"/>
        <v>350</v>
      </c>
      <c r="PA84" s="100">
        <f t="shared" si="696"/>
        <v>350</v>
      </c>
      <c r="PB84" s="100">
        <f t="shared" si="696"/>
        <v>350</v>
      </c>
      <c r="PC84" s="100">
        <f t="shared" si="696"/>
        <v>350</v>
      </c>
      <c r="PD84" s="100">
        <f t="shared" si="696"/>
        <v>350</v>
      </c>
      <c r="PE84" s="100">
        <f t="shared" si="696"/>
        <v>350</v>
      </c>
      <c r="PF84" s="100">
        <f t="shared" si="696"/>
        <v>350</v>
      </c>
      <c r="PG84" s="100">
        <f t="shared" si="696"/>
        <v>345</v>
      </c>
      <c r="PH84" s="100">
        <f t="shared" si="696"/>
        <v>345</v>
      </c>
      <c r="PI84" s="100"/>
      <c r="PJ84" s="100"/>
      <c r="PK84" s="100"/>
    </row>
    <row r="85" spans="1:427" x14ac:dyDescent="0.2">
      <c r="A85" s="92"/>
      <c r="B85" s="92"/>
      <c r="C85" s="101">
        <v>17</v>
      </c>
      <c r="D85" s="98">
        <f>'initial figures'!$P40/(D23)</f>
        <v>86315.108560214372</v>
      </c>
      <c r="E85" s="98">
        <f>'initial figures'!$P40/(E23)</f>
        <v>65753.585609106129</v>
      </c>
      <c r="F85" s="98">
        <f>'initial figures'!$P40/(F23)</f>
        <v>58328.167256387191</v>
      </c>
      <c r="G85" s="98">
        <f>'initial figures'!$P40/(G23)</f>
        <v>52273.073063449789</v>
      </c>
      <c r="H85" s="98">
        <f>'initial figures'!$P40/(H23)</f>
        <v>47276.725666799546</v>
      </c>
      <c r="I85" s="98">
        <f>'initial figures'!$P40/(I23)</f>
        <v>43102.964285731941</v>
      </c>
      <c r="J85" s="98">
        <f>'initial figures'!$P40/(J23)</f>
        <v>39574.986355953304</v>
      </c>
      <c r="K85" s="98">
        <f>'initial figures'!$P40/(K23)</f>
        <v>36560.140001781154</v>
      </c>
      <c r="L85" s="98">
        <f>'initial figures'!$P40/(L23)</f>
        <v>33958.0549290087</v>
      </c>
      <c r="M85" s="98">
        <f>'initial figures'!$P40/(M23)</f>
        <v>31691.94381628916</v>
      </c>
      <c r="N85" s="98">
        <f>'initial figures'!$P40/(N23)</f>
        <v>29702.359313797941</v>
      </c>
      <c r="O85" s="98">
        <f>'initial figures'!$P40/(O23)</f>
        <v>27942.728933558792</v>
      </c>
      <c r="P85" s="98">
        <f>'initial figures'!$P40/(P23)</f>
        <v>26376.146741073844</v>
      </c>
      <c r="Q85" s="98">
        <f>'initial figures'!$P40/(Q23)</f>
        <v>24973.048463784573</v>
      </c>
      <c r="R85" s="98">
        <f>'initial figures'!$P40/(R23)</f>
        <v>23709.509400862076</v>
      </c>
      <c r="S85" s="98">
        <f>'initial figures'!$P40/(S23)</f>
        <v>22565.984593036934</v>
      </c>
      <c r="T85" s="98">
        <f>'initial figures'!$P40/(T23)</f>
        <v>21526.365996346554</v>
      </c>
      <c r="U85" s="98">
        <f>'initial figures'!$P40/(U23)</f>
        <v>20577.269228845696</v>
      </c>
      <c r="V85" s="98">
        <f>'initial figures'!$P40/(V23)</f>
        <v>20577.269228845696</v>
      </c>
      <c r="W85" s="98">
        <f>'initial figures'!$P40/(W23)</f>
        <v>19213.055877671475</v>
      </c>
      <c r="X85" s="98">
        <f>'initial figures'!$P40/(X23)</f>
        <v>18595.816330033314</v>
      </c>
      <c r="Y85" s="98">
        <f>'initial figures'!$P40/(Y23)</f>
        <v>18016.569007227747</v>
      </c>
      <c r="Z85" s="98">
        <f>'initial figures'!$P40/(Z23)</f>
        <v>17471.948214701635</v>
      </c>
      <c r="AA85" s="98">
        <f>'initial figures'!$P40/(AA23)</f>
        <v>16958.970204122968</v>
      </c>
      <c r="AB85" s="98">
        <f>'initial figures'!$P40/(AB23)</f>
        <v>16474.981067413555</v>
      </c>
      <c r="AC85" s="98">
        <f>'initial figures'!$P40/(AC23)</f>
        <v>16017.612840366141</v>
      </c>
      <c r="AD85" s="98">
        <f>'initial figures'!$P40/(AD23)</f>
        <v>15584.746362852415</v>
      </c>
      <c r="AE85" s="98">
        <f>'initial figures'!$P40/(AE23)</f>
        <v>15174.47972564713</v>
      </c>
      <c r="AF85" s="98">
        <f>'initial figures'!$P40/(AF23)</f>
        <v>14785.101357205691</v>
      </c>
      <c r="AG85" s="98">
        <f>'initial figures'!$P40/(AG23)</f>
        <v>14415.066980801317</v>
      </c>
      <c r="AH85" s="98">
        <f>'initial figures'!$P40/(AH23)</f>
        <v>14062.979813509377</v>
      </c>
      <c r="AI85" s="98">
        <f>'initial figures'!$P40/(AI23)</f>
        <v>13727.573491467201</v>
      </c>
      <c r="AJ85" s="98">
        <f>'initial figures'!$P40/(AJ23)</f>
        <v>13407.697296668366</v>
      </c>
      <c r="AK85" s="98">
        <f>'initial figures'!$P40/(AK23)</f>
        <v>13102.303333928205</v>
      </c>
      <c r="AL85" s="98">
        <f>'initial figures'!$P40/(AL23)</f>
        <v>12810.435366194486</v>
      </c>
      <c r="AM85" s="98">
        <f>'initial figures'!$P40/(AM23)</f>
        <v>12531.219064889125</v>
      </c>
      <c r="AN85" s="98">
        <f>'initial figures'!$P40/(AN23)</f>
        <v>12546.124643039588</v>
      </c>
      <c r="AO85" s="98">
        <f>'initial figures'!$P40/(AO23)</f>
        <v>12131.742224060334</v>
      </c>
      <c r="AP85" s="98">
        <f>'initial figures'!$P40/(AP23)</f>
        <v>11933.483830167021</v>
      </c>
      <c r="AQ85" s="98">
        <f>'initial figures'!$P40/(AQ23)</f>
        <v>11740.897509426279</v>
      </c>
      <c r="AR85" s="98">
        <f>'initial figures'!$P40/(AR23)</f>
        <v>11553.779561025327</v>
      </c>
      <c r="AS85" s="98">
        <f>'initial figures'!$P40/(AS23)</f>
        <v>11371.933262533837</v>
      </c>
      <c r="AT85" s="98">
        <f>'initial figures'!$P40/(AT23)</f>
        <v>11195.168848819636</v>
      </c>
      <c r="AU85" s="98">
        <f>'initial figures'!$P40/(AU23)</f>
        <v>11023.303445154268</v>
      </c>
      <c r="AV85" s="98">
        <f>'initial figures'!$P40/(AV23)</f>
        <v>10856.160963709193</v>
      </c>
      <c r="AW85" s="98">
        <f>'initial figures'!$P40/(AW23)</f>
        <v>10693.571971182222</v>
      </c>
      <c r="AX85" s="98">
        <f>'initial figures'!$P40/(AX23)</f>
        <v>10535.373534046959</v>
      </c>
      <c r="AY85" s="98">
        <f>'initial figures'!$P40/(AY23)</f>
        <v>10381.409046855017</v>
      </c>
      <c r="AZ85" s="98">
        <f>'initial figures'!$P40/(AZ23)</f>
        <v>10231.528048116683</v>
      </c>
      <c r="BA85" s="98">
        <f>'initial figures'!$P40/(BA23)</f>
        <v>10085.586027517698</v>
      </c>
      <c r="BB85" s="98">
        <f>'initial figures'!$P40/(BB23)</f>
        <v>9943.4442275783713</v>
      </c>
      <c r="BC85" s="98">
        <f>'initial figures'!$P40/(BC23)</f>
        <v>9804.9694423097917</v>
      </c>
      <c r="BD85" s="98">
        <f>'initial figures'!$P40/(BD23)</f>
        <v>9670.0338149557101</v>
      </c>
      <c r="BE85" s="98">
        <f>'initial figures'!$P40/(BE23)</f>
        <v>9538.5146365151923</v>
      </c>
      <c r="BF85" s="98"/>
      <c r="BG85" s="98"/>
      <c r="BH85" s="98"/>
      <c r="BI85" s="98"/>
      <c r="BJ85" s="98"/>
      <c r="BK85" s="98"/>
      <c r="BL85" s="98"/>
      <c r="BM85" s="98"/>
      <c r="BN85" s="98"/>
      <c r="BO85" s="98"/>
      <c r="BP85" s="98"/>
      <c r="BQ85" s="98"/>
      <c r="BR85" s="98"/>
      <c r="BS85" s="98"/>
      <c r="BT85" s="98"/>
      <c r="BU85" s="98"/>
      <c r="BV85" s="98"/>
      <c r="BW85" s="98"/>
      <c r="BX85" s="98"/>
      <c r="BY85" s="98"/>
      <c r="BZ85" s="98">
        <f t="shared" si="648"/>
        <v>30</v>
      </c>
      <c r="CA85" s="98">
        <f t="shared" ref="CA85:EA85" si="697">MOD(ROUND(CA54*2,-1)/2,360)</f>
        <v>20</v>
      </c>
      <c r="CB85" s="98">
        <f t="shared" si="697"/>
        <v>15</v>
      </c>
      <c r="CC85" s="98">
        <f t="shared" si="697"/>
        <v>10</v>
      </c>
      <c r="CD85" s="98">
        <f t="shared" si="697"/>
        <v>10</v>
      </c>
      <c r="CE85" s="98">
        <f t="shared" si="697"/>
        <v>5</v>
      </c>
      <c r="CF85" s="98">
        <f t="shared" si="697"/>
        <v>5</v>
      </c>
      <c r="CG85" s="98">
        <f t="shared" si="697"/>
        <v>5</v>
      </c>
      <c r="CH85" s="98">
        <f t="shared" si="697"/>
        <v>5</v>
      </c>
      <c r="CI85" s="98">
        <f t="shared" si="697"/>
        <v>0</v>
      </c>
      <c r="CJ85" s="98">
        <f t="shared" si="697"/>
        <v>0</v>
      </c>
      <c r="CK85" s="98">
        <f t="shared" si="697"/>
        <v>0</v>
      </c>
      <c r="CL85" s="98">
        <f t="shared" si="697"/>
        <v>0</v>
      </c>
      <c r="CM85" s="98">
        <f t="shared" si="697"/>
        <v>0</v>
      </c>
      <c r="CN85" s="98">
        <f t="shared" si="697"/>
        <v>0</v>
      </c>
      <c r="CO85" s="98">
        <f t="shared" si="697"/>
        <v>0</v>
      </c>
      <c r="CP85" s="98">
        <f t="shared" si="697"/>
        <v>0</v>
      </c>
      <c r="CQ85" s="98">
        <f t="shared" si="697"/>
        <v>0</v>
      </c>
      <c r="CR85" s="98">
        <f t="shared" si="697"/>
        <v>0</v>
      </c>
      <c r="CS85" s="98">
        <f t="shared" si="697"/>
        <v>355</v>
      </c>
      <c r="CT85" s="98">
        <f t="shared" si="697"/>
        <v>355</v>
      </c>
      <c r="CU85" s="98">
        <f t="shared" si="697"/>
        <v>355</v>
      </c>
      <c r="CV85" s="98">
        <f t="shared" si="697"/>
        <v>355</v>
      </c>
      <c r="CW85" s="98">
        <f t="shared" si="697"/>
        <v>355</v>
      </c>
      <c r="CX85" s="98">
        <f t="shared" si="697"/>
        <v>355</v>
      </c>
      <c r="CY85" s="98">
        <f t="shared" si="697"/>
        <v>355</v>
      </c>
      <c r="CZ85" s="98">
        <f t="shared" si="697"/>
        <v>355</v>
      </c>
      <c r="DA85" s="98">
        <f t="shared" si="697"/>
        <v>355</v>
      </c>
      <c r="DB85" s="98">
        <f t="shared" si="697"/>
        <v>355</v>
      </c>
      <c r="DC85" s="98">
        <f t="shared" si="697"/>
        <v>355</v>
      </c>
      <c r="DD85" s="98">
        <f t="shared" si="697"/>
        <v>355</v>
      </c>
      <c r="DE85" s="98">
        <f t="shared" si="697"/>
        <v>355</v>
      </c>
      <c r="DF85" s="98">
        <f t="shared" si="697"/>
        <v>355</v>
      </c>
      <c r="DG85" s="98">
        <f t="shared" si="697"/>
        <v>355</v>
      </c>
      <c r="DH85" s="98">
        <f t="shared" si="697"/>
        <v>355</v>
      </c>
      <c r="DI85" s="98">
        <f t="shared" si="697"/>
        <v>355</v>
      </c>
      <c r="DJ85" s="98">
        <f t="shared" si="697"/>
        <v>355</v>
      </c>
      <c r="DK85" s="98">
        <f t="shared" si="697"/>
        <v>350</v>
      </c>
      <c r="DL85" s="98">
        <f t="shared" si="697"/>
        <v>350</v>
      </c>
      <c r="DM85" s="98">
        <f t="shared" si="697"/>
        <v>350</v>
      </c>
      <c r="DN85" s="98">
        <f t="shared" si="697"/>
        <v>350</v>
      </c>
      <c r="DO85" s="98">
        <f t="shared" si="697"/>
        <v>350</v>
      </c>
      <c r="DP85" s="98">
        <f t="shared" si="697"/>
        <v>350</v>
      </c>
      <c r="DQ85" s="98">
        <f t="shared" si="697"/>
        <v>350</v>
      </c>
      <c r="DR85" s="98">
        <f t="shared" si="697"/>
        <v>350</v>
      </c>
      <c r="DS85" s="98">
        <f t="shared" si="697"/>
        <v>350</v>
      </c>
      <c r="DT85" s="98">
        <f t="shared" si="697"/>
        <v>350</v>
      </c>
      <c r="DU85" s="98">
        <f t="shared" si="697"/>
        <v>350</v>
      </c>
      <c r="DV85" s="98">
        <f t="shared" si="697"/>
        <v>350</v>
      </c>
      <c r="DW85" s="98">
        <f t="shared" si="697"/>
        <v>345</v>
      </c>
      <c r="DX85" s="98">
        <f t="shared" si="697"/>
        <v>345</v>
      </c>
      <c r="DY85" s="98">
        <f t="shared" si="697"/>
        <v>345</v>
      </c>
      <c r="DZ85" s="98">
        <f t="shared" si="697"/>
        <v>345</v>
      </c>
      <c r="EA85" s="98">
        <f t="shared" si="697"/>
        <v>345</v>
      </c>
      <c r="EB85" s="98"/>
      <c r="EC85" s="98"/>
      <c r="ED85" s="98"/>
      <c r="EE85" s="98"/>
      <c r="EF85" s="98"/>
      <c r="EG85" s="98"/>
      <c r="EH85" s="98"/>
      <c r="EI85" s="98"/>
      <c r="EJ85" s="98"/>
      <c r="EK85" s="98"/>
      <c r="EL85" s="98"/>
      <c r="EM85" s="98"/>
      <c r="EN85" s="98"/>
      <c r="EO85" s="98"/>
      <c r="EP85" s="98"/>
      <c r="EU85" s="94"/>
      <c r="EV85" s="94"/>
      <c r="EW85" s="94"/>
      <c r="EX85" s="102">
        <v>17</v>
      </c>
      <c r="EY85" s="99">
        <f>'initial figures'!$S40/(EY23)</f>
        <v>86315.108560214372</v>
      </c>
      <c r="EZ85" s="99">
        <f>'initial figures'!$S40/(EZ23)</f>
        <v>65753.585609106129</v>
      </c>
      <c r="FA85" s="99">
        <f>'initial figures'!$S40/(FA23)</f>
        <v>58328.167256387191</v>
      </c>
      <c r="FB85" s="99">
        <f>'initial figures'!$S40/(FB23)</f>
        <v>52273.073063449789</v>
      </c>
      <c r="FC85" s="99">
        <f>'initial figures'!$S40/(FC23)</f>
        <v>47276.725666799546</v>
      </c>
      <c r="FD85" s="99">
        <f>'initial figures'!$S40/(FD23)</f>
        <v>43102.964285731941</v>
      </c>
      <c r="FE85" s="99">
        <f>'initial figures'!$S40/(FE23)</f>
        <v>39574.986355953304</v>
      </c>
      <c r="FF85" s="99">
        <f>'initial figures'!$S40/(FF23)</f>
        <v>36560.140001781154</v>
      </c>
      <c r="FG85" s="99">
        <f>'initial figures'!$S40/(FG23)</f>
        <v>33958.0549290087</v>
      </c>
      <c r="FH85" s="99">
        <f>'initial figures'!$S40/(FH23)</f>
        <v>31691.94381628916</v>
      </c>
      <c r="FI85" s="99">
        <f>'initial figures'!$S40/(FI23)</f>
        <v>29702.359313797941</v>
      </c>
      <c r="FJ85" s="99">
        <f>'initial figures'!$S40/(FJ23)</f>
        <v>27942.728933558792</v>
      </c>
      <c r="FK85" s="99">
        <f>'initial figures'!$S40/(FK23)</f>
        <v>26376.146741073844</v>
      </c>
      <c r="FL85" s="99">
        <f>'initial figures'!$S40/(FL23)</f>
        <v>24973.048463784573</v>
      </c>
      <c r="FM85" s="99">
        <f>'initial figures'!$S40/(FM23)</f>
        <v>23709.509400862076</v>
      </c>
      <c r="FN85" s="99">
        <f>'initial figures'!$S40/(FN23)</f>
        <v>22565.984593036934</v>
      </c>
      <c r="FO85" s="99">
        <f>'initial figures'!$S40/(FO23)</f>
        <v>21526.365996346554</v>
      </c>
      <c r="FP85" s="99">
        <f>'initial figures'!$S40/(FP23)</f>
        <v>20577.269228845696</v>
      </c>
      <c r="FQ85" s="99">
        <f>'initial figures'!$S40/(FQ23)</f>
        <v>20577.269228845696</v>
      </c>
      <c r="FR85" s="99">
        <f>'initial figures'!$S40/(FR23)</f>
        <v>19213.055877671475</v>
      </c>
      <c r="FS85" s="99">
        <f>'initial figures'!$S40/(FS23)</f>
        <v>18595.816330033314</v>
      </c>
      <c r="FT85" s="99">
        <f>'initial figures'!$S40/(FT23)</f>
        <v>18016.569007227747</v>
      </c>
      <c r="FU85" s="99">
        <f>'initial figures'!$S40/(FU23)</f>
        <v>17471.948214701635</v>
      </c>
      <c r="FV85" s="99">
        <f>'initial figures'!$S40/(FV23)</f>
        <v>16958.970204122968</v>
      </c>
      <c r="FW85" s="99">
        <f>'initial figures'!$S40/(FW23)</f>
        <v>16474.981067413555</v>
      </c>
      <c r="FX85" s="99">
        <f>'initial figures'!$S40/(FX23)</f>
        <v>16017.612840366141</v>
      </c>
      <c r="FY85" s="99">
        <f>'initial figures'!$S40/(FY23)</f>
        <v>15584.746362852415</v>
      </c>
      <c r="FZ85" s="99">
        <f>'initial figures'!$S40/(FZ23)</f>
        <v>15174.47972564713</v>
      </c>
      <c r="GA85" s="99">
        <f>'initial figures'!$S40/(GA23)</f>
        <v>14785.101357205691</v>
      </c>
      <c r="GB85" s="99">
        <f>'initial figures'!$S40/(GB23)</f>
        <v>14415.066980801317</v>
      </c>
      <c r="GC85" s="99">
        <f>'initial figures'!$S40/(GC23)</f>
        <v>14062.979813509377</v>
      </c>
      <c r="GD85" s="99">
        <f>'initial figures'!$S40/(GD23)</f>
        <v>13727.573491467201</v>
      </c>
      <c r="GE85" s="99">
        <f>'initial figures'!$S40/(GE23)</f>
        <v>13407.697296668366</v>
      </c>
      <c r="GF85" s="99">
        <f>'initial figures'!$S40/(GF23)</f>
        <v>13102.303333928205</v>
      </c>
      <c r="GG85" s="99">
        <f>'initial figures'!$S40/(GG23)</f>
        <v>12810.435366194486</v>
      </c>
      <c r="GH85" s="99">
        <f>'initial figures'!$S40/(GH23)</f>
        <v>12531.219064889125</v>
      </c>
      <c r="GI85" s="99">
        <f>'initial figures'!$S40/(GI23)</f>
        <v>12546.124643039588</v>
      </c>
      <c r="GJ85" s="99">
        <f>'initial figures'!$S40/(GJ23)</f>
        <v>12131.742224060334</v>
      </c>
      <c r="GK85" s="99">
        <f>'initial figures'!$S40/(GK23)</f>
        <v>11933.483830167021</v>
      </c>
      <c r="GL85" s="99">
        <f>'initial figures'!$S40/(GL23)</f>
        <v>11740.897509426279</v>
      </c>
      <c r="GM85" s="99">
        <f>'initial figures'!$S40/(GM23)</f>
        <v>11553.779561025327</v>
      </c>
      <c r="GN85" s="99">
        <f>'initial figures'!$S40/(GN23)</f>
        <v>11371.933262533837</v>
      </c>
      <c r="GO85" s="99">
        <f>'initial figures'!$S40/(GO23)</f>
        <v>11195.168848819636</v>
      </c>
      <c r="GP85" s="99">
        <f>'initial figures'!$S40/(GP23)</f>
        <v>11023.303445154268</v>
      </c>
      <c r="GQ85" s="99">
        <f>'initial figures'!$S40/(GQ23)</f>
        <v>10856.160963709193</v>
      </c>
      <c r="GR85" s="99">
        <f>'initial figures'!$S40/(GR23)</f>
        <v>10693.571971182222</v>
      </c>
      <c r="GS85" s="99">
        <f>'initial figures'!$S40/(GS23)</f>
        <v>10535.373534046959</v>
      </c>
      <c r="GT85" s="99">
        <f>'initial figures'!$S40/(GT23)</f>
        <v>10381.409046855017</v>
      </c>
      <c r="GU85" s="99">
        <f>'initial figures'!$S40/(GU23)</f>
        <v>10231.528048116683</v>
      </c>
      <c r="GV85" s="99">
        <f>'initial figures'!$S40/(GV23)</f>
        <v>10085.586027517698</v>
      </c>
      <c r="GW85" s="99">
        <f>'initial figures'!$S40/(GW23)</f>
        <v>9943.4442275783713</v>
      </c>
      <c r="GX85" s="99">
        <f>'initial figures'!$S40/(GX23)</f>
        <v>9804.9694423097917</v>
      </c>
      <c r="GY85" s="99">
        <f>'initial figures'!$S40/(GY23)</f>
        <v>9670.0338149557101</v>
      </c>
      <c r="GZ85" s="99">
        <f>'initial figures'!$S40/(GZ23)</f>
        <v>9538.5146365151923</v>
      </c>
      <c r="HA85" s="99"/>
      <c r="HB85" s="99"/>
      <c r="HC85" s="99"/>
      <c r="HD85" s="99"/>
      <c r="HE85" s="99"/>
      <c r="HF85" s="99"/>
      <c r="HG85" s="99"/>
      <c r="HH85" s="99"/>
      <c r="HI85" s="99"/>
      <c r="HJ85" s="99"/>
      <c r="HK85" s="99"/>
      <c r="HL85" s="99"/>
      <c r="HM85" s="99"/>
      <c r="HN85" s="99"/>
      <c r="HO85" s="99"/>
      <c r="HP85" s="99"/>
      <c r="HQ85" s="99"/>
      <c r="HR85" s="99"/>
      <c r="HS85" s="99"/>
      <c r="HT85" s="99"/>
      <c r="HU85" s="99"/>
      <c r="HV85" s="99"/>
      <c r="HW85" s="99">
        <f t="shared" ref="HW85:JX85" si="698">MOD(ROUND(HW54*2,-1)/2,360)</f>
        <v>30</v>
      </c>
      <c r="HX85" s="99">
        <f t="shared" si="698"/>
        <v>20</v>
      </c>
      <c r="HY85" s="99">
        <f t="shared" si="698"/>
        <v>15</v>
      </c>
      <c r="HZ85" s="99">
        <f t="shared" si="698"/>
        <v>10</v>
      </c>
      <c r="IA85" s="99">
        <f t="shared" si="698"/>
        <v>10</v>
      </c>
      <c r="IB85" s="99">
        <f t="shared" si="698"/>
        <v>5</v>
      </c>
      <c r="IC85" s="99">
        <f t="shared" si="698"/>
        <v>5</v>
      </c>
      <c r="ID85" s="99">
        <f t="shared" si="698"/>
        <v>5</v>
      </c>
      <c r="IE85" s="99">
        <f t="shared" si="698"/>
        <v>5</v>
      </c>
      <c r="IF85" s="99">
        <f t="shared" si="698"/>
        <v>0</v>
      </c>
      <c r="IG85" s="99">
        <f t="shared" si="698"/>
        <v>0</v>
      </c>
      <c r="IH85" s="99">
        <f t="shared" si="698"/>
        <v>0</v>
      </c>
      <c r="II85" s="99">
        <f t="shared" si="698"/>
        <v>0</v>
      </c>
      <c r="IJ85" s="99">
        <f t="shared" si="698"/>
        <v>0</v>
      </c>
      <c r="IK85" s="99">
        <f t="shared" si="698"/>
        <v>0</v>
      </c>
      <c r="IL85" s="99">
        <f t="shared" si="698"/>
        <v>0</v>
      </c>
      <c r="IM85" s="99">
        <f t="shared" si="698"/>
        <v>0</v>
      </c>
      <c r="IN85" s="99">
        <f t="shared" si="698"/>
        <v>0</v>
      </c>
      <c r="IO85" s="99">
        <f t="shared" si="698"/>
        <v>0</v>
      </c>
      <c r="IP85" s="99">
        <f t="shared" si="698"/>
        <v>355</v>
      </c>
      <c r="IQ85" s="99">
        <f t="shared" si="698"/>
        <v>355</v>
      </c>
      <c r="IR85" s="99">
        <f t="shared" si="698"/>
        <v>355</v>
      </c>
      <c r="IS85" s="99">
        <f t="shared" si="698"/>
        <v>355</v>
      </c>
      <c r="IT85" s="99">
        <f t="shared" si="698"/>
        <v>355</v>
      </c>
      <c r="IU85" s="99">
        <f t="shared" si="698"/>
        <v>355</v>
      </c>
      <c r="IV85" s="99">
        <f t="shared" si="698"/>
        <v>355</v>
      </c>
      <c r="IW85" s="99">
        <f t="shared" si="698"/>
        <v>355</v>
      </c>
      <c r="IX85" s="99">
        <f t="shared" si="698"/>
        <v>355</v>
      </c>
      <c r="IY85" s="99">
        <f t="shared" si="698"/>
        <v>355</v>
      </c>
      <c r="IZ85" s="99">
        <f t="shared" si="698"/>
        <v>355</v>
      </c>
      <c r="JA85" s="99">
        <f t="shared" si="698"/>
        <v>355</v>
      </c>
      <c r="JB85" s="99">
        <f t="shared" si="698"/>
        <v>355</v>
      </c>
      <c r="JC85" s="99">
        <f t="shared" si="698"/>
        <v>355</v>
      </c>
      <c r="JD85" s="99">
        <f t="shared" si="698"/>
        <v>355</v>
      </c>
      <c r="JE85" s="99">
        <f t="shared" si="698"/>
        <v>355</v>
      </c>
      <c r="JF85" s="99">
        <f t="shared" si="698"/>
        <v>355</v>
      </c>
      <c r="JG85" s="99">
        <f t="shared" si="698"/>
        <v>355</v>
      </c>
      <c r="JH85" s="99">
        <f t="shared" si="698"/>
        <v>350</v>
      </c>
      <c r="JI85" s="99">
        <f t="shared" si="698"/>
        <v>350</v>
      </c>
      <c r="JJ85" s="99">
        <f t="shared" si="698"/>
        <v>350</v>
      </c>
      <c r="JK85" s="99">
        <f t="shared" si="698"/>
        <v>350</v>
      </c>
      <c r="JL85" s="99">
        <f t="shared" si="698"/>
        <v>350</v>
      </c>
      <c r="JM85" s="99">
        <f t="shared" si="698"/>
        <v>350</v>
      </c>
      <c r="JN85" s="99">
        <f t="shared" si="698"/>
        <v>350</v>
      </c>
      <c r="JO85" s="99">
        <f t="shared" si="698"/>
        <v>350</v>
      </c>
      <c r="JP85" s="99">
        <f t="shared" si="698"/>
        <v>350</v>
      </c>
      <c r="JQ85" s="99">
        <f t="shared" si="698"/>
        <v>350</v>
      </c>
      <c r="JR85" s="99">
        <f t="shared" si="698"/>
        <v>350</v>
      </c>
      <c r="JS85" s="99">
        <f t="shared" si="698"/>
        <v>350</v>
      </c>
      <c r="JT85" s="99">
        <f t="shared" si="698"/>
        <v>345</v>
      </c>
      <c r="JU85" s="99">
        <f t="shared" si="698"/>
        <v>345</v>
      </c>
      <c r="JV85" s="99">
        <f t="shared" si="698"/>
        <v>345</v>
      </c>
      <c r="JW85" s="99">
        <f t="shared" si="698"/>
        <v>345</v>
      </c>
      <c r="JX85" s="99">
        <f t="shared" si="698"/>
        <v>345</v>
      </c>
      <c r="JY85" s="99"/>
      <c r="JZ85" s="99"/>
      <c r="KA85" s="99"/>
      <c r="KH85" s="103">
        <v>17</v>
      </c>
      <c r="KI85" s="100">
        <f>'initial figures'!$U40/(KI23)</f>
        <v>86315.108560214372</v>
      </c>
      <c r="KJ85" s="100">
        <f>'initial figures'!$U40/(KJ23)</f>
        <v>65753.585609106129</v>
      </c>
      <c r="KK85" s="100">
        <f>'initial figures'!$U40/(KK23)</f>
        <v>58328.167256387191</v>
      </c>
      <c r="KL85" s="100">
        <f>'initial figures'!$U40/(KL23)</f>
        <v>52273.073063449789</v>
      </c>
      <c r="KM85" s="100">
        <f>'initial figures'!$U40/(KM23)</f>
        <v>47276.725666799546</v>
      </c>
      <c r="KN85" s="100">
        <f>'initial figures'!$U40/(KN23)</f>
        <v>43102.964285731941</v>
      </c>
      <c r="KO85" s="100">
        <f>'initial figures'!$U40/(KO23)</f>
        <v>39574.986355953304</v>
      </c>
      <c r="KP85" s="100">
        <f>'initial figures'!$U40/(KP23)</f>
        <v>36560.140001781154</v>
      </c>
      <c r="KQ85" s="100">
        <f>'initial figures'!$U40/(KQ23)</f>
        <v>33958.0549290087</v>
      </c>
      <c r="KR85" s="100">
        <f>'initial figures'!$U40/(KR23)</f>
        <v>31691.94381628916</v>
      </c>
      <c r="KS85" s="100">
        <f>'initial figures'!$U40/(KS23)</f>
        <v>29702.359313797941</v>
      </c>
      <c r="KT85" s="100">
        <f>'initial figures'!$U40/(KT23)</f>
        <v>27942.728933558792</v>
      </c>
      <c r="KU85" s="100">
        <f>'initial figures'!$U40/(KU23)</f>
        <v>26376.146741073844</v>
      </c>
      <c r="KV85" s="100">
        <f>'initial figures'!$U40/(KV23)</f>
        <v>24973.048463784573</v>
      </c>
      <c r="KW85" s="100">
        <f>'initial figures'!$U40/(KW23)</f>
        <v>23709.509400862076</v>
      </c>
      <c r="KX85" s="100">
        <f>'initial figures'!$U40/(KX23)</f>
        <v>22565.984593036934</v>
      </c>
      <c r="KY85" s="100">
        <f>'initial figures'!$U40/(KY23)</f>
        <v>21526.365996346554</v>
      </c>
      <c r="KZ85" s="100">
        <f>'initial figures'!$U40/(KZ23)</f>
        <v>20577.269228845696</v>
      </c>
      <c r="LA85" s="100">
        <f>'initial figures'!$U40/(LA23)</f>
        <v>20577.269228845696</v>
      </c>
      <c r="LB85" s="100">
        <f>'initial figures'!$U40/(LB23)</f>
        <v>19213.055877671475</v>
      </c>
      <c r="LC85" s="100">
        <f>'initial figures'!$U40/(LC23)</f>
        <v>18595.816330033314</v>
      </c>
      <c r="LD85" s="100">
        <f>'initial figures'!$U40/(LD23)</f>
        <v>18016.569007227747</v>
      </c>
      <c r="LE85" s="100">
        <f>'initial figures'!$U40/(LE23)</f>
        <v>17471.948214701635</v>
      </c>
      <c r="LF85" s="100">
        <f>'initial figures'!$U40/(LF23)</f>
        <v>16958.970204122968</v>
      </c>
      <c r="LG85" s="100">
        <f>'initial figures'!$U40/(LG23)</f>
        <v>16474.981067413555</v>
      </c>
      <c r="LH85" s="100">
        <f>'initial figures'!$U40/(LH23)</f>
        <v>16017.612840366141</v>
      </c>
      <c r="LI85" s="100">
        <f>'initial figures'!$U40/(LI23)</f>
        <v>15584.746362852415</v>
      </c>
      <c r="LJ85" s="100">
        <f>'initial figures'!$U40/(LJ23)</f>
        <v>15174.47972564713</v>
      </c>
      <c r="LK85" s="100">
        <f>'initial figures'!$U40/(LK23)</f>
        <v>14785.101357205691</v>
      </c>
      <c r="LL85" s="100">
        <f>'initial figures'!$U40/(LL23)</f>
        <v>14415.066980801317</v>
      </c>
      <c r="LM85" s="100">
        <f>'initial figures'!$U40/(LM23)</f>
        <v>14062.979813509377</v>
      </c>
      <c r="LN85" s="100">
        <f>'initial figures'!$U40/(LN23)</f>
        <v>13727.573491467201</v>
      </c>
      <c r="LO85" s="100">
        <f>'initial figures'!$U40/(LO23)</f>
        <v>13407.697296668366</v>
      </c>
      <c r="LP85" s="100">
        <f>'initial figures'!$U40/(LP23)</f>
        <v>13102.303333928205</v>
      </c>
      <c r="LQ85" s="100">
        <f>'initial figures'!$U40/(LQ23)</f>
        <v>12810.435366194486</v>
      </c>
      <c r="LR85" s="100">
        <f>'initial figures'!$U40/(LR23)</f>
        <v>12531.219064889125</v>
      </c>
      <c r="LS85" s="100">
        <f>'initial figures'!$U40/(LS23)</f>
        <v>12546.124643039588</v>
      </c>
      <c r="LT85" s="100">
        <f>'initial figures'!$U40/(LT23)</f>
        <v>12131.742224060334</v>
      </c>
      <c r="LU85" s="100">
        <f>'initial figures'!$U40/(LU23)</f>
        <v>11933.483830167021</v>
      </c>
      <c r="LV85" s="100">
        <f>'initial figures'!$U40/(LV23)</f>
        <v>11740.897509426279</v>
      </c>
      <c r="LW85" s="100">
        <f>'initial figures'!$U40/(LW23)</f>
        <v>11553.779561025327</v>
      </c>
      <c r="LX85" s="100">
        <f>'initial figures'!$U40/(LX23)</f>
        <v>11371.933262533837</v>
      </c>
      <c r="LY85" s="100">
        <f>'initial figures'!$U40/(LY23)</f>
        <v>11195.168848819636</v>
      </c>
      <c r="LZ85" s="100">
        <f>'initial figures'!$U40/(LZ23)</f>
        <v>11023.303445154268</v>
      </c>
      <c r="MA85" s="100">
        <f>'initial figures'!$U40/(MA23)</f>
        <v>10856.160963709193</v>
      </c>
      <c r="MB85" s="100">
        <f>'initial figures'!$U40/(MB23)</f>
        <v>10693.571971182222</v>
      </c>
      <c r="MC85" s="100">
        <f>'initial figures'!$U40/(MC23)</f>
        <v>10535.373534046959</v>
      </c>
      <c r="MD85" s="100">
        <f>'initial figures'!$U40/(MD23)</f>
        <v>10381.409046855017</v>
      </c>
      <c r="ME85" s="100">
        <f>'initial figures'!$U40/(ME23)</f>
        <v>10231.528048116683</v>
      </c>
      <c r="MF85" s="100">
        <f>'initial figures'!$U40/(MF23)</f>
        <v>10085.586027517698</v>
      </c>
      <c r="MG85" s="100">
        <f>'initial figures'!$U40/(MG23)</f>
        <v>9943.4442275783713</v>
      </c>
      <c r="MH85" s="100">
        <f>'initial figures'!$U40/(MH23)</f>
        <v>9804.9694423097917</v>
      </c>
      <c r="MI85" s="100">
        <f>'initial figures'!$U40/(MI23)</f>
        <v>9670.0338149557101</v>
      </c>
      <c r="MJ85" s="100">
        <f>'initial figures'!$U40/(MJ23)</f>
        <v>9538.5146365151923</v>
      </c>
      <c r="MK85" s="100"/>
      <c r="ML85" s="100"/>
      <c r="MM85" s="100"/>
      <c r="MN85" s="100"/>
      <c r="MO85" s="100"/>
      <c r="MP85" s="100"/>
      <c r="MQ85" s="100"/>
      <c r="MR85" s="100"/>
      <c r="MS85" s="100"/>
      <c r="MT85" s="100"/>
      <c r="MU85" s="100"/>
      <c r="MV85" s="100"/>
      <c r="MW85" s="100"/>
      <c r="MX85" s="100"/>
      <c r="MY85" s="100"/>
      <c r="MZ85" s="100"/>
      <c r="NA85" s="100"/>
      <c r="NB85" s="100"/>
      <c r="NC85" s="100"/>
      <c r="ND85" s="100"/>
      <c r="NE85" s="100"/>
      <c r="NF85" s="100"/>
      <c r="NG85" s="100">
        <f t="shared" ref="NG85:PH85" si="699">MOD(ROUND(NG54*2,-1)/2,360)</f>
        <v>30</v>
      </c>
      <c r="NH85" s="100">
        <f t="shared" si="699"/>
        <v>20</v>
      </c>
      <c r="NI85" s="100">
        <f t="shared" si="699"/>
        <v>15</v>
      </c>
      <c r="NJ85" s="100">
        <f t="shared" si="699"/>
        <v>10</v>
      </c>
      <c r="NK85" s="100">
        <f t="shared" si="699"/>
        <v>10</v>
      </c>
      <c r="NL85" s="100">
        <f t="shared" si="699"/>
        <v>5</v>
      </c>
      <c r="NM85" s="100">
        <f t="shared" si="699"/>
        <v>5</v>
      </c>
      <c r="NN85" s="100">
        <f t="shared" si="699"/>
        <v>5</v>
      </c>
      <c r="NO85" s="100">
        <f t="shared" si="699"/>
        <v>5</v>
      </c>
      <c r="NP85" s="100">
        <f t="shared" si="699"/>
        <v>0</v>
      </c>
      <c r="NQ85" s="100">
        <f t="shared" si="699"/>
        <v>0</v>
      </c>
      <c r="NR85" s="100">
        <f t="shared" si="699"/>
        <v>0</v>
      </c>
      <c r="NS85" s="100">
        <f t="shared" si="699"/>
        <v>0</v>
      </c>
      <c r="NT85" s="100">
        <f t="shared" si="699"/>
        <v>0</v>
      </c>
      <c r="NU85" s="100">
        <f t="shared" si="699"/>
        <v>0</v>
      </c>
      <c r="NV85" s="100">
        <f t="shared" si="699"/>
        <v>0</v>
      </c>
      <c r="NW85" s="100">
        <f t="shared" si="699"/>
        <v>0</v>
      </c>
      <c r="NX85" s="100">
        <f t="shared" si="699"/>
        <v>0</v>
      </c>
      <c r="NY85" s="100">
        <f t="shared" si="699"/>
        <v>0</v>
      </c>
      <c r="NZ85" s="100">
        <f t="shared" si="699"/>
        <v>355</v>
      </c>
      <c r="OA85" s="100">
        <f t="shared" si="699"/>
        <v>355</v>
      </c>
      <c r="OB85" s="100">
        <f t="shared" si="699"/>
        <v>355</v>
      </c>
      <c r="OC85" s="100">
        <f t="shared" si="699"/>
        <v>355</v>
      </c>
      <c r="OD85" s="100">
        <f t="shared" si="699"/>
        <v>355</v>
      </c>
      <c r="OE85" s="100">
        <f t="shared" si="699"/>
        <v>355</v>
      </c>
      <c r="OF85" s="100">
        <f t="shared" si="699"/>
        <v>355</v>
      </c>
      <c r="OG85" s="100">
        <f t="shared" si="699"/>
        <v>355</v>
      </c>
      <c r="OH85" s="100">
        <f t="shared" si="699"/>
        <v>355</v>
      </c>
      <c r="OI85" s="100">
        <f t="shared" si="699"/>
        <v>355</v>
      </c>
      <c r="OJ85" s="100">
        <f t="shared" si="699"/>
        <v>355</v>
      </c>
      <c r="OK85" s="100">
        <f t="shared" si="699"/>
        <v>355</v>
      </c>
      <c r="OL85" s="100">
        <f t="shared" si="699"/>
        <v>355</v>
      </c>
      <c r="OM85" s="100">
        <f t="shared" si="699"/>
        <v>355</v>
      </c>
      <c r="ON85" s="100">
        <f t="shared" si="699"/>
        <v>355</v>
      </c>
      <c r="OO85" s="100">
        <f t="shared" si="699"/>
        <v>355</v>
      </c>
      <c r="OP85" s="100">
        <f t="shared" si="699"/>
        <v>355</v>
      </c>
      <c r="OQ85" s="100">
        <f t="shared" si="699"/>
        <v>355</v>
      </c>
      <c r="OR85" s="100">
        <f t="shared" si="699"/>
        <v>350</v>
      </c>
      <c r="OS85" s="100">
        <f t="shared" si="699"/>
        <v>350</v>
      </c>
      <c r="OT85" s="100">
        <f t="shared" si="699"/>
        <v>350</v>
      </c>
      <c r="OU85" s="100">
        <f t="shared" si="699"/>
        <v>350</v>
      </c>
      <c r="OV85" s="100">
        <f t="shared" si="699"/>
        <v>350</v>
      </c>
      <c r="OW85" s="100">
        <f t="shared" si="699"/>
        <v>350</v>
      </c>
      <c r="OX85" s="100">
        <f t="shared" si="699"/>
        <v>350</v>
      </c>
      <c r="OY85" s="100">
        <f t="shared" si="699"/>
        <v>350</v>
      </c>
      <c r="OZ85" s="100">
        <f t="shared" si="699"/>
        <v>350</v>
      </c>
      <c r="PA85" s="100">
        <f t="shared" si="699"/>
        <v>350</v>
      </c>
      <c r="PB85" s="100">
        <f t="shared" si="699"/>
        <v>350</v>
      </c>
      <c r="PC85" s="100">
        <f t="shared" si="699"/>
        <v>350</v>
      </c>
      <c r="PD85" s="100">
        <f t="shared" si="699"/>
        <v>345</v>
      </c>
      <c r="PE85" s="100">
        <f t="shared" si="699"/>
        <v>345</v>
      </c>
      <c r="PF85" s="100">
        <f t="shared" si="699"/>
        <v>345</v>
      </c>
      <c r="PG85" s="100">
        <f t="shared" si="699"/>
        <v>345</v>
      </c>
      <c r="PH85" s="100">
        <f t="shared" si="699"/>
        <v>345</v>
      </c>
      <c r="PI85" s="100"/>
      <c r="PJ85" s="100"/>
      <c r="PK85" s="100"/>
    </row>
    <row r="86" spans="1:427" x14ac:dyDescent="0.2">
      <c r="A86" s="92"/>
      <c r="B86" s="92"/>
      <c r="C86" s="101">
        <v>18</v>
      </c>
      <c r="D86" s="98">
        <f>'initial figures'!$P41/(D24)</f>
        <v>86999.201498061826</v>
      </c>
      <c r="E86" s="98">
        <f>'initial figures'!$P41/(E24)</f>
        <v>66004.373638754623</v>
      </c>
      <c r="F86" s="98">
        <f>'initial figures'!$P41/(F24)</f>
        <v>58485.586822676014</v>
      </c>
      <c r="G86" s="98">
        <f>'initial figures'!$P41/(G24)</f>
        <v>52373.777516573289</v>
      </c>
      <c r="H86" s="98">
        <f>'initial figures'!$P41/(H24)</f>
        <v>47341.945676575211</v>
      </c>
      <c r="I86" s="98">
        <f>'initial figures'!$P41/(I24)</f>
        <v>43145.379054948971</v>
      </c>
      <c r="J86" s="98">
        <f>'initial figures'!$P41/(J24)</f>
        <v>39602.398968952206</v>
      </c>
      <c r="K86" s="98">
        <f>'initial figures'!$P41/(K24)</f>
        <v>36577.488012617985</v>
      </c>
      <c r="L86" s="98">
        <f>'initial figures'!$P41/(L24)</f>
        <v>33968.541781616259</v>
      </c>
      <c r="M86" s="98">
        <f>'initial figures'!$P41/(M24)</f>
        <v>31697.694454904711</v>
      </c>
      <c r="N86" s="98">
        <f>'initial figures'!$P41/(N24)</f>
        <v>29704.810980398364</v>
      </c>
      <c r="O86" s="98">
        <f>'initial figures'!$P41/(O24)</f>
        <v>27942.870360359884</v>
      </c>
      <c r="P86" s="98">
        <f>'initial figures'!$P41/(P24)</f>
        <v>26374.668161811951</v>
      </c>
      <c r="Q86" s="98">
        <f>'initial figures'!$P41/(Q24)</f>
        <v>24970.437811939246</v>
      </c>
      <c r="R86" s="98">
        <f>'initial figures'!$P41/(R24)</f>
        <v>23706.115261507981</v>
      </c>
      <c r="S86" s="98">
        <f>'initial figures'!$P41/(S24)</f>
        <v>22562.058163741538</v>
      </c>
      <c r="T86" s="98">
        <f>'initial figures'!$P41/(T24)</f>
        <v>21522.089527986511</v>
      </c>
      <c r="U86" s="98">
        <f>'initial figures'!$P41/(U24)</f>
        <v>20572.775597562395</v>
      </c>
      <c r="V86" s="98">
        <f>'initial figures'!$P41/(V24)</f>
        <v>20572.775597562395</v>
      </c>
      <c r="W86" s="98">
        <f>'initial figures'!$P41/(W24)</f>
        <v>19208.304736465001</v>
      </c>
      <c r="X86" s="98">
        <f>'initial figures'!$P41/(X24)</f>
        <v>18591.012905031774</v>
      </c>
      <c r="Y86" s="98">
        <f>'initial figures'!$P41/(Y24)</f>
        <v>18011.749869210063</v>
      </c>
      <c r="Z86" s="98">
        <f>'initial figures'!$P41/(Z24)</f>
        <v>17467.141937129858</v>
      </c>
      <c r="AA86" s="98">
        <f>'initial figures'!$P41/(AA24)</f>
        <v>16954.199019409683</v>
      </c>
      <c r="AB86" s="98">
        <f>'initial figures'!$P41/(AB24)</f>
        <v>16470.262164886542</v>
      </c>
      <c r="AC86" s="98">
        <f>'initial figures'!$P41/(AC24)</f>
        <v>16012.959388474334</v>
      </c>
      <c r="AD86" s="98">
        <f>'initial figures'!$P41/(AD24)</f>
        <v>15580.168317871708</v>
      </c>
      <c r="AE86" s="98">
        <f>'initial figures'!$P41/(AE24)</f>
        <v>15169.984474159992</v>
      </c>
      <c r="AF86" s="98">
        <f>'initial figures'!$P41/(AF24)</f>
        <v>14780.694228478558</v>
      </c>
      <c r="AG86" s="98">
        <f>'initial figures'!$P41/(AG24)</f>
        <v>14410.751656829574</v>
      </c>
      <c r="AH86" s="98">
        <f>'initial figures'!$P41/(AH24)</f>
        <v>14058.758658198934</v>
      </c>
      <c r="AI86" s="98">
        <f>'initial figures'!$P41/(AI24)</f>
        <v>13723.447815639904</v>
      </c>
      <c r="AJ86" s="98">
        <f>'initial figures'!$P41/(AJ24)</f>
        <v>13403.667571927796</v>
      </c>
      <c r="AK86" s="98">
        <f>'initial figures'!$P41/(AK24)</f>
        <v>13098.369365619552</v>
      </c>
      <c r="AL86" s="98">
        <f>'initial figures'!$P41/(AL24)</f>
        <v>12806.596433528604</v>
      </c>
      <c r="AM86" s="98">
        <f>'initial figures'!$P41/(AM24)</f>
        <v>12527.474034622195</v>
      </c>
      <c r="AN86" s="98">
        <f>'initial figures'!$P41/(AN24)</f>
        <v>12541.875996586719</v>
      </c>
      <c r="AO86" s="98">
        <f>'initial figures'!$P41/(AO24)</f>
        <v>12127.281697218186</v>
      </c>
      <c r="AP86" s="98">
        <f>'initial figures'!$P41/(AP24)</f>
        <v>11928.94381401154</v>
      </c>
      <c r="AQ86" s="98">
        <f>'initial figures'!$P41/(AQ24)</f>
        <v>11736.293189740283</v>
      </c>
      <c r="AR86" s="98">
        <f>'initial figures'!$P41/(AR24)</f>
        <v>11549.124517498316</v>
      </c>
      <c r="AS86" s="98">
        <f>'initial figures'!$P41/(AS24)</f>
        <v>11367.239630476008</v>
      </c>
      <c r="AT86" s="98">
        <f>'initial figures'!$P41/(AT24)</f>
        <v>11190.447464468814</v>
      </c>
      <c r="AU86" s="98">
        <f>'initial figures'!$P41/(AU24)</f>
        <v>11018.563976237718</v>
      </c>
      <c r="AV86" s="98">
        <f>'initial figures'!$P41/(AV24)</f>
        <v>10851.412026761947</v>
      </c>
      <c r="AW86" s="98">
        <f>'initial figures'!$P41/(AW24)</f>
        <v>10688.821236976228</v>
      </c>
      <c r="AX86" s="98">
        <f>'initial figures'!$P41/(AX24)</f>
        <v>10530.62782235017</v>
      </c>
      <c r="AY86" s="98">
        <f>'initial figures'!$P41/(AY24)</f>
        <v>10376.674411616706</v>
      </c>
      <c r="AZ86" s="98">
        <f>'initial figures'!$P41/(AZ24)</f>
        <v>10226.809854063487</v>
      </c>
      <c r="BA86" s="98">
        <f>'initial figures'!$P41/(BA24)</f>
        <v>10080.889019043896</v>
      </c>
      <c r="BB86" s="98">
        <f>'initial figures'!$P41/(BB24)</f>
        <v>9938.772590722685</v>
      </c>
      <c r="BC86" s="98">
        <f>'initial figures'!$P41/(BC24)</f>
        <v>9800.3268605288285</v>
      </c>
      <c r="BD86" s="98">
        <f>'initial figures'!$P41/(BD24)</f>
        <v>9665.423519330292</v>
      </c>
      <c r="BE86" s="98">
        <f>'initial figures'!$P41/(BE24)</f>
        <v>9533.9394509594676</v>
      </c>
      <c r="BF86" s="98"/>
      <c r="BG86" s="98"/>
      <c r="BH86" s="98"/>
      <c r="BI86" s="98"/>
      <c r="BJ86" s="98"/>
      <c r="BK86" s="98"/>
      <c r="BL86" s="98"/>
      <c r="BM86" s="98"/>
      <c r="BN86" s="98"/>
      <c r="BO86" s="98"/>
      <c r="BP86" s="98"/>
      <c r="BQ86" s="98"/>
      <c r="BR86" s="98"/>
      <c r="BS86" s="98"/>
      <c r="BT86" s="98"/>
      <c r="BU86" s="98"/>
      <c r="BV86" s="98"/>
      <c r="BW86" s="98"/>
      <c r="BX86" s="98"/>
      <c r="BY86" s="98"/>
      <c r="BZ86" s="98">
        <f t="shared" si="648"/>
        <v>25</v>
      </c>
      <c r="CA86" s="98">
        <f t="shared" ref="CA86:EA86" si="700">MOD(ROUND(CA55*2,-1)/2,360)</f>
        <v>15</v>
      </c>
      <c r="CB86" s="98">
        <f t="shared" si="700"/>
        <v>10</v>
      </c>
      <c r="CC86" s="98">
        <f t="shared" si="700"/>
        <v>10</v>
      </c>
      <c r="CD86" s="98">
        <f t="shared" si="700"/>
        <v>10</v>
      </c>
      <c r="CE86" s="98">
        <f t="shared" si="700"/>
        <v>5</v>
      </c>
      <c r="CF86" s="98">
        <f t="shared" si="700"/>
        <v>5</v>
      </c>
      <c r="CG86" s="98">
        <f t="shared" si="700"/>
        <v>5</v>
      </c>
      <c r="CH86" s="98">
        <f t="shared" si="700"/>
        <v>0</v>
      </c>
      <c r="CI86" s="98">
        <f t="shared" si="700"/>
        <v>0</v>
      </c>
      <c r="CJ86" s="98">
        <f t="shared" si="700"/>
        <v>0</v>
      </c>
      <c r="CK86" s="98">
        <f t="shared" si="700"/>
        <v>0</v>
      </c>
      <c r="CL86" s="98">
        <f t="shared" si="700"/>
        <v>0</v>
      </c>
      <c r="CM86" s="98">
        <f t="shared" si="700"/>
        <v>0</v>
      </c>
      <c r="CN86" s="98">
        <f t="shared" si="700"/>
        <v>0</v>
      </c>
      <c r="CO86" s="98">
        <f t="shared" si="700"/>
        <v>355</v>
      </c>
      <c r="CP86" s="98">
        <f t="shared" si="700"/>
        <v>355</v>
      </c>
      <c r="CQ86" s="98">
        <f t="shared" si="700"/>
        <v>355</v>
      </c>
      <c r="CR86" s="98">
        <f t="shared" si="700"/>
        <v>355</v>
      </c>
      <c r="CS86" s="98">
        <f t="shared" si="700"/>
        <v>355</v>
      </c>
      <c r="CT86" s="98">
        <f t="shared" si="700"/>
        <v>355</v>
      </c>
      <c r="CU86" s="98">
        <f t="shared" si="700"/>
        <v>355</v>
      </c>
      <c r="CV86" s="98">
        <f t="shared" si="700"/>
        <v>355</v>
      </c>
      <c r="CW86" s="98">
        <f t="shared" si="700"/>
        <v>355</v>
      </c>
      <c r="CX86" s="98">
        <f t="shared" si="700"/>
        <v>355</v>
      </c>
      <c r="CY86" s="98">
        <f t="shared" si="700"/>
        <v>355</v>
      </c>
      <c r="CZ86" s="98">
        <f t="shared" si="700"/>
        <v>355</v>
      </c>
      <c r="DA86" s="98">
        <f t="shared" si="700"/>
        <v>355</v>
      </c>
      <c r="DB86" s="98">
        <f t="shared" si="700"/>
        <v>355</v>
      </c>
      <c r="DC86" s="98">
        <f t="shared" si="700"/>
        <v>355</v>
      </c>
      <c r="DD86" s="98">
        <f t="shared" si="700"/>
        <v>355</v>
      </c>
      <c r="DE86" s="98">
        <f t="shared" si="700"/>
        <v>355</v>
      </c>
      <c r="DF86" s="98">
        <f t="shared" si="700"/>
        <v>355</v>
      </c>
      <c r="DG86" s="98">
        <f t="shared" si="700"/>
        <v>355</v>
      </c>
      <c r="DH86" s="98">
        <f t="shared" si="700"/>
        <v>355</v>
      </c>
      <c r="DI86" s="98">
        <f t="shared" si="700"/>
        <v>355</v>
      </c>
      <c r="DJ86" s="98">
        <f t="shared" si="700"/>
        <v>350</v>
      </c>
      <c r="DK86" s="98">
        <f t="shared" si="700"/>
        <v>350</v>
      </c>
      <c r="DL86" s="98">
        <f t="shared" si="700"/>
        <v>350</v>
      </c>
      <c r="DM86" s="98">
        <f t="shared" si="700"/>
        <v>350</v>
      </c>
      <c r="DN86" s="98">
        <f t="shared" si="700"/>
        <v>350</v>
      </c>
      <c r="DO86" s="98">
        <f t="shared" si="700"/>
        <v>350</v>
      </c>
      <c r="DP86" s="98">
        <f t="shared" si="700"/>
        <v>350</v>
      </c>
      <c r="DQ86" s="98">
        <f t="shared" si="700"/>
        <v>350</v>
      </c>
      <c r="DR86" s="98">
        <f t="shared" si="700"/>
        <v>350</v>
      </c>
      <c r="DS86" s="98">
        <f t="shared" si="700"/>
        <v>350</v>
      </c>
      <c r="DT86" s="98">
        <f t="shared" si="700"/>
        <v>345</v>
      </c>
      <c r="DU86" s="98">
        <f t="shared" si="700"/>
        <v>345</v>
      </c>
      <c r="DV86" s="98">
        <f t="shared" si="700"/>
        <v>345</v>
      </c>
      <c r="DW86" s="98">
        <f t="shared" si="700"/>
        <v>345</v>
      </c>
      <c r="DX86" s="98">
        <f t="shared" si="700"/>
        <v>345</v>
      </c>
      <c r="DY86" s="98">
        <f t="shared" si="700"/>
        <v>345</v>
      </c>
      <c r="DZ86" s="98">
        <f t="shared" si="700"/>
        <v>345</v>
      </c>
      <c r="EA86" s="98">
        <f t="shared" si="700"/>
        <v>345</v>
      </c>
      <c r="EB86" s="98"/>
      <c r="EC86" s="98"/>
      <c r="ED86" s="98"/>
      <c r="EE86" s="98"/>
      <c r="EF86" s="98"/>
      <c r="EG86" s="98"/>
      <c r="EH86" s="98"/>
      <c r="EI86" s="98"/>
      <c r="EJ86" s="98"/>
      <c r="EK86" s="98"/>
      <c r="EL86" s="98"/>
      <c r="EM86" s="98"/>
      <c r="EN86" s="98"/>
      <c r="EO86" s="98"/>
      <c r="EP86" s="98"/>
      <c r="EU86" s="94"/>
      <c r="EV86" s="94"/>
      <c r="EW86" s="94"/>
      <c r="EX86" s="102">
        <v>18</v>
      </c>
      <c r="EY86" s="99">
        <f>'initial figures'!$S41/(EY24)</f>
        <v>86999.201498061826</v>
      </c>
      <c r="EZ86" s="99">
        <f>'initial figures'!$S41/(EZ24)</f>
        <v>66004.373638754623</v>
      </c>
      <c r="FA86" s="99">
        <f>'initial figures'!$S41/(FA24)</f>
        <v>58485.586822676014</v>
      </c>
      <c r="FB86" s="99">
        <f>'initial figures'!$S41/(FB24)</f>
        <v>52373.777516573289</v>
      </c>
      <c r="FC86" s="99">
        <f>'initial figures'!$S41/(FC24)</f>
        <v>47341.945676575211</v>
      </c>
      <c r="FD86" s="99">
        <f>'initial figures'!$S41/(FD24)</f>
        <v>43145.379054948971</v>
      </c>
      <c r="FE86" s="99">
        <f>'initial figures'!$S41/(FE24)</f>
        <v>39602.398968952206</v>
      </c>
      <c r="FF86" s="99">
        <f>'initial figures'!$S41/(FF24)</f>
        <v>36577.488012617985</v>
      </c>
      <c r="FG86" s="99">
        <f>'initial figures'!$S41/(FG24)</f>
        <v>33968.541781616259</v>
      </c>
      <c r="FH86" s="99">
        <f>'initial figures'!$S41/(FH24)</f>
        <v>31697.694454904711</v>
      </c>
      <c r="FI86" s="99">
        <f>'initial figures'!$S41/(FI24)</f>
        <v>29704.810980398364</v>
      </c>
      <c r="FJ86" s="99">
        <f>'initial figures'!$S41/(FJ24)</f>
        <v>27942.870360359884</v>
      </c>
      <c r="FK86" s="99">
        <f>'initial figures'!$S41/(FK24)</f>
        <v>26374.668161811951</v>
      </c>
      <c r="FL86" s="99">
        <f>'initial figures'!$S41/(FL24)</f>
        <v>24970.437811939246</v>
      </c>
      <c r="FM86" s="99">
        <f>'initial figures'!$S41/(FM24)</f>
        <v>23706.115261507981</v>
      </c>
      <c r="FN86" s="99">
        <f>'initial figures'!$S41/(FN24)</f>
        <v>22562.058163741538</v>
      </c>
      <c r="FO86" s="99">
        <f>'initial figures'!$S41/(FO24)</f>
        <v>21522.089527986511</v>
      </c>
      <c r="FP86" s="99">
        <f>'initial figures'!$S41/(FP24)</f>
        <v>20572.775597562395</v>
      </c>
      <c r="FQ86" s="99">
        <f>'initial figures'!$S41/(FQ24)</f>
        <v>20572.775597562395</v>
      </c>
      <c r="FR86" s="99">
        <f>'initial figures'!$S41/(FR24)</f>
        <v>19208.304736465001</v>
      </c>
      <c r="FS86" s="99">
        <f>'initial figures'!$S41/(FS24)</f>
        <v>18591.012905031774</v>
      </c>
      <c r="FT86" s="99">
        <f>'initial figures'!$S41/(FT24)</f>
        <v>18011.749869210063</v>
      </c>
      <c r="FU86" s="99">
        <f>'initial figures'!$S41/(FU24)</f>
        <v>17467.141937129858</v>
      </c>
      <c r="FV86" s="99">
        <f>'initial figures'!$S41/(FV24)</f>
        <v>16954.199019409683</v>
      </c>
      <c r="FW86" s="99">
        <f>'initial figures'!$S41/(FW24)</f>
        <v>16470.262164886542</v>
      </c>
      <c r="FX86" s="99">
        <f>'initial figures'!$S41/(FX24)</f>
        <v>16012.959388474334</v>
      </c>
      <c r="FY86" s="99">
        <f>'initial figures'!$S41/(FY24)</f>
        <v>15580.168317871708</v>
      </c>
      <c r="FZ86" s="99">
        <f>'initial figures'!$S41/(FZ24)</f>
        <v>15169.984474159992</v>
      </c>
      <c r="GA86" s="99">
        <f>'initial figures'!$S41/(GA24)</f>
        <v>14780.694228478558</v>
      </c>
      <c r="GB86" s="99">
        <f>'initial figures'!$S41/(GB24)</f>
        <v>14410.751656829574</v>
      </c>
      <c r="GC86" s="99">
        <f>'initial figures'!$S41/(GC24)</f>
        <v>14058.758658198934</v>
      </c>
      <c r="GD86" s="99">
        <f>'initial figures'!$S41/(GD24)</f>
        <v>13723.447815639904</v>
      </c>
      <c r="GE86" s="99">
        <f>'initial figures'!$S41/(GE24)</f>
        <v>13403.667571927796</v>
      </c>
      <c r="GF86" s="99">
        <f>'initial figures'!$S41/(GF24)</f>
        <v>13098.369365619552</v>
      </c>
      <c r="GG86" s="99">
        <f>'initial figures'!$S41/(GG24)</f>
        <v>12806.596433528604</v>
      </c>
      <c r="GH86" s="99">
        <f>'initial figures'!$S41/(GH24)</f>
        <v>12527.474034622195</v>
      </c>
      <c r="GI86" s="99">
        <f>'initial figures'!$S41/(GI24)</f>
        <v>12541.875996586719</v>
      </c>
      <c r="GJ86" s="99">
        <f>'initial figures'!$S41/(GJ24)</f>
        <v>12127.281697218186</v>
      </c>
      <c r="GK86" s="99">
        <f>'initial figures'!$S41/(GK24)</f>
        <v>11928.94381401154</v>
      </c>
      <c r="GL86" s="99">
        <f>'initial figures'!$S41/(GL24)</f>
        <v>11736.293189740283</v>
      </c>
      <c r="GM86" s="99">
        <f>'initial figures'!$S41/(GM24)</f>
        <v>11549.124517498316</v>
      </c>
      <c r="GN86" s="99">
        <f>'initial figures'!$S41/(GN24)</f>
        <v>11367.239630476008</v>
      </c>
      <c r="GO86" s="99">
        <f>'initial figures'!$S41/(GO24)</f>
        <v>11190.447464468814</v>
      </c>
      <c r="GP86" s="99">
        <f>'initial figures'!$S41/(GP24)</f>
        <v>11018.563976237718</v>
      </c>
      <c r="GQ86" s="99">
        <f>'initial figures'!$S41/(GQ24)</f>
        <v>10851.412026761947</v>
      </c>
      <c r="GR86" s="99">
        <f>'initial figures'!$S41/(GR24)</f>
        <v>10688.821236976228</v>
      </c>
      <c r="GS86" s="99">
        <f>'initial figures'!$S41/(GS24)</f>
        <v>10530.62782235017</v>
      </c>
      <c r="GT86" s="99">
        <f>'initial figures'!$S41/(GT24)</f>
        <v>10376.674411616706</v>
      </c>
      <c r="GU86" s="99">
        <f>'initial figures'!$S41/(GU24)</f>
        <v>10226.809854063487</v>
      </c>
      <c r="GV86" s="99">
        <f>'initial figures'!$S41/(GV24)</f>
        <v>10080.889019043896</v>
      </c>
      <c r="GW86" s="99">
        <f>'initial figures'!$S41/(GW24)</f>
        <v>9938.772590722685</v>
      </c>
      <c r="GX86" s="99">
        <f>'initial figures'!$S41/(GX24)</f>
        <v>9800.3268605288285</v>
      </c>
      <c r="GY86" s="99">
        <f>'initial figures'!$S41/(GY24)</f>
        <v>9665.423519330292</v>
      </c>
      <c r="GZ86" s="99">
        <f>'initial figures'!$S41/(GZ24)</f>
        <v>9533.9394509594676</v>
      </c>
      <c r="HA86" s="99"/>
      <c r="HB86" s="99"/>
      <c r="HC86" s="99"/>
      <c r="HD86" s="99"/>
      <c r="HE86" s="99"/>
      <c r="HF86" s="99"/>
      <c r="HG86" s="99"/>
      <c r="HH86" s="99"/>
      <c r="HI86" s="99"/>
      <c r="HJ86" s="99"/>
      <c r="HK86" s="99"/>
      <c r="HL86" s="99"/>
      <c r="HM86" s="99"/>
      <c r="HN86" s="99"/>
      <c r="HO86" s="99"/>
      <c r="HP86" s="99"/>
      <c r="HQ86" s="99"/>
      <c r="HR86" s="99"/>
      <c r="HS86" s="99"/>
      <c r="HT86" s="99"/>
      <c r="HU86" s="99"/>
      <c r="HV86" s="99"/>
      <c r="HW86" s="99">
        <f t="shared" ref="HW86:JX86" si="701">MOD(ROUND(HW55*2,-1)/2,360)</f>
        <v>25</v>
      </c>
      <c r="HX86" s="99">
        <f t="shared" si="701"/>
        <v>15</v>
      </c>
      <c r="HY86" s="99">
        <f t="shared" si="701"/>
        <v>10</v>
      </c>
      <c r="HZ86" s="99">
        <f t="shared" si="701"/>
        <v>10</v>
      </c>
      <c r="IA86" s="99">
        <f t="shared" si="701"/>
        <v>10</v>
      </c>
      <c r="IB86" s="99">
        <f t="shared" si="701"/>
        <v>5</v>
      </c>
      <c r="IC86" s="99">
        <f t="shared" si="701"/>
        <v>5</v>
      </c>
      <c r="ID86" s="99">
        <f t="shared" si="701"/>
        <v>5</v>
      </c>
      <c r="IE86" s="99">
        <f t="shared" si="701"/>
        <v>0</v>
      </c>
      <c r="IF86" s="99">
        <f t="shared" si="701"/>
        <v>0</v>
      </c>
      <c r="IG86" s="99">
        <f t="shared" si="701"/>
        <v>0</v>
      </c>
      <c r="IH86" s="99">
        <f t="shared" si="701"/>
        <v>0</v>
      </c>
      <c r="II86" s="99">
        <f t="shared" si="701"/>
        <v>0</v>
      </c>
      <c r="IJ86" s="99">
        <f t="shared" si="701"/>
        <v>0</v>
      </c>
      <c r="IK86" s="99">
        <f t="shared" si="701"/>
        <v>0</v>
      </c>
      <c r="IL86" s="99">
        <f t="shared" si="701"/>
        <v>355</v>
      </c>
      <c r="IM86" s="99">
        <f t="shared" si="701"/>
        <v>355</v>
      </c>
      <c r="IN86" s="99">
        <f t="shared" si="701"/>
        <v>355</v>
      </c>
      <c r="IO86" s="99">
        <f t="shared" si="701"/>
        <v>355</v>
      </c>
      <c r="IP86" s="99">
        <f t="shared" si="701"/>
        <v>355</v>
      </c>
      <c r="IQ86" s="99">
        <f t="shared" si="701"/>
        <v>355</v>
      </c>
      <c r="IR86" s="99">
        <f t="shared" si="701"/>
        <v>355</v>
      </c>
      <c r="IS86" s="99">
        <f t="shared" si="701"/>
        <v>355</v>
      </c>
      <c r="IT86" s="99">
        <f t="shared" si="701"/>
        <v>355</v>
      </c>
      <c r="IU86" s="99">
        <f t="shared" si="701"/>
        <v>355</v>
      </c>
      <c r="IV86" s="99">
        <f t="shared" si="701"/>
        <v>355</v>
      </c>
      <c r="IW86" s="99">
        <f t="shared" si="701"/>
        <v>355</v>
      </c>
      <c r="IX86" s="99">
        <f t="shared" si="701"/>
        <v>355</v>
      </c>
      <c r="IY86" s="99">
        <f t="shared" si="701"/>
        <v>355</v>
      </c>
      <c r="IZ86" s="99">
        <f t="shared" si="701"/>
        <v>355</v>
      </c>
      <c r="JA86" s="99">
        <f t="shared" si="701"/>
        <v>355</v>
      </c>
      <c r="JB86" s="99">
        <f t="shared" si="701"/>
        <v>355</v>
      </c>
      <c r="JC86" s="99">
        <f t="shared" si="701"/>
        <v>355</v>
      </c>
      <c r="JD86" s="99">
        <f t="shared" si="701"/>
        <v>355</v>
      </c>
      <c r="JE86" s="99">
        <f t="shared" si="701"/>
        <v>355</v>
      </c>
      <c r="JF86" s="99">
        <f t="shared" si="701"/>
        <v>355</v>
      </c>
      <c r="JG86" s="99">
        <f t="shared" si="701"/>
        <v>350</v>
      </c>
      <c r="JH86" s="99">
        <f t="shared" si="701"/>
        <v>350</v>
      </c>
      <c r="JI86" s="99">
        <f t="shared" si="701"/>
        <v>350</v>
      </c>
      <c r="JJ86" s="99">
        <f t="shared" si="701"/>
        <v>350</v>
      </c>
      <c r="JK86" s="99">
        <f t="shared" si="701"/>
        <v>350</v>
      </c>
      <c r="JL86" s="99">
        <f t="shared" si="701"/>
        <v>350</v>
      </c>
      <c r="JM86" s="99">
        <f t="shared" si="701"/>
        <v>350</v>
      </c>
      <c r="JN86" s="99">
        <f t="shared" si="701"/>
        <v>350</v>
      </c>
      <c r="JO86" s="99">
        <f t="shared" si="701"/>
        <v>350</v>
      </c>
      <c r="JP86" s="99">
        <f t="shared" si="701"/>
        <v>350</v>
      </c>
      <c r="JQ86" s="99">
        <f t="shared" si="701"/>
        <v>345</v>
      </c>
      <c r="JR86" s="99">
        <f t="shared" si="701"/>
        <v>345</v>
      </c>
      <c r="JS86" s="99">
        <f t="shared" si="701"/>
        <v>345</v>
      </c>
      <c r="JT86" s="99">
        <f t="shared" si="701"/>
        <v>345</v>
      </c>
      <c r="JU86" s="99">
        <f t="shared" si="701"/>
        <v>345</v>
      </c>
      <c r="JV86" s="99">
        <f t="shared" si="701"/>
        <v>345</v>
      </c>
      <c r="JW86" s="99">
        <f t="shared" si="701"/>
        <v>345</v>
      </c>
      <c r="JX86" s="99">
        <f t="shared" si="701"/>
        <v>345</v>
      </c>
      <c r="JY86" s="99"/>
      <c r="JZ86" s="99"/>
      <c r="KA86" s="99"/>
      <c r="KH86" s="103">
        <v>18</v>
      </c>
      <c r="KI86" s="100">
        <f>'initial figures'!$U41/(KI24)</f>
        <v>86999.201498061826</v>
      </c>
      <c r="KJ86" s="100">
        <f>'initial figures'!$U41/(KJ24)</f>
        <v>66004.373638754623</v>
      </c>
      <c r="KK86" s="100">
        <f>'initial figures'!$U41/(KK24)</f>
        <v>58485.586822676014</v>
      </c>
      <c r="KL86" s="100">
        <f>'initial figures'!$U41/(KL24)</f>
        <v>52373.777516573289</v>
      </c>
      <c r="KM86" s="100">
        <f>'initial figures'!$U41/(KM24)</f>
        <v>47341.945676575211</v>
      </c>
      <c r="KN86" s="100">
        <f>'initial figures'!$U41/(KN24)</f>
        <v>43145.379054948971</v>
      </c>
      <c r="KO86" s="100">
        <f>'initial figures'!$U41/(KO24)</f>
        <v>39602.398968952206</v>
      </c>
      <c r="KP86" s="100">
        <f>'initial figures'!$U41/(KP24)</f>
        <v>36577.488012617985</v>
      </c>
      <c r="KQ86" s="100">
        <f>'initial figures'!$U41/(KQ24)</f>
        <v>33968.541781616259</v>
      </c>
      <c r="KR86" s="100">
        <f>'initial figures'!$U41/(KR24)</f>
        <v>31697.694454904711</v>
      </c>
      <c r="KS86" s="100">
        <f>'initial figures'!$U41/(KS24)</f>
        <v>29704.810980398364</v>
      </c>
      <c r="KT86" s="100">
        <f>'initial figures'!$U41/(KT24)</f>
        <v>27942.870360359884</v>
      </c>
      <c r="KU86" s="100">
        <f>'initial figures'!$U41/(KU24)</f>
        <v>26374.668161811951</v>
      </c>
      <c r="KV86" s="100">
        <f>'initial figures'!$U41/(KV24)</f>
        <v>24970.437811939246</v>
      </c>
      <c r="KW86" s="100">
        <f>'initial figures'!$U41/(KW24)</f>
        <v>23706.115261507981</v>
      </c>
      <c r="KX86" s="100">
        <f>'initial figures'!$U41/(KX24)</f>
        <v>22562.058163741538</v>
      </c>
      <c r="KY86" s="100">
        <f>'initial figures'!$U41/(KY24)</f>
        <v>21522.089527986511</v>
      </c>
      <c r="KZ86" s="100">
        <f>'initial figures'!$U41/(KZ24)</f>
        <v>20572.775597562395</v>
      </c>
      <c r="LA86" s="100">
        <f>'initial figures'!$U41/(LA24)</f>
        <v>20572.775597562395</v>
      </c>
      <c r="LB86" s="100">
        <f>'initial figures'!$U41/(LB24)</f>
        <v>19208.304736465001</v>
      </c>
      <c r="LC86" s="100">
        <f>'initial figures'!$U41/(LC24)</f>
        <v>18591.012905031774</v>
      </c>
      <c r="LD86" s="100">
        <f>'initial figures'!$U41/(LD24)</f>
        <v>18011.749869210063</v>
      </c>
      <c r="LE86" s="100">
        <f>'initial figures'!$U41/(LE24)</f>
        <v>17467.141937129858</v>
      </c>
      <c r="LF86" s="100">
        <f>'initial figures'!$U41/(LF24)</f>
        <v>16954.199019409683</v>
      </c>
      <c r="LG86" s="100">
        <f>'initial figures'!$U41/(LG24)</f>
        <v>16470.262164886542</v>
      </c>
      <c r="LH86" s="100">
        <f>'initial figures'!$U41/(LH24)</f>
        <v>16012.959388474334</v>
      </c>
      <c r="LI86" s="100">
        <f>'initial figures'!$U41/(LI24)</f>
        <v>15580.168317871708</v>
      </c>
      <c r="LJ86" s="100">
        <f>'initial figures'!$U41/(LJ24)</f>
        <v>15169.984474159992</v>
      </c>
      <c r="LK86" s="100">
        <f>'initial figures'!$U41/(LK24)</f>
        <v>14780.694228478558</v>
      </c>
      <c r="LL86" s="100">
        <f>'initial figures'!$U41/(LL24)</f>
        <v>14410.751656829574</v>
      </c>
      <c r="LM86" s="100">
        <f>'initial figures'!$U41/(LM24)</f>
        <v>14058.758658198934</v>
      </c>
      <c r="LN86" s="100">
        <f>'initial figures'!$U41/(LN24)</f>
        <v>13723.447815639904</v>
      </c>
      <c r="LO86" s="100">
        <f>'initial figures'!$U41/(LO24)</f>
        <v>13403.667571927796</v>
      </c>
      <c r="LP86" s="100">
        <f>'initial figures'!$U41/(LP24)</f>
        <v>13098.369365619552</v>
      </c>
      <c r="LQ86" s="100">
        <f>'initial figures'!$U41/(LQ24)</f>
        <v>12806.596433528604</v>
      </c>
      <c r="LR86" s="100">
        <f>'initial figures'!$U41/(LR24)</f>
        <v>12527.474034622195</v>
      </c>
      <c r="LS86" s="100">
        <f>'initial figures'!$U41/(LS24)</f>
        <v>12541.875996586719</v>
      </c>
      <c r="LT86" s="100">
        <f>'initial figures'!$U41/(LT24)</f>
        <v>12127.281697218186</v>
      </c>
      <c r="LU86" s="100">
        <f>'initial figures'!$U41/(LU24)</f>
        <v>11928.94381401154</v>
      </c>
      <c r="LV86" s="100">
        <f>'initial figures'!$U41/(LV24)</f>
        <v>11736.293189740283</v>
      </c>
      <c r="LW86" s="100">
        <f>'initial figures'!$U41/(LW24)</f>
        <v>11549.124517498316</v>
      </c>
      <c r="LX86" s="100">
        <f>'initial figures'!$U41/(LX24)</f>
        <v>11367.239630476008</v>
      </c>
      <c r="LY86" s="100">
        <f>'initial figures'!$U41/(LY24)</f>
        <v>11190.447464468814</v>
      </c>
      <c r="LZ86" s="100">
        <f>'initial figures'!$U41/(LZ24)</f>
        <v>11018.563976237718</v>
      </c>
      <c r="MA86" s="100">
        <f>'initial figures'!$U41/(MA24)</f>
        <v>10851.412026761947</v>
      </c>
      <c r="MB86" s="100">
        <f>'initial figures'!$U41/(MB24)</f>
        <v>10688.821236976228</v>
      </c>
      <c r="MC86" s="100">
        <f>'initial figures'!$U41/(MC24)</f>
        <v>10530.62782235017</v>
      </c>
      <c r="MD86" s="100">
        <f>'initial figures'!$U41/(MD24)</f>
        <v>10376.674411616706</v>
      </c>
      <c r="ME86" s="100">
        <f>'initial figures'!$U41/(ME24)</f>
        <v>10226.809854063487</v>
      </c>
      <c r="MF86" s="100">
        <f>'initial figures'!$U41/(MF24)</f>
        <v>10080.889019043896</v>
      </c>
      <c r="MG86" s="100">
        <f>'initial figures'!$U41/(MG24)</f>
        <v>9938.772590722685</v>
      </c>
      <c r="MH86" s="100">
        <f>'initial figures'!$U41/(MH24)</f>
        <v>9800.3268605288285</v>
      </c>
      <c r="MI86" s="100">
        <f>'initial figures'!$U41/(MI24)</f>
        <v>9665.423519330292</v>
      </c>
      <c r="MJ86" s="100">
        <f>'initial figures'!$U41/(MJ24)</f>
        <v>9533.9394509594676</v>
      </c>
      <c r="MK86" s="100"/>
      <c r="ML86" s="100"/>
      <c r="MM86" s="100"/>
      <c r="MN86" s="100"/>
      <c r="MO86" s="100"/>
      <c r="MP86" s="100"/>
      <c r="MQ86" s="100"/>
      <c r="MR86" s="100"/>
      <c r="MS86" s="100"/>
      <c r="MT86" s="100"/>
      <c r="MU86" s="100"/>
      <c r="MV86" s="100"/>
      <c r="MW86" s="100"/>
      <c r="MX86" s="100"/>
      <c r="MY86" s="100"/>
      <c r="MZ86" s="100"/>
      <c r="NA86" s="100"/>
      <c r="NB86" s="100"/>
      <c r="NC86" s="100"/>
      <c r="ND86" s="100"/>
      <c r="NE86" s="100"/>
      <c r="NF86" s="100"/>
      <c r="NG86" s="100">
        <f t="shared" ref="NG86:PH86" si="702">MOD(ROUND(NG55*2,-1)/2,360)</f>
        <v>25</v>
      </c>
      <c r="NH86" s="100">
        <f t="shared" si="702"/>
        <v>15</v>
      </c>
      <c r="NI86" s="100">
        <f t="shared" si="702"/>
        <v>10</v>
      </c>
      <c r="NJ86" s="100">
        <f t="shared" si="702"/>
        <v>10</v>
      </c>
      <c r="NK86" s="100">
        <f t="shared" si="702"/>
        <v>10</v>
      </c>
      <c r="NL86" s="100">
        <f t="shared" si="702"/>
        <v>5</v>
      </c>
      <c r="NM86" s="100">
        <f t="shared" si="702"/>
        <v>5</v>
      </c>
      <c r="NN86" s="100">
        <f t="shared" si="702"/>
        <v>5</v>
      </c>
      <c r="NO86" s="100">
        <f t="shared" si="702"/>
        <v>0</v>
      </c>
      <c r="NP86" s="100">
        <f t="shared" si="702"/>
        <v>0</v>
      </c>
      <c r="NQ86" s="100">
        <f t="shared" si="702"/>
        <v>0</v>
      </c>
      <c r="NR86" s="100">
        <f t="shared" si="702"/>
        <v>0</v>
      </c>
      <c r="NS86" s="100">
        <f t="shared" si="702"/>
        <v>0</v>
      </c>
      <c r="NT86" s="100">
        <f t="shared" si="702"/>
        <v>0</v>
      </c>
      <c r="NU86" s="100">
        <f t="shared" si="702"/>
        <v>0</v>
      </c>
      <c r="NV86" s="100">
        <f t="shared" si="702"/>
        <v>355</v>
      </c>
      <c r="NW86" s="100">
        <f t="shared" si="702"/>
        <v>355</v>
      </c>
      <c r="NX86" s="100">
        <f t="shared" si="702"/>
        <v>355</v>
      </c>
      <c r="NY86" s="100">
        <f t="shared" si="702"/>
        <v>355</v>
      </c>
      <c r="NZ86" s="100">
        <f t="shared" si="702"/>
        <v>355</v>
      </c>
      <c r="OA86" s="100">
        <f t="shared" si="702"/>
        <v>355</v>
      </c>
      <c r="OB86" s="100">
        <f t="shared" si="702"/>
        <v>355</v>
      </c>
      <c r="OC86" s="100">
        <f t="shared" si="702"/>
        <v>355</v>
      </c>
      <c r="OD86" s="100">
        <f t="shared" si="702"/>
        <v>355</v>
      </c>
      <c r="OE86" s="100">
        <f t="shared" si="702"/>
        <v>355</v>
      </c>
      <c r="OF86" s="100">
        <f t="shared" si="702"/>
        <v>355</v>
      </c>
      <c r="OG86" s="100">
        <f t="shared" si="702"/>
        <v>355</v>
      </c>
      <c r="OH86" s="100">
        <f t="shared" si="702"/>
        <v>355</v>
      </c>
      <c r="OI86" s="100">
        <f t="shared" si="702"/>
        <v>355</v>
      </c>
      <c r="OJ86" s="100">
        <f t="shared" si="702"/>
        <v>355</v>
      </c>
      <c r="OK86" s="100">
        <f t="shared" si="702"/>
        <v>355</v>
      </c>
      <c r="OL86" s="100">
        <f t="shared" si="702"/>
        <v>355</v>
      </c>
      <c r="OM86" s="100">
        <f t="shared" si="702"/>
        <v>355</v>
      </c>
      <c r="ON86" s="100">
        <f t="shared" si="702"/>
        <v>355</v>
      </c>
      <c r="OO86" s="100">
        <f t="shared" si="702"/>
        <v>355</v>
      </c>
      <c r="OP86" s="100">
        <f t="shared" si="702"/>
        <v>355</v>
      </c>
      <c r="OQ86" s="100">
        <f t="shared" si="702"/>
        <v>350</v>
      </c>
      <c r="OR86" s="100">
        <f t="shared" si="702"/>
        <v>350</v>
      </c>
      <c r="OS86" s="100">
        <f t="shared" si="702"/>
        <v>350</v>
      </c>
      <c r="OT86" s="100">
        <f t="shared" si="702"/>
        <v>350</v>
      </c>
      <c r="OU86" s="100">
        <f t="shared" si="702"/>
        <v>350</v>
      </c>
      <c r="OV86" s="100">
        <f t="shared" si="702"/>
        <v>350</v>
      </c>
      <c r="OW86" s="100">
        <f t="shared" si="702"/>
        <v>350</v>
      </c>
      <c r="OX86" s="100">
        <f t="shared" si="702"/>
        <v>350</v>
      </c>
      <c r="OY86" s="100">
        <f t="shared" si="702"/>
        <v>350</v>
      </c>
      <c r="OZ86" s="100">
        <f t="shared" si="702"/>
        <v>350</v>
      </c>
      <c r="PA86" s="100">
        <f t="shared" si="702"/>
        <v>345</v>
      </c>
      <c r="PB86" s="100">
        <f t="shared" si="702"/>
        <v>345</v>
      </c>
      <c r="PC86" s="100">
        <f t="shared" si="702"/>
        <v>345</v>
      </c>
      <c r="PD86" s="100">
        <f t="shared" si="702"/>
        <v>345</v>
      </c>
      <c r="PE86" s="100">
        <f t="shared" si="702"/>
        <v>345</v>
      </c>
      <c r="PF86" s="100">
        <f t="shared" si="702"/>
        <v>345</v>
      </c>
      <c r="PG86" s="100">
        <f t="shared" si="702"/>
        <v>345</v>
      </c>
      <c r="PH86" s="100">
        <f t="shared" si="702"/>
        <v>345</v>
      </c>
      <c r="PI86" s="100"/>
      <c r="PJ86" s="100"/>
      <c r="PK86" s="100"/>
    </row>
    <row r="87" spans="1:427" x14ac:dyDescent="0.2">
      <c r="A87" s="92"/>
      <c r="B87" s="92"/>
      <c r="C87" s="101">
        <v>19</v>
      </c>
      <c r="D87" s="98">
        <f>'initial figures'!$P42/(D25)</f>
        <v>87647.993495411501</v>
      </c>
      <c r="E87" s="98">
        <f>'initial figures'!$P42/(E25)</f>
        <v>66231.361786080102</v>
      </c>
      <c r="F87" s="98">
        <f>'initial figures'!$P42/(F25)</f>
        <v>58624.276354809626</v>
      </c>
      <c r="G87" s="98">
        <f>'initial figures'!$P42/(G25)</f>
        <v>52459.651305130719</v>
      </c>
      <c r="H87" s="98">
        <f>'initial figures'!$P42/(H25)</f>
        <v>47395.275298487642</v>
      </c>
      <c r="I87" s="98">
        <f>'initial figures'!$P42/(I25)</f>
        <v>43178.124218668861</v>
      </c>
      <c r="J87" s="98">
        <f>'initial figures'!$P42/(J25)</f>
        <v>39621.836345708914</v>
      </c>
      <c r="K87" s="98">
        <f>'initial figures'!$P42/(K25)</f>
        <v>36588.170713963314</v>
      </c>
      <c r="L87" s="98">
        <f>'initial figures'!$P42/(L25)</f>
        <v>33973.390300590763</v>
      </c>
      <c r="M87" s="98">
        <f>'initial figures'!$P42/(M25)</f>
        <v>31698.623018350627</v>
      </c>
      <c r="N87" s="98">
        <f>'initial figures'!$P42/(N25)</f>
        <v>29703.09782062655</v>
      </c>
      <c r="O87" s="98">
        <f>'initial figures'!$P42/(O25)</f>
        <v>27939.382598621916</v>
      </c>
      <c r="P87" s="98">
        <f>'initial figures'!$P42/(P25)</f>
        <v>26370.001803133848</v>
      </c>
      <c r="Q87" s="98">
        <f>'initial figures'!$P42/(Q25)</f>
        <v>24965.006868257005</v>
      </c>
      <c r="R87" s="98">
        <f>'initial figures'!$P42/(R25)</f>
        <v>23700.209649540415</v>
      </c>
      <c r="S87" s="98">
        <f>'initial figures'!$P42/(S25)</f>
        <v>22555.882011635131</v>
      </c>
      <c r="T87" s="98">
        <f>'initial figures'!$P42/(T25)</f>
        <v>21515.786941313338</v>
      </c>
      <c r="U87" s="98">
        <f>'initial figures'!$P42/(U25)</f>
        <v>20566.448249658442</v>
      </c>
      <c r="V87" s="98">
        <f>'initial figures'!$P42/(V25)</f>
        <v>20566.448249658442</v>
      </c>
      <c r="W87" s="98">
        <f>'initial figures'!$P42/(W25)</f>
        <v>19201.9775302157</v>
      </c>
      <c r="X87" s="98">
        <f>'initial figures'!$P42/(X25)</f>
        <v>18584.742665421782</v>
      </c>
      <c r="Y87" s="98">
        <f>'initial figures'!$P42/(Y25)</f>
        <v>18005.562359993914</v>
      </c>
      <c r="Z87" s="98">
        <f>'initial figures'!$P42/(Z25)</f>
        <v>17461.056283677895</v>
      </c>
      <c r="AA87" s="98">
        <f>'initial figures'!$P42/(AA25)</f>
        <v>16948.229160955794</v>
      </c>
      <c r="AB87" s="98">
        <f>'initial figures'!$P42/(AB25)</f>
        <v>16464.417983633968</v>
      </c>
      <c r="AC87" s="98">
        <f>'initial figures'!$P42/(AC25)</f>
        <v>16007.247591332905</v>
      </c>
      <c r="AD87" s="98">
        <f>'initial figures'!$P42/(AD25)</f>
        <v>15574.593127742606</v>
      </c>
      <c r="AE87" s="98">
        <f>'initial figures'!$P42/(AE25)</f>
        <v>15164.548173802685</v>
      </c>
      <c r="AF87" s="98">
        <f>'initial figures'!$P42/(AF25)</f>
        <v>14775.397589701643</v>
      </c>
      <c r="AG87" s="98">
        <f>'initial figures'!$P42/(AG25)</f>
        <v>14405.594280062458</v>
      </c>
      <c r="AH87" s="98">
        <f>'initial figures'!$P42/(AH25)</f>
        <v>14053.739241726416</v>
      </c>
      <c r="AI87" s="98">
        <f>'initial figures'!$P42/(AI25)</f>
        <v>13718.564369415068</v>
      </c>
      <c r="AJ87" s="98">
        <f>'initial figures'!$P42/(AJ25)</f>
        <v>13398.9175875574</v>
      </c>
      <c r="AK87" s="98">
        <f>'initial figures'!$P42/(AK25)</f>
        <v>13093.749951576156</v>
      </c>
      <c r="AL87" s="98">
        <f>'initial figures'!$P42/(AL25)</f>
        <v>12802.10442269062</v>
      </c>
      <c r="AM87" s="98">
        <f>'initial figures'!$P42/(AM25)</f>
        <v>12523.106069734104</v>
      </c>
      <c r="AN87" s="98">
        <f>'initial figures'!$P42/(AN25)</f>
        <v>12537.005098940981</v>
      </c>
      <c r="AO87" s="98">
        <f>'initial figures'!$P42/(AO25)</f>
        <v>12122.244085745042</v>
      </c>
      <c r="AP87" s="98">
        <f>'initial figures'!$P42/(AP25)</f>
        <v>11923.84766759489</v>
      </c>
      <c r="AQ87" s="98">
        <f>'initial figures'!$P42/(AQ25)</f>
        <v>11731.152686737998</v>
      </c>
      <c r="AR87" s="98">
        <f>'initial figures'!$P42/(AR25)</f>
        <v>11543.952285330835</v>
      </c>
      <c r="AS87" s="98">
        <f>'initial figures'!$P42/(AS25)</f>
        <v>11362.046904422183</v>
      </c>
      <c r="AT87" s="98">
        <f>'initial figures'!$P42/(AT25)</f>
        <v>11185.244230136863</v>
      </c>
      <c r="AU87" s="98">
        <f>'initial figures'!$P42/(AU25)</f>
        <v>11013.359097388775</v>
      </c>
      <c r="AV87" s="98">
        <f>'initial figures'!$P42/(AV25)</f>
        <v>10846.213359998512</v>
      </c>
      <c r="AW87" s="98">
        <f>'initial figures'!$P42/(AW25)</f>
        <v>10683.635734656436</v>
      </c>
      <c r="AX87" s="98">
        <f>'initial figures'!$P42/(AX25)</f>
        <v>10525.461624950758</v>
      </c>
      <c r="AY87" s="98">
        <f>'initial figures'!$P42/(AY25)</f>
        <v>10371.532930642083</v>
      </c>
      <c r="AZ87" s="98">
        <f>'initial figures'!$P42/(AZ25)</f>
        <v>10221.697846484889</v>
      </c>
      <c r="BA87" s="98">
        <f>'initial figures'!$P42/(BA25)</f>
        <v>10075.810654150144</v>
      </c>
      <c r="BB87" s="98">
        <f>'initial figures'!$P42/(BB25)</f>
        <v>9933.7315101717686</v>
      </c>
      <c r="BC87" s="98">
        <f>'initial figures'!$P42/(BC25)</f>
        <v>9795.326232306732</v>
      </c>
      <c r="BD87" s="98">
        <f>'initial figures'!$P42/(BD25)</f>
        <v>9660.4660862489618</v>
      </c>
      <c r="BE87" s="98">
        <f>'initial figures'!$P42/(BE25)</f>
        <v>9529.0275742592949</v>
      </c>
      <c r="BF87" s="98"/>
      <c r="BG87" s="98"/>
      <c r="BH87" s="98"/>
      <c r="BI87" s="98"/>
      <c r="BJ87" s="98"/>
      <c r="BK87" s="98"/>
      <c r="BL87" s="98"/>
      <c r="BM87" s="98"/>
      <c r="BN87" s="98"/>
      <c r="BO87" s="98"/>
      <c r="BP87" s="98"/>
      <c r="BQ87" s="98"/>
      <c r="BR87" s="98"/>
      <c r="BS87" s="98"/>
      <c r="BT87" s="98"/>
      <c r="BU87" s="98"/>
      <c r="BV87" s="98"/>
      <c r="BW87" s="98"/>
      <c r="BX87" s="98"/>
      <c r="BY87" s="98"/>
      <c r="BZ87" s="98">
        <f t="shared" si="648"/>
        <v>25</v>
      </c>
      <c r="CA87" s="98">
        <f t="shared" ref="CA87:EA87" si="703">MOD(ROUND(CA56*2,-1)/2,360)</f>
        <v>15</v>
      </c>
      <c r="CB87" s="98">
        <f t="shared" si="703"/>
        <v>10</v>
      </c>
      <c r="CC87" s="98">
        <f t="shared" si="703"/>
        <v>10</v>
      </c>
      <c r="CD87" s="98">
        <f t="shared" si="703"/>
        <v>5</v>
      </c>
      <c r="CE87" s="98">
        <f t="shared" si="703"/>
        <v>5</v>
      </c>
      <c r="CF87" s="98">
        <f t="shared" si="703"/>
        <v>5</v>
      </c>
      <c r="CG87" s="98">
        <f t="shared" si="703"/>
        <v>0</v>
      </c>
      <c r="CH87" s="98">
        <f t="shared" si="703"/>
        <v>0</v>
      </c>
      <c r="CI87" s="98">
        <f t="shared" si="703"/>
        <v>0</v>
      </c>
      <c r="CJ87" s="98">
        <f t="shared" si="703"/>
        <v>0</v>
      </c>
      <c r="CK87" s="98">
        <f t="shared" si="703"/>
        <v>0</v>
      </c>
      <c r="CL87" s="98">
        <f t="shared" si="703"/>
        <v>355</v>
      </c>
      <c r="CM87" s="98">
        <f t="shared" si="703"/>
        <v>355</v>
      </c>
      <c r="CN87" s="98">
        <f t="shared" si="703"/>
        <v>355</v>
      </c>
      <c r="CO87" s="98">
        <f t="shared" si="703"/>
        <v>355</v>
      </c>
      <c r="CP87" s="98">
        <f t="shared" si="703"/>
        <v>355</v>
      </c>
      <c r="CQ87" s="98">
        <f t="shared" si="703"/>
        <v>355</v>
      </c>
      <c r="CR87" s="98">
        <f t="shared" si="703"/>
        <v>355</v>
      </c>
      <c r="CS87" s="98">
        <f t="shared" si="703"/>
        <v>355</v>
      </c>
      <c r="CT87" s="98">
        <f t="shared" si="703"/>
        <v>355</v>
      </c>
      <c r="CU87" s="98">
        <f t="shared" si="703"/>
        <v>355</v>
      </c>
      <c r="CV87" s="98">
        <f t="shared" si="703"/>
        <v>355</v>
      </c>
      <c r="CW87" s="98">
        <f t="shared" si="703"/>
        <v>355</v>
      </c>
      <c r="CX87" s="98">
        <f t="shared" si="703"/>
        <v>355</v>
      </c>
      <c r="CY87" s="98">
        <f t="shared" si="703"/>
        <v>355</v>
      </c>
      <c r="CZ87" s="98">
        <f t="shared" si="703"/>
        <v>355</v>
      </c>
      <c r="DA87" s="98">
        <f t="shared" si="703"/>
        <v>355</v>
      </c>
      <c r="DB87" s="98">
        <f t="shared" si="703"/>
        <v>350</v>
      </c>
      <c r="DC87" s="98">
        <f t="shared" si="703"/>
        <v>350</v>
      </c>
      <c r="DD87" s="98">
        <f t="shared" si="703"/>
        <v>350</v>
      </c>
      <c r="DE87" s="98">
        <f t="shared" si="703"/>
        <v>350</v>
      </c>
      <c r="DF87" s="98">
        <f t="shared" si="703"/>
        <v>350</v>
      </c>
      <c r="DG87" s="98">
        <f t="shared" si="703"/>
        <v>350</v>
      </c>
      <c r="DH87" s="98">
        <f t="shared" si="703"/>
        <v>350</v>
      </c>
      <c r="DI87" s="98">
        <f t="shared" si="703"/>
        <v>350</v>
      </c>
      <c r="DJ87" s="98">
        <f t="shared" si="703"/>
        <v>350</v>
      </c>
      <c r="DK87" s="98">
        <f t="shared" si="703"/>
        <v>350</v>
      </c>
      <c r="DL87" s="98">
        <f t="shared" si="703"/>
        <v>350</v>
      </c>
      <c r="DM87" s="98">
        <f t="shared" si="703"/>
        <v>350</v>
      </c>
      <c r="DN87" s="98">
        <f t="shared" si="703"/>
        <v>350</v>
      </c>
      <c r="DO87" s="98">
        <f t="shared" si="703"/>
        <v>350</v>
      </c>
      <c r="DP87" s="98">
        <f t="shared" si="703"/>
        <v>350</v>
      </c>
      <c r="DQ87" s="98">
        <f t="shared" si="703"/>
        <v>345</v>
      </c>
      <c r="DR87" s="98">
        <f t="shared" si="703"/>
        <v>345</v>
      </c>
      <c r="DS87" s="98">
        <f t="shared" si="703"/>
        <v>345</v>
      </c>
      <c r="DT87" s="98">
        <f t="shared" si="703"/>
        <v>345</v>
      </c>
      <c r="DU87" s="98">
        <f t="shared" si="703"/>
        <v>345</v>
      </c>
      <c r="DV87" s="98">
        <f t="shared" si="703"/>
        <v>345</v>
      </c>
      <c r="DW87" s="98">
        <f t="shared" si="703"/>
        <v>345</v>
      </c>
      <c r="DX87" s="98">
        <f t="shared" si="703"/>
        <v>345</v>
      </c>
      <c r="DY87" s="98">
        <f t="shared" si="703"/>
        <v>345</v>
      </c>
      <c r="DZ87" s="98">
        <f t="shared" si="703"/>
        <v>345</v>
      </c>
      <c r="EA87" s="98">
        <f t="shared" si="703"/>
        <v>345</v>
      </c>
      <c r="EB87" s="98"/>
      <c r="EC87" s="98"/>
      <c r="ED87" s="98"/>
      <c r="EE87" s="98"/>
      <c r="EF87" s="98"/>
      <c r="EG87" s="98"/>
      <c r="EH87" s="98"/>
      <c r="EI87" s="98"/>
      <c r="EJ87" s="98"/>
      <c r="EK87" s="98"/>
      <c r="EL87" s="98"/>
      <c r="EM87" s="98"/>
      <c r="EN87" s="98"/>
      <c r="EO87" s="98"/>
      <c r="EP87" s="98"/>
      <c r="EU87" s="94"/>
      <c r="EV87" s="94"/>
      <c r="EW87" s="94"/>
      <c r="EX87" s="102">
        <v>19</v>
      </c>
      <c r="EY87" s="99">
        <f>'initial figures'!$S42/(EY25)</f>
        <v>87647.993495411501</v>
      </c>
      <c r="EZ87" s="99">
        <f>'initial figures'!$S42/(EZ25)</f>
        <v>66231.361786080102</v>
      </c>
      <c r="FA87" s="99">
        <f>'initial figures'!$S42/(FA25)</f>
        <v>58624.276354809626</v>
      </c>
      <c r="FB87" s="99">
        <f>'initial figures'!$S42/(FB25)</f>
        <v>52459.651305130719</v>
      </c>
      <c r="FC87" s="99">
        <f>'initial figures'!$S42/(FC25)</f>
        <v>47395.275298487642</v>
      </c>
      <c r="FD87" s="99">
        <f>'initial figures'!$S42/(FD25)</f>
        <v>43178.124218668861</v>
      </c>
      <c r="FE87" s="99">
        <f>'initial figures'!$S42/(FE25)</f>
        <v>39621.836345708914</v>
      </c>
      <c r="FF87" s="99">
        <f>'initial figures'!$S42/(FF25)</f>
        <v>36588.170713963314</v>
      </c>
      <c r="FG87" s="99">
        <f>'initial figures'!$S42/(FG25)</f>
        <v>33973.390300590763</v>
      </c>
      <c r="FH87" s="99">
        <f>'initial figures'!$S42/(FH25)</f>
        <v>31698.623018350627</v>
      </c>
      <c r="FI87" s="99">
        <f>'initial figures'!$S42/(FI25)</f>
        <v>29703.09782062655</v>
      </c>
      <c r="FJ87" s="99">
        <f>'initial figures'!$S42/(FJ25)</f>
        <v>27939.382598621916</v>
      </c>
      <c r="FK87" s="99">
        <f>'initial figures'!$S42/(FK25)</f>
        <v>26370.001803133848</v>
      </c>
      <c r="FL87" s="99">
        <f>'initial figures'!$S42/(FL25)</f>
        <v>24965.006868257005</v>
      </c>
      <c r="FM87" s="99">
        <f>'initial figures'!$S42/(FM25)</f>
        <v>23700.209649540415</v>
      </c>
      <c r="FN87" s="99">
        <f>'initial figures'!$S42/(FN25)</f>
        <v>22555.882011635131</v>
      </c>
      <c r="FO87" s="99">
        <f>'initial figures'!$S42/(FO25)</f>
        <v>21515.786941313338</v>
      </c>
      <c r="FP87" s="99">
        <f>'initial figures'!$S42/(FP25)</f>
        <v>20566.448249658442</v>
      </c>
      <c r="FQ87" s="99">
        <f>'initial figures'!$S42/(FQ25)</f>
        <v>20566.448249658442</v>
      </c>
      <c r="FR87" s="99">
        <f>'initial figures'!$S42/(FR25)</f>
        <v>19201.9775302157</v>
      </c>
      <c r="FS87" s="99">
        <f>'initial figures'!$S42/(FS25)</f>
        <v>18584.742665421782</v>
      </c>
      <c r="FT87" s="99">
        <f>'initial figures'!$S42/(FT25)</f>
        <v>18005.562359993914</v>
      </c>
      <c r="FU87" s="99">
        <f>'initial figures'!$S42/(FU25)</f>
        <v>17461.056283677895</v>
      </c>
      <c r="FV87" s="99">
        <f>'initial figures'!$S42/(FV25)</f>
        <v>16948.229160955794</v>
      </c>
      <c r="FW87" s="99">
        <f>'initial figures'!$S42/(FW25)</f>
        <v>16464.417983633968</v>
      </c>
      <c r="FX87" s="99">
        <f>'initial figures'!$S42/(FX25)</f>
        <v>16007.247591332905</v>
      </c>
      <c r="FY87" s="99">
        <f>'initial figures'!$S42/(FY25)</f>
        <v>15574.593127742606</v>
      </c>
      <c r="FZ87" s="99">
        <f>'initial figures'!$S42/(FZ25)</f>
        <v>15164.548173802685</v>
      </c>
      <c r="GA87" s="99">
        <f>'initial figures'!$S42/(GA25)</f>
        <v>14775.397589701643</v>
      </c>
      <c r="GB87" s="99">
        <f>'initial figures'!$S42/(GB25)</f>
        <v>14405.594280062458</v>
      </c>
      <c r="GC87" s="99">
        <f>'initial figures'!$S42/(GC25)</f>
        <v>14053.739241726416</v>
      </c>
      <c r="GD87" s="99">
        <f>'initial figures'!$S42/(GD25)</f>
        <v>13718.564369415068</v>
      </c>
      <c r="GE87" s="99">
        <f>'initial figures'!$S42/(GE25)</f>
        <v>13398.9175875574</v>
      </c>
      <c r="GF87" s="99">
        <f>'initial figures'!$S42/(GF25)</f>
        <v>13093.749951576156</v>
      </c>
      <c r="GG87" s="99">
        <f>'initial figures'!$S42/(GG25)</f>
        <v>12802.10442269062</v>
      </c>
      <c r="GH87" s="99">
        <f>'initial figures'!$S42/(GH25)</f>
        <v>12523.106069734104</v>
      </c>
      <c r="GI87" s="99">
        <f>'initial figures'!$S42/(GI25)</f>
        <v>12537.005098940981</v>
      </c>
      <c r="GJ87" s="99">
        <f>'initial figures'!$S42/(GJ25)</f>
        <v>12122.244085745042</v>
      </c>
      <c r="GK87" s="99">
        <f>'initial figures'!$S42/(GK25)</f>
        <v>11923.84766759489</v>
      </c>
      <c r="GL87" s="99">
        <f>'initial figures'!$S42/(GL25)</f>
        <v>11731.152686737998</v>
      </c>
      <c r="GM87" s="99">
        <f>'initial figures'!$S42/(GM25)</f>
        <v>11543.952285330835</v>
      </c>
      <c r="GN87" s="99">
        <f>'initial figures'!$S42/(GN25)</f>
        <v>11362.046904422183</v>
      </c>
      <c r="GO87" s="99">
        <f>'initial figures'!$S42/(GO25)</f>
        <v>11185.244230136863</v>
      </c>
      <c r="GP87" s="99">
        <f>'initial figures'!$S42/(GP25)</f>
        <v>11013.359097388775</v>
      </c>
      <c r="GQ87" s="99">
        <f>'initial figures'!$S42/(GQ25)</f>
        <v>10846.213359998512</v>
      </c>
      <c r="GR87" s="99">
        <f>'initial figures'!$S42/(GR25)</f>
        <v>10683.635734656436</v>
      </c>
      <c r="GS87" s="99">
        <f>'initial figures'!$S42/(GS25)</f>
        <v>10525.461624950758</v>
      </c>
      <c r="GT87" s="99">
        <f>'initial figures'!$S42/(GT25)</f>
        <v>10371.532930642083</v>
      </c>
      <c r="GU87" s="99">
        <f>'initial figures'!$S42/(GU25)</f>
        <v>10221.697846484889</v>
      </c>
      <c r="GV87" s="99">
        <f>'initial figures'!$S42/(GV25)</f>
        <v>10075.810654150144</v>
      </c>
      <c r="GW87" s="99">
        <f>'initial figures'!$S42/(GW25)</f>
        <v>9933.7315101717686</v>
      </c>
      <c r="GX87" s="99">
        <f>'initial figures'!$S42/(GX25)</f>
        <v>9795.326232306732</v>
      </c>
      <c r="GY87" s="99">
        <f>'initial figures'!$S42/(GY25)</f>
        <v>9660.4660862489618</v>
      </c>
      <c r="GZ87" s="99">
        <f>'initial figures'!$S42/(GZ25)</f>
        <v>9529.0275742592949</v>
      </c>
      <c r="HA87" s="99"/>
      <c r="HB87" s="99"/>
      <c r="HC87" s="99"/>
      <c r="HD87" s="99"/>
      <c r="HE87" s="99"/>
      <c r="HF87" s="99"/>
      <c r="HG87" s="99"/>
      <c r="HH87" s="99"/>
      <c r="HI87" s="99"/>
      <c r="HJ87" s="99"/>
      <c r="HK87" s="99"/>
      <c r="HL87" s="99"/>
      <c r="HM87" s="99"/>
      <c r="HN87" s="99"/>
      <c r="HO87" s="99"/>
      <c r="HP87" s="99"/>
      <c r="HQ87" s="99"/>
      <c r="HR87" s="99"/>
      <c r="HS87" s="99"/>
      <c r="HT87" s="99"/>
      <c r="HU87" s="99"/>
      <c r="HV87" s="99"/>
      <c r="HW87" s="99">
        <f t="shared" ref="HW87:JX87" si="704">MOD(ROUND(HW56*2,-1)/2,360)</f>
        <v>25</v>
      </c>
      <c r="HX87" s="99">
        <f t="shared" si="704"/>
        <v>15</v>
      </c>
      <c r="HY87" s="99">
        <f t="shared" si="704"/>
        <v>10</v>
      </c>
      <c r="HZ87" s="99">
        <f t="shared" si="704"/>
        <v>10</v>
      </c>
      <c r="IA87" s="99">
        <f t="shared" si="704"/>
        <v>5</v>
      </c>
      <c r="IB87" s="99">
        <f t="shared" si="704"/>
        <v>5</v>
      </c>
      <c r="IC87" s="99">
        <f t="shared" si="704"/>
        <v>5</v>
      </c>
      <c r="ID87" s="99">
        <f t="shared" si="704"/>
        <v>0</v>
      </c>
      <c r="IE87" s="99">
        <f t="shared" si="704"/>
        <v>0</v>
      </c>
      <c r="IF87" s="99">
        <f t="shared" si="704"/>
        <v>0</v>
      </c>
      <c r="IG87" s="99">
        <f t="shared" si="704"/>
        <v>0</v>
      </c>
      <c r="IH87" s="99">
        <f t="shared" si="704"/>
        <v>0</v>
      </c>
      <c r="II87" s="99">
        <f t="shared" si="704"/>
        <v>355</v>
      </c>
      <c r="IJ87" s="99">
        <f t="shared" si="704"/>
        <v>355</v>
      </c>
      <c r="IK87" s="99">
        <f t="shared" si="704"/>
        <v>355</v>
      </c>
      <c r="IL87" s="99">
        <f t="shared" si="704"/>
        <v>355</v>
      </c>
      <c r="IM87" s="99">
        <f t="shared" si="704"/>
        <v>355</v>
      </c>
      <c r="IN87" s="99">
        <f t="shared" si="704"/>
        <v>355</v>
      </c>
      <c r="IO87" s="99">
        <f t="shared" si="704"/>
        <v>355</v>
      </c>
      <c r="IP87" s="99">
        <f t="shared" si="704"/>
        <v>355</v>
      </c>
      <c r="IQ87" s="99">
        <f t="shared" si="704"/>
        <v>355</v>
      </c>
      <c r="IR87" s="99">
        <f t="shared" si="704"/>
        <v>355</v>
      </c>
      <c r="IS87" s="99">
        <f t="shared" si="704"/>
        <v>355</v>
      </c>
      <c r="IT87" s="99">
        <f t="shared" si="704"/>
        <v>355</v>
      </c>
      <c r="IU87" s="99">
        <f t="shared" si="704"/>
        <v>355</v>
      </c>
      <c r="IV87" s="99">
        <f t="shared" si="704"/>
        <v>355</v>
      </c>
      <c r="IW87" s="99">
        <f t="shared" si="704"/>
        <v>355</v>
      </c>
      <c r="IX87" s="99">
        <f t="shared" si="704"/>
        <v>355</v>
      </c>
      <c r="IY87" s="99">
        <f t="shared" si="704"/>
        <v>350</v>
      </c>
      <c r="IZ87" s="99">
        <f t="shared" si="704"/>
        <v>350</v>
      </c>
      <c r="JA87" s="99">
        <f t="shared" si="704"/>
        <v>350</v>
      </c>
      <c r="JB87" s="99">
        <f t="shared" si="704"/>
        <v>350</v>
      </c>
      <c r="JC87" s="99">
        <f t="shared" si="704"/>
        <v>350</v>
      </c>
      <c r="JD87" s="99">
        <f t="shared" si="704"/>
        <v>350</v>
      </c>
      <c r="JE87" s="99">
        <f t="shared" si="704"/>
        <v>350</v>
      </c>
      <c r="JF87" s="99">
        <f t="shared" si="704"/>
        <v>350</v>
      </c>
      <c r="JG87" s="99">
        <f t="shared" si="704"/>
        <v>350</v>
      </c>
      <c r="JH87" s="99">
        <f t="shared" si="704"/>
        <v>350</v>
      </c>
      <c r="JI87" s="99">
        <f t="shared" si="704"/>
        <v>350</v>
      </c>
      <c r="JJ87" s="99">
        <f t="shared" si="704"/>
        <v>350</v>
      </c>
      <c r="JK87" s="99">
        <f t="shared" si="704"/>
        <v>350</v>
      </c>
      <c r="JL87" s="99">
        <f t="shared" si="704"/>
        <v>350</v>
      </c>
      <c r="JM87" s="99">
        <f t="shared" si="704"/>
        <v>350</v>
      </c>
      <c r="JN87" s="99">
        <f t="shared" si="704"/>
        <v>345</v>
      </c>
      <c r="JO87" s="99">
        <f t="shared" si="704"/>
        <v>345</v>
      </c>
      <c r="JP87" s="99">
        <f t="shared" si="704"/>
        <v>345</v>
      </c>
      <c r="JQ87" s="99">
        <f t="shared" si="704"/>
        <v>345</v>
      </c>
      <c r="JR87" s="99">
        <f t="shared" si="704"/>
        <v>345</v>
      </c>
      <c r="JS87" s="99">
        <f t="shared" si="704"/>
        <v>345</v>
      </c>
      <c r="JT87" s="99">
        <f t="shared" si="704"/>
        <v>345</v>
      </c>
      <c r="JU87" s="99">
        <f t="shared" si="704"/>
        <v>345</v>
      </c>
      <c r="JV87" s="99">
        <f t="shared" si="704"/>
        <v>345</v>
      </c>
      <c r="JW87" s="99">
        <f t="shared" si="704"/>
        <v>345</v>
      </c>
      <c r="JX87" s="99">
        <f t="shared" si="704"/>
        <v>345</v>
      </c>
      <c r="JY87" s="99"/>
      <c r="JZ87" s="99"/>
      <c r="KA87" s="99"/>
      <c r="KH87" s="103">
        <v>19</v>
      </c>
      <c r="KI87" s="100">
        <f>'initial figures'!$U42/(KI25)</f>
        <v>87647.993495411501</v>
      </c>
      <c r="KJ87" s="100">
        <f>'initial figures'!$U42/(KJ25)</f>
        <v>66231.361786080102</v>
      </c>
      <c r="KK87" s="100">
        <f>'initial figures'!$U42/(KK25)</f>
        <v>58624.276354809626</v>
      </c>
      <c r="KL87" s="100">
        <f>'initial figures'!$U42/(KL25)</f>
        <v>52459.651305130719</v>
      </c>
      <c r="KM87" s="100">
        <f>'initial figures'!$U42/(KM25)</f>
        <v>47395.275298487642</v>
      </c>
      <c r="KN87" s="100">
        <f>'initial figures'!$U42/(KN25)</f>
        <v>43178.124218668861</v>
      </c>
      <c r="KO87" s="100">
        <f>'initial figures'!$U42/(KO25)</f>
        <v>39621.836345708914</v>
      </c>
      <c r="KP87" s="100">
        <f>'initial figures'!$U42/(KP25)</f>
        <v>36588.170713963314</v>
      </c>
      <c r="KQ87" s="100">
        <f>'initial figures'!$U42/(KQ25)</f>
        <v>33973.390300590763</v>
      </c>
      <c r="KR87" s="100">
        <f>'initial figures'!$U42/(KR25)</f>
        <v>31698.623018350627</v>
      </c>
      <c r="KS87" s="100">
        <f>'initial figures'!$U42/(KS25)</f>
        <v>29703.09782062655</v>
      </c>
      <c r="KT87" s="100">
        <f>'initial figures'!$U42/(KT25)</f>
        <v>27939.382598621916</v>
      </c>
      <c r="KU87" s="100">
        <f>'initial figures'!$U42/(KU25)</f>
        <v>26370.001803133848</v>
      </c>
      <c r="KV87" s="100">
        <f>'initial figures'!$U42/(KV25)</f>
        <v>24965.006868257005</v>
      </c>
      <c r="KW87" s="100">
        <f>'initial figures'!$U42/(KW25)</f>
        <v>23700.209649540415</v>
      </c>
      <c r="KX87" s="100">
        <f>'initial figures'!$U42/(KX25)</f>
        <v>22555.882011635131</v>
      </c>
      <c r="KY87" s="100">
        <f>'initial figures'!$U42/(KY25)</f>
        <v>21515.786941313338</v>
      </c>
      <c r="KZ87" s="100">
        <f>'initial figures'!$U42/(KZ25)</f>
        <v>20566.448249658442</v>
      </c>
      <c r="LA87" s="100">
        <f>'initial figures'!$U42/(LA25)</f>
        <v>20566.448249658442</v>
      </c>
      <c r="LB87" s="100">
        <f>'initial figures'!$U42/(LB25)</f>
        <v>19201.9775302157</v>
      </c>
      <c r="LC87" s="100">
        <f>'initial figures'!$U42/(LC25)</f>
        <v>18584.742665421782</v>
      </c>
      <c r="LD87" s="100">
        <f>'initial figures'!$U42/(LD25)</f>
        <v>18005.562359993914</v>
      </c>
      <c r="LE87" s="100">
        <f>'initial figures'!$U42/(LE25)</f>
        <v>17461.056283677895</v>
      </c>
      <c r="LF87" s="100">
        <f>'initial figures'!$U42/(LF25)</f>
        <v>16948.229160955794</v>
      </c>
      <c r="LG87" s="100">
        <f>'initial figures'!$U42/(LG25)</f>
        <v>16464.417983633968</v>
      </c>
      <c r="LH87" s="100">
        <f>'initial figures'!$U42/(LH25)</f>
        <v>16007.247591332905</v>
      </c>
      <c r="LI87" s="100">
        <f>'initial figures'!$U42/(LI25)</f>
        <v>15574.593127742606</v>
      </c>
      <c r="LJ87" s="100">
        <f>'initial figures'!$U42/(LJ25)</f>
        <v>15164.548173802685</v>
      </c>
      <c r="LK87" s="100">
        <f>'initial figures'!$U42/(LK25)</f>
        <v>14775.397589701643</v>
      </c>
      <c r="LL87" s="100">
        <f>'initial figures'!$U42/(LL25)</f>
        <v>14405.594280062458</v>
      </c>
      <c r="LM87" s="100">
        <f>'initial figures'!$U42/(LM25)</f>
        <v>14053.739241726416</v>
      </c>
      <c r="LN87" s="100">
        <f>'initial figures'!$U42/(LN25)</f>
        <v>13718.564369415068</v>
      </c>
      <c r="LO87" s="100">
        <f>'initial figures'!$U42/(LO25)</f>
        <v>13398.9175875574</v>
      </c>
      <c r="LP87" s="100">
        <f>'initial figures'!$U42/(LP25)</f>
        <v>13093.749951576156</v>
      </c>
      <c r="LQ87" s="100">
        <f>'initial figures'!$U42/(LQ25)</f>
        <v>12802.10442269062</v>
      </c>
      <c r="LR87" s="100">
        <f>'initial figures'!$U42/(LR25)</f>
        <v>12523.106069734104</v>
      </c>
      <c r="LS87" s="100">
        <f>'initial figures'!$U42/(LS25)</f>
        <v>12537.005098940981</v>
      </c>
      <c r="LT87" s="100">
        <f>'initial figures'!$U42/(LT25)</f>
        <v>12122.244085745042</v>
      </c>
      <c r="LU87" s="100">
        <f>'initial figures'!$U42/(LU25)</f>
        <v>11923.84766759489</v>
      </c>
      <c r="LV87" s="100">
        <f>'initial figures'!$U42/(LV25)</f>
        <v>11731.152686737998</v>
      </c>
      <c r="LW87" s="100">
        <f>'initial figures'!$U42/(LW25)</f>
        <v>11543.952285330835</v>
      </c>
      <c r="LX87" s="100">
        <f>'initial figures'!$U42/(LX25)</f>
        <v>11362.046904422183</v>
      </c>
      <c r="LY87" s="100">
        <f>'initial figures'!$U42/(LY25)</f>
        <v>11185.244230136863</v>
      </c>
      <c r="LZ87" s="100">
        <f>'initial figures'!$U42/(LZ25)</f>
        <v>11013.359097388775</v>
      </c>
      <c r="MA87" s="100">
        <f>'initial figures'!$U42/(MA25)</f>
        <v>10846.213359998512</v>
      </c>
      <c r="MB87" s="100">
        <f>'initial figures'!$U42/(MB25)</f>
        <v>10683.635734656436</v>
      </c>
      <c r="MC87" s="100">
        <f>'initial figures'!$U42/(MC25)</f>
        <v>10525.461624950758</v>
      </c>
      <c r="MD87" s="100">
        <f>'initial figures'!$U42/(MD25)</f>
        <v>10371.532930642083</v>
      </c>
      <c r="ME87" s="100">
        <f>'initial figures'!$U42/(ME25)</f>
        <v>10221.697846484889</v>
      </c>
      <c r="MF87" s="100">
        <f>'initial figures'!$U42/(MF25)</f>
        <v>10075.810654150144</v>
      </c>
      <c r="MG87" s="100">
        <f>'initial figures'!$U42/(MG25)</f>
        <v>9933.7315101717686</v>
      </c>
      <c r="MH87" s="100">
        <f>'initial figures'!$U42/(MH25)</f>
        <v>9795.326232306732</v>
      </c>
      <c r="MI87" s="100">
        <f>'initial figures'!$U42/(MI25)</f>
        <v>9660.4660862489618</v>
      </c>
      <c r="MJ87" s="100">
        <f>'initial figures'!$U42/(MJ25)</f>
        <v>9529.0275742592949</v>
      </c>
      <c r="MK87" s="100"/>
      <c r="ML87" s="100"/>
      <c r="MM87" s="100"/>
      <c r="MN87" s="100"/>
      <c r="MO87" s="100"/>
      <c r="MP87" s="100"/>
      <c r="MQ87" s="100"/>
      <c r="MR87" s="100"/>
      <c r="MS87" s="100"/>
      <c r="MT87" s="100"/>
      <c r="MU87" s="100"/>
      <c r="MV87" s="100"/>
      <c r="MW87" s="100"/>
      <c r="MX87" s="100"/>
      <c r="MY87" s="100"/>
      <c r="MZ87" s="100"/>
      <c r="NA87" s="100"/>
      <c r="NB87" s="100"/>
      <c r="NC87" s="100"/>
      <c r="ND87" s="100"/>
      <c r="NE87" s="100"/>
      <c r="NF87" s="100"/>
      <c r="NG87" s="100">
        <f t="shared" ref="NG87:PH87" si="705">MOD(ROUND(NG56*2,-1)/2,360)</f>
        <v>25</v>
      </c>
      <c r="NH87" s="100">
        <f t="shared" si="705"/>
        <v>15</v>
      </c>
      <c r="NI87" s="100">
        <f t="shared" si="705"/>
        <v>10</v>
      </c>
      <c r="NJ87" s="100">
        <f t="shared" si="705"/>
        <v>10</v>
      </c>
      <c r="NK87" s="100">
        <f t="shared" si="705"/>
        <v>5</v>
      </c>
      <c r="NL87" s="100">
        <f t="shared" si="705"/>
        <v>5</v>
      </c>
      <c r="NM87" s="100">
        <f t="shared" si="705"/>
        <v>5</v>
      </c>
      <c r="NN87" s="100">
        <f t="shared" si="705"/>
        <v>0</v>
      </c>
      <c r="NO87" s="100">
        <f t="shared" si="705"/>
        <v>0</v>
      </c>
      <c r="NP87" s="100">
        <f t="shared" si="705"/>
        <v>0</v>
      </c>
      <c r="NQ87" s="100">
        <f t="shared" si="705"/>
        <v>0</v>
      </c>
      <c r="NR87" s="100">
        <f t="shared" si="705"/>
        <v>0</v>
      </c>
      <c r="NS87" s="100">
        <f t="shared" si="705"/>
        <v>355</v>
      </c>
      <c r="NT87" s="100">
        <f t="shared" si="705"/>
        <v>355</v>
      </c>
      <c r="NU87" s="100">
        <f t="shared" si="705"/>
        <v>355</v>
      </c>
      <c r="NV87" s="100">
        <f t="shared" si="705"/>
        <v>355</v>
      </c>
      <c r="NW87" s="100">
        <f t="shared" si="705"/>
        <v>355</v>
      </c>
      <c r="NX87" s="100">
        <f t="shared" si="705"/>
        <v>355</v>
      </c>
      <c r="NY87" s="100">
        <f t="shared" si="705"/>
        <v>355</v>
      </c>
      <c r="NZ87" s="100">
        <f t="shared" si="705"/>
        <v>355</v>
      </c>
      <c r="OA87" s="100">
        <f t="shared" si="705"/>
        <v>355</v>
      </c>
      <c r="OB87" s="100">
        <f t="shared" si="705"/>
        <v>355</v>
      </c>
      <c r="OC87" s="100">
        <f t="shared" si="705"/>
        <v>355</v>
      </c>
      <c r="OD87" s="100">
        <f t="shared" si="705"/>
        <v>355</v>
      </c>
      <c r="OE87" s="100">
        <f t="shared" si="705"/>
        <v>355</v>
      </c>
      <c r="OF87" s="100">
        <f t="shared" si="705"/>
        <v>355</v>
      </c>
      <c r="OG87" s="100">
        <f t="shared" si="705"/>
        <v>355</v>
      </c>
      <c r="OH87" s="100">
        <f t="shared" si="705"/>
        <v>355</v>
      </c>
      <c r="OI87" s="100">
        <f t="shared" si="705"/>
        <v>350</v>
      </c>
      <c r="OJ87" s="100">
        <f t="shared" si="705"/>
        <v>350</v>
      </c>
      <c r="OK87" s="100">
        <f t="shared" si="705"/>
        <v>350</v>
      </c>
      <c r="OL87" s="100">
        <f t="shared" si="705"/>
        <v>350</v>
      </c>
      <c r="OM87" s="100">
        <f t="shared" si="705"/>
        <v>350</v>
      </c>
      <c r="ON87" s="100">
        <f t="shared" si="705"/>
        <v>350</v>
      </c>
      <c r="OO87" s="100">
        <f t="shared" si="705"/>
        <v>350</v>
      </c>
      <c r="OP87" s="100">
        <f t="shared" si="705"/>
        <v>350</v>
      </c>
      <c r="OQ87" s="100">
        <f t="shared" si="705"/>
        <v>350</v>
      </c>
      <c r="OR87" s="100">
        <f t="shared" si="705"/>
        <v>350</v>
      </c>
      <c r="OS87" s="100">
        <f t="shared" si="705"/>
        <v>350</v>
      </c>
      <c r="OT87" s="100">
        <f t="shared" si="705"/>
        <v>350</v>
      </c>
      <c r="OU87" s="100">
        <f t="shared" si="705"/>
        <v>350</v>
      </c>
      <c r="OV87" s="100">
        <f t="shared" si="705"/>
        <v>350</v>
      </c>
      <c r="OW87" s="100">
        <f t="shared" si="705"/>
        <v>350</v>
      </c>
      <c r="OX87" s="100">
        <f t="shared" si="705"/>
        <v>345</v>
      </c>
      <c r="OY87" s="100">
        <f t="shared" si="705"/>
        <v>345</v>
      </c>
      <c r="OZ87" s="100">
        <f t="shared" si="705"/>
        <v>345</v>
      </c>
      <c r="PA87" s="100">
        <f t="shared" si="705"/>
        <v>345</v>
      </c>
      <c r="PB87" s="100">
        <f t="shared" si="705"/>
        <v>345</v>
      </c>
      <c r="PC87" s="100">
        <f t="shared" si="705"/>
        <v>345</v>
      </c>
      <c r="PD87" s="100">
        <f t="shared" si="705"/>
        <v>345</v>
      </c>
      <c r="PE87" s="100">
        <f t="shared" si="705"/>
        <v>345</v>
      </c>
      <c r="PF87" s="100">
        <f t="shared" si="705"/>
        <v>345</v>
      </c>
      <c r="PG87" s="100">
        <f t="shared" si="705"/>
        <v>345</v>
      </c>
      <c r="PH87" s="100">
        <f t="shared" si="705"/>
        <v>345</v>
      </c>
      <c r="PI87" s="100"/>
      <c r="PJ87" s="100"/>
      <c r="PK87" s="100"/>
    </row>
    <row r="88" spans="1:427" x14ac:dyDescent="0.2">
      <c r="A88" s="92"/>
      <c r="B88" s="92"/>
      <c r="C88" s="101">
        <v>20</v>
      </c>
      <c r="D88" s="98">
        <f>'initial figures'!$P43/(D26)</f>
        <v>88258.3964341916</v>
      </c>
      <c r="E88" s="98">
        <f>'initial figures'!$P43/(E26)</f>
        <v>66433.700774081706</v>
      </c>
      <c r="F88" s="98">
        <f>'initial figures'!$P43/(F26)</f>
        <v>58743.780348162683</v>
      </c>
      <c r="G88" s="98">
        <f>'initial figures'!$P43/(G26)</f>
        <v>52530.445086889078</v>
      </c>
      <c r="H88" s="98">
        <f>'initial figures'!$P43/(H26)</f>
        <v>47436.576340848354</v>
      </c>
      <c r="I88" s="98">
        <f>'initial figures'!$P43/(I26)</f>
        <v>43201.123313656739</v>
      </c>
      <c r="J88" s="98">
        <f>'initial figures'!$P43/(J26)</f>
        <v>39633.257208406656</v>
      </c>
      <c r="K88" s="98">
        <f>'initial figures'!$P43/(K26)</f>
        <v>36592.167301215944</v>
      </c>
      <c r="L88" s="98">
        <f>'initial figures'!$P43/(L26)</f>
        <v>33972.591761579693</v>
      </c>
      <c r="M88" s="98">
        <f>'initial figures'!$P43/(M26)</f>
        <v>31694.727952568101</v>
      </c>
      <c r="N88" s="98">
        <f>'initial figures'!$P43/(N26)</f>
        <v>29697.22251701463</v>
      </c>
      <c r="O88" s="98">
        <f>'initial figures'!$P43/(O26)</f>
        <v>27932.270784708133</v>
      </c>
      <c r="P88" s="98">
        <f>'initial figures'!$P43/(P26)</f>
        <v>26362.154158363388</v>
      </c>
      <c r="Q88" s="98">
        <f>'initial figures'!$P43/(Q26)</f>
        <v>24956.762803128375</v>
      </c>
      <c r="R88" s="98">
        <f>'initial figures'!$P43/(R26)</f>
        <v>23691.799990340322</v>
      </c>
      <c r="S88" s="98">
        <f>'initial figures'!$P43/(S26)</f>
        <v>22547.463556652088</v>
      </c>
      <c r="T88" s="98">
        <f>'initial figures'!$P43/(T26)</f>
        <v>21507.465492818294</v>
      </c>
      <c r="U88" s="98">
        <f>'initial figures'!$P43/(U26)</f>
        <v>20558.294185596722</v>
      </c>
      <c r="V88" s="98">
        <f>'initial figures'!$P43/(V26)</f>
        <v>20558.294185596722</v>
      </c>
      <c r="W88" s="98">
        <f>'initial figures'!$P43/(W26)</f>
        <v>19194.080857013058</v>
      </c>
      <c r="X88" s="98">
        <f>'initial figures'!$P43/(X26)</f>
        <v>18577.011972474429</v>
      </c>
      <c r="Y88" s="98">
        <f>'initial figures'!$P43/(Y26)</f>
        <v>17998.012594278945</v>
      </c>
      <c r="Z88" s="98">
        <f>'initial figures'!$P43/(Z26)</f>
        <v>17453.697119435255</v>
      </c>
      <c r="AA88" s="98">
        <f>'initial figures'!$P43/(AA26)</f>
        <v>16941.066245888826</v>
      </c>
      <c r="AB88" s="98">
        <f>'initial figures'!$P43/(AB26)</f>
        <v>16457.453897689556</v>
      </c>
      <c r="AC88" s="98">
        <f>'initial figures'!$P43/(AC26)</f>
        <v>16000.482586907607</v>
      </c>
      <c r="AD88" s="98">
        <f>'initial figures'!$P43/(AD26)</f>
        <v>15568.025702777131</v>
      </c>
      <c r="AE88" s="98">
        <f>'initial figures'!$P43/(AE26)</f>
        <v>15158.175516480347</v>
      </c>
      <c r="AF88" s="98">
        <f>'initial figures'!$P43/(AF26)</f>
        <v>14769.215924052738</v>
      </c>
      <c r="AG88" s="98">
        <f>'initial figures'!$P43/(AG26)</f>
        <v>14399.599134777012</v>
      </c>
      <c r="AH88" s="98">
        <f>'initial figures'!$P43/(AH26)</f>
        <v>14047.925659240014</v>
      </c>
      <c r="AI88" s="98">
        <f>'initial figures'!$P43/(AI26)</f>
        <v>13712.927068389003</v>
      </c>
      <c r="AJ88" s="98">
        <f>'initial figures'!$P43/(AJ26)</f>
        <v>13393.45108888878</v>
      </c>
      <c r="AK88" s="98">
        <f>'initial figures'!$P43/(AK26)</f>
        <v>13088.448675800513</v>
      </c>
      <c r="AL88" s="98">
        <f>'initial figures'!$P43/(AL26)</f>
        <v>12796.962764900511</v>
      </c>
      <c r="AM88" s="98">
        <f>'initial figures'!$P43/(AM26)</f>
        <v>12518.118456800023</v>
      </c>
      <c r="AN88" s="98">
        <f>'initial figures'!$P43/(AN26)</f>
        <v>12531.515611310913</v>
      </c>
      <c r="AO88" s="98">
        <f>'initial figures'!$P43/(AO26)</f>
        <v>12116.6330852549</v>
      </c>
      <c r="AP88" s="98">
        <f>'initial figures'!$P43/(AP26)</f>
        <v>11918.199085699916</v>
      </c>
      <c r="AQ88" s="98">
        <f>'initial figures'!$P43/(AQ26)</f>
        <v>11725.47968462509</v>
      </c>
      <c r="AR88" s="98">
        <f>'initial figures'!$P43/(AR26)</f>
        <v>11538.266529844461</v>
      </c>
      <c r="AS88" s="98">
        <f>'initial figures'!$P43/(AS26)</f>
        <v>11356.358723759206</v>
      </c>
      <c r="AT88" s="98">
        <f>'initial figures'!$P43/(AT26)</f>
        <v>11179.562753321379</v>
      </c>
      <c r="AU88" s="98">
        <f>'initial figures'!$P43/(AU26)</f>
        <v>11007.692379217173</v>
      </c>
      <c r="AV88" s="98">
        <f>'initial figures'!$P43/(AV26)</f>
        <v>10840.568492975253</v>
      </c>
      <c r="AW88" s="98">
        <f>'initial figures'!$P43/(AW26)</f>
        <v>10678.018949285995</v>
      </c>
      <c r="AX88" s="98">
        <f>'initial figures'!$P43/(AX26)</f>
        <v>10519.8783796103</v>
      </c>
      <c r="AY88" s="98">
        <f>'initial figures'!$P43/(AY26)</f>
        <v>10365.987992131919</v>
      </c>
      <c r="AZ88" s="98">
        <f>'initial figures'!$P43/(AZ26)</f>
        <v>10216.195362238617</v>
      </c>
      <c r="BA88" s="98">
        <f>'initial figures'!$P43/(BA26)</f>
        <v>10070.35421698268</v>
      </c>
      <c r="BB88" s="98">
        <f>'initial figures'!$P43/(BB26)</f>
        <v>9928.3242163504547</v>
      </c>
      <c r="BC88" s="98">
        <f>'initial figures'!$P43/(BC26)</f>
        <v>9789.9707336470801</v>
      </c>
      <c r="BD88" s="98">
        <f>'initial figures'!$P43/(BD26)</f>
        <v>9655.1646368619258</v>
      </c>
      <c r="BE88" s="98">
        <f>'initial figures'!$P43/(BE26)</f>
        <v>9523.7820725099373</v>
      </c>
      <c r="BF88" s="98"/>
      <c r="BG88" s="98"/>
      <c r="BH88" s="98"/>
      <c r="BI88" s="98"/>
      <c r="BJ88" s="98"/>
      <c r="BK88" s="98"/>
      <c r="BL88" s="98"/>
      <c r="BM88" s="98"/>
      <c r="BN88" s="98"/>
      <c r="BO88" s="98"/>
      <c r="BP88" s="98"/>
      <c r="BQ88" s="98"/>
      <c r="BR88" s="98"/>
      <c r="BS88" s="98"/>
      <c r="BT88" s="98"/>
      <c r="BU88" s="98"/>
      <c r="BV88" s="98"/>
      <c r="BW88" s="98"/>
      <c r="BX88" s="98"/>
      <c r="BY88" s="98"/>
      <c r="BZ88" s="98">
        <f t="shared" si="648"/>
        <v>20</v>
      </c>
      <c r="CA88" s="98">
        <f t="shared" ref="CA88:EA88" si="706">MOD(ROUND(CA57*2,-1)/2,360)</f>
        <v>10</v>
      </c>
      <c r="CB88" s="98">
        <f t="shared" si="706"/>
        <v>10</v>
      </c>
      <c r="CC88" s="98">
        <f t="shared" si="706"/>
        <v>5</v>
      </c>
      <c r="CD88" s="98">
        <f t="shared" si="706"/>
        <v>5</v>
      </c>
      <c r="CE88" s="98">
        <f t="shared" si="706"/>
        <v>5</v>
      </c>
      <c r="CF88" s="98">
        <f t="shared" si="706"/>
        <v>0</v>
      </c>
      <c r="CG88" s="98">
        <f t="shared" si="706"/>
        <v>0</v>
      </c>
      <c r="CH88" s="98">
        <f t="shared" si="706"/>
        <v>0</v>
      </c>
      <c r="CI88" s="98">
        <f t="shared" si="706"/>
        <v>0</v>
      </c>
      <c r="CJ88" s="98">
        <f t="shared" si="706"/>
        <v>355</v>
      </c>
      <c r="CK88" s="98">
        <f t="shared" si="706"/>
        <v>355</v>
      </c>
      <c r="CL88" s="98">
        <f t="shared" si="706"/>
        <v>355</v>
      </c>
      <c r="CM88" s="98">
        <f t="shared" si="706"/>
        <v>355</v>
      </c>
      <c r="CN88" s="98">
        <f t="shared" si="706"/>
        <v>355</v>
      </c>
      <c r="CO88" s="98">
        <f t="shared" si="706"/>
        <v>355</v>
      </c>
      <c r="CP88" s="98">
        <f t="shared" si="706"/>
        <v>355</v>
      </c>
      <c r="CQ88" s="98">
        <f t="shared" si="706"/>
        <v>355</v>
      </c>
      <c r="CR88" s="98">
        <f t="shared" si="706"/>
        <v>355</v>
      </c>
      <c r="CS88" s="98">
        <f t="shared" si="706"/>
        <v>355</v>
      </c>
      <c r="CT88" s="98">
        <f t="shared" si="706"/>
        <v>355</v>
      </c>
      <c r="CU88" s="98">
        <f t="shared" si="706"/>
        <v>355</v>
      </c>
      <c r="CV88" s="98">
        <f t="shared" si="706"/>
        <v>355</v>
      </c>
      <c r="CW88" s="98">
        <f t="shared" si="706"/>
        <v>350</v>
      </c>
      <c r="CX88" s="98">
        <f t="shared" si="706"/>
        <v>350</v>
      </c>
      <c r="CY88" s="98">
        <f t="shared" si="706"/>
        <v>350</v>
      </c>
      <c r="CZ88" s="98">
        <f t="shared" si="706"/>
        <v>350</v>
      </c>
      <c r="DA88" s="98">
        <f t="shared" si="706"/>
        <v>350</v>
      </c>
      <c r="DB88" s="98">
        <f t="shared" si="706"/>
        <v>350</v>
      </c>
      <c r="DC88" s="98">
        <f t="shared" si="706"/>
        <v>350</v>
      </c>
      <c r="DD88" s="98">
        <f t="shared" si="706"/>
        <v>350</v>
      </c>
      <c r="DE88" s="98">
        <f t="shared" si="706"/>
        <v>350</v>
      </c>
      <c r="DF88" s="98">
        <f t="shared" si="706"/>
        <v>350</v>
      </c>
      <c r="DG88" s="98">
        <f t="shared" si="706"/>
        <v>350</v>
      </c>
      <c r="DH88" s="98">
        <f t="shared" si="706"/>
        <v>350</v>
      </c>
      <c r="DI88" s="98">
        <f t="shared" si="706"/>
        <v>350</v>
      </c>
      <c r="DJ88" s="98">
        <f t="shared" si="706"/>
        <v>350</v>
      </c>
      <c r="DK88" s="98">
        <f t="shared" si="706"/>
        <v>350</v>
      </c>
      <c r="DL88" s="98">
        <f t="shared" si="706"/>
        <v>350</v>
      </c>
      <c r="DM88" s="98">
        <f t="shared" si="706"/>
        <v>350</v>
      </c>
      <c r="DN88" s="98">
        <f t="shared" si="706"/>
        <v>345</v>
      </c>
      <c r="DO88" s="98">
        <f t="shared" si="706"/>
        <v>345</v>
      </c>
      <c r="DP88" s="98">
        <f t="shared" si="706"/>
        <v>345</v>
      </c>
      <c r="DQ88" s="98">
        <f t="shared" si="706"/>
        <v>345</v>
      </c>
      <c r="DR88" s="98">
        <f t="shared" si="706"/>
        <v>345</v>
      </c>
      <c r="DS88" s="98">
        <f t="shared" si="706"/>
        <v>345</v>
      </c>
      <c r="DT88" s="98">
        <f t="shared" si="706"/>
        <v>345</v>
      </c>
      <c r="DU88" s="98">
        <f t="shared" si="706"/>
        <v>345</v>
      </c>
      <c r="DV88" s="98">
        <f t="shared" si="706"/>
        <v>345</v>
      </c>
      <c r="DW88" s="98">
        <f t="shared" si="706"/>
        <v>345</v>
      </c>
      <c r="DX88" s="98">
        <f t="shared" si="706"/>
        <v>345</v>
      </c>
      <c r="DY88" s="98">
        <f t="shared" si="706"/>
        <v>345</v>
      </c>
      <c r="DZ88" s="98">
        <f t="shared" si="706"/>
        <v>345</v>
      </c>
      <c r="EA88" s="98">
        <f t="shared" si="706"/>
        <v>345</v>
      </c>
      <c r="EB88" s="98"/>
      <c r="EC88" s="98"/>
      <c r="ED88" s="98"/>
      <c r="EE88" s="98"/>
      <c r="EF88" s="98"/>
      <c r="EG88" s="98"/>
      <c r="EH88" s="98"/>
      <c r="EI88" s="98"/>
      <c r="EJ88" s="98"/>
      <c r="EK88" s="98"/>
      <c r="EL88" s="98"/>
      <c r="EM88" s="98"/>
      <c r="EN88" s="98"/>
      <c r="EO88" s="98"/>
      <c r="EP88" s="98"/>
      <c r="EU88" s="94"/>
      <c r="EV88" s="94"/>
      <c r="EW88" s="94"/>
      <c r="EX88" s="102">
        <v>20</v>
      </c>
      <c r="EY88" s="99">
        <f>'initial figures'!$S43/(EY26)</f>
        <v>88258.3964341916</v>
      </c>
      <c r="EZ88" s="99">
        <f>'initial figures'!$S43/(EZ26)</f>
        <v>66433.700774081706</v>
      </c>
      <c r="FA88" s="99">
        <f>'initial figures'!$S43/(FA26)</f>
        <v>58743.780348162683</v>
      </c>
      <c r="FB88" s="99">
        <f>'initial figures'!$S43/(FB26)</f>
        <v>52530.445086889078</v>
      </c>
      <c r="FC88" s="99">
        <f>'initial figures'!$S43/(FC26)</f>
        <v>47436.576340848354</v>
      </c>
      <c r="FD88" s="99">
        <f>'initial figures'!$S43/(FD26)</f>
        <v>43201.123313656739</v>
      </c>
      <c r="FE88" s="99">
        <f>'initial figures'!$S43/(FE26)</f>
        <v>39633.257208406656</v>
      </c>
      <c r="FF88" s="99">
        <f>'initial figures'!$S43/(FF26)</f>
        <v>36592.167301215944</v>
      </c>
      <c r="FG88" s="99">
        <f>'initial figures'!$S43/(FG26)</f>
        <v>33972.591761579693</v>
      </c>
      <c r="FH88" s="99">
        <f>'initial figures'!$S43/(FH26)</f>
        <v>31694.727952568101</v>
      </c>
      <c r="FI88" s="99">
        <f>'initial figures'!$S43/(FI26)</f>
        <v>29697.22251701463</v>
      </c>
      <c r="FJ88" s="99">
        <f>'initial figures'!$S43/(FJ26)</f>
        <v>27932.270784708133</v>
      </c>
      <c r="FK88" s="99">
        <f>'initial figures'!$S43/(FK26)</f>
        <v>26362.154158363388</v>
      </c>
      <c r="FL88" s="99">
        <f>'initial figures'!$S43/(FL26)</f>
        <v>24956.762803128375</v>
      </c>
      <c r="FM88" s="99">
        <f>'initial figures'!$S43/(FM26)</f>
        <v>23691.799990340322</v>
      </c>
      <c r="FN88" s="99">
        <f>'initial figures'!$S43/(FN26)</f>
        <v>22547.463556652088</v>
      </c>
      <c r="FO88" s="99">
        <f>'initial figures'!$S43/(FO26)</f>
        <v>21507.465492818294</v>
      </c>
      <c r="FP88" s="99">
        <f>'initial figures'!$S43/(FP26)</f>
        <v>20558.294185596722</v>
      </c>
      <c r="FQ88" s="99">
        <f>'initial figures'!$S43/(FQ26)</f>
        <v>20558.294185596722</v>
      </c>
      <c r="FR88" s="99">
        <f>'initial figures'!$S43/(FR26)</f>
        <v>19194.080857013058</v>
      </c>
      <c r="FS88" s="99">
        <f>'initial figures'!$S43/(FS26)</f>
        <v>18577.011972474429</v>
      </c>
      <c r="FT88" s="99">
        <f>'initial figures'!$S43/(FT26)</f>
        <v>17998.012594278945</v>
      </c>
      <c r="FU88" s="99">
        <f>'initial figures'!$S43/(FU26)</f>
        <v>17453.697119435255</v>
      </c>
      <c r="FV88" s="99">
        <f>'initial figures'!$S43/(FV26)</f>
        <v>16941.066245888826</v>
      </c>
      <c r="FW88" s="99">
        <f>'initial figures'!$S43/(FW26)</f>
        <v>16457.453897689556</v>
      </c>
      <c r="FX88" s="99">
        <f>'initial figures'!$S43/(FX26)</f>
        <v>16000.482586907607</v>
      </c>
      <c r="FY88" s="99">
        <f>'initial figures'!$S43/(FY26)</f>
        <v>15568.025702777131</v>
      </c>
      <c r="FZ88" s="99">
        <f>'initial figures'!$S43/(FZ26)</f>
        <v>15158.175516480347</v>
      </c>
      <c r="GA88" s="99">
        <f>'initial figures'!$S43/(GA26)</f>
        <v>14769.215924052738</v>
      </c>
      <c r="GB88" s="99">
        <f>'initial figures'!$S43/(GB26)</f>
        <v>14399.599134777012</v>
      </c>
      <c r="GC88" s="99">
        <f>'initial figures'!$S43/(GC26)</f>
        <v>14047.925659240014</v>
      </c>
      <c r="GD88" s="99">
        <f>'initial figures'!$S43/(GD26)</f>
        <v>13712.927068389003</v>
      </c>
      <c r="GE88" s="99">
        <f>'initial figures'!$S43/(GE26)</f>
        <v>13393.45108888878</v>
      </c>
      <c r="GF88" s="99">
        <f>'initial figures'!$S43/(GF26)</f>
        <v>13088.448675800513</v>
      </c>
      <c r="GG88" s="99">
        <f>'initial figures'!$S43/(GG26)</f>
        <v>12796.962764900511</v>
      </c>
      <c r="GH88" s="99">
        <f>'initial figures'!$S43/(GH26)</f>
        <v>12518.118456800023</v>
      </c>
      <c r="GI88" s="99">
        <f>'initial figures'!$S43/(GI26)</f>
        <v>12531.515611310913</v>
      </c>
      <c r="GJ88" s="99">
        <f>'initial figures'!$S43/(GJ26)</f>
        <v>12116.6330852549</v>
      </c>
      <c r="GK88" s="99">
        <f>'initial figures'!$S43/(GK26)</f>
        <v>11918.199085699916</v>
      </c>
      <c r="GL88" s="99">
        <f>'initial figures'!$S43/(GL26)</f>
        <v>11725.47968462509</v>
      </c>
      <c r="GM88" s="99">
        <f>'initial figures'!$S43/(GM26)</f>
        <v>11538.266529844461</v>
      </c>
      <c r="GN88" s="99">
        <f>'initial figures'!$S43/(GN26)</f>
        <v>11356.358723759206</v>
      </c>
      <c r="GO88" s="99">
        <f>'initial figures'!$S43/(GO26)</f>
        <v>11179.562753321379</v>
      </c>
      <c r="GP88" s="99">
        <f>'initial figures'!$S43/(GP26)</f>
        <v>11007.692379217173</v>
      </c>
      <c r="GQ88" s="99">
        <f>'initial figures'!$S43/(GQ26)</f>
        <v>10840.568492975253</v>
      </c>
      <c r="GR88" s="99">
        <f>'initial figures'!$S43/(GR26)</f>
        <v>10678.018949285995</v>
      </c>
      <c r="GS88" s="99">
        <f>'initial figures'!$S43/(GS26)</f>
        <v>10519.8783796103</v>
      </c>
      <c r="GT88" s="99">
        <f>'initial figures'!$S43/(GT26)</f>
        <v>10365.987992131919</v>
      </c>
      <c r="GU88" s="99">
        <f>'initial figures'!$S43/(GU26)</f>
        <v>10216.195362238617</v>
      </c>
      <c r="GV88" s="99">
        <f>'initial figures'!$S43/(GV26)</f>
        <v>10070.35421698268</v>
      </c>
      <c r="GW88" s="99">
        <f>'initial figures'!$S43/(GW26)</f>
        <v>9928.3242163504547</v>
      </c>
      <c r="GX88" s="99">
        <f>'initial figures'!$S43/(GX26)</f>
        <v>9789.9707336470801</v>
      </c>
      <c r="GY88" s="99">
        <f>'initial figures'!$S43/(GY26)</f>
        <v>9655.1646368619258</v>
      </c>
      <c r="GZ88" s="99">
        <f>'initial figures'!$S43/(GZ26)</f>
        <v>9523.7820725099373</v>
      </c>
      <c r="HA88" s="99"/>
      <c r="HB88" s="99"/>
      <c r="HC88" s="99"/>
      <c r="HD88" s="99"/>
      <c r="HE88" s="99"/>
      <c r="HF88" s="99"/>
      <c r="HG88" s="99"/>
      <c r="HH88" s="99"/>
      <c r="HI88" s="99"/>
      <c r="HJ88" s="99"/>
      <c r="HK88" s="99"/>
      <c r="HL88" s="99"/>
      <c r="HM88" s="99"/>
      <c r="HN88" s="99"/>
      <c r="HO88" s="99"/>
      <c r="HP88" s="99"/>
      <c r="HQ88" s="99"/>
      <c r="HR88" s="99"/>
      <c r="HS88" s="99"/>
      <c r="HT88" s="99"/>
      <c r="HU88" s="99"/>
      <c r="HV88" s="99"/>
      <c r="HW88" s="99">
        <f t="shared" ref="HW88:JX88" si="707">MOD(ROUND(HW57*2,-1)/2,360)</f>
        <v>20</v>
      </c>
      <c r="HX88" s="99">
        <f t="shared" si="707"/>
        <v>10</v>
      </c>
      <c r="HY88" s="99">
        <f t="shared" si="707"/>
        <v>10</v>
      </c>
      <c r="HZ88" s="99">
        <f t="shared" si="707"/>
        <v>5</v>
      </c>
      <c r="IA88" s="99">
        <f t="shared" si="707"/>
        <v>5</v>
      </c>
      <c r="IB88" s="99">
        <f t="shared" si="707"/>
        <v>5</v>
      </c>
      <c r="IC88" s="99">
        <f t="shared" si="707"/>
        <v>0</v>
      </c>
      <c r="ID88" s="99">
        <f t="shared" si="707"/>
        <v>0</v>
      </c>
      <c r="IE88" s="99">
        <f t="shared" si="707"/>
        <v>0</v>
      </c>
      <c r="IF88" s="99">
        <f t="shared" si="707"/>
        <v>0</v>
      </c>
      <c r="IG88" s="99">
        <f t="shared" si="707"/>
        <v>355</v>
      </c>
      <c r="IH88" s="99">
        <f t="shared" si="707"/>
        <v>355</v>
      </c>
      <c r="II88" s="99">
        <f t="shared" si="707"/>
        <v>355</v>
      </c>
      <c r="IJ88" s="99">
        <f t="shared" si="707"/>
        <v>355</v>
      </c>
      <c r="IK88" s="99">
        <f t="shared" si="707"/>
        <v>355</v>
      </c>
      <c r="IL88" s="99">
        <f t="shared" si="707"/>
        <v>355</v>
      </c>
      <c r="IM88" s="99">
        <f t="shared" si="707"/>
        <v>355</v>
      </c>
      <c r="IN88" s="99">
        <f t="shared" si="707"/>
        <v>355</v>
      </c>
      <c r="IO88" s="99">
        <f t="shared" si="707"/>
        <v>355</v>
      </c>
      <c r="IP88" s="99">
        <f t="shared" si="707"/>
        <v>355</v>
      </c>
      <c r="IQ88" s="99">
        <f t="shared" si="707"/>
        <v>355</v>
      </c>
      <c r="IR88" s="99">
        <f t="shared" si="707"/>
        <v>355</v>
      </c>
      <c r="IS88" s="99">
        <f t="shared" si="707"/>
        <v>355</v>
      </c>
      <c r="IT88" s="99">
        <f t="shared" si="707"/>
        <v>350</v>
      </c>
      <c r="IU88" s="99">
        <f t="shared" si="707"/>
        <v>350</v>
      </c>
      <c r="IV88" s="99">
        <f t="shared" si="707"/>
        <v>350</v>
      </c>
      <c r="IW88" s="99">
        <f t="shared" si="707"/>
        <v>350</v>
      </c>
      <c r="IX88" s="99">
        <f t="shared" si="707"/>
        <v>350</v>
      </c>
      <c r="IY88" s="99">
        <f t="shared" si="707"/>
        <v>350</v>
      </c>
      <c r="IZ88" s="99">
        <f t="shared" si="707"/>
        <v>350</v>
      </c>
      <c r="JA88" s="99">
        <f t="shared" si="707"/>
        <v>350</v>
      </c>
      <c r="JB88" s="99">
        <f t="shared" si="707"/>
        <v>350</v>
      </c>
      <c r="JC88" s="99">
        <f t="shared" si="707"/>
        <v>350</v>
      </c>
      <c r="JD88" s="99">
        <f t="shared" si="707"/>
        <v>350</v>
      </c>
      <c r="JE88" s="99">
        <f t="shared" si="707"/>
        <v>350</v>
      </c>
      <c r="JF88" s="99">
        <f t="shared" si="707"/>
        <v>350</v>
      </c>
      <c r="JG88" s="99">
        <f t="shared" si="707"/>
        <v>350</v>
      </c>
      <c r="JH88" s="99">
        <f t="shared" si="707"/>
        <v>350</v>
      </c>
      <c r="JI88" s="99">
        <f t="shared" si="707"/>
        <v>350</v>
      </c>
      <c r="JJ88" s="99">
        <f t="shared" si="707"/>
        <v>350</v>
      </c>
      <c r="JK88" s="99">
        <f t="shared" si="707"/>
        <v>345</v>
      </c>
      <c r="JL88" s="99">
        <f t="shared" si="707"/>
        <v>345</v>
      </c>
      <c r="JM88" s="99">
        <f t="shared" si="707"/>
        <v>345</v>
      </c>
      <c r="JN88" s="99">
        <f t="shared" si="707"/>
        <v>345</v>
      </c>
      <c r="JO88" s="99">
        <f t="shared" si="707"/>
        <v>345</v>
      </c>
      <c r="JP88" s="99">
        <f t="shared" si="707"/>
        <v>345</v>
      </c>
      <c r="JQ88" s="99">
        <f t="shared" si="707"/>
        <v>345</v>
      </c>
      <c r="JR88" s="99">
        <f t="shared" si="707"/>
        <v>345</v>
      </c>
      <c r="JS88" s="99">
        <f t="shared" si="707"/>
        <v>345</v>
      </c>
      <c r="JT88" s="99">
        <f t="shared" si="707"/>
        <v>345</v>
      </c>
      <c r="JU88" s="99">
        <f t="shared" si="707"/>
        <v>345</v>
      </c>
      <c r="JV88" s="99">
        <f t="shared" si="707"/>
        <v>345</v>
      </c>
      <c r="JW88" s="99">
        <f t="shared" si="707"/>
        <v>345</v>
      </c>
      <c r="JX88" s="99">
        <f t="shared" si="707"/>
        <v>345</v>
      </c>
      <c r="JY88" s="99"/>
      <c r="JZ88" s="99"/>
      <c r="KA88" s="99"/>
      <c r="KH88" s="103">
        <v>20</v>
      </c>
      <c r="KI88" s="100">
        <f>'initial figures'!$U43/(KI26)</f>
        <v>88258.3964341916</v>
      </c>
      <c r="KJ88" s="100">
        <f>'initial figures'!$U43/(KJ26)</f>
        <v>66433.700774081706</v>
      </c>
      <c r="KK88" s="100">
        <f>'initial figures'!$U43/(KK26)</f>
        <v>58743.780348162683</v>
      </c>
      <c r="KL88" s="100">
        <f>'initial figures'!$U43/(KL26)</f>
        <v>52530.445086889078</v>
      </c>
      <c r="KM88" s="100">
        <f>'initial figures'!$U43/(KM26)</f>
        <v>47436.576340848354</v>
      </c>
      <c r="KN88" s="100">
        <f>'initial figures'!$U43/(KN26)</f>
        <v>43201.123313656739</v>
      </c>
      <c r="KO88" s="100">
        <f>'initial figures'!$U43/(KO26)</f>
        <v>39633.257208406656</v>
      </c>
      <c r="KP88" s="100">
        <f>'initial figures'!$U43/(KP26)</f>
        <v>36592.167301215944</v>
      </c>
      <c r="KQ88" s="100">
        <f>'initial figures'!$U43/(KQ26)</f>
        <v>33972.591761579693</v>
      </c>
      <c r="KR88" s="100">
        <f>'initial figures'!$U43/(KR26)</f>
        <v>31694.727952568101</v>
      </c>
      <c r="KS88" s="100">
        <f>'initial figures'!$U43/(KS26)</f>
        <v>29697.22251701463</v>
      </c>
      <c r="KT88" s="100">
        <f>'initial figures'!$U43/(KT26)</f>
        <v>27932.270784708133</v>
      </c>
      <c r="KU88" s="100">
        <f>'initial figures'!$U43/(KU26)</f>
        <v>26362.154158363388</v>
      </c>
      <c r="KV88" s="100">
        <f>'initial figures'!$U43/(KV26)</f>
        <v>24956.762803128375</v>
      </c>
      <c r="KW88" s="100">
        <f>'initial figures'!$U43/(KW26)</f>
        <v>23691.799990340322</v>
      </c>
      <c r="KX88" s="100">
        <f>'initial figures'!$U43/(KX26)</f>
        <v>22547.463556652088</v>
      </c>
      <c r="KY88" s="100">
        <f>'initial figures'!$U43/(KY26)</f>
        <v>21507.465492818294</v>
      </c>
      <c r="KZ88" s="100">
        <f>'initial figures'!$U43/(KZ26)</f>
        <v>20558.294185596722</v>
      </c>
      <c r="LA88" s="100">
        <f>'initial figures'!$U43/(LA26)</f>
        <v>20558.294185596722</v>
      </c>
      <c r="LB88" s="100">
        <f>'initial figures'!$U43/(LB26)</f>
        <v>19194.080857013058</v>
      </c>
      <c r="LC88" s="100">
        <f>'initial figures'!$U43/(LC26)</f>
        <v>18577.011972474429</v>
      </c>
      <c r="LD88" s="100">
        <f>'initial figures'!$U43/(LD26)</f>
        <v>17998.012594278945</v>
      </c>
      <c r="LE88" s="100">
        <f>'initial figures'!$U43/(LE26)</f>
        <v>17453.697119435255</v>
      </c>
      <c r="LF88" s="100">
        <f>'initial figures'!$U43/(LF26)</f>
        <v>16941.066245888826</v>
      </c>
      <c r="LG88" s="100">
        <f>'initial figures'!$U43/(LG26)</f>
        <v>16457.453897689556</v>
      </c>
      <c r="LH88" s="100">
        <f>'initial figures'!$U43/(LH26)</f>
        <v>16000.482586907607</v>
      </c>
      <c r="LI88" s="100">
        <f>'initial figures'!$U43/(LI26)</f>
        <v>15568.025702777131</v>
      </c>
      <c r="LJ88" s="100">
        <f>'initial figures'!$U43/(LJ26)</f>
        <v>15158.175516480347</v>
      </c>
      <c r="LK88" s="100">
        <f>'initial figures'!$U43/(LK26)</f>
        <v>14769.215924052738</v>
      </c>
      <c r="LL88" s="100">
        <f>'initial figures'!$U43/(LL26)</f>
        <v>14399.599134777012</v>
      </c>
      <c r="LM88" s="100">
        <f>'initial figures'!$U43/(LM26)</f>
        <v>14047.925659240014</v>
      </c>
      <c r="LN88" s="100">
        <f>'initial figures'!$U43/(LN26)</f>
        <v>13712.927068389003</v>
      </c>
      <c r="LO88" s="100">
        <f>'initial figures'!$U43/(LO26)</f>
        <v>13393.45108888878</v>
      </c>
      <c r="LP88" s="100">
        <f>'initial figures'!$U43/(LP26)</f>
        <v>13088.448675800513</v>
      </c>
      <c r="LQ88" s="100">
        <f>'initial figures'!$U43/(LQ26)</f>
        <v>12796.962764900511</v>
      </c>
      <c r="LR88" s="100">
        <f>'initial figures'!$U43/(LR26)</f>
        <v>12518.118456800023</v>
      </c>
      <c r="LS88" s="100">
        <f>'initial figures'!$U43/(LS26)</f>
        <v>12531.515611310913</v>
      </c>
      <c r="LT88" s="100">
        <f>'initial figures'!$U43/(LT26)</f>
        <v>12116.6330852549</v>
      </c>
      <c r="LU88" s="100">
        <f>'initial figures'!$U43/(LU26)</f>
        <v>11918.199085699916</v>
      </c>
      <c r="LV88" s="100">
        <f>'initial figures'!$U43/(LV26)</f>
        <v>11725.47968462509</v>
      </c>
      <c r="LW88" s="100">
        <f>'initial figures'!$U43/(LW26)</f>
        <v>11538.266529844461</v>
      </c>
      <c r="LX88" s="100">
        <f>'initial figures'!$U43/(LX26)</f>
        <v>11356.358723759206</v>
      </c>
      <c r="LY88" s="100">
        <f>'initial figures'!$U43/(LY26)</f>
        <v>11179.562753321379</v>
      </c>
      <c r="LZ88" s="100">
        <f>'initial figures'!$U43/(LZ26)</f>
        <v>11007.692379217173</v>
      </c>
      <c r="MA88" s="100">
        <f>'initial figures'!$U43/(MA26)</f>
        <v>10840.568492975253</v>
      </c>
      <c r="MB88" s="100">
        <f>'initial figures'!$U43/(MB26)</f>
        <v>10678.018949285995</v>
      </c>
      <c r="MC88" s="100">
        <f>'initial figures'!$U43/(MC26)</f>
        <v>10519.8783796103</v>
      </c>
      <c r="MD88" s="100">
        <f>'initial figures'!$U43/(MD26)</f>
        <v>10365.987992131919</v>
      </c>
      <c r="ME88" s="100">
        <f>'initial figures'!$U43/(ME26)</f>
        <v>10216.195362238617</v>
      </c>
      <c r="MF88" s="100">
        <f>'initial figures'!$U43/(MF26)</f>
        <v>10070.35421698268</v>
      </c>
      <c r="MG88" s="100">
        <f>'initial figures'!$U43/(MG26)</f>
        <v>9928.3242163504547</v>
      </c>
      <c r="MH88" s="100">
        <f>'initial figures'!$U43/(MH26)</f>
        <v>9789.9707336470801</v>
      </c>
      <c r="MI88" s="100">
        <f>'initial figures'!$U43/(MI26)</f>
        <v>9655.1646368619258</v>
      </c>
      <c r="MJ88" s="100">
        <f>'initial figures'!$U43/(MJ26)</f>
        <v>9523.7820725099373</v>
      </c>
      <c r="MK88" s="100"/>
      <c r="ML88" s="100"/>
      <c r="MM88" s="100"/>
      <c r="MN88" s="100"/>
      <c r="MO88" s="100"/>
      <c r="MP88" s="100"/>
      <c r="MQ88" s="100"/>
      <c r="MR88" s="100"/>
      <c r="MS88" s="100"/>
      <c r="MT88" s="100"/>
      <c r="MU88" s="100"/>
      <c r="MV88" s="100"/>
      <c r="MW88" s="100"/>
      <c r="MX88" s="100"/>
      <c r="MY88" s="100"/>
      <c r="MZ88" s="100"/>
      <c r="NA88" s="100"/>
      <c r="NB88" s="100"/>
      <c r="NC88" s="100"/>
      <c r="ND88" s="100"/>
      <c r="NE88" s="100"/>
      <c r="NF88" s="100"/>
      <c r="NG88" s="100">
        <f t="shared" ref="NG88:PH88" si="708">MOD(ROUND(NG57*2,-1)/2,360)</f>
        <v>20</v>
      </c>
      <c r="NH88" s="100">
        <f t="shared" si="708"/>
        <v>10</v>
      </c>
      <c r="NI88" s="100">
        <f t="shared" si="708"/>
        <v>10</v>
      </c>
      <c r="NJ88" s="100">
        <f t="shared" si="708"/>
        <v>5</v>
      </c>
      <c r="NK88" s="100">
        <f t="shared" si="708"/>
        <v>5</v>
      </c>
      <c r="NL88" s="100">
        <f t="shared" si="708"/>
        <v>5</v>
      </c>
      <c r="NM88" s="100">
        <f t="shared" si="708"/>
        <v>0</v>
      </c>
      <c r="NN88" s="100">
        <f t="shared" si="708"/>
        <v>0</v>
      </c>
      <c r="NO88" s="100">
        <f t="shared" si="708"/>
        <v>0</v>
      </c>
      <c r="NP88" s="100">
        <f t="shared" si="708"/>
        <v>0</v>
      </c>
      <c r="NQ88" s="100">
        <f t="shared" si="708"/>
        <v>355</v>
      </c>
      <c r="NR88" s="100">
        <f t="shared" si="708"/>
        <v>355</v>
      </c>
      <c r="NS88" s="100">
        <f t="shared" si="708"/>
        <v>355</v>
      </c>
      <c r="NT88" s="100">
        <f t="shared" si="708"/>
        <v>355</v>
      </c>
      <c r="NU88" s="100">
        <f t="shared" si="708"/>
        <v>355</v>
      </c>
      <c r="NV88" s="100">
        <f t="shared" si="708"/>
        <v>355</v>
      </c>
      <c r="NW88" s="100">
        <f t="shared" si="708"/>
        <v>355</v>
      </c>
      <c r="NX88" s="100">
        <f t="shared" si="708"/>
        <v>355</v>
      </c>
      <c r="NY88" s="100">
        <f t="shared" si="708"/>
        <v>355</v>
      </c>
      <c r="NZ88" s="100">
        <f t="shared" si="708"/>
        <v>355</v>
      </c>
      <c r="OA88" s="100">
        <f t="shared" si="708"/>
        <v>355</v>
      </c>
      <c r="OB88" s="100">
        <f t="shared" si="708"/>
        <v>355</v>
      </c>
      <c r="OC88" s="100">
        <f t="shared" si="708"/>
        <v>355</v>
      </c>
      <c r="OD88" s="100">
        <f t="shared" si="708"/>
        <v>350</v>
      </c>
      <c r="OE88" s="100">
        <f t="shared" si="708"/>
        <v>350</v>
      </c>
      <c r="OF88" s="100">
        <f t="shared" si="708"/>
        <v>350</v>
      </c>
      <c r="OG88" s="100">
        <f t="shared" si="708"/>
        <v>350</v>
      </c>
      <c r="OH88" s="100">
        <f t="shared" si="708"/>
        <v>350</v>
      </c>
      <c r="OI88" s="100">
        <f t="shared" si="708"/>
        <v>350</v>
      </c>
      <c r="OJ88" s="100">
        <f t="shared" si="708"/>
        <v>350</v>
      </c>
      <c r="OK88" s="100">
        <f t="shared" si="708"/>
        <v>350</v>
      </c>
      <c r="OL88" s="100">
        <f t="shared" si="708"/>
        <v>350</v>
      </c>
      <c r="OM88" s="100">
        <f t="shared" si="708"/>
        <v>350</v>
      </c>
      <c r="ON88" s="100">
        <f t="shared" si="708"/>
        <v>350</v>
      </c>
      <c r="OO88" s="100">
        <f t="shared" si="708"/>
        <v>350</v>
      </c>
      <c r="OP88" s="100">
        <f t="shared" si="708"/>
        <v>350</v>
      </c>
      <c r="OQ88" s="100">
        <f t="shared" si="708"/>
        <v>350</v>
      </c>
      <c r="OR88" s="100">
        <f t="shared" si="708"/>
        <v>350</v>
      </c>
      <c r="OS88" s="100">
        <f t="shared" si="708"/>
        <v>350</v>
      </c>
      <c r="OT88" s="100">
        <f t="shared" si="708"/>
        <v>350</v>
      </c>
      <c r="OU88" s="100">
        <f t="shared" si="708"/>
        <v>345</v>
      </c>
      <c r="OV88" s="100">
        <f t="shared" si="708"/>
        <v>345</v>
      </c>
      <c r="OW88" s="100">
        <f t="shared" si="708"/>
        <v>345</v>
      </c>
      <c r="OX88" s="100">
        <f t="shared" si="708"/>
        <v>345</v>
      </c>
      <c r="OY88" s="100">
        <f t="shared" si="708"/>
        <v>345</v>
      </c>
      <c r="OZ88" s="100">
        <f t="shared" si="708"/>
        <v>345</v>
      </c>
      <c r="PA88" s="100">
        <f t="shared" si="708"/>
        <v>345</v>
      </c>
      <c r="PB88" s="100">
        <f t="shared" si="708"/>
        <v>345</v>
      </c>
      <c r="PC88" s="100">
        <f t="shared" si="708"/>
        <v>345</v>
      </c>
      <c r="PD88" s="100">
        <f t="shared" si="708"/>
        <v>345</v>
      </c>
      <c r="PE88" s="100">
        <f t="shared" si="708"/>
        <v>345</v>
      </c>
      <c r="PF88" s="100">
        <f t="shared" si="708"/>
        <v>345</v>
      </c>
      <c r="PG88" s="100">
        <f t="shared" si="708"/>
        <v>345</v>
      </c>
      <c r="PH88" s="100">
        <f t="shared" si="708"/>
        <v>345</v>
      </c>
      <c r="PI88" s="100"/>
      <c r="PJ88" s="100"/>
      <c r="PK88" s="100"/>
    </row>
    <row r="89" spans="1:427" x14ac:dyDescent="0.2">
      <c r="A89" s="92"/>
      <c r="B89" s="92"/>
      <c r="C89" s="101">
        <v>21</v>
      </c>
      <c r="D89" s="98">
        <f>'initial figures'!$P44/(D27)</f>
        <v>88814.32162921835</v>
      </c>
      <c r="E89" s="98">
        <f>'initial figures'!$P44/(E27)</f>
        <v>66602.941384849502</v>
      </c>
      <c r="F89" s="98">
        <f>'initial figures'!$P44/(F27)</f>
        <v>58837.659832200348</v>
      </c>
      <c r="G89" s="98">
        <f>'initial figures'!$P44/(G27)</f>
        <v>52581.105737421589</v>
      </c>
      <c r="H89" s="98">
        <f>'initial figures'!$P44/(H27)</f>
        <v>47461.784759033755</v>
      </c>
      <c r="I89" s="98">
        <f>'initial figures'!$P44/(I27)</f>
        <v>43211.04037812334</v>
      </c>
      <c r="J89" s="98">
        <f>'initial figures'!$P44/(J27)</f>
        <v>39633.876034145294</v>
      </c>
      <c r="K89" s="98">
        <f>'initial figures'!$P44/(K27)</f>
        <v>36587.117991245359</v>
      </c>
      <c r="L89" s="98">
        <f>'initial figures'!$P44/(L27)</f>
        <v>33964.12218048692</v>
      </c>
      <c r="M89" s="98">
        <f>'initial figures'!$P44/(M27)</f>
        <v>31684.254647745958</v>
      </c>
      <c r="N89" s="98">
        <f>'initial figures'!$P44/(N27)</f>
        <v>29685.649751779307</v>
      </c>
      <c r="O89" s="98">
        <f>'initial figures'!$P44/(O27)</f>
        <v>27920.180440959728</v>
      </c>
      <c r="P89" s="98">
        <f>'initial figures'!$P44/(P27)</f>
        <v>26349.921591010585</v>
      </c>
      <c r="Q89" s="98">
        <f>'initial figures'!$P44/(Q27)</f>
        <v>24944.629081856405</v>
      </c>
      <c r="R89" s="98">
        <f>'initial figures'!$P44/(R27)</f>
        <v>23679.917824987373</v>
      </c>
      <c r="S89" s="98">
        <f>'initial figures'!$P44/(S27)</f>
        <v>22535.926992234592</v>
      </c>
      <c r="T89" s="98">
        <f>'initial figures'!$P44/(T27)</f>
        <v>21496.329395894027</v>
      </c>
      <c r="U89" s="98">
        <f>'initial figures'!$P44/(U27)</f>
        <v>20547.587195118558</v>
      </c>
      <c r="V89" s="98">
        <f>'initial figures'!$P44/(V27)</f>
        <v>20547.587195118558</v>
      </c>
      <c r="W89" s="98">
        <f>'initial figures'!$P44/(W27)</f>
        <v>19183.983006433155</v>
      </c>
      <c r="X89" s="98">
        <f>'initial figures'!$P44/(X27)</f>
        <v>18567.229628826459</v>
      </c>
      <c r="Y89" s="98">
        <f>'initial figures'!$P44/(Y27)</f>
        <v>17988.546130800925</v>
      </c>
      <c r="Z89" s="98">
        <f>'initial figures'!$P44/(Z27)</f>
        <v>17444.543450904534</v>
      </c>
      <c r="AA89" s="98">
        <f>'initial figures'!$P44/(AA27)</f>
        <v>16932.219803998818</v>
      </c>
      <c r="AB89" s="98">
        <f>'initial figures'!$P44/(AB27)</f>
        <v>16448.907365599705</v>
      </c>
      <c r="AC89" s="98">
        <f>'initial figures'!$P44/(AC27)</f>
        <v>15992.22745282122</v>
      </c>
      <c r="AD89" s="98">
        <f>'initial figures'!$P44/(AD27)</f>
        <v>15560.052676926043</v>
      </c>
      <c r="AE89" s="98">
        <f>'initial figures'!$P44/(AE27)</f>
        <v>15150.474844618175</v>
      </c>
      <c r="AF89" s="98">
        <f>'initial figures'!$P44/(AF27)</f>
        <v>14761.777622283722</v>
      </c>
      <c r="AG89" s="98">
        <f>'initial figures'!$P44/(AG27)</f>
        <v>14392.413164435853</v>
      </c>
      <c r="AH89" s="98">
        <f>'initial figures'!$P44/(AH27)</f>
        <v>14040.982055996465</v>
      </c>
      <c r="AI89" s="98">
        <f>'initial figures'!$P44/(AI27)</f>
        <v>13706.216036356876</v>
      </c>
      <c r="AJ89" s="98">
        <f>'initial figures'!$P44/(AJ27)</f>
        <v>13386.963067968576</v>
      </c>
      <c r="AK89" s="98">
        <f>'initial figures'!$P44/(AK27)</f>
        <v>13082.174388559</v>
      </c>
      <c r="AL89" s="98">
        <f>'initial figures'!$P44/(AL27)</f>
        <v>12790.893247829576</v>
      </c>
      <c r="AM89" s="98">
        <f>'initial figures'!$P44/(AM27)</f>
        <v>12512.245079683747</v>
      </c>
      <c r="AN89" s="98">
        <f>'initial figures'!$P44/(AN27)</f>
        <v>12525.142115577037</v>
      </c>
      <c r="AO89" s="98">
        <f>'initial figures'!$P44/(AO27)</f>
        <v>12110.201752870615</v>
      </c>
      <c r="AP89" s="98">
        <f>'initial figures'!$P44/(AP27)</f>
        <v>11911.759711745402</v>
      </c>
      <c r="AQ89" s="98">
        <f>'initial figures'!$P44/(AQ27)</f>
        <v>11719.044010902193</v>
      </c>
      <c r="AR89" s="98">
        <f>'initial figures'!$P44/(AR27)</f>
        <v>11531.844882670617</v>
      </c>
      <c r="AS89" s="98">
        <f>'initial figures'!$P44/(AS27)</f>
        <v>11349.96016525198</v>
      </c>
      <c r="AT89" s="98">
        <f>'initial figures'!$P44/(AT27)</f>
        <v>11173.195216636386</v>
      </c>
      <c r="AU89" s="98">
        <f>'initial figures'!$P44/(AU27)</f>
        <v>11001.362789441489</v>
      </c>
      <c r="AV89" s="98">
        <f>'initial figures'!$P44/(AV27)</f>
        <v>10834.282875203364</v>
      </c>
      <c r="AW89" s="98">
        <f>'initial figures'!$P44/(AW27)</f>
        <v>10671.782525246184</v>
      </c>
      <c r="AX89" s="98">
        <f>'initial figures'!$P44/(AX27)</f>
        <v>10513.695654065454</v>
      </c>
      <c r="AY89" s="98">
        <f>'initial figures'!$P44/(AY27)</f>
        <v>10359.862830148662</v>
      </c>
      <c r="AZ89" s="98">
        <f>'initial figures'!$P44/(AZ27)</f>
        <v>10210.131058301877</v>
      </c>
      <c r="BA89" s="98">
        <f>'initial figures'!$P44/(BA27)</f>
        <v>10064.35355682784</v>
      </c>
      <c r="BB89" s="98">
        <f>'initial figures'!$P44/(BB27)</f>
        <v>9922.3895322912376</v>
      </c>
      <c r="BC89" s="98">
        <f>'initial figures'!$P44/(BC27)</f>
        <v>9784.1039540932288</v>
      </c>
      <c r="BD89" s="98">
        <f>'initial figures'!$P44/(BD27)</f>
        <v>9649.3673306456203</v>
      </c>
      <c r="BE89" s="98">
        <f>'initial figures'!$P44/(BE27)</f>
        <v>9518.0554885728598</v>
      </c>
      <c r="BF89" s="98"/>
      <c r="BG89" s="98"/>
      <c r="BH89" s="98"/>
      <c r="BI89" s="98"/>
      <c r="BJ89" s="98"/>
      <c r="BK89" s="98"/>
      <c r="BL89" s="98"/>
      <c r="BM89" s="98"/>
      <c r="BN89" s="98"/>
      <c r="BO89" s="98"/>
      <c r="BP89" s="98"/>
      <c r="BQ89" s="98"/>
      <c r="BR89" s="98"/>
      <c r="BS89" s="98"/>
      <c r="BT89" s="98"/>
      <c r="BU89" s="98"/>
      <c r="BV89" s="98"/>
      <c r="BW89" s="98"/>
      <c r="BX89" s="98"/>
      <c r="BY89" s="98"/>
      <c r="BZ89" s="98">
        <f t="shared" si="648"/>
        <v>20</v>
      </c>
      <c r="CA89" s="98">
        <f t="shared" ref="CA89:EA89" si="709">MOD(ROUND(CA58*2,-1)/2,360)</f>
        <v>10</v>
      </c>
      <c r="CB89" s="98">
        <f t="shared" si="709"/>
        <v>5</v>
      </c>
      <c r="CC89" s="98">
        <f t="shared" si="709"/>
        <v>5</v>
      </c>
      <c r="CD89" s="98">
        <f t="shared" si="709"/>
        <v>0</v>
      </c>
      <c r="CE89" s="98">
        <f t="shared" si="709"/>
        <v>0</v>
      </c>
      <c r="CF89" s="98">
        <f t="shared" si="709"/>
        <v>0</v>
      </c>
      <c r="CG89" s="98">
        <f t="shared" si="709"/>
        <v>0</v>
      </c>
      <c r="CH89" s="98">
        <f t="shared" si="709"/>
        <v>355</v>
      </c>
      <c r="CI89" s="98">
        <f t="shared" si="709"/>
        <v>355</v>
      </c>
      <c r="CJ89" s="98">
        <f t="shared" si="709"/>
        <v>355</v>
      </c>
      <c r="CK89" s="98">
        <f t="shared" si="709"/>
        <v>355</v>
      </c>
      <c r="CL89" s="98">
        <f t="shared" si="709"/>
        <v>355</v>
      </c>
      <c r="CM89" s="98">
        <f t="shared" si="709"/>
        <v>355</v>
      </c>
      <c r="CN89" s="98">
        <f t="shared" si="709"/>
        <v>355</v>
      </c>
      <c r="CO89" s="98">
        <f t="shared" si="709"/>
        <v>350</v>
      </c>
      <c r="CP89" s="98">
        <f t="shared" si="709"/>
        <v>350</v>
      </c>
      <c r="CQ89" s="98">
        <f t="shared" si="709"/>
        <v>350</v>
      </c>
      <c r="CR89" s="98">
        <f t="shared" si="709"/>
        <v>350</v>
      </c>
      <c r="CS89" s="98">
        <f t="shared" si="709"/>
        <v>350</v>
      </c>
      <c r="CT89" s="98">
        <f t="shared" si="709"/>
        <v>350</v>
      </c>
      <c r="CU89" s="98">
        <f t="shared" si="709"/>
        <v>350</v>
      </c>
      <c r="CV89" s="98">
        <f t="shared" si="709"/>
        <v>350</v>
      </c>
      <c r="CW89" s="98">
        <f t="shared" si="709"/>
        <v>350</v>
      </c>
      <c r="CX89" s="98">
        <f t="shared" si="709"/>
        <v>350</v>
      </c>
      <c r="CY89" s="98">
        <f t="shared" si="709"/>
        <v>350</v>
      </c>
      <c r="CZ89" s="98">
        <f t="shared" si="709"/>
        <v>350</v>
      </c>
      <c r="DA89" s="98">
        <f t="shared" si="709"/>
        <v>350</v>
      </c>
      <c r="DB89" s="98">
        <f t="shared" si="709"/>
        <v>350</v>
      </c>
      <c r="DC89" s="98">
        <f t="shared" si="709"/>
        <v>350</v>
      </c>
      <c r="DD89" s="98">
        <f t="shared" si="709"/>
        <v>350</v>
      </c>
      <c r="DE89" s="98">
        <f t="shared" si="709"/>
        <v>350</v>
      </c>
      <c r="DF89" s="98">
        <f t="shared" si="709"/>
        <v>350</v>
      </c>
      <c r="DG89" s="98">
        <f t="shared" si="709"/>
        <v>350</v>
      </c>
      <c r="DH89" s="98">
        <f t="shared" si="709"/>
        <v>350</v>
      </c>
      <c r="DI89" s="98">
        <f t="shared" si="709"/>
        <v>350</v>
      </c>
      <c r="DJ89" s="98">
        <f t="shared" si="709"/>
        <v>345</v>
      </c>
      <c r="DK89" s="98">
        <f t="shared" si="709"/>
        <v>345</v>
      </c>
      <c r="DL89" s="98">
        <f t="shared" si="709"/>
        <v>345</v>
      </c>
      <c r="DM89" s="98">
        <f t="shared" si="709"/>
        <v>345</v>
      </c>
      <c r="DN89" s="98">
        <f t="shared" si="709"/>
        <v>345</v>
      </c>
      <c r="DO89" s="98">
        <f t="shared" si="709"/>
        <v>345</v>
      </c>
      <c r="DP89" s="98">
        <f t="shared" si="709"/>
        <v>345</v>
      </c>
      <c r="DQ89" s="98">
        <f t="shared" si="709"/>
        <v>345</v>
      </c>
      <c r="DR89" s="98">
        <f t="shared" si="709"/>
        <v>345</v>
      </c>
      <c r="DS89" s="98">
        <f t="shared" si="709"/>
        <v>345</v>
      </c>
      <c r="DT89" s="98">
        <f t="shared" si="709"/>
        <v>345</v>
      </c>
      <c r="DU89" s="98">
        <f t="shared" si="709"/>
        <v>340</v>
      </c>
      <c r="DV89" s="98">
        <f t="shared" si="709"/>
        <v>340</v>
      </c>
      <c r="DW89" s="98">
        <f t="shared" si="709"/>
        <v>340</v>
      </c>
      <c r="DX89" s="98">
        <f t="shared" si="709"/>
        <v>340</v>
      </c>
      <c r="DY89" s="98">
        <f t="shared" si="709"/>
        <v>340</v>
      </c>
      <c r="DZ89" s="98">
        <f t="shared" si="709"/>
        <v>340</v>
      </c>
      <c r="EA89" s="98">
        <f t="shared" si="709"/>
        <v>340</v>
      </c>
      <c r="EB89" s="98"/>
      <c r="EC89" s="98"/>
      <c r="ED89" s="98"/>
      <c r="EE89" s="98"/>
      <c r="EF89" s="98"/>
      <c r="EG89" s="98"/>
      <c r="EH89" s="98"/>
      <c r="EI89" s="98"/>
      <c r="EJ89" s="98"/>
      <c r="EK89" s="98"/>
      <c r="EL89" s="98"/>
      <c r="EM89" s="98"/>
      <c r="EN89" s="98"/>
      <c r="EO89" s="98"/>
      <c r="EP89" s="98"/>
      <c r="EU89" s="94"/>
      <c r="EV89" s="94"/>
      <c r="EW89" s="94"/>
      <c r="EX89" s="102">
        <v>21</v>
      </c>
      <c r="EY89" s="99">
        <f>'initial figures'!$S44/(EY27)</f>
        <v>88814.32162921835</v>
      </c>
      <c r="EZ89" s="99">
        <f>'initial figures'!$S44/(EZ27)</f>
        <v>66602.941384849502</v>
      </c>
      <c r="FA89" s="99">
        <f>'initial figures'!$S44/(FA27)</f>
        <v>58837.659832200348</v>
      </c>
      <c r="FB89" s="99">
        <f>'initial figures'!$S44/(FB27)</f>
        <v>52581.105737421589</v>
      </c>
      <c r="FC89" s="99">
        <f>'initial figures'!$S44/(FC27)</f>
        <v>47461.784759033755</v>
      </c>
      <c r="FD89" s="99">
        <f>'initial figures'!$S44/(FD27)</f>
        <v>43211.04037812334</v>
      </c>
      <c r="FE89" s="99">
        <f>'initial figures'!$S44/(FE27)</f>
        <v>39633.876034145294</v>
      </c>
      <c r="FF89" s="99">
        <f>'initial figures'!$S44/(FF27)</f>
        <v>36587.117991245359</v>
      </c>
      <c r="FG89" s="99">
        <f>'initial figures'!$S44/(FG27)</f>
        <v>33964.12218048692</v>
      </c>
      <c r="FH89" s="99">
        <f>'initial figures'!$S44/(FH27)</f>
        <v>31684.254647745958</v>
      </c>
      <c r="FI89" s="99">
        <f>'initial figures'!$S44/(FI27)</f>
        <v>29685.649751779307</v>
      </c>
      <c r="FJ89" s="99">
        <f>'initial figures'!$S44/(FJ27)</f>
        <v>27920.180440959728</v>
      </c>
      <c r="FK89" s="99">
        <f>'initial figures'!$S44/(FK27)</f>
        <v>26349.921591010585</v>
      </c>
      <c r="FL89" s="99">
        <f>'initial figures'!$S44/(FL27)</f>
        <v>24944.629081856405</v>
      </c>
      <c r="FM89" s="99">
        <f>'initial figures'!$S44/(FM27)</f>
        <v>23679.917824987373</v>
      </c>
      <c r="FN89" s="99">
        <f>'initial figures'!$S44/(FN27)</f>
        <v>22535.926992234592</v>
      </c>
      <c r="FO89" s="99">
        <f>'initial figures'!$S44/(FO27)</f>
        <v>21496.329395894027</v>
      </c>
      <c r="FP89" s="99">
        <f>'initial figures'!$S44/(FP27)</f>
        <v>20547.587195118558</v>
      </c>
      <c r="FQ89" s="99">
        <f>'initial figures'!$S44/(FQ27)</f>
        <v>20547.587195118558</v>
      </c>
      <c r="FR89" s="99">
        <f>'initial figures'!$S44/(FR27)</f>
        <v>19183.983006433155</v>
      </c>
      <c r="FS89" s="99">
        <f>'initial figures'!$S44/(FS27)</f>
        <v>18567.229628826459</v>
      </c>
      <c r="FT89" s="99">
        <f>'initial figures'!$S44/(FT27)</f>
        <v>17988.546130800925</v>
      </c>
      <c r="FU89" s="99">
        <f>'initial figures'!$S44/(FU27)</f>
        <v>17444.543450904534</v>
      </c>
      <c r="FV89" s="99">
        <f>'initial figures'!$S44/(FV27)</f>
        <v>16932.219803998818</v>
      </c>
      <c r="FW89" s="99">
        <f>'initial figures'!$S44/(FW27)</f>
        <v>16448.907365599705</v>
      </c>
      <c r="FX89" s="99">
        <f>'initial figures'!$S44/(FX27)</f>
        <v>15992.22745282122</v>
      </c>
      <c r="FY89" s="99">
        <f>'initial figures'!$S44/(FY27)</f>
        <v>15560.052676926043</v>
      </c>
      <c r="FZ89" s="99">
        <f>'initial figures'!$S44/(FZ27)</f>
        <v>15150.474844618175</v>
      </c>
      <c r="GA89" s="99">
        <f>'initial figures'!$S44/(GA27)</f>
        <v>14761.777622283722</v>
      </c>
      <c r="GB89" s="99">
        <f>'initial figures'!$S44/(GB27)</f>
        <v>14392.413164435853</v>
      </c>
      <c r="GC89" s="99">
        <f>'initial figures'!$S44/(GC27)</f>
        <v>14040.982055996465</v>
      </c>
      <c r="GD89" s="99">
        <f>'initial figures'!$S44/(GD27)</f>
        <v>13706.216036356876</v>
      </c>
      <c r="GE89" s="99">
        <f>'initial figures'!$S44/(GE27)</f>
        <v>13386.963067968576</v>
      </c>
      <c r="GF89" s="99">
        <f>'initial figures'!$S44/(GF27)</f>
        <v>13082.174388559</v>
      </c>
      <c r="GG89" s="99">
        <f>'initial figures'!$S44/(GG27)</f>
        <v>12790.893247829576</v>
      </c>
      <c r="GH89" s="99">
        <f>'initial figures'!$S44/(GH27)</f>
        <v>12512.245079683747</v>
      </c>
      <c r="GI89" s="99">
        <f>'initial figures'!$S44/(GI27)</f>
        <v>12525.142115577037</v>
      </c>
      <c r="GJ89" s="99">
        <f>'initial figures'!$S44/(GJ27)</f>
        <v>12110.201752870615</v>
      </c>
      <c r="GK89" s="99">
        <f>'initial figures'!$S44/(GK27)</f>
        <v>11911.759711745402</v>
      </c>
      <c r="GL89" s="99">
        <f>'initial figures'!$S44/(GL27)</f>
        <v>11719.044010902193</v>
      </c>
      <c r="GM89" s="99">
        <f>'initial figures'!$S44/(GM27)</f>
        <v>11531.844882670617</v>
      </c>
      <c r="GN89" s="99">
        <f>'initial figures'!$S44/(GN27)</f>
        <v>11349.96016525198</v>
      </c>
      <c r="GO89" s="99">
        <f>'initial figures'!$S44/(GO27)</f>
        <v>11173.195216636386</v>
      </c>
      <c r="GP89" s="99">
        <f>'initial figures'!$S44/(GP27)</f>
        <v>11001.362789441489</v>
      </c>
      <c r="GQ89" s="99">
        <f>'initial figures'!$S44/(GQ27)</f>
        <v>10834.282875203364</v>
      </c>
      <c r="GR89" s="99">
        <f>'initial figures'!$S44/(GR27)</f>
        <v>10671.782525246184</v>
      </c>
      <c r="GS89" s="99">
        <f>'initial figures'!$S44/(GS27)</f>
        <v>10513.695654065454</v>
      </c>
      <c r="GT89" s="99">
        <f>'initial figures'!$S44/(GT27)</f>
        <v>10359.862830148662</v>
      </c>
      <c r="GU89" s="99">
        <f>'initial figures'!$S44/(GU27)</f>
        <v>10210.131058301877</v>
      </c>
      <c r="GV89" s="99">
        <f>'initial figures'!$S44/(GV27)</f>
        <v>10064.35355682784</v>
      </c>
      <c r="GW89" s="99">
        <f>'initial figures'!$S44/(GW27)</f>
        <v>9922.3895322912376</v>
      </c>
      <c r="GX89" s="99">
        <f>'initial figures'!$S44/(GX27)</f>
        <v>9784.1039540932288</v>
      </c>
      <c r="GY89" s="99">
        <f>'initial figures'!$S44/(GY27)</f>
        <v>9649.3673306456203</v>
      </c>
      <c r="GZ89" s="99">
        <f>'initial figures'!$S44/(GZ27)</f>
        <v>9518.0554885728598</v>
      </c>
      <c r="HA89" s="99"/>
      <c r="HB89" s="99"/>
      <c r="HC89" s="99"/>
      <c r="HD89" s="99"/>
      <c r="HE89" s="99"/>
      <c r="HF89" s="99"/>
      <c r="HG89" s="99"/>
      <c r="HH89" s="99"/>
      <c r="HI89" s="99"/>
      <c r="HJ89" s="99"/>
      <c r="HK89" s="99"/>
      <c r="HL89" s="99"/>
      <c r="HM89" s="99"/>
      <c r="HN89" s="99"/>
      <c r="HO89" s="99"/>
      <c r="HP89" s="99"/>
      <c r="HQ89" s="99"/>
      <c r="HR89" s="99"/>
      <c r="HS89" s="99"/>
      <c r="HT89" s="99"/>
      <c r="HU89" s="99"/>
      <c r="HV89" s="99"/>
      <c r="HW89" s="99">
        <f t="shared" ref="HW89:JX89" si="710">MOD(ROUND(HW58*2,-1)/2,360)</f>
        <v>20</v>
      </c>
      <c r="HX89" s="99">
        <f t="shared" si="710"/>
        <v>10</v>
      </c>
      <c r="HY89" s="99">
        <f t="shared" si="710"/>
        <v>5</v>
      </c>
      <c r="HZ89" s="99">
        <f t="shared" si="710"/>
        <v>5</v>
      </c>
      <c r="IA89" s="99">
        <f t="shared" si="710"/>
        <v>0</v>
      </c>
      <c r="IB89" s="99">
        <f t="shared" si="710"/>
        <v>0</v>
      </c>
      <c r="IC89" s="99">
        <f t="shared" si="710"/>
        <v>0</v>
      </c>
      <c r="ID89" s="99">
        <f t="shared" si="710"/>
        <v>0</v>
      </c>
      <c r="IE89" s="99">
        <f t="shared" si="710"/>
        <v>355</v>
      </c>
      <c r="IF89" s="99">
        <f t="shared" si="710"/>
        <v>355</v>
      </c>
      <c r="IG89" s="99">
        <f t="shared" si="710"/>
        <v>355</v>
      </c>
      <c r="IH89" s="99">
        <f t="shared" si="710"/>
        <v>355</v>
      </c>
      <c r="II89" s="99">
        <f t="shared" si="710"/>
        <v>355</v>
      </c>
      <c r="IJ89" s="99">
        <f t="shared" si="710"/>
        <v>355</v>
      </c>
      <c r="IK89" s="99">
        <f t="shared" si="710"/>
        <v>355</v>
      </c>
      <c r="IL89" s="99">
        <f t="shared" si="710"/>
        <v>350</v>
      </c>
      <c r="IM89" s="99">
        <f t="shared" si="710"/>
        <v>350</v>
      </c>
      <c r="IN89" s="99">
        <f t="shared" si="710"/>
        <v>350</v>
      </c>
      <c r="IO89" s="99">
        <f t="shared" si="710"/>
        <v>350</v>
      </c>
      <c r="IP89" s="99">
        <f t="shared" si="710"/>
        <v>350</v>
      </c>
      <c r="IQ89" s="99">
        <f t="shared" si="710"/>
        <v>350</v>
      </c>
      <c r="IR89" s="99">
        <f t="shared" si="710"/>
        <v>350</v>
      </c>
      <c r="IS89" s="99">
        <f t="shared" si="710"/>
        <v>350</v>
      </c>
      <c r="IT89" s="99">
        <f t="shared" si="710"/>
        <v>350</v>
      </c>
      <c r="IU89" s="99">
        <f t="shared" si="710"/>
        <v>350</v>
      </c>
      <c r="IV89" s="99">
        <f t="shared" si="710"/>
        <v>350</v>
      </c>
      <c r="IW89" s="99">
        <f t="shared" si="710"/>
        <v>350</v>
      </c>
      <c r="IX89" s="99">
        <f t="shared" si="710"/>
        <v>350</v>
      </c>
      <c r="IY89" s="99">
        <f t="shared" si="710"/>
        <v>350</v>
      </c>
      <c r="IZ89" s="99">
        <f t="shared" si="710"/>
        <v>350</v>
      </c>
      <c r="JA89" s="99">
        <f t="shared" si="710"/>
        <v>350</v>
      </c>
      <c r="JB89" s="99">
        <f t="shared" si="710"/>
        <v>350</v>
      </c>
      <c r="JC89" s="99">
        <f t="shared" si="710"/>
        <v>350</v>
      </c>
      <c r="JD89" s="99">
        <f t="shared" si="710"/>
        <v>350</v>
      </c>
      <c r="JE89" s="99">
        <f t="shared" si="710"/>
        <v>350</v>
      </c>
      <c r="JF89" s="99">
        <f t="shared" si="710"/>
        <v>350</v>
      </c>
      <c r="JG89" s="99">
        <f t="shared" si="710"/>
        <v>345</v>
      </c>
      <c r="JH89" s="99">
        <f t="shared" si="710"/>
        <v>345</v>
      </c>
      <c r="JI89" s="99">
        <f t="shared" si="710"/>
        <v>345</v>
      </c>
      <c r="JJ89" s="99">
        <f t="shared" si="710"/>
        <v>345</v>
      </c>
      <c r="JK89" s="99">
        <f t="shared" si="710"/>
        <v>345</v>
      </c>
      <c r="JL89" s="99">
        <f t="shared" si="710"/>
        <v>345</v>
      </c>
      <c r="JM89" s="99">
        <f t="shared" si="710"/>
        <v>345</v>
      </c>
      <c r="JN89" s="99">
        <f t="shared" si="710"/>
        <v>345</v>
      </c>
      <c r="JO89" s="99">
        <f t="shared" si="710"/>
        <v>345</v>
      </c>
      <c r="JP89" s="99">
        <f t="shared" si="710"/>
        <v>345</v>
      </c>
      <c r="JQ89" s="99">
        <f t="shared" si="710"/>
        <v>345</v>
      </c>
      <c r="JR89" s="99">
        <f t="shared" si="710"/>
        <v>340</v>
      </c>
      <c r="JS89" s="99">
        <f t="shared" si="710"/>
        <v>340</v>
      </c>
      <c r="JT89" s="99">
        <f t="shared" si="710"/>
        <v>340</v>
      </c>
      <c r="JU89" s="99">
        <f t="shared" si="710"/>
        <v>340</v>
      </c>
      <c r="JV89" s="99">
        <f t="shared" si="710"/>
        <v>340</v>
      </c>
      <c r="JW89" s="99">
        <f t="shared" si="710"/>
        <v>340</v>
      </c>
      <c r="JX89" s="99">
        <f t="shared" si="710"/>
        <v>340</v>
      </c>
      <c r="JY89" s="99"/>
      <c r="JZ89" s="99"/>
      <c r="KA89" s="99"/>
      <c r="KH89" s="103">
        <v>21</v>
      </c>
      <c r="KI89" s="100">
        <f>'initial figures'!$U44/(KI27)</f>
        <v>88814.32162921835</v>
      </c>
      <c r="KJ89" s="100">
        <f>'initial figures'!$U44/(KJ27)</f>
        <v>66602.941384849502</v>
      </c>
      <c r="KK89" s="100">
        <f>'initial figures'!$U44/(KK27)</f>
        <v>58837.659832200348</v>
      </c>
      <c r="KL89" s="100">
        <f>'initial figures'!$U44/(KL27)</f>
        <v>52581.105737421589</v>
      </c>
      <c r="KM89" s="100">
        <f>'initial figures'!$U44/(KM27)</f>
        <v>47461.784759033755</v>
      </c>
      <c r="KN89" s="100">
        <f>'initial figures'!$U44/(KN27)</f>
        <v>43211.04037812334</v>
      </c>
      <c r="KO89" s="100">
        <f>'initial figures'!$U44/(KO27)</f>
        <v>39633.876034145294</v>
      </c>
      <c r="KP89" s="100">
        <f>'initial figures'!$U44/(KP27)</f>
        <v>36587.117991245359</v>
      </c>
      <c r="KQ89" s="100">
        <f>'initial figures'!$U44/(KQ27)</f>
        <v>33964.12218048692</v>
      </c>
      <c r="KR89" s="100">
        <f>'initial figures'!$U44/(KR27)</f>
        <v>31684.254647745958</v>
      </c>
      <c r="KS89" s="100">
        <f>'initial figures'!$U44/(KS27)</f>
        <v>29685.649751779307</v>
      </c>
      <c r="KT89" s="100">
        <f>'initial figures'!$U44/(KT27)</f>
        <v>27920.180440959728</v>
      </c>
      <c r="KU89" s="100">
        <f>'initial figures'!$U44/(KU27)</f>
        <v>26349.921591010585</v>
      </c>
      <c r="KV89" s="100">
        <f>'initial figures'!$U44/(KV27)</f>
        <v>24944.629081856405</v>
      </c>
      <c r="KW89" s="100">
        <f>'initial figures'!$U44/(KW27)</f>
        <v>23679.917824987373</v>
      </c>
      <c r="KX89" s="100">
        <f>'initial figures'!$U44/(KX27)</f>
        <v>22535.926992234592</v>
      </c>
      <c r="KY89" s="100">
        <f>'initial figures'!$U44/(KY27)</f>
        <v>21496.329395894027</v>
      </c>
      <c r="KZ89" s="100">
        <f>'initial figures'!$U44/(KZ27)</f>
        <v>20547.587195118558</v>
      </c>
      <c r="LA89" s="100">
        <f>'initial figures'!$U44/(LA27)</f>
        <v>20547.587195118558</v>
      </c>
      <c r="LB89" s="100">
        <f>'initial figures'!$U44/(LB27)</f>
        <v>19183.983006433155</v>
      </c>
      <c r="LC89" s="100">
        <f>'initial figures'!$U44/(LC27)</f>
        <v>18567.229628826459</v>
      </c>
      <c r="LD89" s="100">
        <f>'initial figures'!$U44/(LD27)</f>
        <v>17988.546130800925</v>
      </c>
      <c r="LE89" s="100">
        <f>'initial figures'!$U44/(LE27)</f>
        <v>17444.543450904534</v>
      </c>
      <c r="LF89" s="100">
        <f>'initial figures'!$U44/(LF27)</f>
        <v>16932.219803998818</v>
      </c>
      <c r="LG89" s="100">
        <f>'initial figures'!$U44/(LG27)</f>
        <v>16448.907365599705</v>
      </c>
      <c r="LH89" s="100">
        <f>'initial figures'!$U44/(LH27)</f>
        <v>15992.22745282122</v>
      </c>
      <c r="LI89" s="100">
        <f>'initial figures'!$U44/(LI27)</f>
        <v>15560.052676926043</v>
      </c>
      <c r="LJ89" s="100">
        <f>'initial figures'!$U44/(LJ27)</f>
        <v>15150.474844618175</v>
      </c>
      <c r="LK89" s="100">
        <f>'initial figures'!$U44/(LK27)</f>
        <v>14761.777622283722</v>
      </c>
      <c r="LL89" s="100">
        <f>'initial figures'!$U44/(LL27)</f>
        <v>14392.413164435853</v>
      </c>
      <c r="LM89" s="100">
        <f>'initial figures'!$U44/(LM27)</f>
        <v>14040.982055996465</v>
      </c>
      <c r="LN89" s="100">
        <f>'initial figures'!$U44/(LN27)</f>
        <v>13706.216036356876</v>
      </c>
      <c r="LO89" s="100">
        <f>'initial figures'!$U44/(LO27)</f>
        <v>13386.963067968576</v>
      </c>
      <c r="LP89" s="100">
        <f>'initial figures'!$U44/(LP27)</f>
        <v>13082.174388559</v>
      </c>
      <c r="LQ89" s="100">
        <f>'initial figures'!$U44/(LQ27)</f>
        <v>12790.893247829576</v>
      </c>
      <c r="LR89" s="100">
        <f>'initial figures'!$U44/(LR27)</f>
        <v>12512.245079683747</v>
      </c>
      <c r="LS89" s="100">
        <f>'initial figures'!$U44/(LS27)</f>
        <v>12525.142115577037</v>
      </c>
      <c r="LT89" s="100">
        <f>'initial figures'!$U44/(LT27)</f>
        <v>12110.201752870615</v>
      </c>
      <c r="LU89" s="100">
        <f>'initial figures'!$U44/(LU27)</f>
        <v>11911.759711745402</v>
      </c>
      <c r="LV89" s="100">
        <f>'initial figures'!$U44/(LV27)</f>
        <v>11719.044010902193</v>
      </c>
      <c r="LW89" s="100">
        <f>'initial figures'!$U44/(LW27)</f>
        <v>11531.844882670617</v>
      </c>
      <c r="LX89" s="100">
        <f>'initial figures'!$U44/(LX27)</f>
        <v>11349.96016525198</v>
      </c>
      <c r="LY89" s="100">
        <f>'initial figures'!$U44/(LY27)</f>
        <v>11173.195216636386</v>
      </c>
      <c r="LZ89" s="100">
        <f>'initial figures'!$U44/(LZ27)</f>
        <v>11001.362789441489</v>
      </c>
      <c r="MA89" s="100">
        <f>'initial figures'!$U44/(MA27)</f>
        <v>10834.282875203364</v>
      </c>
      <c r="MB89" s="100">
        <f>'initial figures'!$U44/(MB27)</f>
        <v>10671.782525246184</v>
      </c>
      <c r="MC89" s="100">
        <f>'initial figures'!$U44/(MC27)</f>
        <v>10513.695654065454</v>
      </c>
      <c r="MD89" s="100">
        <f>'initial figures'!$U44/(MD27)</f>
        <v>10359.862830148662</v>
      </c>
      <c r="ME89" s="100">
        <f>'initial figures'!$U44/(ME27)</f>
        <v>10210.131058301877</v>
      </c>
      <c r="MF89" s="100">
        <f>'initial figures'!$U44/(MF27)</f>
        <v>10064.35355682784</v>
      </c>
      <c r="MG89" s="100">
        <f>'initial figures'!$U44/(MG27)</f>
        <v>9922.3895322912376</v>
      </c>
      <c r="MH89" s="100">
        <f>'initial figures'!$U44/(MH27)</f>
        <v>9784.1039540932288</v>
      </c>
      <c r="MI89" s="100">
        <f>'initial figures'!$U44/(MI27)</f>
        <v>9649.3673306456203</v>
      </c>
      <c r="MJ89" s="100">
        <f>'initial figures'!$U44/(MJ27)</f>
        <v>9518.0554885728598</v>
      </c>
      <c r="MK89" s="100"/>
      <c r="ML89" s="100"/>
      <c r="MM89" s="100"/>
      <c r="MN89" s="100"/>
      <c r="MO89" s="100"/>
      <c r="MP89" s="100"/>
      <c r="MQ89" s="100"/>
      <c r="MR89" s="100"/>
      <c r="MS89" s="100"/>
      <c r="MT89" s="100"/>
      <c r="MU89" s="100"/>
      <c r="MV89" s="100"/>
      <c r="MW89" s="100"/>
      <c r="MX89" s="100"/>
      <c r="MY89" s="100"/>
      <c r="MZ89" s="100"/>
      <c r="NA89" s="100"/>
      <c r="NB89" s="100"/>
      <c r="NC89" s="100"/>
      <c r="ND89" s="100"/>
      <c r="NE89" s="100"/>
      <c r="NF89" s="100"/>
      <c r="NG89" s="100">
        <f t="shared" ref="NG89:PH89" si="711">MOD(ROUND(NG58*2,-1)/2,360)</f>
        <v>20</v>
      </c>
      <c r="NH89" s="100">
        <f t="shared" si="711"/>
        <v>10</v>
      </c>
      <c r="NI89" s="100">
        <f t="shared" si="711"/>
        <v>5</v>
      </c>
      <c r="NJ89" s="100">
        <f t="shared" si="711"/>
        <v>5</v>
      </c>
      <c r="NK89" s="100">
        <f t="shared" si="711"/>
        <v>0</v>
      </c>
      <c r="NL89" s="100">
        <f t="shared" si="711"/>
        <v>0</v>
      </c>
      <c r="NM89" s="100">
        <f t="shared" si="711"/>
        <v>0</v>
      </c>
      <c r="NN89" s="100">
        <f t="shared" si="711"/>
        <v>0</v>
      </c>
      <c r="NO89" s="100">
        <f t="shared" si="711"/>
        <v>355</v>
      </c>
      <c r="NP89" s="100">
        <f t="shared" si="711"/>
        <v>355</v>
      </c>
      <c r="NQ89" s="100">
        <f t="shared" si="711"/>
        <v>355</v>
      </c>
      <c r="NR89" s="100">
        <f t="shared" si="711"/>
        <v>355</v>
      </c>
      <c r="NS89" s="100">
        <f t="shared" si="711"/>
        <v>355</v>
      </c>
      <c r="NT89" s="100">
        <f t="shared" si="711"/>
        <v>355</v>
      </c>
      <c r="NU89" s="100">
        <f t="shared" si="711"/>
        <v>355</v>
      </c>
      <c r="NV89" s="100">
        <f t="shared" si="711"/>
        <v>350</v>
      </c>
      <c r="NW89" s="100">
        <f t="shared" si="711"/>
        <v>350</v>
      </c>
      <c r="NX89" s="100">
        <f t="shared" si="711"/>
        <v>350</v>
      </c>
      <c r="NY89" s="100">
        <f t="shared" si="711"/>
        <v>350</v>
      </c>
      <c r="NZ89" s="100">
        <f t="shared" si="711"/>
        <v>350</v>
      </c>
      <c r="OA89" s="100">
        <f t="shared" si="711"/>
        <v>350</v>
      </c>
      <c r="OB89" s="100">
        <f t="shared" si="711"/>
        <v>350</v>
      </c>
      <c r="OC89" s="100">
        <f t="shared" si="711"/>
        <v>350</v>
      </c>
      <c r="OD89" s="100">
        <f t="shared" si="711"/>
        <v>350</v>
      </c>
      <c r="OE89" s="100">
        <f t="shared" si="711"/>
        <v>350</v>
      </c>
      <c r="OF89" s="100">
        <f t="shared" si="711"/>
        <v>350</v>
      </c>
      <c r="OG89" s="100">
        <f t="shared" si="711"/>
        <v>350</v>
      </c>
      <c r="OH89" s="100">
        <f t="shared" si="711"/>
        <v>350</v>
      </c>
      <c r="OI89" s="100">
        <f t="shared" si="711"/>
        <v>350</v>
      </c>
      <c r="OJ89" s="100">
        <f t="shared" si="711"/>
        <v>350</v>
      </c>
      <c r="OK89" s="100">
        <f t="shared" si="711"/>
        <v>350</v>
      </c>
      <c r="OL89" s="100">
        <f t="shared" si="711"/>
        <v>350</v>
      </c>
      <c r="OM89" s="100">
        <f t="shared" si="711"/>
        <v>350</v>
      </c>
      <c r="ON89" s="100">
        <f t="shared" si="711"/>
        <v>350</v>
      </c>
      <c r="OO89" s="100">
        <f t="shared" si="711"/>
        <v>350</v>
      </c>
      <c r="OP89" s="100">
        <f t="shared" si="711"/>
        <v>350</v>
      </c>
      <c r="OQ89" s="100">
        <f t="shared" si="711"/>
        <v>345</v>
      </c>
      <c r="OR89" s="100">
        <f t="shared" si="711"/>
        <v>345</v>
      </c>
      <c r="OS89" s="100">
        <f t="shared" si="711"/>
        <v>345</v>
      </c>
      <c r="OT89" s="100">
        <f t="shared" si="711"/>
        <v>345</v>
      </c>
      <c r="OU89" s="100">
        <f t="shared" si="711"/>
        <v>345</v>
      </c>
      <c r="OV89" s="100">
        <f t="shared" si="711"/>
        <v>345</v>
      </c>
      <c r="OW89" s="100">
        <f t="shared" si="711"/>
        <v>345</v>
      </c>
      <c r="OX89" s="100">
        <f t="shared" si="711"/>
        <v>345</v>
      </c>
      <c r="OY89" s="100">
        <f t="shared" si="711"/>
        <v>345</v>
      </c>
      <c r="OZ89" s="100">
        <f t="shared" si="711"/>
        <v>345</v>
      </c>
      <c r="PA89" s="100">
        <f t="shared" si="711"/>
        <v>345</v>
      </c>
      <c r="PB89" s="100">
        <f t="shared" si="711"/>
        <v>340</v>
      </c>
      <c r="PC89" s="100">
        <f t="shared" si="711"/>
        <v>340</v>
      </c>
      <c r="PD89" s="100">
        <f t="shared" si="711"/>
        <v>340</v>
      </c>
      <c r="PE89" s="100">
        <f t="shared" si="711"/>
        <v>340</v>
      </c>
      <c r="PF89" s="100">
        <f t="shared" si="711"/>
        <v>340</v>
      </c>
      <c r="PG89" s="100">
        <f t="shared" si="711"/>
        <v>340</v>
      </c>
      <c r="PH89" s="100">
        <f t="shared" si="711"/>
        <v>340</v>
      </c>
      <c r="PI89" s="100"/>
      <c r="PJ89" s="100"/>
      <c r="PK89" s="100"/>
    </row>
    <row r="90" spans="1:427" x14ac:dyDescent="0.2">
      <c r="A90" s="92"/>
      <c r="B90" s="92"/>
      <c r="C90" s="101">
        <v>22</v>
      </c>
      <c r="D90" s="98">
        <f>'initial figures'!$P45/(D28)</f>
        <v>89298.642582617758</v>
      </c>
      <c r="E90" s="98">
        <f>'initial figures'!$P45/(E28)</f>
        <v>66730.461428599141</v>
      </c>
      <c r="F90" s="98">
        <f>'initial figures'!$P45/(F28)</f>
        <v>58899.416105783086</v>
      </c>
      <c r="G90" s="98">
        <f>'initial figures'!$P45/(G28)</f>
        <v>52606.571566842751</v>
      </c>
      <c r="H90" s="98">
        <f>'initial figures'!$P45/(H28)</f>
        <v>47466.851076312872</v>
      </c>
      <c r="I90" s="98">
        <f>'initial figures'!$P45/(I28)</f>
        <v>43204.563974799836</v>
      </c>
      <c r="J90" s="98">
        <f>'initial figures'!$P45/(J28)</f>
        <v>39620.93542189584</v>
      </c>
      <c r="K90" s="98">
        <f>'initial figures'!$P45/(K28)</f>
        <v>36570.691626329062</v>
      </c>
      <c r="L90" s="98">
        <f>'initial figures'!$P45/(L28)</f>
        <v>33945.985225180797</v>
      </c>
      <c r="M90" s="98">
        <f>'initial figures'!$P45/(M28)</f>
        <v>31665.474514329268</v>
      </c>
      <c r="N90" s="98">
        <f>'initial figures'!$P45/(N28)</f>
        <v>29666.86835614689</v>
      </c>
      <c r="O90" s="98">
        <f>'initial figures'!$P45/(O28)</f>
        <v>27901.779340714911</v>
      </c>
      <c r="P90" s="98">
        <f>'initial figures'!$P45/(P28)</f>
        <v>26332.12089548021</v>
      </c>
      <c r="Q90" s="98">
        <f>'initial figures'!$P45/(Q28)</f>
        <v>24927.547905796524</v>
      </c>
      <c r="R90" s="98">
        <f>'initial figures'!$P45/(R28)</f>
        <v>23663.611877994412</v>
      </c>
      <c r="S90" s="98">
        <f>'initial figures'!$P45/(S28)</f>
        <v>22520.4122859745</v>
      </c>
      <c r="T90" s="98">
        <f>'initial figures'!$P45/(T28)</f>
        <v>21481.597365320962</v>
      </c>
      <c r="U90" s="98">
        <f>'initial figures'!$P45/(U28)</f>
        <v>20533.614422702398</v>
      </c>
      <c r="V90" s="98">
        <f>'initial figures'!$P45/(V28)</f>
        <v>20533.614422702398</v>
      </c>
      <c r="W90" s="98">
        <f>'initial figures'!$P45/(W28)</f>
        <v>19171.064095432655</v>
      </c>
      <c r="X90" s="98">
        <f>'initial figures'!$P45/(X28)</f>
        <v>18554.815583290281</v>
      </c>
      <c r="Y90" s="98">
        <f>'initial figures'!$P45/(Y28)</f>
        <v>17976.619043292048</v>
      </c>
      <c r="Z90" s="98">
        <f>'initial figures'!$P45/(Z28)</f>
        <v>17433.084214692106</v>
      </c>
      <c r="AA90" s="98">
        <f>'initial figures'!$P45/(AA28)</f>
        <v>16921.208752961586</v>
      </c>
      <c r="AB90" s="98">
        <f>'initial figures'!$P45/(AB28)</f>
        <v>16438.324730830631</v>
      </c>
      <c r="AC90" s="98">
        <f>'initial figures'!$P45/(AC28)</f>
        <v>15982.053684701161</v>
      </c>
      <c r="AD90" s="98">
        <f>'initial figures'!$P45/(AD28)</f>
        <v>15550.268668312763</v>
      </c>
      <c r="AE90" s="98">
        <f>'initial figures'!$P45/(AE28)</f>
        <v>15141.062081331635</v>
      </c>
      <c r="AF90" s="98">
        <f>'initial figures'!$P45/(AF28)</f>
        <v>14752.718280196928</v>
      </c>
      <c r="AG90" s="98">
        <f>'initial figures'!$P45/(AG28)</f>
        <v>14383.69016746253</v>
      </c>
      <c r="AH90" s="98">
        <f>'initial figures'!$P45/(AH28)</f>
        <v>14032.579105582783</v>
      </c>
      <c r="AI90" s="98">
        <f>'initial figures'!$P45/(AI28)</f>
        <v>13698.117620366502</v>
      </c>
      <c r="AJ90" s="98">
        <f>'initial figures'!$P45/(AJ28)</f>
        <v>13379.154454836178</v>
      </c>
      <c r="AK90" s="98">
        <f>'initial figures'!$P45/(AK28)</f>
        <v>13074.641611089117</v>
      </c>
      <c r="AL90" s="98">
        <f>'initial figures'!$P45/(AL28)</f>
        <v>12783.623079899238</v>
      </c>
      <c r="AM90" s="98">
        <f>'initial figures'!$P45/(AM28)</f>
        <v>12505.225008269988</v>
      </c>
      <c r="AN90" s="98">
        <f>'initial figures'!$P45/(AN28)</f>
        <v>12517.624727394903</v>
      </c>
      <c r="AO90" s="98">
        <f>'initial figures'!$P45/(AO28)</f>
        <v>12102.708569971974</v>
      </c>
      <c r="AP90" s="98">
        <f>'initial figures'!$P45/(AP28)</f>
        <v>11904.296549017119</v>
      </c>
      <c r="AQ90" s="98">
        <f>'initial figures'!$P45/(AQ28)</f>
        <v>11711.620783616288</v>
      </c>
      <c r="AR90" s="98">
        <f>'initial figures'!$P45/(AR28)</f>
        <v>11524.470192671009</v>
      </c>
      <c r="AS90" s="98">
        <f>'initial figures'!$P45/(AS28)</f>
        <v>11342.641446395581</v>
      </c>
      <c r="AT90" s="98">
        <f>'initial figures'!$P45/(AT28)</f>
        <v>11165.938864445012</v>
      </c>
      <c r="AU90" s="98">
        <f>'initial figures'!$P45/(AU28)</f>
        <v>10994.174276675749</v>
      </c>
      <c r="AV90" s="98">
        <f>'initial figures'!$P45/(AV28)</f>
        <v>10827.166854888837</v>
      </c>
      <c r="AW90" s="98">
        <f>'initial figures'!$P45/(AW28)</f>
        <v>10664.74292251879</v>
      </c>
      <c r="AX90" s="98">
        <f>'initial figures'!$P45/(AX28)</f>
        <v>10506.735748055482</v>
      </c>
      <c r="AY90" s="98">
        <f>'initial figures'!$P45/(AY28)</f>
        <v>10352.985326990669</v>
      </c>
      <c r="AZ90" s="98">
        <f>'initial figures'!$P45/(AZ28)</f>
        <v>10203.338156238917</v>
      </c>
      <c r="BA90" s="98">
        <f>'initial figures'!$P45/(BA28)</f>
        <v>10057.647004272385</v>
      </c>
      <c r="BB90" s="98">
        <f>'initial figures'!$P45/(BB28)</f>
        <v>9915.770679610343</v>
      </c>
      <c r="BC90" s="98">
        <f>'initial figures'!$P45/(BC28)</f>
        <v>9777.5737998010027</v>
      </c>
      <c r="BD90" s="98">
        <f>'initial figures'!$P45/(BD28)</f>
        <v>9642.9265626106953</v>
      </c>
      <c r="BE90" s="98">
        <f>'initial figures'!$P45/(BE28)</f>
        <v>9511.7045207815518</v>
      </c>
      <c r="BF90" s="98"/>
      <c r="BG90" s="98"/>
      <c r="BH90" s="98"/>
      <c r="BI90" s="98"/>
      <c r="BJ90" s="98"/>
      <c r="BK90" s="98"/>
      <c r="BL90" s="98"/>
      <c r="BM90" s="98"/>
      <c r="BN90" s="98"/>
      <c r="BO90" s="98"/>
      <c r="BP90" s="98"/>
      <c r="BQ90" s="98"/>
      <c r="BR90" s="98"/>
      <c r="BS90" s="98"/>
      <c r="BT90" s="98"/>
      <c r="BU90" s="98"/>
      <c r="BV90" s="98"/>
      <c r="BW90" s="98"/>
      <c r="BX90" s="98"/>
      <c r="BY90" s="98"/>
      <c r="BZ90" s="98">
        <f t="shared" si="648"/>
        <v>15</v>
      </c>
      <c r="CA90" s="98">
        <f t="shared" ref="CA90:EA90" si="712">MOD(ROUND(CA59*2,-1)/2,360)</f>
        <v>5</v>
      </c>
      <c r="CB90" s="98">
        <f t="shared" si="712"/>
        <v>5</v>
      </c>
      <c r="CC90" s="98">
        <f t="shared" si="712"/>
        <v>0</v>
      </c>
      <c r="CD90" s="98">
        <f t="shared" si="712"/>
        <v>0</v>
      </c>
      <c r="CE90" s="98">
        <f t="shared" si="712"/>
        <v>0</v>
      </c>
      <c r="CF90" s="98">
        <f t="shared" si="712"/>
        <v>355</v>
      </c>
      <c r="CG90" s="98">
        <f t="shared" si="712"/>
        <v>355</v>
      </c>
      <c r="CH90" s="98">
        <f t="shared" si="712"/>
        <v>355</v>
      </c>
      <c r="CI90" s="98">
        <f t="shared" si="712"/>
        <v>355</v>
      </c>
      <c r="CJ90" s="98">
        <f t="shared" si="712"/>
        <v>355</v>
      </c>
      <c r="CK90" s="98">
        <f t="shared" si="712"/>
        <v>350</v>
      </c>
      <c r="CL90" s="98">
        <f t="shared" si="712"/>
        <v>350</v>
      </c>
      <c r="CM90" s="98">
        <f t="shared" si="712"/>
        <v>350</v>
      </c>
      <c r="CN90" s="98">
        <f t="shared" si="712"/>
        <v>350</v>
      </c>
      <c r="CO90" s="98">
        <f t="shared" si="712"/>
        <v>350</v>
      </c>
      <c r="CP90" s="98">
        <f t="shared" si="712"/>
        <v>350</v>
      </c>
      <c r="CQ90" s="98">
        <f t="shared" si="712"/>
        <v>350</v>
      </c>
      <c r="CR90" s="98">
        <f t="shared" si="712"/>
        <v>350</v>
      </c>
      <c r="CS90" s="98">
        <f t="shared" si="712"/>
        <v>350</v>
      </c>
      <c r="CT90" s="98">
        <f t="shared" si="712"/>
        <v>350</v>
      </c>
      <c r="CU90" s="98">
        <f t="shared" si="712"/>
        <v>350</v>
      </c>
      <c r="CV90" s="98">
        <f t="shared" si="712"/>
        <v>350</v>
      </c>
      <c r="CW90" s="98">
        <f t="shared" si="712"/>
        <v>350</v>
      </c>
      <c r="CX90" s="98">
        <f t="shared" si="712"/>
        <v>350</v>
      </c>
      <c r="CY90" s="98">
        <f t="shared" si="712"/>
        <v>350</v>
      </c>
      <c r="CZ90" s="98">
        <f t="shared" si="712"/>
        <v>345</v>
      </c>
      <c r="DA90" s="98">
        <f t="shared" si="712"/>
        <v>345</v>
      </c>
      <c r="DB90" s="98">
        <f t="shared" si="712"/>
        <v>345</v>
      </c>
      <c r="DC90" s="98">
        <f t="shared" si="712"/>
        <v>345</v>
      </c>
      <c r="DD90" s="98">
        <f t="shared" si="712"/>
        <v>345</v>
      </c>
      <c r="DE90" s="98">
        <f t="shared" si="712"/>
        <v>345</v>
      </c>
      <c r="DF90" s="98">
        <f t="shared" si="712"/>
        <v>345</v>
      </c>
      <c r="DG90" s="98">
        <f t="shared" si="712"/>
        <v>345</v>
      </c>
      <c r="DH90" s="98">
        <f t="shared" si="712"/>
        <v>345</v>
      </c>
      <c r="DI90" s="98">
        <f t="shared" si="712"/>
        <v>345</v>
      </c>
      <c r="DJ90" s="98">
        <f t="shared" si="712"/>
        <v>345</v>
      </c>
      <c r="DK90" s="98">
        <f t="shared" si="712"/>
        <v>345</v>
      </c>
      <c r="DL90" s="98">
        <f t="shared" si="712"/>
        <v>345</v>
      </c>
      <c r="DM90" s="98">
        <f t="shared" si="712"/>
        <v>345</v>
      </c>
      <c r="DN90" s="98">
        <f t="shared" si="712"/>
        <v>345</v>
      </c>
      <c r="DO90" s="98">
        <f t="shared" si="712"/>
        <v>345</v>
      </c>
      <c r="DP90" s="98">
        <f t="shared" si="712"/>
        <v>340</v>
      </c>
      <c r="DQ90" s="98">
        <f t="shared" si="712"/>
        <v>340</v>
      </c>
      <c r="DR90" s="98">
        <f t="shared" si="712"/>
        <v>340</v>
      </c>
      <c r="DS90" s="98">
        <f t="shared" si="712"/>
        <v>340</v>
      </c>
      <c r="DT90" s="98">
        <f t="shared" si="712"/>
        <v>340</v>
      </c>
      <c r="DU90" s="98">
        <f t="shared" si="712"/>
        <v>340</v>
      </c>
      <c r="DV90" s="98">
        <f t="shared" si="712"/>
        <v>340</v>
      </c>
      <c r="DW90" s="98">
        <f t="shared" si="712"/>
        <v>340</v>
      </c>
      <c r="DX90" s="98">
        <f t="shared" si="712"/>
        <v>340</v>
      </c>
      <c r="DY90" s="98">
        <f t="shared" si="712"/>
        <v>340</v>
      </c>
      <c r="DZ90" s="98">
        <f t="shared" si="712"/>
        <v>340</v>
      </c>
      <c r="EA90" s="98">
        <f t="shared" si="712"/>
        <v>340</v>
      </c>
      <c r="EB90" s="98"/>
      <c r="EC90" s="98"/>
      <c r="ED90" s="98"/>
      <c r="EE90" s="98"/>
      <c r="EF90" s="98"/>
      <c r="EG90" s="98"/>
      <c r="EH90" s="98"/>
      <c r="EI90" s="98"/>
      <c r="EJ90" s="98"/>
      <c r="EK90" s="98"/>
      <c r="EL90" s="98"/>
      <c r="EM90" s="98"/>
      <c r="EN90" s="98"/>
      <c r="EO90" s="98"/>
      <c r="EP90" s="98"/>
      <c r="EU90" s="94"/>
      <c r="EV90" s="94"/>
      <c r="EW90" s="94"/>
      <c r="EX90" s="102">
        <v>22</v>
      </c>
      <c r="EY90" s="99">
        <f>'initial figures'!$S45/(EY28)</f>
        <v>89298.642582617758</v>
      </c>
      <c r="EZ90" s="99">
        <f>'initial figures'!$S45/(EZ28)</f>
        <v>66730.461428599141</v>
      </c>
      <c r="FA90" s="99">
        <f>'initial figures'!$S45/(FA28)</f>
        <v>58899.416105783086</v>
      </c>
      <c r="FB90" s="99">
        <f>'initial figures'!$S45/(FB28)</f>
        <v>52606.571566842751</v>
      </c>
      <c r="FC90" s="99">
        <f>'initial figures'!$S45/(FC28)</f>
        <v>47466.851076312872</v>
      </c>
      <c r="FD90" s="99">
        <f>'initial figures'!$S45/(FD28)</f>
        <v>43204.563974799836</v>
      </c>
      <c r="FE90" s="99">
        <f>'initial figures'!$S45/(FE28)</f>
        <v>39620.93542189584</v>
      </c>
      <c r="FF90" s="99">
        <f>'initial figures'!$S45/(FF28)</f>
        <v>36570.691626329062</v>
      </c>
      <c r="FG90" s="99">
        <f>'initial figures'!$S45/(FG28)</f>
        <v>33945.985225180797</v>
      </c>
      <c r="FH90" s="99">
        <f>'initial figures'!$S45/(FH28)</f>
        <v>31665.474514329268</v>
      </c>
      <c r="FI90" s="99">
        <f>'initial figures'!$S45/(FI28)</f>
        <v>29666.86835614689</v>
      </c>
      <c r="FJ90" s="99">
        <f>'initial figures'!$S45/(FJ28)</f>
        <v>27901.779340714911</v>
      </c>
      <c r="FK90" s="99">
        <f>'initial figures'!$S45/(FK28)</f>
        <v>26332.12089548021</v>
      </c>
      <c r="FL90" s="99">
        <f>'initial figures'!$S45/(FL28)</f>
        <v>24927.547905796524</v>
      </c>
      <c r="FM90" s="99">
        <f>'initial figures'!$S45/(FM28)</f>
        <v>23663.611877994412</v>
      </c>
      <c r="FN90" s="99">
        <f>'initial figures'!$S45/(FN28)</f>
        <v>22520.4122859745</v>
      </c>
      <c r="FO90" s="99">
        <f>'initial figures'!$S45/(FO28)</f>
        <v>21481.597365320962</v>
      </c>
      <c r="FP90" s="99">
        <f>'initial figures'!$S45/(FP28)</f>
        <v>20533.614422702398</v>
      </c>
      <c r="FQ90" s="99">
        <f>'initial figures'!$S45/(FQ28)</f>
        <v>20533.614422702398</v>
      </c>
      <c r="FR90" s="99">
        <f>'initial figures'!$S45/(FR28)</f>
        <v>19171.064095432655</v>
      </c>
      <c r="FS90" s="99">
        <f>'initial figures'!$S45/(FS28)</f>
        <v>18554.815583290281</v>
      </c>
      <c r="FT90" s="99">
        <f>'initial figures'!$S45/(FT28)</f>
        <v>17976.619043292048</v>
      </c>
      <c r="FU90" s="99">
        <f>'initial figures'!$S45/(FU28)</f>
        <v>17433.084214692106</v>
      </c>
      <c r="FV90" s="99">
        <f>'initial figures'!$S45/(FV28)</f>
        <v>16921.208752961586</v>
      </c>
      <c r="FW90" s="99">
        <f>'initial figures'!$S45/(FW28)</f>
        <v>16438.324730830631</v>
      </c>
      <c r="FX90" s="99">
        <f>'initial figures'!$S45/(FX28)</f>
        <v>15982.053684701161</v>
      </c>
      <c r="FY90" s="99">
        <f>'initial figures'!$S45/(FY28)</f>
        <v>15550.268668312763</v>
      </c>
      <c r="FZ90" s="99">
        <f>'initial figures'!$S45/(FZ28)</f>
        <v>15141.062081331635</v>
      </c>
      <c r="GA90" s="99">
        <f>'initial figures'!$S45/(GA28)</f>
        <v>14752.718280196928</v>
      </c>
      <c r="GB90" s="99">
        <f>'initial figures'!$S45/(GB28)</f>
        <v>14383.69016746253</v>
      </c>
      <c r="GC90" s="99">
        <f>'initial figures'!$S45/(GC28)</f>
        <v>14032.579105582783</v>
      </c>
      <c r="GD90" s="99">
        <f>'initial figures'!$S45/(GD28)</f>
        <v>13698.117620366502</v>
      </c>
      <c r="GE90" s="99">
        <f>'initial figures'!$S45/(GE28)</f>
        <v>13379.154454836178</v>
      </c>
      <c r="GF90" s="99">
        <f>'initial figures'!$S45/(GF28)</f>
        <v>13074.641611089117</v>
      </c>
      <c r="GG90" s="99">
        <f>'initial figures'!$S45/(GG28)</f>
        <v>12783.623079899238</v>
      </c>
      <c r="GH90" s="99">
        <f>'initial figures'!$S45/(GH28)</f>
        <v>12505.225008269988</v>
      </c>
      <c r="GI90" s="99">
        <f>'initial figures'!$S45/(GI28)</f>
        <v>12517.624727394903</v>
      </c>
      <c r="GJ90" s="99">
        <f>'initial figures'!$S45/(GJ28)</f>
        <v>12102.708569971974</v>
      </c>
      <c r="GK90" s="99">
        <f>'initial figures'!$S45/(GK28)</f>
        <v>11904.296549017119</v>
      </c>
      <c r="GL90" s="99">
        <f>'initial figures'!$S45/(GL28)</f>
        <v>11711.620783616288</v>
      </c>
      <c r="GM90" s="99">
        <f>'initial figures'!$S45/(GM28)</f>
        <v>11524.470192671009</v>
      </c>
      <c r="GN90" s="99">
        <f>'initial figures'!$S45/(GN28)</f>
        <v>11342.641446395581</v>
      </c>
      <c r="GO90" s="99">
        <f>'initial figures'!$S45/(GO28)</f>
        <v>11165.938864445012</v>
      </c>
      <c r="GP90" s="99">
        <f>'initial figures'!$S45/(GP28)</f>
        <v>10994.174276675749</v>
      </c>
      <c r="GQ90" s="99">
        <f>'initial figures'!$S45/(GQ28)</f>
        <v>10827.166854888837</v>
      </c>
      <c r="GR90" s="99">
        <f>'initial figures'!$S45/(GR28)</f>
        <v>10664.74292251879</v>
      </c>
      <c r="GS90" s="99">
        <f>'initial figures'!$S45/(GS28)</f>
        <v>10506.735748055482</v>
      </c>
      <c r="GT90" s="99">
        <f>'initial figures'!$S45/(GT28)</f>
        <v>10352.985326990669</v>
      </c>
      <c r="GU90" s="99">
        <f>'initial figures'!$S45/(GU28)</f>
        <v>10203.338156238917</v>
      </c>
      <c r="GV90" s="99">
        <f>'initial figures'!$S45/(GV28)</f>
        <v>10057.647004272385</v>
      </c>
      <c r="GW90" s="99">
        <f>'initial figures'!$S45/(GW28)</f>
        <v>9915.770679610343</v>
      </c>
      <c r="GX90" s="99">
        <f>'initial figures'!$S45/(GX28)</f>
        <v>9777.5737998010027</v>
      </c>
      <c r="GY90" s="99">
        <f>'initial figures'!$S45/(GY28)</f>
        <v>9642.9265626106953</v>
      </c>
      <c r="GZ90" s="99">
        <f>'initial figures'!$S45/(GZ28)</f>
        <v>9511.7045207815518</v>
      </c>
      <c r="HA90" s="99"/>
      <c r="HB90" s="99"/>
      <c r="HC90" s="99"/>
      <c r="HD90" s="99"/>
      <c r="HE90" s="99"/>
      <c r="HF90" s="99"/>
      <c r="HG90" s="99"/>
      <c r="HH90" s="99"/>
      <c r="HI90" s="99"/>
      <c r="HJ90" s="99"/>
      <c r="HK90" s="99"/>
      <c r="HL90" s="99"/>
      <c r="HM90" s="99"/>
      <c r="HN90" s="99"/>
      <c r="HO90" s="99"/>
      <c r="HP90" s="99"/>
      <c r="HQ90" s="99"/>
      <c r="HR90" s="99"/>
      <c r="HS90" s="99"/>
      <c r="HT90" s="99"/>
      <c r="HU90" s="99"/>
      <c r="HV90" s="99"/>
      <c r="HW90" s="99">
        <f t="shared" ref="HW90:JX90" si="713">MOD(ROUND(HW59*2,-1)/2,360)</f>
        <v>15</v>
      </c>
      <c r="HX90" s="99">
        <f t="shared" si="713"/>
        <v>5</v>
      </c>
      <c r="HY90" s="99">
        <f t="shared" si="713"/>
        <v>5</v>
      </c>
      <c r="HZ90" s="99">
        <f t="shared" si="713"/>
        <v>0</v>
      </c>
      <c r="IA90" s="99">
        <f t="shared" si="713"/>
        <v>0</v>
      </c>
      <c r="IB90" s="99">
        <f t="shared" si="713"/>
        <v>0</v>
      </c>
      <c r="IC90" s="99">
        <f t="shared" si="713"/>
        <v>355</v>
      </c>
      <c r="ID90" s="99">
        <f t="shared" si="713"/>
        <v>355</v>
      </c>
      <c r="IE90" s="99">
        <f t="shared" si="713"/>
        <v>355</v>
      </c>
      <c r="IF90" s="99">
        <f t="shared" si="713"/>
        <v>355</v>
      </c>
      <c r="IG90" s="99">
        <f t="shared" si="713"/>
        <v>355</v>
      </c>
      <c r="IH90" s="99">
        <f t="shared" si="713"/>
        <v>350</v>
      </c>
      <c r="II90" s="99">
        <f t="shared" si="713"/>
        <v>350</v>
      </c>
      <c r="IJ90" s="99">
        <f t="shared" si="713"/>
        <v>350</v>
      </c>
      <c r="IK90" s="99">
        <f t="shared" si="713"/>
        <v>350</v>
      </c>
      <c r="IL90" s="99">
        <f t="shared" si="713"/>
        <v>350</v>
      </c>
      <c r="IM90" s="99">
        <f t="shared" si="713"/>
        <v>350</v>
      </c>
      <c r="IN90" s="99">
        <f t="shared" si="713"/>
        <v>350</v>
      </c>
      <c r="IO90" s="99">
        <f t="shared" si="713"/>
        <v>350</v>
      </c>
      <c r="IP90" s="99">
        <f t="shared" si="713"/>
        <v>350</v>
      </c>
      <c r="IQ90" s="99">
        <f t="shared" si="713"/>
        <v>350</v>
      </c>
      <c r="IR90" s="99">
        <f t="shared" si="713"/>
        <v>350</v>
      </c>
      <c r="IS90" s="99">
        <f t="shared" si="713"/>
        <v>350</v>
      </c>
      <c r="IT90" s="99">
        <f t="shared" si="713"/>
        <v>350</v>
      </c>
      <c r="IU90" s="99">
        <f t="shared" si="713"/>
        <v>350</v>
      </c>
      <c r="IV90" s="99">
        <f t="shared" si="713"/>
        <v>350</v>
      </c>
      <c r="IW90" s="99">
        <f t="shared" si="713"/>
        <v>345</v>
      </c>
      <c r="IX90" s="99">
        <f t="shared" si="713"/>
        <v>345</v>
      </c>
      <c r="IY90" s="99">
        <f t="shared" si="713"/>
        <v>345</v>
      </c>
      <c r="IZ90" s="99">
        <f t="shared" si="713"/>
        <v>345</v>
      </c>
      <c r="JA90" s="99">
        <f t="shared" si="713"/>
        <v>345</v>
      </c>
      <c r="JB90" s="99">
        <f t="shared" si="713"/>
        <v>345</v>
      </c>
      <c r="JC90" s="99">
        <f t="shared" si="713"/>
        <v>345</v>
      </c>
      <c r="JD90" s="99">
        <f t="shared" si="713"/>
        <v>345</v>
      </c>
      <c r="JE90" s="99">
        <f t="shared" si="713"/>
        <v>345</v>
      </c>
      <c r="JF90" s="99">
        <f t="shared" si="713"/>
        <v>345</v>
      </c>
      <c r="JG90" s="99">
        <f t="shared" si="713"/>
        <v>345</v>
      </c>
      <c r="JH90" s="99">
        <f t="shared" si="713"/>
        <v>345</v>
      </c>
      <c r="JI90" s="99">
        <f t="shared" si="713"/>
        <v>345</v>
      </c>
      <c r="JJ90" s="99">
        <f t="shared" si="713"/>
        <v>345</v>
      </c>
      <c r="JK90" s="99">
        <f t="shared" si="713"/>
        <v>345</v>
      </c>
      <c r="JL90" s="99">
        <f t="shared" si="713"/>
        <v>345</v>
      </c>
      <c r="JM90" s="99">
        <f t="shared" si="713"/>
        <v>340</v>
      </c>
      <c r="JN90" s="99">
        <f t="shared" si="713"/>
        <v>340</v>
      </c>
      <c r="JO90" s="99">
        <f t="shared" si="713"/>
        <v>340</v>
      </c>
      <c r="JP90" s="99">
        <f t="shared" si="713"/>
        <v>340</v>
      </c>
      <c r="JQ90" s="99">
        <f t="shared" si="713"/>
        <v>340</v>
      </c>
      <c r="JR90" s="99">
        <f t="shared" si="713"/>
        <v>340</v>
      </c>
      <c r="JS90" s="99">
        <f t="shared" si="713"/>
        <v>340</v>
      </c>
      <c r="JT90" s="99">
        <f t="shared" si="713"/>
        <v>340</v>
      </c>
      <c r="JU90" s="99">
        <f t="shared" si="713"/>
        <v>340</v>
      </c>
      <c r="JV90" s="99">
        <f t="shared" si="713"/>
        <v>340</v>
      </c>
      <c r="JW90" s="99">
        <f t="shared" si="713"/>
        <v>340</v>
      </c>
      <c r="JX90" s="99">
        <f t="shared" si="713"/>
        <v>340</v>
      </c>
      <c r="JY90" s="99"/>
      <c r="JZ90" s="99"/>
      <c r="KA90" s="99"/>
      <c r="KH90" s="103">
        <v>22</v>
      </c>
      <c r="KI90" s="100">
        <f>'initial figures'!$U45/(KI28)</f>
        <v>89298.642582617758</v>
      </c>
      <c r="KJ90" s="100">
        <f>'initial figures'!$U45/(KJ28)</f>
        <v>66730.461428599141</v>
      </c>
      <c r="KK90" s="100">
        <f>'initial figures'!$U45/(KK28)</f>
        <v>58899.416105783086</v>
      </c>
      <c r="KL90" s="100">
        <f>'initial figures'!$U45/(KL28)</f>
        <v>52606.571566842751</v>
      </c>
      <c r="KM90" s="100">
        <f>'initial figures'!$U45/(KM28)</f>
        <v>47466.851076312872</v>
      </c>
      <c r="KN90" s="100">
        <f>'initial figures'!$U45/(KN28)</f>
        <v>43204.563974799836</v>
      </c>
      <c r="KO90" s="100">
        <f>'initial figures'!$U45/(KO28)</f>
        <v>39620.93542189584</v>
      </c>
      <c r="KP90" s="100">
        <f>'initial figures'!$U45/(KP28)</f>
        <v>36570.691626329062</v>
      </c>
      <c r="KQ90" s="100">
        <f>'initial figures'!$U45/(KQ28)</f>
        <v>33945.985225180797</v>
      </c>
      <c r="KR90" s="100">
        <f>'initial figures'!$U45/(KR28)</f>
        <v>31665.474514329268</v>
      </c>
      <c r="KS90" s="100">
        <f>'initial figures'!$U45/(KS28)</f>
        <v>29666.86835614689</v>
      </c>
      <c r="KT90" s="100">
        <f>'initial figures'!$U45/(KT28)</f>
        <v>27901.779340714911</v>
      </c>
      <c r="KU90" s="100">
        <f>'initial figures'!$U45/(KU28)</f>
        <v>26332.12089548021</v>
      </c>
      <c r="KV90" s="100">
        <f>'initial figures'!$U45/(KV28)</f>
        <v>24927.547905796524</v>
      </c>
      <c r="KW90" s="100">
        <f>'initial figures'!$U45/(KW28)</f>
        <v>23663.611877994412</v>
      </c>
      <c r="KX90" s="100">
        <f>'initial figures'!$U45/(KX28)</f>
        <v>22520.4122859745</v>
      </c>
      <c r="KY90" s="100">
        <f>'initial figures'!$U45/(KY28)</f>
        <v>21481.597365320962</v>
      </c>
      <c r="KZ90" s="100">
        <f>'initial figures'!$U45/(KZ28)</f>
        <v>20533.614422702398</v>
      </c>
      <c r="LA90" s="100">
        <f>'initial figures'!$U45/(LA28)</f>
        <v>20533.614422702398</v>
      </c>
      <c r="LB90" s="100">
        <f>'initial figures'!$U45/(LB28)</f>
        <v>19171.064095432655</v>
      </c>
      <c r="LC90" s="100">
        <f>'initial figures'!$U45/(LC28)</f>
        <v>18554.815583290281</v>
      </c>
      <c r="LD90" s="100">
        <f>'initial figures'!$U45/(LD28)</f>
        <v>17976.619043292048</v>
      </c>
      <c r="LE90" s="100">
        <f>'initial figures'!$U45/(LE28)</f>
        <v>17433.084214692106</v>
      </c>
      <c r="LF90" s="100">
        <f>'initial figures'!$U45/(LF28)</f>
        <v>16921.208752961586</v>
      </c>
      <c r="LG90" s="100">
        <f>'initial figures'!$U45/(LG28)</f>
        <v>16438.324730830631</v>
      </c>
      <c r="LH90" s="100">
        <f>'initial figures'!$U45/(LH28)</f>
        <v>15982.053684701161</v>
      </c>
      <c r="LI90" s="100">
        <f>'initial figures'!$U45/(LI28)</f>
        <v>15550.268668312763</v>
      </c>
      <c r="LJ90" s="100">
        <f>'initial figures'!$U45/(LJ28)</f>
        <v>15141.062081331635</v>
      </c>
      <c r="LK90" s="100">
        <f>'initial figures'!$U45/(LK28)</f>
        <v>14752.718280196928</v>
      </c>
      <c r="LL90" s="100">
        <f>'initial figures'!$U45/(LL28)</f>
        <v>14383.69016746253</v>
      </c>
      <c r="LM90" s="100">
        <f>'initial figures'!$U45/(LM28)</f>
        <v>14032.579105582783</v>
      </c>
      <c r="LN90" s="100">
        <f>'initial figures'!$U45/(LN28)</f>
        <v>13698.117620366502</v>
      </c>
      <c r="LO90" s="100">
        <f>'initial figures'!$U45/(LO28)</f>
        <v>13379.154454836178</v>
      </c>
      <c r="LP90" s="100">
        <f>'initial figures'!$U45/(LP28)</f>
        <v>13074.641611089117</v>
      </c>
      <c r="LQ90" s="100">
        <f>'initial figures'!$U45/(LQ28)</f>
        <v>12783.623079899238</v>
      </c>
      <c r="LR90" s="100">
        <f>'initial figures'!$U45/(LR28)</f>
        <v>12505.225008269988</v>
      </c>
      <c r="LS90" s="100">
        <f>'initial figures'!$U45/(LS28)</f>
        <v>12517.624727394903</v>
      </c>
      <c r="LT90" s="100">
        <f>'initial figures'!$U45/(LT28)</f>
        <v>12102.708569971974</v>
      </c>
      <c r="LU90" s="100">
        <f>'initial figures'!$U45/(LU28)</f>
        <v>11904.296549017119</v>
      </c>
      <c r="LV90" s="100">
        <f>'initial figures'!$U45/(LV28)</f>
        <v>11711.620783616288</v>
      </c>
      <c r="LW90" s="100">
        <f>'initial figures'!$U45/(LW28)</f>
        <v>11524.470192671009</v>
      </c>
      <c r="LX90" s="100">
        <f>'initial figures'!$U45/(LX28)</f>
        <v>11342.641446395581</v>
      </c>
      <c r="LY90" s="100">
        <f>'initial figures'!$U45/(LY28)</f>
        <v>11165.938864445012</v>
      </c>
      <c r="LZ90" s="100">
        <f>'initial figures'!$U45/(LZ28)</f>
        <v>10994.174276675749</v>
      </c>
      <c r="MA90" s="100">
        <f>'initial figures'!$U45/(MA28)</f>
        <v>10827.166854888837</v>
      </c>
      <c r="MB90" s="100">
        <f>'initial figures'!$U45/(MB28)</f>
        <v>10664.74292251879</v>
      </c>
      <c r="MC90" s="100">
        <f>'initial figures'!$U45/(MC28)</f>
        <v>10506.735748055482</v>
      </c>
      <c r="MD90" s="100">
        <f>'initial figures'!$U45/(MD28)</f>
        <v>10352.985326990669</v>
      </c>
      <c r="ME90" s="100">
        <f>'initial figures'!$U45/(ME28)</f>
        <v>10203.338156238917</v>
      </c>
      <c r="MF90" s="100">
        <f>'initial figures'!$U45/(MF28)</f>
        <v>10057.647004272385</v>
      </c>
      <c r="MG90" s="100">
        <f>'initial figures'!$U45/(MG28)</f>
        <v>9915.770679610343</v>
      </c>
      <c r="MH90" s="100">
        <f>'initial figures'!$U45/(MH28)</f>
        <v>9777.5737998010027</v>
      </c>
      <c r="MI90" s="100">
        <f>'initial figures'!$U45/(MI28)</f>
        <v>9642.9265626106953</v>
      </c>
      <c r="MJ90" s="100">
        <f>'initial figures'!$U45/(MJ28)</f>
        <v>9511.7045207815518</v>
      </c>
      <c r="MK90" s="100"/>
      <c r="ML90" s="100"/>
      <c r="MM90" s="100"/>
      <c r="MN90" s="100"/>
      <c r="MO90" s="100"/>
      <c r="MP90" s="100"/>
      <c r="MQ90" s="100"/>
      <c r="MR90" s="100"/>
      <c r="MS90" s="100"/>
      <c r="MT90" s="100"/>
      <c r="MU90" s="100"/>
      <c r="MV90" s="100"/>
      <c r="MW90" s="100"/>
      <c r="MX90" s="100"/>
      <c r="MY90" s="100"/>
      <c r="MZ90" s="100"/>
      <c r="NA90" s="100"/>
      <c r="NB90" s="100"/>
      <c r="NC90" s="100"/>
      <c r="ND90" s="100"/>
      <c r="NE90" s="100"/>
      <c r="NF90" s="100"/>
      <c r="NG90" s="100">
        <f t="shared" ref="NG90:PH90" si="714">MOD(ROUND(NG59*2,-1)/2,360)</f>
        <v>15</v>
      </c>
      <c r="NH90" s="100">
        <f t="shared" si="714"/>
        <v>5</v>
      </c>
      <c r="NI90" s="100">
        <f t="shared" si="714"/>
        <v>5</v>
      </c>
      <c r="NJ90" s="100">
        <f t="shared" si="714"/>
        <v>0</v>
      </c>
      <c r="NK90" s="100">
        <f t="shared" si="714"/>
        <v>0</v>
      </c>
      <c r="NL90" s="100">
        <f t="shared" si="714"/>
        <v>0</v>
      </c>
      <c r="NM90" s="100">
        <f t="shared" si="714"/>
        <v>355</v>
      </c>
      <c r="NN90" s="100">
        <f t="shared" si="714"/>
        <v>355</v>
      </c>
      <c r="NO90" s="100">
        <f t="shared" si="714"/>
        <v>355</v>
      </c>
      <c r="NP90" s="100">
        <f t="shared" si="714"/>
        <v>355</v>
      </c>
      <c r="NQ90" s="100">
        <f t="shared" si="714"/>
        <v>355</v>
      </c>
      <c r="NR90" s="100">
        <f t="shared" si="714"/>
        <v>350</v>
      </c>
      <c r="NS90" s="100">
        <f t="shared" si="714"/>
        <v>350</v>
      </c>
      <c r="NT90" s="100">
        <f t="shared" si="714"/>
        <v>350</v>
      </c>
      <c r="NU90" s="100">
        <f t="shared" si="714"/>
        <v>350</v>
      </c>
      <c r="NV90" s="100">
        <f t="shared" si="714"/>
        <v>350</v>
      </c>
      <c r="NW90" s="100">
        <f t="shared" si="714"/>
        <v>350</v>
      </c>
      <c r="NX90" s="100">
        <f t="shared" si="714"/>
        <v>350</v>
      </c>
      <c r="NY90" s="100">
        <f t="shared" si="714"/>
        <v>350</v>
      </c>
      <c r="NZ90" s="100">
        <f t="shared" si="714"/>
        <v>350</v>
      </c>
      <c r="OA90" s="100">
        <f t="shared" si="714"/>
        <v>350</v>
      </c>
      <c r="OB90" s="100">
        <f t="shared" si="714"/>
        <v>350</v>
      </c>
      <c r="OC90" s="100">
        <f t="shared" si="714"/>
        <v>350</v>
      </c>
      <c r="OD90" s="100">
        <f t="shared" si="714"/>
        <v>350</v>
      </c>
      <c r="OE90" s="100">
        <f t="shared" si="714"/>
        <v>350</v>
      </c>
      <c r="OF90" s="100">
        <f t="shared" si="714"/>
        <v>350</v>
      </c>
      <c r="OG90" s="100">
        <f t="shared" si="714"/>
        <v>345</v>
      </c>
      <c r="OH90" s="100">
        <f t="shared" si="714"/>
        <v>345</v>
      </c>
      <c r="OI90" s="100">
        <f t="shared" si="714"/>
        <v>345</v>
      </c>
      <c r="OJ90" s="100">
        <f t="shared" si="714"/>
        <v>345</v>
      </c>
      <c r="OK90" s="100">
        <f t="shared" si="714"/>
        <v>345</v>
      </c>
      <c r="OL90" s="100">
        <f t="shared" si="714"/>
        <v>345</v>
      </c>
      <c r="OM90" s="100">
        <f t="shared" si="714"/>
        <v>345</v>
      </c>
      <c r="ON90" s="100">
        <f t="shared" si="714"/>
        <v>345</v>
      </c>
      <c r="OO90" s="100">
        <f t="shared" si="714"/>
        <v>345</v>
      </c>
      <c r="OP90" s="100">
        <f t="shared" si="714"/>
        <v>345</v>
      </c>
      <c r="OQ90" s="100">
        <f t="shared" si="714"/>
        <v>345</v>
      </c>
      <c r="OR90" s="100">
        <f t="shared" si="714"/>
        <v>345</v>
      </c>
      <c r="OS90" s="100">
        <f t="shared" si="714"/>
        <v>345</v>
      </c>
      <c r="OT90" s="100">
        <f t="shared" si="714"/>
        <v>345</v>
      </c>
      <c r="OU90" s="100">
        <f t="shared" si="714"/>
        <v>345</v>
      </c>
      <c r="OV90" s="100">
        <f t="shared" si="714"/>
        <v>345</v>
      </c>
      <c r="OW90" s="100">
        <f t="shared" si="714"/>
        <v>340</v>
      </c>
      <c r="OX90" s="100">
        <f t="shared" si="714"/>
        <v>340</v>
      </c>
      <c r="OY90" s="100">
        <f t="shared" si="714"/>
        <v>340</v>
      </c>
      <c r="OZ90" s="100">
        <f t="shared" si="714"/>
        <v>340</v>
      </c>
      <c r="PA90" s="100">
        <f t="shared" si="714"/>
        <v>340</v>
      </c>
      <c r="PB90" s="100">
        <f t="shared" si="714"/>
        <v>340</v>
      </c>
      <c r="PC90" s="100">
        <f t="shared" si="714"/>
        <v>340</v>
      </c>
      <c r="PD90" s="100">
        <f t="shared" si="714"/>
        <v>340</v>
      </c>
      <c r="PE90" s="100">
        <f t="shared" si="714"/>
        <v>340</v>
      </c>
      <c r="PF90" s="100">
        <f t="shared" si="714"/>
        <v>340</v>
      </c>
      <c r="PG90" s="100">
        <f t="shared" si="714"/>
        <v>340</v>
      </c>
      <c r="PH90" s="100">
        <f t="shared" si="714"/>
        <v>340</v>
      </c>
      <c r="PI90" s="100"/>
      <c r="PJ90" s="100"/>
      <c r="PK90" s="100"/>
    </row>
    <row r="91" spans="1:427" x14ac:dyDescent="0.2">
      <c r="A91" s="92"/>
      <c r="B91" s="92"/>
      <c r="C91" s="101">
        <v>23</v>
      </c>
      <c r="D91" s="98">
        <f>'initial figures'!$P46/(D29)</f>
        <v>71256.796245238642</v>
      </c>
      <c r="E91" s="98">
        <f>'initial figures'!$P46/(E29)</f>
        <v>53073.338777865094</v>
      </c>
      <c r="F91" s="98">
        <f>'initial figures'!$P46/(F29)</f>
        <v>46808.705081133492</v>
      </c>
      <c r="G91" s="98">
        <f>'initial figures'!$P46/(G29)</f>
        <v>41786.988316725488</v>
      </c>
      <c r="H91" s="98">
        <f>'initial figures'!$P46/(H29)</f>
        <v>37692.264632299826</v>
      </c>
      <c r="I91" s="98">
        <f>'initial figures'!$P46/(I29)</f>
        <v>34300.462655471682</v>
      </c>
      <c r="J91" s="98">
        <f>'initial figures'!$P46/(J29)</f>
        <v>31451.022056925754</v>
      </c>
      <c r="K91" s="98">
        <f>'initial figures'!$P46/(K29)</f>
        <v>29027.100201711663</v>
      </c>
      <c r="L91" s="98">
        <f>'initial figures'!$P46/(L29)</f>
        <v>26942.22311705945</v>
      </c>
      <c r="M91" s="98">
        <f>'initial figures'!$P46/(M29)</f>
        <v>25131.317815554932</v>
      </c>
      <c r="N91" s="98">
        <f>'initial figures'!$P46/(N29)</f>
        <v>23544.637256453731</v>
      </c>
      <c r="O91" s="98">
        <f>'initial figures'!$P46/(O29)</f>
        <v>22143.58927184435</v>
      </c>
      <c r="P91" s="98">
        <f>'initial figures'!$P46/(P29)</f>
        <v>20897.828644921112</v>
      </c>
      <c r="Q91" s="98">
        <f>'initial figures'!$P46/(Q29)</f>
        <v>19783.197855141356</v>
      </c>
      <c r="R91" s="98">
        <f>'initial figures'!$P46/(R29)</f>
        <v>18780.246350999969</v>
      </c>
      <c r="S91" s="98">
        <f>'initial figures'!$P46/(S29)</f>
        <v>17873.150168677868</v>
      </c>
      <c r="T91" s="98">
        <f>'initial figures'!$P46/(T29)</f>
        <v>17048.912733399538</v>
      </c>
      <c r="U91" s="98">
        <f>'initial figures'!$P46/(U29)</f>
        <v>16296.765993278308</v>
      </c>
      <c r="V91" s="98">
        <f>'initial figures'!$P46/(V29)</f>
        <v>16296.765993278308</v>
      </c>
      <c r="W91" s="98">
        <f>'initial figures'!$P46/(W29)</f>
        <v>15215.640854679406</v>
      </c>
      <c r="X91" s="98">
        <f>'initial figures'!$P46/(X29)</f>
        <v>14726.687215020609</v>
      </c>
      <c r="Y91" s="98">
        <f>'initial figures'!$P46/(Y29)</f>
        <v>14267.930689801255</v>
      </c>
      <c r="Z91" s="98">
        <f>'initial figures'!$P46/(Z29)</f>
        <v>13836.679134827418</v>
      </c>
      <c r="AA91" s="98">
        <f>'initial figures'!$P46/(AA29)</f>
        <v>13430.548780243926</v>
      </c>
      <c r="AB91" s="98">
        <f>'initial figures'!$P46/(AB29)</f>
        <v>13047.421635193803</v>
      </c>
      <c r="AC91" s="98">
        <f>'initial figures'!$P46/(AC29)</f>
        <v>12685.409710125517</v>
      </c>
      <c r="AD91" s="98">
        <f>'initial figures'!$P46/(AD29)</f>
        <v>12342.824826462578</v>
      </c>
      <c r="AE91" s="98">
        <f>'initial figures'!$P46/(AE29)</f>
        <v>12018.153028706629</v>
      </c>
      <c r="AF91" s="98">
        <f>'initial figures'!$P46/(AF29)</f>
        <v>11710.032806144878</v>
      </c>
      <c r="AG91" s="98">
        <f>'initial figures'!$P46/(AG29)</f>
        <v>11417.236482605445</v>
      </c>
      <c r="AH91" s="98">
        <f>'initial figures'!$P46/(AH29)</f>
        <v>11138.654252491631</v>
      </c>
      <c r="AI91" s="98">
        <f>'initial figures'!$P46/(AI29)</f>
        <v>10873.280436691093</v>
      </c>
      <c r="AJ91" s="98">
        <f>'initial figures'!$P46/(AJ29)</f>
        <v>10620.201608270661</v>
      </c>
      <c r="AK91" s="98">
        <f>'initial figures'!$P46/(AK29)</f>
        <v>10378.586299241355</v>
      </c>
      <c r="AL91" s="98">
        <f>'initial figures'!$P46/(AL29)</f>
        <v>10147.676049273012</v>
      </c>
      <c r="AM91" s="98">
        <f>'initial figures'!$P46/(AM29)</f>
        <v>9926.7775974986689</v>
      </c>
      <c r="AN91" s="98">
        <f>'initial figures'!$P46/(AN29)</f>
        <v>9936.2350279938273</v>
      </c>
      <c r="AO91" s="98">
        <f>'initial figures'!$P46/(AO29)</f>
        <v>9606.7395710343608</v>
      </c>
      <c r="AP91" s="98">
        <f>'initial figures'!$P46/(AP29)</f>
        <v>9449.1892402506655</v>
      </c>
      <c r="AQ91" s="98">
        <f>'initial figures'!$P46/(AQ29)</f>
        <v>9296.2017924534466</v>
      </c>
      <c r="AR91" s="98">
        <f>'initial figures'!$P46/(AR29)</f>
        <v>9147.6085999849947</v>
      </c>
      <c r="AS91" s="98">
        <f>'initial figures'!$P46/(AS29)</f>
        <v>9003.2473028595541</v>
      </c>
      <c r="AT91" s="98">
        <f>'initial figures'!$P46/(AT29)</f>
        <v>8862.9617155445358</v>
      </c>
      <c r="AU91" s="98">
        <f>'initial figures'!$P46/(AU29)</f>
        <v>8726.6017054213444</v>
      </c>
      <c r="AV91" s="98">
        <f>'initial figures'!$P46/(AV29)</f>
        <v>8594.0230494107782</v>
      </c>
      <c r="AW91" s="98">
        <f>'initial figures'!$P46/(AW29)</f>
        <v>8465.0872741612238</v>
      </c>
      <c r="AX91" s="98">
        <f>'initial figures'!$P46/(AX29)</f>
        <v>8339.6614842775562</v>
      </c>
      <c r="AY91" s="98">
        <f>'initial figures'!$P46/(AY29)</f>
        <v>8217.618182290098</v>
      </c>
      <c r="AZ91" s="98">
        <f>'initial figures'!$P46/(AZ29)</f>
        <v>8098.8350834058219</v>
      </c>
      <c r="BA91" s="98">
        <f>'initial figures'!$P46/(BA29)</f>
        <v>7983.1949275299949</v>
      </c>
      <c r="BB91" s="98">
        <f>'initial figures'!$P46/(BB29)</f>
        <v>7870.5852905803649</v>
      </c>
      <c r="BC91" s="98">
        <f>'initial figures'!$P46/(BC29)</f>
        <v>7760.8983967245395</v>
      </c>
      <c r="BD91" s="98">
        <f>'initial figures'!$P46/(BD29)</f>
        <v>7654.0309328431158</v>
      </c>
      <c r="BE91" s="98">
        <f>'initial figures'!$P46/(BE29)</f>
        <v>7549.8838662467042</v>
      </c>
      <c r="BF91" s="98"/>
      <c r="BG91" s="98"/>
      <c r="BH91" s="98"/>
      <c r="BI91" s="98"/>
      <c r="BJ91" s="98"/>
      <c r="BK91" s="98"/>
      <c r="BL91" s="98"/>
      <c r="BM91" s="98"/>
      <c r="BN91" s="98"/>
      <c r="BO91" s="98"/>
      <c r="BP91" s="98"/>
      <c r="BQ91" s="98"/>
      <c r="BR91" s="98"/>
      <c r="BS91" s="98"/>
      <c r="BT91" s="98"/>
      <c r="BU91" s="98"/>
      <c r="BV91" s="98"/>
      <c r="BW91" s="98"/>
      <c r="BX91" s="98"/>
      <c r="BY91" s="98"/>
      <c r="BZ91" s="98">
        <f t="shared" si="648"/>
        <v>15</v>
      </c>
      <c r="CA91" s="98">
        <f t="shared" ref="CA91:EA91" si="715">MOD(ROUND(CA60*2,-1)/2,360)</f>
        <v>5</v>
      </c>
      <c r="CB91" s="98">
        <f t="shared" si="715"/>
        <v>0</v>
      </c>
      <c r="CC91" s="98">
        <f t="shared" si="715"/>
        <v>0</v>
      </c>
      <c r="CD91" s="98">
        <f t="shared" si="715"/>
        <v>355</v>
      </c>
      <c r="CE91" s="98">
        <f t="shared" si="715"/>
        <v>355</v>
      </c>
      <c r="CF91" s="98">
        <f t="shared" si="715"/>
        <v>355</v>
      </c>
      <c r="CG91" s="98">
        <f t="shared" si="715"/>
        <v>355</v>
      </c>
      <c r="CH91" s="98">
        <f t="shared" si="715"/>
        <v>350</v>
      </c>
      <c r="CI91" s="98">
        <f t="shared" si="715"/>
        <v>350</v>
      </c>
      <c r="CJ91" s="98">
        <f t="shared" si="715"/>
        <v>350</v>
      </c>
      <c r="CK91" s="98">
        <f t="shared" si="715"/>
        <v>350</v>
      </c>
      <c r="CL91" s="98">
        <f t="shared" si="715"/>
        <v>350</v>
      </c>
      <c r="CM91" s="98">
        <f t="shared" si="715"/>
        <v>350</v>
      </c>
      <c r="CN91" s="98">
        <f t="shared" si="715"/>
        <v>350</v>
      </c>
      <c r="CO91" s="98">
        <f t="shared" si="715"/>
        <v>350</v>
      </c>
      <c r="CP91" s="98">
        <f t="shared" si="715"/>
        <v>350</v>
      </c>
      <c r="CQ91" s="98">
        <f t="shared" si="715"/>
        <v>345</v>
      </c>
      <c r="CR91" s="98">
        <f t="shared" si="715"/>
        <v>345</v>
      </c>
      <c r="CS91" s="98">
        <f t="shared" si="715"/>
        <v>345</v>
      </c>
      <c r="CT91" s="98">
        <f t="shared" si="715"/>
        <v>345</v>
      </c>
      <c r="CU91" s="98">
        <f t="shared" si="715"/>
        <v>345</v>
      </c>
      <c r="CV91" s="98">
        <f t="shared" si="715"/>
        <v>345</v>
      </c>
      <c r="CW91" s="98">
        <f t="shared" si="715"/>
        <v>345</v>
      </c>
      <c r="CX91" s="98">
        <f t="shared" si="715"/>
        <v>345</v>
      </c>
      <c r="CY91" s="98">
        <f t="shared" si="715"/>
        <v>345</v>
      </c>
      <c r="CZ91" s="98">
        <f t="shared" si="715"/>
        <v>345</v>
      </c>
      <c r="DA91" s="98">
        <f t="shared" si="715"/>
        <v>345</v>
      </c>
      <c r="DB91" s="98">
        <f t="shared" si="715"/>
        <v>345</v>
      </c>
      <c r="DC91" s="98">
        <f t="shared" si="715"/>
        <v>345</v>
      </c>
      <c r="DD91" s="98">
        <f t="shared" si="715"/>
        <v>345</v>
      </c>
      <c r="DE91" s="98">
        <f t="shared" si="715"/>
        <v>345</v>
      </c>
      <c r="DF91" s="98">
        <f t="shared" si="715"/>
        <v>345</v>
      </c>
      <c r="DG91" s="98">
        <f t="shared" si="715"/>
        <v>345</v>
      </c>
      <c r="DH91" s="98">
        <f t="shared" si="715"/>
        <v>345</v>
      </c>
      <c r="DI91" s="98">
        <f t="shared" si="715"/>
        <v>345</v>
      </c>
      <c r="DJ91" s="98">
        <f t="shared" si="715"/>
        <v>345</v>
      </c>
      <c r="DK91" s="98">
        <f t="shared" si="715"/>
        <v>340</v>
      </c>
      <c r="DL91" s="98">
        <f t="shared" si="715"/>
        <v>340</v>
      </c>
      <c r="DM91" s="98">
        <f t="shared" si="715"/>
        <v>340</v>
      </c>
      <c r="DN91" s="98">
        <f t="shared" si="715"/>
        <v>340</v>
      </c>
      <c r="DO91" s="98">
        <f t="shared" si="715"/>
        <v>340</v>
      </c>
      <c r="DP91" s="98">
        <f t="shared" si="715"/>
        <v>340</v>
      </c>
      <c r="DQ91" s="98">
        <f t="shared" si="715"/>
        <v>340</v>
      </c>
      <c r="DR91" s="98">
        <f t="shared" si="715"/>
        <v>340</v>
      </c>
      <c r="DS91" s="98">
        <f t="shared" si="715"/>
        <v>340</v>
      </c>
      <c r="DT91" s="98">
        <f t="shared" si="715"/>
        <v>340</v>
      </c>
      <c r="DU91" s="98">
        <f t="shared" si="715"/>
        <v>340</v>
      </c>
      <c r="DV91" s="98">
        <f t="shared" si="715"/>
        <v>340</v>
      </c>
      <c r="DW91" s="98">
        <f t="shared" si="715"/>
        <v>340</v>
      </c>
      <c r="DX91" s="98">
        <f t="shared" si="715"/>
        <v>335</v>
      </c>
      <c r="DY91" s="98">
        <f t="shared" si="715"/>
        <v>335</v>
      </c>
      <c r="DZ91" s="98">
        <f t="shared" si="715"/>
        <v>335</v>
      </c>
      <c r="EA91" s="98">
        <f t="shared" si="715"/>
        <v>335</v>
      </c>
      <c r="EB91" s="98"/>
      <c r="EC91" s="98"/>
      <c r="ED91" s="98"/>
      <c r="EE91" s="98"/>
      <c r="EF91" s="98"/>
      <c r="EG91" s="98"/>
      <c r="EH91" s="98"/>
      <c r="EI91" s="98"/>
      <c r="EJ91" s="98"/>
      <c r="EK91" s="98"/>
      <c r="EL91" s="98"/>
      <c r="EM91" s="98"/>
      <c r="EN91" s="98"/>
      <c r="EO91" s="98"/>
      <c r="EP91" s="98"/>
      <c r="EU91" s="94"/>
      <c r="EV91" s="94"/>
      <c r="EW91" s="94"/>
      <c r="EX91" s="102">
        <v>23</v>
      </c>
      <c r="EY91" s="99">
        <f>'initial figures'!$S46/(EY29)</f>
        <v>71256.796245238642</v>
      </c>
      <c r="EZ91" s="99">
        <f>'initial figures'!$S46/(EZ29)</f>
        <v>53073.338777865094</v>
      </c>
      <c r="FA91" s="99">
        <f>'initial figures'!$S46/(FA29)</f>
        <v>46808.705081133492</v>
      </c>
      <c r="FB91" s="99">
        <f>'initial figures'!$S46/(FB29)</f>
        <v>41786.988316725488</v>
      </c>
      <c r="FC91" s="99">
        <f>'initial figures'!$S46/(FC29)</f>
        <v>37692.264632299826</v>
      </c>
      <c r="FD91" s="99">
        <f>'initial figures'!$S46/(FD29)</f>
        <v>34300.462655471682</v>
      </c>
      <c r="FE91" s="99">
        <f>'initial figures'!$S46/(FE29)</f>
        <v>31451.022056925754</v>
      </c>
      <c r="FF91" s="99">
        <f>'initial figures'!$S46/(FF29)</f>
        <v>29027.100201711663</v>
      </c>
      <c r="FG91" s="99">
        <f>'initial figures'!$S46/(FG29)</f>
        <v>26942.22311705945</v>
      </c>
      <c r="FH91" s="99">
        <f>'initial figures'!$S46/(FH29)</f>
        <v>25131.317815554932</v>
      </c>
      <c r="FI91" s="99">
        <f>'initial figures'!$S46/(FI29)</f>
        <v>23544.637256453731</v>
      </c>
      <c r="FJ91" s="99">
        <f>'initial figures'!$S46/(FJ29)</f>
        <v>22143.58927184435</v>
      </c>
      <c r="FK91" s="99">
        <f>'initial figures'!$S46/(FK29)</f>
        <v>20897.828644921112</v>
      </c>
      <c r="FL91" s="99">
        <f>'initial figures'!$S46/(FL29)</f>
        <v>19783.197855141356</v>
      </c>
      <c r="FM91" s="99">
        <f>'initial figures'!$S46/(FM29)</f>
        <v>18780.246350999969</v>
      </c>
      <c r="FN91" s="99">
        <f>'initial figures'!$S46/(FN29)</f>
        <v>17873.150168677868</v>
      </c>
      <c r="FO91" s="99">
        <f>'initial figures'!$S46/(FO29)</f>
        <v>17048.912733399538</v>
      </c>
      <c r="FP91" s="99">
        <f>'initial figures'!$S46/(FP29)</f>
        <v>16296.765993278308</v>
      </c>
      <c r="FQ91" s="99">
        <f>'initial figures'!$S46/(FQ29)</f>
        <v>16296.765993278308</v>
      </c>
      <c r="FR91" s="99">
        <f>'initial figures'!$S46/(FR29)</f>
        <v>15215.640854679406</v>
      </c>
      <c r="FS91" s="99">
        <f>'initial figures'!$S46/(FS29)</f>
        <v>14726.687215020609</v>
      </c>
      <c r="FT91" s="99">
        <f>'initial figures'!$S46/(FT29)</f>
        <v>14267.930689801255</v>
      </c>
      <c r="FU91" s="99">
        <f>'initial figures'!$S46/(FU29)</f>
        <v>13836.679134827418</v>
      </c>
      <c r="FV91" s="99">
        <f>'initial figures'!$S46/(FV29)</f>
        <v>13430.548780243926</v>
      </c>
      <c r="FW91" s="99">
        <f>'initial figures'!$S46/(FW29)</f>
        <v>13047.421635193803</v>
      </c>
      <c r="FX91" s="99">
        <f>'initial figures'!$S46/(FX29)</f>
        <v>12685.409710125517</v>
      </c>
      <c r="FY91" s="99">
        <f>'initial figures'!$S46/(FY29)</f>
        <v>12342.824826462578</v>
      </c>
      <c r="FZ91" s="99">
        <f>'initial figures'!$S46/(FZ29)</f>
        <v>12018.153028706629</v>
      </c>
      <c r="GA91" s="99">
        <f>'initial figures'!$S46/(GA29)</f>
        <v>11710.032806144878</v>
      </c>
      <c r="GB91" s="99">
        <f>'initial figures'!$S46/(GB29)</f>
        <v>11417.236482605445</v>
      </c>
      <c r="GC91" s="99">
        <f>'initial figures'!$S46/(GC29)</f>
        <v>11138.654252491631</v>
      </c>
      <c r="GD91" s="99">
        <f>'initial figures'!$S46/(GD29)</f>
        <v>10873.280436691093</v>
      </c>
      <c r="GE91" s="99">
        <f>'initial figures'!$S46/(GE29)</f>
        <v>10620.201608270661</v>
      </c>
      <c r="GF91" s="99">
        <f>'initial figures'!$S46/(GF29)</f>
        <v>10378.586299241355</v>
      </c>
      <c r="GG91" s="99">
        <f>'initial figures'!$S46/(GG29)</f>
        <v>10147.676049273012</v>
      </c>
      <c r="GH91" s="99">
        <f>'initial figures'!$S46/(GH29)</f>
        <v>9926.7775974986689</v>
      </c>
      <c r="GI91" s="99">
        <f>'initial figures'!$S46/(GI29)</f>
        <v>9936.2350279938273</v>
      </c>
      <c r="GJ91" s="99">
        <f>'initial figures'!$S46/(GJ29)</f>
        <v>9606.7395710343608</v>
      </c>
      <c r="GK91" s="99">
        <f>'initial figures'!$S46/(GK29)</f>
        <v>9449.1892402506655</v>
      </c>
      <c r="GL91" s="99">
        <f>'initial figures'!$S46/(GL29)</f>
        <v>9296.2017924534466</v>
      </c>
      <c r="GM91" s="99">
        <f>'initial figures'!$S46/(GM29)</f>
        <v>9147.6085999849947</v>
      </c>
      <c r="GN91" s="99">
        <f>'initial figures'!$S46/(GN29)</f>
        <v>9003.2473028595541</v>
      </c>
      <c r="GO91" s="99">
        <f>'initial figures'!$S46/(GO29)</f>
        <v>8862.9617155445358</v>
      </c>
      <c r="GP91" s="99">
        <f>'initial figures'!$S46/(GP29)</f>
        <v>8726.6017054213444</v>
      </c>
      <c r="GQ91" s="99">
        <f>'initial figures'!$S46/(GQ29)</f>
        <v>8594.0230494107782</v>
      </c>
      <c r="GR91" s="99">
        <f>'initial figures'!$S46/(GR29)</f>
        <v>8465.0872741612238</v>
      </c>
      <c r="GS91" s="99">
        <f>'initial figures'!$S46/(GS29)</f>
        <v>8339.6614842775562</v>
      </c>
      <c r="GT91" s="99">
        <f>'initial figures'!$S46/(GT29)</f>
        <v>8217.618182290098</v>
      </c>
      <c r="GU91" s="99">
        <f>'initial figures'!$S46/(GU29)</f>
        <v>8098.8350834058219</v>
      </c>
      <c r="GV91" s="99">
        <f>'initial figures'!$S46/(GV29)</f>
        <v>7983.1949275299949</v>
      </c>
      <c r="GW91" s="99">
        <f>'initial figures'!$S46/(GW29)</f>
        <v>7870.5852905803649</v>
      </c>
      <c r="GX91" s="99">
        <f>'initial figures'!$S46/(GX29)</f>
        <v>7760.8983967245395</v>
      </c>
      <c r="GY91" s="99">
        <f>'initial figures'!$S46/(GY29)</f>
        <v>7654.0309328431158</v>
      </c>
      <c r="GZ91" s="99">
        <f>'initial figures'!$S46/(GZ29)</f>
        <v>7549.8838662467042</v>
      </c>
      <c r="HA91" s="99"/>
      <c r="HB91" s="99"/>
      <c r="HC91" s="99"/>
      <c r="HD91" s="99"/>
      <c r="HE91" s="99"/>
      <c r="HF91" s="99"/>
      <c r="HG91" s="99"/>
      <c r="HH91" s="99"/>
      <c r="HI91" s="99"/>
      <c r="HJ91" s="99"/>
      <c r="HK91" s="99"/>
      <c r="HL91" s="99"/>
      <c r="HM91" s="99"/>
      <c r="HN91" s="99"/>
      <c r="HO91" s="99"/>
      <c r="HP91" s="99"/>
      <c r="HQ91" s="99"/>
      <c r="HR91" s="99"/>
      <c r="HS91" s="99"/>
      <c r="HT91" s="99"/>
      <c r="HU91" s="99"/>
      <c r="HV91" s="99"/>
      <c r="HW91" s="99">
        <f t="shared" ref="HW91:JX91" si="716">MOD(ROUND(HW60*2,-1)/2,360)</f>
        <v>15</v>
      </c>
      <c r="HX91" s="99">
        <f t="shared" si="716"/>
        <v>5</v>
      </c>
      <c r="HY91" s="99">
        <f t="shared" si="716"/>
        <v>0</v>
      </c>
      <c r="HZ91" s="99">
        <f t="shared" si="716"/>
        <v>0</v>
      </c>
      <c r="IA91" s="99">
        <f t="shared" si="716"/>
        <v>355</v>
      </c>
      <c r="IB91" s="99">
        <f t="shared" si="716"/>
        <v>355</v>
      </c>
      <c r="IC91" s="99">
        <f t="shared" si="716"/>
        <v>355</v>
      </c>
      <c r="ID91" s="99">
        <f t="shared" si="716"/>
        <v>355</v>
      </c>
      <c r="IE91" s="99">
        <f t="shared" si="716"/>
        <v>350</v>
      </c>
      <c r="IF91" s="99">
        <f t="shared" si="716"/>
        <v>350</v>
      </c>
      <c r="IG91" s="99">
        <f t="shared" si="716"/>
        <v>350</v>
      </c>
      <c r="IH91" s="99">
        <f t="shared" si="716"/>
        <v>350</v>
      </c>
      <c r="II91" s="99">
        <f t="shared" si="716"/>
        <v>350</v>
      </c>
      <c r="IJ91" s="99">
        <f t="shared" si="716"/>
        <v>350</v>
      </c>
      <c r="IK91" s="99">
        <f t="shared" si="716"/>
        <v>350</v>
      </c>
      <c r="IL91" s="99">
        <f t="shared" si="716"/>
        <v>350</v>
      </c>
      <c r="IM91" s="99">
        <f t="shared" si="716"/>
        <v>350</v>
      </c>
      <c r="IN91" s="99">
        <f t="shared" si="716"/>
        <v>345</v>
      </c>
      <c r="IO91" s="99">
        <f t="shared" si="716"/>
        <v>345</v>
      </c>
      <c r="IP91" s="99">
        <f t="shared" si="716"/>
        <v>345</v>
      </c>
      <c r="IQ91" s="99">
        <f t="shared" si="716"/>
        <v>345</v>
      </c>
      <c r="IR91" s="99">
        <f t="shared" si="716"/>
        <v>345</v>
      </c>
      <c r="IS91" s="99">
        <f t="shared" si="716"/>
        <v>345</v>
      </c>
      <c r="IT91" s="99">
        <f t="shared" si="716"/>
        <v>345</v>
      </c>
      <c r="IU91" s="99">
        <f t="shared" si="716"/>
        <v>345</v>
      </c>
      <c r="IV91" s="99">
        <f t="shared" si="716"/>
        <v>345</v>
      </c>
      <c r="IW91" s="99">
        <f t="shared" si="716"/>
        <v>345</v>
      </c>
      <c r="IX91" s="99">
        <f t="shared" si="716"/>
        <v>345</v>
      </c>
      <c r="IY91" s="99">
        <f t="shared" si="716"/>
        <v>345</v>
      </c>
      <c r="IZ91" s="99">
        <f t="shared" si="716"/>
        <v>345</v>
      </c>
      <c r="JA91" s="99">
        <f t="shared" si="716"/>
        <v>345</v>
      </c>
      <c r="JB91" s="99">
        <f t="shared" si="716"/>
        <v>345</v>
      </c>
      <c r="JC91" s="99">
        <f t="shared" si="716"/>
        <v>345</v>
      </c>
      <c r="JD91" s="99">
        <f t="shared" si="716"/>
        <v>345</v>
      </c>
      <c r="JE91" s="99">
        <f t="shared" si="716"/>
        <v>345</v>
      </c>
      <c r="JF91" s="99">
        <f t="shared" si="716"/>
        <v>345</v>
      </c>
      <c r="JG91" s="99">
        <f t="shared" si="716"/>
        <v>345</v>
      </c>
      <c r="JH91" s="99">
        <f t="shared" si="716"/>
        <v>340</v>
      </c>
      <c r="JI91" s="99">
        <f t="shared" si="716"/>
        <v>340</v>
      </c>
      <c r="JJ91" s="99">
        <f t="shared" si="716"/>
        <v>340</v>
      </c>
      <c r="JK91" s="99">
        <f t="shared" si="716"/>
        <v>340</v>
      </c>
      <c r="JL91" s="99">
        <f t="shared" si="716"/>
        <v>340</v>
      </c>
      <c r="JM91" s="99">
        <f t="shared" si="716"/>
        <v>340</v>
      </c>
      <c r="JN91" s="99">
        <f t="shared" si="716"/>
        <v>340</v>
      </c>
      <c r="JO91" s="99">
        <f t="shared" si="716"/>
        <v>340</v>
      </c>
      <c r="JP91" s="99">
        <f t="shared" si="716"/>
        <v>340</v>
      </c>
      <c r="JQ91" s="99">
        <f t="shared" si="716"/>
        <v>340</v>
      </c>
      <c r="JR91" s="99">
        <f t="shared" si="716"/>
        <v>340</v>
      </c>
      <c r="JS91" s="99">
        <f t="shared" si="716"/>
        <v>340</v>
      </c>
      <c r="JT91" s="99">
        <f t="shared" si="716"/>
        <v>340</v>
      </c>
      <c r="JU91" s="99">
        <f t="shared" si="716"/>
        <v>335</v>
      </c>
      <c r="JV91" s="99">
        <f t="shared" si="716"/>
        <v>335</v>
      </c>
      <c r="JW91" s="99">
        <f t="shared" si="716"/>
        <v>335</v>
      </c>
      <c r="JX91" s="99">
        <f t="shared" si="716"/>
        <v>335</v>
      </c>
      <c r="JY91" s="99"/>
      <c r="JZ91" s="99"/>
      <c r="KA91" s="99"/>
      <c r="KH91" s="103">
        <v>23</v>
      </c>
      <c r="KI91" s="100">
        <f>'initial figures'!$U46/(KI29)</f>
        <v>71256.796245238642</v>
      </c>
      <c r="KJ91" s="100">
        <f>'initial figures'!$U46/(KJ29)</f>
        <v>53073.338777865094</v>
      </c>
      <c r="KK91" s="100">
        <f>'initial figures'!$U46/(KK29)</f>
        <v>46808.705081133492</v>
      </c>
      <c r="KL91" s="100">
        <f>'initial figures'!$U46/(KL29)</f>
        <v>41786.988316725488</v>
      </c>
      <c r="KM91" s="100">
        <f>'initial figures'!$U46/(KM29)</f>
        <v>37692.264632299826</v>
      </c>
      <c r="KN91" s="100">
        <f>'initial figures'!$U46/(KN29)</f>
        <v>34300.462655471682</v>
      </c>
      <c r="KO91" s="100">
        <f>'initial figures'!$U46/(KO29)</f>
        <v>31451.022056925754</v>
      </c>
      <c r="KP91" s="100">
        <f>'initial figures'!$U46/(KP29)</f>
        <v>29027.100201711663</v>
      </c>
      <c r="KQ91" s="100">
        <f>'initial figures'!$U46/(KQ29)</f>
        <v>26942.22311705945</v>
      </c>
      <c r="KR91" s="100">
        <f>'initial figures'!$U46/(KR29)</f>
        <v>25131.317815554932</v>
      </c>
      <c r="KS91" s="100">
        <f>'initial figures'!$U46/(KS29)</f>
        <v>23544.637256453731</v>
      </c>
      <c r="KT91" s="100">
        <f>'initial figures'!$U46/(KT29)</f>
        <v>22143.58927184435</v>
      </c>
      <c r="KU91" s="100">
        <f>'initial figures'!$U46/(KU29)</f>
        <v>20897.828644921112</v>
      </c>
      <c r="KV91" s="100">
        <f>'initial figures'!$U46/(KV29)</f>
        <v>19783.197855141356</v>
      </c>
      <c r="KW91" s="100">
        <f>'initial figures'!$U46/(KW29)</f>
        <v>18780.246350999969</v>
      </c>
      <c r="KX91" s="100">
        <f>'initial figures'!$U46/(KX29)</f>
        <v>17873.150168677868</v>
      </c>
      <c r="KY91" s="100">
        <f>'initial figures'!$U46/(KY29)</f>
        <v>17048.912733399538</v>
      </c>
      <c r="KZ91" s="100">
        <f>'initial figures'!$U46/(KZ29)</f>
        <v>16296.765993278308</v>
      </c>
      <c r="LA91" s="100">
        <f>'initial figures'!$U46/(LA29)</f>
        <v>16296.765993278308</v>
      </c>
      <c r="LB91" s="100">
        <f>'initial figures'!$U46/(LB29)</f>
        <v>15215.640854679406</v>
      </c>
      <c r="LC91" s="100">
        <f>'initial figures'!$U46/(LC29)</f>
        <v>14726.687215020609</v>
      </c>
      <c r="LD91" s="100">
        <f>'initial figures'!$U46/(LD29)</f>
        <v>14267.930689801255</v>
      </c>
      <c r="LE91" s="100">
        <f>'initial figures'!$U46/(LE29)</f>
        <v>13836.679134827418</v>
      </c>
      <c r="LF91" s="100">
        <f>'initial figures'!$U46/(LF29)</f>
        <v>13430.548780243926</v>
      </c>
      <c r="LG91" s="100">
        <f>'initial figures'!$U46/(LG29)</f>
        <v>13047.421635193803</v>
      </c>
      <c r="LH91" s="100">
        <f>'initial figures'!$U46/(LH29)</f>
        <v>12685.409710125517</v>
      </c>
      <c r="LI91" s="100">
        <f>'initial figures'!$U46/(LI29)</f>
        <v>12342.824826462578</v>
      </c>
      <c r="LJ91" s="100">
        <f>'initial figures'!$U46/(LJ29)</f>
        <v>12018.153028706629</v>
      </c>
      <c r="LK91" s="100">
        <f>'initial figures'!$U46/(LK29)</f>
        <v>11710.032806144878</v>
      </c>
      <c r="LL91" s="100">
        <f>'initial figures'!$U46/(LL29)</f>
        <v>11417.236482605445</v>
      </c>
      <c r="LM91" s="100">
        <f>'initial figures'!$U46/(LM29)</f>
        <v>11138.654252491631</v>
      </c>
      <c r="LN91" s="100">
        <f>'initial figures'!$U46/(LN29)</f>
        <v>10873.280436691093</v>
      </c>
      <c r="LO91" s="100">
        <f>'initial figures'!$U46/(LO29)</f>
        <v>10620.201608270661</v>
      </c>
      <c r="LP91" s="100">
        <f>'initial figures'!$U46/(LP29)</f>
        <v>10378.586299241355</v>
      </c>
      <c r="LQ91" s="100">
        <f>'initial figures'!$U46/(LQ29)</f>
        <v>10147.676049273012</v>
      </c>
      <c r="LR91" s="100">
        <f>'initial figures'!$U46/(LR29)</f>
        <v>9926.7775974986689</v>
      </c>
      <c r="LS91" s="100">
        <f>'initial figures'!$U46/(LS29)</f>
        <v>9936.2350279938273</v>
      </c>
      <c r="LT91" s="100">
        <f>'initial figures'!$U46/(LT29)</f>
        <v>9606.7395710343608</v>
      </c>
      <c r="LU91" s="100">
        <f>'initial figures'!$U46/(LU29)</f>
        <v>9449.1892402506655</v>
      </c>
      <c r="LV91" s="100">
        <f>'initial figures'!$U46/(LV29)</f>
        <v>9296.2017924534466</v>
      </c>
      <c r="LW91" s="100">
        <f>'initial figures'!$U46/(LW29)</f>
        <v>9147.6085999849947</v>
      </c>
      <c r="LX91" s="100">
        <f>'initial figures'!$U46/(LX29)</f>
        <v>9003.2473028595541</v>
      </c>
      <c r="LY91" s="100">
        <f>'initial figures'!$U46/(LY29)</f>
        <v>8862.9617155445358</v>
      </c>
      <c r="LZ91" s="100">
        <f>'initial figures'!$U46/(LZ29)</f>
        <v>8726.6017054213444</v>
      </c>
      <c r="MA91" s="100">
        <f>'initial figures'!$U46/(MA29)</f>
        <v>8594.0230494107782</v>
      </c>
      <c r="MB91" s="100">
        <f>'initial figures'!$U46/(MB29)</f>
        <v>8465.0872741612238</v>
      </c>
      <c r="MC91" s="100">
        <f>'initial figures'!$U46/(MC29)</f>
        <v>8339.6614842775562</v>
      </c>
      <c r="MD91" s="100">
        <f>'initial figures'!$U46/(MD29)</f>
        <v>8217.618182290098</v>
      </c>
      <c r="ME91" s="100">
        <f>'initial figures'!$U46/(ME29)</f>
        <v>8098.8350834058219</v>
      </c>
      <c r="MF91" s="100">
        <f>'initial figures'!$U46/(MF29)</f>
        <v>7983.1949275299949</v>
      </c>
      <c r="MG91" s="100">
        <f>'initial figures'!$U46/(MG29)</f>
        <v>7870.5852905803649</v>
      </c>
      <c r="MH91" s="100">
        <f>'initial figures'!$U46/(MH29)</f>
        <v>7760.8983967245395</v>
      </c>
      <c r="MI91" s="100">
        <f>'initial figures'!$U46/(MI29)</f>
        <v>7654.0309328431158</v>
      </c>
      <c r="MJ91" s="100">
        <f>'initial figures'!$U46/(MJ29)</f>
        <v>7549.8838662467042</v>
      </c>
      <c r="MK91" s="100"/>
      <c r="ML91" s="100"/>
      <c r="MM91" s="100"/>
      <c r="MN91" s="100"/>
      <c r="MO91" s="100"/>
      <c r="MP91" s="100"/>
      <c r="MQ91" s="100"/>
      <c r="MR91" s="100"/>
      <c r="MS91" s="100"/>
      <c r="MT91" s="100"/>
      <c r="MU91" s="100"/>
      <c r="MV91" s="100"/>
      <c r="MW91" s="100"/>
      <c r="MX91" s="100"/>
      <c r="MY91" s="100"/>
      <c r="MZ91" s="100"/>
      <c r="NA91" s="100"/>
      <c r="NB91" s="100"/>
      <c r="NC91" s="100"/>
      <c r="ND91" s="100"/>
      <c r="NE91" s="100"/>
      <c r="NF91" s="100"/>
      <c r="NG91" s="100">
        <f t="shared" ref="NG91:PH91" si="717">MOD(ROUND(NG60*2,-1)/2,360)</f>
        <v>15</v>
      </c>
      <c r="NH91" s="100">
        <f t="shared" si="717"/>
        <v>5</v>
      </c>
      <c r="NI91" s="100">
        <f t="shared" si="717"/>
        <v>0</v>
      </c>
      <c r="NJ91" s="100">
        <f t="shared" si="717"/>
        <v>0</v>
      </c>
      <c r="NK91" s="100">
        <f t="shared" si="717"/>
        <v>355</v>
      </c>
      <c r="NL91" s="100">
        <f t="shared" si="717"/>
        <v>355</v>
      </c>
      <c r="NM91" s="100">
        <f t="shared" si="717"/>
        <v>355</v>
      </c>
      <c r="NN91" s="100">
        <f t="shared" si="717"/>
        <v>355</v>
      </c>
      <c r="NO91" s="100">
        <f t="shared" si="717"/>
        <v>350</v>
      </c>
      <c r="NP91" s="100">
        <f t="shared" si="717"/>
        <v>350</v>
      </c>
      <c r="NQ91" s="100">
        <f t="shared" si="717"/>
        <v>350</v>
      </c>
      <c r="NR91" s="100">
        <f t="shared" si="717"/>
        <v>350</v>
      </c>
      <c r="NS91" s="100">
        <f t="shared" si="717"/>
        <v>350</v>
      </c>
      <c r="NT91" s="100">
        <f t="shared" si="717"/>
        <v>350</v>
      </c>
      <c r="NU91" s="100">
        <f t="shared" si="717"/>
        <v>350</v>
      </c>
      <c r="NV91" s="100">
        <f t="shared" si="717"/>
        <v>350</v>
      </c>
      <c r="NW91" s="100">
        <f t="shared" si="717"/>
        <v>350</v>
      </c>
      <c r="NX91" s="100">
        <f t="shared" si="717"/>
        <v>345</v>
      </c>
      <c r="NY91" s="100">
        <f t="shared" si="717"/>
        <v>345</v>
      </c>
      <c r="NZ91" s="100">
        <f t="shared" si="717"/>
        <v>345</v>
      </c>
      <c r="OA91" s="100">
        <f t="shared" si="717"/>
        <v>345</v>
      </c>
      <c r="OB91" s="100">
        <f t="shared" si="717"/>
        <v>345</v>
      </c>
      <c r="OC91" s="100">
        <f t="shared" si="717"/>
        <v>345</v>
      </c>
      <c r="OD91" s="100">
        <f t="shared" si="717"/>
        <v>345</v>
      </c>
      <c r="OE91" s="100">
        <f t="shared" si="717"/>
        <v>345</v>
      </c>
      <c r="OF91" s="100">
        <f t="shared" si="717"/>
        <v>345</v>
      </c>
      <c r="OG91" s="100">
        <f t="shared" si="717"/>
        <v>345</v>
      </c>
      <c r="OH91" s="100">
        <f t="shared" si="717"/>
        <v>345</v>
      </c>
      <c r="OI91" s="100">
        <f t="shared" si="717"/>
        <v>345</v>
      </c>
      <c r="OJ91" s="100">
        <f t="shared" si="717"/>
        <v>345</v>
      </c>
      <c r="OK91" s="100">
        <f t="shared" si="717"/>
        <v>345</v>
      </c>
      <c r="OL91" s="100">
        <f t="shared" si="717"/>
        <v>345</v>
      </c>
      <c r="OM91" s="100">
        <f t="shared" si="717"/>
        <v>345</v>
      </c>
      <c r="ON91" s="100">
        <f t="shared" si="717"/>
        <v>345</v>
      </c>
      <c r="OO91" s="100">
        <f t="shared" si="717"/>
        <v>345</v>
      </c>
      <c r="OP91" s="100">
        <f t="shared" si="717"/>
        <v>345</v>
      </c>
      <c r="OQ91" s="100">
        <f t="shared" si="717"/>
        <v>345</v>
      </c>
      <c r="OR91" s="100">
        <f t="shared" si="717"/>
        <v>340</v>
      </c>
      <c r="OS91" s="100">
        <f t="shared" si="717"/>
        <v>340</v>
      </c>
      <c r="OT91" s="100">
        <f t="shared" si="717"/>
        <v>340</v>
      </c>
      <c r="OU91" s="100">
        <f t="shared" si="717"/>
        <v>340</v>
      </c>
      <c r="OV91" s="100">
        <f t="shared" si="717"/>
        <v>340</v>
      </c>
      <c r="OW91" s="100">
        <f t="shared" si="717"/>
        <v>340</v>
      </c>
      <c r="OX91" s="100">
        <f t="shared" si="717"/>
        <v>340</v>
      </c>
      <c r="OY91" s="100">
        <f t="shared" si="717"/>
        <v>340</v>
      </c>
      <c r="OZ91" s="100">
        <f t="shared" si="717"/>
        <v>340</v>
      </c>
      <c r="PA91" s="100">
        <f t="shared" si="717"/>
        <v>340</v>
      </c>
      <c r="PB91" s="100">
        <f t="shared" si="717"/>
        <v>340</v>
      </c>
      <c r="PC91" s="100">
        <f t="shared" si="717"/>
        <v>340</v>
      </c>
      <c r="PD91" s="100">
        <f t="shared" si="717"/>
        <v>340</v>
      </c>
      <c r="PE91" s="100">
        <f t="shared" si="717"/>
        <v>335</v>
      </c>
      <c r="PF91" s="100">
        <f t="shared" si="717"/>
        <v>335</v>
      </c>
      <c r="PG91" s="100">
        <f t="shared" si="717"/>
        <v>335</v>
      </c>
      <c r="PH91" s="100">
        <f t="shared" si="717"/>
        <v>335</v>
      </c>
      <c r="PI91" s="100"/>
      <c r="PJ91" s="100"/>
      <c r="PK91" s="100"/>
    </row>
    <row r="92" spans="1:427" x14ac:dyDescent="0.2">
      <c r="A92" s="92"/>
      <c r="B92" s="92"/>
      <c r="C92" s="101">
        <v>24</v>
      </c>
      <c r="D92" s="98">
        <f>'initial figures'!$P47/(D30)</f>
        <v>71517.800576171692</v>
      </c>
      <c r="E92" s="98">
        <f>'initial figures'!$P47/(E30)</f>
        <v>53106.471185898947</v>
      </c>
      <c r="F92" s="98">
        <f>'initial figures'!$P47/(F30)</f>
        <v>46805.978082824789</v>
      </c>
      <c r="G92" s="98">
        <f>'initial figures'!$P47/(G30)</f>
        <v>41766.965895070571</v>
      </c>
      <c r="H92" s="98">
        <f>'initial figures'!$P47/(H30)</f>
        <v>37664.309912378056</v>
      </c>
      <c r="I92" s="98">
        <f>'initial figures'!$P47/(I30)</f>
        <v>34269.406063135502</v>
      </c>
      <c r="J92" s="98">
        <f>'initial figures'!$P47/(J30)</f>
        <v>31419.379722394329</v>
      </c>
      <c r="K92" s="98">
        <f>'initial figures'!$P47/(K30)</f>
        <v>28996.170692327643</v>
      </c>
      <c r="L92" s="98">
        <f>'initial figures'!$P47/(L30)</f>
        <v>26912.649773678648</v>
      </c>
      <c r="M92" s="98">
        <f>'initial figures'!$P47/(M30)</f>
        <v>25103.386386350387</v>
      </c>
      <c r="N92" s="98">
        <f>'initial figures'!$P47/(N30)</f>
        <v>23518.437653194243</v>
      </c>
      <c r="O92" s="98">
        <f>'initial figures'!$P47/(O30)</f>
        <v>22119.105335241751</v>
      </c>
      <c r="P92" s="98">
        <f>'initial figures'!$P47/(P30)</f>
        <v>20874.988707848246</v>
      </c>
      <c r="Q92" s="98">
        <f>'initial figures'!$P47/(Q30)</f>
        <v>19761.903458116391</v>
      </c>
      <c r="R92" s="98">
        <f>'initial figures'!$P47/(R30)</f>
        <v>18760.38854872049</v>
      </c>
      <c r="S92" s="98">
        <f>'initial figures'!$P47/(S30)</f>
        <v>17854.618684718273</v>
      </c>
      <c r="T92" s="98">
        <f>'initial figures'!$P47/(T30)</f>
        <v>17031.600951617533</v>
      </c>
      <c r="U92" s="98">
        <f>'initial figures'!$P47/(U30)</f>
        <v>16280.57351433168</v>
      </c>
      <c r="V92" s="98">
        <f>'initial figures'!$P47/(V30)</f>
        <v>16280.57351433168</v>
      </c>
      <c r="W92" s="98">
        <f>'initial figures'!$P47/(W30)</f>
        <v>15200.980932650702</v>
      </c>
      <c r="X92" s="98">
        <f>'initial figures'!$P47/(X30)</f>
        <v>14712.724216335237</v>
      </c>
      <c r="Y92" s="98">
        <f>'initial figures'!$P47/(Y30)</f>
        <v>14254.621714739436</v>
      </c>
      <c r="Z92" s="98">
        <f>'initial figures'!$P47/(Z30)</f>
        <v>13823.98389326152</v>
      </c>
      <c r="AA92" s="98">
        <f>'initial figures'!$P47/(AA30)</f>
        <v>13418.429567529709</v>
      </c>
      <c r="AB92" s="98">
        <f>'initial figures'!$P47/(AB30)</f>
        <v>13035.84325446611</v>
      </c>
      <c r="AC92" s="98">
        <f>'initial figures'!$P47/(AC30)</f>
        <v>12674.339361845572</v>
      </c>
      <c r="AD92" s="98">
        <f>'initial figures'!$P47/(AD30)</f>
        <v>12332.231979479449</v>
      </c>
      <c r="AE92" s="98">
        <f>'initial figures'!$P47/(AE30)</f>
        <v>12008.009282520034</v>
      </c>
      <c r="AF92" s="98">
        <f>'initial figures'!$P47/(AF30)</f>
        <v>11700.311750870505</v>
      </c>
      <c r="AG92" s="98">
        <f>'initial figures'!$P47/(AG30)</f>
        <v>11407.913560924057</v>
      </c>
      <c r="AH92" s="98">
        <f>'initial figures'!$P47/(AH30)</f>
        <v>11129.7066263179</v>
      </c>
      <c r="AI92" s="98">
        <f>'initial figures'!$P47/(AI30)</f>
        <v>10864.686860225864</v>
      </c>
      <c r="AJ92" s="98">
        <f>'initial figures'!$P47/(AJ30)</f>
        <v>10611.942308360291</v>
      </c>
      <c r="AK92" s="98">
        <f>'initial figures'!$P47/(AK30)</f>
        <v>10370.642863461931</v>
      </c>
      <c r="AL92" s="98">
        <f>'initial figures'!$P47/(AL30)</f>
        <v>10140.031321816125</v>
      </c>
      <c r="AM92" s="98">
        <f>'initial figures'!$P47/(AM30)</f>
        <v>9919.4155827104732</v>
      </c>
      <c r="AN92" s="98">
        <f>'initial figures'!$P47/(AN30)</f>
        <v>9928.4847873748658</v>
      </c>
      <c r="AO92" s="98">
        <f>'initial figures'!$P47/(AO30)</f>
        <v>9599.1380344500085</v>
      </c>
      <c r="AP92" s="98">
        <f>'initial figures'!$P47/(AP30)</f>
        <v>9441.6715245167452</v>
      </c>
      <c r="AQ92" s="98">
        <f>'initial figures'!$P47/(AQ30)</f>
        <v>9288.7728405487815</v>
      </c>
      <c r="AR92" s="98">
        <f>'initial figures'!$P47/(AR30)</f>
        <v>9140.2724801588975</v>
      </c>
      <c r="AS92" s="98">
        <f>'initial figures'!$P47/(AS30)</f>
        <v>8996.0073139963224</v>
      </c>
      <c r="AT92" s="98">
        <f>'initial figures'!$P47/(AT30)</f>
        <v>8855.8204805085279</v>
      </c>
      <c r="AU92" s="98">
        <f>'initial figures'!$P47/(AU30)</f>
        <v>8719.5612537417019</v>
      </c>
      <c r="AV92" s="98">
        <f>'initial figures'!$P47/(AV30)</f>
        <v>8587.0848905140174</v>
      </c>
      <c r="AW92" s="98">
        <f>'initial figures'!$P47/(AW30)</f>
        <v>8458.2524622246765</v>
      </c>
      <c r="AX92" s="98">
        <f>'initial figures'!$P47/(AX30)</f>
        <v>8332.9306756557962</v>
      </c>
      <c r="AY92" s="98">
        <f>'initial figures'!$P47/(AY30)</f>
        <v>8210.9916863586532</v>
      </c>
      <c r="AZ92" s="98">
        <f>'initial figures'!$P47/(AZ30)</f>
        <v>8092.312907570521</v>
      </c>
      <c r="BA92" s="98">
        <f>'initial figures'!$P47/(BA30)</f>
        <v>7976.7768170649897</v>
      </c>
      <c r="BB92" s="98">
        <f>'initial figures'!$P47/(BB30)</f>
        <v>7864.2707638821394</v>
      </c>
      <c r="BC92" s="98">
        <f>'initial figures'!$P47/(BC30)</f>
        <v>7754.6867765021043</v>
      </c>
      <c r="BD92" s="98">
        <f>'initial figures'!$P47/(BD30)</f>
        <v>7647.9213737050504</v>
      </c>
      <c r="BE92" s="98">
        <f>'initial figures'!$P47/(BE30)</f>
        <v>7543.8753790930368</v>
      </c>
      <c r="BF92" s="98"/>
      <c r="BG92" s="98"/>
      <c r="BH92" s="98"/>
      <c r="BI92" s="98"/>
      <c r="BJ92" s="98"/>
      <c r="BK92" s="98"/>
      <c r="BL92" s="98"/>
      <c r="BM92" s="98"/>
      <c r="BN92" s="98"/>
      <c r="BO92" s="98"/>
      <c r="BP92" s="98"/>
      <c r="BQ92" s="98"/>
      <c r="BR92" s="98"/>
      <c r="BS92" s="98"/>
      <c r="BT92" s="98"/>
      <c r="BU92" s="98"/>
      <c r="BV92" s="98"/>
      <c r="BW92" s="98"/>
      <c r="BX92" s="98"/>
      <c r="BY92" s="98"/>
      <c r="BZ92" s="98">
        <f t="shared" ref="BZ92:EA92" si="718">MOD(ROUND(BZ61*2,-1)/2,360)</f>
        <v>10</v>
      </c>
      <c r="CA92" s="98">
        <f t="shared" si="718"/>
        <v>0</v>
      </c>
      <c r="CB92" s="98">
        <f t="shared" si="718"/>
        <v>0</v>
      </c>
      <c r="CC92" s="98">
        <f t="shared" si="718"/>
        <v>355</v>
      </c>
      <c r="CD92" s="98">
        <f t="shared" si="718"/>
        <v>355</v>
      </c>
      <c r="CE92" s="98">
        <f t="shared" si="718"/>
        <v>355</v>
      </c>
      <c r="CF92" s="98">
        <f t="shared" si="718"/>
        <v>350</v>
      </c>
      <c r="CG92" s="98">
        <f t="shared" si="718"/>
        <v>350</v>
      </c>
      <c r="CH92" s="98">
        <f t="shared" si="718"/>
        <v>350</v>
      </c>
      <c r="CI92" s="98">
        <f t="shared" si="718"/>
        <v>350</v>
      </c>
      <c r="CJ92" s="98">
        <f t="shared" si="718"/>
        <v>350</v>
      </c>
      <c r="CK92" s="98">
        <f t="shared" si="718"/>
        <v>345</v>
      </c>
      <c r="CL92" s="98">
        <f t="shared" si="718"/>
        <v>345</v>
      </c>
      <c r="CM92" s="98">
        <f t="shared" si="718"/>
        <v>345</v>
      </c>
      <c r="CN92" s="98">
        <f t="shared" si="718"/>
        <v>345</v>
      </c>
      <c r="CO92" s="98">
        <f t="shared" si="718"/>
        <v>345</v>
      </c>
      <c r="CP92" s="98">
        <f t="shared" si="718"/>
        <v>345</v>
      </c>
      <c r="CQ92" s="98">
        <f t="shared" si="718"/>
        <v>345</v>
      </c>
      <c r="CR92" s="98">
        <f t="shared" si="718"/>
        <v>345</v>
      </c>
      <c r="CS92" s="98">
        <f t="shared" si="718"/>
        <v>345</v>
      </c>
      <c r="CT92" s="98">
        <f t="shared" si="718"/>
        <v>345</v>
      </c>
      <c r="CU92" s="98">
        <f t="shared" si="718"/>
        <v>345</v>
      </c>
      <c r="CV92" s="98">
        <f t="shared" si="718"/>
        <v>345</v>
      </c>
      <c r="CW92" s="98">
        <f t="shared" si="718"/>
        <v>345</v>
      </c>
      <c r="CX92" s="98">
        <f t="shared" si="718"/>
        <v>345</v>
      </c>
      <c r="CY92" s="98">
        <f t="shared" si="718"/>
        <v>345</v>
      </c>
      <c r="CZ92" s="98">
        <f t="shared" si="718"/>
        <v>345</v>
      </c>
      <c r="DA92" s="98">
        <f t="shared" si="718"/>
        <v>345</v>
      </c>
      <c r="DB92" s="98">
        <f t="shared" si="718"/>
        <v>345</v>
      </c>
      <c r="DC92" s="98">
        <f t="shared" si="718"/>
        <v>345</v>
      </c>
      <c r="DD92" s="98">
        <f t="shared" si="718"/>
        <v>340</v>
      </c>
      <c r="DE92" s="98">
        <f t="shared" si="718"/>
        <v>340</v>
      </c>
      <c r="DF92" s="98">
        <f t="shared" si="718"/>
        <v>340</v>
      </c>
      <c r="DG92" s="98">
        <f t="shared" si="718"/>
        <v>340</v>
      </c>
      <c r="DH92" s="98">
        <f t="shared" si="718"/>
        <v>340</v>
      </c>
      <c r="DI92" s="98">
        <f t="shared" si="718"/>
        <v>340</v>
      </c>
      <c r="DJ92" s="98">
        <f t="shared" si="718"/>
        <v>340</v>
      </c>
      <c r="DK92" s="98">
        <f t="shared" si="718"/>
        <v>340</v>
      </c>
      <c r="DL92" s="98">
        <f t="shared" si="718"/>
        <v>340</v>
      </c>
      <c r="DM92" s="98">
        <f t="shared" si="718"/>
        <v>340</v>
      </c>
      <c r="DN92" s="98">
        <f t="shared" si="718"/>
        <v>340</v>
      </c>
      <c r="DO92" s="98">
        <f t="shared" si="718"/>
        <v>340</v>
      </c>
      <c r="DP92" s="98">
        <f t="shared" si="718"/>
        <v>340</v>
      </c>
      <c r="DQ92" s="98">
        <f t="shared" si="718"/>
        <v>340</v>
      </c>
      <c r="DR92" s="98">
        <f t="shared" si="718"/>
        <v>335</v>
      </c>
      <c r="DS92" s="98">
        <f t="shared" si="718"/>
        <v>335</v>
      </c>
      <c r="DT92" s="98">
        <f t="shared" si="718"/>
        <v>335</v>
      </c>
      <c r="DU92" s="98">
        <f t="shared" si="718"/>
        <v>335</v>
      </c>
      <c r="DV92" s="98">
        <f t="shared" si="718"/>
        <v>335</v>
      </c>
      <c r="DW92" s="98">
        <f t="shared" si="718"/>
        <v>335</v>
      </c>
      <c r="DX92" s="98">
        <f t="shared" si="718"/>
        <v>335</v>
      </c>
      <c r="DY92" s="98">
        <f t="shared" si="718"/>
        <v>335</v>
      </c>
      <c r="DZ92" s="98">
        <f t="shared" si="718"/>
        <v>335</v>
      </c>
      <c r="EA92" s="98">
        <f t="shared" si="718"/>
        <v>335</v>
      </c>
      <c r="EB92" s="98"/>
      <c r="EC92" s="98"/>
      <c r="ED92" s="98"/>
      <c r="EE92" s="98"/>
      <c r="EF92" s="98"/>
      <c r="EG92" s="98"/>
      <c r="EH92" s="98"/>
      <c r="EI92" s="98"/>
      <c r="EJ92" s="98"/>
      <c r="EK92" s="98"/>
      <c r="EL92" s="98"/>
      <c r="EM92" s="98"/>
      <c r="EN92" s="98"/>
      <c r="EO92" s="98"/>
      <c r="EP92" s="98"/>
      <c r="EU92" s="94"/>
      <c r="EV92" s="94"/>
      <c r="EW92" s="94"/>
      <c r="EX92" s="102">
        <v>24</v>
      </c>
      <c r="EY92" s="99">
        <f>'initial figures'!$S47/(EY30)</f>
        <v>71517.800576171692</v>
      </c>
      <c r="EZ92" s="99">
        <f>'initial figures'!$S47/(EZ30)</f>
        <v>53106.471185898947</v>
      </c>
      <c r="FA92" s="99">
        <f>'initial figures'!$S47/(FA30)</f>
        <v>46805.978082824789</v>
      </c>
      <c r="FB92" s="99">
        <f>'initial figures'!$S47/(FB30)</f>
        <v>41766.965895070571</v>
      </c>
      <c r="FC92" s="99">
        <f>'initial figures'!$S47/(FC30)</f>
        <v>37664.309912378056</v>
      </c>
      <c r="FD92" s="99">
        <f>'initial figures'!$S47/(FD30)</f>
        <v>34269.406063135502</v>
      </c>
      <c r="FE92" s="99">
        <f>'initial figures'!$S47/(FE30)</f>
        <v>31419.379722394329</v>
      </c>
      <c r="FF92" s="99">
        <f>'initial figures'!$S47/(FF30)</f>
        <v>28996.170692327643</v>
      </c>
      <c r="FG92" s="99">
        <f>'initial figures'!$S47/(FG30)</f>
        <v>26912.649773678648</v>
      </c>
      <c r="FH92" s="99">
        <f>'initial figures'!$S47/(FH30)</f>
        <v>25103.386386350387</v>
      </c>
      <c r="FI92" s="99">
        <f>'initial figures'!$S47/(FI30)</f>
        <v>23518.437653194243</v>
      </c>
      <c r="FJ92" s="99">
        <f>'initial figures'!$S47/(FJ30)</f>
        <v>22119.105335241751</v>
      </c>
      <c r="FK92" s="99">
        <f>'initial figures'!$S47/(FK30)</f>
        <v>20874.988707848246</v>
      </c>
      <c r="FL92" s="99">
        <f>'initial figures'!$S47/(FL30)</f>
        <v>19761.903458116391</v>
      </c>
      <c r="FM92" s="99">
        <f>'initial figures'!$S47/(FM30)</f>
        <v>18760.38854872049</v>
      </c>
      <c r="FN92" s="99">
        <f>'initial figures'!$S47/(FN30)</f>
        <v>17854.618684718273</v>
      </c>
      <c r="FO92" s="99">
        <f>'initial figures'!$S47/(FO30)</f>
        <v>17031.600951617533</v>
      </c>
      <c r="FP92" s="99">
        <f>'initial figures'!$S47/(FP30)</f>
        <v>16280.57351433168</v>
      </c>
      <c r="FQ92" s="99">
        <f>'initial figures'!$S47/(FQ30)</f>
        <v>16280.57351433168</v>
      </c>
      <c r="FR92" s="99">
        <f>'initial figures'!$S47/(FR30)</f>
        <v>15200.980932650702</v>
      </c>
      <c r="FS92" s="99">
        <f>'initial figures'!$S47/(FS30)</f>
        <v>14712.724216335237</v>
      </c>
      <c r="FT92" s="99">
        <f>'initial figures'!$S47/(FT30)</f>
        <v>14254.621714739436</v>
      </c>
      <c r="FU92" s="99">
        <f>'initial figures'!$S47/(FU30)</f>
        <v>13823.98389326152</v>
      </c>
      <c r="FV92" s="99">
        <f>'initial figures'!$S47/(FV30)</f>
        <v>13418.429567529709</v>
      </c>
      <c r="FW92" s="99">
        <f>'initial figures'!$S47/(FW30)</f>
        <v>13035.84325446611</v>
      </c>
      <c r="FX92" s="99">
        <f>'initial figures'!$S47/(FX30)</f>
        <v>12674.339361845572</v>
      </c>
      <c r="FY92" s="99">
        <f>'initial figures'!$S47/(FY30)</f>
        <v>12332.231979479449</v>
      </c>
      <c r="FZ92" s="99">
        <f>'initial figures'!$S47/(FZ30)</f>
        <v>12008.009282520034</v>
      </c>
      <c r="GA92" s="99">
        <f>'initial figures'!$S47/(GA30)</f>
        <v>11700.311750870505</v>
      </c>
      <c r="GB92" s="99">
        <f>'initial figures'!$S47/(GB30)</f>
        <v>11407.913560924057</v>
      </c>
      <c r="GC92" s="99">
        <f>'initial figures'!$S47/(GC30)</f>
        <v>11129.7066263179</v>
      </c>
      <c r="GD92" s="99">
        <f>'initial figures'!$S47/(GD30)</f>
        <v>10864.686860225864</v>
      </c>
      <c r="GE92" s="99">
        <f>'initial figures'!$S47/(GE30)</f>
        <v>10611.942308360291</v>
      </c>
      <c r="GF92" s="99">
        <f>'initial figures'!$S47/(GF30)</f>
        <v>10370.642863461931</v>
      </c>
      <c r="GG92" s="99">
        <f>'initial figures'!$S47/(GG30)</f>
        <v>10140.031321816125</v>
      </c>
      <c r="GH92" s="99">
        <f>'initial figures'!$S47/(GH30)</f>
        <v>9919.4155827104732</v>
      </c>
      <c r="GI92" s="99">
        <f>'initial figures'!$S47/(GI30)</f>
        <v>9928.4847873748658</v>
      </c>
      <c r="GJ92" s="99">
        <f>'initial figures'!$S47/(GJ30)</f>
        <v>9599.1380344500085</v>
      </c>
      <c r="GK92" s="99">
        <f>'initial figures'!$S47/(GK30)</f>
        <v>9441.6715245167452</v>
      </c>
      <c r="GL92" s="99">
        <f>'initial figures'!$S47/(GL30)</f>
        <v>9288.7728405487815</v>
      </c>
      <c r="GM92" s="99">
        <f>'initial figures'!$S47/(GM30)</f>
        <v>9140.2724801588975</v>
      </c>
      <c r="GN92" s="99">
        <f>'initial figures'!$S47/(GN30)</f>
        <v>8996.0073139963224</v>
      </c>
      <c r="GO92" s="99">
        <f>'initial figures'!$S47/(GO30)</f>
        <v>8855.8204805085279</v>
      </c>
      <c r="GP92" s="99">
        <f>'initial figures'!$S47/(GP30)</f>
        <v>8719.5612537417019</v>
      </c>
      <c r="GQ92" s="99">
        <f>'initial figures'!$S47/(GQ30)</f>
        <v>8587.0848905140174</v>
      </c>
      <c r="GR92" s="99">
        <f>'initial figures'!$S47/(GR30)</f>
        <v>8458.2524622246765</v>
      </c>
      <c r="GS92" s="99">
        <f>'initial figures'!$S47/(GS30)</f>
        <v>8332.9306756557962</v>
      </c>
      <c r="GT92" s="99">
        <f>'initial figures'!$S47/(GT30)</f>
        <v>8210.9916863586532</v>
      </c>
      <c r="GU92" s="99">
        <f>'initial figures'!$S47/(GU30)</f>
        <v>8092.312907570521</v>
      </c>
      <c r="GV92" s="99">
        <f>'initial figures'!$S47/(GV30)</f>
        <v>7976.7768170649897</v>
      </c>
      <c r="GW92" s="99">
        <f>'initial figures'!$S47/(GW30)</f>
        <v>7864.2707638821394</v>
      </c>
      <c r="GX92" s="99">
        <f>'initial figures'!$S47/(GX30)</f>
        <v>7754.6867765021043</v>
      </c>
      <c r="GY92" s="99">
        <f>'initial figures'!$S47/(GY30)</f>
        <v>7647.9213737050504</v>
      </c>
      <c r="GZ92" s="99">
        <f>'initial figures'!$S47/(GZ30)</f>
        <v>7543.8753790930368</v>
      </c>
      <c r="HA92" s="99"/>
      <c r="HB92" s="99"/>
      <c r="HC92" s="99"/>
      <c r="HD92" s="99"/>
      <c r="HE92" s="99"/>
      <c r="HF92" s="99"/>
      <c r="HG92" s="99"/>
      <c r="HH92" s="99"/>
      <c r="HI92" s="99"/>
      <c r="HJ92" s="99"/>
      <c r="HK92" s="99"/>
      <c r="HL92" s="99"/>
      <c r="HM92" s="99"/>
      <c r="HN92" s="99"/>
      <c r="HO92" s="99"/>
      <c r="HP92" s="99"/>
      <c r="HQ92" s="99"/>
      <c r="HR92" s="99"/>
      <c r="HS92" s="99"/>
      <c r="HT92" s="99"/>
      <c r="HU92" s="99"/>
      <c r="HV92" s="99"/>
      <c r="HW92" s="99">
        <f t="shared" ref="HW92:JX92" si="719">MOD(ROUND(HW61*2,-1)/2,360)</f>
        <v>10</v>
      </c>
      <c r="HX92" s="99">
        <f t="shared" si="719"/>
        <v>0</v>
      </c>
      <c r="HY92" s="99">
        <f t="shared" si="719"/>
        <v>0</v>
      </c>
      <c r="HZ92" s="99">
        <f t="shared" si="719"/>
        <v>355</v>
      </c>
      <c r="IA92" s="99">
        <f t="shared" si="719"/>
        <v>355</v>
      </c>
      <c r="IB92" s="99">
        <f t="shared" si="719"/>
        <v>355</v>
      </c>
      <c r="IC92" s="99">
        <f t="shared" si="719"/>
        <v>350</v>
      </c>
      <c r="ID92" s="99">
        <f t="shared" si="719"/>
        <v>350</v>
      </c>
      <c r="IE92" s="99">
        <f t="shared" si="719"/>
        <v>350</v>
      </c>
      <c r="IF92" s="99">
        <f t="shared" si="719"/>
        <v>350</v>
      </c>
      <c r="IG92" s="99">
        <f t="shared" si="719"/>
        <v>350</v>
      </c>
      <c r="IH92" s="99">
        <f t="shared" si="719"/>
        <v>345</v>
      </c>
      <c r="II92" s="99">
        <f t="shared" si="719"/>
        <v>345</v>
      </c>
      <c r="IJ92" s="99">
        <f t="shared" si="719"/>
        <v>345</v>
      </c>
      <c r="IK92" s="99">
        <f t="shared" si="719"/>
        <v>345</v>
      </c>
      <c r="IL92" s="99">
        <f t="shared" si="719"/>
        <v>345</v>
      </c>
      <c r="IM92" s="99">
        <f t="shared" si="719"/>
        <v>345</v>
      </c>
      <c r="IN92" s="99">
        <f t="shared" si="719"/>
        <v>345</v>
      </c>
      <c r="IO92" s="99">
        <f t="shared" si="719"/>
        <v>345</v>
      </c>
      <c r="IP92" s="99">
        <f t="shared" si="719"/>
        <v>345</v>
      </c>
      <c r="IQ92" s="99">
        <f t="shared" si="719"/>
        <v>345</v>
      </c>
      <c r="IR92" s="99">
        <f t="shared" si="719"/>
        <v>345</v>
      </c>
      <c r="IS92" s="99">
        <f t="shared" si="719"/>
        <v>345</v>
      </c>
      <c r="IT92" s="99">
        <f t="shared" si="719"/>
        <v>345</v>
      </c>
      <c r="IU92" s="99">
        <f t="shared" si="719"/>
        <v>345</v>
      </c>
      <c r="IV92" s="99">
        <f t="shared" si="719"/>
        <v>345</v>
      </c>
      <c r="IW92" s="99">
        <f t="shared" si="719"/>
        <v>345</v>
      </c>
      <c r="IX92" s="99">
        <f t="shared" si="719"/>
        <v>345</v>
      </c>
      <c r="IY92" s="99">
        <f t="shared" si="719"/>
        <v>345</v>
      </c>
      <c r="IZ92" s="99">
        <f t="shared" si="719"/>
        <v>345</v>
      </c>
      <c r="JA92" s="99">
        <f t="shared" si="719"/>
        <v>340</v>
      </c>
      <c r="JB92" s="99">
        <f t="shared" si="719"/>
        <v>340</v>
      </c>
      <c r="JC92" s="99">
        <f t="shared" si="719"/>
        <v>340</v>
      </c>
      <c r="JD92" s="99">
        <f t="shared" si="719"/>
        <v>340</v>
      </c>
      <c r="JE92" s="99">
        <f t="shared" si="719"/>
        <v>340</v>
      </c>
      <c r="JF92" s="99">
        <f t="shared" si="719"/>
        <v>340</v>
      </c>
      <c r="JG92" s="99">
        <f t="shared" si="719"/>
        <v>340</v>
      </c>
      <c r="JH92" s="99">
        <f t="shared" si="719"/>
        <v>340</v>
      </c>
      <c r="JI92" s="99">
        <f t="shared" si="719"/>
        <v>340</v>
      </c>
      <c r="JJ92" s="99">
        <f t="shared" si="719"/>
        <v>340</v>
      </c>
      <c r="JK92" s="99">
        <f t="shared" si="719"/>
        <v>340</v>
      </c>
      <c r="JL92" s="99">
        <f t="shared" si="719"/>
        <v>340</v>
      </c>
      <c r="JM92" s="99">
        <f t="shared" si="719"/>
        <v>340</v>
      </c>
      <c r="JN92" s="99">
        <f t="shared" si="719"/>
        <v>340</v>
      </c>
      <c r="JO92" s="99">
        <f t="shared" si="719"/>
        <v>335</v>
      </c>
      <c r="JP92" s="99">
        <f t="shared" si="719"/>
        <v>335</v>
      </c>
      <c r="JQ92" s="99">
        <f t="shared" si="719"/>
        <v>335</v>
      </c>
      <c r="JR92" s="99">
        <f t="shared" si="719"/>
        <v>335</v>
      </c>
      <c r="JS92" s="99">
        <f t="shared" si="719"/>
        <v>335</v>
      </c>
      <c r="JT92" s="99">
        <f t="shared" si="719"/>
        <v>335</v>
      </c>
      <c r="JU92" s="99">
        <f t="shared" si="719"/>
        <v>335</v>
      </c>
      <c r="JV92" s="99">
        <f t="shared" si="719"/>
        <v>335</v>
      </c>
      <c r="JW92" s="99">
        <f t="shared" si="719"/>
        <v>335</v>
      </c>
      <c r="JX92" s="99">
        <f t="shared" si="719"/>
        <v>335</v>
      </c>
      <c r="JY92" s="99"/>
      <c r="JZ92" s="99"/>
      <c r="KA92" s="99"/>
      <c r="KH92" s="103">
        <v>24</v>
      </c>
      <c r="KI92" s="100">
        <f>'initial figures'!$U47/(KI30)</f>
        <v>71517.800576171692</v>
      </c>
      <c r="KJ92" s="100">
        <f>'initial figures'!$U47/(KJ30)</f>
        <v>53106.471185898947</v>
      </c>
      <c r="KK92" s="100">
        <f>'initial figures'!$U47/(KK30)</f>
        <v>46805.978082824789</v>
      </c>
      <c r="KL92" s="100">
        <f>'initial figures'!$U47/(KL30)</f>
        <v>41766.965895070571</v>
      </c>
      <c r="KM92" s="100">
        <f>'initial figures'!$U47/(KM30)</f>
        <v>37664.309912378056</v>
      </c>
      <c r="KN92" s="100">
        <f>'initial figures'!$U47/(KN30)</f>
        <v>34269.406063135502</v>
      </c>
      <c r="KO92" s="100">
        <f>'initial figures'!$U47/(KO30)</f>
        <v>31419.379722394329</v>
      </c>
      <c r="KP92" s="100">
        <f>'initial figures'!$U47/(KP30)</f>
        <v>28996.170692327643</v>
      </c>
      <c r="KQ92" s="100">
        <f>'initial figures'!$U47/(KQ30)</f>
        <v>26912.649773678648</v>
      </c>
      <c r="KR92" s="100">
        <f>'initial figures'!$U47/(KR30)</f>
        <v>25103.386386350387</v>
      </c>
      <c r="KS92" s="100">
        <f>'initial figures'!$U47/(KS30)</f>
        <v>23518.437653194243</v>
      </c>
      <c r="KT92" s="100">
        <f>'initial figures'!$U47/(KT30)</f>
        <v>22119.105335241751</v>
      </c>
      <c r="KU92" s="100">
        <f>'initial figures'!$U47/(KU30)</f>
        <v>20874.988707848246</v>
      </c>
      <c r="KV92" s="100">
        <f>'initial figures'!$U47/(KV30)</f>
        <v>19761.903458116391</v>
      </c>
      <c r="KW92" s="100">
        <f>'initial figures'!$U47/(KW30)</f>
        <v>18760.38854872049</v>
      </c>
      <c r="KX92" s="100">
        <f>'initial figures'!$U47/(KX30)</f>
        <v>17854.618684718273</v>
      </c>
      <c r="KY92" s="100">
        <f>'initial figures'!$U47/(KY30)</f>
        <v>17031.600951617533</v>
      </c>
      <c r="KZ92" s="100">
        <f>'initial figures'!$U47/(KZ30)</f>
        <v>16280.57351433168</v>
      </c>
      <c r="LA92" s="100">
        <f>'initial figures'!$U47/(LA30)</f>
        <v>16280.57351433168</v>
      </c>
      <c r="LB92" s="100">
        <f>'initial figures'!$U47/(LB30)</f>
        <v>15200.980932650702</v>
      </c>
      <c r="LC92" s="100">
        <f>'initial figures'!$U47/(LC30)</f>
        <v>14712.724216335237</v>
      </c>
      <c r="LD92" s="100">
        <f>'initial figures'!$U47/(LD30)</f>
        <v>14254.621714739436</v>
      </c>
      <c r="LE92" s="100">
        <f>'initial figures'!$U47/(LE30)</f>
        <v>13823.98389326152</v>
      </c>
      <c r="LF92" s="100">
        <f>'initial figures'!$U47/(LF30)</f>
        <v>13418.429567529709</v>
      </c>
      <c r="LG92" s="100">
        <f>'initial figures'!$U47/(LG30)</f>
        <v>13035.84325446611</v>
      </c>
      <c r="LH92" s="100">
        <f>'initial figures'!$U47/(LH30)</f>
        <v>12674.339361845572</v>
      </c>
      <c r="LI92" s="100">
        <f>'initial figures'!$U47/(LI30)</f>
        <v>12332.231979479449</v>
      </c>
      <c r="LJ92" s="100">
        <f>'initial figures'!$U47/(LJ30)</f>
        <v>12008.009282520034</v>
      </c>
      <c r="LK92" s="100">
        <f>'initial figures'!$U47/(LK30)</f>
        <v>11700.311750870505</v>
      </c>
      <c r="LL92" s="100">
        <f>'initial figures'!$U47/(LL30)</f>
        <v>11407.913560924057</v>
      </c>
      <c r="LM92" s="100">
        <f>'initial figures'!$U47/(LM30)</f>
        <v>11129.7066263179</v>
      </c>
      <c r="LN92" s="100">
        <f>'initial figures'!$U47/(LN30)</f>
        <v>10864.686860225864</v>
      </c>
      <c r="LO92" s="100">
        <f>'initial figures'!$U47/(LO30)</f>
        <v>10611.942308360291</v>
      </c>
      <c r="LP92" s="100">
        <f>'initial figures'!$U47/(LP30)</f>
        <v>10370.642863461931</v>
      </c>
      <c r="LQ92" s="100">
        <f>'initial figures'!$U47/(LQ30)</f>
        <v>10140.031321816125</v>
      </c>
      <c r="LR92" s="100">
        <f>'initial figures'!$U47/(LR30)</f>
        <v>9919.4155827104732</v>
      </c>
      <c r="LS92" s="100">
        <f>'initial figures'!$U47/(LS30)</f>
        <v>9928.4847873748658</v>
      </c>
      <c r="LT92" s="100">
        <f>'initial figures'!$U47/(LT30)</f>
        <v>9599.1380344500085</v>
      </c>
      <c r="LU92" s="100">
        <f>'initial figures'!$U47/(LU30)</f>
        <v>9441.6715245167452</v>
      </c>
      <c r="LV92" s="100">
        <f>'initial figures'!$U47/(LV30)</f>
        <v>9288.7728405487815</v>
      </c>
      <c r="LW92" s="100">
        <f>'initial figures'!$U47/(LW30)</f>
        <v>9140.2724801588975</v>
      </c>
      <c r="LX92" s="100">
        <f>'initial figures'!$U47/(LX30)</f>
        <v>8996.0073139963224</v>
      </c>
      <c r="LY92" s="100">
        <f>'initial figures'!$U47/(LY30)</f>
        <v>8855.8204805085279</v>
      </c>
      <c r="LZ92" s="100">
        <f>'initial figures'!$U47/(LZ30)</f>
        <v>8719.5612537417019</v>
      </c>
      <c r="MA92" s="100">
        <f>'initial figures'!$U47/(MA30)</f>
        <v>8587.0848905140174</v>
      </c>
      <c r="MB92" s="100">
        <f>'initial figures'!$U47/(MB30)</f>
        <v>8458.2524622246765</v>
      </c>
      <c r="MC92" s="100">
        <f>'initial figures'!$U47/(MC30)</f>
        <v>8332.9306756557962</v>
      </c>
      <c r="MD92" s="100">
        <f>'initial figures'!$U47/(MD30)</f>
        <v>8210.9916863586532</v>
      </c>
      <c r="ME92" s="100">
        <f>'initial figures'!$U47/(ME30)</f>
        <v>8092.312907570521</v>
      </c>
      <c r="MF92" s="100">
        <f>'initial figures'!$U47/(MF30)</f>
        <v>7976.7768170649897</v>
      </c>
      <c r="MG92" s="100">
        <f>'initial figures'!$U47/(MG30)</f>
        <v>7864.2707638821394</v>
      </c>
      <c r="MH92" s="100">
        <f>'initial figures'!$U47/(MH30)</f>
        <v>7754.6867765021043</v>
      </c>
      <c r="MI92" s="100">
        <f>'initial figures'!$U47/(MI30)</f>
        <v>7647.9213737050504</v>
      </c>
      <c r="MJ92" s="100">
        <f>'initial figures'!$U47/(MJ30)</f>
        <v>7543.8753790930368</v>
      </c>
      <c r="MK92" s="100"/>
      <c r="ML92" s="100"/>
      <c r="MM92" s="100"/>
      <c r="MN92" s="100"/>
      <c r="MO92" s="100"/>
      <c r="MP92" s="100"/>
      <c r="MQ92" s="100"/>
      <c r="MR92" s="100"/>
      <c r="MS92" s="100"/>
      <c r="MT92" s="100"/>
      <c r="MU92" s="100"/>
      <c r="MV92" s="100"/>
      <c r="MW92" s="100"/>
      <c r="MX92" s="100"/>
      <c r="MY92" s="100"/>
      <c r="MZ92" s="100"/>
      <c r="NA92" s="100"/>
      <c r="NB92" s="100"/>
      <c r="NC92" s="100"/>
      <c r="ND92" s="100"/>
      <c r="NE92" s="100"/>
      <c r="NF92" s="100"/>
      <c r="NG92" s="100">
        <f t="shared" ref="NG92:PH92" si="720">MOD(ROUND(NG61*2,-1)/2,360)</f>
        <v>10</v>
      </c>
      <c r="NH92" s="100">
        <f t="shared" si="720"/>
        <v>0</v>
      </c>
      <c r="NI92" s="100">
        <f t="shared" si="720"/>
        <v>0</v>
      </c>
      <c r="NJ92" s="100">
        <f t="shared" si="720"/>
        <v>355</v>
      </c>
      <c r="NK92" s="100">
        <f t="shared" si="720"/>
        <v>355</v>
      </c>
      <c r="NL92" s="100">
        <f t="shared" si="720"/>
        <v>355</v>
      </c>
      <c r="NM92" s="100">
        <f t="shared" si="720"/>
        <v>350</v>
      </c>
      <c r="NN92" s="100">
        <f t="shared" si="720"/>
        <v>350</v>
      </c>
      <c r="NO92" s="100">
        <f t="shared" si="720"/>
        <v>350</v>
      </c>
      <c r="NP92" s="100">
        <f t="shared" si="720"/>
        <v>350</v>
      </c>
      <c r="NQ92" s="100">
        <f t="shared" si="720"/>
        <v>350</v>
      </c>
      <c r="NR92" s="100">
        <f t="shared" si="720"/>
        <v>345</v>
      </c>
      <c r="NS92" s="100">
        <f t="shared" si="720"/>
        <v>345</v>
      </c>
      <c r="NT92" s="100">
        <f t="shared" si="720"/>
        <v>345</v>
      </c>
      <c r="NU92" s="100">
        <f t="shared" si="720"/>
        <v>345</v>
      </c>
      <c r="NV92" s="100">
        <f t="shared" si="720"/>
        <v>345</v>
      </c>
      <c r="NW92" s="100">
        <f t="shared" si="720"/>
        <v>345</v>
      </c>
      <c r="NX92" s="100">
        <f t="shared" si="720"/>
        <v>345</v>
      </c>
      <c r="NY92" s="100">
        <f t="shared" si="720"/>
        <v>345</v>
      </c>
      <c r="NZ92" s="100">
        <f t="shared" si="720"/>
        <v>345</v>
      </c>
      <c r="OA92" s="100">
        <f t="shared" si="720"/>
        <v>345</v>
      </c>
      <c r="OB92" s="100">
        <f t="shared" si="720"/>
        <v>345</v>
      </c>
      <c r="OC92" s="100">
        <f t="shared" si="720"/>
        <v>345</v>
      </c>
      <c r="OD92" s="100">
        <f t="shared" si="720"/>
        <v>345</v>
      </c>
      <c r="OE92" s="100">
        <f t="shared" si="720"/>
        <v>345</v>
      </c>
      <c r="OF92" s="100">
        <f t="shared" si="720"/>
        <v>345</v>
      </c>
      <c r="OG92" s="100">
        <f t="shared" si="720"/>
        <v>345</v>
      </c>
      <c r="OH92" s="100">
        <f t="shared" si="720"/>
        <v>345</v>
      </c>
      <c r="OI92" s="100">
        <f t="shared" si="720"/>
        <v>345</v>
      </c>
      <c r="OJ92" s="100">
        <f t="shared" si="720"/>
        <v>345</v>
      </c>
      <c r="OK92" s="100">
        <f t="shared" si="720"/>
        <v>340</v>
      </c>
      <c r="OL92" s="100">
        <f t="shared" si="720"/>
        <v>340</v>
      </c>
      <c r="OM92" s="100">
        <f t="shared" si="720"/>
        <v>340</v>
      </c>
      <c r="ON92" s="100">
        <f t="shared" si="720"/>
        <v>340</v>
      </c>
      <c r="OO92" s="100">
        <f t="shared" si="720"/>
        <v>340</v>
      </c>
      <c r="OP92" s="100">
        <f t="shared" si="720"/>
        <v>340</v>
      </c>
      <c r="OQ92" s="100">
        <f t="shared" si="720"/>
        <v>340</v>
      </c>
      <c r="OR92" s="100">
        <f t="shared" si="720"/>
        <v>340</v>
      </c>
      <c r="OS92" s="100">
        <f t="shared" si="720"/>
        <v>340</v>
      </c>
      <c r="OT92" s="100">
        <f t="shared" si="720"/>
        <v>340</v>
      </c>
      <c r="OU92" s="100">
        <f t="shared" si="720"/>
        <v>340</v>
      </c>
      <c r="OV92" s="100">
        <f t="shared" si="720"/>
        <v>340</v>
      </c>
      <c r="OW92" s="100">
        <f t="shared" si="720"/>
        <v>340</v>
      </c>
      <c r="OX92" s="100">
        <f t="shared" si="720"/>
        <v>340</v>
      </c>
      <c r="OY92" s="100">
        <f t="shared" si="720"/>
        <v>335</v>
      </c>
      <c r="OZ92" s="100">
        <f t="shared" si="720"/>
        <v>335</v>
      </c>
      <c r="PA92" s="100">
        <f t="shared" si="720"/>
        <v>335</v>
      </c>
      <c r="PB92" s="100">
        <f t="shared" si="720"/>
        <v>335</v>
      </c>
      <c r="PC92" s="100">
        <f t="shared" si="720"/>
        <v>335</v>
      </c>
      <c r="PD92" s="100">
        <f t="shared" si="720"/>
        <v>335</v>
      </c>
      <c r="PE92" s="100">
        <f t="shared" si="720"/>
        <v>335</v>
      </c>
      <c r="PF92" s="100">
        <f t="shared" si="720"/>
        <v>335</v>
      </c>
      <c r="PG92" s="100">
        <f t="shared" si="720"/>
        <v>335</v>
      </c>
      <c r="PH92" s="100">
        <f t="shared" si="720"/>
        <v>335</v>
      </c>
      <c r="PI92" s="100"/>
      <c r="PJ92" s="100"/>
      <c r="PK92" s="100"/>
    </row>
    <row r="93" spans="1:427" x14ac:dyDescent="0.2">
      <c r="A93" s="92"/>
      <c r="B93" s="92"/>
      <c r="C93" s="101">
        <v>25</v>
      </c>
      <c r="D93" s="98">
        <f>'initial figures'!$P48/(D31)</f>
        <v>71701.660877224655</v>
      </c>
      <c r="E93" s="98">
        <f>'initial figures'!$P48/(E31)</f>
        <v>53098.816959906275</v>
      </c>
      <c r="F93" s="98">
        <f>'initial figures'!$P48/(F31)</f>
        <v>46772.480540391844</v>
      </c>
      <c r="G93" s="98">
        <f>'initial figures'!$P48/(G31)</f>
        <v>41723.104914999923</v>
      </c>
      <c r="H93" s="98">
        <f>'initial figures'!$P48/(H31)</f>
        <v>37617.441056098884</v>
      </c>
      <c r="I93" s="98">
        <f>'initial figures'!$P48/(I31)</f>
        <v>34223.027173845614</v>
      </c>
      <c r="J93" s="98">
        <f>'initial figures'!$P48/(J31)</f>
        <v>31375.099996506615</v>
      </c>
      <c r="K93" s="98">
        <f>'initial figures'!$P48/(K31)</f>
        <v>28954.655527662395</v>
      </c>
      <c r="L93" s="98">
        <f>'initial figures'!$P48/(L31)</f>
        <v>26874.089686825806</v>
      </c>
      <c r="M93" s="98">
        <f>'initial figures'!$P48/(M31)</f>
        <v>25067.736039131138</v>
      </c>
      <c r="N93" s="98">
        <f>'initial figures'!$P48/(N31)</f>
        <v>23485.539985750533</v>
      </c>
      <c r="O93" s="98">
        <f>'initial figures'!$P48/(O31)</f>
        <v>22088.756609094824</v>
      </c>
      <c r="P93" s="98">
        <f>'initial figures'!$P48/(P31)</f>
        <v>20846.972455555464</v>
      </c>
      <c r="Q93" s="98">
        <f>'initial figures'!$P48/(Q31)</f>
        <v>19736.007796882193</v>
      </c>
      <c r="R93" s="98">
        <f>'initial figures'!$P48/(R31)</f>
        <v>18736.414507684265</v>
      </c>
      <c r="S93" s="98">
        <f>'initial figures'!$P48/(S31)</f>
        <v>17832.383674318695</v>
      </c>
      <c r="T93" s="98">
        <f>'initial figures'!$P48/(T31)</f>
        <v>17010.939636590167</v>
      </c>
      <c r="U93" s="98">
        <f>'initial figures'!$P48/(U31)</f>
        <v>16261.337341211658</v>
      </c>
      <c r="V93" s="98">
        <f>'initial figures'!$P48/(V31)</f>
        <v>16261.337341211658</v>
      </c>
      <c r="W93" s="98">
        <f>'initial figures'!$P48/(W31)</f>
        <v>15183.690129242957</v>
      </c>
      <c r="X93" s="98">
        <f>'initial figures'!$P48/(X31)</f>
        <v>14696.306126247597</v>
      </c>
      <c r="Y93" s="98">
        <f>'initial figures'!$P48/(Y31)</f>
        <v>14239.016488372979</v>
      </c>
      <c r="Z93" s="98">
        <f>'initial figures'!$P48/(Z31)</f>
        <v>13809.136389205609</v>
      </c>
      <c r="AA93" s="98">
        <f>'initial figures'!$P48/(AA31)</f>
        <v>13404.28901533216</v>
      </c>
      <c r="AB93" s="98">
        <f>'initial figures'!$P48/(AB31)</f>
        <v>13022.362917912287</v>
      </c>
      <c r="AC93" s="98">
        <f>'initial figures'!$P48/(AC31)</f>
        <v>12661.476213057442</v>
      </c>
      <c r="AD93" s="98">
        <f>'initial figures'!$P48/(AD31)</f>
        <v>12319.946389828337</v>
      </c>
      <c r="AE93" s="98">
        <f>'initial figures'!$P48/(AE31)</f>
        <v>11996.264733507434</v>
      </c>
      <c r="AF93" s="98">
        <f>'initial figures'!$P48/(AF31)</f>
        <v>11689.074566284178</v>
      </c>
      <c r="AG93" s="98">
        <f>'initial figures'!$P48/(AG31)</f>
        <v>11397.152660396212</v>
      </c>
      <c r="AH93" s="98">
        <f>'initial figures'!$P48/(AH31)</f>
        <v>11119.393299679381</v>
      </c>
      <c r="AI93" s="98">
        <f>'initial figures'!$P48/(AI31)</f>
        <v>10854.794561616591</v>
      </c>
      <c r="AJ93" s="98">
        <f>'initial figures'!$P48/(AJ31)</f>
        <v>10602.446468821532</v>
      </c>
      <c r="AK93" s="98">
        <f>'initial figures'!$P48/(AK31)</f>
        <v>10361.520720631899</v>
      </c>
      <c r="AL93" s="98">
        <f>'initial figures'!$P48/(AL31)</f>
        <v>10131.261765330679</v>
      </c>
      <c r="AM93" s="98">
        <f>'initial figures'!$P48/(AM31)</f>
        <v>9910.9790139440938</v>
      </c>
      <c r="AN93" s="98">
        <f>'initial figures'!$P48/(AN31)</f>
        <v>9919.6654238793362</v>
      </c>
      <c r="AO93" s="98">
        <f>'initial figures'!$P48/(AO31)</f>
        <v>9590.545793417672</v>
      </c>
      <c r="AP93" s="98">
        <f>'initial figures'!$P48/(AP31)</f>
        <v>9433.1993955717971</v>
      </c>
      <c r="AQ93" s="98">
        <f>'initial figures'!$P48/(AQ31)</f>
        <v>9280.4239730045483</v>
      </c>
      <c r="AR93" s="98">
        <f>'initial figures'!$P48/(AR31)</f>
        <v>9132.0492535667054</v>
      </c>
      <c r="AS93" s="98">
        <f>'initial figures'!$P48/(AS31)</f>
        <v>8987.9114369455583</v>
      </c>
      <c r="AT93" s="98">
        <f>'initial figures'!$P48/(AT31)</f>
        <v>8847.8530777813921</v>
      </c>
      <c r="AU93" s="98">
        <f>'initial figures'!$P48/(AU31)</f>
        <v>8711.7229431733122</v>
      </c>
      <c r="AV93" s="98">
        <f>'initial figures'!$P48/(AV31)</f>
        <v>8579.3758507545244</v>
      </c>
      <c r="AW93" s="98">
        <f>'initial figures'!$P48/(AW31)</f>
        <v>8450.6724924626524</v>
      </c>
      <c r="AX93" s="98">
        <f>'initial figures'!$P48/(AX31)</f>
        <v>8325.4792482397588</v>
      </c>
      <c r="AY93" s="98">
        <f>'initial figures'!$P48/(AY31)</f>
        <v>8203.6679931450144</v>
      </c>
      <c r="AZ93" s="98">
        <f>'initial figures'!$P48/(AZ31)</f>
        <v>8085.1159007297892</v>
      </c>
      <c r="BA93" s="98">
        <f>'initial figures'!$P48/(BA31)</f>
        <v>7969.7052449927824</v>
      </c>
      <c r="BB93" s="98">
        <f>'initial figures'!$P48/(BB31)</f>
        <v>7857.323202786004</v>
      </c>
      <c r="BC93" s="98">
        <f>'initial figures'!$P48/(BC31)</f>
        <v>7747.8616581683982</v>
      </c>
      <c r="BD93" s="98">
        <f>'initial figures'!$P48/(BD31)</f>
        <v>7641.2170098911829</v>
      </c>
      <c r="BE93" s="98">
        <f>'initial figures'!$P48/(BE31)</f>
        <v>7537.2899829383077</v>
      </c>
      <c r="BF93" s="98"/>
      <c r="BG93" s="98"/>
      <c r="BH93" s="98"/>
      <c r="BI93" s="98"/>
      <c r="BJ93" s="98"/>
      <c r="BK93" s="98"/>
      <c r="BL93" s="98"/>
      <c r="BM93" s="98"/>
      <c r="BN93" s="98"/>
      <c r="BO93" s="98"/>
      <c r="BP93" s="98"/>
      <c r="BQ93" s="98"/>
      <c r="BR93" s="98"/>
      <c r="BS93" s="98"/>
      <c r="BT93" s="98"/>
      <c r="BU93" s="98"/>
      <c r="BV93" s="98"/>
      <c r="BW93" s="98"/>
      <c r="BX93" s="98"/>
      <c r="BY93" s="98"/>
      <c r="BZ93" s="98">
        <f t="shared" ref="BZ93:EA93" si="721">MOD(ROUND(BZ62*2,-1)/2,360)</f>
        <v>5</v>
      </c>
      <c r="CA93" s="98">
        <f t="shared" si="721"/>
        <v>0</v>
      </c>
      <c r="CB93" s="98">
        <f t="shared" si="721"/>
        <v>355</v>
      </c>
      <c r="CC93" s="98">
        <f t="shared" si="721"/>
        <v>355</v>
      </c>
      <c r="CD93" s="98">
        <f t="shared" si="721"/>
        <v>350</v>
      </c>
      <c r="CE93" s="98">
        <f t="shared" si="721"/>
        <v>350</v>
      </c>
      <c r="CF93" s="98">
        <f t="shared" si="721"/>
        <v>350</v>
      </c>
      <c r="CG93" s="98">
        <f t="shared" si="721"/>
        <v>345</v>
      </c>
      <c r="CH93" s="98">
        <f t="shared" si="721"/>
        <v>345</v>
      </c>
      <c r="CI93" s="98">
        <f t="shared" si="721"/>
        <v>345</v>
      </c>
      <c r="CJ93" s="98">
        <f t="shared" si="721"/>
        <v>345</v>
      </c>
      <c r="CK93" s="98">
        <f t="shared" si="721"/>
        <v>345</v>
      </c>
      <c r="CL93" s="98">
        <f t="shared" si="721"/>
        <v>345</v>
      </c>
      <c r="CM93" s="98">
        <f t="shared" si="721"/>
        <v>345</v>
      </c>
      <c r="CN93" s="98">
        <f t="shared" si="721"/>
        <v>345</v>
      </c>
      <c r="CO93" s="98">
        <f t="shared" si="721"/>
        <v>340</v>
      </c>
      <c r="CP93" s="98">
        <f t="shared" si="721"/>
        <v>340</v>
      </c>
      <c r="CQ93" s="98">
        <f t="shared" si="721"/>
        <v>340</v>
      </c>
      <c r="CR93" s="98">
        <f t="shared" si="721"/>
        <v>340</v>
      </c>
      <c r="CS93" s="98">
        <f t="shared" si="721"/>
        <v>340</v>
      </c>
      <c r="CT93" s="98">
        <f t="shared" si="721"/>
        <v>340</v>
      </c>
      <c r="CU93" s="98">
        <f t="shared" si="721"/>
        <v>340</v>
      </c>
      <c r="CV93" s="98">
        <f t="shared" si="721"/>
        <v>340</v>
      </c>
      <c r="CW93" s="98">
        <f t="shared" si="721"/>
        <v>340</v>
      </c>
      <c r="CX93" s="98">
        <f t="shared" si="721"/>
        <v>340</v>
      </c>
      <c r="CY93" s="98">
        <f t="shared" si="721"/>
        <v>340</v>
      </c>
      <c r="CZ93" s="98">
        <f t="shared" si="721"/>
        <v>340</v>
      </c>
      <c r="DA93" s="98">
        <f t="shared" si="721"/>
        <v>340</v>
      </c>
      <c r="DB93" s="98">
        <f t="shared" si="721"/>
        <v>340</v>
      </c>
      <c r="DC93" s="98">
        <f t="shared" si="721"/>
        <v>340</v>
      </c>
      <c r="DD93" s="98">
        <f t="shared" si="721"/>
        <v>340</v>
      </c>
      <c r="DE93" s="98">
        <f t="shared" si="721"/>
        <v>340</v>
      </c>
      <c r="DF93" s="98">
        <f t="shared" si="721"/>
        <v>340</v>
      </c>
      <c r="DG93" s="98">
        <f t="shared" si="721"/>
        <v>340</v>
      </c>
      <c r="DH93" s="98">
        <f t="shared" si="721"/>
        <v>340</v>
      </c>
      <c r="DI93" s="98">
        <f t="shared" si="721"/>
        <v>340</v>
      </c>
      <c r="DJ93" s="98">
        <f t="shared" si="721"/>
        <v>340</v>
      </c>
      <c r="DK93" s="98">
        <f t="shared" si="721"/>
        <v>335</v>
      </c>
      <c r="DL93" s="98">
        <f t="shared" si="721"/>
        <v>335</v>
      </c>
      <c r="DM93" s="98">
        <f t="shared" si="721"/>
        <v>335</v>
      </c>
      <c r="DN93" s="98">
        <f t="shared" si="721"/>
        <v>335</v>
      </c>
      <c r="DO93" s="98">
        <f t="shared" si="721"/>
        <v>335</v>
      </c>
      <c r="DP93" s="98">
        <f t="shared" si="721"/>
        <v>335</v>
      </c>
      <c r="DQ93" s="98">
        <f t="shared" si="721"/>
        <v>335</v>
      </c>
      <c r="DR93" s="98">
        <f t="shared" si="721"/>
        <v>335</v>
      </c>
      <c r="DS93" s="98">
        <f t="shared" si="721"/>
        <v>335</v>
      </c>
      <c r="DT93" s="98">
        <f t="shared" si="721"/>
        <v>335</v>
      </c>
      <c r="DU93" s="98">
        <f t="shared" si="721"/>
        <v>335</v>
      </c>
      <c r="DV93" s="98">
        <f t="shared" si="721"/>
        <v>335</v>
      </c>
      <c r="DW93" s="98">
        <f t="shared" si="721"/>
        <v>330</v>
      </c>
      <c r="DX93" s="98">
        <f t="shared" si="721"/>
        <v>330</v>
      </c>
      <c r="DY93" s="98">
        <f t="shared" si="721"/>
        <v>330</v>
      </c>
      <c r="DZ93" s="98">
        <f t="shared" si="721"/>
        <v>330</v>
      </c>
      <c r="EA93" s="98">
        <f t="shared" si="721"/>
        <v>330</v>
      </c>
      <c r="EB93" s="98"/>
      <c r="EC93" s="98"/>
      <c r="ED93" s="98"/>
      <c r="EE93" s="98"/>
      <c r="EF93" s="98"/>
      <c r="EG93" s="98"/>
      <c r="EH93" s="98"/>
      <c r="EI93" s="98"/>
      <c r="EJ93" s="98"/>
      <c r="EK93" s="98"/>
      <c r="EL93" s="98"/>
      <c r="EM93" s="98"/>
      <c r="EN93" s="98"/>
      <c r="EO93" s="98"/>
      <c r="EP93" s="98"/>
      <c r="EU93" s="94"/>
      <c r="EV93" s="94"/>
      <c r="EW93" s="94"/>
      <c r="EX93" s="102">
        <v>25</v>
      </c>
      <c r="EY93" s="99">
        <f>'initial figures'!$S48/(EY31)</f>
        <v>71701.660877224655</v>
      </c>
      <c r="EZ93" s="99">
        <f>'initial figures'!$S48/(EZ31)</f>
        <v>53098.816959906275</v>
      </c>
      <c r="FA93" s="99">
        <f>'initial figures'!$S48/(FA31)</f>
        <v>46772.480540391844</v>
      </c>
      <c r="FB93" s="99">
        <f>'initial figures'!$S48/(FB31)</f>
        <v>41723.104914999923</v>
      </c>
      <c r="FC93" s="99">
        <f>'initial figures'!$S48/(FC31)</f>
        <v>37617.441056098884</v>
      </c>
      <c r="FD93" s="99">
        <f>'initial figures'!$S48/(FD31)</f>
        <v>34223.027173845614</v>
      </c>
      <c r="FE93" s="99">
        <f>'initial figures'!$S48/(FE31)</f>
        <v>31375.099996506615</v>
      </c>
      <c r="FF93" s="99">
        <f>'initial figures'!$S48/(FF31)</f>
        <v>28954.655527662395</v>
      </c>
      <c r="FG93" s="99">
        <f>'initial figures'!$S48/(FG31)</f>
        <v>26874.089686825806</v>
      </c>
      <c r="FH93" s="99">
        <f>'initial figures'!$S48/(FH31)</f>
        <v>25067.736039131138</v>
      </c>
      <c r="FI93" s="99">
        <f>'initial figures'!$S48/(FI31)</f>
        <v>23485.539985750533</v>
      </c>
      <c r="FJ93" s="99">
        <f>'initial figures'!$S48/(FJ31)</f>
        <v>22088.756609094824</v>
      </c>
      <c r="FK93" s="99">
        <f>'initial figures'!$S48/(FK31)</f>
        <v>20846.972455555464</v>
      </c>
      <c r="FL93" s="99">
        <f>'initial figures'!$S48/(FL31)</f>
        <v>19736.007796882193</v>
      </c>
      <c r="FM93" s="99">
        <f>'initial figures'!$S48/(FM31)</f>
        <v>18736.414507684265</v>
      </c>
      <c r="FN93" s="99">
        <f>'initial figures'!$S48/(FN31)</f>
        <v>17832.383674318695</v>
      </c>
      <c r="FO93" s="99">
        <f>'initial figures'!$S48/(FO31)</f>
        <v>17010.939636590167</v>
      </c>
      <c r="FP93" s="99">
        <f>'initial figures'!$S48/(FP31)</f>
        <v>16261.337341211658</v>
      </c>
      <c r="FQ93" s="99">
        <f>'initial figures'!$S48/(FQ31)</f>
        <v>16261.337341211658</v>
      </c>
      <c r="FR93" s="99">
        <f>'initial figures'!$S48/(FR31)</f>
        <v>15183.690129242957</v>
      </c>
      <c r="FS93" s="99">
        <f>'initial figures'!$S48/(FS31)</f>
        <v>14696.306126247597</v>
      </c>
      <c r="FT93" s="99">
        <f>'initial figures'!$S48/(FT31)</f>
        <v>14239.016488372979</v>
      </c>
      <c r="FU93" s="99">
        <f>'initial figures'!$S48/(FU31)</f>
        <v>13809.136389205609</v>
      </c>
      <c r="FV93" s="99">
        <f>'initial figures'!$S48/(FV31)</f>
        <v>13404.28901533216</v>
      </c>
      <c r="FW93" s="99">
        <f>'initial figures'!$S48/(FW31)</f>
        <v>13022.362917912287</v>
      </c>
      <c r="FX93" s="99">
        <f>'initial figures'!$S48/(FX31)</f>
        <v>12661.476213057442</v>
      </c>
      <c r="FY93" s="99">
        <f>'initial figures'!$S48/(FY31)</f>
        <v>12319.946389828337</v>
      </c>
      <c r="FZ93" s="99">
        <f>'initial figures'!$S48/(FZ31)</f>
        <v>11996.264733507434</v>
      </c>
      <c r="GA93" s="99">
        <f>'initial figures'!$S48/(GA31)</f>
        <v>11689.074566284178</v>
      </c>
      <c r="GB93" s="99">
        <f>'initial figures'!$S48/(GB31)</f>
        <v>11397.152660396212</v>
      </c>
      <c r="GC93" s="99">
        <f>'initial figures'!$S48/(GC31)</f>
        <v>11119.393299679381</v>
      </c>
      <c r="GD93" s="99">
        <f>'initial figures'!$S48/(GD31)</f>
        <v>10854.794561616591</v>
      </c>
      <c r="GE93" s="99">
        <f>'initial figures'!$S48/(GE31)</f>
        <v>10602.446468821532</v>
      </c>
      <c r="GF93" s="99">
        <f>'initial figures'!$S48/(GF31)</f>
        <v>10361.520720631899</v>
      </c>
      <c r="GG93" s="99">
        <f>'initial figures'!$S48/(GG31)</f>
        <v>10131.261765330679</v>
      </c>
      <c r="GH93" s="99">
        <f>'initial figures'!$S48/(GH31)</f>
        <v>9910.9790139440938</v>
      </c>
      <c r="GI93" s="99">
        <f>'initial figures'!$S48/(GI31)</f>
        <v>9919.6654238793362</v>
      </c>
      <c r="GJ93" s="99">
        <f>'initial figures'!$S48/(GJ31)</f>
        <v>9590.545793417672</v>
      </c>
      <c r="GK93" s="99">
        <f>'initial figures'!$S48/(GK31)</f>
        <v>9433.1993955717971</v>
      </c>
      <c r="GL93" s="99">
        <f>'initial figures'!$S48/(GL31)</f>
        <v>9280.4239730045483</v>
      </c>
      <c r="GM93" s="99">
        <f>'initial figures'!$S48/(GM31)</f>
        <v>9132.0492535667054</v>
      </c>
      <c r="GN93" s="99">
        <f>'initial figures'!$S48/(GN31)</f>
        <v>8987.9114369455583</v>
      </c>
      <c r="GO93" s="99">
        <f>'initial figures'!$S48/(GO31)</f>
        <v>8847.8530777813921</v>
      </c>
      <c r="GP93" s="99">
        <f>'initial figures'!$S48/(GP31)</f>
        <v>8711.7229431733122</v>
      </c>
      <c r="GQ93" s="99">
        <f>'initial figures'!$S48/(GQ31)</f>
        <v>8579.3758507545244</v>
      </c>
      <c r="GR93" s="99">
        <f>'initial figures'!$S48/(GR31)</f>
        <v>8450.6724924626524</v>
      </c>
      <c r="GS93" s="99">
        <f>'initial figures'!$S48/(GS31)</f>
        <v>8325.4792482397588</v>
      </c>
      <c r="GT93" s="99">
        <f>'initial figures'!$S48/(GT31)</f>
        <v>8203.6679931450144</v>
      </c>
      <c r="GU93" s="99">
        <f>'initial figures'!$S48/(GU31)</f>
        <v>8085.1159007297892</v>
      </c>
      <c r="GV93" s="99">
        <f>'initial figures'!$S48/(GV31)</f>
        <v>7969.7052449927824</v>
      </c>
      <c r="GW93" s="99">
        <f>'initial figures'!$S48/(GW31)</f>
        <v>7857.323202786004</v>
      </c>
      <c r="GX93" s="99">
        <f>'initial figures'!$S48/(GX31)</f>
        <v>7747.8616581683982</v>
      </c>
      <c r="GY93" s="99">
        <f>'initial figures'!$S48/(GY31)</f>
        <v>7641.2170098911829</v>
      </c>
      <c r="GZ93" s="99">
        <f>'initial figures'!$S48/(GZ31)</f>
        <v>7537.2899829383077</v>
      </c>
      <c r="HA93" s="99"/>
      <c r="HB93" s="99"/>
      <c r="HC93" s="99"/>
      <c r="HD93" s="99"/>
      <c r="HE93" s="99"/>
      <c r="HF93" s="99"/>
      <c r="HG93" s="99"/>
      <c r="HH93" s="99"/>
      <c r="HI93" s="99"/>
      <c r="HJ93" s="99"/>
      <c r="HK93" s="99"/>
      <c r="HL93" s="99"/>
      <c r="HM93" s="99"/>
      <c r="HN93" s="99"/>
      <c r="HO93" s="99"/>
      <c r="HP93" s="99"/>
      <c r="HQ93" s="99"/>
      <c r="HR93" s="99"/>
      <c r="HS93" s="99"/>
      <c r="HT93" s="99"/>
      <c r="HU93" s="99"/>
      <c r="HV93" s="99"/>
      <c r="HW93" s="99">
        <f t="shared" ref="HW93:JX93" si="722">MOD(ROUND(HW62*2,-1)/2,360)</f>
        <v>5</v>
      </c>
      <c r="HX93" s="99">
        <f t="shared" si="722"/>
        <v>0</v>
      </c>
      <c r="HY93" s="99">
        <f t="shared" si="722"/>
        <v>355</v>
      </c>
      <c r="HZ93" s="99">
        <f t="shared" si="722"/>
        <v>355</v>
      </c>
      <c r="IA93" s="99">
        <f t="shared" si="722"/>
        <v>350</v>
      </c>
      <c r="IB93" s="99">
        <f t="shared" si="722"/>
        <v>350</v>
      </c>
      <c r="IC93" s="99">
        <f t="shared" si="722"/>
        <v>350</v>
      </c>
      <c r="ID93" s="99">
        <f t="shared" si="722"/>
        <v>345</v>
      </c>
      <c r="IE93" s="99">
        <f t="shared" si="722"/>
        <v>345</v>
      </c>
      <c r="IF93" s="99">
        <f t="shared" si="722"/>
        <v>345</v>
      </c>
      <c r="IG93" s="99">
        <f t="shared" si="722"/>
        <v>345</v>
      </c>
      <c r="IH93" s="99">
        <f t="shared" si="722"/>
        <v>345</v>
      </c>
      <c r="II93" s="99">
        <f t="shared" si="722"/>
        <v>345</v>
      </c>
      <c r="IJ93" s="99">
        <f t="shared" si="722"/>
        <v>345</v>
      </c>
      <c r="IK93" s="99">
        <f t="shared" si="722"/>
        <v>345</v>
      </c>
      <c r="IL93" s="99">
        <f t="shared" si="722"/>
        <v>340</v>
      </c>
      <c r="IM93" s="99">
        <f t="shared" si="722"/>
        <v>340</v>
      </c>
      <c r="IN93" s="99">
        <f t="shared" si="722"/>
        <v>340</v>
      </c>
      <c r="IO93" s="99">
        <f t="shared" si="722"/>
        <v>340</v>
      </c>
      <c r="IP93" s="99">
        <f t="shared" si="722"/>
        <v>340</v>
      </c>
      <c r="IQ93" s="99">
        <f t="shared" si="722"/>
        <v>340</v>
      </c>
      <c r="IR93" s="99">
        <f t="shared" si="722"/>
        <v>340</v>
      </c>
      <c r="IS93" s="99">
        <f t="shared" si="722"/>
        <v>340</v>
      </c>
      <c r="IT93" s="99">
        <f t="shared" si="722"/>
        <v>340</v>
      </c>
      <c r="IU93" s="99">
        <f t="shared" si="722"/>
        <v>340</v>
      </c>
      <c r="IV93" s="99">
        <f t="shared" si="722"/>
        <v>340</v>
      </c>
      <c r="IW93" s="99">
        <f t="shared" si="722"/>
        <v>340</v>
      </c>
      <c r="IX93" s="99">
        <f t="shared" si="722"/>
        <v>340</v>
      </c>
      <c r="IY93" s="99">
        <f t="shared" si="722"/>
        <v>340</v>
      </c>
      <c r="IZ93" s="99">
        <f t="shared" si="722"/>
        <v>340</v>
      </c>
      <c r="JA93" s="99">
        <f t="shared" si="722"/>
        <v>340</v>
      </c>
      <c r="JB93" s="99">
        <f t="shared" si="722"/>
        <v>340</v>
      </c>
      <c r="JC93" s="99">
        <f t="shared" si="722"/>
        <v>340</v>
      </c>
      <c r="JD93" s="99">
        <f t="shared" si="722"/>
        <v>340</v>
      </c>
      <c r="JE93" s="99">
        <f t="shared" si="722"/>
        <v>340</v>
      </c>
      <c r="JF93" s="99">
        <f t="shared" si="722"/>
        <v>340</v>
      </c>
      <c r="JG93" s="99">
        <f t="shared" si="722"/>
        <v>340</v>
      </c>
      <c r="JH93" s="99">
        <f t="shared" si="722"/>
        <v>335</v>
      </c>
      <c r="JI93" s="99">
        <f t="shared" si="722"/>
        <v>335</v>
      </c>
      <c r="JJ93" s="99">
        <f t="shared" si="722"/>
        <v>335</v>
      </c>
      <c r="JK93" s="99">
        <f t="shared" si="722"/>
        <v>335</v>
      </c>
      <c r="JL93" s="99">
        <f t="shared" si="722"/>
        <v>335</v>
      </c>
      <c r="JM93" s="99">
        <f t="shared" si="722"/>
        <v>335</v>
      </c>
      <c r="JN93" s="99">
        <f t="shared" si="722"/>
        <v>335</v>
      </c>
      <c r="JO93" s="99">
        <f t="shared" si="722"/>
        <v>335</v>
      </c>
      <c r="JP93" s="99">
        <f t="shared" si="722"/>
        <v>335</v>
      </c>
      <c r="JQ93" s="99">
        <f t="shared" si="722"/>
        <v>335</v>
      </c>
      <c r="JR93" s="99">
        <f t="shared" si="722"/>
        <v>335</v>
      </c>
      <c r="JS93" s="99">
        <f t="shared" si="722"/>
        <v>335</v>
      </c>
      <c r="JT93" s="99">
        <f t="shared" si="722"/>
        <v>330</v>
      </c>
      <c r="JU93" s="99">
        <f t="shared" si="722"/>
        <v>330</v>
      </c>
      <c r="JV93" s="99">
        <f t="shared" si="722"/>
        <v>330</v>
      </c>
      <c r="JW93" s="99">
        <f t="shared" si="722"/>
        <v>330</v>
      </c>
      <c r="JX93" s="99">
        <f t="shared" si="722"/>
        <v>330</v>
      </c>
      <c r="JY93" s="99"/>
      <c r="JZ93" s="99"/>
      <c r="KA93" s="99"/>
      <c r="KH93" s="103">
        <v>25</v>
      </c>
      <c r="KI93" s="100">
        <f>'initial figures'!$U48/(KI31)</f>
        <v>50760.888551372336</v>
      </c>
      <c r="KJ93" s="100">
        <f>'initial figures'!$U48/(KJ31)</f>
        <v>37591.083622550672</v>
      </c>
      <c r="KK93" s="100">
        <f>'initial figures'!$U48/(KK31)</f>
        <v>33112.380423759576</v>
      </c>
      <c r="KL93" s="100">
        <f>'initial figures'!$U48/(KL31)</f>
        <v>29537.696235991345</v>
      </c>
      <c r="KM93" s="100">
        <f>'initial figures'!$U48/(KM31)</f>
        <v>26631.108814984036</v>
      </c>
      <c r="KN93" s="100">
        <f>'initial figures'!$U48/(KN31)</f>
        <v>24228.047816587834</v>
      </c>
      <c r="KO93" s="100">
        <f>'initial figures'!$U48/(KO31)</f>
        <v>22211.869777157674</v>
      </c>
      <c r="KP93" s="100">
        <f>'initial figures'!$U48/(KP31)</f>
        <v>20498.3263191035</v>
      </c>
      <c r="KQ93" s="100">
        <f>'initial figures'!$U48/(KQ31)</f>
        <v>19025.398502949596</v>
      </c>
      <c r="KR93" s="100">
        <f>'initial figures'!$U48/(KR31)</f>
        <v>17746.598052957241</v>
      </c>
      <c r="KS93" s="100">
        <f>'initial figures'!$U48/(KS31)</f>
        <v>16626.489026897219</v>
      </c>
      <c r="KT93" s="100">
        <f>'initial figures'!$U48/(KT31)</f>
        <v>15637.64212369597</v>
      </c>
      <c r="KU93" s="100">
        <f>'initial figures'!$U48/(KU31)</f>
        <v>14758.526267082754</v>
      </c>
      <c r="KV93" s="100">
        <f>'initial figures'!$U48/(KV31)</f>
        <v>13972.023520375247</v>
      </c>
      <c r="KW93" s="100">
        <f>'initial figures'!$U48/(KW31)</f>
        <v>13264.3656651889</v>
      </c>
      <c r="KX93" s="100">
        <f>'initial figures'!$U48/(KX31)</f>
        <v>12624.360847754464</v>
      </c>
      <c r="KY93" s="100">
        <f>'initial figures'!$U48/(KY31)</f>
        <v>12042.823004137066</v>
      </c>
      <c r="KZ93" s="100">
        <f>'initial figures'!$U48/(KZ31)</f>
        <v>11512.145219159176</v>
      </c>
      <c r="LA93" s="100">
        <f>'initial figures'!$U48/(LA31)</f>
        <v>11512.145219159176</v>
      </c>
      <c r="LB93" s="100">
        <f>'initial figures'!$U48/(LB31)</f>
        <v>10749.229418392615</v>
      </c>
      <c r="LC93" s="100">
        <f>'initial figures'!$U48/(LC31)</f>
        <v>10404.187968095783</v>
      </c>
      <c r="LD93" s="100">
        <f>'initial figures'!$U48/(LD31)</f>
        <v>10080.451696719898</v>
      </c>
      <c r="LE93" s="100">
        <f>'initial figures'!$U48/(LE31)</f>
        <v>9776.1198927237219</v>
      </c>
      <c r="LF93" s="100">
        <f>'initial figures'!$U48/(LF31)</f>
        <v>9489.5099010710237</v>
      </c>
      <c r="LG93" s="100">
        <f>'initial figures'!$U48/(LG31)</f>
        <v>9219.1269304563393</v>
      </c>
      <c r="LH93" s="100">
        <f>'initial figures'!$U48/(LH31)</f>
        <v>8963.6387091140678</v>
      </c>
      <c r="LI93" s="100">
        <f>'initial figures'!$U48/(LI31)</f>
        <v>8721.8541105175645</v>
      </c>
      <c r="LJ93" s="100">
        <f>'initial figures'!$U48/(LJ31)</f>
        <v>8492.7050464427048</v>
      </c>
      <c r="LK93" s="100">
        <f>'initial figures'!$U48/(LK31)</f>
        <v>8275.2310625527407</v>
      </c>
      <c r="LL93" s="100">
        <f>'initial figures'!$U48/(LL31)</f>
        <v>8068.5661799099735</v>
      </c>
      <c r="LM93" s="100">
        <f>'initial figures'!$U48/(LM31)</f>
        <v>7871.927611417258</v>
      </c>
      <c r="LN93" s="100">
        <f>'initial figures'!$U48/(LN31)</f>
        <v>7684.6060502523433</v>
      </c>
      <c r="LO93" s="100">
        <f>'initial figures'!$U48/(LO31)</f>
        <v>7505.9572817607032</v>
      </c>
      <c r="LP93" s="100">
        <f>'initial figures'!$U48/(LP31)</f>
        <v>7335.3949139802589</v>
      </c>
      <c r="LQ93" s="100">
        <f>'initial figures'!$U48/(LQ31)</f>
        <v>7172.3840572580639</v>
      </c>
      <c r="LR93" s="100">
        <f>'initial figures'!$U48/(LR31)</f>
        <v>7016.4358120413917</v>
      </c>
      <c r="LS93" s="100">
        <f>'initial figures'!$U48/(LS31)</f>
        <v>7022.5853193364792</v>
      </c>
      <c r="LT93" s="100">
        <f>'initial figures'!$U48/(LT31)</f>
        <v>6789.5864643930781</v>
      </c>
      <c r="LU93" s="100">
        <f>'initial figures'!$U48/(LU31)</f>
        <v>6678.1937453500614</v>
      </c>
      <c r="LV93" s="100">
        <f>'initial figures'!$U48/(LV31)</f>
        <v>6570.0370289860721</v>
      </c>
      <c r="LW93" s="100">
        <f>'initial figures'!$U48/(LW31)</f>
        <v>6464.9957718508722</v>
      </c>
      <c r="LX93" s="100">
        <f>'initial figures'!$U48/(LX31)</f>
        <v>6362.9540122035978</v>
      </c>
      <c r="LY93" s="100">
        <f>'initial figures'!$U48/(LY31)</f>
        <v>6263.8002872655661</v>
      </c>
      <c r="LZ93" s="100">
        <f>'initial figures'!$U48/(LZ31)</f>
        <v>6167.4275323421298</v>
      </c>
      <c r="MA93" s="100">
        <f>'initial figures'!$U48/(MA31)</f>
        <v>6073.7329661887516</v>
      </c>
      <c r="MB93" s="100">
        <f>'initial figures'!$U48/(MB31)</f>
        <v>5982.6179662499389</v>
      </c>
      <c r="MC93" s="100">
        <f>'initial figures'!$U48/(MC31)</f>
        <v>5893.9879367689673</v>
      </c>
      <c r="MD93" s="100">
        <f>'initial figures'!$U48/(MD31)</f>
        <v>5807.7521722341025</v>
      </c>
      <c r="ME93" s="100">
        <f>'initial figures'!$U48/(ME31)</f>
        <v>5723.8237181788245</v>
      </c>
      <c r="MF93" s="100">
        <f>'initial figures'!$U48/(MF31)</f>
        <v>5642.1192309768012</v>
      </c>
      <c r="MG93" s="100">
        <f>'initial figures'!$U48/(MG31)</f>
        <v>5562.5588379560331</v>
      </c>
      <c r="MH93" s="100">
        <f>'initial figures'!$U48/(MH31)</f>
        <v>5485.0659988918223</v>
      </c>
      <c r="MI93" s="100">
        <f>'initial figures'!$U48/(MI31)</f>
        <v>5409.5673697168386</v>
      </c>
      <c r="MJ93" s="100">
        <f>'initial figures'!$U48/(MJ31)</f>
        <v>5335.9926691019737</v>
      </c>
      <c r="MK93" s="100"/>
      <c r="ML93" s="100"/>
      <c r="MM93" s="100"/>
      <c r="MN93" s="100"/>
      <c r="MO93" s="100"/>
      <c r="MP93" s="100"/>
      <c r="MQ93" s="100"/>
      <c r="MR93" s="100"/>
      <c r="MS93" s="100"/>
      <c r="MT93" s="100"/>
      <c r="MU93" s="100"/>
      <c r="MV93" s="100"/>
      <c r="MW93" s="100"/>
      <c r="MX93" s="100"/>
      <c r="MY93" s="100"/>
      <c r="MZ93" s="100"/>
      <c r="NA93" s="100"/>
      <c r="NB93" s="100"/>
      <c r="NC93" s="100"/>
      <c r="ND93" s="100"/>
      <c r="NE93" s="100"/>
      <c r="NF93" s="100"/>
      <c r="NG93" s="100">
        <f t="shared" ref="NG93:PH93" si="723">MOD(ROUND(NG62*2,-1)/2,360)</f>
        <v>5</v>
      </c>
      <c r="NH93" s="100">
        <f t="shared" si="723"/>
        <v>0</v>
      </c>
      <c r="NI93" s="100">
        <f t="shared" si="723"/>
        <v>355</v>
      </c>
      <c r="NJ93" s="100">
        <f t="shared" si="723"/>
        <v>355</v>
      </c>
      <c r="NK93" s="100">
        <f t="shared" si="723"/>
        <v>350</v>
      </c>
      <c r="NL93" s="100">
        <f t="shared" si="723"/>
        <v>350</v>
      </c>
      <c r="NM93" s="100">
        <f t="shared" si="723"/>
        <v>350</v>
      </c>
      <c r="NN93" s="100">
        <f t="shared" si="723"/>
        <v>345</v>
      </c>
      <c r="NO93" s="100">
        <f t="shared" si="723"/>
        <v>345</v>
      </c>
      <c r="NP93" s="100">
        <f t="shared" si="723"/>
        <v>345</v>
      </c>
      <c r="NQ93" s="100">
        <f t="shared" si="723"/>
        <v>345</v>
      </c>
      <c r="NR93" s="100">
        <f t="shared" si="723"/>
        <v>345</v>
      </c>
      <c r="NS93" s="100">
        <f t="shared" si="723"/>
        <v>345</v>
      </c>
      <c r="NT93" s="100">
        <f t="shared" si="723"/>
        <v>345</v>
      </c>
      <c r="NU93" s="100">
        <f t="shared" si="723"/>
        <v>345</v>
      </c>
      <c r="NV93" s="100">
        <f t="shared" si="723"/>
        <v>340</v>
      </c>
      <c r="NW93" s="100">
        <f t="shared" si="723"/>
        <v>340</v>
      </c>
      <c r="NX93" s="100">
        <f t="shared" si="723"/>
        <v>340</v>
      </c>
      <c r="NY93" s="100">
        <f t="shared" si="723"/>
        <v>340</v>
      </c>
      <c r="NZ93" s="100">
        <f t="shared" si="723"/>
        <v>340</v>
      </c>
      <c r="OA93" s="100">
        <f t="shared" si="723"/>
        <v>340</v>
      </c>
      <c r="OB93" s="100">
        <f t="shared" si="723"/>
        <v>340</v>
      </c>
      <c r="OC93" s="100">
        <f t="shared" si="723"/>
        <v>340</v>
      </c>
      <c r="OD93" s="100">
        <f t="shared" si="723"/>
        <v>340</v>
      </c>
      <c r="OE93" s="100">
        <f t="shared" si="723"/>
        <v>340</v>
      </c>
      <c r="OF93" s="100">
        <f t="shared" si="723"/>
        <v>340</v>
      </c>
      <c r="OG93" s="100">
        <f t="shared" si="723"/>
        <v>340</v>
      </c>
      <c r="OH93" s="100">
        <f t="shared" si="723"/>
        <v>340</v>
      </c>
      <c r="OI93" s="100">
        <f t="shared" si="723"/>
        <v>340</v>
      </c>
      <c r="OJ93" s="100">
        <f t="shared" si="723"/>
        <v>340</v>
      </c>
      <c r="OK93" s="100">
        <f t="shared" si="723"/>
        <v>340</v>
      </c>
      <c r="OL93" s="100">
        <f t="shared" si="723"/>
        <v>340</v>
      </c>
      <c r="OM93" s="100">
        <f t="shared" si="723"/>
        <v>340</v>
      </c>
      <c r="ON93" s="100">
        <f t="shared" si="723"/>
        <v>340</v>
      </c>
      <c r="OO93" s="100">
        <f t="shared" si="723"/>
        <v>340</v>
      </c>
      <c r="OP93" s="100">
        <f t="shared" si="723"/>
        <v>340</v>
      </c>
      <c r="OQ93" s="100">
        <f t="shared" si="723"/>
        <v>340</v>
      </c>
      <c r="OR93" s="100">
        <f t="shared" si="723"/>
        <v>335</v>
      </c>
      <c r="OS93" s="100">
        <f t="shared" si="723"/>
        <v>335</v>
      </c>
      <c r="OT93" s="100">
        <f t="shared" si="723"/>
        <v>335</v>
      </c>
      <c r="OU93" s="100">
        <f t="shared" si="723"/>
        <v>335</v>
      </c>
      <c r="OV93" s="100">
        <f t="shared" si="723"/>
        <v>335</v>
      </c>
      <c r="OW93" s="100">
        <f t="shared" si="723"/>
        <v>335</v>
      </c>
      <c r="OX93" s="100">
        <f t="shared" si="723"/>
        <v>335</v>
      </c>
      <c r="OY93" s="100">
        <f t="shared" si="723"/>
        <v>335</v>
      </c>
      <c r="OZ93" s="100">
        <f t="shared" si="723"/>
        <v>335</v>
      </c>
      <c r="PA93" s="100">
        <f t="shared" si="723"/>
        <v>335</v>
      </c>
      <c r="PB93" s="100">
        <f t="shared" si="723"/>
        <v>335</v>
      </c>
      <c r="PC93" s="100">
        <f t="shared" si="723"/>
        <v>335</v>
      </c>
      <c r="PD93" s="100">
        <f t="shared" si="723"/>
        <v>330</v>
      </c>
      <c r="PE93" s="100">
        <f t="shared" si="723"/>
        <v>330</v>
      </c>
      <c r="PF93" s="100">
        <f t="shared" si="723"/>
        <v>330</v>
      </c>
      <c r="PG93" s="100">
        <f t="shared" si="723"/>
        <v>330</v>
      </c>
      <c r="PH93" s="100">
        <f t="shared" si="723"/>
        <v>330</v>
      </c>
      <c r="PI93" s="100"/>
      <c r="PJ93" s="100"/>
      <c r="PK93" s="100"/>
    </row>
    <row r="94" spans="1:427" x14ac:dyDescent="0.2">
      <c r="A94" s="92"/>
      <c r="B94" s="92"/>
      <c r="C94" s="101">
        <v>26</v>
      </c>
      <c r="D94" s="98">
        <f>'initial figures'!$P49/(D32)</f>
        <v>71783.481776134184</v>
      </c>
      <c r="E94" s="98">
        <f>'initial figures'!$P49/(E32)</f>
        <v>53038.062623925405</v>
      </c>
      <c r="F94" s="98">
        <f>'initial figures'!$P49/(F32)</f>
        <v>46698.925709490541</v>
      </c>
      <c r="G94" s="98">
        <f>'initial figures'!$P49/(G32)</f>
        <v>41648.162169174117</v>
      </c>
      <c r="H94" s="98">
        <f>'initial figures'!$P49/(H32)</f>
        <v>37545.855874159497</v>
      </c>
      <c r="I94" s="98">
        <f>'initial figures'!$P49/(I32)</f>
        <v>34156.576539810638</v>
      </c>
      <c r="J94" s="98">
        <f>'initial figures'!$P49/(J32)</f>
        <v>31314.225213886377</v>
      </c>
      <c r="K94" s="98">
        <f>'initial figures'!$P49/(K32)</f>
        <v>28899.207164639374</v>
      </c>
      <c r="L94" s="98">
        <f>'initial figures'!$P49/(L32)</f>
        <v>26823.675180505568</v>
      </c>
      <c r="M94" s="98">
        <f>'initial figures'!$P49/(M32)</f>
        <v>25021.883186820251</v>
      </c>
      <c r="N94" s="98">
        <f>'initial figures'!$P49/(N32)</f>
        <v>23443.772786893536</v>
      </c>
      <c r="O94" s="98">
        <f>'initial figures'!$P49/(O32)</f>
        <v>22050.628639873623</v>
      </c>
      <c r="P94" s="98">
        <f>'initial figures'!$P49/(P32)</f>
        <v>20812.079551725627</v>
      </c>
      <c r="Q94" s="98">
        <f>'initial figures'!$P49/(Q32)</f>
        <v>19703.990769594853</v>
      </c>
      <c r="R94" s="98">
        <f>'initial figures'!$P49/(R32)</f>
        <v>18706.957247675538</v>
      </c>
      <c r="S94" s="98">
        <f>'initial figures'!$P49/(S32)</f>
        <v>17805.209329388734</v>
      </c>
      <c r="T94" s="98">
        <f>'initial figures'!$P49/(T32)</f>
        <v>16985.806195605437</v>
      </c>
      <c r="U94" s="98">
        <f>'initial figures'!$P49/(U32)</f>
        <v>16238.033266109936</v>
      </c>
      <c r="V94" s="98">
        <f>'initial figures'!$P49/(V32)</f>
        <v>16238.033266109936</v>
      </c>
      <c r="W94" s="98">
        <f>'initial figures'!$P49/(W32)</f>
        <v>15162.878233914033</v>
      </c>
      <c r="X94" s="98">
        <f>'initial figures'!$P49/(X32)</f>
        <v>14676.600118011427</v>
      </c>
      <c r="Y94" s="98">
        <f>'initial figures'!$P49/(Y32)</f>
        <v>14220.334213557086</v>
      </c>
      <c r="Z94" s="98">
        <f>'initial figures'!$P49/(Z32)</f>
        <v>13791.403144744883</v>
      </c>
      <c r="AA94" s="98">
        <f>'initial figures'!$P49/(AA32)</f>
        <v>13387.436804745081</v>
      </c>
      <c r="AB94" s="98">
        <f>'initial figures'!$P49/(AB32)</f>
        <v>13006.329777742354</v>
      </c>
      <c r="AC94" s="98">
        <f>'initial figures'!$P49/(AC32)</f>
        <v>12646.205606517813</v>
      </c>
      <c r="AD94" s="98">
        <f>'initial figures'!$P49/(AD32)</f>
        <v>12305.386662983494</v>
      </c>
      <c r="AE94" s="98">
        <f>'initial figures'!$P49/(AE32)</f>
        <v>11982.368628718083</v>
      </c>
      <c r="AF94" s="98">
        <f>'initial figures'!$P49/(AF32)</f>
        <v>11675.798787516507</v>
      </c>
      <c r="AG94" s="98">
        <f>'initial figures'!$P49/(AG32)</f>
        <v>11384.457485154044</v>
      </c>
      <c r="AH94" s="98">
        <f>'initial figures'!$P49/(AH32)</f>
        <v>11107.242232630922</v>
      </c>
      <c r="AI94" s="98">
        <f>'initial figures'!$P49/(AI32)</f>
        <v>10843.154025377173</v>
      </c>
      <c r="AJ94" s="98">
        <f>'initial figures'!$P49/(AJ32)</f>
        <v>10591.285527770371</v>
      </c>
      <c r="AK94" s="98">
        <f>'initial figures'!$P49/(AK32)</f>
        <v>10350.81083405561</v>
      </c>
      <c r="AL94" s="98">
        <f>'initial figures'!$P49/(AL32)</f>
        <v>10120.976566581596</v>
      </c>
      <c r="AM94" s="98">
        <f>'initial figures'!$P49/(AM32)</f>
        <v>9901.0941126687339</v>
      </c>
      <c r="AN94" s="98">
        <f>'initial figures'!$P49/(AN32)</f>
        <v>9909.4062764094833</v>
      </c>
      <c r="AO94" s="98">
        <f>'initial figures'!$P49/(AO32)</f>
        <v>9580.6197092568218</v>
      </c>
      <c r="AP94" s="98">
        <f>'initial figures'!$P49/(AP32)</f>
        <v>9423.4424349923374</v>
      </c>
      <c r="AQ94" s="98">
        <f>'initial figures'!$P49/(AQ32)</f>
        <v>9270.8368535999671</v>
      </c>
      <c r="AR94" s="98">
        <f>'initial figures'!$P49/(AR32)</f>
        <v>9122.6320665844469</v>
      </c>
      <c r="AS94" s="98">
        <f>'initial figures'!$P49/(AS32)</f>
        <v>8978.6637369555538</v>
      </c>
      <c r="AT94" s="98">
        <f>'initial figures'!$P49/(AT32)</f>
        <v>8838.7739612471705</v>
      </c>
      <c r="AU94" s="98">
        <f>'initial figures'!$P49/(AU32)</f>
        <v>8702.8111172581466</v>
      </c>
      <c r="AV94" s="98">
        <f>'initial figures'!$P49/(AV32)</f>
        <v>8570.6296935378759</v>
      </c>
      <c r="AW94" s="98">
        <f>'initial figures'!$P49/(AW32)</f>
        <v>8442.0901056026996</v>
      </c>
      <c r="AX94" s="98">
        <f>'initial figures'!$P49/(AX32)</f>
        <v>8317.0585029943359</v>
      </c>
      <c r="AY94" s="98">
        <f>'initial figures'!$P49/(AY32)</f>
        <v>8195.406570554107</v>
      </c>
      <c r="AZ94" s="98">
        <f>'initial figures'!$P49/(AZ32)</f>
        <v>8077.0113266663902</v>
      </c>
      <c r="BA94" s="98">
        <f>'initial figures'!$P49/(BA32)</f>
        <v>7961.7549207039283</v>
      </c>
      <c r="BB94" s="98">
        <f>'initial figures'!$P49/(BB32)</f>
        <v>7849.5244314710026</v>
      </c>
      <c r="BC94" s="98">
        <f>'initial figures'!$P49/(BC32)</f>
        <v>7740.211668075327</v>
      </c>
      <c r="BD94" s="98">
        <f>'initial figures'!$P49/(BD32)</f>
        <v>7633.7129743547976</v>
      </c>
      <c r="BE94" s="98">
        <f>'initial figures'!$P49/(BE32)</f>
        <v>7529.9290377314737</v>
      </c>
      <c r="BF94" s="98"/>
      <c r="BG94" s="98"/>
      <c r="BH94" s="98"/>
      <c r="BI94" s="98"/>
      <c r="BJ94" s="98"/>
      <c r="BK94" s="98"/>
      <c r="BL94" s="98"/>
      <c r="BM94" s="98"/>
      <c r="BN94" s="98"/>
      <c r="BO94" s="98"/>
      <c r="BP94" s="98"/>
      <c r="BQ94" s="98"/>
      <c r="BR94" s="98"/>
      <c r="BS94" s="98"/>
      <c r="BT94" s="98"/>
      <c r="BU94" s="98"/>
      <c r="BV94" s="98"/>
      <c r="BW94" s="98"/>
      <c r="BX94" s="98"/>
      <c r="BY94" s="98"/>
      <c r="BZ94" s="98">
        <f t="shared" ref="BZ94:EA94" si="724">MOD(ROUND(BZ63*2,-1)/2,360)</f>
        <v>0</v>
      </c>
      <c r="CA94" s="98">
        <f t="shared" si="724"/>
        <v>355</v>
      </c>
      <c r="CB94" s="98">
        <f t="shared" si="724"/>
        <v>350</v>
      </c>
      <c r="CC94" s="98">
        <f t="shared" si="724"/>
        <v>350</v>
      </c>
      <c r="CD94" s="98">
        <f t="shared" si="724"/>
        <v>345</v>
      </c>
      <c r="CE94" s="98">
        <f t="shared" si="724"/>
        <v>345</v>
      </c>
      <c r="CF94" s="98">
        <f t="shared" si="724"/>
        <v>345</v>
      </c>
      <c r="CG94" s="98">
        <f t="shared" si="724"/>
        <v>345</v>
      </c>
      <c r="CH94" s="98">
        <f t="shared" si="724"/>
        <v>340</v>
      </c>
      <c r="CI94" s="98">
        <f t="shared" si="724"/>
        <v>340</v>
      </c>
      <c r="CJ94" s="98">
        <f t="shared" si="724"/>
        <v>340</v>
      </c>
      <c r="CK94" s="98">
        <f t="shared" si="724"/>
        <v>340</v>
      </c>
      <c r="CL94" s="98">
        <f t="shared" si="724"/>
        <v>340</v>
      </c>
      <c r="CM94" s="98">
        <f t="shared" si="724"/>
        <v>340</v>
      </c>
      <c r="CN94" s="98">
        <f t="shared" si="724"/>
        <v>340</v>
      </c>
      <c r="CO94" s="98">
        <f t="shared" si="724"/>
        <v>340</v>
      </c>
      <c r="CP94" s="98">
        <f t="shared" si="724"/>
        <v>340</v>
      </c>
      <c r="CQ94" s="98">
        <f t="shared" si="724"/>
        <v>340</v>
      </c>
      <c r="CR94" s="98">
        <f t="shared" si="724"/>
        <v>340</v>
      </c>
      <c r="CS94" s="98">
        <f t="shared" si="724"/>
        <v>335</v>
      </c>
      <c r="CT94" s="98">
        <f t="shared" si="724"/>
        <v>335</v>
      </c>
      <c r="CU94" s="98">
        <f t="shared" si="724"/>
        <v>335</v>
      </c>
      <c r="CV94" s="98">
        <f t="shared" si="724"/>
        <v>335</v>
      </c>
      <c r="CW94" s="98">
        <f t="shared" si="724"/>
        <v>335</v>
      </c>
      <c r="CX94" s="98">
        <f t="shared" si="724"/>
        <v>335</v>
      </c>
      <c r="CY94" s="98">
        <f t="shared" si="724"/>
        <v>335</v>
      </c>
      <c r="CZ94" s="98">
        <f t="shared" si="724"/>
        <v>335</v>
      </c>
      <c r="DA94" s="98">
        <f t="shared" si="724"/>
        <v>335</v>
      </c>
      <c r="DB94" s="98">
        <f t="shared" si="724"/>
        <v>335</v>
      </c>
      <c r="DC94" s="98">
        <f t="shared" si="724"/>
        <v>335</v>
      </c>
      <c r="DD94" s="98">
        <f t="shared" si="724"/>
        <v>335</v>
      </c>
      <c r="DE94" s="98">
        <f t="shared" si="724"/>
        <v>335</v>
      </c>
      <c r="DF94" s="98">
        <f t="shared" si="724"/>
        <v>335</v>
      </c>
      <c r="DG94" s="98">
        <f t="shared" si="724"/>
        <v>335</v>
      </c>
      <c r="DH94" s="98">
        <f t="shared" si="724"/>
        <v>335</v>
      </c>
      <c r="DI94" s="98">
        <f t="shared" si="724"/>
        <v>335</v>
      </c>
      <c r="DJ94" s="98">
        <f t="shared" si="724"/>
        <v>335</v>
      </c>
      <c r="DK94" s="98">
        <f t="shared" si="724"/>
        <v>335</v>
      </c>
      <c r="DL94" s="98">
        <f t="shared" si="724"/>
        <v>330</v>
      </c>
      <c r="DM94" s="98">
        <f t="shared" si="724"/>
        <v>330</v>
      </c>
      <c r="DN94" s="98">
        <f t="shared" si="724"/>
        <v>330</v>
      </c>
      <c r="DO94" s="98">
        <f t="shared" si="724"/>
        <v>330</v>
      </c>
      <c r="DP94" s="98">
        <f t="shared" si="724"/>
        <v>330</v>
      </c>
      <c r="DQ94" s="98">
        <f t="shared" si="724"/>
        <v>330</v>
      </c>
      <c r="DR94" s="98">
        <f t="shared" si="724"/>
        <v>330</v>
      </c>
      <c r="DS94" s="98">
        <f t="shared" si="724"/>
        <v>330</v>
      </c>
      <c r="DT94" s="98">
        <f t="shared" si="724"/>
        <v>330</v>
      </c>
      <c r="DU94" s="98">
        <f t="shared" si="724"/>
        <v>330</v>
      </c>
      <c r="DV94" s="98">
        <f t="shared" si="724"/>
        <v>330</v>
      </c>
      <c r="DW94" s="98">
        <f t="shared" si="724"/>
        <v>330</v>
      </c>
      <c r="DX94" s="98">
        <f t="shared" si="724"/>
        <v>330</v>
      </c>
      <c r="DY94" s="98">
        <f t="shared" si="724"/>
        <v>330</v>
      </c>
      <c r="DZ94" s="98">
        <f t="shared" si="724"/>
        <v>325</v>
      </c>
      <c r="EA94" s="98">
        <f t="shared" si="724"/>
        <v>325</v>
      </c>
      <c r="EB94" s="98"/>
      <c r="EC94" s="98"/>
      <c r="ED94" s="98"/>
      <c r="EE94" s="98"/>
      <c r="EF94" s="98"/>
      <c r="EG94" s="98"/>
      <c r="EH94" s="98"/>
      <c r="EI94" s="98"/>
      <c r="EJ94" s="98"/>
      <c r="EK94" s="98"/>
      <c r="EL94" s="98"/>
      <c r="EM94" s="98"/>
      <c r="EN94" s="98"/>
      <c r="EO94" s="98"/>
      <c r="EP94" s="98"/>
      <c r="EU94" s="94"/>
      <c r="EV94" s="94"/>
      <c r="EW94" s="94"/>
      <c r="EX94" s="102">
        <v>26</v>
      </c>
      <c r="EY94" s="99">
        <f>'initial figures'!$S49/(EY32)</f>
        <v>71783.481776134184</v>
      </c>
      <c r="EZ94" s="99">
        <f>'initial figures'!$S49/(EZ32)</f>
        <v>53038.062623925405</v>
      </c>
      <c r="FA94" s="99">
        <f>'initial figures'!$S49/(FA32)</f>
        <v>46698.925709490541</v>
      </c>
      <c r="FB94" s="99">
        <f>'initial figures'!$S49/(FB32)</f>
        <v>41648.162169174117</v>
      </c>
      <c r="FC94" s="99">
        <f>'initial figures'!$S49/(FC32)</f>
        <v>37545.855874159497</v>
      </c>
      <c r="FD94" s="99">
        <f>'initial figures'!$S49/(FD32)</f>
        <v>34156.576539810638</v>
      </c>
      <c r="FE94" s="99">
        <f>'initial figures'!$S49/(FE32)</f>
        <v>31314.225213886377</v>
      </c>
      <c r="FF94" s="99">
        <f>'initial figures'!$S49/(FF32)</f>
        <v>28899.207164639374</v>
      </c>
      <c r="FG94" s="99">
        <f>'initial figures'!$S49/(FG32)</f>
        <v>26823.675180505568</v>
      </c>
      <c r="FH94" s="99">
        <f>'initial figures'!$S49/(FH32)</f>
        <v>25021.883186820251</v>
      </c>
      <c r="FI94" s="99">
        <f>'initial figures'!$S49/(FI32)</f>
        <v>23443.772786893536</v>
      </c>
      <c r="FJ94" s="99">
        <f>'initial figures'!$S49/(FJ32)</f>
        <v>22050.628639873623</v>
      </c>
      <c r="FK94" s="99">
        <f>'initial figures'!$S49/(FK32)</f>
        <v>20812.079551725627</v>
      </c>
      <c r="FL94" s="99">
        <f>'initial figures'!$S49/(FL32)</f>
        <v>19703.990769594853</v>
      </c>
      <c r="FM94" s="99">
        <f>'initial figures'!$S49/(FM32)</f>
        <v>18706.957247675538</v>
      </c>
      <c r="FN94" s="99">
        <f>'initial figures'!$S49/(FN32)</f>
        <v>17805.209329388734</v>
      </c>
      <c r="FO94" s="99">
        <f>'initial figures'!$S49/(FO32)</f>
        <v>16985.806195605437</v>
      </c>
      <c r="FP94" s="99">
        <f>'initial figures'!$S49/(FP32)</f>
        <v>16238.033266109936</v>
      </c>
      <c r="FQ94" s="99">
        <f>'initial figures'!$S49/(FQ32)</f>
        <v>16238.033266109936</v>
      </c>
      <c r="FR94" s="99">
        <f>'initial figures'!$S49/(FR32)</f>
        <v>15162.878233914033</v>
      </c>
      <c r="FS94" s="99">
        <f>'initial figures'!$S49/(FS32)</f>
        <v>14676.600118011427</v>
      </c>
      <c r="FT94" s="99">
        <f>'initial figures'!$S49/(FT32)</f>
        <v>14220.334213557086</v>
      </c>
      <c r="FU94" s="99">
        <f>'initial figures'!$S49/(FU32)</f>
        <v>13791.403144744883</v>
      </c>
      <c r="FV94" s="99">
        <f>'initial figures'!$S49/(FV32)</f>
        <v>13387.436804745081</v>
      </c>
      <c r="FW94" s="99">
        <f>'initial figures'!$S49/(FW32)</f>
        <v>13006.329777742354</v>
      </c>
      <c r="FX94" s="99">
        <f>'initial figures'!$S49/(FX32)</f>
        <v>12646.205606517813</v>
      </c>
      <c r="FY94" s="99">
        <f>'initial figures'!$S49/(FY32)</f>
        <v>12305.386662983494</v>
      </c>
      <c r="FZ94" s="99">
        <f>'initial figures'!$S49/(FZ32)</f>
        <v>11982.368628718083</v>
      </c>
      <c r="GA94" s="99">
        <f>'initial figures'!$S49/(GA32)</f>
        <v>11675.798787516507</v>
      </c>
      <c r="GB94" s="99">
        <f>'initial figures'!$S49/(GB32)</f>
        <v>11384.457485154044</v>
      </c>
      <c r="GC94" s="99">
        <f>'initial figures'!$S49/(GC32)</f>
        <v>11107.242232630922</v>
      </c>
      <c r="GD94" s="99">
        <f>'initial figures'!$S49/(GD32)</f>
        <v>10843.154025377173</v>
      </c>
      <c r="GE94" s="99">
        <f>'initial figures'!$S49/(GE32)</f>
        <v>10591.285527770371</v>
      </c>
      <c r="GF94" s="99">
        <f>'initial figures'!$S49/(GF32)</f>
        <v>10350.81083405561</v>
      </c>
      <c r="GG94" s="99">
        <f>'initial figures'!$S49/(GG32)</f>
        <v>10120.976566581596</v>
      </c>
      <c r="GH94" s="99">
        <f>'initial figures'!$S49/(GH32)</f>
        <v>9901.0941126687339</v>
      </c>
      <c r="GI94" s="99">
        <f>'initial figures'!$S49/(GI32)</f>
        <v>9909.4062764094833</v>
      </c>
      <c r="GJ94" s="99">
        <f>'initial figures'!$S49/(GJ32)</f>
        <v>9580.6197092568218</v>
      </c>
      <c r="GK94" s="99">
        <f>'initial figures'!$S49/(GK32)</f>
        <v>9423.4424349923374</v>
      </c>
      <c r="GL94" s="99">
        <f>'initial figures'!$S49/(GL32)</f>
        <v>9270.8368535999671</v>
      </c>
      <c r="GM94" s="99">
        <f>'initial figures'!$S49/(GM32)</f>
        <v>9122.6320665844469</v>
      </c>
      <c r="GN94" s="99">
        <f>'initial figures'!$S49/(GN32)</f>
        <v>8978.6637369555538</v>
      </c>
      <c r="GO94" s="99">
        <f>'initial figures'!$S49/(GO32)</f>
        <v>8838.7739612471705</v>
      </c>
      <c r="GP94" s="99">
        <f>'initial figures'!$S49/(GP32)</f>
        <v>8702.8111172581466</v>
      </c>
      <c r="GQ94" s="99">
        <f>'initial figures'!$S49/(GQ32)</f>
        <v>8570.6296935378759</v>
      </c>
      <c r="GR94" s="99">
        <f>'initial figures'!$S49/(GR32)</f>
        <v>8442.0901056026996</v>
      </c>
      <c r="GS94" s="99">
        <f>'initial figures'!$S49/(GS32)</f>
        <v>8317.0585029943359</v>
      </c>
      <c r="GT94" s="99">
        <f>'initial figures'!$S49/(GT32)</f>
        <v>8195.406570554107</v>
      </c>
      <c r="GU94" s="99">
        <f>'initial figures'!$S49/(GU32)</f>
        <v>8077.0113266663902</v>
      </c>
      <c r="GV94" s="99">
        <f>'initial figures'!$S49/(GV32)</f>
        <v>7961.7549207039283</v>
      </c>
      <c r="GW94" s="99">
        <f>'initial figures'!$S49/(GW32)</f>
        <v>7849.5244314710026</v>
      </c>
      <c r="GX94" s="99">
        <f>'initial figures'!$S49/(GX32)</f>
        <v>7740.211668075327</v>
      </c>
      <c r="GY94" s="99">
        <f>'initial figures'!$S49/(GY32)</f>
        <v>7633.7129743547976</v>
      </c>
      <c r="GZ94" s="99">
        <f>'initial figures'!$S49/(GZ32)</f>
        <v>7529.9290377314737</v>
      </c>
      <c r="HA94" s="99"/>
      <c r="HB94" s="99"/>
      <c r="HC94" s="99"/>
      <c r="HD94" s="99"/>
      <c r="HE94" s="99"/>
      <c r="HF94" s="99"/>
      <c r="HG94" s="99"/>
      <c r="HH94" s="99"/>
      <c r="HI94" s="99"/>
      <c r="HJ94" s="99"/>
      <c r="HK94" s="99"/>
      <c r="HL94" s="99"/>
      <c r="HM94" s="99"/>
      <c r="HN94" s="99"/>
      <c r="HO94" s="99"/>
      <c r="HP94" s="99"/>
      <c r="HQ94" s="99"/>
      <c r="HR94" s="99"/>
      <c r="HS94" s="99"/>
      <c r="HT94" s="99"/>
      <c r="HU94" s="99"/>
      <c r="HV94" s="99"/>
      <c r="HW94" s="99">
        <f t="shared" ref="HW94:JX94" si="725">MOD(ROUND(HW63*2,-1)/2,360)</f>
        <v>0</v>
      </c>
      <c r="HX94" s="99">
        <f t="shared" si="725"/>
        <v>355</v>
      </c>
      <c r="HY94" s="99">
        <f t="shared" si="725"/>
        <v>350</v>
      </c>
      <c r="HZ94" s="99">
        <f t="shared" si="725"/>
        <v>350</v>
      </c>
      <c r="IA94" s="99">
        <f t="shared" si="725"/>
        <v>345</v>
      </c>
      <c r="IB94" s="99">
        <f t="shared" si="725"/>
        <v>345</v>
      </c>
      <c r="IC94" s="99">
        <f t="shared" si="725"/>
        <v>345</v>
      </c>
      <c r="ID94" s="99">
        <f t="shared" si="725"/>
        <v>345</v>
      </c>
      <c r="IE94" s="99">
        <f t="shared" si="725"/>
        <v>340</v>
      </c>
      <c r="IF94" s="99">
        <f t="shared" si="725"/>
        <v>340</v>
      </c>
      <c r="IG94" s="99">
        <f t="shared" si="725"/>
        <v>340</v>
      </c>
      <c r="IH94" s="99">
        <f t="shared" si="725"/>
        <v>340</v>
      </c>
      <c r="II94" s="99">
        <f t="shared" si="725"/>
        <v>340</v>
      </c>
      <c r="IJ94" s="99">
        <f t="shared" si="725"/>
        <v>340</v>
      </c>
      <c r="IK94" s="99">
        <f t="shared" si="725"/>
        <v>340</v>
      </c>
      <c r="IL94" s="99">
        <f t="shared" si="725"/>
        <v>340</v>
      </c>
      <c r="IM94" s="99">
        <f t="shared" si="725"/>
        <v>340</v>
      </c>
      <c r="IN94" s="99">
        <f t="shared" si="725"/>
        <v>340</v>
      </c>
      <c r="IO94" s="99">
        <f t="shared" si="725"/>
        <v>340</v>
      </c>
      <c r="IP94" s="99">
        <f t="shared" si="725"/>
        <v>335</v>
      </c>
      <c r="IQ94" s="99">
        <f t="shared" si="725"/>
        <v>335</v>
      </c>
      <c r="IR94" s="99">
        <f t="shared" si="725"/>
        <v>335</v>
      </c>
      <c r="IS94" s="99">
        <f t="shared" si="725"/>
        <v>335</v>
      </c>
      <c r="IT94" s="99">
        <f t="shared" si="725"/>
        <v>335</v>
      </c>
      <c r="IU94" s="99">
        <f t="shared" si="725"/>
        <v>335</v>
      </c>
      <c r="IV94" s="99">
        <f t="shared" si="725"/>
        <v>335</v>
      </c>
      <c r="IW94" s="99">
        <f t="shared" si="725"/>
        <v>335</v>
      </c>
      <c r="IX94" s="99">
        <f t="shared" si="725"/>
        <v>335</v>
      </c>
      <c r="IY94" s="99">
        <f t="shared" si="725"/>
        <v>335</v>
      </c>
      <c r="IZ94" s="99">
        <f t="shared" si="725"/>
        <v>335</v>
      </c>
      <c r="JA94" s="99">
        <f t="shared" si="725"/>
        <v>335</v>
      </c>
      <c r="JB94" s="99">
        <f t="shared" si="725"/>
        <v>335</v>
      </c>
      <c r="JC94" s="99">
        <f t="shared" si="725"/>
        <v>335</v>
      </c>
      <c r="JD94" s="99">
        <f t="shared" si="725"/>
        <v>335</v>
      </c>
      <c r="JE94" s="99">
        <f t="shared" si="725"/>
        <v>335</v>
      </c>
      <c r="JF94" s="99">
        <f t="shared" si="725"/>
        <v>335</v>
      </c>
      <c r="JG94" s="99">
        <f t="shared" si="725"/>
        <v>335</v>
      </c>
      <c r="JH94" s="99">
        <f t="shared" si="725"/>
        <v>335</v>
      </c>
      <c r="JI94" s="99">
        <f t="shared" si="725"/>
        <v>330</v>
      </c>
      <c r="JJ94" s="99">
        <f t="shared" si="725"/>
        <v>330</v>
      </c>
      <c r="JK94" s="99">
        <f t="shared" si="725"/>
        <v>330</v>
      </c>
      <c r="JL94" s="99">
        <f t="shared" si="725"/>
        <v>330</v>
      </c>
      <c r="JM94" s="99">
        <f t="shared" si="725"/>
        <v>330</v>
      </c>
      <c r="JN94" s="99">
        <f t="shared" si="725"/>
        <v>330</v>
      </c>
      <c r="JO94" s="99">
        <f t="shared" si="725"/>
        <v>330</v>
      </c>
      <c r="JP94" s="99">
        <f t="shared" si="725"/>
        <v>330</v>
      </c>
      <c r="JQ94" s="99">
        <f t="shared" si="725"/>
        <v>330</v>
      </c>
      <c r="JR94" s="99">
        <f t="shared" si="725"/>
        <v>330</v>
      </c>
      <c r="JS94" s="99">
        <f t="shared" si="725"/>
        <v>330</v>
      </c>
      <c r="JT94" s="99">
        <f t="shared" si="725"/>
        <v>330</v>
      </c>
      <c r="JU94" s="99">
        <f t="shared" si="725"/>
        <v>330</v>
      </c>
      <c r="JV94" s="99">
        <f t="shared" si="725"/>
        <v>330</v>
      </c>
      <c r="JW94" s="99">
        <f t="shared" si="725"/>
        <v>325</v>
      </c>
      <c r="JX94" s="99">
        <f t="shared" si="725"/>
        <v>325</v>
      </c>
      <c r="JY94" s="99"/>
      <c r="JZ94" s="99"/>
      <c r="KA94" s="99"/>
      <c r="KH94" s="103">
        <v>26</v>
      </c>
      <c r="KI94" s="100">
        <f>'initial figures'!$U49/(KI32)</f>
        <v>50818.813311829865</v>
      </c>
      <c r="KJ94" s="100">
        <f>'initial figures'!$U49/(KJ32)</f>
        <v>37548.072846509953</v>
      </c>
      <c r="KK94" s="100">
        <f>'initial figures'!$U49/(KK32)</f>
        <v>33060.307591301913</v>
      </c>
      <c r="KL94" s="100">
        <f>'initial figures'!$U49/(KL32)</f>
        <v>29484.640835013794</v>
      </c>
      <c r="KM94" s="100">
        <f>'initial figures'!$U49/(KM32)</f>
        <v>26580.430387205677</v>
      </c>
      <c r="KN94" s="100">
        <f>'initial figures'!$U49/(KN32)</f>
        <v>24181.004370353119</v>
      </c>
      <c r="KO94" s="100">
        <f>'initial figures'!$U49/(KO32)</f>
        <v>22168.773731426372</v>
      </c>
      <c r="KP94" s="100">
        <f>'initial figures'!$U49/(KP32)</f>
        <v>20459.071884250348</v>
      </c>
      <c r="KQ94" s="100">
        <f>'initial figures'!$U49/(KQ32)</f>
        <v>18989.707765728377</v>
      </c>
      <c r="KR94" s="100">
        <f>'initial figures'!$U49/(KR32)</f>
        <v>17714.136719461763</v>
      </c>
      <c r="KS94" s="100">
        <f>'initial figures'!$U49/(KS32)</f>
        <v>16596.920114540877</v>
      </c>
      <c r="KT94" s="100">
        <f>'initial figures'!$U49/(KT32)</f>
        <v>15610.649588618691</v>
      </c>
      <c r="KU94" s="100">
        <f>'initial figures'!$U49/(KU32)</f>
        <v>14733.823982911497</v>
      </c>
      <c r="KV94" s="100">
        <f>'initial figures'!$U49/(KV32)</f>
        <v>13949.357200878663</v>
      </c>
      <c r="KW94" s="100">
        <f>'initial figures'!$U49/(KW32)</f>
        <v>13243.511522146211</v>
      </c>
      <c r="KX94" s="100">
        <f>'initial figures'!$U49/(KX32)</f>
        <v>12605.122884817896</v>
      </c>
      <c r="KY94" s="100">
        <f>'initial figures'!$U49/(KY32)</f>
        <v>12025.029890544858</v>
      </c>
      <c r="KZ94" s="100">
        <f>'initial figures'!$U49/(KZ32)</f>
        <v>11495.647197431941</v>
      </c>
      <c r="LA94" s="100">
        <f>'initial figures'!$U49/(LA32)</f>
        <v>11495.647197431941</v>
      </c>
      <c r="LB94" s="100">
        <f>'initial figures'!$U49/(LB32)</f>
        <v>10734.495724829458</v>
      </c>
      <c r="LC94" s="100">
        <f>'initial figures'!$U49/(LC32)</f>
        <v>10390.237182637946</v>
      </c>
      <c r="LD94" s="100">
        <f>'initial figures'!$U49/(LD32)</f>
        <v>10067.225659021278</v>
      </c>
      <c r="LE94" s="100">
        <f>'initial figures'!$U49/(LE32)</f>
        <v>9763.5657170642971</v>
      </c>
      <c r="LF94" s="100">
        <f>'initial figures'!$U49/(LF32)</f>
        <v>9477.579449628347</v>
      </c>
      <c r="LG94" s="100">
        <f>'initial figures'!$U49/(LG32)</f>
        <v>9207.7763364625935</v>
      </c>
      <c r="LH94" s="100">
        <f>'initial figures'!$U49/(LH32)</f>
        <v>8952.8279475893487</v>
      </c>
      <c r="LI94" s="100">
        <f>'initial figures'!$U49/(LI32)</f>
        <v>8711.546613275972</v>
      </c>
      <c r="LJ94" s="100">
        <f>'initial figures'!$U49/(LJ32)</f>
        <v>8482.8673576377223</v>
      </c>
      <c r="LK94" s="100">
        <f>'initial figures'!$U49/(LK32)</f>
        <v>8265.8325309397533</v>
      </c>
      <c r="LL94" s="100">
        <f>'initial figures'!$U49/(LL32)</f>
        <v>8059.5786841152612</v>
      </c>
      <c r="LM94" s="100">
        <f>'initial figures'!$U49/(LM32)</f>
        <v>7863.3253147245332</v>
      </c>
      <c r="LN94" s="100">
        <f>'initial figures'!$U49/(LN32)</f>
        <v>7676.3651816936763</v>
      </c>
      <c r="LO94" s="100">
        <f>'initial figures'!$U49/(LO32)</f>
        <v>7498.0559405937738</v>
      </c>
      <c r="LP94" s="100">
        <f>'initial figures'!$U49/(LP32)</f>
        <v>7327.8128949273432</v>
      </c>
      <c r="LQ94" s="100">
        <f>'initial figures'!$U49/(LQ32)</f>
        <v>7165.1026941620985</v>
      </c>
      <c r="LR94" s="100">
        <f>'initial figures'!$U49/(LR32)</f>
        <v>7009.437837854447</v>
      </c>
      <c r="LS94" s="100">
        <f>'initial figures'!$U49/(LS32)</f>
        <v>7015.3223991338218</v>
      </c>
      <c r="LT94" s="100">
        <f>'initial figures'!$U49/(LT32)</f>
        <v>6782.5593349559622</v>
      </c>
      <c r="LU94" s="100">
        <f>'initial figures'!$U49/(LU32)</f>
        <v>6671.2863462394307</v>
      </c>
      <c r="LV94" s="100">
        <f>'initial figures'!$U49/(LV32)</f>
        <v>6563.2498682192117</v>
      </c>
      <c r="LW94" s="100">
        <f>'initial figures'!$U49/(LW32)</f>
        <v>6458.3289140260249</v>
      </c>
      <c r="LX94" s="100">
        <f>'initial figures'!$U49/(LX32)</f>
        <v>6356.4071419804241</v>
      </c>
      <c r="LY94" s="100">
        <f>'initial figures'!$U49/(LY32)</f>
        <v>6257.3727649892317</v>
      </c>
      <c r="LZ94" s="100">
        <f>'initial figures'!$U49/(LZ32)</f>
        <v>6161.118442754323</v>
      </c>
      <c r="MA94" s="100">
        <f>'initial figures'!$U49/(MA32)</f>
        <v>6067.5411610576648</v>
      </c>
      <c r="MB94" s="100">
        <f>'initial figures'!$U49/(MB32)</f>
        <v>5976.5421016524815</v>
      </c>
      <c r="MC94" s="100">
        <f>'initial figures'!$U49/(MC32)</f>
        <v>5888.0265056710978</v>
      </c>
      <c r="MD94" s="100">
        <f>'initial figures'!$U49/(MD32)</f>
        <v>5801.9035329378539</v>
      </c>
      <c r="ME94" s="100">
        <f>'initial figures'!$U49/(ME32)</f>
        <v>5718.0861191364129</v>
      </c>
      <c r="MF94" s="100">
        <f>'initial figures'!$U49/(MF32)</f>
        <v>5636.4908324120206</v>
      </c>
      <c r="MG94" s="100">
        <f>'initial figures'!$U49/(MG32)</f>
        <v>5557.0377306802011</v>
      </c>
      <c r="MH94" s="100">
        <f>'initial figures'!$U49/(MH32)</f>
        <v>5479.6502206548521</v>
      </c>
      <c r="MI94" s="100">
        <f>'initial figures'!$U49/(MI32)</f>
        <v>5404.2549193929854</v>
      </c>
      <c r="MJ94" s="100">
        <f>'initial figures'!$U49/(MJ32)</f>
        <v>5330.781518973713</v>
      </c>
      <c r="MK94" s="100"/>
      <c r="ML94" s="100"/>
      <c r="MM94" s="100"/>
      <c r="MN94" s="100"/>
      <c r="MO94" s="100"/>
      <c r="MP94" s="100"/>
      <c r="MQ94" s="100"/>
      <c r="MR94" s="100"/>
      <c r="MS94" s="100"/>
      <c r="MT94" s="100"/>
      <c r="MU94" s="100"/>
      <c r="MV94" s="100"/>
      <c r="MW94" s="100"/>
      <c r="MX94" s="100"/>
      <c r="MY94" s="100"/>
      <c r="MZ94" s="100"/>
      <c r="NA94" s="100"/>
      <c r="NB94" s="100"/>
      <c r="NC94" s="100"/>
      <c r="ND94" s="100"/>
      <c r="NE94" s="100"/>
      <c r="NF94" s="100"/>
      <c r="NG94" s="100">
        <f t="shared" ref="NG94:PH94" si="726">MOD(ROUND(NG63*2,-1)/2,360)</f>
        <v>0</v>
      </c>
      <c r="NH94" s="100">
        <f t="shared" si="726"/>
        <v>355</v>
      </c>
      <c r="NI94" s="100">
        <f t="shared" si="726"/>
        <v>350</v>
      </c>
      <c r="NJ94" s="100">
        <f t="shared" si="726"/>
        <v>350</v>
      </c>
      <c r="NK94" s="100">
        <f t="shared" si="726"/>
        <v>345</v>
      </c>
      <c r="NL94" s="100">
        <f t="shared" si="726"/>
        <v>345</v>
      </c>
      <c r="NM94" s="100">
        <f t="shared" si="726"/>
        <v>345</v>
      </c>
      <c r="NN94" s="100">
        <f t="shared" si="726"/>
        <v>345</v>
      </c>
      <c r="NO94" s="100">
        <f t="shared" si="726"/>
        <v>340</v>
      </c>
      <c r="NP94" s="100">
        <f t="shared" si="726"/>
        <v>340</v>
      </c>
      <c r="NQ94" s="100">
        <f t="shared" si="726"/>
        <v>340</v>
      </c>
      <c r="NR94" s="100">
        <f t="shared" si="726"/>
        <v>340</v>
      </c>
      <c r="NS94" s="100">
        <f t="shared" si="726"/>
        <v>340</v>
      </c>
      <c r="NT94" s="100">
        <f t="shared" si="726"/>
        <v>340</v>
      </c>
      <c r="NU94" s="100">
        <f t="shared" si="726"/>
        <v>340</v>
      </c>
      <c r="NV94" s="100">
        <f t="shared" si="726"/>
        <v>340</v>
      </c>
      <c r="NW94" s="100">
        <f t="shared" si="726"/>
        <v>340</v>
      </c>
      <c r="NX94" s="100">
        <f t="shared" si="726"/>
        <v>340</v>
      </c>
      <c r="NY94" s="100">
        <f t="shared" si="726"/>
        <v>340</v>
      </c>
      <c r="NZ94" s="100">
        <f t="shared" si="726"/>
        <v>335</v>
      </c>
      <c r="OA94" s="100">
        <f t="shared" si="726"/>
        <v>335</v>
      </c>
      <c r="OB94" s="100">
        <f t="shared" si="726"/>
        <v>335</v>
      </c>
      <c r="OC94" s="100">
        <f t="shared" si="726"/>
        <v>335</v>
      </c>
      <c r="OD94" s="100">
        <f t="shared" si="726"/>
        <v>335</v>
      </c>
      <c r="OE94" s="100">
        <f t="shared" si="726"/>
        <v>335</v>
      </c>
      <c r="OF94" s="100">
        <f t="shared" si="726"/>
        <v>335</v>
      </c>
      <c r="OG94" s="100">
        <f t="shared" si="726"/>
        <v>335</v>
      </c>
      <c r="OH94" s="100">
        <f t="shared" si="726"/>
        <v>335</v>
      </c>
      <c r="OI94" s="100">
        <f t="shared" si="726"/>
        <v>335</v>
      </c>
      <c r="OJ94" s="100">
        <f t="shared" si="726"/>
        <v>335</v>
      </c>
      <c r="OK94" s="100">
        <f t="shared" si="726"/>
        <v>335</v>
      </c>
      <c r="OL94" s="100">
        <f t="shared" si="726"/>
        <v>335</v>
      </c>
      <c r="OM94" s="100">
        <f t="shared" si="726"/>
        <v>335</v>
      </c>
      <c r="ON94" s="100">
        <f t="shared" si="726"/>
        <v>335</v>
      </c>
      <c r="OO94" s="100">
        <f t="shared" si="726"/>
        <v>335</v>
      </c>
      <c r="OP94" s="100">
        <f t="shared" si="726"/>
        <v>335</v>
      </c>
      <c r="OQ94" s="100">
        <f t="shared" si="726"/>
        <v>335</v>
      </c>
      <c r="OR94" s="100">
        <f t="shared" si="726"/>
        <v>335</v>
      </c>
      <c r="OS94" s="100">
        <f t="shared" si="726"/>
        <v>330</v>
      </c>
      <c r="OT94" s="100">
        <f t="shared" si="726"/>
        <v>330</v>
      </c>
      <c r="OU94" s="100">
        <f t="shared" si="726"/>
        <v>330</v>
      </c>
      <c r="OV94" s="100">
        <f t="shared" si="726"/>
        <v>330</v>
      </c>
      <c r="OW94" s="100">
        <f t="shared" si="726"/>
        <v>330</v>
      </c>
      <c r="OX94" s="100">
        <f t="shared" si="726"/>
        <v>330</v>
      </c>
      <c r="OY94" s="100">
        <f t="shared" si="726"/>
        <v>330</v>
      </c>
      <c r="OZ94" s="100">
        <f t="shared" si="726"/>
        <v>330</v>
      </c>
      <c r="PA94" s="100">
        <f t="shared" si="726"/>
        <v>330</v>
      </c>
      <c r="PB94" s="100">
        <f t="shared" si="726"/>
        <v>330</v>
      </c>
      <c r="PC94" s="100">
        <f t="shared" si="726"/>
        <v>330</v>
      </c>
      <c r="PD94" s="100">
        <f t="shared" si="726"/>
        <v>330</v>
      </c>
      <c r="PE94" s="100">
        <f t="shared" si="726"/>
        <v>330</v>
      </c>
      <c r="PF94" s="100">
        <f t="shared" si="726"/>
        <v>330</v>
      </c>
      <c r="PG94" s="100">
        <f t="shared" si="726"/>
        <v>325</v>
      </c>
      <c r="PH94" s="100">
        <f t="shared" si="726"/>
        <v>325</v>
      </c>
      <c r="PI94" s="100"/>
      <c r="PJ94" s="100"/>
      <c r="PK94" s="100"/>
    </row>
    <row r="95" spans="1:427" x14ac:dyDescent="0.2">
      <c r="A95" s="92"/>
      <c r="B95" s="92"/>
      <c r="C95" s="101">
        <v>27</v>
      </c>
      <c r="D95" s="98">
        <f>'initial figures'!$P50/(D33)</f>
        <v>45264.387497945521</v>
      </c>
      <c r="E95" s="98">
        <f>'initial figures'!$P50/(E33)</f>
        <v>33385.734924558907</v>
      </c>
      <c r="F95" s="98">
        <f>'initial figures'!$P50/(F33)</f>
        <v>29387.986845829932</v>
      </c>
      <c r="G95" s="98">
        <f>'initial figures'!$P50/(G33)</f>
        <v>26207.167371537405</v>
      </c>
      <c r="H95" s="98">
        <f>'initial figures'!$P50/(H33)</f>
        <v>23625.764017694833</v>
      </c>
      <c r="I95" s="98">
        <f>'initial figures'!$P50/(I33)</f>
        <v>21494.053233763381</v>
      </c>
      <c r="J95" s="98">
        <f>'initial figures'!$P50/(J33)</f>
        <v>19706.818093263726</v>
      </c>
      <c r="K95" s="98">
        <f>'initial figures'!$P50/(K33)</f>
        <v>18188.497371518984</v>
      </c>
      <c r="L95" s="98">
        <f>'initial figures'!$P50/(L33)</f>
        <v>16883.686686725967</v>
      </c>
      <c r="M95" s="98">
        <f>'initial figures'!$P50/(M33)</f>
        <v>15750.971723821191</v>
      </c>
      <c r="N95" s="98">
        <f>'initial figures'!$P50/(N33)</f>
        <v>14758.847398587002</v>
      </c>
      <c r="O95" s="98">
        <f>'initial figures'!$P50/(O33)</f>
        <v>13882.962559236505</v>
      </c>
      <c r="P95" s="98">
        <f>'initial figures'!$P50/(P33)</f>
        <v>13104.222696495721</v>
      </c>
      <c r="Q95" s="98">
        <f>'initial figures'!$P50/(Q33)</f>
        <v>12407.45886225645</v>
      </c>
      <c r="R95" s="98">
        <f>'initial figures'!$P50/(R33)</f>
        <v>11780.477399761199</v>
      </c>
      <c r="S95" s="98">
        <f>'initial figures'!$P50/(S33)</f>
        <v>11213.370484779522</v>
      </c>
      <c r="T95" s="98">
        <f>'initial figures'!$P50/(T33)</f>
        <v>10698.00837026857</v>
      </c>
      <c r="U95" s="98">
        <f>'initial figures'!$P50/(U33)</f>
        <v>10227.660258995522</v>
      </c>
      <c r="V95" s="98">
        <f>'initial figures'!$P50/(V33)</f>
        <v>10227.660258995522</v>
      </c>
      <c r="W95" s="98">
        <f>'initial figures'!$P50/(W33)</f>
        <v>9551.2764053905921</v>
      </c>
      <c r="X95" s="98">
        <f>'initial figures'!$P50/(X33)</f>
        <v>9245.3329074050016</v>
      </c>
      <c r="Y95" s="98">
        <f>'initial figures'!$P50/(Y33)</f>
        <v>8958.2568908160592</v>
      </c>
      <c r="Z95" s="98">
        <f>'initial figures'!$P50/(Z33)</f>
        <v>8688.3658443887853</v>
      </c>
      <c r="AA95" s="98">
        <f>'initial figures'!$P50/(AA33)</f>
        <v>8434.1703505502628</v>
      </c>
      <c r="AB95" s="98">
        <f>'initial figures'!$P50/(AB33)</f>
        <v>8194.3473182984326</v>
      </c>
      <c r="AC95" s="98">
        <f>'initial figures'!$P50/(AC33)</f>
        <v>7967.7175229586783</v>
      </c>
      <c r="AD95" s="98">
        <f>'initial figures'!$P50/(AD33)</f>
        <v>7753.2266700996734</v>
      </c>
      <c r="AE95" s="98">
        <f>'initial figures'!$P50/(AE33)</f>
        <v>7549.9293584152692</v>
      </c>
      <c r="AF95" s="98">
        <f>'initial figures'!$P50/(AF33)</f>
        <v>7356.9754393089406</v>
      </c>
      <c r="AG95" s="98">
        <f>'initial figures'!$P50/(AG33)</f>
        <v>7173.5983674579884</v>
      </c>
      <c r="AH95" s="98">
        <f>'initial figures'!$P50/(AH33)</f>
        <v>6999.1052128979545</v>
      </c>
      <c r="AI95" s="98">
        <f>'initial figures'!$P50/(AI33)</f>
        <v>6832.8680657527257</v>
      </c>
      <c r="AJ95" s="98">
        <f>'initial figures'!$P50/(AJ33)</f>
        <v>6674.3166131260341</v>
      </c>
      <c r="AK95" s="98">
        <f>'initial figures'!$P50/(AK33)</f>
        <v>6522.9317065205523</v>
      </c>
      <c r="AL95" s="98">
        <f>'initial figures'!$P50/(AL33)</f>
        <v>6378.2397694971241</v>
      </c>
      <c r="AM95" s="98">
        <f>'initial figures'!$P50/(AM33)</f>
        <v>6239.8079206990078</v>
      </c>
      <c r="AN95" s="98">
        <f>'initial figures'!$P50/(AN33)</f>
        <v>6244.8245732008572</v>
      </c>
      <c r="AO95" s="98">
        <f>'initial figures'!$P50/(AO33)</f>
        <v>6037.6674337300201</v>
      </c>
      <c r="AP95" s="98">
        <f>'initial figures'!$P50/(AP33)</f>
        <v>5938.6403523453264</v>
      </c>
      <c r="AQ95" s="98">
        <f>'initial figures'!$P50/(AQ33)</f>
        <v>5842.4963403595957</v>
      </c>
      <c r="AR95" s="98">
        <f>'initial figures'!$P50/(AR33)</f>
        <v>5749.127288362427</v>
      </c>
      <c r="AS95" s="98">
        <f>'initial figures'!$P50/(AS33)</f>
        <v>5658.429276003003</v>
      </c>
      <c r="AT95" s="98">
        <f>'initial figures'!$P50/(AT33)</f>
        <v>5570.3024847178149</v>
      </c>
      <c r="AU95" s="98">
        <f>'initial figures'!$P50/(AU33)</f>
        <v>5484.6510959594443</v>
      </c>
      <c r="AV95" s="98">
        <f>'initial figures'!$P50/(AV33)</f>
        <v>5401.383178625877</v>
      </c>
      <c r="AW95" s="98">
        <f>'initial figures'!$P50/(AW33)</f>
        <v>5320.4105687476285</v>
      </c>
      <c r="AX95" s="98">
        <f>'initial figures'!$P50/(AX33)</f>
        <v>5241.6487439485672</v>
      </c>
      <c r="AY95" s="98">
        <f>'initial figures'!$P50/(AY33)</f>
        <v>5165.0166947404459</v>
      </c>
      <c r="AZ95" s="98">
        <f>'initial figures'!$P50/(AZ33)</f>
        <v>5090.436794328225</v>
      </c>
      <c r="BA95" s="98">
        <f>'initial figures'!$P50/(BA33)</f>
        <v>5017.8346682819829</v>
      </c>
      <c r="BB95" s="98">
        <f>'initial figures'!$P50/(BB33)</f>
        <v>4947.1390651623124</v>
      </c>
      <c r="BC95" s="98">
        <f>'initial figures'!$P50/(BC33)</f>
        <v>4878.2817289614441</v>
      </c>
      <c r="BD95" s="98">
        <f>'initial figures'!$P50/(BD33)</f>
        <v>4811.1972740351011</v>
      </c>
      <c r="BE95" s="98">
        <f>'initial figures'!$P50/(BE33)</f>
        <v>4745.8230630444541</v>
      </c>
      <c r="BF95" s="98"/>
      <c r="BG95" s="98"/>
      <c r="BH95" s="98"/>
      <c r="BI95" s="98"/>
      <c r="BJ95" s="98"/>
      <c r="BK95" s="98"/>
      <c r="BL95" s="98"/>
      <c r="BM95" s="98"/>
      <c r="BN95" s="98"/>
      <c r="BO95" s="98"/>
      <c r="BP95" s="98"/>
      <c r="BQ95" s="98"/>
      <c r="BR95" s="98"/>
      <c r="BS95" s="98"/>
      <c r="BT95" s="98"/>
      <c r="BU95" s="98"/>
      <c r="BV95" s="98"/>
      <c r="BW95" s="98"/>
      <c r="BX95" s="98"/>
      <c r="BY95" s="98"/>
      <c r="BZ95" s="98">
        <f t="shared" ref="BZ95:EA95" si="727">MOD(ROUND(BZ64*2,-1)/2,360)</f>
        <v>355</v>
      </c>
      <c r="CA95" s="98">
        <f t="shared" si="727"/>
        <v>345</v>
      </c>
      <c r="CB95" s="98">
        <f t="shared" si="727"/>
        <v>345</v>
      </c>
      <c r="CC95" s="98">
        <f t="shared" si="727"/>
        <v>340</v>
      </c>
      <c r="CD95" s="98">
        <f t="shared" si="727"/>
        <v>340</v>
      </c>
      <c r="CE95" s="98">
        <f t="shared" si="727"/>
        <v>340</v>
      </c>
      <c r="CF95" s="98">
        <f t="shared" si="727"/>
        <v>340</v>
      </c>
      <c r="CG95" s="98">
        <f t="shared" si="727"/>
        <v>335</v>
      </c>
      <c r="CH95" s="98">
        <f t="shared" si="727"/>
        <v>335</v>
      </c>
      <c r="CI95" s="98">
        <f t="shared" si="727"/>
        <v>335</v>
      </c>
      <c r="CJ95" s="98">
        <f t="shared" si="727"/>
        <v>335</v>
      </c>
      <c r="CK95" s="98">
        <f t="shared" si="727"/>
        <v>335</v>
      </c>
      <c r="CL95" s="98">
        <f t="shared" si="727"/>
        <v>335</v>
      </c>
      <c r="CM95" s="98">
        <f t="shared" si="727"/>
        <v>335</v>
      </c>
      <c r="CN95" s="98">
        <f t="shared" si="727"/>
        <v>335</v>
      </c>
      <c r="CO95" s="98">
        <f t="shared" si="727"/>
        <v>335</v>
      </c>
      <c r="CP95" s="98">
        <f t="shared" si="727"/>
        <v>335</v>
      </c>
      <c r="CQ95" s="98">
        <f t="shared" si="727"/>
        <v>330</v>
      </c>
      <c r="CR95" s="98">
        <f t="shared" si="727"/>
        <v>330</v>
      </c>
      <c r="CS95" s="98">
        <f t="shared" si="727"/>
        <v>330</v>
      </c>
      <c r="CT95" s="98">
        <f t="shared" si="727"/>
        <v>330</v>
      </c>
      <c r="CU95" s="98">
        <f t="shared" si="727"/>
        <v>330</v>
      </c>
      <c r="CV95" s="98">
        <f t="shared" si="727"/>
        <v>330</v>
      </c>
      <c r="CW95" s="98">
        <f t="shared" si="727"/>
        <v>330</v>
      </c>
      <c r="CX95" s="98">
        <f t="shared" si="727"/>
        <v>330</v>
      </c>
      <c r="CY95" s="98">
        <f t="shared" si="727"/>
        <v>330</v>
      </c>
      <c r="CZ95" s="98">
        <f t="shared" si="727"/>
        <v>330</v>
      </c>
      <c r="DA95" s="98">
        <f t="shared" si="727"/>
        <v>330</v>
      </c>
      <c r="DB95" s="98">
        <f t="shared" si="727"/>
        <v>330</v>
      </c>
      <c r="DC95" s="98">
        <f t="shared" si="727"/>
        <v>330</v>
      </c>
      <c r="DD95" s="98">
        <f t="shared" si="727"/>
        <v>330</v>
      </c>
      <c r="DE95" s="98">
        <f t="shared" si="727"/>
        <v>330</v>
      </c>
      <c r="DF95" s="98">
        <f t="shared" si="727"/>
        <v>330</v>
      </c>
      <c r="DG95" s="98">
        <f t="shared" si="727"/>
        <v>330</v>
      </c>
      <c r="DH95" s="98">
        <f t="shared" si="727"/>
        <v>330</v>
      </c>
      <c r="DI95" s="98">
        <f t="shared" si="727"/>
        <v>330</v>
      </c>
      <c r="DJ95" s="98">
        <f t="shared" si="727"/>
        <v>330</v>
      </c>
      <c r="DK95" s="98">
        <f t="shared" si="727"/>
        <v>330</v>
      </c>
      <c r="DL95" s="98">
        <f t="shared" si="727"/>
        <v>325</v>
      </c>
      <c r="DM95" s="98">
        <f t="shared" si="727"/>
        <v>325</v>
      </c>
      <c r="DN95" s="98">
        <f t="shared" si="727"/>
        <v>325</v>
      </c>
      <c r="DO95" s="98">
        <f t="shared" si="727"/>
        <v>325</v>
      </c>
      <c r="DP95" s="98">
        <f t="shared" si="727"/>
        <v>325</v>
      </c>
      <c r="DQ95" s="98">
        <f t="shared" si="727"/>
        <v>325</v>
      </c>
      <c r="DR95" s="98">
        <f t="shared" si="727"/>
        <v>325</v>
      </c>
      <c r="DS95" s="98">
        <f t="shared" si="727"/>
        <v>325</v>
      </c>
      <c r="DT95" s="98">
        <f t="shared" si="727"/>
        <v>325</v>
      </c>
      <c r="DU95" s="98">
        <f t="shared" si="727"/>
        <v>325</v>
      </c>
      <c r="DV95" s="98">
        <f t="shared" si="727"/>
        <v>325</v>
      </c>
      <c r="DW95" s="98">
        <f t="shared" si="727"/>
        <v>325</v>
      </c>
      <c r="DX95" s="98">
        <f t="shared" si="727"/>
        <v>325</v>
      </c>
      <c r="DY95" s="98">
        <f t="shared" si="727"/>
        <v>325</v>
      </c>
      <c r="DZ95" s="98">
        <f t="shared" si="727"/>
        <v>320</v>
      </c>
      <c r="EA95" s="98">
        <f t="shared" si="727"/>
        <v>320</v>
      </c>
      <c r="EB95" s="98"/>
      <c r="EC95" s="98"/>
      <c r="ED95" s="98"/>
      <c r="EE95" s="98"/>
      <c r="EF95" s="98"/>
      <c r="EG95" s="98"/>
      <c r="EH95" s="98"/>
      <c r="EI95" s="98"/>
      <c r="EJ95" s="98"/>
      <c r="EK95" s="98"/>
      <c r="EL95" s="98"/>
      <c r="EM95" s="98"/>
      <c r="EN95" s="98"/>
      <c r="EO95" s="98"/>
      <c r="EP95" s="98"/>
      <c r="EU95" s="94"/>
      <c r="EV95" s="94"/>
      <c r="EW95" s="94"/>
      <c r="EX95" s="102">
        <v>27</v>
      </c>
      <c r="EY95" s="99">
        <f>'initial figures'!$S50/(EY33)</f>
        <v>45264.387497945521</v>
      </c>
      <c r="EZ95" s="99">
        <f>'initial figures'!$S50/(EZ33)</f>
        <v>33385.734924558907</v>
      </c>
      <c r="FA95" s="99">
        <f>'initial figures'!$S50/(FA33)</f>
        <v>29387.986845829932</v>
      </c>
      <c r="FB95" s="99">
        <f>'initial figures'!$S50/(FB33)</f>
        <v>26207.167371537405</v>
      </c>
      <c r="FC95" s="99">
        <f>'initial figures'!$S50/(FC33)</f>
        <v>23625.764017694833</v>
      </c>
      <c r="FD95" s="99">
        <f>'initial figures'!$S50/(FD33)</f>
        <v>21494.053233763381</v>
      </c>
      <c r="FE95" s="99">
        <f>'initial figures'!$S50/(FE33)</f>
        <v>19706.818093263726</v>
      </c>
      <c r="FF95" s="99">
        <f>'initial figures'!$S50/(FF33)</f>
        <v>18188.497371518984</v>
      </c>
      <c r="FG95" s="99">
        <f>'initial figures'!$S50/(FG33)</f>
        <v>16883.686686725967</v>
      </c>
      <c r="FH95" s="99">
        <f>'initial figures'!$S50/(FH33)</f>
        <v>15750.971723821191</v>
      </c>
      <c r="FI95" s="99">
        <f>'initial figures'!$S50/(FI33)</f>
        <v>14758.847398587002</v>
      </c>
      <c r="FJ95" s="99">
        <f>'initial figures'!$S50/(FJ33)</f>
        <v>13882.962559236505</v>
      </c>
      <c r="FK95" s="99">
        <f>'initial figures'!$S50/(FK33)</f>
        <v>13104.222696495721</v>
      </c>
      <c r="FL95" s="99">
        <f>'initial figures'!$S50/(FL33)</f>
        <v>12407.45886225645</v>
      </c>
      <c r="FM95" s="99">
        <f>'initial figures'!$S50/(FM33)</f>
        <v>11780.477399761199</v>
      </c>
      <c r="FN95" s="99">
        <f>'initial figures'!$S50/(FN33)</f>
        <v>11213.370484779522</v>
      </c>
      <c r="FO95" s="99">
        <f>'initial figures'!$S50/(FO33)</f>
        <v>10698.00837026857</v>
      </c>
      <c r="FP95" s="99">
        <f>'initial figures'!$S50/(FP33)</f>
        <v>10227.660258995522</v>
      </c>
      <c r="FQ95" s="99">
        <f>'initial figures'!$S50/(FQ33)</f>
        <v>10227.660258995522</v>
      </c>
      <c r="FR95" s="99">
        <f>'initial figures'!$S50/(FR33)</f>
        <v>9551.2764053905921</v>
      </c>
      <c r="FS95" s="99">
        <f>'initial figures'!$S50/(FS33)</f>
        <v>9245.3329074050016</v>
      </c>
      <c r="FT95" s="99">
        <f>'initial figures'!$S50/(FT33)</f>
        <v>8958.2568908160592</v>
      </c>
      <c r="FU95" s="99">
        <f>'initial figures'!$S50/(FU33)</f>
        <v>8688.3658443887853</v>
      </c>
      <c r="FV95" s="99">
        <f>'initial figures'!$S50/(FV33)</f>
        <v>8434.1703505502628</v>
      </c>
      <c r="FW95" s="99">
        <f>'initial figures'!$S50/(FW33)</f>
        <v>8194.3473182984326</v>
      </c>
      <c r="FX95" s="99">
        <f>'initial figures'!$S50/(FX33)</f>
        <v>7967.7175229586783</v>
      </c>
      <c r="FY95" s="99">
        <f>'initial figures'!$S50/(FY33)</f>
        <v>7753.2266700996734</v>
      </c>
      <c r="FZ95" s="99">
        <f>'initial figures'!$S50/(FZ33)</f>
        <v>7549.9293584152692</v>
      </c>
      <c r="GA95" s="99">
        <f>'initial figures'!$S50/(GA33)</f>
        <v>7356.9754393089406</v>
      </c>
      <c r="GB95" s="99">
        <f>'initial figures'!$S50/(GB33)</f>
        <v>7173.5983674579884</v>
      </c>
      <c r="GC95" s="99">
        <f>'initial figures'!$S50/(GC33)</f>
        <v>6999.1052128979545</v>
      </c>
      <c r="GD95" s="99">
        <f>'initial figures'!$S50/(GD33)</f>
        <v>6832.8680657527257</v>
      </c>
      <c r="GE95" s="99">
        <f>'initial figures'!$S50/(GE33)</f>
        <v>6674.3166131260341</v>
      </c>
      <c r="GF95" s="99">
        <f>'initial figures'!$S50/(GF33)</f>
        <v>6522.9317065205523</v>
      </c>
      <c r="GG95" s="99">
        <f>'initial figures'!$S50/(GG33)</f>
        <v>6378.2397694971241</v>
      </c>
      <c r="GH95" s="99">
        <f>'initial figures'!$S50/(GH33)</f>
        <v>6239.8079206990078</v>
      </c>
      <c r="GI95" s="99">
        <f>'initial figures'!$S50/(GI33)</f>
        <v>6244.8245732008572</v>
      </c>
      <c r="GJ95" s="99">
        <f>'initial figures'!$S50/(GJ33)</f>
        <v>6037.6674337300201</v>
      </c>
      <c r="GK95" s="99">
        <f>'initial figures'!$S50/(GK33)</f>
        <v>5938.6403523453264</v>
      </c>
      <c r="GL95" s="99">
        <f>'initial figures'!$S50/(GL33)</f>
        <v>5842.4963403595957</v>
      </c>
      <c r="GM95" s="99">
        <f>'initial figures'!$S50/(GM33)</f>
        <v>5749.127288362427</v>
      </c>
      <c r="GN95" s="99">
        <f>'initial figures'!$S50/(GN33)</f>
        <v>5658.429276003003</v>
      </c>
      <c r="GO95" s="99">
        <f>'initial figures'!$S50/(GO33)</f>
        <v>5570.3024847178149</v>
      </c>
      <c r="GP95" s="99">
        <f>'initial figures'!$S50/(GP33)</f>
        <v>5484.6510959594443</v>
      </c>
      <c r="GQ95" s="99">
        <f>'initial figures'!$S50/(GQ33)</f>
        <v>5401.383178625877</v>
      </c>
      <c r="GR95" s="99">
        <f>'initial figures'!$S50/(GR33)</f>
        <v>5320.4105687476285</v>
      </c>
      <c r="GS95" s="99">
        <f>'initial figures'!$S50/(GS33)</f>
        <v>5241.6487439485672</v>
      </c>
      <c r="GT95" s="99">
        <f>'initial figures'!$S50/(GT33)</f>
        <v>5165.0166947404459</v>
      </c>
      <c r="GU95" s="99">
        <f>'initial figures'!$S50/(GU33)</f>
        <v>5090.436794328225</v>
      </c>
      <c r="GV95" s="99">
        <f>'initial figures'!$S50/(GV33)</f>
        <v>5017.8346682819829</v>
      </c>
      <c r="GW95" s="99">
        <f>'initial figures'!$S50/(GW33)</f>
        <v>4947.1390651623124</v>
      </c>
      <c r="GX95" s="99">
        <f>'initial figures'!$S50/(GX33)</f>
        <v>4878.2817289614441</v>
      </c>
      <c r="GY95" s="99">
        <f>'initial figures'!$S50/(GY33)</f>
        <v>4811.1972740351011</v>
      </c>
      <c r="GZ95" s="99">
        <f>'initial figures'!$S50/(GZ33)</f>
        <v>4745.8230630444541</v>
      </c>
      <c r="HA95" s="99"/>
      <c r="HB95" s="99"/>
      <c r="HC95" s="99"/>
      <c r="HD95" s="99"/>
      <c r="HE95" s="99"/>
      <c r="HF95" s="99"/>
      <c r="HG95" s="99"/>
      <c r="HH95" s="99"/>
      <c r="HI95" s="99"/>
      <c r="HJ95" s="99"/>
      <c r="HK95" s="99"/>
      <c r="HL95" s="99"/>
      <c r="HM95" s="99"/>
      <c r="HN95" s="99"/>
      <c r="HO95" s="99"/>
      <c r="HP95" s="99"/>
      <c r="HQ95" s="99"/>
      <c r="HR95" s="99"/>
      <c r="HS95" s="99"/>
      <c r="HT95" s="99"/>
      <c r="HU95" s="99"/>
      <c r="HV95" s="99"/>
      <c r="HW95" s="99">
        <f t="shared" ref="HW95:JX95" si="728">MOD(ROUND(HW64*2,-1)/2,360)</f>
        <v>355</v>
      </c>
      <c r="HX95" s="99">
        <f t="shared" si="728"/>
        <v>345</v>
      </c>
      <c r="HY95" s="99">
        <f t="shared" si="728"/>
        <v>345</v>
      </c>
      <c r="HZ95" s="99">
        <f t="shared" si="728"/>
        <v>340</v>
      </c>
      <c r="IA95" s="99">
        <f t="shared" si="728"/>
        <v>340</v>
      </c>
      <c r="IB95" s="99">
        <f t="shared" si="728"/>
        <v>340</v>
      </c>
      <c r="IC95" s="99">
        <f t="shared" si="728"/>
        <v>340</v>
      </c>
      <c r="ID95" s="99">
        <f t="shared" si="728"/>
        <v>335</v>
      </c>
      <c r="IE95" s="99">
        <f t="shared" si="728"/>
        <v>335</v>
      </c>
      <c r="IF95" s="99">
        <f t="shared" si="728"/>
        <v>335</v>
      </c>
      <c r="IG95" s="99">
        <f t="shared" si="728"/>
        <v>335</v>
      </c>
      <c r="IH95" s="99">
        <f t="shared" si="728"/>
        <v>335</v>
      </c>
      <c r="II95" s="99">
        <f t="shared" si="728"/>
        <v>335</v>
      </c>
      <c r="IJ95" s="99">
        <f t="shared" si="728"/>
        <v>335</v>
      </c>
      <c r="IK95" s="99">
        <f t="shared" si="728"/>
        <v>335</v>
      </c>
      <c r="IL95" s="99">
        <f t="shared" si="728"/>
        <v>335</v>
      </c>
      <c r="IM95" s="99">
        <f t="shared" si="728"/>
        <v>335</v>
      </c>
      <c r="IN95" s="99">
        <f t="shared" si="728"/>
        <v>330</v>
      </c>
      <c r="IO95" s="99">
        <f t="shared" si="728"/>
        <v>330</v>
      </c>
      <c r="IP95" s="99">
        <f t="shared" si="728"/>
        <v>330</v>
      </c>
      <c r="IQ95" s="99">
        <f t="shared" si="728"/>
        <v>330</v>
      </c>
      <c r="IR95" s="99">
        <f t="shared" si="728"/>
        <v>330</v>
      </c>
      <c r="IS95" s="99">
        <f t="shared" si="728"/>
        <v>330</v>
      </c>
      <c r="IT95" s="99">
        <f t="shared" si="728"/>
        <v>330</v>
      </c>
      <c r="IU95" s="99">
        <f t="shared" si="728"/>
        <v>330</v>
      </c>
      <c r="IV95" s="99">
        <f t="shared" si="728"/>
        <v>330</v>
      </c>
      <c r="IW95" s="99">
        <f t="shared" si="728"/>
        <v>330</v>
      </c>
      <c r="IX95" s="99">
        <f t="shared" si="728"/>
        <v>330</v>
      </c>
      <c r="IY95" s="99">
        <f t="shared" si="728"/>
        <v>330</v>
      </c>
      <c r="IZ95" s="99">
        <f t="shared" si="728"/>
        <v>330</v>
      </c>
      <c r="JA95" s="99">
        <f t="shared" si="728"/>
        <v>330</v>
      </c>
      <c r="JB95" s="99">
        <f t="shared" si="728"/>
        <v>330</v>
      </c>
      <c r="JC95" s="99">
        <f t="shared" si="728"/>
        <v>330</v>
      </c>
      <c r="JD95" s="99">
        <f t="shared" si="728"/>
        <v>330</v>
      </c>
      <c r="JE95" s="99">
        <f t="shared" si="728"/>
        <v>330</v>
      </c>
      <c r="JF95" s="99">
        <f t="shared" si="728"/>
        <v>330</v>
      </c>
      <c r="JG95" s="99">
        <f t="shared" si="728"/>
        <v>330</v>
      </c>
      <c r="JH95" s="99">
        <f t="shared" si="728"/>
        <v>330</v>
      </c>
      <c r="JI95" s="99">
        <f t="shared" si="728"/>
        <v>325</v>
      </c>
      <c r="JJ95" s="99">
        <f t="shared" si="728"/>
        <v>325</v>
      </c>
      <c r="JK95" s="99">
        <f t="shared" si="728"/>
        <v>325</v>
      </c>
      <c r="JL95" s="99">
        <f t="shared" si="728"/>
        <v>325</v>
      </c>
      <c r="JM95" s="99">
        <f t="shared" si="728"/>
        <v>325</v>
      </c>
      <c r="JN95" s="99">
        <f t="shared" si="728"/>
        <v>325</v>
      </c>
      <c r="JO95" s="99">
        <f t="shared" si="728"/>
        <v>325</v>
      </c>
      <c r="JP95" s="99">
        <f t="shared" si="728"/>
        <v>325</v>
      </c>
      <c r="JQ95" s="99">
        <f t="shared" si="728"/>
        <v>325</v>
      </c>
      <c r="JR95" s="99">
        <f t="shared" si="728"/>
        <v>325</v>
      </c>
      <c r="JS95" s="99">
        <f t="shared" si="728"/>
        <v>325</v>
      </c>
      <c r="JT95" s="99">
        <f t="shared" si="728"/>
        <v>325</v>
      </c>
      <c r="JU95" s="99">
        <f t="shared" si="728"/>
        <v>325</v>
      </c>
      <c r="JV95" s="99">
        <f t="shared" si="728"/>
        <v>325</v>
      </c>
      <c r="JW95" s="99">
        <f t="shared" si="728"/>
        <v>320</v>
      </c>
      <c r="JX95" s="99">
        <f t="shared" si="728"/>
        <v>320</v>
      </c>
      <c r="JY95" s="99"/>
      <c r="JZ95" s="99"/>
      <c r="KA95" s="99"/>
      <c r="KH95" s="103">
        <v>27</v>
      </c>
      <c r="KI95" s="100">
        <f>'initial figures'!$U50/(KI33)</f>
        <v>32044.732311900658</v>
      </c>
      <c r="KJ95" s="100">
        <f>'initial figures'!$U50/(KJ33)</f>
        <v>23635.290298407799</v>
      </c>
      <c r="KK95" s="100">
        <f>'initial figures'!$U50/(KK33)</f>
        <v>20805.101399041829</v>
      </c>
      <c r="KL95" s="100">
        <f>'initial figures'!$U50/(KL33)</f>
        <v>18553.253661329461</v>
      </c>
      <c r="KM95" s="100">
        <f>'initial figures'!$U50/(KM33)</f>
        <v>16725.760039181536</v>
      </c>
      <c r="KN95" s="100">
        <f>'initial figures'!$U50/(KN33)</f>
        <v>15216.624376171054</v>
      </c>
      <c r="KO95" s="100">
        <f>'initial figures'!$U50/(KO33)</f>
        <v>13951.358792751129</v>
      </c>
      <c r="KP95" s="100">
        <f>'initial figures'!$U50/(KP33)</f>
        <v>12876.470038448855</v>
      </c>
      <c r="KQ95" s="100">
        <f>'initial figures'!$U50/(KQ33)</f>
        <v>11952.73481473026</v>
      </c>
      <c r="KR95" s="100">
        <f>'initial figures'!$U50/(KR33)</f>
        <v>11150.834031832987</v>
      </c>
      <c r="KS95" s="100">
        <f>'initial figures'!$U50/(KS33)</f>
        <v>10448.463798198483</v>
      </c>
      <c r="KT95" s="100">
        <f>'initial figures'!$U50/(KT33)</f>
        <v>9828.3848185743209</v>
      </c>
      <c r="KU95" s="100">
        <f>'initial figures'!$U50/(KU33)</f>
        <v>9277.0792156151001</v>
      </c>
      <c r="KV95" s="100">
        <f>'initial figures'!$U50/(KV33)</f>
        <v>8783.8081964540797</v>
      </c>
      <c r="KW95" s="100">
        <f>'initial figures'!$U50/(KW33)</f>
        <v>8339.9393131935649</v>
      </c>
      <c r="KX95" s="100">
        <f>'initial figures'!$U50/(KX33)</f>
        <v>7938.4583634371902</v>
      </c>
      <c r="KY95" s="100">
        <f>'initial figures'!$U50/(KY33)</f>
        <v>7573.6099270378663</v>
      </c>
      <c r="KZ95" s="100">
        <f>'initial figures'!$U50/(KZ33)</f>
        <v>7240.6289644690705</v>
      </c>
      <c r="LA95" s="100">
        <f>'initial figures'!$U50/(LA33)</f>
        <v>7240.6289644690705</v>
      </c>
      <c r="LB95" s="100">
        <f>'initial figures'!$U50/(LB33)</f>
        <v>6761.785866683962</v>
      </c>
      <c r="LC95" s="100">
        <f>'initial figures'!$U50/(LC33)</f>
        <v>6545.1944570253263</v>
      </c>
      <c r="LD95" s="100">
        <f>'initial figures'!$U50/(LD33)</f>
        <v>6341.960201283393</v>
      </c>
      <c r="LE95" s="100">
        <f>'initial figures'!$U50/(LE33)</f>
        <v>6150.891972722181</v>
      </c>
      <c r="LF95" s="100">
        <f>'initial figures'!$U50/(LF33)</f>
        <v>5970.9353444497538</v>
      </c>
      <c r="LG95" s="100">
        <f>'initial figures'!$U50/(LG33)</f>
        <v>5801.1536397688496</v>
      </c>
      <c r="LH95" s="100">
        <f>'initial figures'!$U50/(LH33)</f>
        <v>5640.7120315422299</v>
      </c>
      <c r="LI95" s="100">
        <f>'initial figures'!$U50/(LI33)</f>
        <v>5488.8641364717387</v>
      </c>
      <c r="LJ95" s="100">
        <f>'initial figures'!$U50/(LJ33)</f>
        <v>5344.940661688137</v>
      </c>
      <c r="LK95" s="100">
        <f>'initial figures'!$U50/(LK33)</f>
        <v>5208.3397480764133</v>
      </c>
      <c r="LL95" s="100">
        <f>'initial figures'!$U50/(LL33)</f>
        <v>5078.5187231068239</v>
      </c>
      <c r="LM95" s="100">
        <f>'initial figures'!$U50/(LM33)</f>
        <v>4954.9870299321583</v>
      </c>
      <c r="LN95" s="100">
        <f>'initial figures'!$U50/(LN33)</f>
        <v>4837.3001424026479</v>
      </c>
      <c r="LO95" s="100">
        <f>'initial figures'!$U50/(LO33)</f>
        <v>4725.0543099075994</v>
      </c>
      <c r="LP95" s="100">
        <f>'initial figures'!$U50/(LP33)</f>
        <v>4617.8820034568625</v>
      </c>
      <c r="LQ95" s="100">
        <f>'initial figures'!$U50/(LQ33)</f>
        <v>4515.4479566067512</v>
      </c>
      <c r="LR95" s="100">
        <f>'initial figures'!$U50/(LR33)</f>
        <v>4417.4457128256217</v>
      </c>
      <c r="LS95" s="100">
        <f>'initial figures'!$U50/(LS33)</f>
        <v>4420.9972308160268</v>
      </c>
      <c r="LT95" s="100">
        <f>'initial figures'!$U50/(LT33)</f>
        <v>4274.3412072225701</v>
      </c>
      <c r="LU95" s="100">
        <f>'initial figures'!$U50/(LU33)</f>
        <v>4204.2354024164115</v>
      </c>
      <c r="LV95" s="100">
        <f>'initial figures'!$U50/(LV33)</f>
        <v>4136.1706544373355</v>
      </c>
      <c r="LW95" s="100">
        <f>'initial figures'!$U50/(LW33)</f>
        <v>4070.0704276839965</v>
      </c>
      <c r="LX95" s="100">
        <f>'initial figures'!$U50/(LX33)</f>
        <v>4005.8611521821213</v>
      </c>
      <c r="LY95" s="100">
        <f>'initial figures'!$U50/(LY33)</f>
        <v>3943.4721618004714</v>
      </c>
      <c r="LZ95" s="100">
        <f>'initial figures'!$U50/(LZ33)</f>
        <v>3882.8356222023363</v>
      </c>
      <c r="MA95" s="100">
        <f>'initial figures'!$U50/(MA33)</f>
        <v>3823.8864511515903</v>
      </c>
      <c r="MB95" s="100">
        <f>'initial figures'!$U50/(MB33)</f>
        <v>3766.5622333377032</v>
      </c>
      <c r="MC95" s="100">
        <f>'initial figures'!$U50/(MC33)</f>
        <v>3710.8031315008047</v>
      </c>
      <c r="MD95" s="100">
        <f>'initial figures'!$U50/(MD33)</f>
        <v>3656.5517953151975</v>
      </c>
      <c r="ME95" s="100">
        <f>'initial figures'!$U50/(ME33)</f>
        <v>3603.7532692185769</v>
      </c>
      <c r="MF95" s="100">
        <f>'initial figures'!$U50/(MF33)</f>
        <v>3552.3549001468136</v>
      </c>
      <c r="MG95" s="100">
        <f>'initial figures'!$U50/(MG33)</f>
        <v>3502.3062459437488</v>
      </c>
      <c r="MH95" s="100">
        <f>'initial figures'!$U50/(MH33)</f>
        <v>3453.5589850564234</v>
      </c>
      <c r="MI95" s="100">
        <f>'initial figures'!$U50/(MI33)</f>
        <v>3406.0668279936108</v>
      </c>
      <c r="MJ95" s="100">
        <f>'initial figures'!$U50/(MJ33)</f>
        <v>3359.7854309153431</v>
      </c>
      <c r="MK95" s="100"/>
      <c r="ML95" s="100"/>
      <c r="MM95" s="100"/>
      <c r="MN95" s="100"/>
      <c r="MO95" s="100"/>
      <c r="MP95" s="100"/>
      <c r="MQ95" s="100"/>
      <c r="MR95" s="100"/>
      <c r="MS95" s="100"/>
      <c r="MT95" s="100"/>
      <c r="MU95" s="100"/>
      <c r="MV95" s="100"/>
      <c r="MW95" s="100"/>
      <c r="MX95" s="100"/>
      <c r="MY95" s="100"/>
      <c r="MZ95" s="100"/>
      <c r="NA95" s="100"/>
      <c r="NB95" s="100"/>
      <c r="NC95" s="100"/>
      <c r="ND95" s="100"/>
      <c r="NE95" s="100"/>
      <c r="NF95" s="100"/>
      <c r="NG95" s="100">
        <f t="shared" ref="NG95:PH95" si="729">MOD(ROUND(NG64*2,-1)/2,360)</f>
        <v>355</v>
      </c>
      <c r="NH95" s="100">
        <f t="shared" si="729"/>
        <v>345</v>
      </c>
      <c r="NI95" s="100">
        <f t="shared" si="729"/>
        <v>345</v>
      </c>
      <c r="NJ95" s="100">
        <f t="shared" si="729"/>
        <v>340</v>
      </c>
      <c r="NK95" s="100">
        <f t="shared" si="729"/>
        <v>340</v>
      </c>
      <c r="NL95" s="100">
        <f t="shared" si="729"/>
        <v>340</v>
      </c>
      <c r="NM95" s="100">
        <f t="shared" si="729"/>
        <v>340</v>
      </c>
      <c r="NN95" s="100">
        <f t="shared" si="729"/>
        <v>335</v>
      </c>
      <c r="NO95" s="100">
        <f t="shared" si="729"/>
        <v>335</v>
      </c>
      <c r="NP95" s="100">
        <f t="shared" si="729"/>
        <v>335</v>
      </c>
      <c r="NQ95" s="100">
        <f t="shared" si="729"/>
        <v>335</v>
      </c>
      <c r="NR95" s="100">
        <f t="shared" si="729"/>
        <v>335</v>
      </c>
      <c r="NS95" s="100">
        <f t="shared" si="729"/>
        <v>335</v>
      </c>
      <c r="NT95" s="100">
        <f t="shared" si="729"/>
        <v>335</v>
      </c>
      <c r="NU95" s="100">
        <f t="shared" si="729"/>
        <v>335</v>
      </c>
      <c r="NV95" s="100">
        <f t="shared" si="729"/>
        <v>335</v>
      </c>
      <c r="NW95" s="100">
        <f t="shared" si="729"/>
        <v>335</v>
      </c>
      <c r="NX95" s="100">
        <f t="shared" si="729"/>
        <v>330</v>
      </c>
      <c r="NY95" s="100">
        <f t="shared" si="729"/>
        <v>330</v>
      </c>
      <c r="NZ95" s="100">
        <f t="shared" si="729"/>
        <v>330</v>
      </c>
      <c r="OA95" s="100">
        <f t="shared" si="729"/>
        <v>330</v>
      </c>
      <c r="OB95" s="100">
        <f t="shared" si="729"/>
        <v>330</v>
      </c>
      <c r="OC95" s="100">
        <f t="shared" si="729"/>
        <v>330</v>
      </c>
      <c r="OD95" s="100">
        <f t="shared" si="729"/>
        <v>330</v>
      </c>
      <c r="OE95" s="100">
        <f t="shared" si="729"/>
        <v>330</v>
      </c>
      <c r="OF95" s="100">
        <f t="shared" si="729"/>
        <v>330</v>
      </c>
      <c r="OG95" s="100">
        <f t="shared" si="729"/>
        <v>330</v>
      </c>
      <c r="OH95" s="100">
        <f t="shared" si="729"/>
        <v>330</v>
      </c>
      <c r="OI95" s="100">
        <f t="shared" si="729"/>
        <v>330</v>
      </c>
      <c r="OJ95" s="100">
        <f t="shared" si="729"/>
        <v>330</v>
      </c>
      <c r="OK95" s="100">
        <f t="shared" si="729"/>
        <v>330</v>
      </c>
      <c r="OL95" s="100">
        <f t="shared" si="729"/>
        <v>330</v>
      </c>
      <c r="OM95" s="100">
        <f t="shared" si="729"/>
        <v>330</v>
      </c>
      <c r="ON95" s="100">
        <f t="shared" si="729"/>
        <v>330</v>
      </c>
      <c r="OO95" s="100">
        <f t="shared" si="729"/>
        <v>330</v>
      </c>
      <c r="OP95" s="100">
        <f t="shared" si="729"/>
        <v>330</v>
      </c>
      <c r="OQ95" s="100">
        <f t="shared" si="729"/>
        <v>330</v>
      </c>
      <c r="OR95" s="100">
        <f t="shared" si="729"/>
        <v>330</v>
      </c>
      <c r="OS95" s="100">
        <f t="shared" si="729"/>
        <v>325</v>
      </c>
      <c r="OT95" s="100">
        <f t="shared" si="729"/>
        <v>325</v>
      </c>
      <c r="OU95" s="100">
        <f t="shared" si="729"/>
        <v>325</v>
      </c>
      <c r="OV95" s="100">
        <f t="shared" si="729"/>
        <v>325</v>
      </c>
      <c r="OW95" s="100">
        <f t="shared" si="729"/>
        <v>325</v>
      </c>
      <c r="OX95" s="100">
        <f t="shared" si="729"/>
        <v>325</v>
      </c>
      <c r="OY95" s="100">
        <f t="shared" si="729"/>
        <v>325</v>
      </c>
      <c r="OZ95" s="100">
        <f t="shared" si="729"/>
        <v>325</v>
      </c>
      <c r="PA95" s="100">
        <f t="shared" si="729"/>
        <v>325</v>
      </c>
      <c r="PB95" s="100">
        <f t="shared" si="729"/>
        <v>325</v>
      </c>
      <c r="PC95" s="100">
        <f t="shared" si="729"/>
        <v>325</v>
      </c>
      <c r="PD95" s="100">
        <f t="shared" si="729"/>
        <v>325</v>
      </c>
      <c r="PE95" s="100">
        <f t="shared" si="729"/>
        <v>325</v>
      </c>
      <c r="PF95" s="100">
        <f t="shared" si="729"/>
        <v>325</v>
      </c>
      <c r="PG95" s="100">
        <f t="shared" si="729"/>
        <v>320</v>
      </c>
      <c r="PH95" s="100">
        <f t="shared" si="729"/>
        <v>320</v>
      </c>
      <c r="PI95" s="100"/>
      <c r="PJ95" s="100"/>
      <c r="PK95" s="100"/>
    </row>
    <row r="96" spans="1:427" x14ac:dyDescent="0.2">
      <c r="A96" s="92"/>
      <c r="B96" s="92"/>
      <c r="C96" s="101">
        <v>28</v>
      </c>
      <c r="D96" s="98">
        <f>'initial figures'!$P51/(D34)</f>
        <v>45136.484990376164</v>
      </c>
      <c r="E96" s="98">
        <f>'initial figures'!$P51/(E34)</f>
        <v>33256.327683369076</v>
      </c>
      <c r="F96" s="98">
        <f>'initial figures'!$P51/(F34)</f>
        <v>29273.070634189917</v>
      </c>
      <c r="G96" s="98">
        <f>'initial figures'!$P51/(G34)</f>
        <v>26106.756286238724</v>
      </c>
      <c r="H96" s="98">
        <f>'initial figures'!$P51/(H34)</f>
        <v>23538.328850584869</v>
      </c>
      <c r="I96" s="98">
        <f>'initial figures'!$P51/(I34)</f>
        <v>21417.764373478123</v>
      </c>
      <c r="J96" s="98">
        <f>'initial figures'!$P51/(J34)</f>
        <v>19639.962975746643</v>
      </c>
      <c r="K96" s="98">
        <f>'initial figures'!$P51/(K34)</f>
        <v>18129.596818939077</v>
      </c>
      <c r="L96" s="98">
        <f>'initial figures'!$P51/(L34)</f>
        <v>16831.503373081727</v>
      </c>
      <c r="M96" s="98">
        <f>'initial figures'!$P51/(M34)</f>
        <v>15704.483485794579</v>
      </c>
      <c r="N96" s="98">
        <f>'initial figures'!$P51/(N34)</f>
        <v>14717.212653577481</v>
      </c>
      <c r="O96" s="98">
        <f>'initial figures'!$P51/(O34)</f>
        <v>13845.487540627557</v>
      </c>
      <c r="P96" s="98">
        <f>'initial figures'!$P51/(P34)</f>
        <v>13070.333408561864</v>
      </c>
      <c r="Q96" s="98">
        <f>'initial figures'!$P51/(Q34)</f>
        <v>12376.678088585424</v>
      </c>
      <c r="R96" s="98">
        <f>'initial figures'!$P51/(R34)</f>
        <v>11752.406218908538</v>
      </c>
      <c r="S96" s="98">
        <f>'initial figures'!$P51/(S34)</f>
        <v>11187.673530081751</v>
      </c>
      <c r="T96" s="98">
        <f>'initial figures'!$P51/(T34)</f>
        <v>10674.402100261565</v>
      </c>
      <c r="U96" s="98">
        <f>'initial figures'!$P51/(U34)</f>
        <v>10205.903611845746</v>
      </c>
      <c r="V96" s="98">
        <f>'initial figures'!$P51/(V34)</f>
        <v>10205.903611845746</v>
      </c>
      <c r="W96" s="98">
        <f>'initial figures'!$P51/(W34)</f>
        <v>9532.0352765268672</v>
      </c>
      <c r="X96" s="98">
        <f>'initial figures'!$P51/(X34)</f>
        <v>9227.1919998554004</v>
      </c>
      <c r="Y96" s="98">
        <f>'initial figures'!$P51/(Y34)</f>
        <v>8941.1260465317482</v>
      </c>
      <c r="Z96" s="98">
        <f>'initial figures'!$P51/(Z34)</f>
        <v>8672.1643012173663</v>
      </c>
      <c r="AA96" s="98">
        <f>'initial figures'!$P51/(AA34)</f>
        <v>8418.8255782434608</v>
      </c>
      <c r="AB96" s="98">
        <f>'initial figures'!$P51/(AB34)</f>
        <v>8179.7940182206448</v>
      </c>
      <c r="AC96" s="98">
        <f>'initial figures'!$P51/(AC34)</f>
        <v>7953.8967663177782</v>
      </c>
      <c r="AD96" s="98">
        <f>'initial figures'!$P51/(AD34)</f>
        <v>7740.0851535999482</v>
      </c>
      <c r="AE96" s="98">
        <f>'initial figures'!$P51/(AE34)</f>
        <v>7537.418759650388</v>
      </c>
      <c r="AF96" s="98">
        <f>'initial figures'!$P51/(AF34)</f>
        <v>7345.0518570661852</v>
      </c>
      <c r="AG96" s="98">
        <f>'initial figures'!$P51/(AG34)</f>
        <v>7162.2218344818302</v>
      </c>
      <c r="AH96" s="98">
        <f>'initial figures'!$P51/(AH34)</f>
        <v>6988.2392706395249</v>
      </c>
      <c r="AI96" s="98">
        <f>'initial figures'!$P51/(AI34)</f>
        <v>6822.4793922786839</v>
      </c>
      <c r="AJ96" s="98">
        <f>'initial figures'!$P51/(AJ34)</f>
        <v>6664.3746967324032</v>
      </c>
      <c r="AK96" s="98">
        <f>'initial figures'!$P51/(AK34)</f>
        <v>6513.4085587416357</v>
      </c>
      <c r="AL96" s="98">
        <f>'initial figures'!$P51/(AL34)</f>
        <v>6369.109672155826</v>
      </c>
      <c r="AM96" s="98">
        <f>'initial figures'!$P51/(AM34)</f>
        <v>6231.0472024452893</v>
      </c>
      <c r="AN96" s="98">
        <f>'initial figures'!$P51/(AN34)</f>
        <v>6235.8488798833769</v>
      </c>
      <c r="AO96" s="98">
        <f>'initial figures'!$P51/(AO34)</f>
        <v>6029.0902746461115</v>
      </c>
      <c r="AP96" s="98">
        <f>'initial figures'!$P51/(AP34)</f>
        <v>5930.2568907580999</v>
      </c>
      <c r="AQ96" s="98">
        <f>'initial figures'!$P51/(AQ34)</f>
        <v>5834.3026148857725</v>
      </c>
      <c r="AR96" s="98">
        <f>'initial figures'!$P51/(AR34)</f>
        <v>5741.1192101820889</v>
      </c>
      <c r="AS96" s="98">
        <f>'initial figures'!$P51/(AS34)</f>
        <v>5650.6026676164283</v>
      </c>
      <c r="AT96" s="98">
        <f>'initial figures'!$P51/(AT34)</f>
        <v>5562.6531128747374</v>
      </c>
      <c r="AU96" s="98">
        <f>'initial figures'!$P51/(AU34)</f>
        <v>5477.1746995426411</v>
      </c>
      <c r="AV96" s="98">
        <f>'initial figures'!$P51/(AV34)</f>
        <v>5394.0754921698344</v>
      </c>
      <c r="AW96" s="98">
        <f>'initial figures'!$P51/(AW34)</f>
        <v>5313.2673421844866</v>
      </c>
      <c r="AX96" s="98">
        <f>'initial figures'!$P51/(AX34)</f>
        <v>5234.6657590962541</v>
      </c>
      <c r="AY96" s="98">
        <f>'initial figures'!$P51/(AY34)</f>
        <v>5158.1897789804498</v>
      </c>
      <c r="AZ96" s="98">
        <f>'initial figures'!$P51/(AZ34)</f>
        <v>5083.7618318616423</v>
      </c>
      <c r="BA96" s="98">
        <f>'initial figures'!$P51/(BA34)</f>
        <v>5011.3076093012733</v>
      </c>
      <c r="BB96" s="98">
        <f>'initial figures'!$P51/(BB34)</f>
        <v>4940.7559332316232</v>
      </c>
      <c r="BC96" s="98">
        <f>'initial figures'!$P51/(BC34)</f>
        <v>4872.0386268595539</v>
      </c>
      <c r="BD96" s="98">
        <f>'initial figures'!$P51/(BD34)</f>
        <v>4805.0903882813218</v>
      </c>
      <c r="BE96" s="98">
        <f>'initial figures'!$P51/(BE34)</f>
        <v>4739.8486672985064</v>
      </c>
      <c r="BF96" s="98"/>
      <c r="BG96" s="98"/>
      <c r="BH96" s="98"/>
      <c r="BI96" s="98"/>
      <c r="BJ96" s="98"/>
      <c r="BK96" s="98"/>
      <c r="BL96" s="98"/>
      <c r="BM96" s="98"/>
      <c r="BN96" s="98"/>
      <c r="BO96" s="98"/>
      <c r="BP96" s="98"/>
      <c r="BQ96" s="98"/>
      <c r="BR96" s="98"/>
      <c r="BS96" s="98"/>
      <c r="BT96" s="98"/>
      <c r="BU96" s="98"/>
      <c r="BV96" s="98"/>
      <c r="BW96" s="98"/>
      <c r="BX96" s="98"/>
      <c r="BY96" s="98"/>
      <c r="BZ96" s="98">
        <f t="shared" ref="BZ96:EA96" si="730">MOD(ROUND(BZ65*2,-1)/2,360)</f>
        <v>345</v>
      </c>
      <c r="CA96" s="98">
        <f t="shared" si="730"/>
        <v>340</v>
      </c>
      <c r="CB96" s="98">
        <f t="shared" si="730"/>
        <v>335</v>
      </c>
      <c r="CC96" s="98">
        <f t="shared" si="730"/>
        <v>335</v>
      </c>
      <c r="CD96" s="98">
        <f t="shared" si="730"/>
        <v>335</v>
      </c>
      <c r="CE96" s="98">
        <f t="shared" si="730"/>
        <v>330</v>
      </c>
      <c r="CF96" s="98">
        <f t="shared" si="730"/>
        <v>330</v>
      </c>
      <c r="CG96" s="98">
        <f t="shared" si="730"/>
        <v>330</v>
      </c>
      <c r="CH96" s="98">
        <f t="shared" si="730"/>
        <v>330</v>
      </c>
      <c r="CI96" s="98">
        <f t="shared" si="730"/>
        <v>330</v>
      </c>
      <c r="CJ96" s="98">
        <f t="shared" si="730"/>
        <v>330</v>
      </c>
      <c r="CK96" s="98">
        <f t="shared" si="730"/>
        <v>325</v>
      </c>
      <c r="CL96" s="98">
        <f t="shared" si="730"/>
        <v>325</v>
      </c>
      <c r="CM96" s="98">
        <f t="shared" si="730"/>
        <v>325</v>
      </c>
      <c r="CN96" s="98">
        <f t="shared" si="730"/>
        <v>325</v>
      </c>
      <c r="CO96" s="98">
        <f t="shared" si="730"/>
        <v>325</v>
      </c>
      <c r="CP96" s="98">
        <f t="shared" si="730"/>
        <v>325</v>
      </c>
      <c r="CQ96" s="98">
        <f t="shared" si="730"/>
        <v>325</v>
      </c>
      <c r="CR96" s="98">
        <f t="shared" si="730"/>
        <v>325</v>
      </c>
      <c r="CS96" s="98">
        <f t="shared" si="730"/>
        <v>325</v>
      </c>
      <c r="CT96" s="98">
        <f t="shared" si="730"/>
        <v>325</v>
      </c>
      <c r="CU96" s="98">
        <f t="shared" si="730"/>
        <v>325</v>
      </c>
      <c r="CV96" s="98">
        <f t="shared" si="730"/>
        <v>325</v>
      </c>
      <c r="CW96" s="98">
        <f t="shared" si="730"/>
        <v>325</v>
      </c>
      <c r="CX96" s="98">
        <f t="shared" si="730"/>
        <v>325</v>
      </c>
      <c r="CY96" s="98">
        <f t="shared" si="730"/>
        <v>325</v>
      </c>
      <c r="CZ96" s="98">
        <f t="shared" si="730"/>
        <v>325</v>
      </c>
      <c r="DA96" s="98">
        <f t="shared" si="730"/>
        <v>325</v>
      </c>
      <c r="DB96" s="98">
        <f t="shared" si="730"/>
        <v>325</v>
      </c>
      <c r="DC96" s="98">
        <f t="shared" si="730"/>
        <v>325</v>
      </c>
      <c r="DD96" s="98">
        <f t="shared" si="730"/>
        <v>325</v>
      </c>
      <c r="DE96" s="98">
        <f t="shared" si="730"/>
        <v>325</v>
      </c>
      <c r="DF96" s="98">
        <f t="shared" si="730"/>
        <v>325</v>
      </c>
      <c r="DG96" s="98">
        <f t="shared" si="730"/>
        <v>320</v>
      </c>
      <c r="DH96" s="98">
        <f t="shared" si="730"/>
        <v>320</v>
      </c>
      <c r="DI96" s="98">
        <f t="shared" si="730"/>
        <v>320</v>
      </c>
      <c r="DJ96" s="98">
        <f t="shared" si="730"/>
        <v>320</v>
      </c>
      <c r="DK96" s="98">
        <f t="shared" si="730"/>
        <v>320</v>
      </c>
      <c r="DL96" s="98">
        <f t="shared" si="730"/>
        <v>320</v>
      </c>
      <c r="DM96" s="98">
        <f t="shared" si="730"/>
        <v>320</v>
      </c>
      <c r="DN96" s="98">
        <f t="shared" si="730"/>
        <v>320</v>
      </c>
      <c r="DO96" s="98">
        <f t="shared" si="730"/>
        <v>320</v>
      </c>
      <c r="DP96" s="98">
        <f t="shared" si="730"/>
        <v>320</v>
      </c>
      <c r="DQ96" s="98">
        <f t="shared" si="730"/>
        <v>320</v>
      </c>
      <c r="DR96" s="98">
        <f t="shared" si="730"/>
        <v>320</v>
      </c>
      <c r="DS96" s="98">
        <f t="shared" si="730"/>
        <v>315</v>
      </c>
      <c r="DT96" s="98">
        <f t="shared" si="730"/>
        <v>315</v>
      </c>
      <c r="DU96" s="98">
        <f t="shared" si="730"/>
        <v>315</v>
      </c>
      <c r="DV96" s="98">
        <f t="shared" si="730"/>
        <v>315</v>
      </c>
      <c r="DW96" s="98">
        <f t="shared" si="730"/>
        <v>315</v>
      </c>
      <c r="DX96" s="98">
        <f t="shared" si="730"/>
        <v>315</v>
      </c>
      <c r="DY96" s="98">
        <f t="shared" si="730"/>
        <v>315</v>
      </c>
      <c r="DZ96" s="98">
        <f t="shared" si="730"/>
        <v>315</v>
      </c>
      <c r="EA96" s="98">
        <f t="shared" si="730"/>
        <v>315</v>
      </c>
      <c r="EB96" s="98"/>
      <c r="EC96" s="98"/>
      <c r="ED96" s="98"/>
      <c r="EE96" s="98"/>
      <c r="EF96" s="98"/>
      <c r="EG96" s="98"/>
      <c r="EH96" s="98"/>
      <c r="EI96" s="98"/>
      <c r="EJ96" s="98"/>
      <c r="EK96" s="98"/>
      <c r="EL96" s="98"/>
      <c r="EM96" s="98"/>
      <c r="EN96" s="98"/>
      <c r="EO96" s="98"/>
      <c r="EP96" s="98"/>
      <c r="EU96" s="94"/>
      <c r="EV96" s="94"/>
      <c r="EW96" s="94"/>
      <c r="EX96" s="102">
        <v>28</v>
      </c>
      <c r="EY96" s="99">
        <f>'initial figures'!$S51/(EY34)</f>
        <v>45136.484990376164</v>
      </c>
      <c r="EZ96" s="99">
        <f>'initial figures'!$S51/(EZ34)</f>
        <v>33256.327683369076</v>
      </c>
      <c r="FA96" s="99">
        <f>'initial figures'!$S51/(FA34)</f>
        <v>29273.070634189917</v>
      </c>
      <c r="FB96" s="99">
        <f>'initial figures'!$S51/(FB34)</f>
        <v>26106.756286238724</v>
      </c>
      <c r="FC96" s="99">
        <f>'initial figures'!$S51/(FC34)</f>
        <v>23538.328850584869</v>
      </c>
      <c r="FD96" s="99">
        <f>'initial figures'!$S51/(FD34)</f>
        <v>21417.764373478123</v>
      </c>
      <c r="FE96" s="99">
        <f>'initial figures'!$S51/(FE34)</f>
        <v>19639.962975746643</v>
      </c>
      <c r="FF96" s="99">
        <f>'initial figures'!$S51/(FF34)</f>
        <v>18129.596818939077</v>
      </c>
      <c r="FG96" s="99">
        <f>'initial figures'!$S51/(FG34)</f>
        <v>16831.503373081727</v>
      </c>
      <c r="FH96" s="99">
        <f>'initial figures'!$S51/(FH34)</f>
        <v>15704.483485794579</v>
      </c>
      <c r="FI96" s="99">
        <f>'initial figures'!$S51/(FI34)</f>
        <v>14717.212653577481</v>
      </c>
      <c r="FJ96" s="99">
        <f>'initial figures'!$S51/(FJ34)</f>
        <v>13845.487540627557</v>
      </c>
      <c r="FK96" s="99">
        <f>'initial figures'!$S51/(FK34)</f>
        <v>13070.333408561864</v>
      </c>
      <c r="FL96" s="99">
        <f>'initial figures'!$S51/(FL34)</f>
        <v>12376.678088585424</v>
      </c>
      <c r="FM96" s="99">
        <f>'initial figures'!$S51/(FM34)</f>
        <v>11752.406218908538</v>
      </c>
      <c r="FN96" s="99">
        <f>'initial figures'!$S51/(FN34)</f>
        <v>11187.673530081751</v>
      </c>
      <c r="FO96" s="99">
        <f>'initial figures'!$S51/(FO34)</f>
        <v>10674.402100261565</v>
      </c>
      <c r="FP96" s="99">
        <f>'initial figures'!$S51/(FP34)</f>
        <v>10205.903611845746</v>
      </c>
      <c r="FQ96" s="99">
        <f>'initial figures'!$S51/(FQ34)</f>
        <v>10205.903611845746</v>
      </c>
      <c r="FR96" s="99">
        <f>'initial figures'!$S51/(FR34)</f>
        <v>9532.0352765268672</v>
      </c>
      <c r="FS96" s="99">
        <f>'initial figures'!$S51/(FS34)</f>
        <v>9227.1919998554004</v>
      </c>
      <c r="FT96" s="99">
        <f>'initial figures'!$S51/(FT34)</f>
        <v>8941.1260465317482</v>
      </c>
      <c r="FU96" s="99">
        <f>'initial figures'!$S51/(FU34)</f>
        <v>8672.1643012173663</v>
      </c>
      <c r="FV96" s="99">
        <f>'initial figures'!$S51/(FV34)</f>
        <v>8418.8255782434608</v>
      </c>
      <c r="FW96" s="99">
        <f>'initial figures'!$S51/(FW34)</f>
        <v>8179.7940182206448</v>
      </c>
      <c r="FX96" s="99">
        <f>'initial figures'!$S51/(FX34)</f>
        <v>7953.8967663177782</v>
      </c>
      <c r="FY96" s="99">
        <f>'initial figures'!$S51/(FY34)</f>
        <v>7740.0851535999482</v>
      </c>
      <c r="FZ96" s="99">
        <f>'initial figures'!$S51/(FZ34)</f>
        <v>7537.418759650388</v>
      </c>
      <c r="GA96" s="99">
        <f>'initial figures'!$S51/(GA34)</f>
        <v>7345.0518570661852</v>
      </c>
      <c r="GB96" s="99">
        <f>'initial figures'!$S51/(GB34)</f>
        <v>7162.2218344818302</v>
      </c>
      <c r="GC96" s="99">
        <f>'initial figures'!$S51/(GC34)</f>
        <v>6988.2392706395249</v>
      </c>
      <c r="GD96" s="99">
        <f>'initial figures'!$S51/(GD34)</f>
        <v>6822.4793922786839</v>
      </c>
      <c r="GE96" s="99">
        <f>'initial figures'!$S51/(GE34)</f>
        <v>6664.3746967324032</v>
      </c>
      <c r="GF96" s="99">
        <f>'initial figures'!$S51/(GF34)</f>
        <v>6513.4085587416357</v>
      </c>
      <c r="GG96" s="99">
        <f>'initial figures'!$S51/(GG34)</f>
        <v>6369.109672155826</v>
      </c>
      <c r="GH96" s="99">
        <f>'initial figures'!$S51/(GH34)</f>
        <v>6231.0472024452893</v>
      </c>
      <c r="GI96" s="99">
        <f>'initial figures'!$S51/(GI34)</f>
        <v>6235.8488798833769</v>
      </c>
      <c r="GJ96" s="99">
        <f>'initial figures'!$S51/(GJ34)</f>
        <v>6029.0902746461115</v>
      </c>
      <c r="GK96" s="99">
        <f>'initial figures'!$S51/(GK34)</f>
        <v>5930.2568907580999</v>
      </c>
      <c r="GL96" s="99">
        <f>'initial figures'!$S51/(GL34)</f>
        <v>5834.3026148857725</v>
      </c>
      <c r="GM96" s="99">
        <f>'initial figures'!$S51/(GM34)</f>
        <v>5741.1192101820889</v>
      </c>
      <c r="GN96" s="99">
        <f>'initial figures'!$S51/(GN34)</f>
        <v>5650.6026676164283</v>
      </c>
      <c r="GO96" s="99">
        <f>'initial figures'!$S51/(GO34)</f>
        <v>5562.6531128747374</v>
      </c>
      <c r="GP96" s="99">
        <f>'initial figures'!$S51/(GP34)</f>
        <v>5477.1746995426411</v>
      </c>
      <c r="GQ96" s="99">
        <f>'initial figures'!$S51/(GQ34)</f>
        <v>5394.0754921698344</v>
      </c>
      <c r="GR96" s="99">
        <f>'initial figures'!$S51/(GR34)</f>
        <v>5313.2673421844866</v>
      </c>
      <c r="GS96" s="99">
        <f>'initial figures'!$S51/(GS34)</f>
        <v>5234.6657590962541</v>
      </c>
      <c r="GT96" s="99">
        <f>'initial figures'!$S51/(GT34)</f>
        <v>5158.1897789804498</v>
      </c>
      <c r="GU96" s="99">
        <f>'initial figures'!$S51/(GU34)</f>
        <v>5083.7618318616423</v>
      </c>
      <c r="GV96" s="99">
        <f>'initial figures'!$S51/(GV34)</f>
        <v>5011.3076093012733</v>
      </c>
      <c r="GW96" s="99">
        <f>'initial figures'!$S51/(GW34)</f>
        <v>4940.7559332316232</v>
      </c>
      <c r="GX96" s="99">
        <f>'initial figures'!$S51/(GX34)</f>
        <v>4872.0386268595539</v>
      </c>
      <c r="GY96" s="99">
        <f>'initial figures'!$S51/(GY34)</f>
        <v>4805.0903882813218</v>
      </c>
      <c r="GZ96" s="99">
        <f>'initial figures'!$S51/(GZ34)</f>
        <v>4739.8486672985064</v>
      </c>
      <c r="HA96" s="99"/>
      <c r="HB96" s="99"/>
      <c r="HC96" s="99"/>
      <c r="HD96" s="99"/>
      <c r="HE96" s="99"/>
      <c r="HF96" s="99"/>
      <c r="HG96" s="99"/>
      <c r="HH96" s="99"/>
      <c r="HI96" s="99"/>
      <c r="HJ96" s="99"/>
      <c r="HK96" s="99"/>
      <c r="HL96" s="99"/>
      <c r="HM96" s="99"/>
      <c r="HN96" s="99"/>
      <c r="HO96" s="99"/>
      <c r="HP96" s="99"/>
      <c r="HQ96" s="99"/>
      <c r="HR96" s="99"/>
      <c r="HS96" s="99"/>
      <c r="HT96" s="99"/>
      <c r="HU96" s="99"/>
      <c r="HV96" s="99"/>
      <c r="HW96" s="99">
        <f t="shared" ref="HW96:JX96" si="731">MOD(ROUND(HW65*2,-1)/2,360)</f>
        <v>345</v>
      </c>
      <c r="HX96" s="99">
        <f t="shared" si="731"/>
        <v>340</v>
      </c>
      <c r="HY96" s="99">
        <f t="shared" si="731"/>
        <v>335</v>
      </c>
      <c r="HZ96" s="99">
        <f t="shared" si="731"/>
        <v>335</v>
      </c>
      <c r="IA96" s="99">
        <f t="shared" si="731"/>
        <v>335</v>
      </c>
      <c r="IB96" s="99">
        <f t="shared" si="731"/>
        <v>330</v>
      </c>
      <c r="IC96" s="99">
        <f t="shared" si="731"/>
        <v>330</v>
      </c>
      <c r="ID96" s="99">
        <f t="shared" si="731"/>
        <v>330</v>
      </c>
      <c r="IE96" s="99">
        <f t="shared" si="731"/>
        <v>330</v>
      </c>
      <c r="IF96" s="99">
        <f t="shared" si="731"/>
        <v>330</v>
      </c>
      <c r="IG96" s="99">
        <f t="shared" si="731"/>
        <v>330</v>
      </c>
      <c r="IH96" s="99">
        <f t="shared" si="731"/>
        <v>325</v>
      </c>
      <c r="II96" s="99">
        <f t="shared" si="731"/>
        <v>325</v>
      </c>
      <c r="IJ96" s="99">
        <f t="shared" si="731"/>
        <v>325</v>
      </c>
      <c r="IK96" s="99">
        <f t="shared" si="731"/>
        <v>325</v>
      </c>
      <c r="IL96" s="99">
        <f t="shared" si="731"/>
        <v>325</v>
      </c>
      <c r="IM96" s="99">
        <f t="shared" si="731"/>
        <v>325</v>
      </c>
      <c r="IN96" s="99">
        <f t="shared" si="731"/>
        <v>325</v>
      </c>
      <c r="IO96" s="99">
        <f t="shared" si="731"/>
        <v>325</v>
      </c>
      <c r="IP96" s="99">
        <f t="shared" si="731"/>
        <v>325</v>
      </c>
      <c r="IQ96" s="99">
        <f t="shared" si="731"/>
        <v>325</v>
      </c>
      <c r="IR96" s="99">
        <f t="shared" si="731"/>
        <v>325</v>
      </c>
      <c r="IS96" s="99">
        <f t="shared" si="731"/>
        <v>325</v>
      </c>
      <c r="IT96" s="99">
        <f t="shared" si="731"/>
        <v>325</v>
      </c>
      <c r="IU96" s="99">
        <f t="shared" si="731"/>
        <v>325</v>
      </c>
      <c r="IV96" s="99">
        <f t="shared" si="731"/>
        <v>325</v>
      </c>
      <c r="IW96" s="99">
        <f t="shared" si="731"/>
        <v>325</v>
      </c>
      <c r="IX96" s="99">
        <f t="shared" si="731"/>
        <v>325</v>
      </c>
      <c r="IY96" s="99">
        <f t="shared" si="731"/>
        <v>325</v>
      </c>
      <c r="IZ96" s="99">
        <f t="shared" si="731"/>
        <v>325</v>
      </c>
      <c r="JA96" s="99">
        <f t="shared" si="731"/>
        <v>325</v>
      </c>
      <c r="JB96" s="99">
        <f t="shared" si="731"/>
        <v>325</v>
      </c>
      <c r="JC96" s="99">
        <f t="shared" si="731"/>
        <v>325</v>
      </c>
      <c r="JD96" s="99">
        <f t="shared" si="731"/>
        <v>320</v>
      </c>
      <c r="JE96" s="99">
        <f t="shared" si="731"/>
        <v>320</v>
      </c>
      <c r="JF96" s="99">
        <f t="shared" si="731"/>
        <v>320</v>
      </c>
      <c r="JG96" s="99">
        <f t="shared" si="731"/>
        <v>320</v>
      </c>
      <c r="JH96" s="99">
        <f t="shared" si="731"/>
        <v>320</v>
      </c>
      <c r="JI96" s="99">
        <f t="shared" si="731"/>
        <v>320</v>
      </c>
      <c r="JJ96" s="99">
        <f t="shared" si="731"/>
        <v>320</v>
      </c>
      <c r="JK96" s="99">
        <f t="shared" si="731"/>
        <v>320</v>
      </c>
      <c r="JL96" s="99">
        <f t="shared" si="731"/>
        <v>320</v>
      </c>
      <c r="JM96" s="99">
        <f t="shared" si="731"/>
        <v>320</v>
      </c>
      <c r="JN96" s="99">
        <f t="shared" si="731"/>
        <v>320</v>
      </c>
      <c r="JO96" s="99">
        <f t="shared" si="731"/>
        <v>320</v>
      </c>
      <c r="JP96" s="99">
        <f t="shared" si="731"/>
        <v>315</v>
      </c>
      <c r="JQ96" s="99">
        <f t="shared" si="731"/>
        <v>315</v>
      </c>
      <c r="JR96" s="99">
        <f t="shared" si="731"/>
        <v>315</v>
      </c>
      <c r="JS96" s="99">
        <f t="shared" si="731"/>
        <v>315</v>
      </c>
      <c r="JT96" s="99">
        <f t="shared" si="731"/>
        <v>315</v>
      </c>
      <c r="JU96" s="99">
        <f t="shared" si="731"/>
        <v>315</v>
      </c>
      <c r="JV96" s="99">
        <f t="shared" si="731"/>
        <v>315</v>
      </c>
      <c r="JW96" s="99">
        <f t="shared" si="731"/>
        <v>315</v>
      </c>
      <c r="JX96" s="99">
        <f t="shared" si="731"/>
        <v>315</v>
      </c>
      <c r="JY96" s="99"/>
      <c r="JZ96" s="99"/>
      <c r="KA96" s="99"/>
      <c r="KH96" s="103">
        <v>28</v>
      </c>
      <c r="KI96" s="100">
        <f>'initial figures'!$U51/(KI34)</f>
        <v>31954.184270854767</v>
      </c>
      <c r="KJ96" s="100">
        <f>'initial figures'!$U51/(KJ34)</f>
        <v>23543.676987538674</v>
      </c>
      <c r="KK96" s="100">
        <f>'initial figures'!$U51/(KK34)</f>
        <v>20723.746951453886</v>
      </c>
      <c r="KL96" s="100">
        <f>'initial figures'!$U51/(KL34)</f>
        <v>18482.168056786824</v>
      </c>
      <c r="KM96" s="100">
        <f>'initial figures'!$U51/(KM34)</f>
        <v>16663.860681219114</v>
      </c>
      <c r="KN96" s="100">
        <f>'initial figures'!$U51/(KN34)</f>
        <v>15162.615999136637</v>
      </c>
      <c r="KO96" s="100">
        <f>'initial figures'!$U51/(KO34)</f>
        <v>13904.028994140404</v>
      </c>
      <c r="KP96" s="100">
        <f>'initial figures'!$U51/(KP34)</f>
        <v>12834.771640552017</v>
      </c>
      <c r="KQ96" s="100">
        <f>'initial figures'!$U51/(KQ34)</f>
        <v>11915.791857820623</v>
      </c>
      <c r="KR96" s="100">
        <f>'initial figures'!$U51/(KR34)</f>
        <v>11117.922879698601</v>
      </c>
      <c r="KS96" s="100">
        <f>'initial figures'!$U51/(KS34)</f>
        <v>10418.988655985086</v>
      </c>
      <c r="KT96" s="100">
        <f>'initial figures'!$U51/(KT34)</f>
        <v>9801.854537130399</v>
      </c>
      <c r="KU96" s="100">
        <f>'initial figures'!$U51/(KU34)</f>
        <v>9253.0874370865458</v>
      </c>
      <c r="KV96" s="100">
        <f>'initial figures'!$U51/(KV34)</f>
        <v>8762.0170774935941</v>
      </c>
      <c r="KW96" s="100">
        <f>'initial figures'!$U51/(KW34)</f>
        <v>8320.0664390462371</v>
      </c>
      <c r="KX96" s="100">
        <f>'initial figures'!$U51/(KX34)</f>
        <v>7920.266312687394</v>
      </c>
      <c r="KY96" s="100">
        <f>'initial figures'!$U51/(KY34)</f>
        <v>7556.8979677013731</v>
      </c>
      <c r="KZ96" s="100">
        <f>'initial figures'!$U51/(KZ34)</f>
        <v>7225.2264378370528</v>
      </c>
      <c r="LA96" s="100">
        <f>'initial figures'!$U51/(LA34)</f>
        <v>7225.2264378370528</v>
      </c>
      <c r="LB96" s="100">
        <f>'initial figures'!$U51/(LB34)</f>
        <v>6748.1641906180967</v>
      </c>
      <c r="LC96" s="100">
        <f>'initial figures'!$U51/(LC34)</f>
        <v>6532.351678000683</v>
      </c>
      <c r="LD96" s="100">
        <f>'initial figures'!$U51/(LD34)</f>
        <v>6329.8324922893735</v>
      </c>
      <c r="LE96" s="100">
        <f>'initial figures'!$U51/(LE34)</f>
        <v>6139.4221585334572</v>
      </c>
      <c r="LF96" s="100">
        <f>'initial figures'!$U51/(LF34)</f>
        <v>5960.0720775828195</v>
      </c>
      <c r="LG96" s="100">
        <f>'initial figures'!$U51/(LG34)</f>
        <v>5790.8506923299019</v>
      </c>
      <c r="LH96" s="100">
        <f>'initial figures'!$U51/(LH34)</f>
        <v>5630.927685141306</v>
      </c>
      <c r="LI96" s="100">
        <f>'initial figures'!$U51/(LI34)</f>
        <v>5479.5606552653435</v>
      </c>
      <c r="LJ96" s="100">
        <f>'initial figures'!$U51/(LJ34)</f>
        <v>5336.0838360324178</v>
      </c>
      <c r="LK96" s="100">
        <f>'initial figures'!$U51/(LK34)</f>
        <v>5199.8984982928969</v>
      </c>
      <c r="LL96" s="100">
        <f>'initial figures'!$U51/(LL34)</f>
        <v>5070.4647545454454</v>
      </c>
      <c r="LM96" s="100">
        <f>'initial figures'!$U51/(LM34)</f>
        <v>4947.2945319169412</v>
      </c>
      <c r="LN96" s="100">
        <f>'initial figures'!$U51/(LN34)</f>
        <v>4829.9455248113563</v>
      </c>
      <c r="LO96" s="100">
        <f>'initial figures'!$U51/(LO34)</f>
        <v>4718.015972108029</v>
      </c>
      <c r="LP96" s="100">
        <f>'initial figures'!$U51/(LP34)</f>
        <v>4611.1401311327118</v>
      </c>
      <c r="LQ96" s="100">
        <f>'initial figures'!$U51/(LQ34)</f>
        <v>4508.9843426829621</v>
      </c>
      <c r="LR96" s="100">
        <f>'initial figures'!$U51/(LR34)</f>
        <v>4411.2435992697247</v>
      </c>
      <c r="LS96" s="100">
        <f>'initial figures'!$U51/(LS34)</f>
        <v>4414.6429265699917</v>
      </c>
      <c r="LT96" s="100">
        <f>'initial figures'!$U51/(LT34)</f>
        <v>4268.2690436071252</v>
      </c>
      <c r="LU96" s="100">
        <f>'initial figures'!$U51/(LU34)</f>
        <v>4198.3003661271878</v>
      </c>
      <c r="LV96" s="100">
        <f>'initial figures'!$U51/(LV34)</f>
        <v>4130.3699410297413</v>
      </c>
      <c r="LW96" s="100">
        <f>'initial figures'!$U51/(LW34)</f>
        <v>4064.4011424952073</v>
      </c>
      <c r="LX96" s="100">
        <f>'initial figures'!$U51/(LX34)</f>
        <v>4000.3203377688205</v>
      </c>
      <c r="LY96" s="100">
        <f>'initial figures'!$U51/(LY34)</f>
        <v>3938.0568212509784</v>
      </c>
      <c r="LZ96" s="100">
        <f>'initial figures'!$U51/(LZ34)</f>
        <v>3877.5427388766757</v>
      </c>
      <c r="MA96" s="100">
        <f>'initial figures'!$U51/(MA34)</f>
        <v>3818.713005331434</v>
      </c>
      <c r="MB96" s="100">
        <f>'initial figures'!$U51/(MB34)</f>
        <v>3761.5052162054258</v>
      </c>
      <c r="MC96" s="100">
        <f>'initial figures'!$U51/(MC34)</f>
        <v>3705.8595568121918</v>
      </c>
      <c r="MD96" s="100">
        <f>'initial figures'!$U51/(MD34)</f>
        <v>3651.7187090825632</v>
      </c>
      <c r="ME96" s="100">
        <f>'initial figures'!$U51/(ME34)</f>
        <v>3599.0277576794374</v>
      </c>
      <c r="MF96" s="100">
        <f>'initial figures'!$U51/(MF34)</f>
        <v>3547.7340962569942</v>
      </c>
      <c r="MG96" s="100">
        <f>'initial figures'!$U51/(MG34)</f>
        <v>3497.7873346022498</v>
      </c>
      <c r="MH96" s="100">
        <f>'initial figures'!$U51/(MH34)</f>
        <v>3449.1392072419098</v>
      </c>
      <c r="MI96" s="100">
        <f>'initial figures'!$U51/(MI34)</f>
        <v>3401.743483968507</v>
      </c>
      <c r="MJ96" s="100">
        <f>'initial figures'!$U51/(MJ34)</f>
        <v>3355.5558826327565</v>
      </c>
      <c r="MK96" s="100"/>
      <c r="ML96" s="100"/>
      <c r="MM96" s="100"/>
      <c r="MN96" s="100"/>
      <c r="MO96" s="100"/>
      <c r="MP96" s="100"/>
      <c r="MQ96" s="100"/>
      <c r="MR96" s="100"/>
      <c r="MS96" s="100"/>
      <c r="MT96" s="100"/>
      <c r="MU96" s="100"/>
      <c r="MV96" s="100"/>
      <c r="MW96" s="100"/>
      <c r="MX96" s="100"/>
      <c r="MY96" s="100"/>
      <c r="MZ96" s="100"/>
      <c r="NA96" s="100"/>
      <c r="NB96" s="100"/>
      <c r="NC96" s="100"/>
      <c r="ND96" s="100"/>
      <c r="NE96" s="100"/>
      <c r="NF96" s="100"/>
      <c r="NG96" s="100">
        <f t="shared" ref="NG96:PH96" si="732">MOD(ROUND(NG65*2,-1)/2,360)</f>
        <v>345</v>
      </c>
      <c r="NH96" s="100">
        <f t="shared" si="732"/>
        <v>340</v>
      </c>
      <c r="NI96" s="100">
        <f t="shared" si="732"/>
        <v>335</v>
      </c>
      <c r="NJ96" s="100">
        <f t="shared" si="732"/>
        <v>335</v>
      </c>
      <c r="NK96" s="100">
        <f t="shared" si="732"/>
        <v>335</v>
      </c>
      <c r="NL96" s="100">
        <f t="shared" si="732"/>
        <v>330</v>
      </c>
      <c r="NM96" s="100">
        <f t="shared" si="732"/>
        <v>330</v>
      </c>
      <c r="NN96" s="100">
        <f t="shared" si="732"/>
        <v>330</v>
      </c>
      <c r="NO96" s="100">
        <f t="shared" si="732"/>
        <v>330</v>
      </c>
      <c r="NP96" s="100">
        <f t="shared" si="732"/>
        <v>330</v>
      </c>
      <c r="NQ96" s="100">
        <f t="shared" si="732"/>
        <v>330</v>
      </c>
      <c r="NR96" s="100">
        <f t="shared" si="732"/>
        <v>325</v>
      </c>
      <c r="NS96" s="100">
        <f t="shared" si="732"/>
        <v>325</v>
      </c>
      <c r="NT96" s="100">
        <f t="shared" si="732"/>
        <v>325</v>
      </c>
      <c r="NU96" s="100">
        <f t="shared" si="732"/>
        <v>325</v>
      </c>
      <c r="NV96" s="100">
        <f t="shared" si="732"/>
        <v>325</v>
      </c>
      <c r="NW96" s="100">
        <f t="shared" si="732"/>
        <v>325</v>
      </c>
      <c r="NX96" s="100">
        <f t="shared" si="732"/>
        <v>325</v>
      </c>
      <c r="NY96" s="100">
        <f t="shared" si="732"/>
        <v>325</v>
      </c>
      <c r="NZ96" s="100">
        <f t="shared" si="732"/>
        <v>325</v>
      </c>
      <c r="OA96" s="100">
        <f t="shared" si="732"/>
        <v>325</v>
      </c>
      <c r="OB96" s="100">
        <f t="shared" si="732"/>
        <v>325</v>
      </c>
      <c r="OC96" s="100">
        <f t="shared" si="732"/>
        <v>325</v>
      </c>
      <c r="OD96" s="100">
        <f t="shared" si="732"/>
        <v>325</v>
      </c>
      <c r="OE96" s="100">
        <f t="shared" si="732"/>
        <v>325</v>
      </c>
      <c r="OF96" s="100">
        <f t="shared" si="732"/>
        <v>325</v>
      </c>
      <c r="OG96" s="100">
        <f t="shared" si="732"/>
        <v>325</v>
      </c>
      <c r="OH96" s="100">
        <f t="shared" si="732"/>
        <v>325</v>
      </c>
      <c r="OI96" s="100">
        <f t="shared" si="732"/>
        <v>325</v>
      </c>
      <c r="OJ96" s="100">
        <f t="shared" si="732"/>
        <v>325</v>
      </c>
      <c r="OK96" s="100">
        <f t="shared" si="732"/>
        <v>325</v>
      </c>
      <c r="OL96" s="100">
        <f t="shared" si="732"/>
        <v>325</v>
      </c>
      <c r="OM96" s="100">
        <f t="shared" si="732"/>
        <v>325</v>
      </c>
      <c r="ON96" s="100">
        <f t="shared" si="732"/>
        <v>320</v>
      </c>
      <c r="OO96" s="100">
        <f t="shared" si="732"/>
        <v>320</v>
      </c>
      <c r="OP96" s="100">
        <f t="shared" si="732"/>
        <v>320</v>
      </c>
      <c r="OQ96" s="100">
        <f t="shared" si="732"/>
        <v>320</v>
      </c>
      <c r="OR96" s="100">
        <f t="shared" si="732"/>
        <v>320</v>
      </c>
      <c r="OS96" s="100">
        <f t="shared" si="732"/>
        <v>320</v>
      </c>
      <c r="OT96" s="100">
        <f t="shared" si="732"/>
        <v>320</v>
      </c>
      <c r="OU96" s="100">
        <f t="shared" si="732"/>
        <v>320</v>
      </c>
      <c r="OV96" s="100">
        <f t="shared" si="732"/>
        <v>320</v>
      </c>
      <c r="OW96" s="100">
        <f t="shared" si="732"/>
        <v>320</v>
      </c>
      <c r="OX96" s="100">
        <f t="shared" si="732"/>
        <v>320</v>
      </c>
      <c r="OY96" s="100">
        <f t="shared" si="732"/>
        <v>320</v>
      </c>
      <c r="OZ96" s="100">
        <f t="shared" si="732"/>
        <v>315</v>
      </c>
      <c r="PA96" s="100">
        <f t="shared" si="732"/>
        <v>315</v>
      </c>
      <c r="PB96" s="100">
        <f t="shared" si="732"/>
        <v>315</v>
      </c>
      <c r="PC96" s="100">
        <f t="shared" si="732"/>
        <v>315</v>
      </c>
      <c r="PD96" s="100">
        <f t="shared" si="732"/>
        <v>315</v>
      </c>
      <c r="PE96" s="100">
        <f t="shared" si="732"/>
        <v>315</v>
      </c>
      <c r="PF96" s="100">
        <f t="shared" si="732"/>
        <v>315</v>
      </c>
      <c r="PG96" s="100">
        <f t="shared" si="732"/>
        <v>315</v>
      </c>
      <c r="PH96" s="100">
        <f t="shared" si="732"/>
        <v>315</v>
      </c>
      <c r="PI96" s="100"/>
      <c r="PJ96" s="100"/>
      <c r="PK96" s="100"/>
    </row>
    <row r="97" spans="1:427" x14ac:dyDescent="0.2">
      <c r="A97" s="92"/>
      <c r="B97" s="92"/>
      <c r="C97" s="101">
        <v>29</v>
      </c>
      <c r="D97" s="98">
        <f>'initial figures'!$P52/(D35)</f>
        <v>44885.873182163923</v>
      </c>
      <c r="E97" s="98">
        <f>'initial figures'!$P52/(E35)</f>
        <v>33065.952118043031</v>
      </c>
      <c r="F97" s="98">
        <f>'initial figures'!$P52/(F35)</f>
        <v>29112.43283050328</v>
      </c>
      <c r="G97" s="98">
        <f>'initial figures'!$P52/(G35)</f>
        <v>25970.934805074608</v>
      </c>
      <c r="H97" s="98">
        <f>'initial figures'!$P52/(H35)</f>
        <v>23422.732108701486</v>
      </c>
      <c r="I97" s="98">
        <f>'initial figures'!$P52/(I35)</f>
        <v>21318.58133528602</v>
      </c>
      <c r="J97" s="98">
        <f>'initial figures'!$P52/(J35)</f>
        <v>19554.150524602948</v>
      </c>
      <c r="K97" s="98">
        <f>'initial figures'!$P52/(K35)</f>
        <v>18054.752860492052</v>
      </c>
      <c r="L97" s="98">
        <f>'initial figures'!$P52/(L35)</f>
        <v>16765.732121394823</v>
      </c>
      <c r="M97" s="98">
        <f>'initial figures'!$P52/(M35)</f>
        <v>15646.281322793962</v>
      </c>
      <c r="N97" s="98">
        <f>'initial figures'!$P52/(N35)</f>
        <v>14665.378323751713</v>
      </c>
      <c r="O97" s="98">
        <f>'initial figures'!$P52/(O35)</f>
        <v>13799.053458339777</v>
      </c>
      <c r="P97" s="98">
        <f>'initial figures'!$P52/(P35)</f>
        <v>13028.513607043596</v>
      </c>
      <c r="Q97" s="98">
        <f>'initial figures'!$P52/(Q35)</f>
        <v>12338.828801267682</v>
      </c>
      <c r="R97" s="98">
        <f>'initial figures'!$P52/(R35)</f>
        <v>11717.995911058981</v>
      </c>
      <c r="S97" s="98">
        <f>'initial figures'!$P52/(S35)</f>
        <v>11156.259974163668</v>
      </c>
      <c r="T97" s="98">
        <f>'initial figures'!$P52/(T35)</f>
        <v>10645.614711080632</v>
      </c>
      <c r="U97" s="98">
        <f>'initial figures'!$P52/(U35)</f>
        <v>10179.429728355901</v>
      </c>
      <c r="V97" s="98">
        <f>'initial figures'!$P52/(V35)</f>
        <v>10179.429728355901</v>
      </c>
      <c r="W97" s="98">
        <f>'initial figures'!$P52/(W35)</f>
        <v>9508.7075910497533</v>
      </c>
      <c r="X97" s="98">
        <f>'initial figures'!$P52/(X35)</f>
        <v>9205.2336838487408</v>
      </c>
      <c r="Y97" s="98">
        <f>'initial figures'!$P52/(Y35)</f>
        <v>8920.4213160840209</v>
      </c>
      <c r="Z97" s="98">
        <f>'initial figures'!$P52/(Z35)</f>
        <v>8652.6099079440082</v>
      </c>
      <c r="AA97" s="98">
        <f>'initial figures'!$P52/(AA35)</f>
        <v>8400.3291806495472</v>
      </c>
      <c r="AB97" s="98">
        <f>'initial figures'!$P52/(AB35)</f>
        <v>8162.2727965987451</v>
      </c>
      <c r="AC97" s="98">
        <f>'initial figures'!$P52/(AC35)</f>
        <v>7937.2762405028143</v>
      </c>
      <c r="AD97" s="98">
        <f>'initial figures'!$P52/(AD35)</f>
        <v>7724.2981703155428</v>
      </c>
      <c r="AE97" s="98">
        <f>'initial figures'!$P52/(AE35)</f>
        <v>7522.404622150445</v>
      </c>
      <c r="AF97" s="98">
        <f>'initial figures'!$P52/(AF35)</f>
        <v>7330.7555745952995</v>
      </c>
      <c r="AG97" s="98">
        <f>'initial figures'!$P52/(AG35)</f>
        <v>7148.5934729818264</v>
      </c>
      <c r="AH97" s="98">
        <f>'initial figures'!$P52/(AH35)</f>
        <v>6975.2333893009163</v>
      </c>
      <c r="AI97" s="98">
        <f>'initial figures'!$P52/(AI35)</f>
        <v>6810.0545531213338</v>
      </c>
      <c r="AJ97" s="98">
        <f>'initial figures'!$P52/(AJ35)</f>
        <v>6652.4930365142845</v>
      </c>
      <c r="AK97" s="98">
        <f>'initial figures'!$P52/(AK35)</f>
        <v>6502.0354142301048</v>
      </c>
      <c r="AL97" s="98">
        <f>'initial figures'!$P52/(AL35)</f>
        <v>6358.2132512250109</v>
      </c>
      <c r="AM97" s="98">
        <f>'initial figures'!$P52/(AM35)</f>
        <v>6220.5982946440399</v>
      </c>
      <c r="AN97" s="98">
        <f>'initial figures'!$P52/(AN35)</f>
        <v>6225.205653668605</v>
      </c>
      <c r="AO97" s="98">
        <f>'initial figures'!$P52/(AO35)</f>
        <v>6018.9762325134816</v>
      </c>
      <c r="AP97" s="98">
        <f>'initial figures'!$P52/(AP35)</f>
        <v>5920.3966910851714</v>
      </c>
      <c r="AQ97" s="98">
        <f>'initial figures'!$P52/(AQ35)</f>
        <v>5824.6891340331986</v>
      </c>
      <c r="AR97" s="98">
        <f>'initial figures'!$P52/(AR35)</f>
        <v>5731.7453963190546</v>
      </c>
      <c r="AS97" s="98">
        <f>'initial figures'!$P52/(AS35)</f>
        <v>5641.4615655347825</v>
      </c>
      <c r="AT97" s="98">
        <f>'initial figures'!$P52/(AT35)</f>
        <v>5553.7378839773519</v>
      </c>
      <c r="AU97" s="98">
        <f>'initial figures'!$P52/(AU35)</f>
        <v>5468.4786377241744</v>
      </c>
      <c r="AV97" s="98">
        <f>'initial figures'!$P52/(AV35)</f>
        <v>5385.5920362083898</v>
      </c>
      <c r="AW97" s="98">
        <f>'initial figures'!$P52/(AW35)</f>
        <v>5304.9900851763496</v>
      </c>
      <c r="AX97" s="98">
        <f>'initial figures'!$P52/(AX35)</f>
        <v>5226.5884553911574</v>
      </c>
      <c r="AY97" s="98">
        <f>'initial figures'!$P52/(AY35)</f>
        <v>5150.3063490103041</v>
      </c>
      <c r="AZ97" s="98">
        <f>'initial figures'!$P52/(AZ35)</f>
        <v>5076.0663651999002</v>
      </c>
      <c r="BA97" s="98">
        <f>'initial figures'!$P52/(BA35)</f>
        <v>5003.7943662420184</v>
      </c>
      <c r="BB97" s="98">
        <f>'initial figures'!$P52/(BB35)</f>
        <v>4933.4193451359724</v>
      </c>
      <c r="BC97" s="98">
        <f>'initial figures'!$P52/(BC35)</f>
        <v>4864.8732954812513</v>
      </c>
      <c r="BD97" s="98">
        <f>'initial figures'!$P52/(BD35)</f>
        <v>4798.0910842525873</v>
      </c>
      <c r="BE97" s="98">
        <f>'initial figures'!$P52/(BE35)</f>
        <v>4733.0103279307059</v>
      </c>
      <c r="BF97" s="98"/>
      <c r="BG97" s="98"/>
      <c r="BH97" s="98"/>
      <c r="BI97" s="98"/>
      <c r="BJ97" s="98"/>
      <c r="BK97" s="98"/>
      <c r="BL97" s="98"/>
      <c r="BM97" s="98"/>
      <c r="BN97" s="98"/>
      <c r="BO97" s="98"/>
      <c r="BP97" s="98"/>
      <c r="BQ97" s="98"/>
      <c r="BR97" s="98"/>
      <c r="BS97" s="98"/>
      <c r="BT97" s="98"/>
      <c r="BU97" s="98"/>
      <c r="BV97" s="98"/>
      <c r="BW97" s="98"/>
      <c r="BX97" s="98"/>
      <c r="BY97" s="98"/>
      <c r="BZ97" s="98">
        <f t="shared" ref="BZ97:EA97" si="733">MOD(ROUND(BZ66*2,-1)/2,360)</f>
        <v>335</v>
      </c>
      <c r="CA97" s="98">
        <f t="shared" si="733"/>
        <v>330</v>
      </c>
      <c r="CB97" s="98">
        <f t="shared" si="733"/>
        <v>325</v>
      </c>
      <c r="CC97" s="98">
        <f t="shared" si="733"/>
        <v>325</v>
      </c>
      <c r="CD97" s="98">
        <f t="shared" si="733"/>
        <v>325</v>
      </c>
      <c r="CE97" s="98">
        <f t="shared" si="733"/>
        <v>320</v>
      </c>
      <c r="CF97" s="98">
        <f t="shared" si="733"/>
        <v>320</v>
      </c>
      <c r="CG97" s="98">
        <f t="shared" si="733"/>
        <v>320</v>
      </c>
      <c r="CH97" s="98">
        <f t="shared" si="733"/>
        <v>320</v>
      </c>
      <c r="CI97" s="98">
        <f t="shared" si="733"/>
        <v>320</v>
      </c>
      <c r="CJ97" s="98">
        <f t="shared" si="733"/>
        <v>320</v>
      </c>
      <c r="CK97" s="98">
        <f t="shared" si="733"/>
        <v>320</v>
      </c>
      <c r="CL97" s="98">
        <f t="shared" si="733"/>
        <v>320</v>
      </c>
      <c r="CM97" s="98">
        <f t="shared" si="733"/>
        <v>315</v>
      </c>
      <c r="CN97" s="98">
        <f t="shared" si="733"/>
        <v>315</v>
      </c>
      <c r="CO97" s="98">
        <f t="shared" si="733"/>
        <v>315</v>
      </c>
      <c r="CP97" s="98">
        <f t="shared" si="733"/>
        <v>315</v>
      </c>
      <c r="CQ97" s="98">
        <f t="shared" si="733"/>
        <v>315</v>
      </c>
      <c r="CR97" s="98">
        <f t="shared" si="733"/>
        <v>315</v>
      </c>
      <c r="CS97" s="98">
        <f t="shared" si="733"/>
        <v>315</v>
      </c>
      <c r="CT97" s="98">
        <f t="shared" si="733"/>
        <v>315</v>
      </c>
      <c r="CU97" s="98">
        <f t="shared" si="733"/>
        <v>315</v>
      </c>
      <c r="CV97" s="98">
        <f t="shared" si="733"/>
        <v>315</v>
      </c>
      <c r="CW97" s="98">
        <f t="shared" si="733"/>
        <v>315</v>
      </c>
      <c r="CX97" s="98">
        <f t="shared" si="733"/>
        <v>315</v>
      </c>
      <c r="CY97" s="98">
        <f t="shared" si="733"/>
        <v>315</v>
      </c>
      <c r="CZ97" s="98">
        <f t="shared" si="733"/>
        <v>315</v>
      </c>
      <c r="DA97" s="98">
        <f t="shared" si="733"/>
        <v>315</v>
      </c>
      <c r="DB97" s="98">
        <f t="shared" si="733"/>
        <v>315</v>
      </c>
      <c r="DC97" s="98">
        <f t="shared" si="733"/>
        <v>315</v>
      </c>
      <c r="DD97" s="98">
        <f t="shared" si="733"/>
        <v>315</v>
      </c>
      <c r="DE97" s="98">
        <f t="shared" si="733"/>
        <v>315</v>
      </c>
      <c r="DF97" s="98">
        <f t="shared" si="733"/>
        <v>315</v>
      </c>
      <c r="DG97" s="98">
        <f t="shared" si="733"/>
        <v>315</v>
      </c>
      <c r="DH97" s="98">
        <f t="shared" si="733"/>
        <v>315</v>
      </c>
      <c r="DI97" s="98">
        <f t="shared" si="733"/>
        <v>315</v>
      </c>
      <c r="DJ97" s="98">
        <f t="shared" si="733"/>
        <v>310</v>
      </c>
      <c r="DK97" s="98">
        <f t="shared" si="733"/>
        <v>310</v>
      </c>
      <c r="DL97" s="98">
        <f t="shared" si="733"/>
        <v>310</v>
      </c>
      <c r="DM97" s="98">
        <f t="shared" si="733"/>
        <v>310</v>
      </c>
      <c r="DN97" s="98">
        <f t="shared" si="733"/>
        <v>310</v>
      </c>
      <c r="DO97" s="98">
        <f t="shared" si="733"/>
        <v>310</v>
      </c>
      <c r="DP97" s="98">
        <f t="shared" si="733"/>
        <v>310</v>
      </c>
      <c r="DQ97" s="98">
        <f t="shared" si="733"/>
        <v>310</v>
      </c>
      <c r="DR97" s="98">
        <f t="shared" si="733"/>
        <v>310</v>
      </c>
      <c r="DS97" s="98">
        <f t="shared" si="733"/>
        <v>310</v>
      </c>
      <c r="DT97" s="98">
        <f t="shared" si="733"/>
        <v>310</v>
      </c>
      <c r="DU97" s="98">
        <f t="shared" si="733"/>
        <v>310</v>
      </c>
      <c r="DV97" s="98">
        <f t="shared" si="733"/>
        <v>305</v>
      </c>
      <c r="DW97" s="98">
        <f t="shared" si="733"/>
        <v>305</v>
      </c>
      <c r="DX97" s="98">
        <f t="shared" si="733"/>
        <v>305</v>
      </c>
      <c r="DY97" s="98">
        <f t="shared" si="733"/>
        <v>305</v>
      </c>
      <c r="DZ97" s="98">
        <f t="shared" si="733"/>
        <v>305</v>
      </c>
      <c r="EA97" s="98">
        <f t="shared" si="733"/>
        <v>305</v>
      </c>
      <c r="EB97" s="98"/>
      <c r="EC97" s="98"/>
      <c r="ED97" s="98"/>
      <c r="EE97" s="98"/>
      <c r="EF97" s="98"/>
      <c r="EG97" s="98"/>
      <c r="EH97" s="98"/>
      <c r="EI97" s="98"/>
      <c r="EJ97" s="98"/>
      <c r="EK97" s="98"/>
      <c r="EL97" s="98"/>
      <c r="EM97" s="98"/>
      <c r="EN97" s="98"/>
      <c r="EO97" s="98"/>
      <c r="EP97" s="98"/>
      <c r="EU97" s="94"/>
      <c r="EV97" s="94"/>
      <c r="EW97" s="94"/>
      <c r="EX97" s="102">
        <v>29</v>
      </c>
      <c r="EY97" s="99">
        <f>'initial figures'!$S52/(EY35)</f>
        <v>44885.873182163923</v>
      </c>
      <c r="EZ97" s="99">
        <f>'initial figures'!$S52/(EZ35)</f>
        <v>33065.952118043031</v>
      </c>
      <c r="FA97" s="99">
        <f>'initial figures'!$S52/(FA35)</f>
        <v>29112.43283050328</v>
      </c>
      <c r="FB97" s="99">
        <f>'initial figures'!$S52/(FB35)</f>
        <v>25970.934805074608</v>
      </c>
      <c r="FC97" s="99">
        <f>'initial figures'!$S52/(FC35)</f>
        <v>23422.732108701486</v>
      </c>
      <c r="FD97" s="99">
        <f>'initial figures'!$S52/(FD35)</f>
        <v>21318.58133528602</v>
      </c>
      <c r="FE97" s="99">
        <f>'initial figures'!$S52/(FE35)</f>
        <v>19554.150524602948</v>
      </c>
      <c r="FF97" s="99">
        <f>'initial figures'!$S52/(FF35)</f>
        <v>18054.752860492052</v>
      </c>
      <c r="FG97" s="99">
        <f>'initial figures'!$S52/(FG35)</f>
        <v>16765.732121394823</v>
      </c>
      <c r="FH97" s="99">
        <f>'initial figures'!$S52/(FH35)</f>
        <v>15646.281322793962</v>
      </c>
      <c r="FI97" s="99">
        <f>'initial figures'!$S52/(FI35)</f>
        <v>14665.378323751713</v>
      </c>
      <c r="FJ97" s="99">
        <f>'initial figures'!$S52/(FJ35)</f>
        <v>13799.053458339777</v>
      </c>
      <c r="FK97" s="99">
        <f>'initial figures'!$S52/(FK35)</f>
        <v>13028.513607043596</v>
      </c>
      <c r="FL97" s="99">
        <f>'initial figures'!$S52/(FL35)</f>
        <v>12338.828801267682</v>
      </c>
      <c r="FM97" s="99">
        <f>'initial figures'!$S52/(FM35)</f>
        <v>11717.995911058981</v>
      </c>
      <c r="FN97" s="99">
        <f>'initial figures'!$S52/(FN35)</f>
        <v>11156.259974163668</v>
      </c>
      <c r="FO97" s="99">
        <f>'initial figures'!$S52/(FO35)</f>
        <v>10645.614711080632</v>
      </c>
      <c r="FP97" s="99">
        <f>'initial figures'!$S52/(FP35)</f>
        <v>10179.429728355901</v>
      </c>
      <c r="FQ97" s="99">
        <f>'initial figures'!$S52/(FQ35)</f>
        <v>10179.429728355901</v>
      </c>
      <c r="FR97" s="99">
        <f>'initial figures'!$S52/(FR35)</f>
        <v>9508.7075910497533</v>
      </c>
      <c r="FS97" s="99">
        <f>'initial figures'!$S52/(FS35)</f>
        <v>9205.2336838487408</v>
      </c>
      <c r="FT97" s="99">
        <f>'initial figures'!$S52/(FT35)</f>
        <v>8920.4213160840209</v>
      </c>
      <c r="FU97" s="99">
        <f>'initial figures'!$S52/(FU35)</f>
        <v>8652.6099079440082</v>
      </c>
      <c r="FV97" s="99">
        <f>'initial figures'!$S52/(FV35)</f>
        <v>8400.3291806495472</v>
      </c>
      <c r="FW97" s="99">
        <f>'initial figures'!$S52/(FW35)</f>
        <v>8162.2727965987451</v>
      </c>
      <c r="FX97" s="99">
        <f>'initial figures'!$S52/(FX35)</f>
        <v>7937.2762405028143</v>
      </c>
      <c r="FY97" s="99">
        <f>'initial figures'!$S52/(FY35)</f>
        <v>7724.2981703155428</v>
      </c>
      <c r="FZ97" s="99">
        <f>'initial figures'!$S52/(FZ35)</f>
        <v>7522.404622150445</v>
      </c>
      <c r="GA97" s="99">
        <f>'initial figures'!$S52/(GA35)</f>
        <v>7330.7555745952995</v>
      </c>
      <c r="GB97" s="99">
        <f>'initial figures'!$S52/(GB35)</f>
        <v>7148.5934729818264</v>
      </c>
      <c r="GC97" s="99">
        <f>'initial figures'!$S52/(GC35)</f>
        <v>6975.2333893009163</v>
      </c>
      <c r="GD97" s="99">
        <f>'initial figures'!$S52/(GD35)</f>
        <v>6810.0545531213338</v>
      </c>
      <c r="GE97" s="99">
        <f>'initial figures'!$S52/(GE35)</f>
        <v>6652.4930365142845</v>
      </c>
      <c r="GF97" s="99">
        <f>'initial figures'!$S52/(GF35)</f>
        <v>6502.0354142301048</v>
      </c>
      <c r="GG97" s="99">
        <f>'initial figures'!$S52/(GG35)</f>
        <v>6358.2132512250109</v>
      </c>
      <c r="GH97" s="99">
        <f>'initial figures'!$S52/(GH35)</f>
        <v>6220.5982946440399</v>
      </c>
      <c r="GI97" s="99">
        <f>'initial figures'!$S52/(GI35)</f>
        <v>6225.205653668605</v>
      </c>
      <c r="GJ97" s="99">
        <f>'initial figures'!$S52/(GJ35)</f>
        <v>6018.9762325134816</v>
      </c>
      <c r="GK97" s="99">
        <f>'initial figures'!$S52/(GK35)</f>
        <v>5920.3966910851714</v>
      </c>
      <c r="GL97" s="99">
        <f>'initial figures'!$S52/(GL35)</f>
        <v>5824.6891340331986</v>
      </c>
      <c r="GM97" s="99">
        <f>'initial figures'!$S52/(GM35)</f>
        <v>5731.7453963190546</v>
      </c>
      <c r="GN97" s="99">
        <f>'initial figures'!$S52/(GN35)</f>
        <v>5641.4615655347825</v>
      </c>
      <c r="GO97" s="99">
        <f>'initial figures'!$S52/(GO35)</f>
        <v>5553.7378839773519</v>
      </c>
      <c r="GP97" s="99">
        <f>'initial figures'!$S52/(GP35)</f>
        <v>5468.4786377241744</v>
      </c>
      <c r="GQ97" s="99">
        <f>'initial figures'!$S52/(GQ35)</f>
        <v>5385.5920362083898</v>
      </c>
      <c r="GR97" s="99">
        <f>'initial figures'!$S52/(GR35)</f>
        <v>5304.9900851763496</v>
      </c>
      <c r="GS97" s="99">
        <f>'initial figures'!$S52/(GS35)</f>
        <v>5226.5884553911574</v>
      </c>
      <c r="GT97" s="99">
        <f>'initial figures'!$S52/(GT35)</f>
        <v>5150.3063490103041</v>
      </c>
      <c r="GU97" s="99">
        <f>'initial figures'!$S52/(GU35)</f>
        <v>5076.0663651999002</v>
      </c>
      <c r="GV97" s="99">
        <f>'initial figures'!$S52/(GV35)</f>
        <v>5003.7943662420184</v>
      </c>
      <c r="GW97" s="99">
        <f>'initial figures'!$S52/(GW35)</f>
        <v>4933.4193451359724</v>
      </c>
      <c r="GX97" s="99">
        <f>'initial figures'!$S52/(GX35)</f>
        <v>4864.8732954812513</v>
      </c>
      <c r="GY97" s="99">
        <f>'initial figures'!$S52/(GY35)</f>
        <v>4798.0910842525873</v>
      </c>
      <c r="GZ97" s="99">
        <f>'initial figures'!$S52/(GZ35)</f>
        <v>4733.0103279307059</v>
      </c>
      <c r="HA97" s="99"/>
      <c r="HB97" s="99"/>
      <c r="HC97" s="99"/>
      <c r="HD97" s="99"/>
      <c r="HE97" s="99"/>
      <c r="HF97" s="99"/>
      <c r="HG97" s="99"/>
      <c r="HH97" s="99"/>
      <c r="HI97" s="99"/>
      <c r="HJ97" s="99"/>
      <c r="HK97" s="99"/>
      <c r="HL97" s="99"/>
      <c r="HM97" s="99"/>
      <c r="HN97" s="99"/>
      <c r="HO97" s="99"/>
      <c r="HP97" s="99"/>
      <c r="HQ97" s="99"/>
      <c r="HR97" s="99"/>
      <c r="HS97" s="99"/>
      <c r="HT97" s="99"/>
      <c r="HU97" s="99"/>
      <c r="HV97" s="99"/>
      <c r="HW97" s="99">
        <f t="shared" ref="HW97:JX97" si="734">MOD(ROUND(HW66*2,-1)/2,360)</f>
        <v>335</v>
      </c>
      <c r="HX97" s="99">
        <f t="shared" si="734"/>
        <v>330</v>
      </c>
      <c r="HY97" s="99">
        <f t="shared" si="734"/>
        <v>325</v>
      </c>
      <c r="HZ97" s="99">
        <f t="shared" si="734"/>
        <v>325</v>
      </c>
      <c r="IA97" s="99">
        <f t="shared" si="734"/>
        <v>325</v>
      </c>
      <c r="IB97" s="99">
        <f t="shared" si="734"/>
        <v>320</v>
      </c>
      <c r="IC97" s="99">
        <f t="shared" si="734"/>
        <v>320</v>
      </c>
      <c r="ID97" s="99">
        <f t="shared" si="734"/>
        <v>320</v>
      </c>
      <c r="IE97" s="99">
        <f t="shared" si="734"/>
        <v>320</v>
      </c>
      <c r="IF97" s="99">
        <f t="shared" si="734"/>
        <v>320</v>
      </c>
      <c r="IG97" s="99">
        <f t="shared" si="734"/>
        <v>320</v>
      </c>
      <c r="IH97" s="99">
        <f t="shared" si="734"/>
        <v>320</v>
      </c>
      <c r="II97" s="99">
        <f t="shared" si="734"/>
        <v>320</v>
      </c>
      <c r="IJ97" s="99">
        <f t="shared" si="734"/>
        <v>315</v>
      </c>
      <c r="IK97" s="99">
        <f t="shared" si="734"/>
        <v>315</v>
      </c>
      <c r="IL97" s="99">
        <f t="shared" si="734"/>
        <v>315</v>
      </c>
      <c r="IM97" s="99">
        <f t="shared" si="734"/>
        <v>315</v>
      </c>
      <c r="IN97" s="99">
        <f t="shared" si="734"/>
        <v>315</v>
      </c>
      <c r="IO97" s="99">
        <f t="shared" si="734"/>
        <v>315</v>
      </c>
      <c r="IP97" s="99">
        <f t="shared" si="734"/>
        <v>315</v>
      </c>
      <c r="IQ97" s="99">
        <f t="shared" si="734"/>
        <v>315</v>
      </c>
      <c r="IR97" s="99">
        <f t="shared" si="734"/>
        <v>315</v>
      </c>
      <c r="IS97" s="99">
        <f t="shared" si="734"/>
        <v>315</v>
      </c>
      <c r="IT97" s="99">
        <f t="shared" si="734"/>
        <v>315</v>
      </c>
      <c r="IU97" s="99">
        <f t="shared" si="734"/>
        <v>315</v>
      </c>
      <c r="IV97" s="99">
        <f t="shared" si="734"/>
        <v>315</v>
      </c>
      <c r="IW97" s="99">
        <f t="shared" si="734"/>
        <v>315</v>
      </c>
      <c r="IX97" s="99">
        <f t="shared" si="734"/>
        <v>315</v>
      </c>
      <c r="IY97" s="99">
        <f t="shared" si="734"/>
        <v>315</v>
      </c>
      <c r="IZ97" s="99">
        <f t="shared" si="734"/>
        <v>315</v>
      </c>
      <c r="JA97" s="99">
        <f t="shared" si="734"/>
        <v>315</v>
      </c>
      <c r="JB97" s="99">
        <f t="shared" si="734"/>
        <v>315</v>
      </c>
      <c r="JC97" s="99">
        <f t="shared" si="734"/>
        <v>315</v>
      </c>
      <c r="JD97" s="99">
        <f t="shared" si="734"/>
        <v>315</v>
      </c>
      <c r="JE97" s="99">
        <f t="shared" si="734"/>
        <v>315</v>
      </c>
      <c r="JF97" s="99">
        <f t="shared" si="734"/>
        <v>315</v>
      </c>
      <c r="JG97" s="99">
        <f t="shared" si="734"/>
        <v>310</v>
      </c>
      <c r="JH97" s="99">
        <f t="shared" si="734"/>
        <v>310</v>
      </c>
      <c r="JI97" s="99">
        <f t="shared" si="734"/>
        <v>310</v>
      </c>
      <c r="JJ97" s="99">
        <f t="shared" si="734"/>
        <v>310</v>
      </c>
      <c r="JK97" s="99">
        <f t="shared" si="734"/>
        <v>310</v>
      </c>
      <c r="JL97" s="99">
        <f t="shared" si="734"/>
        <v>310</v>
      </c>
      <c r="JM97" s="99">
        <f t="shared" si="734"/>
        <v>310</v>
      </c>
      <c r="JN97" s="99">
        <f t="shared" si="734"/>
        <v>310</v>
      </c>
      <c r="JO97" s="99">
        <f t="shared" si="734"/>
        <v>310</v>
      </c>
      <c r="JP97" s="99">
        <f t="shared" si="734"/>
        <v>310</v>
      </c>
      <c r="JQ97" s="99">
        <f t="shared" si="734"/>
        <v>310</v>
      </c>
      <c r="JR97" s="99">
        <f t="shared" si="734"/>
        <v>310</v>
      </c>
      <c r="JS97" s="99">
        <f t="shared" si="734"/>
        <v>305</v>
      </c>
      <c r="JT97" s="99">
        <f t="shared" si="734"/>
        <v>305</v>
      </c>
      <c r="JU97" s="99">
        <f t="shared" si="734"/>
        <v>305</v>
      </c>
      <c r="JV97" s="99">
        <f t="shared" si="734"/>
        <v>305</v>
      </c>
      <c r="JW97" s="99">
        <f t="shared" si="734"/>
        <v>305</v>
      </c>
      <c r="JX97" s="99">
        <f t="shared" si="734"/>
        <v>305</v>
      </c>
      <c r="JY97" s="99"/>
      <c r="JZ97" s="99"/>
      <c r="KA97" s="99"/>
      <c r="KH97" s="103">
        <v>29</v>
      </c>
      <c r="KI97" s="100">
        <f>'initial figures'!$U52/(KI35)</f>
        <v>31776.764697714025</v>
      </c>
      <c r="KJ97" s="100">
        <f>'initial figures'!$U52/(KJ35)</f>
        <v>23408.901408616355</v>
      </c>
      <c r="KK97" s="100">
        <f>'initial figures'!$U52/(KK35)</f>
        <v>20610.024095521203</v>
      </c>
      <c r="KL97" s="100">
        <f>'initial figures'!$U52/(KL35)</f>
        <v>18386.013811767876</v>
      </c>
      <c r="KM97" s="100">
        <f>'initial figures'!$U52/(KM35)</f>
        <v>16582.024455114231</v>
      </c>
      <c r="KN97" s="100">
        <f>'initial figures'!$U52/(KN35)</f>
        <v>15092.399785366128</v>
      </c>
      <c r="KO97" s="100">
        <f>'initial figures'!$U52/(KO35)</f>
        <v>13843.278431105555</v>
      </c>
      <c r="KP97" s="100">
        <f>'initial figures'!$U52/(KP35)</f>
        <v>12781.786175682822</v>
      </c>
      <c r="KQ97" s="100">
        <f>'initial figures'!$U52/(KQ35)</f>
        <v>11869.229377455213</v>
      </c>
      <c r="KR97" s="100">
        <f>'initial figures'!$U52/(KR35)</f>
        <v>11076.718903760275</v>
      </c>
      <c r="KS97" s="100">
        <f>'initial figures'!$U52/(KS35)</f>
        <v>10382.292760698556</v>
      </c>
      <c r="KT97" s="100">
        <f>'initial figures'!$U52/(KT35)</f>
        <v>9768.9817243230191</v>
      </c>
      <c r="KU97" s="100">
        <f>'initial figures'!$U52/(KU35)</f>
        <v>9223.4812848979072</v>
      </c>
      <c r="KV97" s="100">
        <f>'initial figures'!$U52/(KV35)</f>
        <v>8735.2218340950549</v>
      </c>
      <c r="KW97" s="100">
        <f>'initial figures'!$U52/(KW35)</f>
        <v>8295.7058066647824</v>
      </c>
      <c r="KX97" s="100">
        <f>'initial figures'!$U52/(KX35)</f>
        <v>7898.0272182026711</v>
      </c>
      <c r="KY97" s="100">
        <f>'initial figures'!$U52/(KY35)</f>
        <v>7536.5180568873075</v>
      </c>
      <c r="KZ97" s="100">
        <f>'initial figures'!$U52/(KZ35)</f>
        <v>7206.4843636241403</v>
      </c>
      <c r="LA97" s="100">
        <f>'initial figures'!$U52/(LA35)</f>
        <v>7206.4843636241403</v>
      </c>
      <c r="LB97" s="100">
        <f>'initial figures'!$U52/(LB35)</f>
        <v>6731.6494540251342</v>
      </c>
      <c r="LC97" s="100">
        <f>'initial figures'!$U52/(LC35)</f>
        <v>6516.8063807515946</v>
      </c>
      <c r="LD97" s="100">
        <f>'initial figures'!$U52/(LD35)</f>
        <v>6315.1746656520954</v>
      </c>
      <c r="LE97" s="100">
        <f>'initial figures'!$U52/(LE35)</f>
        <v>6125.5787082493935</v>
      </c>
      <c r="LF97" s="100">
        <f>'initial figures'!$U52/(LF35)</f>
        <v>5946.9776308799155</v>
      </c>
      <c r="LG97" s="100">
        <f>'initial figures'!$U52/(LG35)</f>
        <v>5778.4466173454184</v>
      </c>
      <c r="LH97" s="100">
        <f>'initial figures'!$U52/(LH35)</f>
        <v>5619.1612539563548</v>
      </c>
      <c r="LI97" s="100">
        <f>'initial figures'!$U52/(LI35)</f>
        <v>5468.3843270010066</v>
      </c>
      <c r="LJ97" s="100">
        <f>'initial figures'!$U52/(LJ35)</f>
        <v>5325.4546406831687</v>
      </c>
      <c r="LK97" s="100">
        <f>'initial figures'!$U52/(LK35)</f>
        <v>5189.7775053852693</v>
      </c>
      <c r="LL97" s="100">
        <f>'initial figures'!$U52/(LL35)</f>
        <v>5060.8166134734556</v>
      </c>
      <c r="LM97" s="100">
        <f>'initial figures'!$U52/(LM35)</f>
        <v>4938.0870730510733</v>
      </c>
      <c r="LN97" s="100">
        <f>'initial figures'!$U52/(LN35)</f>
        <v>4821.1494123082593</v>
      </c>
      <c r="LO97" s="100">
        <f>'initial figures'!$U52/(LO35)</f>
        <v>4709.6044008451272</v>
      </c>
      <c r="LP97" s="100">
        <f>'initial figures'!$U52/(LP35)</f>
        <v>4603.0885614205808</v>
      </c>
      <c r="LQ97" s="100">
        <f>'initial figures'!$U52/(LQ35)</f>
        <v>4501.2702674201164</v>
      </c>
      <c r="LR97" s="100">
        <f>'initial figures'!$U52/(LR35)</f>
        <v>4403.8463390404122</v>
      </c>
      <c r="LS97" s="100">
        <f>'initial figures'!$U52/(LS35)</f>
        <v>4407.1080994389968</v>
      </c>
      <c r="LT97" s="100">
        <f>'initial figures'!$U52/(LT35)</f>
        <v>4261.1088501162467</v>
      </c>
      <c r="LU97" s="100">
        <f>'initial figures'!$U52/(LU35)</f>
        <v>4191.3198793355523</v>
      </c>
      <c r="LV97" s="100">
        <f>'initial figures'!$U52/(LV35)</f>
        <v>4123.5641177869038</v>
      </c>
      <c r="LW97" s="100">
        <f>'initial figures'!$U52/(LW35)</f>
        <v>4057.7649904872706</v>
      </c>
      <c r="LX97" s="100">
        <f>'initial figures'!$U52/(LX35)</f>
        <v>3993.8489330854941</v>
      </c>
      <c r="LY97" s="100">
        <f>'initial figures'!$U52/(LY35)</f>
        <v>3931.7453225362547</v>
      </c>
      <c r="LZ97" s="100">
        <f>'initial figures'!$U52/(LZ35)</f>
        <v>3871.3863985715484</v>
      </c>
      <c r="MA97" s="100">
        <f>'initial figures'!$U52/(MA35)</f>
        <v>3812.7071784465206</v>
      </c>
      <c r="MB97" s="100">
        <f>'initial figures'!$U52/(MB35)</f>
        <v>3755.6453670002511</v>
      </c>
      <c r="MC97" s="100">
        <f>'initial figures'!$U52/(MC35)</f>
        <v>3700.141263704978</v>
      </c>
      <c r="MD97" s="100">
        <f>'initial figures'!$U52/(MD35)</f>
        <v>3646.1376680687108</v>
      </c>
      <c r="ME97" s="100">
        <f>'initial figures'!$U52/(ME35)</f>
        <v>3593.5797844973881</v>
      </c>
      <c r="MF97" s="100">
        <f>'initial figures'!$U52/(MF35)</f>
        <v>3542.4151275061413</v>
      </c>
      <c r="MG97" s="100">
        <f>'initial figures'!$U52/(MG35)</f>
        <v>3492.5934279881712</v>
      </c>
      <c r="MH97" s="100">
        <f>'initial figures'!$U52/(MH35)</f>
        <v>3444.066541098925</v>
      </c>
      <c r="MI97" s="100">
        <f>'initial figures'!$U52/(MI35)</f>
        <v>3396.7883561877416</v>
      </c>
      <c r="MJ97" s="100">
        <f>'initial figures'!$U52/(MJ35)</f>
        <v>3350.7147091051343</v>
      </c>
      <c r="MK97" s="100"/>
      <c r="ML97" s="100"/>
      <c r="MM97" s="100"/>
      <c r="MN97" s="100"/>
      <c r="MO97" s="100"/>
      <c r="MP97" s="100"/>
      <c r="MQ97" s="100"/>
      <c r="MR97" s="100"/>
      <c r="MS97" s="100"/>
      <c r="MT97" s="100"/>
      <c r="MU97" s="100"/>
      <c r="MV97" s="100"/>
      <c r="MW97" s="100"/>
      <c r="MX97" s="100"/>
      <c r="MY97" s="100"/>
      <c r="MZ97" s="100"/>
      <c r="NA97" s="100"/>
      <c r="NB97" s="100"/>
      <c r="NC97" s="100"/>
      <c r="ND97" s="100"/>
      <c r="NE97" s="100"/>
      <c r="NF97" s="100"/>
      <c r="NG97" s="100">
        <f t="shared" ref="NG97:PH97" si="735">MOD(ROUND(NG66*2,-1)/2,360)</f>
        <v>335</v>
      </c>
      <c r="NH97" s="100">
        <f t="shared" si="735"/>
        <v>330</v>
      </c>
      <c r="NI97" s="100">
        <f t="shared" si="735"/>
        <v>325</v>
      </c>
      <c r="NJ97" s="100">
        <f t="shared" si="735"/>
        <v>325</v>
      </c>
      <c r="NK97" s="100">
        <f t="shared" si="735"/>
        <v>325</v>
      </c>
      <c r="NL97" s="100">
        <f t="shared" si="735"/>
        <v>320</v>
      </c>
      <c r="NM97" s="100">
        <f t="shared" si="735"/>
        <v>320</v>
      </c>
      <c r="NN97" s="100">
        <f t="shared" si="735"/>
        <v>320</v>
      </c>
      <c r="NO97" s="100">
        <f t="shared" si="735"/>
        <v>320</v>
      </c>
      <c r="NP97" s="100">
        <f t="shared" si="735"/>
        <v>320</v>
      </c>
      <c r="NQ97" s="100">
        <f t="shared" si="735"/>
        <v>320</v>
      </c>
      <c r="NR97" s="100">
        <f t="shared" si="735"/>
        <v>320</v>
      </c>
      <c r="NS97" s="100">
        <f t="shared" si="735"/>
        <v>320</v>
      </c>
      <c r="NT97" s="100">
        <f t="shared" si="735"/>
        <v>315</v>
      </c>
      <c r="NU97" s="100">
        <f t="shared" si="735"/>
        <v>315</v>
      </c>
      <c r="NV97" s="100">
        <f t="shared" si="735"/>
        <v>315</v>
      </c>
      <c r="NW97" s="100">
        <f t="shared" si="735"/>
        <v>315</v>
      </c>
      <c r="NX97" s="100">
        <f t="shared" si="735"/>
        <v>315</v>
      </c>
      <c r="NY97" s="100">
        <f t="shared" si="735"/>
        <v>315</v>
      </c>
      <c r="NZ97" s="100">
        <f t="shared" si="735"/>
        <v>315</v>
      </c>
      <c r="OA97" s="100">
        <f t="shared" si="735"/>
        <v>315</v>
      </c>
      <c r="OB97" s="100">
        <f t="shared" si="735"/>
        <v>315</v>
      </c>
      <c r="OC97" s="100">
        <f t="shared" si="735"/>
        <v>315</v>
      </c>
      <c r="OD97" s="100">
        <f t="shared" si="735"/>
        <v>315</v>
      </c>
      <c r="OE97" s="100">
        <f t="shared" si="735"/>
        <v>315</v>
      </c>
      <c r="OF97" s="100">
        <f t="shared" si="735"/>
        <v>315</v>
      </c>
      <c r="OG97" s="100">
        <f t="shared" si="735"/>
        <v>315</v>
      </c>
      <c r="OH97" s="100">
        <f t="shared" si="735"/>
        <v>315</v>
      </c>
      <c r="OI97" s="100">
        <f t="shared" si="735"/>
        <v>315</v>
      </c>
      <c r="OJ97" s="100">
        <f t="shared" si="735"/>
        <v>315</v>
      </c>
      <c r="OK97" s="100">
        <f t="shared" si="735"/>
        <v>315</v>
      </c>
      <c r="OL97" s="100">
        <f t="shared" si="735"/>
        <v>315</v>
      </c>
      <c r="OM97" s="100">
        <f t="shared" si="735"/>
        <v>315</v>
      </c>
      <c r="ON97" s="100">
        <f t="shared" si="735"/>
        <v>315</v>
      </c>
      <c r="OO97" s="100">
        <f t="shared" si="735"/>
        <v>315</v>
      </c>
      <c r="OP97" s="100">
        <f t="shared" si="735"/>
        <v>315</v>
      </c>
      <c r="OQ97" s="100">
        <f t="shared" si="735"/>
        <v>310</v>
      </c>
      <c r="OR97" s="100">
        <f t="shared" si="735"/>
        <v>310</v>
      </c>
      <c r="OS97" s="100">
        <f t="shared" si="735"/>
        <v>310</v>
      </c>
      <c r="OT97" s="100">
        <f t="shared" si="735"/>
        <v>310</v>
      </c>
      <c r="OU97" s="100">
        <f t="shared" si="735"/>
        <v>310</v>
      </c>
      <c r="OV97" s="100">
        <f t="shared" si="735"/>
        <v>310</v>
      </c>
      <c r="OW97" s="100">
        <f t="shared" si="735"/>
        <v>310</v>
      </c>
      <c r="OX97" s="100">
        <f t="shared" si="735"/>
        <v>310</v>
      </c>
      <c r="OY97" s="100">
        <f t="shared" si="735"/>
        <v>310</v>
      </c>
      <c r="OZ97" s="100">
        <f t="shared" si="735"/>
        <v>310</v>
      </c>
      <c r="PA97" s="100">
        <f t="shared" si="735"/>
        <v>310</v>
      </c>
      <c r="PB97" s="100">
        <f t="shared" si="735"/>
        <v>310</v>
      </c>
      <c r="PC97" s="100">
        <f t="shared" si="735"/>
        <v>305</v>
      </c>
      <c r="PD97" s="100">
        <f t="shared" si="735"/>
        <v>305</v>
      </c>
      <c r="PE97" s="100">
        <f t="shared" si="735"/>
        <v>305</v>
      </c>
      <c r="PF97" s="100">
        <f t="shared" si="735"/>
        <v>305</v>
      </c>
      <c r="PG97" s="100">
        <f t="shared" si="735"/>
        <v>305</v>
      </c>
      <c r="PH97" s="100">
        <f t="shared" si="735"/>
        <v>305</v>
      </c>
      <c r="PI97" s="100"/>
      <c r="PJ97" s="100"/>
      <c r="PK97" s="100"/>
    </row>
    <row r="98" spans="1:427" x14ac:dyDescent="0.2">
      <c r="A98" s="92"/>
      <c r="B98" s="92"/>
      <c r="C98" s="101">
        <v>30</v>
      </c>
      <c r="D98" s="98">
        <f>'initial figures'!$P53/(D36)</f>
        <v>44510.955085439316</v>
      </c>
      <c r="E98" s="98">
        <f>'initial figures'!$P53/(E36)</f>
        <v>32815.026321502381</v>
      </c>
      <c r="F98" s="98">
        <f>'initial figures'!$P53/(F36)</f>
        <v>28906.597614522743</v>
      </c>
      <c r="G98" s="98">
        <f>'initial figures'!$P53/(G36)</f>
        <v>25800.217660323095</v>
      </c>
      <c r="H98" s="98">
        <f>'initial figures'!$P53/(H36)</f>
        <v>23279.443748158828</v>
      </c>
      <c r="I98" s="98">
        <f>'initial figures'!$P53/(I36)</f>
        <v>21196.922133125161</v>
      </c>
      <c r="J98" s="98">
        <f>'initial figures'!$P53/(J36)</f>
        <v>19449.749372712857</v>
      </c>
      <c r="K98" s="98">
        <f>'initial figures'!$P53/(K36)</f>
        <v>17964.290243266852</v>
      </c>
      <c r="L98" s="98">
        <f>'initial figures'!$P53/(L36)</f>
        <v>16686.659705218954</v>
      </c>
      <c r="M98" s="98">
        <f>'initial figures'!$P53/(M36)</f>
        <v>15576.619480658856</v>
      </c>
      <c r="N98" s="98">
        <f>'initial figures'!$P53/(N36)</f>
        <v>14603.570857405923</v>
      </c>
      <c r="O98" s="98">
        <f>'initial figures'!$P53/(O36)</f>
        <v>13743.86296972058</v>
      </c>
      <c r="P98" s="98">
        <f>'initial figures'!$P53/(P36)</f>
        <v>12978.945517016678</v>
      </c>
      <c r="Q98" s="98">
        <f>'initial figures'!$P53/(Q36)</f>
        <v>12294.075600017335</v>
      </c>
      <c r="R98" s="98">
        <f>'initial figures'!$P53/(R36)</f>
        <v>11677.395798198764</v>
      </c>
      <c r="S98" s="98">
        <f>'initial figures'!$P53/(S36)</f>
        <v>11119.265830448554</v>
      </c>
      <c r="T98" s="98">
        <f>'initial figures'!$P53/(T36)</f>
        <v>10611.770565926807</v>
      </c>
      <c r="U98" s="98">
        <f>'initial figures'!$P53/(U36)</f>
        <v>10148.352724501745</v>
      </c>
      <c r="V98" s="98">
        <f>'initial figures'!$P53/(V36)</f>
        <v>10148.352724501745</v>
      </c>
      <c r="W98" s="98">
        <f>'initial figures'!$P53/(W36)</f>
        <v>9481.3947390531921</v>
      </c>
      <c r="X98" s="98">
        <f>'initial figures'!$P53/(X36)</f>
        <v>9179.5537351674157</v>
      </c>
      <c r="Y98" s="98">
        <f>'initial figures'!$P53/(Y36)</f>
        <v>8896.2332968680039</v>
      </c>
      <c r="Z98" s="98">
        <f>'initial figures'!$P53/(Z36)</f>
        <v>8629.7884781355115</v>
      </c>
      <c r="AA98" s="98">
        <f>'initial figures'!$P53/(AA36)</f>
        <v>8378.7625450132946</v>
      </c>
      <c r="AB98" s="98">
        <f>'initial figures'!$P53/(AB36)</f>
        <v>8141.8609387007646</v>
      </c>
      <c r="AC98" s="98">
        <f>'initial figures'!$P53/(AC36)</f>
        <v>7917.9294234770596</v>
      </c>
      <c r="AD98" s="98">
        <f>'initial figures'!$P53/(AD36)</f>
        <v>7705.9356590154821</v>
      </c>
      <c r="AE98" s="98">
        <f>'initial figures'!$P53/(AE36)</f>
        <v>7504.9535898078793</v>
      </c>
      <c r="AF98" s="98">
        <f>'initial figures'!$P53/(AF36)</f>
        <v>7314.1501638963227</v>
      </c>
      <c r="AG98" s="98">
        <f>'initial figures'!$P53/(AG36)</f>
        <v>7132.7739868991284</v>
      </c>
      <c r="AH98" s="98">
        <f>'initial figures'!$P53/(AH36)</f>
        <v>6960.1455913843865</v>
      </c>
      <c r="AI98" s="98">
        <f>'initial figures'!$P53/(AI36)</f>
        <v>6795.6490604700602</v>
      </c>
      <c r="AJ98" s="98">
        <f>'initial figures'!$P53/(AJ36)</f>
        <v>6638.7247915076377</v>
      </c>
      <c r="AK98" s="98">
        <f>'initial figures'!$P53/(AK36)</f>
        <v>6488.8632234192764</v>
      </c>
      <c r="AL98" s="98">
        <f>'initial figures'!$P53/(AL36)</f>
        <v>6345.5993816859827</v>
      </c>
      <c r="AM98" s="98">
        <f>'initial figures'!$P53/(AM36)</f>
        <v>6208.5081196518831</v>
      </c>
      <c r="AN98" s="98">
        <f>'initial figures'!$P53/(AN36)</f>
        <v>6212.9484814020279</v>
      </c>
      <c r="AO98" s="98">
        <f>'initial figures'!$P53/(AO36)</f>
        <v>6007.380722850593</v>
      </c>
      <c r="AP98" s="98">
        <f>'initial figures'!$P53/(AP36)</f>
        <v>5909.1158037944215</v>
      </c>
      <c r="AQ98" s="98">
        <f>'initial figures'!$P53/(AQ36)</f>
        <v>5813.7124246199801</v>
      </c>
      <c r="AR98" s="98">
        <f>'initial figures'!$P53/(AR36)</f>
        <v>5721.0627092994528</v>
      </c>
      <c r="AS98" s="98">
        <f>'initial figures'!$P53/(AS36)</f>
        <v>5631.0630433732267</v>
      </c>
      <c r="AT98" s="98">
        <f>'initial figures'!$P53/(AT36)</f>
        <v>5543.6139724140448</v>
      </c>
      <c r="AU98" s="98">
        <f>'initial figures'!$P53/(AU36)</f>
        <v>5458.6200881223122</v>
      </c>
      <c r="AV98" s="98">
        <f>'initial figures'!$P53/(AV36)</f>
        <v>5375.9899054558737</v>
      </c>
      <c r="AW98" s="98">
        <f>'initial figures'!$P53/(AW36)</f>
        <v>5295.6357335950306</v>
      </c>
      <c r="AX98" s="98">
        <f>'initial figures'!$P53/(AX36)</f>
        <v>5217.4735430368173</v>
      </c>
      <c r="AY98" s="98">
        <f>'initial figures'!$P53/(AY36)</f>
        <v>5141.4228306869045</v>
      </c>
      <c r="AZ98" s="98">
        <f>'initial figures'!$P53/(AZ36)</f>
        <v>5067.4064844606464</v>
      </c>
      <c r="BA98" s="98">
        <f>'initial figures'!$P53/(BA36)</f>
        <v>4995.3506486063861</v>
      </c>
      <c r="BB98" s="98">
        <f>'initial figures'!$P53/(BB36)</f>
        <v>4925.1845907147672</v>
      </c>
      <c r="BC98" s="98">
        <f>'initial figures'!$P53/(BC36)</f>
        <v>4856.8405711702999</v>
      </c>
      <c r="BD98" s="98">
        <f>'initial figures'!$P53/(BD36)</f>
        <v>4790.2537156288399</v>
      </c>
      <c r="BE98" s="98">
        <f>'initial figures'!$P53/(BE36)</f>
        <v>4725.3618909617408</v>
      </c>
      <c r="BF98" s="98"/>
      <c r="BG98" s="98"/>
      <c r="BH98" s="98"/>
      <c r="BI98" s="98"/>
      <c r="BJ98" s="98"/>
      <c r="BK98" s="98"/>
      <c r="BL98" s="98"/>
      <c r="BM98" s="98"/>
      <c r="BN98" s="98"/>
      <c r="BO98" s="98"/>
      <c r="BP98" s="98"/>
      <c r="BQ98" s="98"/>
      <c r="BR98" s="98"/>
      <c r="BS98" s="98"/>
      <c r="BT98" s="98"/>
      <c r="BU98" s="98"/>
      <c r="BV98" s="98"/>
      <c r="BW98" s="98"/>
      <c r="BX98" s="98"/>
      <c r="BY98" s="98"/>
      <c r="BZ98" s="98">
        <f t="shared" ref="BZ98:EA98" si="736">MOD(ROUND(BZ67*2,-1)/2,360)</f>
        <v>325</v>
      </c>
      <c r="CA98" s="98">
        <f t="shared" si="736"/>
        <v>320</v>
      </c>
      <c r="CB98" s="98">
        <f t="shared" si="736"/>
        <v>320</v>
      </c>
      <c r="CC98" s="98">
        <f t="shared" si="736"/>
        <v>315</v>
      </c>
      <c r="CD98" s="98">
        <f t="shared" si="736"/>
        <v>315</v>
      </c>
      <c r="CE98" s="98">
        <f t="shared" si="736"/>
        <v>315</v>
      </c>
      <c r="CF98" s="98">
        <f t="shared" si="736"/>
        <v>310</v>
      </c>
      <c r="CG98" s="98">
        <f t="shared" si="736"/>
        <v>310</v>
      </c>
      <c r="CH98" s="98">
        <f t="shared" si="736"/>
        <v>310</v>
      </c>
      <c r="CI98" s="98">
        <f t="shared" si="736"/>
        <v>310</v>
      </c>
      <c r="CJ98" s="98">
        <f t="shared" si="736"/>
        <v>310</v>
      </c>
      <c r="CK98" s="98">
        <f t="shared" si="736"/>
        <v>310</v>
      </c>
      <c r="CL98" s="98">
        <f t="shared" si="736"/>
        <v>310</v>
      </c>
      <c r="CM98" s="98">
        <f t="shared" si="736"/>
        <v>310</v>
      </c>
      <c r="CN98" s="98">
        <f t="shared" si="736"/>
        <v>310</v>
      </c>
      <c r="CO98" s="98">
        <f t="shared" si="736"/>
        <v>305</v>
      </c>
      <c r="CP98" s="98">
        <f t="shared" si="736"/>
        <v>305</v>
      </c>
      <c r="CQ98" s="98">
        <f t="shared" si="736"/>
        <v>305</v>
      </c>
      <c r="CR98" s="98">
        <f t="shared" si="736"/>
        <v>305</v>
      </c>
      <c r="CS98" s="98">
        <f t="shared" si="736"/>
        <v>305</v>
      </c>
      <c r="CT98" s="98">
        <f t="shared" si="736"/>
        <v>305</v>
      </c>
      <c r="CU98" s="98">
        <f t="shared" si="736"/>
        <v>305</v>
      </c>
      <c r="CV98" s="98">
        <f t="shared" si="736"/>
        <v>305</v>
      </c>
      <c r="CW98" s="98">
        <f t="shared" si="736"/>
        <v>305</v>
      </c>
      <c r="CX98" s="98">
        <f t="shared" si="736"/>
        <v>305</v>
      </c>
      <c r="CY98" s="98">
        <f t="shared" si="736"/>
        <v>305</v>
      </c>
      <c r="CZ98" s="98">
        <f t="shared" si="736"/>
        <v>305</v>
      </c>
      <c r="DA98" s="98">
        <f t="shared" si="736"/>
        <v>305</v>
      </c>
      <c r="DB98" s="98">
        <f t="shared" si="736"/>
        <v>305</v>
      </c>
      <c r="DC98" s="98">
        <f t="shared" si="736"/>
        <v>305</v>
      </c>
      <c r="DD98" s="98">
        <f t="shared" si="736"/>
        <v>305</v>
      </c>
      <c r="DE98" s="98">
        <f t="shared" si="736"/>
        <v>305</v>
      </c>
      <c r="DF98" s="98">
        <f t="shared" si="736"/>
        <v>305</v>
      </c>
      <c r="DG98" s="98">
        <f t="shared" si="736"/>
        <v>305</v>
      </c>
      <c r="DH98" s="98">
        <f t="shared" si="736"/>
        <v>305</v>
      </c>
      <c r="DI98" s="98">
        <f t="shared" si="736"/>
        <v>305</v>
      </c>
      <c r="DJ98" s="98">
        <f t="shared" si="736"/>
        <v>305</v>
      </c>
      <c r="DK98" s="98">
        <f t="shared" si="736"/>
        <v>300</v>
      </c>
      <c r="DL98" s="98">
        <f t="shared" si="736"/>
        <v>300</v>
      </c>
      <c r="DM98" s="98">
        <f t="shared" si="736"/>
        <v>300</v>
      </c>
      <c r="DN98" s="98">
        <f t="shared" si="736"/>
        <v>300</v>
      </c>
      <c r="DO98" s="98">
        <f t="shared" si="736"/>
        <v>300</v>
      </c>
      <c r="DP98" s="98">
        <f t="shared" si="736"/>
        <v>300</v>
      </c>
      <c r="DQ98" s="98">
        <f t="shared" si="736"/>
        <v>300</v>
      </c>
      <c r="DR98" s="98">
        <f t="shared" si="736"/>
        <v>300</v>
      </c>
      <c r="DS98" s="98">
        <f t="shared" si="736"/>
        <v>300</v>
      </c>
      <c r="DT98" s="98">
        <f t="shared" si="736"/>
        <v>300</v>
      </c>
      <c r="DU98" s="98">
        <f t="shared" si="736"/>
        <v>300</v>
      </c>
      <c r="DV98" s="98">
        <f t="shared" si="736"/>
        <v>300</v>
      </c>
      <c r="DW98" s="98">
        <f t="shared" si="736"/>
        <v>300</v>
      </c>
      <c r="DX98" s="98">
        <f t="shared" si="736"/>
        <v>300</v>
      </c>
      <c r="DY98" s="98">
        <f t="shared" si="736"/>
        <v>295</v>
      </c>
      <c r="DZ98" s="98">
        <f t="shared" si="736"/>
        <v>295</v>
      </c>
      <c r="EA98" s="98">
        <f t="shared" si="736"/>
        <v>295</v>
      </c>
      <c r="EB98" s="98"/>
      <c r="EC98" s="98"/>
      <c r="ED98" s="98"/>
      <c r="EE98" s="98"/>
      <c r="EF98" s="98"/>
      <c r="EG98" s="98"/>
      <c r="EH98" s="98"/>
      <c r="EI98" s="98"/>
      <c r="EJ98" s="98"/>
      <c r="EK98" s="98"/>
      <c r="EL98" s="98"/>
      <c r="EM98" s="98"/>
      <c r="EN98" s="98"/>
      <c r="EO98" s="98"/>
      <c r="EP98" s="98"/>
      <c r="EU98" s="94"/>
      <c r="EV98" s="94"/>
      <c r="EW98" s="94"/>
      <c r="EX98" s="102">
        <v>30</v>
      </c>
      <c r="EY98" s="99">
        <f>'initial figures'!$S53/(EY36)</f>
        <v>44510.955085439316</v>
      </c>
      <c r="EZ98" s="99">
        <f>'initial figures'!$S53/(EZ36)</f>
        <v>32815.026321502381</v>
      </c>
      <c r="FA98" s="99">
        <f>'initial figures'!$S53/(FA36)</f>
        <v>28906.597614522743</v>
      </c>
      <c r="FB98" s="99">
        <f>'initial figures'!$S53/(FB36)</f>
        <v>25800.217660323095</v>
      </c>
      <c r="FC98" s="99">
        <f>'initial figures'!$S53/(FC36)</f>
        <v>23279.443748158828</v>
      </c>
      <c r="FD98" s="99">
        <f>'initial figures'!$S53/(FD36)</f>
        <v>21196.922133125161</v>
      </c>
      <c r="FE98" s="99">
        <f>'initial figures'!$S53/(FE36)</f>
        <v>19449.749372712857</v>
      </c>
      <c r="FF98" s="99">
        <f>'initial figures'!$S53/(FF36)</f>
        <v>17964.290243266852</v>
      </c>
      <c r="FG98" s="99">
        <f>'initial figures'!$S53/(FG36)</f>
        <v>16686.659705218954</v>
      </c>
      <c r="FH98" s="99">
        <f>'initial figures'!$S53/(FH36)</f>
        <v>15576.619480658856</v>
      </c>
      <c r="FI98" s="99">
        <f>'initial figures'!$S53/(FI36)</f>
        <v>14603.570857405923</v>
      </c>
      <c r="FJ98" s="99">
        <f>'initial figures'!$S53/(FJ36)</f>
        <v>13743.86296972058</v>
      </c>
      <c r="FK98" s="99">
        <f>'initial figures'!$S53/(FK36)</f>
        <v>12978.945517016678</v>
      </c>
      <c r="FL98" s="99">
        <f>'initial figures'!$S53/(FL36)</f>
        <v>12294.075600017335</v>
      </c>
      <c r="FM98" s="99">
        <f>'initial figures'!$S53/(FM36)</f>
        <v>11677.395798198764</v>
      </c>
      <c r="FN98" s="99">
        <f>'initial figures'!$S53/(FN36)</f>
        <v>11119.265830448554</v>
      </c>
      <c r="FO98" s="99">
        <f>'initial figures'!$S53/(FO36)</f>
        <v>10611.770565926807</v>
      </c>
      <c r="FP98" s="99">
        <f>'initial figures'!$S53/(FP36)</f>
        <v>10148.352724501745</v>
      </c>
      <c r="FQ98" s="99">
        <f>'initial figures'!$S53/(FQ36)</f>
        <v>10148.352724501745</v>
      </c>
      <c r="FR98" s="99">
        <f>'initial figures'!$S53/(FR36)</f>
        <v>9481.3947390531921</v>
      </c>
      <c r="FS98" s="99">
        <f>'initial figures'!$S53/(FS36)</f>
        <v>9179.5537351674157</v>
      </c>
      <c r="FT98" s="99">
        <f>'initial figures'!$S53/(FT36)</f>
        <v>8896.2332968680039</v>
      </c>
      <c r="FU98" s="99">
        <f>'initial figures'!$S53/(FU36)</f>
        <v>8629.7884781355115</v>
      </c>
      <c r="FV98" s="99">
        <f>'initial figures'!$S53/(FV36)</f>
        <v>8378.7625450132946</v>
      </c>
      <c r="FW98" s="99">
        <f>'initial figures'!$S53/(FW36)</f>
        <v>8141.8609387007646</v>
      </c>
      <c r="FX98" s="99">
        <f>'initial figures'!$S53/(FX36)</f>
        <v>7917.9294234770596</v>
      </c>
      <c r="FY98" s="99">
        <f>'initial figures'!$S53/(FY36)</f>
        <v>7705.9356590154821</v>
      </c>
      <c r="FZ98" s="99">
        <f>'initial figures'!$S53/(FZ36)</f>
        <v>7504.9535898078793</v>
      </c>
      <c r="GA98" s="99">
        <f>'initial figures'!$S53/(GA36)</f>
        <v>7314.1501638963227</v>
      </c>
      <c r="GB98" s="99">
        <f>'initial figures'!$S53/(GB36)</f>
        <v>7132.7739868991284</v>
      </c>
      <c r="GC98" s="99">
        <f>'initial figures'!$S53/(GC36)</f>
        <v>6960.1455913843865</v>
      </c>
      <c r="GD98" s="99">
        <f>'initial figures'!$S53/(GD36)</f>
        <v>6795.6490604700602</v>
      </c>
      <c r="GE98" s="99">
        <f>'initial figures'!$S53/(GE36)</f>
        <v>6638.7247915076377</v>
      </c>
      <c r="GF98" s="99">
        <f>'initial figures'!$S53/(GF36)</f>
        <v>6488.8632234192764</v>
      </c>
      <c r="GG98" s="99">
        <f>'initial figures'!$S53/(GG36)</f>
        <v>6345.5993816859827</v>
      </c>
      <c r="GH98" s="99">
        <f>'initial figures'!$S53/(GH36)</f>
        <v>6208.5081196518831</v>
      </c>
      <c r="GI98" s="99">
        <f>'initial figures'!$S53/(GI36)</f>
        <v>6212.9484814020279</v>
      </c>
      <c r="GJ98" s="99">
        <f>'initial figures'!$S53/(GJ36)</f>
        <v>6007.380722850593</v>
      </c>
      <c r="GK98" s="99">
        <f>'initial figures'!$S53/(GK36)</f>
        <v>5909.1158037944215</v>
      </c>
      <c r="GL98" s="99">
        <f>'initial figures'!$S53/(GL36)</f>
        <v>5813.7124246199801</v>
      </c>
      <c r="GM98" s="99">
        <f>'initial figures'!$S53/(GM36)</f>
        <v>5721.0627092994528</v>
      </c>
      <c r="GN98" s="99">
        <f>'initial figures'!$S53/(GN36)</f>
        <v>5631.0630433732267</v>
      </c>
      <c r="GO98" s="99">
        <f>'initial figures'!$S53/(GO36)</f>
        <v>5543.6139724140448</v>
      </c>
      <c r="GP98" s="99">
        <f>'initial figures'!$S53/(GP36)</f>
        <v>5458.6200881223122</v>
      </c>
      <c r="GQ98" s="99">
        <f>'initial figures'!$S53/(GQ36)</f>
        <v>5375.9899054558737</v>
      </c>
      <c r="GR98" s="99">
        <f>'initial figures'!$S53/(GR36)</f>
        <v>5295.6357335950306</v>
      </c>
      <c r="GS98" s="99">
        <f>'initial figures'!$S53/(GS36)</f>
        <v>5217.4735430368173</v>
      </c>
      <c r="GT98" s="99">
        <f>'initial figures'!$S53/(GT36)</f>
        <v>5141.4228306869045</v>
      </c>
      <c r="GU98" s="99">
        <f>'initial figures'!$S53/(GU36)</f>
        <v>5067.4064844606464</v>
      </c>
      <c r="GV98" s="99">
        <f>'initial figures'!$S53/(GV36)</f>
        <v>4995.3506486063861</v>
      </c>
      <c r="GW98" s="99">
        <f>'initial figures'!$S53/(GW36)</f>
        <v>4925.1845907147672</v>
      </c>
      <c r="GX98" s="99">
        <f>'initial figures'!$S53/(GX36)</f>
        <v>4856.8405711702999</v>
      </c>
      <c r="GY98" s="99">
        <f>'initial figures'!$S53/(GY36)</f>
        <v>4790.2537156288399</v>
      </c>
      <c r="GZ98" s="99">
        <f>'initial figures'!$S53/(GZ36)</f>
        <v>4725.3618909617408</v>
      </c>
      <c r="HA98" s="99"/>
      <c r="HB98" s="99"/>
      <c r="HC98" s="99"/>
      <c r="HD98" s="99"/>
      <c r="HE98" s="99"/>
      <c r="HF98" s="99"/>
      <c r="HG98" s="99"/>
      <c r="HH98" s="99"/>
      <c r="HI98" s="99"/>
      <c r="HJ98" s="99"/>
      <c r="HK98" s="99"/>
      <c r="HL98" s="99"/>
      <c r="HM98" s="99"/>
      <c r="HN98" s="99"/>
      <c r="HO98" s="99"/>
      <c r="HP98" s="99"/>
      <c r="HQ98" s="99"/>
      <c r="HR98" s="99"/>
      <c r="HS98" s="99"/>
      <c r="HT98" s="99"/>
      <c r="HU98" s="99"/>
      <c r="HV98" s="99"/>
      <c r="HW98" s="99">
        <f t="shared" ref="HW98:JX98" si="737">MOD(ROUND(HW67*2,-1)/2,360)</f>
        <v>325</v>
      </c>
      <c r="HX98" s="99">
        <f t="shared" si="737"/>
        <v>320</v>
      </c>
      <c r="HY98" s="99">
        <f t="shared" si="737"/>
        <v>320</v>
      </c>
      <c r="HZ98" s="99">
        <f t="shared" si="737"/>
        <v>315</v>
      </c>
      <c r="IA98" s="99">
        <f t="shared" si="737"/>
        <v>315</v>
      </c>
      <c r="IB98" s="99">
        <f t="shared" si="737"/>
        <v>315</v>
      </c>
      <c r="IC98" s="99">
        <f t="shared" si="737"/>
        <v>310</v>
      </c>
      <c r="ID98" s="99">
        <f t="shared" si="737"/>
        <v>310</v>
      </c>
      <c r="IE98" s="99">
        <f t="shared" si="737"/>
        <v>310</v>
      </c>
      <c r="IF98" s="99">
        <f t="shared" si="737"/>
        <v>310</v>
      </c>
      <c r="IG98" s="99">
        <f t="shared" si="737"/>
        <v>310</v>
      </c>
      <c r="IH98" s="99">
        <f t="shared" si="737"/>
        <v>310</v>
      </c>
      <c r="II98" s="99">
        <f t="shared" si="737"/>
        <v>310</v>
      </c>
      <c r="IJ98" s="99">
        <f t="shared" si="737"/>
        <v>310</v>
      </c>
      <c r="IK98" s="99">
        <f t="shared" si="737"/>
        <v>310</v>
      </c>
      <c r="IL98" s="99">
        <f t="shared" si="737"/>
        <v>305</v>
      </c>
      <c r="IM98" s="99">
        <f t="shared" si="737"/>
        <v>305</v>
      </c>
      <c r="IN98" s="99">
        <f t="shared" si="737"/>
        <v>305</v>
      </c>
      <c r="IO98" s="99">
        <f t="shared" si="737"/>
        <v>305</v>
      </c>
      <c r="IP98" s="99">
        <f t="shared" si="737"/>
        <v>305</v>
      </c>
      <c r="IQ98" s="99">
        <f t="shared" si="737"/>
        <v>305</v>
      </c>
      <c r="IR98" s="99">
        <f t="shared" si="737"/>
        <v>305</v>
      </c>
      <c r="IS98" s="99">
        <f t="shared" si="737"/>
        <v>305</v>
      </c>
      <c r="IT98" s="99">
        <f t="shared" si="737"/>
        <v>305</v>
      </c>
      <c r="IU98" s="99">
        <f t="shared" si="737"/>
        <v>305</v>
      </c>
      <c r="IV98" s="99">
        <f t="shared" si="737"/>
        <v>305</v>
      </c>
      <c r="IW98" s="99">
        <f t="shared" si="737"/>
        <v>305</v>
      </c>
      <c r="IX98" s="99">
        <f t="shared" si="737"/>
        <v>305</v>
      </c>
      <c r="IY98" s="99">
        <f t="shared" si="737"/>
        <v>305</v>
      </c>
      <c r="IZ98" s="99">
        <f t="shared" si="737"/>
        <v>305</v>
      </c>
      <c r="JA98" s="99">
        <f t="shared" si="737"/>
        <v>305</v>
      </c>
      <c r="JB98" s="99">
        <f t="shared" si="737"/>
        <v>305</v>
      </c>
      <c r="JC98" s="99">
        <f t="shared" si="737"/>
        <v>305</v>
      </c>
      <c r="JD98" s="99">
        <f t="shared" si="737"/>
        <v>305</v>
      </c>
      <c r="JE98" s="99">
        <f t="shared" si="737"/>
        <v>305</v>
      </c>
      <c r="JF98" s="99">
        <f t="shared" si="737"/>
        <v>305</v>
      </c>
      <c r="JG98" s="99">
        <f t="shared" si="737"/>
        <v>305</v>
      </c>
      <c r="JH98" s="99">
        <f t="shared" si="737"/>
        <v>300</v>
      </c>
      <c r="JI98" s="99">
        <f t="shared" si="737"/>
        <v>300</v>
      </c>
      <c r="JJ98" s="99">
        <f t="shared" si="737"/>
        <v>300</v>
      </c>
      <c r="JK98" s="99">
        <f t="shared" si="737"/>
        <v>300</v>
      </c>
      <c r="JL98" s="99">
        <f t="shared" si="737"/>
        <v>300</v>
      </c>
      <c r="JM98" s="99">
        <f t="shared" si="737"/>
        <v>300</v>
      </c>
      <c r="JN98" s="99">
        <f t="shared" si="737"/>
        <v>300</v>
      </c>
      <c r="JO98" s="99">
        <f t="shared" si="737"/>
        <v>300</v>
      </c>
      <c r="JP98" s="99">
        <f t="shared" si="737"/>
        <v>300</v>
      </c>
      <c r="JQ98" s="99">
        <f t="shared" si="737"/>
        <v>300</v>
      </c>
      <c r="JR98" s="99">
        <f t="shared" si="737"/>
        <v>300</v>
      </c>
      <c r="JS98" s="99">
        <f t="shared" si="737"/>
        <v>300</v>
      </c>
      <c r="JT98" s="99">
        <f t="shared" si="737"/>
        <v>300</v>
      </c>
      <c r="JU98" s="99">
        <f t="shared" si="737"/>
        <v>300</v>
      </c>
      <c r="JV98" s="99">
        <f t="shared" si="737"/>
        <v>295</v>
      </c>
      <c r="JW98" s="99">
        <f t="shared" si="737"/>
        <v>295</v>
      </c>
      <c r="JX98" s="99">
        <f t="shared" si="737"/>
        <v>295</v>
      </c>
      <c r="JY98" s="99"/>
      <c r="JZ98" s="99"/>
      <c r="KA98" s="99"/>
      <c r="KH98" s="103">
        <v>30</v>
      </c>
      <c r="KI98" s="100">
        <f>'initial figures'!$U53/(KI36)</f>
        <v>31511.343011648518</v>
      </c>
      <c r="KJ98" s="100">
        <f>'initial figures'!$U53/(KJ36)</f>
        <v>23231.259548762166</v>
      </c>
      <c r="KK98" s="100">
        <f>'initial figures'!$U53/(KK36)</f>
        <v>20464.303922089981</v>
      </c>
      <c r="KL98" s="100">
        <f>'initial figures'!$U53/(KL36)</f>
        <v>18265.155328818946</v>
      </c>
      <c r="KM98" s="100">
        <f>'initial figures'!$U53/(KM36)</f>
        <v>16480.584064316739</v>
      </c>
      <c r="KN98" s="100">
        <f>'initial figures'!$U53/(KN36)</f>
        <v>15006.271666064808</v>
      </c>
      <c r="KO98" s="100">
        <f>'initial figures'!$U53/(KO36)</f>
        <v>13769.368075740116</v>
      </c>
      <c r="KP98" s="100">
        <f>'initial figures'!$U53/(KP36)</f>
        <v>12717.743547173886</v>
      </c>
      <c r="KQ98" s="100">
        <f>'initial figures'!$U53/(KQ36)</f>
        <v>11813.250393762437</v>
      </c>
      <c r="KR98" s="100">
        <f>'initial figures'!$U53/(KR36)</f>
        <v>11027.402096288293</v>
      </c>
      <c r="KS98" s="100">
        <f>'initial figures'!$U53/(KS36)</f>
        <v>10338.536425455588</v>
      </c>
      <c r="KT98" s="100">
        <f>'initial figures'!$U53/(KT36)</f>
        <v>9729.9098505669572</v>
      </c>
      <c r="KU98" s="100">
        <f>'initial figures'!$U53/(KU36)</f>
        <v>9188.3897645233756</v>
      </c>
      <c r="KV98" s="100">
        <f>'initial figures'!$U53/(KV36)</f>
        <v>8703.5389939321758</v>
      </c>
      <c r="KW98" s="100">
        <f>'initial figures'!$U53/(KW36)</f>
        <v>8266.9631279198711</v>
      </c>
      <c r="KX98" s="100">
        <f>'initial figures'!$U53/(KX36)</f>
        <v>7871.8373701126557</v>
      </c>
      <c r="KY98" s="100">
        <f>'initial figures'!$U53/(KY36)</f>
        <v>7512.5582369995718</v>
      </c>
      <c r="KZ98" s="100">
        <f>'initial figures'!$U53/(KZ36)</f>
        <v>7184.4835297543013</v>
      </c>
      <c r="LA98" s="100">
        <f>'initial figures'!$U53/(LA36)</f>
        <v>7184.4835297543013</v>
      </c>
      <c r="LB98" s="100">
        <f>'initial figures'!$U53/(LB36)</f>
        <v>6712.3134355946604</v>
      </c>
      <c r="LC98" s="100">
        <f>'initial figures'!$U53/(LC36)</f>
        <v>6498.6263693394494</v>
      </c>
      <c r="LD98" s="100">
        <f>'initial figures'!$U53/(LD36)</f>
        <v>6298.0508594155144</v>
      </c>
      <c r="LE98" s="100">
        <f>'initial figures'!$U53/(LE36)</f>
        <v>6109.4223732228502</v>
      </c>
      <c r="LF98" s="100">
        <f>'initial figures'!$U53/(LF36)</f>
        <v>5931.709622097881</v>
      </c>
      <c r="LG98" s="100">
        <f>'initial figures'!$U53/(LG36)</f>
        <v>5763.9961285950949</v>
      </c>
      <c r="LH98" s="100">
        <f>'initial figures'!$U53/(LH36)</f>
        <v>5605.4647564017196</v>
      </c>
      <c r="LI98" s="100">
        <f>'initial figures'!$U53/(LI36)</f>
        <v>5455.3846645354224</v>
      </c>
      <c r="LJ98" s="100">
        <f>'initial figures'!$U53/(LJ36)</f>
        <v>5313.1002559030985</v>
      </c>
      <c r="LK98" s="100">
        <f>'initial figures'!$U53/(LK36)</f>
        <v>5178.02177488296</v>
      </c>
      <c r="LL98" s="100">
        <f>'initial figures'!$U53/(LL36)</f>
        <v>5049.6172749900861</v>
      </c>
      <c r="LM98" s="100">
        <f>'initial figures'!$U53/(LM36)</f>
        <v>4927.4057301204257</v>
      </c>
      <c r="LN98" s="100">
        <f>'initial figures'!$U53/(LN36)</f>
        <v>4810.9511045138142</v>
      </c>
      <c r="LO98" s="100">
        <f>'initial figures'!$U53/(LO36)</f>
        <v>4699.8572298343033</v>
      </c>
      <c r="LP98" s="100">
        <f>'initial figures'!$U53/(LP36)</f>
        <v>4593.7633644649513</v>
      </c>
      <c r="LQ98" s="100">
        <f>'initial figures'!$U53/(LQ36)</f>
        <v>4492.3403316551903</v>
      </c>
      <c r="LR98" s="100">
        <f>'initial figures'!$U53/(LR36)</f>
        <v>4395.2871506222482</v>
      </c>
      <c r="LS98" s="100">
        <f>'initial figures'!$U53/(LS36)</f>
        <v>4398.4306860044035</v>
      </c>
      <c r="LT98" s="100">
        <f>'initial figures'!$U53/(LT36)</f>
        <v>4252.8998579326189</v>
      </c>
      <c r="LU98" s="100">
        <f>'initial figures'!$U53/(LU36)</f>
        <v>4183.3336227339532</v>
      </c>
      <c r="LV98" s="100">
        <f>'initial figures'!$U53/(LV36)</f>
        <v>4115.7932026314056</v>
      </c>
      <c r="LW98" s="100">
        <f>'initial figures'!$U53/(LW36)</f>
        <v>4050.202227245848</v>
      </c>
      <c r="LX98" s="100">
        <f>'initial figures'!$U53/(LX36)</f>
        <v>3986.4873431573956</v>
      </c>
      <c r="LY98" s="100">
        <f>'initial figures'!$U53/(LY36)</f>
        <v>3924.5781420235335</v>
      </c>
      <c r="LZ98" s="100">
        <f>'initial figures'!$U53/(LZ36)</f>
        <v>3864.4070799407677</v>
      </c>
      <c r="MA98" s="100">
        <f>'initial figures'!$U53/(MA36)</f>
        <v>3805.9093904591714</v>
      </c>
      <c r="MB98" s="100">
        <f>'initial figures'!$U53/(MB36)</f>
        <v>3749.0229932326092</v>
      </c>
      <c r="MC98" s="100">
        <f>'initial figures'!$U53/(MC36)</f>
        <v>3693.6883999286924</v>
      </c>
      <c r="MD98" s="100">
        <f>'initial figures'!$U53/(MD36)</f>
        <v>3639.8486187211606</v>
      </c>
      <c r="ME98" s="100">
        <f>'initial figures'!$U53/(ME36)</f>
        <v>3587.4490584347645</v>
      </c>
      <c r="MF98" s="100">
        <f>'initial figures'!$U53/(MF36)</f>
        <v>3536.437433201465</v>
      </c>
      <c r="MG98" s="100">
        <f>'initial figures'!$U53/(MG36)</f>
        <v>3486.7636683102401</v>
      </c>
      <c r="MH98" s="100">
        <f>'initial figures'!$U53/(MH36)</f>
        <v>3438.3798077858678</v>
      </c>
      <c r="MI98" s="100">
        <f>'initial figures'!$U53/(MI36)</f>
        <v>3391.2399241098951</v>
      </c>
      <c r="MJ98" s="100">
        <f>'initial figures'!$U53/(MJ36)</f>
        <v>3345.3000303958274</v>
      </c>
      <c r="MK98" s="100"/>
      <c r="ML98" s="100"/>
      <c r="MM98" s="100"/>
      <c r="MN98" s="100"/>
      <c r="MO98" s="100"/>
      <c r="MP98" s="100"/>
      <c r="MQ98" s="100"/>
      <c r="MR98" s="100"/>
      <c r="MS98" s="100"/>
      <c r="MT98" s="100"/>
      <c r="MU98" s="100"/>
      <c r="MV98" s="100"/>
      <c r="MW98" s="100"/>
      <c r="MX98" s="100"/>
      <c r="MY98" s="100"/>
      <c r="MZ98" s="100"/>
      <c r="NA98" s="100"/>
      <c r="NB98" s="100"/>
      <c r="NC98" s="100"/>
      <c r="ND98" s="100"/>
      <c r="NE98" s="100"/>
      <c r="NF98" s="100"/>
      <c r="NG98" s="100">
        <f t="shared" ref="NG98:PH98" si="738">MOD(ROUND(NG67*2,-1)/2,360)</f>
        <v>325</v>
      </c>
      <c r="NH98" s="100">
        <f t="shared" si="738"/>
        <v>320</v>
      </c>
      <c r="NI98" s="100">
        <f t="shared" si="738"/>
        <v>320</v>
      </c>
      <c r="NJ98" s="100">
        <f t="shared" si="738"/>
        <v>315</v>
      </c>
      <c r="NK98" s="100">
        <f t="shared" si="738"/>
        <v>315</v>
      </c>
      <c r="NL98" s="100">
        <f t="shared" si="738"/>
        <v>315</v>
      </c>
      <c r="NM98" s="100">
        <f t="shared" si="738"/>
        <v>310</v>
      </c>
      <c r="NN98" s="100">
        <f t="shared" si="738"/>
        <v>310</v>
      </c>
      <c r="NO98" s="100">
        <f t="shared" si="738"/>
        <v>310</v>
      </c>
      <c r="NP98" s="100">
        <f t="shared" si="738"/>
        <v>310</v>
      </c>
      <c r="NQ98" s="100">
        <f t="shared" si="738"/>
        <v>310</v>
      </c>
      <c r="NR98" s="100">
        <f t="shared" si="738"/>
        <v>310</v>
      </c>
      <c r="NS98" s="100">
        <f t="shared" si="738"/>
        <v>310</v>
      </c>
      <c r="NT98" s="100">
        <f t="shared" si="738"/>
        <v>310</v>
      </c>
      <c r="NU98" s="100">
        <f t="shared" si="738"/>
        <v>310</v>
      </c>
      <c r="NV98" s="100">
        <f t="shared" si="738"/>
        <v>305</v>
      </c>
      <c r="NW98" s="100">
        <f t="shared" si="738"/>
        <v>305</v>
      </c>
      <c r="NX98" s="100">
        <f t="shared" si="738"/>
        <v>305</v>
      </c>
      <c r="NY98" s="100">
        <f t="shared" si="738"/>
        <v>305</v>
      </c>
      <c r="NZ98" s="100">
        <f t="shared" si="738"/>
        <v>305</v>
      </c>
      <c r="OA98" s="100">
        <f t="shared" si="738"/>
        <v>305</v>
      </c>
      <c r="OB98" s="100">
        <f t="shared" si="738"/>
        <v>305</v>
      </c>
      <c r="OC98" s="100">
        <f t="shared" si="738"/>
        <v>305</v>
      </c>
      <c r="OD98" s="100">
        <f t="shared" si="738"/>
        <v>305</v>
      </c>
      <c r="OE98" s="100">
        <f t="shared" si="738"/>
        <v>305</v>
      </c>
      <c r="OF98" s="100">
        <f t="shared" si="738"/>
        <v>305</v>
      </c>
      <c r="OG98" s="100">
        <f t="shared" si="738"/>
        <v>305</v>
      </c>
      <c r="OH98" s="100">
        <f t="shared" si="738"/>
        <v>305</v>
      </c>
      <c r="OI98" s="100">
        <f t="shared" si="738"/>
        <v>305</v>
      </c>
      <c r="OJ98" s="100">
        <f t="shared" si="738"/>
        <v>305</v>
      </c>
      <c r="OK98" s="100">
        <f t="shared" si="738"/>
        <v>305</v>
      </c>
      <c r="OL98" s="100">
        <f t="shared" si="738"/>
        <v>305</v>
      </c>
      <c r="OM98" s="100">
        <f t="shared" si="738"/>
        <v>305</v>
      </c>
      <c r="ON98" s="100">
        <f t="shared" si="738"/>
        <v>305</v>
      </c>
      <c r="OO98" s="100">
        <f t="shared" si="738"/>
        <v>305</v>
      </c>
      <c r="OP98" s="100">
        <f t="shared" si="738"/>
        <v>305</v>
      </c>
      <c r="OQ98" s="100">
        <f t="shared" si="738"/>
        <v>305</v>
      </c>
      <c r="OR98" s="100">
        <f t="shared" si="738"/>
        <v>300</v>
      </c>
      <c r="OS98" s="100">
        <f t="shared" si="738"/>
        <v>300</v>
      </c>
      <c r="OT98" s="100">
        <f t="shared" si="738"/>
        <v>300</v>
      </c>
      <c r="OU98" s="100">
        <f t="shared" si="738"/>
        <v>300</v>
      </c>
      <c r="OV98" s="100">
        <f t="shared" si="738"/>
        <v>300</v>
      </c>
      <c r="OW98" s="100">
        <f t="shared" si="738"/>
        <v>300</v>
      </c>
      <c r="OX98" s="100">
        <f t="shared" si="738"/>
        <v>300</v>
      </c>
      <c r="OY98" s="100">
        <f t="shared" si="738"/>
        <v>300</v>
      </c>
      <c r="OZ98" s="100">
        <f t="shared" si="738"/>
        <v>300</v>
      </c>
      <c r="PA98" s="100">
        <f t="shared" si="738"/>
        <v>300</v>
      </c>
      <c r="PB98" s="100">
        <f t="shared" si="738"/>
        <v>300</v>
      </c>
      <c r="PC98" s="100">
        <f t="shared" si="738"/>
        <v>300</v>
      </c>
      <c r="PD98" s="100">
        <f t="shared" si="738"/>
        <v>300</v>
      </c>
      <c r="PE98" s="100">
        <f t="shared" si="738"/>
        <v>300</v>
      </c>
      <c r="PF98" s="100">
        <f t="shared" si="738"/>
        <v>295</v>
      </c>
      <c r="PG98" s="100">
        <f t="shared" si="738"/>
        <v>295</v>
      </c>
      <c r="PH98" s="100">
        <f t="shared" si="738"/>
        <v>295</v>
      </c>
      <c r="PI98" s="100"/>
      <c r="PJ98" s="100"/>
      <c r="PK98" s="100"/>
    </row>
    <row r="99" spans="1:427" x14ac:dyDescent="0.2">
      <c r="A99" s="92"/>
      <c r="B99" s="92"/>
      <c r="C99" s="101"/>
      <c r="D99" s="98"/>
      <c r="E99" s="98"/>
      <c r="F99" s="98"/>
      <c r="G99" s="98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98"/>
      <c r="T99" s="98"/>
      <c r="U99" s="98"/>
      <c r="V99" s="98"/>
      <c r="W99" s="98"/>
      <c r="X99" s="98"/>
      <c r="Y99" s="98"/>
      <c r="Z99" s="98"/>
      <c r="AA99" s="98"/>
      <c r="AB99" s="98"/>
      <c r="AC99" s="98"/>
      <c r="AD99" s="98"/>
      <c r="AE99" s="98"/>
      <c r="AF99" s="98"/>
      <c r="AG99" s="98"/>
      <c r="AH99" s="98"/>
      <c r="AI99" s="98"/>
      <c r="AJ99" s="98"/>
      <c r="AK99" s="98"/>
      <c r="AL99" s="98"/>
      <c r="AM99" s="98"/>
      <c r="AN99" s="98"/>
      <c r="AO99" s="98"/>
      <c r="AP99" s="98"/>
      <c r="AQ99" s="98"/>
      <c r="AR99" s="98"/>
      <c r="AS99" s="98"/>
      <c r="AT99" s="98"/>
      <c r="AU99" s="98"/>
      <c r="AV99" s="98"/>
      <c r="AW99" s="98"/>
      <c r="AX99" s="98"/>
      <c r="AY99" s="98"/>
      <c r="AZ99" s="98"/>
      <c r="BA99" s="98"/>
      <c r="BB99" s="98"/>
      <c r="BC99" s="98"/>
      <c r="BD99" s="98"/>
      <c r="BE99" s="98"/>
      <c r="BF99" s="98"/>
      <c r="BG99" s="98"/>
      <c r="BH99" s="98"/>
      <c r="BI99" s="98"/>
      <c r="BJ99" s="98"/>
      <c r="BK99" s="98"/>
      <c r="BL99" s="98"/>
      <c r="BM99" s="98"/>
      <c r="BN99" s="98"/>
      <c r="BO99" s="98"/>
      <c r="BP99" s="98"/>
      <c r="BQ99" s="98"/>
      <c r="BR99" s="98"/>
      <c r="BS99" s="98"/>
      <c r="BT99" s="98"/>
      <c r="BU99" s="98"/>
      <c r="BV99" s="98"/>
      <c r="BW99" s="98"/>
      <c r="BX99" s="98"/>
      <c r="BY99" s="98"/>
      <c r="BZ99" s="98"/>
      <c r="CA99" s="98"/>
      <c r="CB99" s="98"/>
      <c r="CC99" s="98"/>
      <c r="CD99" s="98"/>
      <c r="CE99" s="98"/>
      <c r="CF99" s="98"/>
      <c r="CG99" s="98"/>
      <c r="CH99" s="98"/>
      <c r="CI99" s="98"/>
      <c r="CJ99" s="98"/>
      <c r="CK99" s="98"/>
      <c r="CL99" s="98"/>
      <c r="CM99" s="98"/>
      <c r="CN99" s="98"/>
      <c r="CO99" s="98"/>
      <c r="CP99" s="98"/>
      <c r="CQ99" s="98"/>
      <c r="CR99" s="98"/>
      <c r="CS99" s="98"/>
      <c r="CT99" s="98"/>
      <c r="CU99" s="98"/>
      <c r="CV99" s="98"/>
      <c r="CW99" s="98"/>
      <c r="CX99" s="98"/>
      <c r="CY99" s="98"/>
      <c r="CZ99" s="98"/>
      <c r="DA99" s="98"/>
      <c r="DB99" s="98"/>
      <c r="DC99" s="98"/>
      <c r="DD99" s="98"/>
      <c r="DE99" s="98"/>
      <c r="DF99" s="98"/>
      <c r="DG99" s="98"/>
      <c r="DH99" s="98"/>
      <c r="DI99" s="98"/>
      <c r="DJ99" s="98"/>
      <c r="DK99" s="98"/>
      <c r="DL99" s="98"/>
      <c r="DM99" s="98"/>
      <c r="DN99" s="98"/>
      <c r="DO99" s="98"/>
      <c r="DP99" s="98"/>
      <c r="DQ99" s="98"/>
      <c r="DR99" s="98"/>
      <c r="DS99" s="98"/>
      <c r="DT99" s="98"/>
      <c r="DU99" s="98"/>
      <c r="DV99" s="98"/>
      <c r="DW99" s="98"/>
      <c r="DX99" s="98"/>
      <c r="DY99" s="98"/>
      <c r="DZ99" s="98"/>
      <c r="EA99" s="98"/>
      <c r="EB99" s="98"/>
      <c r="EC99" s="98"/>
      <c r="ED99" s="98"/>
      <c r="EE99" s="98"/>
      <c r="EF99" s="98"/>
      <c r="EG99" s="98"/>
      <c r="EH99" s="98"/>
      <c r="EI99" s="98"/>
      <c r="EJ99" s="98"/>
      <c r="EK99" s="98"/>
      <c r="EL99" s="98"/>
      <c r="EM99" s="98"/>
      <c r="EN99" s="98"/>
      <c r="EO99" s="98"/>
      <c r="EP99" s="98"/>
      <c r="EU99" s="94"/>
      <c r="EV99" s="94"/>
      <c r="EW99" s="94"/>
      <c r="EX99" s="102"/>
      <c r="EY99" s="99"/>
      <c r="EZ99" s="99"/>
      <c r="FA99" s="99"/>
      <c r="FB99" s="99"/>
      <c r="FC99" s="99"/>
      <c r="FD99" s="99"/>
      <c r="FE99" s="99"/>
      <c r="FF99" s="99"/>
      <c r="FG99" s="99"/>
      <c r="FH99" s="99"/>
      <c r="FI99" s="99"/>
      <c r="FJ99" s="99"/>
      <c r="FK99" s="99"/>
      <c r="FL99" s="99"/>
      <c r="FM99" s="99"/>
      <c r="FN99" s="99"/>
      <c r="FO99" s="99"/>
      <c r="FP99" s="99"/>
      <c r="FQ99" s="99"/>
      <c r="FR99" s="99"/>
      <c r="FS99" s="99"/>
      <c r="FT99" s="99"/>
      <c r="FU99" s="99"/>
      <c r="FV99" s="99"/>
      <c r="FW99" s="99"/>
      <c r="FX99" s="99"/>
      <c r="FY99" s="99"/>
      <c r="FZ99" s="99"/>
      <c r="GA99" s="99"/>
      <c r="GB99" s="99"/>
      <c r="GC99" s="99"/>
      <c r="GD99" s="99"/>
      <c r="GE99" s="99"/>
      <c r="GF99" s="99"/>
      <c r="GG99" s="99"/>
      <c r="GH99" s="99"/>
      <c r="GI99" s="99"/>
      <c r="GJ99" s="99"/>
      <c r="GK99" s="99"/>
      <c r="GL99" s="99"/>
      <c r="GM99" s="99"/>
      <c r="GN99" s="99"/>
      <c r="GO99" s="99"/>
      <c r="GP99" s="99"/>
      <c r="GQ99" s="99"/>
      <c r="GR99" s="99"/>
      <c r="GS99" s="99"/>
      <c r="GT99" s="99"/>
      <c r="GU99" s="99"/>
      <c r="GV99" s="99"/>
      <c r="GW99" s="99"/>
      <c r="GX99" s="99"/>
      <c r="GY99" s="99"/>
      <c r="GZ99" s="99"/>
      <c r="HA99" s="99"/>
      <c r="HB99" s="99"/>
      <c r="HC99" s="99"/>
      <c r="HD99" s="99"/>
      <c r="HE99" s="99"/>
      <c r="HF99" s="99"/>
      <c r="HG99" s="99"/>
      <c r="HH99" s="99"/>
      <c r="HI99" s="99"/>
      <c r="HJ99" s="99"/>
      <c r="HK99" s="99"/>
      <c r="HL99" s="99"/>
      <c r="HM99" s="99"/>
      <c r="HN99" s="99"/>
      <c r="HO99" s="99"/>
      <c r="HP99" s="99"/>
      <c r="HQ99" s="99"/>
      <c r="HR99" s="99"/>
      <c r="HS99" s="99"/>
      <c r="HT99" s="99"/>
      <c r="HU99" s="99"/>
      <c r="HV99" s="99"/>
      <c r="HW99" s="99"/>
      <c r="HX99" s="99"/>
      <c r="HY99" s="99"/>
      <c r="HZ99" s="99"/>
      <c r="IA99" s="99"/>
      <c r="IB99" s="99"/>
      <c r="IC99" s="99"/>
      <c r="ID99" s="99"/>
      <c r="IE99" s="99"/>
      <c r="IF99" s="99"/>
      <c r="IG99" s="99"/>
      <c r="IH99" s="99"/>
      <c r="II99" s="99"/>
      <c r="IJ99" s="99"/>
      <c r="IK99" s="99"/>
      <c r="IL99" s="99"/>
      <c r="IM99" s="99"/>
      <c r="IN99" s="99"/>
      <c r="IO99" s="99"/>
      <c r="IP99" s="99"/>
      <c r="IQ99" s="99"/>
      <c r="IR99" s="99"/>
      <c r="IS99" s="99"/>
      <c r="IT99" s="99"/>
      <c r="IU99" s="99"/>
      <c r="IV99" s="99"/>
      <c r="IW99" s="99"/>
      <c r="IX99" s="99"/>
      <c r="IY99" s="99"/>
      <c r="IZ99" s="99"/>
      <c r="JA99" s="99"/>
      <c r="JB99" s="99"/>
      <c r="JC99" s="99"/>
      <c r="JD99" s="99"/>
      <c r="JE99" s="99"/>
      <c r="JF99" s="99"/>
      <c r="JG99" s="99"/>
      <c r="JH99" s="99"/>
      <c r="JI99" s="99"/>
      <c r="JJ99" s="99"/>
      <c r="JK99" s="99"/>
      <c r="JL99" s="99"/>
      <c r="JM99" s="99"/>
      <c r="JN99" s="99"/>
      <c r="JO99" s="99"/>
      <c r="JP99" s="99"/>
      <c r="JQ99" s="99"/>
      <c r="JR99" s="99"/>
      <c r="JS99" s="99"/>
      <c r="JT99" s="99"/>
      <c r="JU99" s="99"/>
      <c r="JV99" s="99"/>
      <c r="JW99" s="99"/>
      <c r="JX99" s="99"/>
      <c r="JY99" s="99"/>
      <c r="KH99" s="103"/>
      <c r="KI99" s="100"/>
      <c r="KJ99" s="100"/>
      <c r="KK99" s="100"/>
      <c r="KL99" s="100"/>
      <c r="KM99" s="100"/>
      <c r="KN99" s="100"/>
      <c r="KO99" s="100"/>
      <c r="KP99" s="100"/>
      <c r="KQ99" s="100"/>
      <c r="KR99" s="100"/>
      <c r="KS99" s="100"/>
      <c r="KT99" s="100"/>
      <c r="KU99" s="100"/>
      <c r="KV99" s="100"/>
      <c r="KW99" s="100"/>
      <c r="KX99" s="100"/>
      <c r="KY99" s="100"/>
      <c r="KZ99" s="100"/>
      <c r="LA99" s="100"/>
      <c r="LB99" s="100"/>
      <c r="LC99" s="100"/>
      <c r="LD99" s="100"/>
      <c r="LE99" s="100"/>
      <c r="LF99" s="100"/>
      <c r="LG99" s="100"/>
      <c r="LH99" s="100"/>
      <c r="LI99" s="100"/>
      <c r="LJ99" s="100"/>
      <c r="LK99" s="100"/>
      <c r="LL99" s="100"/>
      <c r="LM99" s="100"/>
      <c r="LN99" s="100"/>
      <c r="LO99" s="100"/>
      <c r="LP99" s="100"/>
      <c r="LQ99" s="100"/>
      <c r="LR99" s="100"/>
      <c r="LS99" s="100"/>
      <c r="LT99" s="100"/>
      <c r="LU99" s="100"/>
      <c r="LV99" s="100"/>
      <c r="LW99" s="100"/>
      <c r="LX99" s="100"/>
      <c r="LY99" s="100"/>
      <c r="LZ99" s="100"/>
      <c r="MA99" s="100"/>
      <c r="MB99" s="100"/>
      <c r="MC99" s="100"/>
      <c r="MD99" s="100"/>
      <c r="ME99" s="100"/>
      <c r="MF99" s="100"/>
      <c r="MG99" s="100"/>
      <c r="MH99" s="100"/>
      <c r="MI99" s="100"/>
      <c r="MJ99" s="100"/>
      <c r="MK99" s="100"/>
      <c r="ML99" s="100"/>
      <c r="MM99" s="100"/>
      <c r="MN99" s="100"/>
      <c r="MO99" s="100"/>
      <c r="MP99" s="100"/>
      <c r="MQ99" s="100"/>
      <c r="MR99" s="100"/>
      <c r="MS99" s="100"/>
      <c r="MT99" s="100"/>
      <c r="MU99" s="100"/>
      <c r="MV99" s="100"/>
      <c r="MW99" s="100"/>
      <c r="MX99" s="100"/>
      <c r="MY99" s="100"/>
      <c r="MZ99" s="100"/>
      <c r="NA99" s="100"/>
      <c r="NB99" s="100"/>
      <c r="NC99" s="100"/>
      <c r="ND99" s="100"/>
      <c r="NG99" s="100"/>
      <c r="NH99" s="100"/>
      <c r="NI99" s="100"/>
      <c r="NJ99" s="100"/>
      <c r="NK99" s="100"/>
      <c r="NL99" s="100"/>
      <c r="NM99" s="100"/>
      <c r="NN99" s="100"/>
      <c r="NO99" s="100"/>
      <c r="NP99" s="100"/>
      <c r="NQ99" s="100"/>
      <c r="NR99" s="100"/>
      <c r="NS99" s="100"/>
      <c r="NT99" s="100"/>
      <c r="NU99" s="100"/>
      <c r="NV99" s="100"/>
      <c r="NW99" s="100"/>
      <c r="NX99" s="100"/>
      <c r="NY99" s="100"/>
      <c r="NZ99" s="100"/>
      <c r="OA99" s="100"/>
      <c r="OB99" s="100"/>
      <c r="OC99" s="100"/>
      <c r="OD99" s="100"/>
      <c r="OE99" s="100"/>
      <c r="OF99" s="100"/>
      <c r="OG99" s="100"/>
      <c r="OH99" s="100"/>
      <c r="OI99" s="100"/>
      <c r="OJ99" s="100"/>
      <c r="OK99" s="100"/>
      <c r="OL99" s="100"/>
      <c r="OM99" s="100"/>
      <c r="ON99" s="100"/>
      <c r="OO99" s="100"/>
      <c r="OP99" s="100"/>
      <c r="OQ99" s="100"/>
      <c r="OR99" s="100"/>
      <c r="OS99" s="100"/>
      <c r="OT99" s="100"/>
      <c r="OU99" s="100"/>
      <c r="OV99" s="100"/>
      <c r="OW99" s="100"/>
      <c r="OX99" s="100"/>
      <c r="OY99" s="100"/>
      <c r="OZ99" s="100"/>
      <c r="PA99" s="100"/>
      <c r="PB99" s="100"/>
      <c r="PC99" s="100"/>
      <c r="PD99" s="100"/>
      <c r="PE99" s="100"/>
      <c r="PF99" s="100"/>
      <c r="PG99" s="100"/>
      <c r="PH99" s="100"/>
      <c r="PI99" s="100"/>
      <c r="PJ99" s="100"/>
      <c r="PK99" s="100"/>
    </row>
    <row r="100" spans="1:427" x14ac:dyDescent="0.2">
      <c r="A100" s="92"/>
      <c r="B100" s="92"/>
      <c r="C100" s="101"/>
      <c r="D100" s="98"/>
      <c r="E100" s="98"/>
      <c r="F100" s="98"/>
      <c r="G100" s="98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98"/>
      <c r="T100" s="98"/>
      <c r="U100" s="98"/>
      <c r="V100" s="98"/>
      <c r="W100" s="98"/>
      <c r="X100" s="98"/>
      <c r="Y100" s="98"/>
      <c r="Z100" s="98"/>
      <c r="AA100" s="98"/>
      <c r="AB100" s="98"/>
      <c r="AC100" s="98"/>
      <c r="AD100" s="98"/>
      <c r="AE100" s="98"/>
      <c r="AF100" s="98"/>
      <c r="AG100" s="98"/>
      <c r="AH100" s="98"/>
      <c r="AI100" s="98"/>
      <c r="AJ100" s="98"/>
      <c r="AK100" s="98"/>
      <c r="AL100" s="98"/>
      <c r="AM100" s="98"/>
      <c r="AN100" s="98"/>
      <c r="AO100" s="98"/>
      <c r="AP100" s="98"/>
      <c r="AQ100" s="98"/>
      <c r="AR100" s="98"/>
      <c r="AS100" s="98"/>
      <c r="AT100" s="98"/>
      <c r="AU100" s="98"/>
      <c r="AV100" s="98"/>
      <c r="AW100" s="98"/>
      <c r="AX100" s="98"/>
      <c r="AY100" s="98"/>
      <c r="AZ100" s="98"/>
      <c r="BA100" s="98"/>
      <c r="BB100" s="98"/>
      <c r="BC100" s="98"/>
      <c r="BD100" s="98"/>
      <c r="BE100" s="98"/>
      <c r="BF100" s="98"/>
      <c r="BG100" s="98"/>
      <c r="BH100" s="98"/>
      <c r="BI100" s="98"/>
      <c r="BJ100" s="98"/>
      <c r="BK100" s="98"/>
      <c r="BL100" s="98"/>
      <c r="BM100" s="98"/>
      <c r="BN100" s="98"/>
      <c r="BO100" s="98"/>
      <c r="BP100" s="98"/>
      <c r="BQ100" s="98"/>
      <c r="BR100" s="98"/>
      <c r="BS100" s="98"/>
      <c r="BT100" s="98"/>
      <c r="BU100" s="98"/>
      <c r="BV100" s="98"/>
      <c r="BW100" s="98"/>
      <c r="BX100" s="98"/>
      <c r="BY100" s="98"/>
      <c r="BZ100" s="98"/>
      <c r="CA100" s="98"/>
      <c r="CB100" s="98"/>
      <c r="CC100" s="98"/>
      <c r="CD100" s="98"/>
      <c r="CE100" s="98"/>
      <c r="CF100" s="98"/>
      <c r="CG100" s="98"/>
      <c r="CH100" s="98"/>
      <c r="CI100" s="98"/>
      <c r="CJ100" s="98"/>
      <c r="CK100" s="98"/>
      <c r="CL100" s="98"/>
      <c r="CM100" s="98"/>
      <c r="CN100" s="98"/>
      <c r="CO100" s="98"/>
      <c r="CP100" s="98"/>
      <c r="CQ100" s="98"/>
      <c r="CR100" s="98"/>
      <c r="CS100" s="98"/>
      <c r="CT100" s="98"/>
      <c r="CU100" s="98"/>
      <c r="CV100" s="98"/>
      <c r="CW100" s="98"/>
      <c r="CX100" s="98"/>
      <c r="CY100" s="98"/>
      <c r="CZ100" s="98"/>
      <c r="DA100" s="98"/>
      <c r="DB100" s="98"/>
      <c r="DC100" s="98"/>
      <c r="DD100" s="98"/>
      <c r="DE100" s="98"/>
      <c r="DF100" s="98"/>
      <c r="DG100" s="98"/>
      <c r="DH100" s="98"/>
      <c r="DI100" s="98"/>
      <c r="DJ100" s="98"/>
      <c r="DK100" s="98"/>
      <c r="DL100" s="98"/>
      <c r="DM100" s="98"/>
      <c r="DN100" s="98"/>
      <c r="DO100" s="98"/>
      <c r="DP100" s="98"/>
      <c r="DQ100" s="98"/>
      <c r="DR100" s="98"/>
      <c r="DS100" s="98"/>
      <c r="DT100" s="98"/>
      <c r="DU100" s="98"/>
      <c r="DV100" s="98"/>
      <c r="DW100" s="98"/>
      <c r="DX100" s="98"/>
      <c r="DY100" s="98"/>
      <c r="DZ100" s="98"/>
      <c r="EA100" s="98"/>
      <c r="EB100" s="98"/>
      <c r="EC100" s="98"/>
      <c r="ED100" s="98"/>
      <c r="EE100" s="98"/>
      <c r="EF100" s="98"/>
      <c r="EG100" s="98"/>
      <c r="EH100" s="98"/>
      <c r="EI100" s="98"/>
      <c r="EJ100" s="98"/>
      <c r="EK100" s="98"/>
      <c r="EL100" s="98"/>
      <c r="EM100" s="98"/>
      <c r="EN100" s="98"/>
      <c r="EO100" s="98"/>
      <c r="EP100" s="98"/>
      <c r="EU100" s="94"/>
      <c r="EV100" s="94"/>
      <c r="EW100" s="94"/>
      <c r="EX100" s="102"/>
      <c r="EY100" s="99"/>
      <c r="EZ100" s="99"/>
      <c r="FA100" s="99"/>
      <c r="FB100" s="99"/>
      <c r="FC100" s="99"/>
      <c r="FD100" s="99"/>
      <c r="FE100" s="99"/>
      <c r="FF100" s="99"/>
      <c r="FG100" s="99"/>
      <c r="FH100" s="99"/>
      <c r="FI100" s="99"/>
      <c r="FJ100" s="99"/>
      <c r="FK100" s="99"/>
      <c r="FL100" s="99"/>
      <c r="FM100" s="99"/>
      <c r="FN100" s="99"/>
      <c r="FO100" s="99"/>
      <c r="FP100" s="99"/>
      <c r="FQ100" s="99"/>
      <c r="FR100" s="99"/>
      <c r="FS100" s="99"/>
      <c r="FT100" s="99"/>
      <c r="FU100" s="99"/>
      <c r="FV100" s="99"/>
      <c r="FW100" s="99"/>
      <c r="FX100" s="99"/>
      <c r="FY100" s="99"/>
      <c r="FZ100" s="99"/>
      <c r="GA100" s="99"/>
      <c r="GB100" s="99"/>
      <c r="GC100" s="99"/>
      <c r="GD100" s="99"/>
      <c r="GE100" s="99"/>
      <c r="GF100" s="99"/>
      <c r="GG100" s="99"/>
      <c r="GH100" s="99"/>
      <c r="GI100" s="99"/>
      <c r="GJ100" s="99"/>
      <c r="GK100" s="99"/>
      <c r="GL100" s="99"/>
      <c r="GM100" s="99"/>
      <c r="GN100" s="99"/>
      <c r="GO100" s="99"/>
      <c r="GP100" s="99"/>
      <c r="GQ100" s="99"/>
      <c r="GR100" s="99"/>
      <c r="GS100" s="99"/>
      <c r="GT100" s="99"/>
      <c r="GU100" s="99"/>
      <c r="GV100" s="99"/>
      <c r="GW100" s="99"/>
      <c r="GX100" s="99"/>
      <c r="GY100" s="99"/>
      <c r="GZ100" s="99"/>
      <c r="HA100" s="99"/>
      <c r="HB100" s="99"/>
      <c r="HC100" s="99"/>
      <c r="HD100" s="99"/>
      <c r="HE100" s="99"/>
      <c r="HF100" s="99"/>
      <c r="HG100" s="99"/>
      <c r="HH100" s="99"/>
      <c r="HI100" s="99"/>
      <c r="HJ100" s="99"/>
      <c r="HK100" s="99"/>
      <c r="HL100" s="99"/>
      <c r="HM100" s="99"/>
      <c r="HN100" s="99"/>
      <c r="HO100" s="99"/>
      <c r="HP100" s="99"/>
      <c r="HQ100" s="99"/>
      <c r="HR100" s="99"/>
      <c r="HS100" s="99"/>
      <c r="HT100" s="99"/>
      <c r="HU100" s="99"/>
      <c r="HV100" s="99"/>
      <c r="HW100" s="99"/>
      <c r="HX100" s="99"/>
      <c r="HY100" s="99"/>
      <c r="HZ100" s="99"/>
      <c r="IA100" s="99"/>
      <c r="IB100" s="99"/>
      <c r="IC100" s="99"/>
      <c r="ID100" s="99"/>
      <c r="IE100" s="99"/>
      <c r="IF100" s="99"/>
      <c r="IG100" s="99"/>
      <c r="IH100" s="99"/>
      <c r="II100" s="99"/>
      <c r="IJ100" s="99"/>
      <c r="IK100" s="99"/>
      <c r="IL100" s="99"/>
      <c r="IM100" s="99"/>
      <c r="IN100" s="99"/>
      <c r="IO100" s="99"/>
      <c r="IP100" s="99"/>
      <c r="IQ100" s="99"/>
      <c r="IR100" s="99"/>
      <c r="IS100" s="99"/>
      <c r="IT100" s="99"/>
      <c r="IU100" s="99"/>
      <c r="IV100" s="99"/>
      <c r="IW100" s="99"/>
      <c r="IX100" s="99"/>
      <c r="IY100" s="99"/>
      <c r="IZ100" s="99"/>
      <c r="JA100" s="99"/>
      <c r="JB100" s="99"/>
      <c r="JC100" s="99"/>
      <c r="JD100" s="99"/>
      <c r="JE100" s="99"/>
      <c r="JF100" s="99"/>
      <c r="JG100" s="99"/>
      <c r="JH100" s="99"/>
      <c r="JI100" s="99"/>
      <c r="JJ100" s="99"/>
      <c r="JK100" s="99"/>
      <c r="JL100" s="99"/>
      <c r="JM100" s="99"/>
      <c r="JN100" s="99"/>
      <c r="JO100" s="99"/>
      <c r="JP100" s="99"/>
      <c r="JQ100" s="99"/>
      <c r="JR100" s="99"/>
      <c r="JS100" s="99"/>
      <c r="JT100" s="99"/>
      <c r="JU100" s="99"/>
      <c r="JV100" s="99"/>
      <c r="JW100" s="99"/>
      <c r="JX100" s="99"/>
      <c r="JY100" s="99"/>
      <c r="KH100" s="103"/>
      <c r="KI100" s="100"/>
      <c r="KJ100" s="100"/>
      <c r="KK100" s="100"/>
      <c r="KL100" s="100"/>
      <c r="KM100" s="100"/>
      <c r="KN100" s="100"/>
      <c r="KO100" s="100"/>
      <c r="KP100" s="100"/>
      <c r="KQ100" s="100"/>
      <c r="KR100" s="100"/>
      <c r="KS100" s="100"/>
      <c r="KT100" s="100"/>
      <c r="KU100" s="100"/>
      <c r="KV100" s="100"/>
      <c r="KW100" s="100"/>
      <c r="KX100" s="100"/>
      <c r="KY100" s="100"/>
      <c r="KZ100" s="100"/>
      <c r="LA100" s="100"/>
      <c r="LB100" s="100"/>
      <c r="LC100" s="100"/>
      <c r="LD100" s="100"/>
      <c r="LE100" s="100"/>
      <c r="LF100" s="100"/>
      <c r="LG100" s="100"/>
      <c r="LH100" s="100"/>
      <c r="LI100" s="100"/>
      <c r="LJ100" s="100"/>
      <c r="LK100" s="100"/>
      <c r="LL100" s="100"/>
      <c r="LM100" s="100"/>
      <c r="LN100" s="100"/>
      <c r="LO100" s="100"/>
      <c r="LP100" s="100"/>
      <c r="LQ100" s="100"/>
      <c r="LR100" s="100"/>
      <c r="LS100" s="100"/>
      <c r="LT100" s="100"/>
      <c r="LU100" s="100"/>
      <c r="LV100" s="100"/>
      <c r="LW100" s="100"/>
      <c r="LX100" s="100"/>
      <c r="LY100" s="100"/>
      <c r="LZ100" s="100"/>
      <c r="MA100" s="100"/>
      <c r="MB100" s="100"/>
      <c r="MC100" s="100"/>
      <c r="MD100" s="100"/>
      <c r="ME100" s="100"/>
      <c r="MF100" s="100"/>
      <c r="MG100" s="100"/>
      <c r="MH100" s="100"/>
      <c r="MI100" s="100"/>
      <c r="MJ100" s="100"/>
      <c r="MK100" s="100"/>
      <c r="ML100" s="100"/>
      <c r="MM100" s="100"/>
      <c r="MN100" s="100"/>
      <c r="MO100" s="100"/>
      <c r="MP100" s="100"/>
      <c r="MQ100" s="100"/>
      <c r="MR100" s="100"/>
      <c r="MS100" s="100"/>
      <c r="MT100" s="100"/>
      <c r="MU100" s="100"/>
      <c r="MV100" s="100"/>
      <c r="MW100" s="100"/>
      <c r="MX100" s="100"/>
      <c r="MY100" s="100"/>
      <c r="MZ100" s="100"/>
      <c r="NA100" s="100"/>
      <c r="NB100" s="100"/>
      <c r="NC100" s="100"/>
      <c r="ND100" s="100"/>
      <c r="NG100" s="100"/>
      <c r="NH100" s="100"/>
      <c r="NI100" s="100"/>
      <c r="NJ100" s="100"/>
      <c r="NK100" s="100"/>
      <c r="NL100" s="100"/>
      <c r="NM100" s="100"/>
      <c r="NN100" s="100"/>
      <c r="NO100" s="100"/>
      <c r="NP100" s="100"/>
      <c r="NQ100" s="100"/>
      <c r="NR100" s="100"/>
      <c r="NS100" s="100"/>
      <c r="NT100" s="100"/>
      <c r="NU100" s="100"/>
      <c r="NV100" s="100"/>
      <c r="NW100" s="100"/>
      <c r="NX100" s="100"/>
      <c r="NY100" s="100"/>
      <c r="NZ100" s="100"/>
      <c r="OA100" s="100"/>
      <c r="OB100" s="100"/>
      <c r="OC100" s="100"/>
      <c r="OD100" s="100"/>
      <c r="OE100" s="100"/>
      <c r="OF100" s="100"/>
      <c r="OG100" s="100"/>
      <c r="OH100" s="100"/>
      <c r="OI100" s="100"/>
      <c r="OJ100" s="100"/>
      <c r="OK100" s="100"/>
      <c r="OL100" s="100"/>
      <c r="OM100" s="100"/>
      <c r="ON100" s="100"/>
      <c r="OO100" s="100"/>
      <c r="OP100" s="100"/>
      <c r="OQ100" s="100"/>
      <c r="OR100" s="100"/>
      <c r="OS100" s="100"/>
      <c r="OT100" s="100"/>
      <c r="OU100" s="100"/>
      <c r="OV100" s="100"/>
      <c r="OW100" s="100"/>
      <c r="OX100" s="100"/>
      <c r="OY100" s="100"/>
      <c r="OZ100" s="100"/>
      <c r="PA100" s="100"/>
      <c r="PB100" s="100"/>
      <c r="PC100" s="100"/>
      <c r="PD100" s="100"/>
      <c r="PE100" s="100"/>
      <c r="PF100" s="100"/>
      <c r="PG100" s="100"/>
      <c r="PH100" s="100"/>
      <c r="PI100" s="100"/>
      <c r="PJ100" s="100"/>
      <c r="PK100" s="100"/>
    </row>
    <row r="101" spans="1:427" x14ac:dyDescent="0.2">
      <c r="A101" s="92"/>
      <c r="B101" s="92"/>
      <c r="C101" s="101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98"/>
      <c r="Y101" s="98"/>
      <c r="Z101" s="98"/>
      <c r="AA101" s="98"/>
      <c r="AB101" s="98"/>
      <c r="AC101" s="98"/>
      <c r="AD101" s="98"/>
      <c r="AE101" s="98"/>
      <c r="AF101" s="98"/>
      <c r="AG101" s="98"/>
      <c r="AH101" s="98"/>
      <c r="AI101" s="98"/>
      <c r="AJ101" s="98"/>
      <c r="AK101" s="98"/>
      <c r="AL101" s="98"/>
      <c r="AM101" s="98"/>
      <c r="AN101" s="98"/>
      <c r="AO101" s="98"/>
      <c r="AP101" s="98"/>
      <c r="AQ101" s="98"/>
      <c r="AR101" s="98"/>
      <c r="AS101" s="98"/>
      <c r="AT101" s="98"/>
      <c r="AU101" s="98"/>
      <c r="AV101" s="98"/>
      <c r="AW101" s="98"/>
      <c r="AX101" s="98"/>
      <c r="AY101" s="98"/>
      <c r="AZ101" s="98"/>
      <c r="BA101" s="98"/>
      <c r="BB101" s="98"/>
      <c r="BC101" s="98"/>
      <c r="BD101" s="98"/>
      <c r="BE101" s="98"/>
      <c r="BF101" s="98"/>
      <c r="BG101" s="98"/>
      <c r="BH101" s="98"/>
      <c r="BI101" s="98"/>
      <c r="BJ101" s="98"/>
      <c r="BK101" s="98"/>
      <c r="BL101" s="98"/>
      <c r="BM101" s="98"/>
      <c r="BN101" s="98"/>
      <c r="BO101" s="98"/>
      <c r="BP101" s="98"/>
      <c r="BQ101" s="98"/>
      <c r="BR101" s="98"/>
      <c r="BS101" s="98"/>
      <c r="BT101" s="98"/>
      <c r="BU101" s="98"/>
      <c r="BV101" s="98"/>
      <c r="BW101" s="98"/>
      <c r="BX101" s="98"/>
      <c r="BY101" s="98"/>
      <c r="BZ101" s="98"/>
      <c r="CA101" s="98"/>
      <c r="CB101" s="98"/>
      <c r="CC101" s="98"/>
      <c r="CD101" s="98"/>
      <c r="CE101" s="98"/>
      <c r="CF101" s="98"/>
      <c r="CG101" s="98"/>
      <c r="CH101" s="98"/>
      <c r="CI101" s="98"/>
      <c r="CJ101" s="98"/>
      <c r="CK101" s="98"/>
      <c r="CL101" s="98"/>
      <c r="CM101" s="98"/>
      <c r="CN101" s="98"/>
      <c r="CO101" s="98"/>
      <c r="CP101" s="98"/>
      <c r="CQ101" s="98"/>
      <c r="CR101" s="98"/>
      <c r="CS101" s="98"/>
      <c r="CT101" s="98"/>
      <c r="CU101" s="98"/>
      <c r="CV101" s="98"/>
      <c r="CW101" s="98"/>
      <c r="CX101" s="98"/>
      <c r="CY101" s="98"/>
      <c r="CZ101" s="98"/>
      <c r="DA101" s="98"/>
      <c r="DB101" s="98"/>
      <c r="DC101" s="98"/>
      <c r="DD101" s="98"/>
      <c r="DE101" s="98"/>
      <c r="DF101" s="98"/>
      <c r="DG101" s="98"/>
      <c r="DH101" s="98"/>
      <c r="DI101" s="98"/>
      <c r="DJ101" s="98"/>
      <c r="DK101" s="98"/>
      <c r="DL101" s="98"/>
      <c r="DM101" s="98"/>
      <c r="DN101" s="98"/>
      <c r="DO101" s="98"/>
      <c r="DP101" s="98"/>
      <c r="DQ101" s="98"/>
      <c r="DR101" s="98"/>
      <c r="DS101" s="98"/>
      <c r="DT101" s="98"/>
      <c r="DU101" s="98"/>
      <c r="DV101" s="98"/>
      <c r="DW101" s="98"/>
      <c r="DX101" s="98"/>
      <c r="DY101" s="98"/>
      <c r="DZ101" s="98"/>
      <c r="EA101" s="98"/>
      <c r="EB101" s="98"/>
      <c r="EC101" s="98"/>
      <c r="ED101" s="98"/>
      <c r="EE101" s="98"/>
      <c r="EF101" s="98"/>
      <c r="EG101" s="98"/>
      <c r="EH101" s="98"/>
      <c r="EI101" s="98"/>
      <c r="EJ101" s="98"/>
      <c r="EK101" s="98"/>
      <c r="EL101" s="98"/>
      <c r="EM101" s="98"/>
      <c r="EN101" s="98"/>
      <c r="EO101" s="98"/>
      <c r="EP101" s="98"/>
      <c r="EU101" s="94"/>
      <c r="EV101" s="94"/>
      <c r="EW101" s="94"/>
      <c r="EX101" s="102"/>
      <c r="EY101" s="99"/>
      <c r="EZ101" s="99"/>
      <c r="FA101" s="99"/>
      <c r="FB101" s="99"/>
      <c r="FC101" s="99"/>
      <c r="FD101" s="99"/>
      <c r="FE101" s="99"/>
      <c r="FF101" s="99"/>
      <c r="FG101" s="99"/>
      <c r="FH101" s="99"/>
      <c r="FI101" s="99"/>
      <c r="FJ101" s="99"/>
      <c r="FK101" s="99"/>
      <c r="FL101" s="99"/>
      <c r="FM101" s="99"/>
      <c r="FN101" s="99"/>
      <c r="FO101" s="99"/>
      <c r="FP101" s="99"/>
      <c r="FQ101" s="99"/>
      <c r="FR101" s="99"/>
      <c r="FS101" s="99"/>
      <c r="FT101" s="99"/>
      <c r="FU101" s="99"/>
      <c r="FV101" s="99"/>
      <c r="FW101" s="99"/>
      <c r="FX101" s="99"/>
      <c r="FY101" s="99"/>
      <c r="FZ101" s="99"/>
      <c r="GA101" s="99"/>
      <c r="GB101" s="99"/>
      <c r="GC101" s="99"/>
      <c r="GD101" s="99"/>
      <c r="GE101" s="99"/>
      <c r="GF101" s="99"/>
      <c r="GG101" s="99"/>
      <c r="GH101" s="99"/>
      <c r="GI101" s="99"/>
      <c r="GJ101" s="99"/>
      <c r="GK101" s="99"/>
      <c r="GL101" s="99"/>
      <c r="GM101" s="99"/>
      <c r="GN101" s="99"/>
      <c r="GO101" s="99"/>
      <c r="GP101" s="99"/>
      <c r="GQ101" s="99"/>
      <c r="GR101" s="99"/>
      <c r="GS101" s="99"/>
      <c r="GT101" s="99"/>
      <c r="GU101" s="99"/>
      <c r="GV101" s="99"/>
      <c r="GW101" s="99"/>
      <c r="GX101" s="99"/>
      <c r="GY101" s="99"/>
      <c r="GZ101" s="99"/>
      <c r="HA101" s="99"/>
      <c r="HB101" s="99"/>
      <c r="HC101" s="99"/>
      <c r="HD101" s="99"/>
      <c r="HE101" s="99"/>
      <c r="HF101" s="99"/>
      <c r="HG101" s="99"/>
      <c r="HH101" s="99"/>
      <c r="HI101" s="99"/>
      <c r="HJ101" s="99"/>
      <c r="HK101" s="99"/>
      <c r="HL101" s="99"/>
      <c r="HM101" s="99"/>
      <c r="HN101" s="99"/>
      <c r="HO101" s="99"/>
      <c r="HP101" s="99"/>
      <c r="HQ101" s="99"/>
      <c r="HR101" s="99"/>
      <c r="HS101" s="99"/>
      <c r="HT101" s="99"/>
      <c r="HU101" s="99"/>
      <c r="HV101" s="99"/>
      <c r="HW101" s="99"/>
      <c r="HX101" s="99"/>
      <c r="HY101" s="99"/>
      <c r="HZ101" s="99"/>
      <c r="IA101" s="99"/>
      <c r="IB101" s="99"/>
      <c r="IC101" s="99"/>
      <c r="ID101" s="99"/>
      <c r="IE101" s="99"/>
      <c r="IF101" s="99"/>
      <c r="IG101" s="99"/>
      <c r="IH101" s="99"/>
      <c r="II101" s="99"/>
      <c r="IJ101" s="99"/>
      <c r="IK101" s="99"/>
      <c r="IL101" s="99"/>
      <c r="IM101" s="99"/>
      <c r="IN101" s="99"/>
      <c r="IO101" s="99"/>
      <c r="IP101" s="99"/>
      <c r="IQ101" s="99"/>
      <c r="IR101" s="99"/>
      <c r="IS101" s="99"/>
      <c r="IT101" s="99"/>
      <c r="IU101" s="99"/>
      <c r="IV101" s="99"/>
      <c r="IW101" s="99"/>
      <c r="IX101" s="99"/>
      <c r="IY101" s="99"/>
      <c r="IZ101" s="99"/>
      <c r="JA101" s="99"/>
      <c r="JB101" s="99"/>
      <c r="JC101" s="99"/>
      <c r="JD101" s="99"/>
      <c r="JE101" s="99"/>
      <c r="JF101" s="99"/>
      <c r="JG101" s="99"/>
      <c r="JH101" s="99"/>
      <c r="JI101" s="99"/>
      <c r="JJ101" s="99"/>
      <c r="JK101" s="99"/>
      <c r="JL101" s="99"/>
      <c r="JM101" s="99"/>
      <c r="JN101" s="99"/>
      <c r="JO101" s="99"/>
      <c r="JP101" s="99"/>
      <c r="JQ101" s="99"/>
      <c r="JR101" s="99"/>
      <c r="JS101" s="99"/>
      <c r="JT101" s="99"/>
      <c r="JU101" s="99"/>
      <c r="JV101" s="99"/>
      <c r="JW101" s="99"/>
      <c r="JX101" s="99"/>
      <c r="JY101" s="99"/>
      <c r="KF101" s="96" t="s">
        <v>335</v>
      </c>
      <c r="KH101" s="103"/>
      <c r="KI101" s="100"/>
      <c r="KJ101" s="100"/>
      <c r="KK101" s="100"/>
      <c r="KL101" s="100"/>
      <c r="KM101" s="100"/>
      <c r="KN101" s="100"/>
      <c r="KO101" s="100"/>
      <c r="KP101" s="100"/>
      <c r="KQ101" s="100"/>
      <c r="KR101" s="100"/>
      <c r="KS101" s="100"/>
      <c r="KT101" s="100"/>
      <c r="KU101" s="100"/>
      <c r="KV101" s="100"/>
      <c r="KW101" s="100"/>
      <c r="KX101" s="100"/>
      <c r="KY101" s="100"/>
      <c r="KZ101" s="100"/>
      <c r="LA101" s="100"/>
      <c r="LB101" s="100"/>
      <c r="LC101" s="100"/>
      <c r="LD101" s="100"/>
      <c r="LE101" s="100"/>
      <c r="LF101" s="100"/>
      <c r="LG101" s="100"/>
      <c r="LH101" s="100"/>
      <c r="LI101" s="100"/>
      <c r="LJ101" s="100"/>
      <c r="LK101" s="100"/>
      <c r="LL101" s="100"/>
      <c r="LM101" s="100"/>
      <c r="LN101" s="100"/>
      <c r="LO101" s="100"/>
      <c r="LP101" s="100"/>
      <c r="LQ101" s="100"/>
      <c r="LR101" s="100"/>
      <c r="LS101" s="100"/>
      <c r="LT101" s="100"/>
      <c r="LU101" s="100"/>
      <c r="LV101" s="100"/>
      <c r="LW101" s="100"/>
      <c r="LX101" s="100"/>
      <c r="LY101" s="100"/>
      <c r="LZ101" s="100"/>
      <c r="MA101" s="100"/>
      <c r="MB101" s="100"/>
      <c r="MC101" s="100"/>
      <c r="MD101" s="100"/>
      <c r="ME101" s="100"/>
      <c r="MF101" s="100"/>
      <c r="MG101" s="100"/>
      <c r="MH101" s="100"/>
      <c r="MI101" s="100"/>
      <c r="MJ101" s="100"/>
      <c r="MK101" s="100"/>
      <c r="ML101" s="100"/>
      <c r="MM101" s="100"/>
      <c r="MN101" s="100"/>
      <c r="MO101" s="100"/>
      <c r="MP101" s="100"/>
      <c r="MQ101" s="100"/>
      <c r="MR101" s="100"/>
      <c r="MS101" s="100"/>
      <c r="MT101" s="100"/>
      <c r="MU101" s="100"/>
      <c r="MV101" s="100"/>
      <c r="MW101" s="100"/>
      <c r="MX101" s="100"/>
      <c r="MY101" s="100"/>
      <c r="MZ101" s="100"/>
      <c r="NA101" s="100"/>
      <c r="NB101" s="100"/>
      <c r="NC101" s="100"/>
      <c r="ND101" s="100"/>
      <c r="NG101" s="100"/>
      <c r="NH101" s="100"/>
      <c r="NI101" s="100"/>
      <c r="NJ101" s="100"/>
      <c r="NK101" s="100"/>
      <c r="NL101" s="100"/>
      <c r="NM101" s="100"/>
      <c r="NN101" s="100"/>
      <c r="NO101" s="100"/>
      <c r="NP101" s="100"/>
      <c r="NQ101" s="100"/>
      <c r="NR101" s="100"/>
      <c r="NS101" s="100"/>
      <c r="NT101" s="100"/>
      <c r="NU101" s="100"/>
      <c r="NV101" s="100"/>
      <c r="NW101" s="100"/>
      <c r="NX101" s="100"/>
      <c r="NY101" s="100"/>
      <c r="NZ101" s="100"/>
      <c r="OA101" s="100"/>
      <c r="OB101" s="100"/>
      <c r="OC101" s="100"/>
      <c r="OD101" s="100"/>
      <c r="OE101" s="100"/>
      <c r="OF101" s="100"/>
      <c r="OG101" s="100"/>
      <c r="OH101" s="100"/>
      <c r="OI101" s="100"/>
      <c r="OJ101" s="100"/>
      <c r="OK101" s="100"/>
      <c r="OL101" s="100"/>
      <c r="OM101" s="100"/>
      <c r="ON101" s="100"/>
      <c r="OO101" s="100"/>
      <c r="OP101" s="100"/>
      <c r="OQ101" s="100"/>
      <c r="OR101" s="100"/>
      <c r="OS101" s="100"/>
      <c r="OT101" s="100"/>
      <c r="OU101" s="100"/>
      <c r="OV101" s="100"/>
      <c r="OW101" s="100"/>
      <c r="OX101" s="100"/>
      <c r="OY101" s="100"/>
      <c r="OZ101" s="100"/>
      <c r="PA101" s="100"/>
      <c r="PB101" s="100"/>
      <c r="PC101" s="100"/>
      <c r="PD101" s="100"/>
      <c r="PE101" s="100"/>
      <c r="PF101" s="100"/>
      <c r="PG101" s="100"/>
      <c r="PH101" s="100"/>
      <c r="PI101" s="100"/>
      <c r="PJ101" s="100"/>
      <c r="PK101" s="100"/>
    </row>
    <row r="102" spans="1:427" x14ac:dyDescent="0.2">
      <c r="A102" s="92" t="s">
        <v>334</v>
      </c>
      <c r="B102" s="92"/>
      <c r="C102" s="101"/>
      <c r="D102" s="98"/>
      <c r="E102" s="98"/>
      <c r="F102" s="98"/>
      <c r="G102" s="98"/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  <c r="S102" s="98"/>
      <c r="T102" s="98"/>
      <c r="U102" s="98"/>
      <c r="V102" s="98"/>
      <c r="W102" s="98"/>
      <c r="X102" s="98"/>
      <c r="Y102" s="98"/>
      <c r="Z102" s="98"/>
      <c r="AA102" s="98"/>
      <c r="AB102" s="98"/>
      <c r="AC102" s="98"/>
      <c r="AD102" s="98"/>
      <c r="AE102" s="98"/>
      <c r="AF102" s="98"/>
      <c r="AG102" s="98"/>
      <c r="AH102" s="98"/>
      <c r="AI102" s="98"/>
      <c r="AJ102" s="98"/>
      <c r="AK102" s="98"/>
      <c r="AL102" s="98"/>
      <c r="AM102" s="98"/>
      <c r="AN102" s="98"/>
      <c r="AO102" s="98"/>
      <c r="AP102" s="98"/>
      <c r="AQ102" s="98"/>
      <c r="AR102" s="98"/>
      <c r="AS102" s="98"/>
      <c r="AT102" s="98"/>
      <c r="AU102" s="98"/>
      <c r="AV102" s="98"/>
      <c r="AW102" s="98"/>
      <c r="AX102" s="98"/>
      <c r="AY102" s="98"/>
      <c r="AZ102" s="98"/>
      <c r="BA102" s="98"/>
      <c r="BB102" s="98"/>
      <c r="BC102" s="98"/>
      <c r="BD102" s="98"/>
      <c r="BE102" s="98"/>
      <c r="BF102" s="98"/>
      <c r="BG102" s="98"/>
      <c r="BH102" s="98"/>
      <c r="BI102" s="98"/>
      <c r="BJ102" s="98"/>
      <c r="BK102" s="98"/>
      <c r="BL102" s="98"/>
      <c r="BM102" s="98"/>
      <c r="BN102" s="98"/>
      <c r="BO102" s="98"/>
      <c r="BP102" s="98"/>
      <c r="BQ102" s="98"/>
      <c r="BR102" s="98"/>
      <c r="BS102" s="98"/>
      <c r="BT102" s="98"/>
      <c r="BU102" s="98"/>
      <c r="BV102" s="98"/>
      <c r="BW102" s="98"/>
      <c r="BX102" s="98"/>
      <c r="BY102" s="98"/>
      <c r="BZ102" s="98"/>
      <c r="CA102" s="98"/>
      <c r="CB102" s="98"/>
      <c r="CC102" s="98"/>
      <c r="CD102" s="98"/>
      <c r="CE102" s="98"/>
      <c r="CF102" s="98"/>
      <c r="CG102" s="98"/>
      <c r="CH102" s="98"/>
      <c r="CI102" s="98"/>
      <c r="CJ102" s="98"/>
      <c r="CK102" s="98"/>
      <c r="CL102" s="98"/>
      <c r="CM102" s="98"/>
      <c r="CN102" s="98"/>
      <c r="CO102" s="98"/>
      <c r="CP102" s="98"/>
      <c r="CQ102" s="98"/>
      <c r="CR102" s="98"/>
      <c r="CS102" s="98"/>
      <c r="CT102" s="98"/>
      <c r="CU102" s="98"/>
      <c r="CV102" s="98"/>
      <c r="CW102" s="98"/>
      <c r="CX102" s="98"/>
      <c r="CY102" s="98"/>
      <c r="CZ102" s="98"/>
      <c r="DA102" s="98"/>
      <c r="DB102" s="98"/>
      <c r="DC102" s="98"/>
      <c r="DD102" s="98"/>
      <c r="DE102" s="98"/>
      <c r="DF102" s="98"/>
      <c r="DG102" s="98"/>
      <c r="DH102" s="98"/>
      <c r="DI102" s="98"/>
      <c r="DJ102" s="98"/>
      <c r="DK102" s="98"/>
      <c r="DL102" s="98"/>
      <c r="DM102" s="98"/>
      <c r="DN102" s="98"/>
      <c r="DO102" s="98"/>
      <c r="DP102" s="98"/>
      <c r="DQ102" s="98"/>
      <c r="DR102" s="98"/>
      <c r="DS102" s="98"/>
      <c r="DT102" s="98"/>
      <c r="DU102" s="98"/>
      <c r="DV102" s="98"/>
      <c r="DW102" s="98"/>
      <c r="DX102" s="98"/>
      <c r="DY102" s="98"/>
      <c r="DZ102" s="98"/>
      <c r="EA102" s="98"/>
      <c r="EB102" s="98"/>
      <c r="EC102" s="98"/>
      <c r="ED102" s="98"/>
      <c r="EE102" s="98"/>
      <c r="EF102" s="98"/>
      <c r="EG102" s="98"/>
      <c r="EH102" s="98"/>
      <c r="EI102" s="98"/>
      <c r="EJ102" s="98"/>
      <c r="EK102" s="98"/>
      <c r="EL102" s="98"/>
      <c r="EM102" s="98"/>
      <c r="EN102" s="98"/>
      <c r="EO102" s="98"/>
      <c r="EP102" s="98"/>
      <c r="EU102" s="94"/>
      <c r="EV102" s="94"/>
      <c r="EW102" s="94"/>
      <c r="EX102" s="102"/>
      <c r="EY102" s="99"/>
      <c r="EZ102" s="99"/>
      <c r="FA102" s="99"/>
      <c r="FB102" s="99"/>
      <c r="FC102" s="99"/>
      <c r="FD102" s="99"/>
      <c r="FE102" s="99"/>
      <c r="FF102" s="99"/>
      <c r="FG102" s="99"/>
      <c r="FH102" s="99"/>
      <c r="FI102" s="99"/>
      <c r="FJ102" s="99"/>
      <c r="FK102" s="99"/>
      <c r="FL102" s="99"/>
      <c r="FM102" s="99"/>
      <c r="FN102" s="99"/>
      <c r="FO102" s="99"/>
      <c r="FP102" s="99"/>
      <c r="FQ102" s="99"/>
      <c r="FR102" s="99"/>
      <c r="FS102" s="99"/>
      <c r="FT102" s="99"/>
      <c r="FU102" s="99"/>
      <c r="FV102" s="99"/>
      <c r="FW102" s="99"/>
      <c r="FX102" s="99"/>
      <c r="FY102" s="99"/>
      <c r="FZ102" s="99"/>
      <c r="GA102" s="99"/>
      <c r="GB102" s="99"/>
      <c r="GC102" s="99"/>
      <c r="GD102" s="99"/>
      <c r="GE102" s="99"/>
      <c r="GF102" s="99"/>
      <c r="GG102" s="99"/>
      <c r="GH102" s="99"/>
      <c r="GI102" s="99"/>
      <c r="GJ102" s="99"/>
      <c r="GK102" s="99"/>
      <c r="GL102" s="99"/>
      <c r="GM102" s="99"/>
      <c r="GN102" s="99"/>
      <c r="GO102" s="99"/>
      <c r="GP102" s="99"/>
      <c r="GQ102" s="99"/>
      <c r="GR102" s="99"/>
      <c r="GS102" s="99"/>
      <c r="GT102" s="99"/>
      <c r="GU102" s="99"/>
      <c r="GV102" s="99"/>
      <c r="GW102" s="99"/>
      <c r="GX102" s="99"/>
      <c r="GY102" s="99"/>
      <c r="GZ102" s="99"/>
      <c r="HA102" s="99"/>
      <c r="HB102" s="99"/>
      <c r="HC102" s="99"/>
      <c r="HD102" s="99"/>
      <c r="HE102" s="99"/>
      <c r="HF102" s="99"/>
      <c r="HG102" s="99"/>
      <c r="HH102" s="99"/>
      <c r="HI102" s="99"/>
      <c r="HJ102" s="99"/>
      <c r="HK102" s="99"/>
      <c r="HL102" s="99"/>
      <c r="HM102" s="99"/>
      <c r="HN102" s="99"/>
      <c r="HO102" s="99"/>
      <c r="HP102" s="99"/>
      <c r="HQ102" s="99"/>
      <c r="HR102" s="99"/>
      <c r="HS102" s="99"/>
      <c r="HT102" s="99"/>
      <c r="HU102" s="99"/>
      <c r="HV102" s="99"/>
      <c r="HW102" s="99"/>
      <c r="HX102" s="99"/>
      <c r="HY102" s="99"/>
      <c r="HZ102" s="99"/>
      <c r="IA102" s="99"/>
      <c r="IB102" s="99"/>
      <c r="IC102" s="99"/>
      <c r="ID102" s="99"/>
      <c r="IE102" s="99"/>
      <c r="IF102" s="99"/>
      <c r="IG102" s="99"/>
      <c r="IH102" s="99"/>
      <c r="II102" s="99"/>
      <c r="IJ102" s="99"/>
      <c r="IK102" s="99"/>
      <c r="IL102" s="99"/>
      <c r="IM102" s="99"/>
      <c r="IN102" s="99"/>
      <c r="IO102" s="99"/>
      <c r="IP102" s="99"/>
      <c r="IQ102" s="99"/>
      <c r="IR102" s="99"/>
      <c r="IS102" s="99"/>
      <c r="IT102" s="99"/>
      <c r="IU102" s="99"/>
      <c r="IV102" s="99"/>
      <c r="IW102" s="99"/>
      <c r="IX102" s="99"/>
      <c r="IY102" s="99"/>
      <c r="IZ102" s="99"/>
      <c r="JA102" s="99"/>
      <c r="JB102" s="99"/>
      <c r="JC102" s="99"/>
      <c r="JD102" s="99"/>
      <c r="JE102" s="99"/>
      <c r="JF102" s="99"/>
      <c r="JG102" s="99"/>
      <c r="JH102" s="99"/>
      <c r="JI102" s="99"/>
      <c r="JJ102" s="99"/>
      <c r="JK102" s="99"/>
      <c r="JL102" s="99"/>
      <c r="JM102" s="99"/>
      <c r="JN102" s="99"/>
      <c r="JO102" s="99"/>
      <c r="JP102" s="99"/>
      <c r="JQ102" s="99"/>
      <c r="JR102" s="99"/>
      <c r="JS102" s="99"/>
      <c r="JT102" s="99"/>
      <c r="JU102" s="99"/>
      <c r="JV102" s="99"/>
      <c r="JW102" s="99"/>
      <c r="JX102" s="99"/>
      <c r="JY102" s="99"/>
      <c r="KH102" s="103"/>
      <c r="KI102" s="100"/>
      <c r="KJ102" s="100"/>
      <c r="KK102" s="100"/>
      <c r="KL102" s="100"/>
      <c r="KM102" s="100"/>
      <c r="KN102" s="100"/>
      <c r="KO102" s="100"/>
      <c r="KP102" s="100"/>
      <c r="KQ102" s="100"/>
      <c r="KR102" s="100"/>
      <c r="KS102" s="100"/>
      <c r="KT102" s="100"/>
      <c r="KU102" s="100"/>
      <c r="KV102" s="100"/>
      <c r="KW102" s="100"/>
      <c r="KX102" s="100"/>
      <c r="KY102" s="100"/>
      <c r="KZ102" s="100"/>
      <c r="LA102" s="100"/>
      <c r="LB102" s="100"/>
      <c r="LC102" s="100"/>
      <c r="LD102" s="100"/>
      <c r="LE102" s="100"/>
      <c r="LF102" s="100"/>
      <c r="LG102" s="100"/>
      <c r="LH102" s="100"/>
      <c r="LI102" s="100"/>
      <c r="LJ102" s="100"/>
      <c r="LK102" s="100"/>
      <c r="LL102" s="100"/>
      <c r="LM102" s="100"/>
      <c r="LN102" s="100"/>
      <c r="LO102" s="100"/>
      <c r="LP102" s="100"/>
      <c r="LQ102" s="100"/>
      <c r="LR102" s="100"/>
      <c r="LS102" s="100"/>
      <c r="LT102" s="100"/>
      <c r="LU102" s="100"/>
      <c r="LV102" s="100"/>
      <c r="LW102" s="100"/>
      <c r="LX102" s="100"/>
      <c r="LY102" s="100"/>
      <c r="LZ102" s="100"/>
      <c r="MA102" s="100"/>
      <c r="MB102" s="100"/>
      <c r="MC102" s="100"/>
      <c r="MD102" s="100"/>
      <c r="ME102" s="100"/>
      <c r="MF102" s="100"/>
      <c r="MG102" s="100"/>
      <c r="MH102" s="100"/>
      <c r="MI102" s="100"/>
      <c r="MJ102" s="100"/>
      <c r="MK102" s="100"/>
      <c r="ML102" s="100"/>
      <c r="MM102" s="100"/>
      <c r="MN102" s="100"/>
      <c r="MO102" s="100"/>
      <c r="MP102" s="100"/>
      <c r="MQ102" s="100"/>
      <c r="MR102" s="100"/>
      <c r="MS102" s="100"/>
      <c r="MT102" s="100"/>
      <c r="MU102" s="100"/>
      <c r="MV102" s="100"/>
      <c r="MW102" s="100"/>
      <c r="MX102" s="100"/>
      <c r="MY102" s="100"/>
      <c r="MZ102" s="100"/>
      <c r="NA102" s="100"/>
      <c r="NB102" s="100"/>
      <c r="NC102" s="100"/>
      <c r="ND102" s="100"/>
      <c r="NG102" s="100"/>
      <c r="NH102" s="100"/>
      <c r="NI102" s="100"/>
      <c r="NJ102" s="100"/>
      <c r="NK102" s="100"/>
      <c r="NL102" s="100"/>
      <c r="NM102" s="100"/>
      <c r="NN102" s="100"/>
      <c r="NO102" s="100"/>
      <c r="NP102" s="100"/>
      <c r="NQ102" s="100"/>
      <c r="NR102" s="100"/>
      <c r="NS102" s="100"/>
      <c r="NT102" s="100"/>
      <c r="NU102" s="100"/>
      <c r="NV102" s="100"/>
      <c r="NW102" s="100"/>
      <c r="NX102" s="100"/>
      <c r="NY102" s="100"/>
      <c r="NZ102" s="100"/>
      <c r="OA102" s="100"/>
      <c r="OB102" s="100"/>
      <c r="OC102" s="100"/>
      <c r="OD102" s="100"/>
      <c r="OE102" s="100"/>
      <c r="OF102" s="100"/>
      <c r="OG102" s="100"/>
      <c r="OH102" s="100"/>
      <c r="OI102" s="100"/>
      <c r="OJ102" s="100"/>
      <c r="OK102" s="100"/>
      <c r="OL102" s="100"/>
      <c r="OM102" s="100"/>
      <c r="ON102" s="100"/>
      <c r="OO102" s="100"/>
      <c r="OP102" s="100"/>
      <c r="OQ102" s="100"/>
      <c r="OR102" s="100"/>
      <c r="OS102" s="100"/>
      <c r="OT102" s="100"/>
      <c r="OU102" s="100"/>
      <c r="OV102" s="100"/>
      <c r="OW102" s="100"/>
      <c r="OX102" s="100"/>
      <c r="OY102" s="100"/>
      <c r="OZ102" s="100"/>
      <c r="PA102" s="100"/>
      <c r="PB102" s="100"/>
      <c r="PC102" s="100"/>
      <c r="PD102" s="100"/>
      <c r="PE102" s="100"/>
      <c r="PF102" s="100"/>
      <c r="PG102" s="100"/>
      <c r="PH102" s="100"/>
      <c r="PI102" s="100"/>
      <c r="PJ102" s="100"/>
      <c r="PK102" s="100"/>
    </row>
    <row r="103" spans="1:427" x14ac:dyDescent="0.2">
      <c r="A103" s="92"/>
      <c r="B103" s="92"/>
      <c r="C103" s="101">
        <v>1</v>
      </c>
      <c r="D103" s="98"/>
      <c r="E103" s="98"/>
      <c r="F103" s="98"/>
      <c r="G103" s="98"/>
      <c r="H103" s="98"/>
      <c r="I103" s="98"/>
      <c r="J103" s="98"/>
      <c r="K103" s="98"/>
      <c r="L103" s="98"/>
      <c r="M103" s="98"/>
      <c r="N103" s="98"/>
      <c r="O103" s="98"/>
      <c r="P103" s="98"/>
      <c r="Q103" s="98"/>
      <c r="R103" s="98"/>
      <c r="S103" s="98"/>
      <c r="T103" s="98"/>
      <c r="U103" s="98"/>
      <c r="V103" s="98"/>
      <c r="W103" s="98"/>
      <c r="X103" s="98"/>
      <c r="Y103" s="98"/>
      <c r="Z103" s="98"/>
      <c r="AA103" s="98"/>
      <c r="AB103" s="98"/>
      <c r="AC103" s="98"/>
      <c r="AD103" s="98"/>
      <c r="AE103" s="98"/>
      <c r="AF103" s="98"/>
      <c r="AG103" s="98"/>
      <c r="AH103" s="98"/>
      <c r="AI103" s="98"/>
      <c r="AJ103" s="98"/>
      <c r="AK103" s="98"/>
      <c r="AL103" s="98"/>
      <c r="AM103" s="98"/>
      <c r="AN103" s="98"/>
      <c r="AO103" s="98"/>
      <c r="AP103" s="98"/>
      <c r="AQ103" s="98"/>
      <c r="AR103" s="98"/>
      <c r="AS103" s="98"/>
      <c r="AT103" s="98"/>
      <c r="AU103" s="98"/>
      <c r="AV103" s="98"/>
      <c r="AW103" s="98"/>
      <c r="AX103" s="98"/>
      <c r="AY103" s="98"/>
      <c r="AZ103" s="98"/>
      <c r="BA103" s="98"/>
      <c r="BB103" s="98"/>
      <c r="BC103" s="98"/>
      <c r="BD103" s="98"/>
      <c r="BE103" s="98"/>
      <c r="BF103" s="98"/>
      <c r="BG103" s="98"/>
      <c r="BH103" s="98"/>
      <c r="BI103" s="98"/>
      <c r="BJ103" s="98"/>
      <c r="BK103" s="98"/>
      <c r="BL103" s="98"/>
      <c r="BM103" s="98"/>
      <c r="BN103" s="98"/>
      <c r="BO103" s="98"/>
      <c r="BP103" s="98"/>
      <c r="BQ103" s="98"/>
      <c r="BR103" s="98"/>
      <c r="BS103" s="98"/>
      <c r="BT103" s="98"/>
      <c r="BU103" s="98"/>
      <c r="BV103" s="98"/>
      <c r="BW103" s="98"/>
      <c r="BX103" s="98"/>
      <c r="BY103" s="98"/>
      <c r="BZ103" s="98"/>
      <c r="CA103" s="98"/>
      <c r="CB103" s="98"/>
      <c r="CC103" s="98"/>
      <c r="CD103" s="98"/>
      <c r="CE103" s="98"/>
      <c r="CF103" s="98"/>
      <c r="CG103" s="98"/>
      <c r="CH103" s="98"/>
      <c r="CI103" s="98"/>
      <c r="CJ103" s="98"/>
      <c r="CK103" s="98"/>
      <c r="CL103" s="98"/>
      <c r="CM103" s="98"/>
      <c r="CN103" s="98"/>
      <c r="CO103" s="98"/>
      <c r="CP103" s="98"/>
      <c r="CQ103" s="98"/>
      <c r="CR103" s="98"/>
      <c r="CS103" s="98"/>
      <c r="CT103" s="98"/>
      <c r="CU103" s="98"/>
      <c r="CV103" s="98"/>
      <c r="CW103" s="98"/>
      <c r="CX103" s="98"/>
      <c r="CY103" s="98"/>
      <c r="CZ103" s="98"/>
      <c r="DA103" s="98"/>
      <c r="DB103" s="98"/>
      <c r="DC103" s="98"/>
      <c r="DD103" s="98"/>
      <c r="DE103" s="98"/>
      <c r="DF103" s="98"/>
      <c r="DG103" s="98"/>
      <c r="DH103" s="98"/>
      <c r="DI103" s="98"/>
      <c r="DJ103" s="98"/>
      <c r="DK103" s="98"/>
      <c r="DL103" s="98"/>
      <c r="DM103" s="98"/>
      <c r="DN103" s="98"/>
      <c r="DO103" s="98"/>
      <c r="DP103" s="98"/>
      <c r="DQ103" s="98"/>
      <c r="DR103" s="98"/>
      <c r="DS103" s="98"/>
      <c r="DT103" s="98"/>
      <c r="DU103" s="98"/>
      <c r="DV103" s="98"/>
      <c r="DW103" s="98"/>
      <c r="DX103" s="98"/>
      <c r="DY103" s="98"/>
      <c r="DZ103" s="98"/>
      <c r="EA103" s="98"/>
      <c r="EB103" s="98"/>
      <c r="EC103" s="98"/>
      <c r="ED103" s="98"/>
      <c r="EE103" s="98"/>
      <c r="EF103" s="98"/>
      <c r="EG103" s="98"/>
      <c r="EH103" s="98"/>
      <c r="EI103" s="98"/>
      <c r="EJ103" s="98"/>
      <c r="EK103" s="98"/>
      <c r="EL103" s="98"/>
      <c r="EM103" s="98"/>
      <c r="EN103" s="98"/>
      <c r="EO103" s="98"/>
      <c r="EP103" s="98"/>
      <c r="EU103" s="94"/>
      <c r="EV103" s="94"/>
      <c r="EW103" s="94"/>
      <c r="EX103" s="102"/>
      <c r="EY103" s="99"/>
      <c r="EZ103" s="99"/>
      <c r="FA103" s="99"/>
      <c r="FB103" s="99"/>
      <c r="FC103" s="99"/>
      <c r="FD103" s="99"/>
      <c r="FE103" s="99"/>
      <c r="FF103" s="99"/>
      <c r="FG103" s="99"/>
      <c r="FH103" s="99"/>
      <c r="FI103" s="99"/>
      <c r="FJ103" s="99"/>
      <c r="FK103" s="99"/>
      <c r="FL103" s="99"/>
      <c r="FM103" s="99"/>
      <c r="FN103" s="99"/>
      <c r="FO103" s="99"/>
      <c r="FP103" s="99"/>
      <c r="FQ103" s="99"/>
      <c r="FR103" s="99"/>
      <c r="FS103" s="99"/>
      <c r="FT103" s="99"/>
      <c r="FU103" s="99"/>
      <c r="FV103" s="99"/>
      <c r="FW103" s="99"/>
      <c r="FX103" s="99"/>
      <c r="FY103" s="99"/>
      <c r="FZ103" s="99"/>
      <c r="GA103" s="99"/>
      <c r="GB103" s="99"/>
      <c r="GC103" s="99"/>
      <c r="GD103" s="99"/>
      <c r="GE103" s="99"/>
      <c r="GF103" s="99"/>
      <c r="GG103" s="99"/>
      <c r="GH103" s="99"/>
      <c r="GI103" s="99"/>
      <c r="GJ103" s="99"/>
      <c r="GK103" s="99"/>
      <c r="GL103" s="99"/>
      <c r="GM103" s="99"/>
      <c r="GN103" s="99"/>
      <c r="GO103" s="99"/>
      <c r="GP103" s="99"/>
      <c r="GQ103" s="99"/>
      <c r="GR103" s="99"/>
      <c r="GS103" s="99"/>
      <c r="GT103" s="99"/>
      <c r="GU103" s="99"/>
      <c r="GV103" s="99"/>
      <c r="GW103" s="99"/>
      <c r="GX103" s="99"/>
      <c r="GY103" s="99"/>
      <c r="GZ103" s="99"/>
      <c r="HA103" s="99"/>
      <c r="HB103" s="99"/>
      <c r="HC103" s="99"/>
      <c r="HD103" s="99"/>
      <c r="HE103" s="99"/>
      <c r="HF103" s="99"/>
      <c r="HG103" s="99"/>
      <c r="HH103" s="99"/>
      <c r="HI103" s="99"/>
      <c r="HJ103" s="99"/>
      <c r="HK103" s="99"/>
      <c r="HL103" s="99"/>
      <c r="HM103" s="99"/>
      <c r="HN103" s="99"/>
      <c r="HO103" s="99"/>
      <c r="HP103" s="99"/>
      <c r="HQ103" s="99"/>
      <c r="HR103" s="99"/>
      <c r="HS103" s="99"/>
      <c r="HT103" s="99"/>
      <c r="HU103" s="99"/>
      <c r="HV103" s="99"/>
      <c r="HW103" s="99"/>
      <c r="HX103" s="99"/>
      <c r="HY103" s="99"/>
      <c r="HZ103" s="99"/>
      <c r="IA103" s="99"/>
      <c r="IB103" s="99"/>
      <c r="IC103" s="99"/>
      <c r="ID103" s="99"/>
      <c r="IE103" s="99"/>
      <c r="IF103" s="99"/>
      <c r="IG103" s="99"/>
      <c r="IH103" s="99"/>
      <c r="II103" s="99"/>
      <c r="IJ103" s="99"/>
      <c r="IK103" s="99"/>
      <c r="IL103" s="99"/>
      <c r="IM103" s="99"/>
      <c r="IN103" s="99"/>
      <c r="IO103" s="99"/>
      <c r="IP103" s="99"/>
      <c r="IQ103" s="99"/>
      <c r="IR103" s="99"/>
      <c r="IS103" s="99"/>
      <c r="IT103" s="99"/>
      <c r="IU103" s="99"/>
      <c r="IV103" s="99"/>
      <c r="IW103" s="99"/>
      <c r="IX103" s="99"/>
      <c r="IY103" s="99"/>
      <c r="IZ103" s="99"/>
      <c r="JA103" s="99"/>
      <c r="JB103" s="99"/>
      <c r="JC103" s="99"/>
      <c r="JD103" s="99"/>
      <c r="JE103" s="99"/>
      <c r="JF103" s="99"/>
      <c r="JG103" s="99"/>
      <c r="JH103" s="99"/>
      <c r="JI103" s="99"/>
      <c r="JJ103" s="99"/>
      <c r="JK103" s="99"/>
      <c r="JL103" s="99"/>
      <c r="JM103" s="99"/>
      <c r="JN103" s="99"/>
      <c r="JO103" s="99"/>
      <c r="JP103" s="99"/>
      <c r="JQ103" s="99"/>
      <c r="JR103" s="99"/>
      <c r="JS103" s="99"/>
      <c r="JT103" s="99"/>
      <c r="JU103" s="99"/>
      <c r="JV103" s="99"/>
      <c r="JW103" s="99"/>
      <c r="JX103" s="99"/>
      <c r="JY103" s="99"/>
      <c r="KH103" s="103">
        <v>1</v>
      </c>
      <c r="KI103" s="100">
        <f>KI69/(10^('Attenuation due to air absorpti'!$C$9*KI7/20))</f>
        <v>144130.9531260693</v>
      </c>
      <c r="KJ103" s="100">
        <f>KJ69/(10^('Attenuation due to air absorpti'!$C$9*KJ7/20))</f>
        <v>117058.95226946844</v>
      </c>
      <c r="KK103" s="100">
        <f>KK69/(10^('Attenuation due to air absorpti'!$C$9*KK7/20))</f>
        <v>105897.86287410598</v>
      </c>
      <c r="KL103" s="100">
        <f>KL69/(10^('Attenuation due to air absorpti'!$C$9*KL7/20))</f>
        <v>96263.423917943845</v>
      </c>
      <c r="KM103" s="100">
        <f>KM69/(10^('Attenuation due to air absorpti'!$C$9*KM7/20))</f>
        <v>87966.345485219543</v>
      </c>
      <c r="KN103" s="100">
        <f>KN69/(10^('Attenuation due to air absorpti'!$C$9*KN7/20))</f>
        <v>80805.835469282931</v>
      </c>
      <c r="KO103" s="100">
        <f>KO69/(10^('Attenuation due to air absorpti'!$C$9*KO7/20))</f>
        <v>74598.875741868411</v>
      </c>
      <c r="KP103" s="100">
        <f>KP69/(10^('Attenuation due to air absorpti'!$C$9*KP7/20))</f>
        <v>69188.843600013672</v>
      </c>
      <c r="KQ103" s="100">
        <f>KQ69/(10^('Attenuation due to air absorpti'!$C$9*KQ7/20))</f>
        <v>64445.514861747964</v>
      </c>
      <c r="KR103" s="100">
        <f>KR69/(10^('Attenuation due to air absorpti'!$C$9*KR7/20))</f>
        <v>60261.976626231051</v>
      </c>
      <c r="KS103" s="100">
        <f>KS69/(10^('Attenuation due to air absorpti'!$C$9*KS7/20))</f>
        <v>56550.822957938974</v>
      </c>
      <c r="KT103" s="100">
        <f>KT69/(10^('Attenuation due to air absorpti'!$C$9*KT7/20))</f>
        <v>53240.564092394896</v>
      </c>
      <c r="KU103" s="100">
        <f>KU69/(10^('Attenuation due to air absorpti'!$C$9*KU7/20))</f>
        <v>50272.549313861622</v>
      </c>
      <c r="KV103" s="100">
        <f>KV69/(10^('Attenuation due to air absorpti'!$C$9*KV7/20))</f>
        <v>47598.44364385114</v>
      </c>
      <c r="KW103" s="100">
        <f>KW69/(10^('Attenuation due to air absorpti'!$C$9*KW7/20))</f>
        <v>45178.202363165874</v>
      </c>
      <c r="KX103" s="100">
        <f>KX69/(10^('Attenuation due to air absorpti'!$C$9*KX7/20))</f>
        <v>42978.461083121438</v>
      </c>
      <c r="KY103" s="100">
        <f>KY69/(10^('Attenuation due to air absorpti'!$C$9*KY7/20))</f>
        <v>40971.260565169192</v>
      </c>
      <c r="KZ103" s="100">
        <f>KZ69/(10^('Attenuation due to air absorpti'!$C$9*KZ7/20))</f>
        <v>39133.036461082338</v>
      </c>
      <c r="LA103" s="100">
        <f>LA69/(10^('Attenuation due to air absorpti'!$C$9*LA7/20))</f>
        <v>39133.036461082338</v>
      </c>
      <c r="LB103" s="100">
        <f>LB69/(10^('Attenuation due to air absorpti'!$C$9*LB7/20))</f>
        <v>36484.828671455834</v>
      </c>
      <c r="LC103" s="100">
        <f>LC69/(10^('Attenuation due to air absorpti'!$C$9*LC7/20))</f>
        <v>35283.021807589568</v>
      </c>
      <c r="LD103" s="100">
        <f>LD69/(10^('Attenuation due to air absorpti'!$C$9*LD7/20))</f>
        <v>34153.245696110491</v>
      </c>
      <c r="LE103" s="100">
        <f>LE69/(10^('Attenuation due to air absorpti'!$C$9*LE7/20))</f>
        <v>33089.358028701332</v>
      </c>
      <c r="LF103" s="100">
        <f>LF69/(10^('Attenuation due to air absorpti'!$C$9*LF7/20))</f>
        <v>32085.879782838983</v>
      </c>
      <c r="LG103" s="100">
        <f>LG69/(10^('Attenuation due to air absorpti'!$C$9*LG7/20))</f>
        <v>31137.910243470091</v>
      </c>
      <c r="LH103" s="100">
        <f>LH69/(10^('Attenuation due to air absorpti'!$C$9*LH7/20))</f>
        <v>30241.054398485721</v>
      </c>
      <c r="LI103" s="100">
        <f>LI69/(10^('Attenuation due to air absorpti'!$C$9*LI7/20))</f>
        <v>29391.36072561342</v>
      </c>
      <c r="LJ103" s="100">
        <f>LJ69/(10^('Attenuation due to air absorpti'!$C$9*LJ7/20))</f>
        <v>28585.267727925515</v>
      </c>
      <c r="LK103" s="100">
        <f>LK69/(10^('Attenuation due to air absorpti'!$C$9*LK7/20))</f>
        <v>27819.557854437444</v>
      </c>
      <c r="LL103" s="100">
        <f>LL69/(10^('Attenuation due to air absorpti'!$C$9*LL7/20))</f>
        <v>27091.317671863057</v>
      </c>
      <c r="LM103" s="100">
        <f>LM69/(10^('Attenuation due to air absorpti'!$C$9*LM7/20))</f>
        <v>26397.90334243514</v>
      </c>
      <c r="LN103" s="100">
        <f>LN69/(10^('Attenuation due to air absorpti'!$C$9*LN7/20))</f>
        <v>25736.910618195863</v>
      </c>
      <c r="LO103" s="100">
        <f>LO69/(10^('Attenuation due to air absorpti'!$C$9*LO7/20))</f>
        <v>25106.148690400969</v>
      </c>
      <c r="LP103" s="100">
        <f>LP69/(10^('Attenuation due to air absorpti'!$C$9*LP7/20))</f>
        <v>24503.617338643773</v>
      </c>
      <c r="LQ103" s="100">
        <f>LQ69/(10^('Attenuation due to air absorpti'!$C$9*LQ7/20))</f>
        <v>23927.486912046497</v>
      </c>
      <c r="LR103" s="100">
        <f>LR69/(10^('Attenuation due to air absorpti'!$C$9*LR7/20))</f>
        <v>23376.080747688913</v>
      </c>
      <c r="LS103" s="100">
        <f>LS69/(10^('Attenuation due to air absorpti'!$C$9*LS7/20))</f>
        <v>23421.4556150768</v>
      </c>
      <c r="LT103" s="100">
        <f>LT69/(10^('Attenuation due to air absorpti'!$C$9*LT7/20))</f>
        <v>22614.159175013923</v>
      </c>
      <c r="LU103" s="100">
        <f>LU69/(10^('Attenuation due to air absorpti'!$C$9*LU7/20))</f>
        <v>22227.122072385053</v>
      </c>
      <c r="LV103" s="100">
        <f>LV69/(10^('Attenuation due to air absorpti'!$C$9*LV7/20))</f>
        <v>21850.68790884742</v>
      </c>
      <c r="LW103" s="100">
        <f>LW69/(10^('Attenuation due to air absorpti'!$C$9*LW7/20))</f>
        <v>21484.512744200092</v>
      </c>
      <c r="LX103" s="100">
        <f>LX69/(10^('Attenuation due to air absorpti'!$C$9*LX7/20))</f>
        <v>21128.260963468289</v>
      </c>
      <c r="LY103" s="100">
        <f>LY69/(10^('Attenuation due to air absorpti'!$C$9*LY7/20))</f>
        <v>20781.605744838933</v>
      </c>
      <c r="LZ103" s="100">
        <f>LZ69/(10^('Attenuation due to air absorpti'!$C$9*LZ7/20))</f>
        <v>20444.229391038079</v>
      </c>
      <c r="MA103" s="100">
        <f>MA69/(10^('Attenuation due to air absorpti'!$C$9*MA7/20))</f>
        <v>20115.82354593934</v>
      </c>
      <c r="MB103" s="100">
        <f>MB69/(10^('Attenuation due to air absorpti'!$C$9*MB7/20))</f>
        <v>19796.089315171153</v>
      </c>
      <c r="MC103" s="100">
        <f>MC69/(10^('Attenuation due to air absorpti'!$C$9*MC7/20))</f>
        <v>19484.737306854244</v>
      </c>
      <c r="MD103" s="100">
        <f>MD69/(10^('Attenuation due to air absorpti'!$C$9*MD7/20))</f>
        <v>19181.487606306593</v>
      </c>
      <c r="ME103" s="100">
        <f>ME69/(10^('Attenuation due to air absorpti'!$C$9*ME7/20))</f>
        <v>18886.069696560226</v>
      </c>
      <c r="MF103" s="100">
        <f>MF69/(10^('Attenuation due to air absorpti'!$C$9*MF7/20))</f>
        <v>18598.22233480724</v>
      </c>
      <c r="MG103" s="100">
        <f>MG69/(10^('Attenuation due to air absorpti'!$C$9*MG7/20))</f>
        <v>18317.693393397683</v>
      </c>
      <c r="MH103" s="100">
        <f>MH69/(10^('Attenuation due to air absorpti'!$C$9*MH7/20))</f>
        <v>18044.239672720778</v>
      </c>
      <c r="MI103" s="100">
        <f>MI69/(10^('Attenuation due to air absorpti'!$C$9*MI7/20))</f>
        <v>17777.62669218731</v>
      </c>
      <c r="MJ103" s="100">
        <f>MJ69/(10^('Attenuation due to air absorpti'!$C$9*MJ7/20))</f>
        <v>17517.628464571499</v>
      </c>
      <c r="MK103" s="100"/>
      <c r="ML103" s="100"/>
      <c r="MM103" s="100"/>
      <c r="MN103" s="100"/>
      <c r="MO103" s="100"/>
      <c r="MP103" s="100"/>
      <c r="MQ103" s="100"/>
      <c r="MR103" s="100"/>
      <c r="MS103" s="100"/>
      <c r="MT103" s="100"/>
      <c r="MU103" s="100"/>
      <c r="MV103" s="100"/>
      <c r="MW103" s="100"/>
      <c r="MX103" s="100"/>
      <c r="MY103" s="100"/>
      <c r="MZ103" s="100"/>
      <c r="NA103" s="100"/>
      <c r="NB103" s="100"/>
      <c r="NC103" s="100"/>
      <c r="ND103" s="100"/>
      <c r="NG103" s="100"/>
      <c r="NH103" s="100"/>
      <c r="NI103" s="100"/>
      <c r="NJ103" s="100"/>
      <c r="NK103" s="100"/>
      <c r="NL103" s="100"/>
      <c r="NM103" s="100"/>
      <c r="NN103" s="100"/>
      <c r="NO103" s="100"/>
      <c r="NP103" s="100"/>
      <c r="NQ103" s="100"/>
      <c r="NR103" s="100"/>
      <c r="NS103" s="100"/>
      <c r="NT103" s="100"/>
      <c r="NU103" s="100"/>
      <c r="NV103" s="100"/>
      <c r="NW103" s="100"/>
      <c r="NX103" s="100"/>
      <c r="NY103" s="100"/>
      <c r="NZ103" s="100"/>
      <c r="OA103" s="100"/>
      <c r="OB103" s="100"/>
      <c r="OC103" s="100"/>
      <c r="OD103" s="100"/>
      <c r="OE103" s="100"/>
      <c r="OF103" s="100"/>
      <c r="OG103" s="100"/>
      <c r="OH103" s="100"/>
      <c r="OI103" s="100"/>
      <c r="OJ103" s="100"/>
      <c r="OK103" s="100"/>
      <c r="OL103" s="100"/>
      <c r="OM103" s="100"/>
      <c r="ON103" s="100"/>
      <c r="OO103" s="100"/>
      <c r="OP103" s="100"/>
      <c r="OQ103" s="100"/>
      <c r="OR103" s="100"/>
      <c r="OS103" s="100"/>
      <c r="OT103" s="100"/>
      <c r="OU103" s="100"/>
      <c r="OV103" s="100"/>
      <c r="OW103" s="100"/>
      <c r="OX103" s="100"/>
      <c r="OY103" s="100"/>
      <c r="OZ103" s="100"/>
      <c r="PA103" s="100"/>
      <c r="PB103" s="100"/>
      <c r="PC103" s="100"/>
      <c r="PD103" s="100"/>
      <c r="PE103" s="100"/>
      <c r="PF103" s="100"/>
      <c r="PG103" s="100"/>
      <c r="PH103" s="100"/>
      <c r="PI103" s="100"/>
      <c r="PJ103" s="100"/>
      <c r="PK103" s="100"/>
    </row>
    <row r="104" spans="1:427" x14ac:dyDescent="0.2">
      <c r="A104" s="92"/>
      <c r="B104" s="92"/>
      <c r="C104" s="101">
        <v>2</v>
      </c>
      <c r="D104" s="98"/>
      <c r="E104" s="98"/>
      <c r="F104" s="98"/>
      <c r="G104" s="98"/>
      <c r="H104" s="98"/>
      <c r="I104" s="98"/>
      <c r="J104" s="98"/>
      <c r="K104" s="98"/>
      <c r="L104" s="98"/>
      <c r="M104" s="98"/>
      <c r="N104" s="98"/>
      <c r="O104" s="98"/>
      <c r="P104" s="98"/>
      <c r="Q104" s="98"/>
      <c r="R104" s="98"/>
      <c r="S104" s="98"/>
      <c r="T104" s="98"/>
      <c r="U104" s="98"/>
      <c r="V104" s="98"/>
      <c r="W104" s="98"/>
      <c r="X104" s="98"/>
      <c r="Y104" s="98"/>
      <c r="Z104" s="98"/>
      <c r="AA104" s="98"/>
      <c r="AB104" s="98"/>
      <c r="AC104" s="98"/>
      <c r="AD104" s="98"/>
      <c r="AE104" s="98"/>
      <c r="AF104" s="98"/>
      <c r="AG104" s="98"/>
      <c r="AH104" s="98"/>
      <c r="AI104" s="98"/>
      <c r="AJ104" s="98"/>
      <c r="AK104" s="98"/>
      <c r="AL104" s="98"/>
      <c r="AM104" s="98"/>
      <c r="AN104" s="98"/>
      <c r="AO104" s="98"/>
      <c r="AP104" s="98"/>
      <c r="AQ104" s="98"/>
      <c r="AR104" s="98"/>
      <c r="AS104" s="98"/>
      <c r="AT104" s="98"/>
      <c r="AU104" s="98"/>
      <c r="AV104" s="98"/>
      <c r="AW104" s="98"/>
      <c r="AX104" s="98"/>
      <c r="AY104" s="98"/>
      <c r="AZ104" s="98"/>
      <c r="BA104" s="98"/>
      <c r="BB104" s="98"/>
      <c r="BC104" s="98"/>
      <c r="BD104" s="98"/>
      <c r="BE104" s="98"/>
      <c r="BF104" s="98"/>
      <c r="BG104" s="98"/>
      <c r="BH104" s="98"/>
      <c r="BI104" s="98"/>
      <c r="BJ104" s="98"/>
      <c r="BK104" s="98"/>
      <c r="BL104" s="98"/>
      <c r="BM104" s="98"/>
      <c r="BN104" s="98"/>
      <c r="BO104" s="98"/>
      <c r="BP104" s="98"/>
      <c r="BQ104" s="98"/>
      <c r="BR104" s="98"/>
      <c r="BS104" s="98"/>
      <c r="BT104" s="98"/>
      <c r="BU104" s="98"/>
      <c r="BV104" s="98"/>
      <c r="BW104" s="98"/>
      <c r="BX104" s="98"/>
      <c r="BY104" s="98"/>
      <c r="BZ104" s="98"/>
      <c r="CA104" s="98"/>
      <c r="CB104" s="98"/>
      <c r="CC104" s="98"/>
      <c r="CD104" s="98"/>
      <c r="CE104" s="98"/>
      <c r="CF104" s="98"/>
      <c r="CG104" s="98"/>
      <c r="CH104" s="98"/>
      <c r="CI104" s="98"/>
      <c r="CJ104" s="98"/>
      <c r="CK104" s="98"/>
      <c r="CL104" s="98"/>
      <c r="CM104" s="98"/>
      <c r="CN104" s="98"/>
      <c r="CO104" s="98"/>
      <c r="CP104" s="98"/>
      <c r="CQ104" s="98"/>
      <c r="CR104" s="98"/>
      <c r="CS104" s="98"/>
      <c r="CT104" s="98"/>
      <c r="CU104" s="98"/>
      <c r="CV104" s="98"/>
      <c r="CW104" s="98"/>
      <c r="CX104" s="98"/>
      <c r="CY104" s="98"/>
      <c r="CZ104" s="98"/>
      <c r="DA104" s="98"/>
      <c r="DB104" s="98"/>
      <c r="DC104" s="98"/>
      <c r="DD104" s="98"/>
      <c r="DE104" s="98"/>
      <c r="DF104" s="98"/>
      <c r="DG104" s="98"/>
      <c r="DH104" s="98"/>
      <c r="DI104" s="98"/>
      <c r="DJ104" s="98"/>
      <c r="DK104" s="98"/>
      <c r="DL104" s="98"/>
      <c r="DM104" s="98"/>
      <c r="DN104" s="98"/>
      <c r="DO104" s="98"/>
      <c r="DP104" s="98"/>
      <c r="DQ104" s="98"/>
      <c r="DR104" s="98"/>
      <c r="DS104" s="98"/>
      <c r="DT104" s="98"/>
      <c r="DU104" s="98"/>
      <c r="DV104" s="98"/>
      <c r="DW104" s="98"/>
      <c r="DX104" s="98"/>
      <c r="DY104" s="98"/>
      <c r="DZ104" s="98"/>
      <c r="EA104" s="98"/>
      <c r="EB104" s="98"/>
      <c r="EC104" s="98"/>
      <c r="ED104" s="98"/>
      <c r="EE104" s="98"/>
      <c r="EF104" s="98"/>
      <c r="EG104" s="98"/>
      <c r="EH104" s="98"/>
      <c r="EI104" s="98"/>
      <c r="EJ104" s="98"/>
      <c r="EK104" s="98"/>
      <c r="EL104" s="98"/>
      <c r="EM104" s="98"/>
      <c r="EN104" s="98"/>
      <c r="EO104" s="98"/>
      <c r="EP104" s="98"/>
      <c r="EU104" s="94"/>
      <c r="EV104" s="94"/>
      <c r="EW104" s="94"/>
      <c r="EX104" s="102"/>
      <c r="EY104" s="99"/>
      <c r="EZ104" s="99"/>
      <c r="FA104" s="99"/>
      <c r="FB104" s="99"/>
      <c r="FC104" s="99"/>
      <c r="FD104" s="99"/>
      <c r="FE104" s="99"/>
      <c r="FF104" s="99"/>
      <c r="FG104" s="99"/>
      <c r="FH104" s="99"/>
      <c r="FI104" s="99"/>
      <c r="FJ104" s="99"/>
      <c r="FK104" s="99"/>
      <c r="FL104" s="99"/>
      <c r="FM104" s="99"/>
      <c r="FN104" s="99"/>
      <c r="FO104" s="99"/>
      <c r="FP104" s="99"/>
      <c r="FQ104" s="99"/>
      <c r="FR104" s="99"/>
      <c r="FS104" s="99"/>
      <c r="FT104" s="99"/>
      <c r="FU104" s="99"/>
      <c r="FV104" s="99"/>
      <c r="FW104" s="99"/>
      <c r="FX104" s="99"/>
      <c r="FY104" s="99"/>
      <c r="FZ104" s="99"/>
      <c r="GA104" s="99"/>
      <c r="GB104" s="99"/>
      <c r="GC104" s="99"/>
      <c r="GD104" s="99"/>
      <c r="GE104" s="99"/>
      <c r="GF104" s="99"/>
      <c r="GG104" s="99"/>
      <c r="GH104" s="99"/>
      <c r="GI104" s="99"/>
      <c r="GJ104" s="99"/>
      <c r="GK104" s="99"/>
      <c r="GL104" s="99"/>
      <c r="GM104" s="99"/>
      <c r="GN104" s="99"/>
      <c r="GO104" s="99"/>
      <c r="GP104" s="99"/>
      <c r="GQ104" s="99"/>
      <c r="GR104" s="99"/>
      <c r="GS104" s="99"/>
      <c r="GT104" s="99"/>
      <c r="GU104" s="99"/>
      <c r="GV104" s="99"/>
      <c r="GW104" s="99"/>
      <c r="GX104" s="99"/>
      <c r="GY104" s="99"/>
      <c r="GZ104" s="99"/>
      <c r="HA104" s="99"/>
      <c r="HB104" s="99"/>
      <c r="HC104" s="99"/>
      <c r="HD104" s="99"/>
      <c r="HE104" s="99"/>
      <c r="HF104" s="99"/>
      <c r="HG104" s="99"/>
      <c r="HH104" s="99"/>
      <c r="HI104" s="99"/>
      <c r="HJ104" s="99"/>
      <c r="HK104" s="99"/>
      <c r="HL104" s="99"/>
      <c r="HM104" s="99"/>
      <c r="HN104" s="99"/>
      <c r="HO104" s="99"/>
      <c r="HP104" s="99"/>
      <c r="HQ104" s="99"/>
      <c r="HR104" s="99"/>
      <c r="HS104" s="99"/>
      <c r="HT104" s="99"/>
      <c r="HU104" s="99"/>
      <c r="HV104" s="99"/>
      <c r="HW104" s="99"/>
      <c r="HX104" s="99"/>
      <c r="HY104" s="99"/>
      <c r="HZ104" s="99"/>
      <c r="IA104" s="99"/>
      <c r="IB104" s="99"/>
      <c r="IC104" s="99"/>
      <c r="ID104" s="99"/>
      <c r="IE104" s="99"/>
      <c r="IF104" s="99"/>
      <c r="IG104" s="99"/>
      <c r="IH104" s="99"/>
      <c r="II104" s="99"/>
      <c r="IJ104" s="99"/>
      <c r="IK104" s="99"/>
      <c r="IL104" s="99"/>
      <c r="IM104" s="99"/>
      <c r="IN104" s="99"/>
      <c r="IO104" s="99"/>
      <c r="IP104" s="99"/>
      <c r="IQ104" s="99"/>
      <c r="IR104" s="99"/>
      <c r="IS104" s="99"/>
      <c r="IT104" s="99"/>
      <c r="IU104" s="99"/>
      <c r="IV104" s="99"/>
      <c r="IW104" s="99"/>
      <c r="IX104" s="99"/>
      <c r="IY104" s="99"/>
      <c r="IZ104" s="99"/>
      <c r="JA104" s="99"/>
      <c r="JB104" s="99"/>
      <c r="JC104" s="99"/>
      <c r="JD104" s="99"/>
      <c r="JE104" s="99"/>
      <c r="JF104" s="99"/>
      <c r="JG104" s="99"/>
      <c r="JH104" s="99"/>
      <c r="JI104" s="99"/>
      <c r="JJ104" s="99"/>
      <c r="JK104" s="99"/>
      <c r="JL104" s="99"/>
      <c r="JM104" s="99"/>
      <c r="JN104" s="99"/>
      <c r="JO104" s="99"/>
      <c r="JP104" s="99"/>
      <c r="JQ104" s="99"/>
      <c r="JR104" s="99"/>
      <c r="JS104" s="99"/>
      <c r="JT104" s="99"/>
      <c r="JU104" s="99"/>
      <c r="JV104" s="99"/>
      <c r="JW104" s="99"/>
      <c r="JX104" s="99"/>
      <c r="JY104" s="99"/>
      <c r="KH104" s="103">
        <v>2</v>
      </c>
      <c r="KI104" s="100">
        <f>KI70/(10^('Attenuation due to air absorpti'!$C$9*KI8/20))</f>
        <v>145784.09684285871</v>
      </c>
      <c r="KJ104" s="100">
        <f>KJ70/(10^('Attenuation due to air absorpti'!$C$9*KJ8/20))</f>
        <v>117946.30590009573</v>
      </c>
      <c r="KK104" s="100">
        <f>KK70/(10^('Attenuation due to air absorpti'!$C$9*KK8/20))</f>
        <v>106556.32778589046</v>
      </c>
      <c r="KL104" s="100">
        <f>KL70/(10^('Attenuation due to air absorpti'!$C$9*KL8/20))</f>
        <v>96759.46716583395</v>
      </c>
      <c r="KM104" s="100">
        <f>KM70/(10^('Attenuation due to air absorpti'!$C$9*KM8/20))</f>
        <v>88346.151246729351</v>
      </c>
      <c r="KN104" s="100">
        <f>KN70/(10^('Attenuation due to air absorpti'!$C$9*KN8/20))</f>
        <v>81101.349195596471</v>
      </c>
      <c r="KO104" s="100">
        <f>KO70/(10^('Attenuation due to air absorpti'!$C$9*KO8/20))</f>
        <v>74832.332933503785</v>
      </c>
      <c r="KP104" s="100">
        <f>KP70/(10^('Attenuation due to air absorpti'!$C$9*KP8/20))</f>
        <v>69375.900867491233</v>
      </c>
      <c r="KQ104" s="100">
        <f>KQ70/(10^('Attenuation due to air absorpti'!$C$9*KQ8/20))</f>
        <v>64597.35072133052</v>
      </c>
      <c r="KR104" s="100">
        <f>KR70/(10^('Attenuation due to air absorpti'!$C$9*KR8/20))</f>
        <v>60386.690385560563</v>
      </c>
      <c r="KS104" s="100">
        <f>KS70/(10^('Attenuation due to air absorpti'!$C$9*KS8/20))</f>
        <v>56654.36939664252</v>
      </c>
      <c r="KT104" s="100">
        <f>KT70/(10^('Attenuation due to air absorpti'!$C$9*KT8/20))</f>
        <v>53327.383623416325</v>
      </c>
      <c r="KU104" s="100">
        <f>KU70/(10^('Attenuation due to air absorpti'!$C$9*KU8/20))</f>
        <v>50345.997868489052</v>
      </c>
      <c r="KV104" s="100">
        <f>KV70/(10^('Attenuation due to air absorpti'!$C$9*KV8/20))</f>
        <v>47661.089772170366</v>
      </c>
      <c r="KW104" s="100">
        <f>KW70/(10^('Attenuation due to air absorpti'!$C$9*KW8/20))</f>
        <v>45232.035332803964</v>
      </c>
      <c r="KX104" s="100">
        <f>KX70/(10^('Attenuation due to air absorpti'!$C$9*KX8/20))</f>
        <v>43025.038587320603</v>
      </c>
      <c r="KY104" s="100">
        <f>KY70/(10^('Attenuation due to air absorpti'!$C$9*KY8/20))</f>
        <v>41011.814927369647</v>
      </c>
      <c r="KZ104" s="100">
        <f>KZ70/(10^('Attenuation due to air absorpti'!$C$9*KZ8/20))</f>
        <v>39168.551949107292</v>
      </c>
      <c r="LA104" s="100">
        <f>LA70/(10^('Attenuation due to air absorpti'!$C$9*LA8/20))</f>
        <v>39168.551949107292</v>
      </c>
      <c r="LB104" s="100">
        <f>LB70/(10^('Attenuation due to air absorpti'!$C$9*LB8/20))</f>
        <v>36513.650159876255</v>
      </c>
      <c r="LC104" s="100">
        <f>LC70/(10^('Attenuation due to air absorpti'!$C$9*LC8/20))</f>
        <v>35309.105799765071</v>
      </c>
      <c r="LD104" s="100">
        <f>LD70/(10^('Attenuation due to air absorpti'!$C$9*LD8/20))</f>
        <v>34176.919591960701</v>
      </c>
      <c r="LE104" s="100">
        <f>LE70/(10^('Attenuation due to air absorpti'!$C$9*LE8/20))</f>
        <v>33110.902459070661</v>
      </c>
      <c r="LF104" s="100">
        <f>LF70/(10^('Attenuation due to air absorpti'!$C$9*LF8/20))</f>
        <v>32105.536304962719</v>
      </c>
      <c r="LG104" s="100">
        <f>LG70/(10^('Attenuation due to air absorpti'!$C$9*LG8/20))</f>
        <v>31155.887615004754</v>
      </c>
      <c r="LH104" s="100">
        <f>LH70/(10^('Attenuation due to air absorpti'!$C$9*LH8/20))</f>
        <v>30257.533719273415</v>
      </c>
      <c r="LI104" s="100">
        <f>LI70/(10^('Attenuation due to air absorpti'!$C$9*LI8/20))</f>
        <v>29406.499672504069</v>
      </c>
      <c r="LJ104" s="100">
        <f>LJ70/(10^('Attenuation due to air absorpti'!$C$9*LJ8/20))</f>
        <v>28599.204059256052</v>
      </c>
      <c r="LK104" s="100">
        <f>LK70/(10^('Attenuation due to air absorpti'!$C$9*LK8/20))</f>
        <v>27832.412323358651</v>
      </c>
      <c r="LL104" s="100">
        <f>LL70/(10^('Attenuation due to air absorpti'!$C$9*LL8/20))</f>
        <v>27103.19645881691</v>
      </c>
      <c r="LM104" s="100">
        <f>LM70/(10^('Attenuation due to air absorpti'!$C$9*LM8/20))</f>
        <v>26408.900094651115</v>
      </c>
      <c r="LN104" s="100">
        <f>LN70/(10^('Attenuation due to air absorpti'!$C$9*LN8/20))</f>
        <v>25747.108166556234</v>
      </c>
      <c r="LO104" s="100">
        <f>LO70/(10^('Attenuation due to air absorpti'!$C$9*LO8/20))</f>
        <v>25115.620500273733</v>
      </c>
      <c r="LP104" s="100">
        <f>LP70/(10^('Attenuation due to air absorpti'!$C$9*LP8/20))</f>
        <v>24512.428740431162</v>
      </c>
      <c r="LQ104" s="100">
        <f>LQ70/(10^('Attenuation due to air absorpti'!$C$9*LQ8/20))</f>
        <v>23935.696148593659</v>
      </c>
      <c r="LR104" s="100">
        <f>LR70/(10^('Attenuation due to air absorpti'!$C$9*LR8/20))</f>
        <v>23383.739868842942</v>
      </c>
      <c r="LS104" s="100">
        <f>LS70/(10^('Attenuation due to air absorpti'!$C$9*LS8/20))</f>
        <v>23428.161352584997</v>
      </c>
      <c r="LT104" s="100">
        <f>LT70/(10^('Attenuation due to air absorpti'!$C$9*LT8/20))</f>
        <v>22619.382502830274</v>
      </c>
      <c r="LU104" s="100">
        <f>LU70/(10^('Attenuation due to air absorpti'!$C$9*LU8/20))</f>
        <v>22231.692301165094</v>
      </c>
      <c r="LV104" s="100">
        <f>LV70/(10^('Attenuation due to air absorpti'!$C$9*LV8/20))</f>
        <v>21854.657460980081</v>
      </c>
      <c r="LW104" s="100">
        <f>LW70/(10^('Attenuation due to air absorpti'!$C$9*LW8/20))</f>
        <v>21487.929800122034</v>
      </c>
      <c r="LX104" s="100">
        <f>LX70/(10^('Attenuation due to air absorpti'!$C$9*LX8/20))</f>
        <v>21131.169817487389</v>
      </c>
      <c r="LY104" s="100">
        <f>LY70/(10^('Attenuation due to air absorpti'!$C$9*LY8/20))</f>
        <v>20784.047130933854</v>
      </c>
      <c r="LZ104" s="100">
        <f>LZ70/(10^('Attenuation due to air absorpti'!$C$9*LZ8/20))</f>
        <v>20446.240780987191</v>
      </c>
      <c r="MA104" s="100">
        <f>MA70/(10^('Attenuation due to air absorpti'!$C$9*MA8/20))</f>
        <v>20117.439422002863</v>
      </c>
      <c r="MB104" s="100">
        <f>MB70/(10^('Attenuation due to air absorpti'!$C$9*MB8/20))</f>
        <v>19797.341419413548</v>
      </c>
      <c r="MC104" s="100">
        <f>MC70/(10^('Attenuation due to air absorpti'!$C$9*MC8/20))</f>
        <v>19485.654869054863</v>
      </c>
      <c r="MD104" s="100">
        <f>MD70/(10^('Attenuation due to air absorpti'!$C$9*MD8/20))</f>
        <v>19182.097552268409</v>
      </c>
      <c r="ME104" s="100">
        <f>ME70/(10^('Attenuation due to air absorpti'!$C$9*ME8/20))</f>
        <v>18886.396838491732</v>
      </c>
      <c r="MF104" s="100">
        <f>MF70/(10^('Attenuation due to air absorpti'!$C$9*MF8/20))</f>
        <v>18598.28954532295</v>
      </c>
      <c r="MG104" s="100">
        <f>MG70/(10^('Attenuation due to air absorpti'!$C$9*MG8/20))</f>
        <v>18317.521764559286</v>
      </c>
      <c r="MH104" s="100">
        <f>MH70/(10^('Attenuation due to air absorpti'!$C$9*MH8/20))</f>
        <v>18043.848661424643</v>
      </c>
      <c r="MI104" s="100">
        <f>MI70/(10^('Attenuation due to air absorpti'!$C$9*MI8/20))</f>
        <v>17777.034253094822</v>
      </c>
      <c r="MJ104" s="100">
        <f>MJ70/(10^('Attenuation due to air absorpti'!$C$9*MJ8/20))</f>
        <v>17516.851171677059</v>
      </c>
      <c r="MK104" s="100"/>
      <c r="ML104" s="100"/>
      <c r="MM104" s="100"/>
      <c r="MN104" s="100"/>
      <c r="MO104" s="100"/>
      <c r="MP104" s="100"/>
      <c r="MQ104" s="100"/>
      <c r="MR104" s="100"/>
      <c r="MS104" s="100"/>
      <c r="MT104" s="100"/>
      <c r="MU104" s="100"/>
      <c r="MV104" s="100"/>
      <c r="MW104" s="100"/>
      <c r="MX104" s="100"/>
      <c r="MY104" s="100"/>
      <c r="MZ104" s="100"/>
      <c r="NA104" s="100"/>
      <c r="NB104" s="100"/>
      <c r="NC104" s="100"/>
      <c r="ND104" s="100"/>
      <c r="NG104" s="100"/>
      <c r="NH104" s="100"/>
      <c r="NI104" s="100"/>
      <c r="NJ104" s="100"/>
      <c r="NK104" s="100"/>
      <c r="NL104" s="100"/>
      <c r="NM104" s="100"/>
      <c r="NN104" s="100"/>
      <c r="NO104" s="100"/>
      <c r="NP104" s="100"/>
      <c r="NQ104" s="100"/>
      <c r="NR104" s="100"/>
      <c r="NS104" s="100"/>
      <c r="NT104" s="100"/>
      <c r="NU104" s="100"/>
      <c r="NV104" s="100"/>
      <c r="NW104" s="100"/>
      <c r="NX104" s="100"/>
      <c r="NY104" s="100"/>
      <c r="NZ104" s="100"/>
      <c r="OA104" s="100"/>
      <c r="OB104" s="100"/>
      <c r="OC104" s="100"/>
      <c r="OD104" s="100"/>
      <c r="OE104" s="100"/>
      <c r="OF104" s="100"/>
      <c r="OG104" s="100"/>
      <c r="OH104" s="100"/>
      <c r="OI104" s="100"/>
      <c r="OJ104" s="100"/>
      <c r="OK104" s="100"/>
      <c r="OL104" s="100"/>
      <c r="OM104" s="100"/>
      <c r="ON104" s="100"/>
      <c r="OO104" s="100"/>
      <c r="OP104" s="100"/>
      <c r="OQ104" s="100"/>
      <c r="OR104" s="100"/>
      <c r="OS104" s="100"/>
      <c r="OT104" s="100"/>
      <c r="OU104" s="100"/>
      <c r="OV104" s="100"/>
      <c r="OW104" s="100"/>
      <c r="OX104" s="100"/>
      <c r="OY104" s="100"/>
      <c r="OZ104" s="100"/>
      <c r="PA104" s="100"/>
      <c r="PB104" s="100"/>
      <c r="PC104" s="100"/>
      <c r="PD104" s="100"/>
      <c r="PE104" s="100"/>
      <c r="PF104" s="100"/>
      <c r="PG104" s="100"/>
      <c r="PH104" s="100"/>
      <c r="PI104" s="100"/>
      <c r="PJ104" s="100"/>
      <c r="PK104" s="100"/>
    </row>
    <row r="105" spans="1:427" x14ac:dyDescent="0.2">
      <c r="A105" s="92"/>
      <c r="B105" s="92"/>
      <c r="C105" s="101">
        <v>3</v>
      </c>
      <c r="D105" s="98"/>
      <c r="E105" s="98"/>
      <c r="F105" s="98"/>
      <c r="G105" s="98"/>
      <c r="H105" s="98"/>
      <c r="I105" s="98"/>
      <c r="J105" s="98"/>
      <c r="K105" s="98"/>
      <c r="L105" s="98"/>
      <c r="M105" s="98"/>
      <c r="N105" s="98"/>
      <c r="O105" s="98"/>
      <c r="P105" s="98"/>
      <c r="Q105" s="98"/>
      <c r="R105" s="98"/>
      <c r="S105" s="98"/>
      <c r="T105" s="98"/>
      <c r="U105" s="98"/>
      <c r="V105" s="98"/>
      <c r="W105" s="98"/>
      <c r="X105" s="98"/>
      <c r="Y105" s="98"/>
      <c r="Z105" s="98"/>
      <c r="AA105" s="98"/>
      <c r="AB105" s="98"/>
      <c r="AC105" s="98"/>
      <c r="AD105" s="98"/>
      <c r="AE105" s="98"/>
      <c r="AF105" s="98"/>
      <c r="AG105" s="98"/>
      <c r="AH105" s="98"/>
      <c r="AI105" s="98"/>
      <c r="AJ105" s="98"/>
      <c r="AK105" s="98"/>
      <c r="AL105" s="98"/>
      <c r="AM105" s="98"/>
      <c r="AN105" s="98"/>
      <c r="AO105" s="98"/>
      <c r="AP105" s="98"/>
      <c r="AQ105" s="98"/>
      <c r="AR105" s="98"/>
      <c r="AS105" s="98"/>
      <c r="AT105" s="98"/>
      <c r="AU105" s="98"/>
      <c r="AV105" s="98"/>
      <c r="AW105" s="98"/>
      <c r="AX105" s="98"/>
      <c r="AY105" s="98"/>
      <c r="AZ105" s="98"/>
      <c r="BA105" s="98"/>
      <c r="BB105" s="98"/>
      <c r="BC105" s="98"/>
      <c r="BD105" s="98"/>
      <c r="BE105" s="98"/>
      <c r="BF105" s="98"/>
      <c r="BG105" s="98"/>
      <c r="BH105" s="98"/>
      <c r="BI105" s="98"/>
      <c r="BJ105" s="98"/>
      <c r="BK105" s="98"/>
      <c r="BL105" s="98"/>
      <c r="BM105" s="98"/>
      <c r="BN105" s="98"/>
      <c r="BO105" s="98"/>
      <c r="BP105" s="98"/>
      <c r="BQ105" s="98"/>
      <c r="BR105" s="98"/>
      <c r="BS105" s="98"/>
      <c r="BT105" s="98"/>
      <c r="BU105" s="98"/>
      <c r="BV105" s="98"/>
      <c r="BW105" s="98"/>
      <c r="BX105" s="98"/>
      <c r="BY105" s="98"/>
      <c r="BZ105" s="98"/>
      <c r="CA105" s="98"/>
      <c r="CB105" s="98"/>
      <c r="CC105" s="98"/>
      <c r="CD105" s="98"/>
      <c r="CE105" s="98"/>
      <c r="CF105" s="98"/>
      <c r="CG105" s="98"/>
      <c r="CH105" s="98"/>
      <c r="CI105" s="98"/>
      <c r="CJ105" s="98"/>
      <c r="CK105" s="98"/>
      <c r="CL105" s="98"/>
      <c r="CM105" s="98"/>
      <c r="CN105" s="98"/>
      <c r="CO105" s="98"/>
      <c r="CP105" s="98"/>
      <c r="CQ105" s="98"/>
      <c r="CR105" s="98"/>
      <c r="CS105" s="98"/>
      <c r="CT105" s="98"/>
      <c r="CU105" s="98"/>
      <c r="CV105" s="98"/>
      <c r="CW105" s="98"/>
      <c r="CX105" s="98"/>
      <c r="CY105" s="98"/>
      <c r="CZ105" s="98"/>
      <c r="DA105" s="98"/>
      <c r="DB105" s="98"/>
      <c r="DC105" s="98"/>
      <c r="DD105" s="98"/>
      <c r="DE105" s="98"/>
      <c r="DF105" s="98"/>
      <c r="DG105" s="98"/>
      <c r="DH105" s="98"/>
      <c r="DI105" s="98"/>
      <c r="DJ105" s="98"/>
      <c r="DK105" s="98"/>
      <c r="DL105" s="98"/>
      <c r="DM105" s="98"/>
      <c r="DN105" s="98"/>
      <c r="DO105" s="98"/>
      <c r="DP105" s="98"/>
      <c r="DQ105" s="98"/>
      <c r="DR105" s="98"/>
      <c r="DS105" s="98"/>
      <c r="DT105" s="98"/>
      <c r="DU105" s="98"/>
      <c r="DV105" s="98"/>
      <c r="DW105" s="98"/>
      <c r="DX105" s="98"/>
      <c r="DY105" s="98"/>
      <c r="DZ105" s="98"/>
      <c r="EA105" s="98"/>
      <c r="EB105" s="98"/>
      <c r="EC105" s="98"/>
      <c r="ED105" s="98"/>
      <c r="EE105" s="98"/>
      <c r="EF105" s="98"/>
      <c r="EG105" s="98"/>
      <c r="EH105" s="98"/>
      <c r="EI105" s="98"/>
      <c r="EJ105" s="98"/>
      <c r="EK105" s="98"/>
      <c r="EL105" s="98"/>
      <c r="EM105" s="98"/>
      <c r="EN105" s="98"/>
      <c r="EO105" s="98"/>
      <c r="EP105" s="98"/>
      <c r="EU105" s="94"/>
      <c r="EV105" s="94"/>
      <c r="EW105" s="94"/>
      <c r="EX105" s="102"/>
      <c r="EY105" s="99"/>
      <c r="EZ105" s="99"/>
      <c r="FA105" s="99"/>
      <c r="FB105" s="99"/>
      <c r="FC105" s="99"/>
      <c r="FD105" s="99"/>
      <c r="FE105" s="99"/>
      <c r="FF105" s="99"/>
      <c r="FG105" s="99"/>
      <c r="FH105" s="99"/>
      <c r="FI105" s="99"/>
      <c r="FJ105" s="99"/>
      <c r="FK105" s="99"/>
      <c r="FL105" s="99"/>
      <c r="FM105" s="99"/>
      <c r="FN105" s="99"/>
      <c r="FO105" s="99"/>
      <c r="FP105" s="99"/>
      <c r="FQ105" s="99"/>
      <c r="FR105" s="99"/>
      <c r="FS105" s="99"/>
      <c r="FT105" s="99"/>
      <c r="FU105" s="99"/>
      <c r="FV105" s="99"/>
      <c r="FW105" s="99"/>
      <c r="FX105" s="99"/>
      <c r="FY105" s="99"/>
      <c r="FZ105" s="99"/>
      <c r="GA105" s="99"/>
      <c r="GB105" s="99"/>
      <c r="GC105" s="99"/>
      <c r="GD105" s="99"/>
      <c r="GE105" s="99"/>
      <c r="GF105" s="99"/>
      <c r="GG105" s="99"/>
      <c r="GH105" s="99"/>
      <c r="GI105" s="99"/>
      <c r="GJ105" s="99"/>
      <c r="GK105" s="99"/>
      <c r="GL105" s="99"/>
      <c r="GM105" s="99"/>
      <c r="GN105" s="99"/>
      <c r="GO105" s="99"/>
      <c r="GP105" s="99"/>
      <c r="GQ105" s="99"/>
      <c r="GR105" s="99"/>
      <c r="GS105" s="99"/>
      <c r="GT105" s="99"/>
      <c r="GU105" s="99"/>
      <c r="GV105" s="99"/>
      <c r="GW105" s="99"/>
      <c r="GX105" s="99"/>
      <c r="GY105" s="99"/>
      <c r="GZ105" s="99"/>
      <c r="HA105" s="99"/>
      <c r="HB105" s="99"/>
      <c r="HC105" s="99"/>
      <c r="HD105" s="99"/>
      <c r="HE105" s="99"/>
      <c r="HF105" s="99"/>
      <c r="HG105" s="99"/>
      <c r="HH105" s="99"/>
      <c r="HI105" s="99"/>
      <c r="HJ105" s="99"/>
      <c r="HK105" s="99"/>
      <c r="HL105" s="99"/>
      <c r="HM105" s="99"/>
      <c r="HN105" s="99"/>
      <c r="HO105" s="99"/>
      <c r="HP105" s="99"/>
      <c r="HQ105" s="99"/>
      <c r="HR105" s="99"/>
      <c r="HS105" s="99"/>
      <c r="HT105" s="99"/>
      <c r="HU105" s="99"/>
      <c r="HV105" s="99"/>
      <c r="HW105" s="99"/>
      <c r="HX105" s="99"/>
      <c r="HY105" s="99"/>
      <c r="HZ105" s="99"/>
      <c r="IA105" s="99"/>
      <c r="IB105" s="99"/>
      <c r="IC105" s="99"/>
      <c r="ID105" s="99"/>
      <c r="IE105" s="99"/>
      <c r="IF105" s="99"/>
      <c r="IG105" s="99"/>
      <c r="IH105" s="99"/>
      <c r="II105" s="99"/>
      <c r="IJ105" s="99"/>
      <c r="IK105" s="99"/>
      <c r="IL105" s="99"/>
      <c r="IM105" s="99"/>
      <c r="IN105" s="99"/>
      <c r="IO105" s="99"/>
      <c r="IP105" s="99"/>
      <c r="IQ105" s="99"/>
      <c r="IR105" s="99"/>
      <c r="IS105" s="99"/>
      <c r="IT105" s="99"/>
      <c r="IU105" s="99"/>
      <c r="IV105" s="99"/>
      <c r="IW105" s="99"/>
      <c r="IX105" s="99"/>
      <c r="IY105" s="99"/>
      <c r="IZ105" s="99"/>
      <c r="JA105" s="99"/>
      <c r="JB105" s="99"/>
      <c r="JC105" s="99"/>
      <c r="JD105" s="99"/>
      <c r="JE105" s="99"/>
      <c r="JF105" s="99"/>
      <c r="JG105" s="99"/>
      <c r="JH105" s="99"/>
      <c r="JI105" s="99"/>
      <c r="JJ105" s="99"/>
      <c r="JK105" s="99"/>
      <c r="JL105" s="99"/>
      <c r="JM105" s="99"/>
      <c r="JN105" s="99"/>
      <c r="JO105" s="99"/>
      <c r="JP105" s="99"/>
      <c r="JQ105" s="99"/>
      <c r="JR105" s="99"/>
      <c r="JS105" s="99"/>
      <c r="JT105" s="99"/>
      <c r="JU105" s="99"/>
      <c r="JV105" s="99"/>
      <c r="JW105" s="99"/>
      <c r="JX105" s="99"/>
      <c r="JY105" s="99"/>
      <c r="KH105" s="103">
        <v>3</v>
      </c>
      <c r="KI105" s="100">
        <f>KI71/(10^('Attenuation due to air absorpti'!$C$9*KI9/20))</f>
        <v>147461.01287453421</v>
      </c>
      <c r="KJ105" s="100">
        <f>KJ71/(10^('Attenuation due to air absorpti'!$C$9*KJ9/20))</f>
        <v>118836.04746938613</v>
      </c>
      <c r="KK105" s="100">
        <f>KK71/(10^('Attenuation due to air absorpti'!$C$9*KK9/20))</f>
        <v>107213.89923744384</v>
      </c>
      <c r="KL105" s="100">
        <f>KL71/(10^('Attenuation due to air absorpti'!$C$9*KL9/20))</f>
        <v>97253.276515935664</v>
      </c>
      <c r="KM105" s="100">
        <f>KM71/(10^('Attenuation due to air absorpti'!$C$9*KM9/20))</f>
        <v>88723.313363220877</v>
      </c>
      <c r="KN105" s="100">
        <f>KN71/(10^('Attenuation due to air absorpti'!$C$9*KN9/20))</f>
        <v>81394.233970256362</v>
      </c>
      <c r="KO105" s="100">
        <f>KO71/(10^('Attenuation due to air absorpti'!$C$9*KO9/20))</f>
        <v>75063.3534283833</v>
      </c>
      <c r="KP105" s="100">
        <f>KP71/(10^('Attenuation due to air absorpti'!$C$9*KP9/20))</f>
        <v>69560.773608822172</v>
      </c>
      <c r="KQ105" s="100">
        <f>KQ71/(10^('Attenuation due to air absorpti'!$C$9*KQ9/20))</f>
        <v>64747.2599978336</v>
      </c>
      <c r="KR105" s="100">
        <f>KR71/(10^('Attenuation due to air absorpti'!$C$9*KR9/20))</f>
        <v>60509.718055088575</v>
      </c>
      <c r="KS105" s="100">
        <f>KS71/(10^('Attenuation due to air absorpti'!$C$9*KS9/20))</f>
        <v>56756.444419329833</v>
      </c>
      <c r="KT105" s="100">
        <f>KT71/(10^('Attenuation due to air absorpti'!$C$9*KT9/20))</f>
        <v>53412.91915817737</v>
      </c>
      <c r="KU105" s="100">
        <f>KU71/(10^('Attenuation due to air absorpti'!$C$9*KU9/20))</f>
        <v>50418.324203136377</v>
      </c>
      <c r="KV105" s="100">
        <f>KV71/(10^('Attenuation due to air absorpti'!$C$9*KV9/20))</f>
        <v>47722.7525771324</v>
      </c>
      <c r="KW105" s="100">
        <f>KW71/(10^('Attenuation due to air absorpti'!$C$9*KW9/20))</f>
        <v>45285.004016084044</v>
      </c>
      <c r="KX105" s="100">
        <f>KX71/(10^('Attenuation due to air absorpti'!$C$9*KX9/20))</f>
        <v>43070.853856468901</v>
      </c>
      <c r="KY105" s="100">
        <f>KY71/(10^('Attenuation due to air absorpti'!$C$9*KY9/20))</f>
        <v>41051.694689430937</v>
      </c>
      <c r="KZ105" s="100">
        <f>KZ71/(10^('Attenuation due to air absorpti'!$C$9*KZ9/20))</f>
        <v>39203.468278947395</v>
      </c>
      <c r="LA105" s="100">
        <f>LA71/(10^('Attenuation due to air absorpti'!$C$9*LA9/20))</f>
        <v>39203.468278947395</v>
      </c>
      <c r="LB105" s="100">
        <f>LB71/(10^('Attenuation due to air absorpti'!$C$9*LB9/20))</f>
        <v>36541.971914288297</v>
      </c>
      <c r="LC105" s="100">
        <f>LC71/(10^('Attenuation due to air absorpti'!$C$9*LC9/20))</f>
        <v>35334.732006577913</v>
      </c>
      <c r="LD105" s="100">
        <f>LD71/(10^('Attenuation due to air absorpti'!$C$9*LD9/20))</f>
        <v>34200.173295268018</v>
      </c>
      <c r="LE105" s="100">
        <f>LE71/(10^('Attenuation due to air absorpti'!$C$9*LE9/20))</f>
        <v>33132.060452520047</v>
      </c>
      <c r="LF105" s="100">
        <f>LF71/(10^('Attenuation due to air absorpti'!$C$9*LF9/20))</f>
        <v>32124.836760953145</v>
      </c>
      <c r="LG105" s="100">
        <f>LG71/(10^('Attenuation due to air absorpti'!$C$9*LG9/20))</f>
        <v>31173.536300736709</v>
      </c>
      <c r="LH105" s="100">
        <f>LH71/(10^('Attenuation due to air absorpti'!$C$9*LH9/20))</f>
        <v>30273.709088037584</v>
      </c>
      <c r="LI105" s="100">
        <f>LI71/(10^('Attenuation due to air absorpti'!$C$9*LI9/20))</f>
        <v>29421.357054697888</v>
      </c>
      <c r="LJ105" s="100">
        <f>LJ71/(10^('Attenuation due to air absorpti'!$C$9*LJ9/20))</f>
        <v>28612.879128913613</v>
      </c>
      <c r="LK105" s="100">
        <f>LK71/(10^('Attenuation due to air absorpti'!$C$9*LK9/20))</f>
        <v>27845.023978628924</v>
      </c>
      <c r="LL105" s="100">
        <f>LL71/(10^('Attenuation due to air absorpti'!$C$9*LL9/20))</f>
        <v>27114.849226010869</v>
      </c>
      <c r="LM105" s="100">
        <f>LM71/(10^('Attenuation due to air absorpti'!$C$9*LM9/20))</f>
        <v>26419.686143121911</v>
      </c>
      <c r="LN105" s="100">
        <f>LN71/(10^('Attenuation due to air absorpti'!$C$9*LN9/20))</f>
        <v>25757.109004233953</v>
      </c>
      <c r="LO105" s="100">
        <f>LO71/(10^('Attenuation due to air absorpti'!$C$9*LO9/20))</f>
        <v>25124.908405994556</v>
      </c>
      <c r="LP105" s="100">
        <f>LP71/(10^('Attenuation due to air absorpti'!$C$9*LP9/20))</f>
        <v>24521.067978413437</v>
      </c>
      <c r="LQ105" s="100">
        <f>LQ71/(10^('Attenuation due to air absorpti'!$C$9*LQ9/20))</f>
        <v>23943.744001865583</v>
      </c>
      <c r="LR105" s="100">
        <f>LR71/(10^('Attenuation due to air absorpti'!$C$9*LR9/20))</f>
        <v>23391.247521620448</v>
      </c>
      <c r="LS105" s="100">
        <f>LS71/(10^('Attenuation due to air absorpti'!$C$9*LS9/20))</f>
        <v>23434.71312711975</v>
      </c>
      <c r="LT105" s="100">
        <f>LT71/(10^('Attenuation due to air absorpti'!$C$9*LT9/20))</f>
        <v>22624.4648847272</v>
      </c>
      <c r="LU105" s="100">
        <f>LU71/(10^('Attenuation due to air absorpti'!$C$9*LU9/20))</f>
        <v>22236.127689754154</v>
      </c>
      <c r="LV105" s="100">
        <f>LV71/(10^('Attenuation due to air absorpti'!$C$9*LV9/20))</f>
        <v>21858.498015210771</v>
      </c>
      <c r="LW105" s="100">
        <f>LW71/(10^('Attenuation due to air absorpti'!$C$9*LW9/20))</f>
        <v>21491.223442761635</v>
      </c>
      <c r="LX105" s="100">
        <f>LX71/(10^('Attenuation due to air absorpti'!$C$9*LX9/20))</f>
        <v>21133.96059205963</v>
      </c>
      <c r="LY105" s="100">
        <f>LY71/(10^('Attenuation due to air absorpti'!$C$9*LY9/20))</f>
        <v>20786.375528338249</v>
      </c>
      <c r="LZ105" s="100">
        <f>LZ71/(10^('Attenuation due to air absorpti'!$C$9*LZ9/20))</f>
        <v>20448.144038205457</v>
      </c>
      <c r="MA105" s="100">
        <f>MA71/(10^('Attenuation due to air absorpti'!$C$9*MA9/20))</f>
        <v>20118.951795160741</v>
      </c>
      <c r="MB105" s="100">
        <f>MB71/(10^('Attenuation due to air absorpti'!$C$9*MB9/20))</f>
        <v>19798.494433322528</v>
      </c>
      <c r="MC105" s="100">
        <f>MC71/(10^('Attenuation due to air absorpti'!$C$9*MC9/20))</f>
        <v>19486.47754521302</v>
      </c>
      <c r="MD105" s="100">
        <f>MD71/(10^('Attenuation due to air absorpti'!$C$9*MD9/20))</f>
        <v>19182.616617156178</v>
      </c>
      <c r="ME105" s="100">
        <f>ME71/(10^('Attenuation due to air absorpti'!$C$9*ME9/20))</f>
        <v>18886.636913859395</v>
      </c>
      <c r="MF105" s="100">
        <f>MF71/(10^('Attenuation due to air absorpti'!$C$9*MF9/20))</f>
        <v>18598.273322033201</v>
      </c>
      <c r="MG105" s="100">
        <f>MG71/(10^('Attenuation due to air absorpti'!$C$9*MG9/20))</f>
        <v>18317.270161421751</v>
      </c>
      <c r="MH105" s="100">
        <f>MH71/(10^('Attenuation due to air absorpti'!$C$9*MH9/20))</f>
        <v>18043.380970340251</v>
      </c>
      <c r="MI105" s="100">
        <f>MI71/(10^('Attenuation due to air absorpti'!$C$9*MI9/20))</f>
        <v>17776.36827171651</v>
      </c>
      <c r="MJ105" s="100">
        <f>MJ71/(10^('Attenuation due to air absorpti'!$C$9*MJ9/20))</f>
        <v>17516.003324689911</v>
      </c>
      <c r="MK105" s="100"/>
      <c r="ML105" s="100"/>
      <c r="MM105" s="100"/>
      <c r="MN105" s="100"/>
      <c r="MO105" s="100"/>
      <c r="MP105" s="100"/>
      <c r="MQ105" s="100"/>
      <c r="MR105" s="100"/>
      <c r="MS105" s="100"/>
      <c r="MT105" s="100"/>
      <c r="MU105" s="100"/>
      <c r="MV105" s="100"/>
      <c r="MW105" s="100"/>
      <c r="MX105" s="100"/>
      <c r="MY105" s="100"/>
      <c r="MZ105" s="100"/>
      <c r="NA105" s="100"/>
      <c r="NB105" s="100"/>
      <c r="NC105" s="100"/>
      <c r="ND105" s="100"/>
      <c r="NG105" s="100"/>
      <c r="NH105" s="100"/>
      <c r="NI105" s="100"/>
      <c r="NJ105" s="100"/>
      <c r="NK105" s="100"/>
      <c r="NL105" s="100"/>
      <c r="NM105" s="100"/>
      <c r="NN105" s="100"/>
      <c r="NO105" s="100"/>
      <c r="NP105" s="100"/>
      <c r="NQ105" s="100"/>
      <c r="NR105" s="100"/>
      <c r="NS105" s="100"/>
      <c r="NT105" s="100"/>
      <c r="NU105" s="100"/>
      <c r="NV105" s="100"/>
      <c r="NW105" s="100"/>
      <c r="NX105" s="100"/>
      <c r="NY105" s="100"/>
      <c r="NZ105" s="100"/>
      <c r="OA105" s="100"/>
      <c r="OB105" s="100"/>
      <c r="OC105" s="100"/>
      <c r="OD105" s="100"/>
      <c r="OE105" s="100"/>
      <c r="OF105" s="100"/>
      <c r="OG105" s="100"/>
      <c r="OH105" s="100"/>
      <c r="OI105" s="100"/>
      <c r="OJ105" s="100"/>
      <c r="OK105" s="100"/>
      <c r="OL105" s="100"/>
      <c r="OM105" s="100"/>
      <c r="ON105" s="100"/>
      <c r="OO105" s="100"/>
      <c r="OP105" s="100"/>
      <c r="OQ105" s="100"/>
      <c r="OR105" s="100"/>
      <c r="OS105" s="100"/>
      <c r="OT105" s="100"/>
      <c r="OU105" s="100"/>
      <c r="OV105" s="100"/>
      <c r="OW105" s="100"/>
      <c r="OX105" s="100"/>
      <c r="OY105" s="100"/>
      <c r="OZ105" s="100"/>
      <c r="PA105" s="100"/>
      <c r="PB105" s="100"/>
      <c r="PC105" s="100"/>
      <c r="PD105" s="100"/>
      <c r="PE105" s="100"/>
      <c r="PF105" s="100"/>
      <c r="PG105" s="100"/>
      <c r="PH105" s="100"/>
      <c r="PI105" s="100"/>
      <c r="PJ105" s="100"/>
      <c r="PK105" s="100"/>
    </row>
    <row r="106" spans="1:427" x14ac:dyDescent="0.2">
      <c r="A106" s="92"/>
      <c r="B106" s="92"/>
      <c r="C106" s="101">
        <v>4</v>
      </c>
      <c r="D106" s="98"/>
      <c r="E106" s="98"/>
      <c r="F106" s="98"/>
      <c r="G106" s="98"/>
      <c r="H106" s="98"/>
      <c r="I106" s="98"/>
      <c r="J106" s="98"/>
      <c r="K106" s="98"/>
      <c r="L106" s="98"/>
      <c r="M106" s="98"/>
      <c r="N106" s="98"/>
      <c r="O106" s="98"/>
      <c r="P106" s="98"/>
      <c r="Q106" s="98"/>
      <c r="R106" s="98"/>
      <c r="S106" s="98"/>
      <c r="T106" s="98"/>
      <c r="U106" s="98"/>
      <c r="V106" s="98"/>
      <c r="W106" s="98"/>
      <c r="X106" s="98"/>
      <c r="Y106" s="98"/>
      <c r="Z106" s="98"/>
      <c r="AA106" s="98"/>
      <c r="AB106" s="98"/>
      <c r="AC106" s="98"/>
      <c r="AD106" s="98"/>
      <c r="AE106" s="98"/>
      <c r="AF106" s="98"/>
      <c r="AG106" s="98"/>
      <c r="AH106" s="98"/>
      <c r="AI106" s="98"/>
      <c r="AJ106" s="98"/>
      <c r="AK106" s="98"/>
      <c r="AL106" s="98"/>
      <c r="AM106" s="98"/>
      <c r="AN106" s="98"/>
      <c r="AO106" s="98"/>
      <c r="AP106" s="98"/>
      <c r="AQ106" s="98"/>
      <c r="AR106" s="98"/>
      <c r="AS106" s="98"/>
      <c r="AT106" s="98"/>
      <c r="AU106" s="98"/>
      <c r="AV106" s="98"/>
      <c r="AW106" s="98"/>
      <c r="AX106" s="98"/>
      <c r="AY106" s="98"/>
      <c r="AZ106" s="98"/>
      <c r="BA106" s="98"/>
      <c r="BB106" s="98"/>
      <c r="BC106" s="98"/>
      <c r="BD106" s="98"/>
      <c r="BE106" s="98"/>
      <c r="BF106" s="98"/>
      <c r="BG106" s="98"/>
      <c r="BH106" s="98"/>
      <c r="BI106" s="98"/>
      <c r="BJ106" s="98"/>
      <c r="BK106" s="98"/>
      <c r="BL106" s="98"/>
      <c r="BM106" s="98"/>
      <c r="BN106" s="98"/>
      <c r="BO106" s="98"/>
      <c r="BP106" s="98"/>
      <c r="BQ106" s="98"/>
      <c r="BR106" s="98"/>
      <c r="BS106" s="98"/>
      <c r="BT106" s="98"/>
      <c r="BU106" s="98"/>
      <c r="BV106" s="98"/>
      <c r="BW106" s="98"/>
      <c r="BX106" s="98"/>
      <c r="BY106" s="98"/>
      <c r="BZ106" s="98"/>
      <c r="CA106" s="98"/>
      <c r="CB106" s="98"/>
      <c r="CC106" s="98"/>
      <c r="CD106" s="98"/>
      <c r="CE106" s="98"/>
      <c r="CF106" s="98"/>
      <c r="CG106" s="98"/>
      <c r="CH106" s="98"/>
      <c r="CI106" s="98"/>
      <c r="CJ106" s="98"/>
      <c r="CK106" s="98"/>
      <c r="CL106" s="98"/>
      <c r="CM106" s="98"/>
      <c r="CN106" s="98"/>
      <c r="CO106" s="98"/>
      <c r="CP106" s="98"/>
      <c r="CQ106" s="98"/>
      <c r="CR106" s="98"/>
      <c r="CS106" s="98"/>
      <c r="CT106" s="98"/>
      <c r="CU106" s="98"/>
      <c r="CV106" s="98"/>
      <c r="CW106" s="98"/>
      <c r="CX106" s="98"/>
      <c r="CY106" s="98"/>
      <c r="CZ106" s="98"/>
      <c r="DA106" s="98"/>
      <c r="DB106" s="98"/>
      <c r="DC106" s="98"/>
      <c r="DD106" s="98"/>
      <c r="DE106" s="98"/>
      <c r="DF106" s="98"/>
      <c r="DG106" s="98"/>
      <c r="DH106" s="98"/>
      <c r="DI106" s="98"/>
      <c r="DJ106" s="98"/>
      <c r="DK106" s="98"/>
      <c r="DL106" s="98"/>
      <c r="DM106" s="98"/>
      <c r="DN106" s="98"/>
      <c r="DO106" s="98"/>
      <c r="DP106" s="98"/>
      <c r="DQ106" s="98"/>
      <c r="DR106" s="98"/>
      <c r="DS106" s="98"/>
      <c r="DT106" s="98"/>
      <c r="DU106" s="98"/>
      <c r="DV106" s="98"/>
      <c r="DW106" s="98"/>
      <c r="DX106" s="98"/>
      <c r="DY106" s="98"/>
      <c r="DZ106" s="98"/>
      <c r="EA106" s="98"/>
      <c r="EB106" s="98"/>
      <c r="EC106" s="98"/>
      <c r="ED106" s="98"/>
      <c r="EE106" s="98"/>
      <c r="EF106" s="98"/>
      <c r="EG106" s="98"/>
      <c r="EH106" s="98"/>
      <c r="EI106" s="98"/>
      <c r="EJ106" s="98"/>
      <c r="EK106" s="98"/>
      <c r="EL106" s="98"/>
      <c r="EM106" s="98"/>
      <c r="EN106" s="98"/>
      <c r="EO106" s="98"/>
      <c r="EP106" s="98"/>
      <c r="EU106" s="94"/>
      <c r="EV106" s="94"/>
      <c r="EW106" s="94"/>
      <c r="EX106" s="102"/>
      <c r="EY106" s="99"/>
      <c r="EZ106" s="99"/>
      <c r="FA106" s="99"/>
      <c r="FB106" s="99"/>
      <c r="FC106" s="99"/>
      <c r="FD106" s="99"/>
      <c r="FE106" s="99"/>
      <c r="FF106" s="99"/>
      <c r="FG106" s="99"/>
      <c r="FH106" s="99"/>
      <c r="FI106" s="99"/>
      <c r="FJ106" s="99"/>
      <c r="FK106" s="99"/>
      <c r="FL106" s="99"/>
      <c r="FM106" s="99"/>
      <c r="FN106" s="99"/>
      <c r="FO106" s="99"/>
      <c r="FP106" s="99"/>
      <c r="FQ106" s="99"/>
      <c r="FR106" s="99"/>
      <c r="FS106" s="99"/>
      <c r="FT106" s="99"/>
      <c r="FU106" s="99"/>
      <c r="FV106" s="99"/>
      <c r="FW106" s="99"/>
      <c r="FX106" s="99"/>
      <c r="FY106" s="99"/>
      <c r="FZ106" s="99"/>
      <c r="GA106" s="99"/>
      <c r="GB106" s="99"/>
      <c r="GC106" s="99"/>
      <c r="GD106" s="99"/>
      <c r="GE106" s="99"/>
      <c r="GF106" s="99"/>
      <c r="GG106" s="99"/>
      <c r="GH106" s="99"/>
      <c r="GI106" s="99"/>
      <c r="GJ106" s="99"/>
      <c r="GK106" s="99"/>
      <c r="GL106" s="99"/>
      <c r="GM106" s="99"/>
      <c r="GN106" s="99"/>
      <c r="GO106" s="99"/>
      <c r="GP106" s="99"/>
      <c r="GQ106" s="99"/>
      <c r="GR106" s="99"/>
      <c r="GS106" s="99"/>
      <c r="GT106" s="99"/>
      <c r="GU106" s="99"/>
      <c r="GV106" s="99"/>
      <c r="GW106" s="99"/>
      <c r="GX106" s="99"/>
      <c r="GY106" s="99"/>
      <c r="GZ106" s="99"/>
      <c r="HA106" s="99"/>
      <c r="HB106" s="99"/>
      <c r="HC106" s="99"/>
      <c r="HD106" s="99"/>
      <c r="HE106" s="99"/>
      <c r="HF106" s="99"/>
      <c r="HG106" s="99"/>
      <c r="HH106" s="99"/>
      <c r="HI106" s="99"/>
      <c r="HJ106" s="99"/>
      <c r="HK106" s="99"/>
      <c r="HL106" s="99"/>
      <c r="HM106" s="99"/>
      <c r="HN106" s="99"/>
      <c r="HO106" s="99"/>
      <c r="HP106" s="99"/>
      <c r="HQ106" s="99"/>
      <c r="HR106" s="99"/>
      <c r="HS106" s="99"/>
      <c r="HT106" s="99"/>
      <c r="HU106" s="99"/>
      <c r="HV106" s="99"/>
      <c r="HW106" s="99"/>
      <c r="HX106" s="99"/>
      <c r="HY106" s="99"/>
      <c r="HZ106" s="99"/>
      <c r="IA106" s="99"/>
      <c r="IB106" s="99"/>
      <c r="IC106" s="99"/>
      <c r="ID106" s="99"/>
      <c r="IE106" s="99"/>
      <c r="IF106" s="99"/>
      <c r="IG106" s="99"/>
      <c r="IH106" s="99"/>
      <c r="II106" s="99"/>
      <c r="IJ106" s="99"/>
      <c r="IK106" s="99"/>
      <c r="IL106" s="99"/>
      <c r="IM106" s="99"/>
      <c r="IN106" s="99"/>
      <c r="IO106" s="99"/>
      <c r="IP106" s="99"/>
      <c r="IQ106" s="99"/>
      <c r="IR106" s="99"/>
      <c r="IS106" s="99"/>
      <c r="IT106" s="99"/>
      <c r="IU106" s="99"/>
      <c r="IV106" s="99"/>
      <c r="IW106" s="99"/>
      <c r="IX106" s="99"/>
      <c r="IY106" s="99"/>
      <c r="IZ106" s="99"/>
      <c r="JA106" s="99"/>
      <c r="JB106" s="99"/>
      <c r="JC106" s="99"/>
      <c r="JD106" s="99"/>
      <c r="JE106" s="99"/>
      <c r="JF106" s="99"/>
      <c r="JG106" s="99"/>
      <c r="JH106" s="99"/>
      <c r="JI106" s="99"/>
      <c r="JJ106" s="99"/>
      <c r="JK106" s="99"/>
      <c r="JL106" s="99"/>
      <c r="JM106" s="99"/>
      <c r="JN106" s="99"/>
      <c r="JO106" s="99"/>
      <c r="JP106" s="99"/>
      <c r="JQ106" s="99"/>
      <c r="JR106" s="99"/>
      <c r="JS106" s="99"/>
      <c r="JT106" s="99"/>
      <c r="JU106" s="99"/>
      <c r="JV106" s="99"/>
      <c r="JW106" s="99"/>
      <c r="JX106" s="99"/>
      <c r="JY106" s="99"/>
      <c r="KH106" s="103">
        <v>4</v>
      </c>
      <c r="KI106" s="100">
        <f>KI72/(10^('Attenuation due to air absorpti'!$C$9*KI10/20))</f>
        <v>149161.5385667907</v>
      </c>
      <c r="KJ106" s="100">
        <f>KJ72/(10^('Attenuation due to air absorpti'!$C$9*KJ10/20))</f>
        <v>119727.73484463424</v>
      </c>
      <c r="KK106" s="100">
        <f>KK72/(10^('Attenuation due to air absorpti'!$C$9*KK10/20))</f>
        <v>107870.22924117601</v>
      </c>
      <c r="KL106" s="100">
        <f>KL72/(10^('Attenuation due to air absorpti'!$C$9*KL10/20))</f>
        <v>97744.597005394375</v>
      </c>
      <c r="KM106" s="100">
        <f>KM72/(10^('Attenuation due to air absorpti'!$C$9*KM10/20))</f>
        <v>89097.649632085406</v>
      </c>
      <c r="KN106" s="100">
        <f>KN72/(10^('Attenuation due to air absorpti'!$C$9*KN10/20))</f>
        <v>81684.360173101464</v>
      </c>
      <c r="KO106" s="100">
        <f>KO72/(10^('Attenuation due to air absorpti'!$C$9*KO10/20))</f>
        <v>75291.844532460629</v>
      </c>
      <c r="KP106" s="100">
        <f>KP72/(10^('Attenuation due to air absorpti'!$C$9*KP10/20))</f>
        <v>69743.394878530889</v>
      </c>
      <c r="KQ106" s="100">
        <f>KQ72/(10^('Attenuation due to air absorpti'!$C$9*KQ10/20))</f>
        <v>64895.193758907037</v>
      </c>
      <c r="KR106" s="100">
        <f>KR72/(10^('Attenuation due to air absorpti'!$C$9*KR10/20))</f>
        <v>60631.023410246344</v>
      </c>
      <c r="KS106" s="100">
        <f>KS72/(10^('Attenuation due to air absorpti'!$C$9*KS10/20))</f>
        <v>56857.020864492522</v>
      </c>
      <c r="KT106" s="100">
        <f>KT72/(10^('Attenuation due to air absorpti'!$C$9*KT10/20))</f>
        <v>53497.150076535749</v>
      </c>
      <c r="KU106" s="100">
        <f>KU72/(10^('Attenuation due to air absorpti'!$C$9*KU10/20))</f>
        <v>50489.512477076532</v>
      </c>
      <c r="KV106" s="100">
        <f>KV72/(10^('Attenuation due to air absorpti'!$C$9*KV10/20))</f>
        <v>47783.419752520953</v>
      </c>
      <c r="KW106" s="100">
        <f>KW72/(10^('Attenuation due to air absorpti'!$C$9*KW10/20))</f>
        <v>45337.098751417121</v>
      </c>
      <c r="KX106" s="100">
        <f>KX72/(10^('Attenuation due to air absorpti'!$C$9*KX10/20))</f>
        <v>43115.899230032868</v>
      </c>
      <c r="KY106" s="100">
        <f>KY72/(10^('Attenuation due to air absorpti'!$C$9*KY10/20))</f>
        <v>41090.893721089524</v>
      </c>
      <c r="KZ106" s="100">
        <f>KZ72/(10^('Attenuation due to air absorpti'!$C$9*KZ10/20))</f>
        <v>39237.780502397436</v>
      </c>
      <c r="LA106" s="100">
        <f>LA72/(10^('Attenuation due to air absorpti'!$C$9*LA10/20))</f>
        <v>39237.780502397436</v>
      </c>
      <c r="LB106" s="100">
        <f>LB72/(10^('Attenuation due to air absorpti'!$C$9*LB10/20))</f>
        <v>36569.790389546411</v>
      </c>
      <c r="LC106" s="100">
        <f>LC72/(10^('Attenuation due to air absorpti'!$C$9*LC10/20))</f>
        <v>35359.897406308883</v>
      </c>
      <c r="LD106" s="100">
        <f>LD72/(10^('Attenuation due to air absorpti'!$C$9*LD10/20))</f>
        <v>34223.004219245682</v>
      </c>
      <c r="LE106" s="100">
        <f>LE72/(10^('Attenuation due to air absorpti'!$C$9*LE10/20))</f>
        <v>33152.829785422531</v>
      </c>
      <c r="LF106" s="100">
        <f>LF72/(10^('Attenuation due to air absorpti'!$C$9*LF10/20))</f>
        <v>32143.779231825032</v>
      </c>
      <c r="LG106" s="100">
        <f>LG72/(10^('Attenuation due to air absorpti'!$C$9*LG10/20))</f>
        <v>31190.854638369619</v>
      </c>
      <c r="LH106" s="100">
        <f>LH72/(10^('Attenuation due to air absorpti'!$C$9*LH10/20))</f>
        <v>30289.579059684747</v>
      </c>
      <c r="LI106" s="100">
        <f>LI72/(10^('Attenuation due to air absorpti'!$C$9*LI10/20))</f>
        <v>29435.931611638473</v>
      </c>
      <c r="LJ106" s="100">
        <f>LJ72/(10^('Attenuation due to air absorpti'!$C$9*LJ10/20))</f>
        <v>28626.291833734551</v>
      </c>
      <c r="LK106" s="100">
        <f>LK72/(10^('Attenuation due to air absorpti'!$C$9*LK10/20))</f>
        <v>27857.391851824486</v>
      </c>
      <c r="LL106" s="100">
        <f>LL72/(10^('Attenuation due to air absorpti'!$C$9*LL10/20))</f>
        <v>27126.275120778639</v>
      </c>
      <c r="LM106" s="100">
        <f>LM72/(10^('Attenuation due to air absorpti'!$C$9*LM10/20))</f>
        <v>26430.260734969295</v>
      </c>
      <c r="LN106" s="100">
        <f>LN72/(10^('Attenuation due to air absorpti'!$C$9*LN10/20))</f>
        <v>25766.912464653236</v>
      </c>
      <c r="LO106" s="100">
        <f>LO72/(10^('Attenuation due to air absorpti'!$C$9*LO10/20))</f>
        <v>25134.011815860526</v>
      </c>
      <c r="LP106" s="100">
        <f>LP72/(10^('Attenuation due to air absorpti'!$C$9*LP10/20))</f>
        <v>24529.534526039726</v>
      </c>
      <c r="LQ106" s="100">
        <f>LQ72/(10^('Attenuation due to air absorpti'!$C$9*LQ10/20))</f>
        <v>23951.630002168051</v>
      </c>
      <c r="LR106" s="100">
        <f>LR72/(10^('Attenuation due to air absorpti'!$C$9*LR10/20))</f>
        <v>23398.603286082063</v>
      </c>
      <c r="LS106" s="100">
        <f>LS72/(10^('Attenuation due to air absorpti'!$C$9*LS10/20))</f>
        <v>23441.110568732151</v>
      </c>
      <c r="LT106" s="100">
        <f>LT72/(10^('Attenuation due to air absorpti'!$C$9*LT10/20))</f>
        <v>22629.406050467223</v>
      </c>
      <c r="LU106" s="100">
        <f>LU72/(10^('Attenuation due to air absorpti'!$C$9*LU10/20))</f>
        <v>22240.428009286439</v>
      </c>
      <c r="LV106" s="100">
        <f>LV72/(10^('Attenuation due to air absorpti'!$C$9*LV10/20))</f>
        <v>21862.209379210555</v>
      </c>
      <c r="LW106" s="100">
        <f>LW72/(10^('Attenuation due to air absorpti'!$C$9*LW10/20))</f>
        <v>21494.393512027073</v>
      </c>
      <c r="LX106" s="100">
        <f>LX72/(10^('Attenuation due to air absorpti'!$C$9*LX10/20))</f>
        <v>21136.633155508473</v>
      </c>
      <c r="LY106" s="100">
        <f>LY72/(10^('Attenuation due to air absorpti'!$C$9*LY10/20))</f>
        <v>20788.590830395402</v>
      </c>
      <c r="LZ106" s="100">
        <f>LZ72/(10^('Attenuation due to air absorpti'!$C$9*LZ10/20))</f>
        <v>20449.939078040486</v>
      </c>
      <c r="MA106" s="100">
        <f>MA72/(10^('Attenuation due to air absorpti'!$C$9*MA10/20))</f>
        <v>20120.360600087843</v>
      </c>
      <c r="MB106" s="100">
        <f>MB72/(10^('Attenuation due to air absorpti'!$C$9*MB10/20))</f>
        <v>19799.548308524372</v>
      </c>
      <c r="MC106" s="100">
        <f>MC72/(10^('Attenuation due to air absorpti'!$C$9*MC10/20))</f>
        <v>19487.20530179852</v>
      </c>
      <c r="MD106" s="100">
        <f>MD72/(10^('Attenuation due to air absorpti'!$C$9*MD10/20))</f>
        <v>19183.044780413678</v>
      </c>
      <c r="ME106" s="100">
        <f>ME72/(10^('Attenuation due to air absorpti'!$C$9*ME10/20))</f>
        <v>18886.789913423279</v>
      </c>
      <c r="MF106" s="100">
        <f>MF72/(10^('Attenuation due to air absorpti'!$C$9*MF10/20))</f>
        <v>18598.173665544942</v>
      </c>
      <c r="MG106" s="100">
        <f>MG72/(10^('Attenuation due to air absorpti'!$C$9*MG10/20))</f>
        <v>18316.938593136845</v>
      </c>
      <c r="MH106" s="100">
        <f>MH72/(10^('Attenuation due to air absorpti'!$C$9*MH10/20))</f>
        <v>18042.83661601078</v>
      </c>
      <c r="MI106" s="100">
        <f>MI72/(10^('Attenuation due to air absorpti'!$C$9*MI10/20))</f>
        <v>17775.628770965694</v>
      </c>
      <c r="MJ106" s="100">
        <f>MJ72/(10^('Attenuation due to air absorpti'!$C$9*MJ10/20))</f>
        <v>17515.084951989556</v>
      </c>
      <c r="MK106" s="100"/>
      <c r="ML106" s="100"/>
      <c r="MM106" s="100"/>
      <c r="MN106" s="100"/>
      <c r="MO106" s="100"/>
      <c r="MP106" s="100"/>
      <c r="MQ106" s="100"/>
      <c r="MR106" s="100"/>
      <c r="MS106" s="100"/>
      <c r="MT106" s="100"/>
      <c r="MU106" s="100"/>
      <c r="MV106" s="100"/>
      <c r="MW106" s="100"/>
      <c r="MX106" s="100"/>
      <c r="MY106" s="100"/>
      <c r="MZ106" s="100"/>
      <c r="NA106" s="100"/>
      <c r="NB106" s="100"/>
      <c r="NC106" s="100"/>
      <c r="ND106" s="100"/>
      <c r="NG106" s="100"/>
      <c r="NH106" s="100"/>
      <c r="NI106" s="100"/>
      <c r="NJ106" s="100"/>
      <c r="NK106" s="100"/>
      <c r="NL106" s="100"/>
      <c r="NM106" s="100"/>
      <c r="NN106" s="100"/>
      <c r="NO106" s="100"/>
      <c r="NP106" s="100"/>
      <c r="NQ106" s="100"/>
      <c r="NR106" s="100"/>
      <c r="NS106" s="100"/>
      <c r="NT106" s="100"/>
      <c r="NU106" s="100"/>
      <c r="NV106" s="100"/>
      <c r="NW106" s="100"/>
      <c r="NX106" s="100"/>
      <c r="NY106" s="100"/>
      <c r="NZ106" s="100"/>
      <c r="OA106" s="100"/>
      <c r="OB106" s="100"/>
      <c r="OC106" s="100"/>
      <c r="OD106" s="100"/>
      <c r="OE106" s="100"/>
      <c r="OF106" s="100"/>
      <c r="OG106" s="100"/>
      <c r="OH106" s="100"/>
      <c r="OI106" s="100"/>
      <c r="OJ106" s="100"/>
      <c r="OK106" s="100"/>
      <c r="OL106" s="100"/>
      <c r="OM106" s="100"/>
      <c r="ON106" s="100"/>
      <c r="OO106" s="100"/>
      <c r="OP106" s="100"/>
      <c r="OQ106" s="100"/>
      <c r="OR106" s="100"/>
      <c r="OS106" s="100"/>
      <c r="OT106" s="100"/>
      <c r="OU106" s="100"/>
      <c r="OV106" s="100"/>
      <c r="OW106" s="100"/>
      <c r="OX106" s="100"/>
      <c r="OY106" s="100"/>
      <c r="OZ106" s="100"/>
      <c r="PA106" s="100"/>
      <c r="PB106" s="100"/>
      <c r="PC106" s="100"/>
      <c r="PD106" s="100"/>
      <c r="PE106" s="100"/>
      <c r="PF106" s="100"/>
      <c r="PG106" s="100"/>
      <c r="PH106" s="100"/>
      <c r="PI106" s="100"/>
      <c r="PJ106" s="100"/>
      <c r="PK106" s="100"/>
    </row>
    <row r="107" spans="1:427" x14ac:dyDescent="0.2">
      <c r="A107" s="92"/>
      <c r="B107" s="92"/>
      <c r="C107" s="101">
        <v>5</v>
      </c>
      <c r="D107" s="98"/>
      <c r="E107" s="98"/>
      <c r="F107" s="98"/>
      <c r="G107" s="98"/>
      <c r="H107" s="98"/>
      <c r="I107" s="98"/>
      <c r="J107" s="98"/>
      <c r="K107" s="98"/>
      <c r="L107" s="98"/>
      <c r="M107" s="98"/>
      <c r="N107" s="98"/>
      <c r="O107" s="98"/>
      <c r="P107" s="98"/>
      <c r="Q107" s="98"/>
      <c r="R107" s="98"/>
      <c r="S107" s="98"/>
      <c r="T107" s="98"/>
      <c r="U107" s="98"/>
      <c r="V107" s="98"/>
      <c r="W107" s="98"/>
      <c r="X107" s="98"/>
      <c r="Y107" s="98"/>
      <c r="Z107" s="98"/>
      <c r="AA107" s="98"/>
      <c r="AB107" s="98"/>
      <c r="AC107" s="98"/>
      <c r="AD107" s="98"/>
      <c r="AE107" s="98"/>
      <c r="AF107" s="98"/>
      <c r="AG107" s="98"/>
      <c r="AH107" s="98"/>
      <c r="AI107" s="98"/>
      <c r="AJ107" s="98"/>
      <c r="AK107" s="98"/>
      <c r="AL107" s="98"/>
      <c r="AM107" s="98"/>
      <c r="AN107" s="98"/>
      <c r="AO107" s="98"/>
      <c r="AP107" s="98"/>
      <c r="AQ107" s="98"/>
      <c r="AR107" s="98"/>
      <c r="AS107" s="98"/>
      <c r="AT107" s="98"/>
      <c r="AU107" s="98"/>
      <c r="AV107" s="98"/>
      <c r="AW107" s="98"/>
      <c r="AX107" s="98"/>
      <c r="AY107" s="98"/>
      <c r="AZ107" s="98"/>
      <c r="BA107" s="98"/>
      <c r="BB107" s="98"/>
      <c r="BC107" s="98"/>
      <c r="BD107" s="98"/>
      <c r="BE107" s="98"/>
      <c r="BF107" s="98"/>
      <c r="BG107" s="98"/>
      <c r="BH107" s="98"/>
      <c r="BI107" s="98"/>
      <c r="BJ107" s="98"/>
      <c r="BK107" s="98"/>
      <c r="BL107" s="98"/>
      <c r="BM107" s="98"/>
      <c r="BN107" s="98"/>
      <c r="BO107" s="98"/>
      <c r="BP107" s="98"/>
      <c r="BQ107" s="98"/>
      <c r="BR107" s="98"/>
      <c r="BS107" s="98"/>
      <c r="BT107" s="98"/>
      <c r="BU107" s="98"/>
      <c r="BV107" s="98"/>
      <c r="BW107" s="98"/>
      <c r="BX107" s="98"/>
      <c r="BY107" s="98"/>
      <c r="BZ107" s="98"/>
      <c r="CA107" s="98"/>
      <c r="CB107" s="98"/>
      <c r="CC107" s="98"/>
      <c r="CD107" s="98"/>
      <c r="CE107" s="98"/>
      <c r="CF107" s="98"/>
      <c r="CG107" s="98"/>
      <c r="CH107" s="98"/>
      <c r="CI107" s="98"/>
      <c r="CJ107" s="98"/>
      <c r="CK107" s="98"/>
      <c r="CL107" s="98"/>
      <c r="CM107" s="98"/>
      <c r="CN107" s="98"/>
      <c r="CO107" s="98"/>
      <c r="CP107" s="98"/>
      <c r="CQ107" s="98"/>
      <c r="CR107" s="98"/>
      <c r="CS107" s="98"/>
      <c r="CT107" s="98"/>
      <c r="CU107" s="98"/>
      <c r="CV107" s="98"/>
      <c r="CW107" s="98"/>
      <c r="CX107" s="98"/>
      <c r="CY107" s="98"/>
      <c r="CZ107" s="98"/>
      <c r="DA107" s="98"/>
      <c r="DB107" s="98"/>
      <c r="DC107" s="98"/>
      <c r="DD107" s="98"/>
      <c r="DE107" s="98"/>
      <c r="DF107" s="98"/>
      <c r="DG107" s="98"/>
      <c r="DH107" s="98"/>
      <c r="DI107" s="98"/>
      <c r="DJ107" s="98"/>
      <c r="DK107" s="98"/>
      <c r="DL107" s="98"/>
      <c r="DM107" s="98"/>
      <c r="DN107" s="98"/>
      <c r="DO107" s="98"/>
      <c r="DP107" s="98"/>
      <c r="DQ107" s="98"/>
      <c r="DR107" s="98"/>
      <c r="DS107" s="98"/>
      <c r="DT107" s="98"/>
      <c r="DU107" s="98"/>
      <c r="DV107" s="98"/>
      <c r="DW107" s="98"/>
      <c r="DX107" s="98"/>
      <c r="DY107" s="98"/>
      <c r="DZ107" s="98"/>
      <c r="EA107" s="98"/>
      <c r="EB107" s="98"/>
      <c r="EC107" s="98"/>
      <c r="ED107" s="98"/>
      <c r="EE107" s="98"/>
      <c r="EF107" s="98"/>
      <c r="EG107" s="98"/>
      <c r="EH107" s="98"/>
      <c r="EI107" s="98"/>
      <c r="EJ107" s="98"/>
      <c r="EK107" s="98"/>
      <c r="EL107" s="98"/>
      <c r="EM107" s="98"/>
      <c r="EN107" s="98"/>
      <c r="EO107" s="98"/>
      <c r="EP107" s="98"/>
      <c r="EU107" s="94"/>
      <c r="EV107" s="94"/>
      <c r="EW107" s="94"/>
      <c r="EX107" s="102"/>
      <c r="EY107" s="99"/>
      <c r="EZ107" s="99"/>
      <c r="FA107" s="99"/>
      <c r="FB107" s="99"/>
      <c r="FC107" s="99"/>
      <c r="FD107" s="99"/>
      <c r="FE107" s="99"/>
      <c r="FF107" s="99"/>
      <c r="FG107" s="99"/>
      <c r="FH107" s="99"/>
      <c r="FI107" s="99"/>
      <c r="FJ107" s="99"/>
      <c r="FK107" s="99"/>
      <c r="FL107" s="99"/>
      <c r="FM107" s="99"/>
      <c r="FN107" s="99"/>
      <c r="FO107" s="99"/>
      <c r="FP107" s="99"/>
      <c r="FQ107" s="99"/>
      <c r="FR107" s="99"/>
      <c r="FS107" s="99"/>
      <c r="FT107" s="99"/>
      <c r="FU107" s="99"/>
      <c r="FV107" s="99"/>
      <c r="FW107" s="99"/>
      <c r="FX107" s="99"/>
      <c r="FY107" s="99"/>
      <c r="FZ107" s="99"/>
      <c r="GA107" s="99"/>
      <c r="GB107" s="99"/>
      <c r="GC107" s="99"/>
      <c r="GD107" s="99"/>
      <c r="GE107" s="99"/>
      <c r="GF107" s="99"/>
      <c r="GG107" s="99"/>
      <c r="GH107" s="99"/>
      <c r="GI107" s="99"/>
      <c r="GJ107" s="99"/>
      <c r="GK107" s="99"/>
      <c r="GL107" s="99"/>
      <c r="GM107" s="99"/>
      <c r="GN107" s="99"/>
      <c r="GO107" s="99"/>
      <c r="GP107" s="99"/>
      <c r="GQ107" s="99"/>
      <c r="GR107" s="99"/>
      <c r="GS107" s="99"/>
      <c r="GT107" s="99"/>
      <c r="GU107" s="99"/>
      <c r="GV107" s="99"/>
      <c r="GW107" s="99"/>
      <c r="GX107" s="99"/>
      <c r="GY107" s="99"/>
      <c r="GZ107" s="99"/>
      <c r="HA107" s="99"/>
      <c r="HB107" s="99"/>
      <c r="HC107" s="99"/>
      <c r="HD107" s="99"/>
      <c r="HE107" s="99"/>
      <c r="HF107" s="99"/>
      <c r="HG107" s="99"/>
      <c r="HH107" s="99"/>
      <c r="HI107" s="99"/>
      <c r="HJ107" s="99"/>
      <c r="HK107" s="99"/>
      <c r="HL107" s="99"/>
      <c r="HM107" s="99"/>
      <c r="HN107" s="99"/>
      <c r="HO107" s="99"/>
      <c r="HP107" s="99"/>
      <c r="HQ107" s="99"/>
      <c r="HR107" s="99"/>
      <c r="HS107" s="99"/>
      <c r="HT107" s="99"/>
      <c r="HU107" s="99"/>
      <c r="HV107" s="99"/>
      <c r="HW107" s="99"/>
      <c r="HX107" s="99"/>
      <c r="HY107" s="99"/>
      <c r="HZ107" s="99"/>
      <c r="IA107" s="99"/>
      <c r="IB107" s="99"/>
      <c r="IC107" s="99"/>
      <c r="ID107" s="99"/>
      <c r="IE107" s="99"/>
      <c r="IF107" s="99"/>
      <c r="IG107" s="99"/>
      <c r="IH107" s="99"/>
      <c r="II107" s="99"/>
      <c r="IJ107" s="99"/>
      <c r="IK107" s="99"/>
      <c r="IL107" s="99"/>
      <c r="IM107" s="99"/>
      <c r="IN107" s="99"/>
      <c r="IO107" s="99"/>
      <c r="IP107" s="99"/>
      <c r="IQ107" s="99"/>
      <c r="IR107" s="99"/>
      <c r="IS107" s="99"/>
      <c r="IT107" s="99"/>
      <c r="IU107" s="99"/>
      <c r="IV107" s="99"/>
      <c r="IW107" s="99"/>
      <c r="IX107" s="99"/>
      <c r="IY107" s="99"/>
      <c r="IZ107" s="99"/>
      <c r="JA107" s="99"/>
      <c r="JB107" s="99"/>
      <c r="JC107" s="99"/>
      <c r="JD107" s="99"/>
      <c r="JE107" s="99"/>
      <c r="JF107" s="99"/>
      <c r="JG107" s="99"/>
      <c r="JH107" s="99"/>
      <c r="JI107" s="99"/>
      <c r="JJ107" s="99"/>
      <c r="JK107" s="99"/>
      <c r="JL107" s="99"/>
      <c r="JM107" s="99"/>
      <c r="JN107" s="99"/>
      <c r="JO107" s="99"/>
      <c r="JP107" s="99"/>
      <c r="JQ107" s="99"/>
      <c r="JR107" s="99"/>
      <c r="JS107" s="99"/>
      <c r="JT107" s="99"/>
      <c r="JU107" s="99"/>
      <c r="JV107" s="99"/>
      <c r="JW107" s="99"/>
      <c r="JX107" s="99"/>
      <c r="JY107" s="99"/>
      <c r="KH107" s="103">
        <v>5</v>
      </c>
      <c r="KI107" s="100">
        <f>KI73/(10^('Attenuation due to air absorpti'!$C$9*KI11/20))</f>
        <v>150885.44775580481</v>
      </c>
      <c r="KJ107" s="100">
        <f>KJ73/(10^('Attenuation due to air absorpti'!$C$9*KJ11/20))</f>
        <v>120620.89975231898</v>
      </c>
      <c r="KK107" s="100">
        <f>KK73/(10^('Attenuation due to air absorpti'!$C$9*KK11/20))</f>
        <v>108524.95617098101</v>
      </c>
      <c r="KL107" s="100">
        <f>KL73/(10^('Attenuation due to air absorpti'!$C$9*KL11/20))</f>
        <v>98233.166895716073</v>
      </c>
      <c r="KM107" s="100">
        <f>KM73/(10^('Attenuation due to air absorpti'!$C$9*KM11/20))</f>
        <v>89468.974615354688</v>
      </c>
      <c r="KN107" s="100">
        <f>KN73/(10^('Attenuation due to air absorpti'!$C$9*KN11/20))</f>
        <v>81971.596723916271</v>
      </c>
      <c r="KO107" s="100">
        <f>KO73/(10^('Attenuation due to air absorpti'!$C$9*KO11/20))</f>
        <v>75517.712965853294</v>
      </c>
      <c r="KP107" s="100">
        <f>KP73/(10^('Attenuation due to air absorpti'!$C$9*KP11/20))</f>
        <v>69923.69756632908</v>
      </c>
      <c r="KQ107" s="100">
        <f>KQ73/(10^('Attenuation due to air absorpti'!$C$9*KQ11/20))</f>
        <v>65041.103101953217</v>
      </c>
      <c r="KR107" s="100">
        <f>KR73/(10^('Attenuation due to air absorpti'!$C$9*KR11/20))</f>
        <v>60750.570338413563</v>
      </c>
      <c r="KS107" s="100">
        <f>KS73/(10^('Attenuation due to air absorpti'!$C$9*KS11/20))</f>
        <v>56956.071709837837</v>
      </c>
      <c r="KT107" s="100">
        <f>KT73/(10^('Attenuation due to air absorpti'!$C$9*KT11/20))</f>
        <v>53580.055898854203</v>
      </c>
      <c r="KU107" s="100">
        <f>KU73/(10^('Attenuation due to air absorpti'!$C$9*KU11/20))</f>
        <v>50559.546979948638</v>
      </c>
      <c r="KV107" s="100">
        <f>KV73/(10^('Attenuation due to air absorpti'!$C$9*KV11/20))</f>
        <v>47843.079108146216</v>
      </c>
      <c r="KW107" s="100">
        <f>KW73/(10^('Attenuation due to air absorpti'!$C$9*KW11/20))</f>
        <v>45388.309978191195</v>
      </c>
      <c r="KX107" s="100">
        <f>KX73/(10^('Attenuation due to air absorpti'!$C$9*KX11/20))</f>
        <v>43160.167134284486</v>
      </c>
      <c r="KY107" s="100">
        <f>KY73/(10^('Attenuation due to air absorpti'!$C$9*KY11/20))</f>
        <v>41129.40596622086</v>
      </c>
      <c r="KZ107" s="100">
        <f>KZ73/(10^('Attenuation due to air absorpti'!$C$9*KZ11/20))</f>
        <v>39271.483734384376</v>
      </c>
      <c r="LA107" s="100">
        <f>LA73/(10^('Attenuation due to air absorpti'!$C$9*LA11/20))</f>
        <v>39271.483734384376</v>
      </c>
      <c r="LB107" s="100">
        <f>LB73/(10^('Attenuation due to air absorpti'!$C$9*LB11/20))</f>
        <v>36597.102089578024</v>
      </c>
      <c r="LC107" s="100">
        <f>LC73/(10^('Attenuation due to air absorpti'!$C$9*LC11/20))</f>
        <v>35384.599020502108</v>
      </c>
      <c r="LD107" s="100">
        <f>LD73/(10^('Attenuation due to air absorpti'!$C$9*LD11/20))</f>
        <v>34245.409815276093</v>
      </c>
      <c r="LE107" s="100">
        <f>LE73/(10^('Attenuation due to air absorpti'!$C$9*LE11/20))</f>
        <v>33173.208267862756</v>
      </c>
      <c r="LF107" s="100">
        <f>LF73/(10^('Attenuation due to air absorpti'!$C$9*LF11/20))</f>
        <v>32162.361828408335</v>
      </c>
      <c r="LG107" s="100">
        <f>LG73/(10^('Attenuation due to air absorpti'!$C$9*LG11/20))</f>
        <v>31207.840992017154</v>
      </c>
      <c r="LH107" s="100">
        <f>LH73/(10^('Attenuation due to air absorpti'!$C$9*LH11/20))</f>
        <v>30305.142212554478</v>
      </c>
      <c r="LI107" s="100">
        <f>LI73/(10^('Attenuation due to air absorpti'!$C$9*LI11/20))</f>
        <v>29450.222103597938</v>
      </c>
      <c r="LJ107" s="100">
        <f>LJ73/(10^('Attenuation due to air absorpti'!$C$9*LJ11/20))</f>
        <v>28639.441089102551</v>
      </c>
      <c r="LK107" s="100">
        <f>LK73/(10^('Attenuation due to air absorpti'!$C$9*LK11/20))</f>
        <v>27869.514991068281</v>
      </c>
      <c r="LL107" s="100">
        <f>LL73/(10^('Attenuation due to air absorpti'!$C$9*LL11/20))</f>
        <v>27137.473305243449</v>
      </c>
      <c r="LM107" s="100">
        <f>LM73/(10^('Attenuation due to air absorpti'!$C$9*LM11/20))</f>
        <v>26440.623130558735</v>
      </c>
      <c r="LN107" s="100">
        <f>LN73/(10^('Attenuation due to air absorpti'!$C$9*LN11/20))</f>
        <v>25776.51789311977</v>
      </c>
      <c r="LO107" s="100">
        <f>LO73/(10^('Attenuation due to air absorpti'!$C$9*LO11/20))</f>
        <v>25142.930148847707</v>
      </c>
      <c r="LP107" s="100">
        <f>LP73/(10^('Attenuation due to air absorpti'!$C$9*LP11/20))</f>
        <v>24537.827866374748</v>
      </c>
      <c r="LQ107" s="100">
        <f>LQ73/(10^('Attenuation due to air absorpti'!$C$9*LQ11/20))</f>
        <v>23959.353688480365</v>
      </c>
      <c r="LR107" s="100">
        <f>LR73/(10^('Attenuation due to air absorpti'!$C$9*LR11/20))</f>
        <v>23405.806750125888</v>
      </c>
      <c r="LS107" s="100">
        <f>LS73/(10^('Attenuation due to air absorpti'!$C$9*LS11/20))</f>
        <v>23447.353315685839</v>
      </c>
      <c r="LT107" s="100">
        <f>LT73/(10^('Attenuation due to air absorpti'!$C$9*LT11/20))</f>
        <v>22634.205737029893</v>
      </c>
      <c r="LU107" s="100">
        <f>LU73/(10^('Attenuation due to air absorpti'!$C$9*LU11/20))</f>
        <v>22244.593037647697</v>
      </c>
      <c r="LV107" s="100">
        <f>LV73/(10^('Attenuation due to air absorpti'!$C$9*LV11/20))</f>
        <v>21865.791366959773</v>
      </c>
      <c r="LW107" s="100">
        <f>LW73/(10^('Attenuation due to air absorpti'!$C$9*LW11/20))</f>
        <v>21497.439853717413</v>
      </c>
      <c r="LX107" s="100">
        <f>LX73/(10^('Attenuation due to air absorpti'!$C$9*LX11/20))</f>
        <v>21139.187381653763</v>
      </c>
      <c r="LY107" s="100">
        <f>LY73/(10^('Attenuation due to air absorpti'!$C$9*LY11/20))</f>
        <v>20790.692935574014</v>
      </c>
      <c r="LZ107" s="100">
        <f>LZ73/(10^('Attenuation due to air absorpti'!$C$9*LZ11/20))</f>
        <v>20451.625820617293</v>
      </c>
      <c r="MA107" s="100">
        <f>MA73/(10^('Attenuation due to air absorpti'!$C$9*MA11/20))</f>
        <v>20121.665775910617</v>
      </c>
      <c r="MB107" s="100">
        <f>MB73/(10^('Attenuation due to air absorpti'!$C$9*MB11/20))</f>
        <v>19800.503000792422</v>
      </c>
      <c r="MC107" s="100">
        <f>MC73/(10^('Attenuation due to air absorpti'!$C$9*MC11/20))</f>
        <v>19487.838109144013</v>
      </c>
      <c r="MD107" s="100">
        <f>MD73/(10^('Attenuation due to air absorpti'!$C$9*MD11/20))</f>
        <v>19183.382025082552</v>
      </c>
      <c r="ME107" s="100">
        <f>ME73/(10^('Attenuation due to air absorpti'!$C$9*ME11/20))</f>
        <v>18886.855831294484</v>
      </c>
      <c r="MF107" s="100">
        <f>MF73/(10^('Attenuation due to air absorpti'!$C$9*MF11/20))</f>
        <v>18597.990579586451</v>
      </c>
      <c r="MG107" s="100">
        <f>MG73/(10^('Attenuation due to air absorpti'!$C$9*MG11/20))</f>
        <v>18316.527071764012</v>
      </c>
      <c r="MH107" s="100">
        <f>MH73/(10^('Attenuation due to air absorpti'!$C$9*MH11/20))</f>
        <v>18042.2156176885</v>
      </c>
      <c r="MI107" s="100">
        <f>MI73/(10^('Attenuation due to air absorpti'!$C$9*MI11/20))</f>
        <v>17774.815776280204</v>
      </c>
      <c r="MJ107" s="100">
        <f>MJ73/(10^('Attenuation due to air absorpti'!$C$9*MJ11/20))</f>
        <v>17514.096084308556</v>
      </c>
      <c r="MK107" s="100"/>
      <c r="ML107" s="100"/>
      <c r="MM107" s="100"/>
      <c r="MN107" s="100"/>
      <c r="MO107" s="100"/>
      <c r="MP107" s="100"/>
      <c r="MQ107" s="100"/>
      <c r="MR107" s="100"/>
      <c r="MS107" s="100"/>
      <c r="MT107" s="100"/>
      <c r="MU107" s="100"/>
      <c r="MV107" s="100"/>
      <c r="MW107" s="100"/>
      <c r="MX107" s="100"/>
      <c r="MY107" s="100"/>
      <c r="MZ107" s="100"/>
      <c r="NA107" s="100"/>
      <c r="NB107" s="100"/>
      <c r="NC107" s="100"/>
      <c r="ND107" s="100"/>
      <c r="NG107" s="100"/>
      <c r="NH107" s="100"/>
      <c r="NI107" s="100"/>
      <c r="NJ107" s="100"/>
      <c r="NK107" s="100"/>
      <c r="NL107" s="100"/>
      <c r="NM107" s="100"/>
      <c r="NN107" s="100"/>
      <c r="NO107" s="100"/>
      <c r="NP107" s="100"/>
      <c r="NQ107" s="100"/>
      <c r="NR107" s="100"/>
      <c r="NS107" s="100"/>
      <c r="NT107" s="100"/>
      <c r="NU107" s="100"/>
      <c r="NV107" s="100"/>
      <c r="NW107" s="100"/>
      <c r="NX107" s="100"/>
      <c r="NY107" s="100"/>
      <c r="NZ107" s="100"/>
      <c r="OA107" s="100"/>
      <c r="OB107" s="100"/>
      <c r="OC107" s="100"/>
      <c r="OD107" s="100"/>
      <c r="OE107" s="100"/>
      <c r="OF107" s="100"/>
      <c r="OG107" s="100"/>
      <c r="OH107" s="100"/>
      <c r="OI107" s="100"/>
      <c r="OJ107" s="100"/>
      <c r="OK107" s="100"/>
      <c r="OL107" s="100"/>
      <c r="OM107" s="100"/>
      <c r="ON107" s="100"/>
      <c r="OO107" s="100"/>
      <c r="OP107" s="100"/>
      <c r="OQ107" s="100"/>
      <c r="OR107" s="100"/>
      <c r="OS107" s="100"/>
      <c r="OT107" s="100"/>
      <c r="OU107" s="100"/>
      <c r="OV107" s="100"/>
      <c r="OW107" s="100"/>
      <c r="OX107" s="100"/>
      <c r="OY107" s="100"/>
      <c r="OZ107" s="100"/>
      <c r="PA107" s="100"/>
      <c r="PB107" s="100"/>
      <c r="PC107" s="100"/>
      <c r="PD107" s="100"/>
      <c r="PE107" s="100"/>
      <c r="PF107" s="100"/>
      <c r="PG107" s="100"/>
      <c r="PH107" s="100"/>
      <c r="PI107" s="100"/>
      <c r="PJ107" s="100"/>
      <c r="PK107" s="100"/>
    </row>
    <row r="108" spans="1:427" x14ac:dyDescent="0.2">
      <c r="A108" s="92"/>
      <c r="B108" s="92"/>
      <c r="C108" s="101">
        <v>6</v>
      </c>
      <c r="D108" s="98"/>
      <c r="E108" s="98"/>
      <c r="F108" s="98"/>
      <c r="G108" s="98"/>
      <c r="H108" s="98"/>
      <c r="I108" s="98"/>
      <c r="J108" s="98"/>
      <c r="K108" s="98"/>
      <c r="L108" s="98"/>
      <c r="M108" s="98"/>
      <c r="N108" s="98"/>
      <c r="O108" s="98"/>
      <c r="P108" s="98"/>
      <c r="Q108" s="98"/>
      <c r="R108" s="98"/>
      <c r="S108" s="98"/>
      <c r="T108" s="98"/>
      <c r="U108" s="98"/>
      <c r="V108" s="98"/>
      <c r="W108" s="98"/>
      <c r="X108" s="98"/>
      <c r="Y108" s="98"/>
      <c r="Z108" s="98"/>
      <c r="AA108" s="98"/>
      <c r="AB108" s="98"/>
      <c r="AC108" s="98"/>
      <c r="AD108" s="98"/>
      <c r="AE108" s="98"/>
      <c r="AF108" s="98"/>
      <c r="AG108" s="98"/>
      <c r="AH108" s="98"/>
      <c r="AI108" s="98"/>
      <c r="AJ108" s="98"/>
      <c r="AK108" s="98"/>
      <c r="AL108" s="98"/>
      <c r="AM108" s="98"/>
      <c r="AN108" s="98"/>
      <c r="AO108" s="98"/>
      <c r="AP108" s="98"/>
      <c r="AQ108" s="98"/>
      <c r="AR108" s="98"/>
      <c r="AS108" s="98"/>
      <c r="AT108" s="98"/>
      <c r="AU108" s="98"/>
      <c r="AV108" s="98"/>
      <c r="AW108" s="98"/>
      <c r="AX108" s="98"/>
      <c r="AY108" s="98"/>
      <c r="AZ108" s="98"/>
      <c r="BA108" s="98"/>
      <c r="BB108" s="98"/>
      <c r="BC108" s="98"/>
      <c r="BD108" s="98"/>
      <c r="BE108" s="98"/>
      <c r="BF108" s="98"/>
      <c r="BG108" s="98"/>
      <c r="BH108" s="98"/>
      <c r="BI108" s="98"/>
      <c r="BJ108" s="98"/>
      <c r="BK108" s="98"/>
      <c r="BL108" s="98"/>
      <c r="BM108" s="98"/>
      <c r="BN108" s="98"/>
      <c r="BO108" s="98"/>
      <c r="BP108" s="98"/>
      <c r="BQ108" s="98"/>
      <c r="BR108" s="98"/>
      <c r="BS108" s="98"/>
      <c r="BT108" s="98"/>
      <c r="BU108" s="98"/>
      <c r="BV108" s="98"/>
      <c r="BW108" s="98"/>
      <c r="BX108" s="98"/>
      <c r="BY108" s="98"/>
      <c r="BZ108" s="98"/>
      <c r="CA108" s="98"/>
      <c r="CB108" s="98"/>
      <c r="CC108" s="98"/>
      <c r="CD108" s="98"/>
      <c r="CE108" s="98"/>
      <c r="CF108" s="98"/>
      <c r="CG108" s="98"/>
      <c r="CH108" s="98"/>
      <c r="CI108" s="98"/>
      <c r="CJ108" s="98"/>
      <c r="CK108" s="98"/>
      <c r="CL108" s="98"/>
      <c r="CM108" s="98"/>
      <c r="CN108" s="98"/>
      <c r="CO108" s="98"/>
      <c r="CP108" s="98"/>
      <c r="CQ108" s="98"/>
      <c r="CR108" s="98"/>
      <c r="CS108" s="98"/>
      <c r="CT108" s="98"/>
      <c r="CU108" s="98"/>
      <c r="CV108" s="98"/>
      <c r="CW108" s="98"/>
      <c r="CX108" s="98"/>
      <c r="CY108" s="98"/>
      <c r="CZ108" s="98"/>
      <c r="DA108" s="98"/>
      <c r="DB108" s="98"/>
      <c r="DC108" s="98"/>
      <c r="DD108" s="98"/>
      <c r="DE108" s="98"/>
      <c r="DF108" s="98"/>
      <c r="DG108" s="98"/>
      <c r="DH108" s="98"/>
      <c r="DI108" s="98"/>
      <c r="DJ108" s="98"/>
      <c r="DK108" s="98"/>
      <c r="DL108" s="98"/>
      <c r="DM108" s="98"/>
      <c r="DN108" s="98"/>
      <c r="DO108" s="98"/>
      <c r="DP108" s="98"/>
      <c r="DQ108" s="98"/>
      <c r="DR108" s="98"/>
      <c r="DS108" s="98"/>
      <c r="DT108" s="98"/>
      <c r="DU108" s="98"/>
      <c r="DV108" s="98"/>
      <c r="DW108" s="98"/>
      <c r="DX108" s="98"/>
      <c r="DY108" s="98"/>
      <c r="DZ108" s="98"/>
      <c r="EA108" s="98"/>
      <c r="EB108" s="98"/>
      <c r="EC108" s="98"/>
      <c r="ED108" s="98"/>
      <c r="EE108" s="98"/>
      <c r="EF108" s="98"/>
      <c r="EG108" s="98"/>
      <c r="EH108" s="98"/>
      <c r="EI108" s="98"/>
      <c r="EJ108" s="98"/>
      <c r="EK108" s="98"/>
      <c r="EL108" s="98"/>
      <c r="EM108" s="98"/>
      <c r="EN108" s="98"/>
      <c r="EO108" s="98"/>
      <c r="EP108" s="98"/>
      <c r="EU108" s="94"/>
      <c r="EV108" s="94"/>
      <c r="EW108" s="94"/>
      <c r="EX108" s="102"/>
      <c r="EY108" s="99"/>
      <c r="EZ108" s="99"/>
      <c r="FA108" s="99"/>
      <c r="FB108" s="99"/>
      <c r="FC108" s="99"/>
      <c r="FD108" s="99"/>
      <c r="FE108" s="99"/>
      <c r="FF108" s="99"/>
      <c r="FG108" s="99"/>
      <c r="FH108" s="99"/>
      <c r="FI108" s="99"/>
      <c r="FJ108" s="99"/>
      <c r="FK108" s="99"/>
      <c r="FL108" s="99"/>
      <c r="FM108" s="99"/>
      <c r="FN108" s="99"/>
      <c r="FO108" s="99"/>
      <c r="FP108" s="99"/>
      <c r="FQ108" s="99"/>
      <c r="FR108" s="99"/>
      <c r="FS108" s="99"/>
      <c r="FT108" s="99"/>
      <c r="FU108" s="99"/>
      <c r="FV108" s="99"/>
      <c r="FW108" s="99"/>
      <c r="FX108" s="99"/>
      <c r="FY108" s="99"/>
      <c r="FZ108" s="99"/>
      <c r="GA108" s="99"/>
      <c r="GB108" s="99"/>
      <c r="GC108" s="99"/>
      <c r="GD108" s="99"/>
      <c r="GE108" s="99"/>
      <c r="GF108" s="99"/>
      <c r="GG108" s="99"/>
      <c r="GH108" s="99"/>
      <c r="GI108" s="99"/>
      <c r="GJ108" s="99"/>
      <c r="GK108" s="99"/>
      <c r="GL108" s="99"/>
      <c r="GM108" s="99"/>
      <c r="GN108" s="99"/>
      <c r="GO108" s="99"/>
      <c r="GP108" s="99"/>
      <c r="GQ108" s="99"/>
      <c r="GR108" s="99"/>
      <c r="GS108" s="99"/>
      <c r="GT108" s="99"/>
      <c r="GU108" s="99"/>
      <c r="GV108" s="99"/>
      <c r="GW108" s="99"/>
      <c r="GX108" s="99"/>
      <c r="GY108" s="99"/>
      <c r="GZ108" s="99"/>
      <c r="HA108" s="99"/>
      <c r="HB108" s="99"/>
      <c r="HC108" s="99"/>
      <c r="HD108" s="99"/>
      <c r="HE108" s="99"/>
      <c r="HF108" s="99"/>
      <c r="HG108" s="99"/>
      <c r="HH108" s="99"/>
      <c r="HI108" s="99"/>
      <c r="HJ108" s="99"/>
      <c r="HK108" s="99"/>
      <c r="HL108" s="99"/>
      <c r="HM108" s="99"/>
      <c r="HN108" s="99"/>
      <c r="HO108" s="99"/>
      <c r="HP108" s="99"/>
      <c r="HQ108" s="99"/>
      <c r="HR108" s="99"/>
      <c r="HS108" s="99"/>
      <c r="HT108" s="99"/>
      <c r="HU108" s="99"/>
      <c r="HV108" s="99"/>
      <c r="HW108" s="99"/>
      <c r="HX108" s="99"/>
      <c r="HY108" s="99"/>
      <c r="HZ108" s="99"/>
      <c r="IA108" s="99"/>
      <c r="IB108" s="99"/>
      <c r="IC108" s="99"/>
      <c r="ID108" s="99"/>
      <c r="IE108" s="99"/>
      <c r="IF108" s="99"/>
      <c r="IG108" s="99"/>
      <c r="IH108" s="99"/>
      <c r="II108" s="99"/>
      <c r="IJ108" s="99"/>
      <c r="IK108" s="99"/>
      <c r="IL108" s="99"/>
      <c r="IM108" s="99"/>
      <c r="IN108" s="99"/>
      <c r="IO108" s="99"/>
      <c r="IP108" s="99"/>
      <c r="IQ108" s="99"/>
      <c r="IR108" s="99"/>
      <c r="IS108" s="99"/>
      <c r="IT108" s="99"/>
      <c r="IU108" s="99"/>
      <c r="IV108" s="99"/>
      <c r="IW108" s="99"/>
      <c r="IX108" s="99"/>
      <c r="IY108" s="99"/>
      <c r="IZ108" s="99"/>
      <c r="JA108" s="99"/>
      <c r="JB108" s="99"/>
      <c r="JC108" s="99"/>
      <c r="JD108" s="99"/>
      <c r="JE108" s="99"/>
      <c r="JF108" s="99"/>
      <c r="JG108" s="99"/>
      <c r="JH108" s="99"/>
      <c r="JI108" s="99"/>
      <c r="JJ108" s="99"/>
      <c r="JK108" s="99"/>
      <c r="JL108" s="99"/>
      <c r="JM108" s="99"/>
      <c r="JN108" s="99"/>
      <c r="JO108" s="99"/>
      <c r="JP108" s="99"/>
      <c r="JQ108" s="99"/>
      <c r="JR108" s="99"/>
      <c r="JS108" s="99"/>
      <c r="JT108" s="99"/>
      <c r="JU108" s="99"/>
      <c r="JV108" s="99"/>
      <c r="JW108" s="99"/>
      <c r="JX108" s="99"/>
      <c r="JY108" s="99"/>
      <c r="KH108" s="103">
        <v>6</v>
      </c>
      <c r="KI108" s="100">
        <f>KI74/(10^('Attenuation due to air absorpti'!$C$9*KI12/20))</f>
        <v>152632.44481794498</v>
      </c>
      <c r="KJ108" s="100">
        <f>KJ74/(10^('Attenuation due to air absorpti'!$C$9*KJ12/20))</f>
        <v>121515.04713860604</v>
      </c>
      <c r="KK108" s="100">
        <f>KK74/(10^('Attenuation due to air absorpti'!$C$9*KK12/20))</f>
        <v>109177.70472610038</v>
      </c>
      <c r="KL108" s="100">
        <f>KL74/(10^('Attenuation due to air absorpti'!$C$9*KL12/20))</f>
        <v>98718.71779249057</v>
      </c>
      <c r="KM108" s="100">
        <f>KM74/(10^('Attenuation due to air absorpti'!$C$9*KM12/20))</f>
        <v>89837.099769525696</v>
      </c>
      <c r="KN108" s="100">
        <f>KN74/(10^('Attenuation due to air absorpti'!$C$9*KN12/20))</f>
        <v>82255.811186012346</v>
      </c>
      <c r="KO108" s="100">
        <f>KO74/(10^('Attenuation due to air absorpti'!$C$9*KO12/20))</f>
        <v>75740.864937860111</v>
      </c>
      <c r="KP108" s="100">
        <f>KP74/(10^('Attenuation due to air absorpti'!$C$9*KP12/20))</f>
        <v>70101.61444950143</v>
      </c>
      <c r="KQ108" s="100">
        <f>KQ74/(10^('Attenuation due to air absorpti'!$C$9*KQ12/20))</f>
        <v>65184.939190283629</v>
      </c>
      <c r="KR108" s="100">
        <f>KR74/(10^('Attenuation due to air absorpti'!$C$9*KR12/20))</f>
        <v>60868.322863875808</v>
      </c>
      <c r="KS108" s="100">
        <f>KS74/(10^('Attenuation due to air absorpti'!$C$9*KS12/20))</f>
        <v>57053.570089620414</v>
      </c>
      <c r="KT108" s="100">
        <f>KT74/(10^('Attenuation due to air absorpti'!$C$9*KT12/20))</f>
        <v>53661.61629814683</v>
      </c>
      <c r="KU108" s="100">
        <f>KU74/(10^('Attenuation due to air absorpti'!$C$9*KU12/20))</f>
        <v>50628.412140361179</v>
      </c>
      <c r="KV108" s="100">
        <f>KV74/(10^('Attenuation due to air absorpti'!$C$9*KV12/20))</f>
        <v>47901.718576007304</v>
      </c>
      <c r="KW108" s="100">
        <f>KW74/(10^('Attenuation due to air absorpti'!$C$9*KW12/20))</f>
        <v>45438.628241235907</v>
      </c>
      <c r="KX108" s="100">
        <f>KX74/(10^('Attenuation due to air absorpti'!$C$9*KX12/20))</f>
        <v>43203.650085572059</v>
      </c>
      <c r="KY108" s="100">
        <f>KY74/(10^('Attenuation due to air absorpti'!$C$9*KY12/20))</f>
        <v>41167.225445261756</v>
      </c>
      <c r="KZ108" s="100">
        <f>KZ74/(10^('Attenuation due to air absorpti'!$C$9*KZ12/20))</f>
        <v>39304.573154780119</v>
      </c>
      <c r="LA108" s="100">
        <f>LA74/(10^('Attenuation due to air absorpti'!$C$9*LA12/20))</f>
        <v>39304.573154780119</v>
      </c>
      <c r="LB108" s="100">
        <f>LB74/(10^('Attenuation due to air absorpti'!$C$9*LB12/20))</f>
        <v>36623.903568539965</v>
      </c>
      <c r="LC108" s="100">
        <f>LC74/(10^('Attenuation due to air absorpti'!$C$9*LC12/20))</f>
        <v>35408.833914896626</v>
      </c>
      <c r="LD108" s="100">
        <f>LD74/(10^('Attenuation due to air absorpti'!$C$9*LD12/20))</f>
        <v>34267.387573665234</v>
      </c>
      <c r="LE108" s="100">
        <f>LE74/(10^('Attenuation due to air absorpti'!$C$9*LE12/20))</f>
        <v>33193.193744251337</v>
      </c>
      <c r="LF108" s="100">
        <f>LF74/(10^('Attenuation due to air absorpti'!$C$9*LF12/20))</f>
        <v>32180.582691850941</v>
      </c>
      <c r="LG108" s="100">
        <f>LG74/(10^('Attenuation due to air absorpti'!$C$9*LG12/20))</f>
        <v>31224.493752616403</v>
      </c>
      <c r="LH108" s="100">
        <f>LH74/(10^('Attenuation due to air absorpti'!$C$9*LH12/20))</f>
        <v>30320.397148761011</v>
      </c>
      <c r="LI108" s="100">
        <f>LI74/(10^('Attenuation due to air absorpti'!$C$9*LI12/20))</f>
        <v>29464.227311960429</v>
      </c>
      <c r="LJ108" s="100">
        <f>LJ74/(10^('Attenuation due to air absorpti'!$C$9*LJ12/20))</f>
        <v>28652.325829184894</v>
      </c>
      <c r="LK108" s="100">
        <f>LK74/(10^('Attenuation due to air absorpti'!$C$9*LK12/20))</f>
        <v>27881.392461227621</v>
      </c>
      <c r="LL108" s="100">
        <f>LL74/(10^('Attenuation due to air absorpti'!$C$9*LL12/20))</f>
        <v>27148.44295648413</v>
      </c>
      <c r="LM108" s="100">
        <f>LM74/(10^('Attenuation due to air absorpti'!$C$9*LM12/20))</f>
        <v>26450.772603639383</v>
      </c>
      <c r="LN108" s="100">
        <f>LN74/(10^('Attenuation due to air absorpti'!$C$9*LN12/20))</f>
        <v>25785.924646939195</v>
      </c>
      <c r="LO108" s="100">
        <f>LO74/(10^('Attenuation due to air absorpti'!$C$9*LO12/20))</f>
        <v>25151.662834711817</v>
      </c>
      <c r="LP108" s="100">
        <f>LP74/(10^('Attenuation due to air absorpti'!$C$9*LP12/20))</f>
        <v>24545.947492184576</v>
      </c>
      <c r="LQ108" s="100">
        <f>LQ74/(10^('Attenuation due to air absorpti'!$C$9*LQ12/20))</f>
        <v>23966.914608528699</v>
      </c>
      <c r="LR108" s="100">
        <f>LR74/(10^('Attenuation due to air absorpti'!$C$9*LR12/20))</f>
        <v>23412.857509550318</v>
      </c>
      <c r="LS108" s="100">
        <f>LS74/(10^('Attenuation due to air absorpti'!$C$9*LS12/20))</f>
        <v>23453.441014512991</v>
      </c>
      <c r="LT108" s="100">
        <f>LT74/(10^('Attenuation due to air absorpti'!$C$9*LT12/20))</f>
        <v>22638.863688650279</v>
      </c>
      <c r="LU108" s="100">
        <f>LU74/(10^('Attenuation due to air absorpti'!$C$9*LU12/20))</f>
        <v>22248.622559506748</v>
      </c>
      <c r="LV108" s="100">
        <f>LV74/(10^('Attenuation due to air absorpti'!$C$9*LV12/20))</f>
        <v>21869.243798773798</v>
      </c>
      <c r="LW108" s="100">
        <f>LW74/(10^('Attenuation due to air absorpti'!$C$9*LW12/20))</f>
        <v>21500.362319543339</v>
      </c>
      <c r="LX108" s="100">
        <f>LX74/(10^('Attenuation due to air absorpti'!$C$9*LX12/20))</f>
        <v>21141.623149828189</v>
      </c>
      <c r="LY108" s="100">
        <f>LY74/(10^('Attenuation due to air absorpti'!$C$9*LY12/20))</f>
        <v>20792.681747481038</v>
      </c>
      <c r="LZ108" s="100">
        <f>LZ74/(10^('Attenuation due to air absorpti'!$C$9*LZ12/20))</f>
        <v>20453.204190848137</v>
      </c>
      <c r="MA108" s="100">
        <f>MA74/(10^('Attenuation due to air absorpti'!$C$9*MA12/20))</f>
        <v>20122.867266214427</v>
      </c>
      <c r="MB108" s="100">
        <f>MB74/(10^('Attenuation due to air absorpti'!$C$9*MB12/20))</f>
        <v>19801.358470052241</v>
      </c>
      <c r="MC108" s="100">
        <f>MC74/(10^('Attenuation due to air absorpti'!$C$9*MC12/20))</f>
        <v>19488.375941448361</v>
      </c>
      <c r="MD108" s="100">
        <f>MD74/(10^('Attenuation due to air absorpti'!$C$9*MD12/20))</f>
        <v>19183.628337804159</v>
      </c>
      <c r="ME108" s="100">
        <f>ME74/(10^('Attenuation due to air absorpti'!$C$9*ME12/20))</f>
        <v>18886.834664935781</v>
      </c>
      <c r="MF108" s="100">
        <f>MF74/(10^('Attenuation due to air absorpti'!$C$9*MF12/20))</f>
        <v>18597.724071006956</v>
      </c>
      <c r="MG108" s="100">
        <f>MG74/(10^('Attenuation due to air absorpti'!$C$9*MG12/20))</f>
        <v>18316.03561226917</v>
      </c>
      <c r="MH108" s="100">
        <f>MH74/(10^('Attenuation due to air absorpti'!$C$9*MH12/20))</f>
        <v>18041.517997332856</v>
      </c>
      <c r="MI108" s="100">
        <f>MI74/(10^('Attenuation due to air absorpti'!$C$9*MI12/20))</f>
        <v>17773.929315619967</v>
      </c>
      <c r="MJ108" s="100">
        <f>MJ74/(10^('Attenuation due to air absorpti'!$C$9*MJ12/20))</f>
        <v>17513.036754729696</v>
      </c>
      <c r="MK108" s="100"/>
      <c r="ML108" s="100"/>
      <c r="MM108" s="100"/>
      <c r="MN108" s="100"/>
      <c r="MO108" s="100"/>
      <c r="MP108" s="100"/>
      <c r="MQ108" s="100"/>
      <c r="MR108" s="100"/>
      <c r="MS108" s="100"/>
      <c r="MT108" s="100"/>
      <c r="MU108" s="100"/>
      <c r="MV108" s="100"/>
      <c r="MW108" s="100"/>
      <c r="MX108" s="100"/>
      <c r="MY108" s="100"/>
      <c r="MZ108" s="100"/>
      <c r="NA108" s="100"/>
      <c r="NB108" s="100"/>
      <c r="NC108" s="100"/>
      <c r="ND108" s="100"/>
      <c r="NG108" s="100"/>
      <c r="NH108" s="100"/>
      <c r="NI108" s="100"/>
      <c r="NJ108" s="100"/>
      <c r="NK108" s="100"/>
      <c r="NL108" s="100"/>
      <c r="NM108" s="100"/>
      <c r="NN108" s="100"/>
      <c r="NO108" s="100"/>
      <c r="NP108" s="100"/>
      <c r="NQ108" s="100"/>
      <c r="NR108" s="100"/>
      <c r="NS108" s="100"/>
      <c r="NT108" s="100"/>
      <c r="NU108" s="100"/>
      <c r="NV108" s="100"/>
      <c r="NW108" s="100"/>
      <c r="NX108" s="100"/>
      <c r="NY108" s="100"/>
      <c r="NZ108" s="100"/>
      <c r="OA108" s="100"/>
      <c r="OB108" s="100"/>
      <c r="OC108" s="100"/>
      <c r="OD108" s="100"/>
      <c r="OE108" s="100"/>
      <c r="OF108" s="100"/>
      <c r="OG108" s="100"/>
      <c r="OH108" s="100"/>
      <c r="OI108" s="100"/>
      <c r="OJ108" s="100"/>
      <c r="OK108" s="100"/>
      <c r="OL108" s="100"/>
      <c r="OM108" s="100"/>
      <c r="ON108" s="100"/>
      <c r="OO108" s="100"/>
      <c r="OP108" s="100"/>
      <c r="OQ108" s="100"/>
      <c r="OR108" s="100"/>
      <c r="OS108" s="100"/>
      <c r="OT108" s="100"/>
      <c r="OU108" s="100"/>
      <c r="OV108" s="100"/>
      <c r="OW108" s="100"/>
      <c r="OX108" s="100"/>
      <c r="OY108" s="100"/>
      <c r="OZ108" s="100"/>
      <c r="PA108" s="100"/>
      <c r="PB108" s="100"/>
      <c r="PC108" s="100"/>
      <c r="PD108" s="100"/>
      <c r="PE108" s="100"/>
      <c r="PF108" s="100"/>
      <c r="PG108" s="100"/>
      <c r="PH108" s="100"/>
      <c r="PI108" s="100"/>
      <c r="PJ108" s="100"/>
      <c r="PK108" s="100"/>
    </row>
    <row r="109" spans="1:427" x14ac:dyDescent="0.2">
      <c r="A109" s="92"/>
      <c r="B109" s="92"/>
      <c r="C109" s="101">
        <v>7</v>
      </c>
      <c r="D109" s="98"/>
      <c r="E109" s="98"/>
      <c r="F109" s="98"/>
      <c r="G109" s="98"/>
      <c r="H109" s="98"/>
      <c r="I109" s="98"/>
      <c r="J109" s="98"/>
      <c r="K109" s="98"/>
      <c r="L109" s="98"/>
      <c r="M109" s="98"/>
      <c r="N109" s="98"/>
      <c r="O109" s="98"/>
      <c r="P109" s="98"/>
      <c r="Q109" s="98"/>
      <c r="R109" s="98"/>
      <c r="S109" s="98"/>
      <c r="T109" s="98"/>
      <c r="U109" s="98"/>
      <c r="V109" s="98"/>
      <c r="W109" s="98"/>
      <c r="X109" s="98"/>
      <c r="Y109" s="98"/>
      <c r="Z109" s="98"/>
      <c r="AA109" s="98"/>
      <c r="AB109" s="98"/>
      <c r="AC109" s="98"/>
      <c r="AD109" s="98"/>
      <c r="AE109" s="98"/>
      <c r="AF109" s="98"/>
      <c r="AG109" s="98"/>
      <c r="AH109" s="98"/>
      <c r="AI109" s="98"/>
      <c r="AJ109" s="98"/>
      <c r="AK109" s="98"/>
      <c r="AL109" s="98"/>
      <c r="AM109" s="98"/>
      <c r="AN109" s="98"/>
      <c r="AO109" s="98"/>
      <c r="AP109" s="98"/>
      <c r="AQ109" s="98"/>
      <c r="AR109" s="98"/>
      <c r="AS109" s="98"/>
      <c r="AT109" s="98"/>
      <c r="AU109" s="98"/>
      <c r="AV109" s="98"/>
      <c r="AW109" s="98"/>
      <c r="AX109" s="98"/>
      <c r="AY109" s="98"/>
      <c r="AZ109" s="98"/>
      <c r="BA109" s="98"/>
      <c r="BB109" s="98"/>
      <c r="BC109" s="98"/>
      <c r="BD109" s="98"/>
      <c r="BE109" s="98"/>
      <c r="BF109" s="98"/>
      <c r="BG109" s="98"/>
      <c r="BH109" s="98"/>
      <c r="BI109" s="98"/>
      <c r="BJ109" s="98"/>
      <c r="BK109" s="98"/>
      <c r="BL109" s="98"/>
      <c r="BM109" s="98"/>
      <c r="BN109" s="98"/>
      <c r="BO109" s="98"/>
      <c r="BP109" s="98"/>
      <c r="BQ109" s="98"/>
      <c r="BR109" s="98"/>
      <c r="BS109" s="98"/>
      <c r="BT109" s="98"/>
      <c r="BU109" s="98"/>
      <c r="BV109" s="98"/>
      <c r="BW109" s="98"/>
      <c r="BX109" s="98"/>
      <c r="BY109" s="98"/>
      <c r="BZ109" s="98"/>
      <c r="CA109" s="98"/>
      <c r="CB109" s="98"/>
      <c r="CC109" s="98"/>
      <c r="CD109" s="98"/>
      <c r="CE109" s="98"/>
      <c r="CF109" s="98"/>
      <c r="CG109" s="98"/>
      <c r="CH109" s="98"/>
      <c r="CI109" s="98"/>
      <c r="CJ109" s="98"/>
      <c r="CK109" s="98"/>
      <c r="CL109" s="98"/>
      <c r="CM109" s="98"/>
      <c r="CN109" s="98"/>
      <c r="CO109" s="98"/>
      <c r="CP109" s="98"/>
      <c r="CQ109" s="98"/>
      <c r="CR109" s="98"/>
      <c r="CS109" s="98"/>
      <c r="CT109" s="98"/>
      <c r="CU109" s="98"/>
      <c r="CV109" s="98"/>
      <c r="CW109" s="98"/>
      <c r="CX109" s="98"/>
      <c r="CY109" s="98"/>
      <c r="CZ109" s="98"/>
      <c r="DA109" s="98"/>
      <c r="DB109" s="98"/>
      <c r="DC109" s="98"/>
      <c r="DD109" s="98"/>
      <c r="DE109" s="98"/>
      <c r="DF109" s="98"/>
      <c r="DG109" s="98"/>
      <c r="DH109" s="98"/>
      <c r="DI109" s="98"/>
      <c r="DJ109" s="98"/>
      <c r="DK109" s="98"/>
      <c r="DL109" s="98"/>
      <c r="DM109" s="98"/>
      <c r="DN109" s="98"/>
      <c r="DO109" s="98"/>
      <c r="DP109" s="98"/>
      <c r="DQ109" s="98"/>
      <c r="DR109" s="98"/>
      <c r="DS109" s="98"/>
      <c r="DT109" s="98"/>
      <c r="DU109" s="98"/>
      <c r="DV109" s="98"/>
      <c r="DW109" s="98"/>
      <c r="DX109" s="98"/>
      <c r="DY109" s="98"/>
      <c r="DZ109" s="98"/>
      <c r="EA109" s="98"/>
      <c r="EB109" s="98"/>
      <c r="EC109" s="98"/>
      <c r="ED109" s="98"/>
      <c r="EE109" s="98"/>
      <c r="EF109" s="98"/>
      <c r="EG109" s="98"/>
      <c r="EH109" s="98"/>
      <c r="EI109" s="98"/>
      <c r="EJ109" s="98"/>
      <c r="EK109" s="98"/>
      <c r="EL109" s="98"/>
      <c r="EM109" s="98"/>
      <c r="EN109" s="98"/>
      <c r="EO109" s="98"/>
      <c r="EP109" s="98"/>
      <c r="EU109" s="94"/>
      <c r="EV109" s="94"/>
      <c r="EW109" s="94"/>
      <c r="EX109" s="102"/>
      <c r="EY109" s="99"/>
      <c r="EZ109" s="99"/>
      <c r="FA109" s="99"/>
      <c r="FB109" s="99"/>
      <c r="FC109" s="99"/>
      <c r="FD109" s="99"/>
      <c r="FE109" s="99"/>
      <c r="FF109" s="99"/>
      <c r="FG109" s="99"/>
      <c r="FH109" s="99"/>
      <c r="FI109" s="99"/>
      <c r="FJ109" s="99"/>
      <c r="FK109" s="99"/>
      <c r="FL109" s="99"/>
      <c r="FM109" s="99"/>
      <c r="FN109" s="99"/>
      <c r="FO109" s="99"/>
      <c r="FP109" s="99"/>
      <c r="FQ109" s="99"/>
      <c r="FR109" s="99"/>
      <c r="FS109" s="99"/>
      <c r="FT109" s="99"/>
      <c r="FU109" s="99"/>
      <c r="FV109" s="99"/>
      <c r="FW109" s="99"/>
      <c r="FX109" s="99"/>
      <c r="FY109" s="99"/>
      <c r="FZ109" s="99"/>
      <c r="GA109" s="99"/>
      <c r="GB109" s="99"/>
      <c r="GC109" s="99"/>
      <c r="GD109" s="99"/>
      <c r="GE109" s="99"/>
      <c r="GF109" s="99"/>
      <c r="GG109" s="99"/>
      <c r="GH109" s="99"/>
      <c r="GI109" s="99"/>
      <c r="GJ109" s="99"/>
      <c r="GK109" s="99"/>
      <c r="GL109" s="99"/>
      <c r="GM109" s="99"/>
      <c r="GN109" s="99"/>
      <c r="GO109" s="99"/>
      <c r="GP109" s="99"/>
      <c r="GQ109" s="99"/>
      <c r="GR109" s="99"/>
      <c r="GS109" s="99"/>
      <c r="GT109" s="99"/>
      <c r="GU109" s="99"/>
      <c r="GV109" s="99"/>
      <c r="GW109" s="99"/>
      <c r="GX109" s="99"/>
      <c r="GY109" s="99"/>
      <c r="GZ109" s="99"/>
      <c r="HA109" s="99"/>
      <c r="HB109" s="99"/>
      <c r="HC109" s="99"/>
      <c r="HD109" s="99"/>
      <c r="HE109" s="99"/>
      <c r="HF109" s="99"/>
      <c r="HG109" s="99"/>
      <c r="HH109" s="99"/>
      <c r="HI109" s="99"/>
      <c r="HJ109" s="99"/>
      <c r="HK109" s="99"/>
      <c r="HL109" s="99"/>
      <c r="HM109" s="99"/>
      <c r="HN109" s="99"/>
      <c r="HO109" s="99"/>
      <c r="HP109" s="99"/>
      <c r="HQ109" s="99"/>
      <c r="HR109" s="99"/>
      <c r="HS109" s="99"/>
      <c r="HT109" s="99"/>
      <c r="HU109" s="99"/>
      <c r="HV109" s="99"/>
      <c r="HW109" s="99"/>
      <c r="HX109" s="99"/>
      <c r="HY109" s="99"/>
      <c r="HZ109" s="99"/>
      <c r="IA109" s="99"/>
      <c r="IB109" s="99"/>
      <c r="IC109" s="99"/>
      <c r="ID109" s="99"/>
      <c r="IE109" s="99"/>
      <c r="IF109" s="99"/>
      <c r="IG109" s="99"/>
      <c r="IH109" s="99"/>
      <c r="II109" s="99"/>
      <c r="IJ109" s="99"/>
      <c r="IK109" s="99"/>
      <c r="IL109" s="99"/>
      <c r="IM109" s="99"/>
      <c r="IN109" s="99"/>
      <c r="IO109" s="99"/>
      <c r="IP109" s="99"/>
      <c r="IQ109" s="99"/>
      <c r="IR109" s="99"/>
      <c r="IS109" s="99"/>
      <c r="IT109" s="99"/>
      <c r="IU109" s="99"/>
      <c r="IV109" s="99"/>
      <c r="IW109" s="99"/>
      <c r="IX109" s="99"/>
      <c r="IY109" s="99"/>
      <c r="IZ109" s="99"/>
      <c r="JA109" s="99"/>
      <c r="JB109" s="99"/>
      <c r="JC109" s="99"/>
      <c r="JD109" s="99"/>
      <c r="JE109" s="99"/>
      <c r="JF109" s="99"/>
      <c r="JG109" s="99"/>
      <c r="JH109" s="99"/>
      <c r="JI109" s="99"/>
      <c r="JJ109" s="99"/>
      <c r="JK109" s="99"/>
      <c r="JL109" s="99"/>
      <c r="JM109" s="99"/>
      <c r="JN109" s="99"/>
      <c r="JO109" s="99"/>
      <c r="JP109" s="99"/>
      <c r="JQ109" s="99"/>
      <c r="JR109" s="99"/>
      <c r="JS109" s="99"/>
      <c r="JT109" s="99"/>
      <c r="JU109" s="99"/>
      <c r="JV109" s="99"/>
      <c r="JW109" s="99"/>
      <c r="JX109" s="99"/>
      <c r="JY109" s="99"/>
      <c r="KH109" s="103">
        <v>7</v>
      </c>
      <c r="KI109" s="100">
        <f>KI75/(10^('Attenuation due to air absorpti'!$C$9*KI13/20))</f>
        <v>154387.24280732742</v>
      </c>
      <c r="KJ109" s="100">
        <f>KJ75/(10^('Attenuation due to air absorpti'!$C$9*KJ13/20))</f>
        <v>122398.50850456758</v>
      </c>
      <c r="KK109" s="100">
        <f>KK75/(10^('Attenuation due to air absorpti'!$C$9*KK13/20))</f>
        <v>109818.67433697125</v>
      </c>
      <c r="KL109" s="100">
        <f>KL75/(10^('Attenuation due to air absorpti'!$C$9*KL13/20))</f>
        <v>99193.026058964591</v>
      </c>
      <c r="KM109" s="100">
        <f>KM75/(10^('Attenuation due to air absorpti'!$C$9*KM13/20))</f>
        <v>90195.088136582839</v>
      </c>
      <c r="KN109" s="100">
        <f>KN75/(10^('Attenuation due to air absorpti'!$C$9*KN13/20))</f>
        <v>82531.106313677912</v>
      </c>
      <c r="KO109" s="100">
        <f>KO75/(10^('Attenuation due to air absorpti'!$C$9*KO13/20))</f>
        <v>75956.244196460902</v>
      </c>
      <c r="KP109" s="100">
        <f>KP75/(10^('Attenuation due to air absorpti'!$C$9*KP13/20))</f>
        <v>70272.773499347357</v>
      </c>
      <c r="KQ109" s="100">
        <f>KQ75/(10^('Attenuation due to air absorpti'!$C$9*KQ13/20))</f>
        <v>65322.891070865713</v>
      </c>
      <c r="KR109" s="100">
        <f>KR75/(10^('Attenuation due to air absorpti'!$C$9*KR13/20))</f>
        <v>60980.9340928581</v>
      </c>
      <c r="KS109" s="100">
        <f>KS75/(10^('Attenuation due to air absorpti'!$C$9*KS13/20))</f>
        <v>57146.556256454365</v>
      </c>
      <c r="KT109" s="100">
        <f>KT75/(10^('Attenuation due to air absorpti'!$C$9*KT13/20))</f>
        <v>53739.19721878432</v>
      </c>
      <c r="KU109" s="100">
        <f>KU75/(10^('Attenuation due to air absorpti'!$C$9*KU13/20))</f>
        <v>50693.750076712677</v>
      </c>
      <c r="KV109" s="100">
        <f>KV75/(10^('Attenuation due to air absorpti'!$C$9*KV13/20))</f>
        <v>47957.216209692306</v>
      </c>
      <c r="KW109" s="100">
        <f>KW75/(10^('Attenuation due to air absorpti'!$C$9*KW13/20))</f>
        <v>45486.134559174563</v>
      </c>
      <c r="KX109" s="100">
        <f>KX75/(10^('Attenuation due to air absorpti'!$C$9*KX13/20))</f>
        <v>43244.604837990686</v>
      </c>
      <c r="KY109" s="100">
        <f>KY75/(10^('Attenuation due to air absorpti'!$C$9*KY13/20))</f>
        <v>41202.761989300889</v>
      </c>
      <c r="KZ109" s="100">
        <f>KZ75/(10^('Attenuation due to air absorpti'!$C$9*KZ13/20))</f>
        <v>39335.592682403301</v>
      </c>
      <c r="LA109" s="100">
        <f>LA75/(10^('Attenuation due to air absorpti'!$C$9*LA13/20))</f>
        <v>39335.592682403301</v>
      </c>
      <c r="LB109" s="100">
        <f>LB75/(10^('Attenuation due to air absorpti'!$C$9*LB13/20))</f>
        <v>36648.92144593066</v>
      </c>
      <c r="LC109" s="100">
        <f>LC75/(10^('Attenuation due to air absorpti'!$C$9*LC13/20))</f>
        <v>35431.407642606515</v>
      </c>
      <c r="LD109" s="100">
        <f>LD75/(10^('Attenuation due to air absorpti'!$C$9*LD13/20))</f>
        <v>34287.814979574738</v>
      </c>
      <c r="LE109" s="100">
        <f>LE75/(10^('Attenuation due to air absorpti'!$C$9*LE13/20))</f>
        <v>33211.729422051292</v>
      </c>
      <c r="LF109" s="100">
        <f>LF75/(10^('Attenuation due to air absorpti'!$C$9*LF13/20))</f>
        <v>32197.445226862968</v>
      </c>
      <c r="LG109" s="100">
        <f>LG75/(10^('Attenuation due to air absorpti'!$C$9*LG13/20))</f>
        <v>31239.871591281735</v>
      </c>
      <c r="LH109" s="100">
        <f>LH75/(10^('Attenuation due to air absorpti'!$C$9*LH13/20))</f>
        <v>30334.453392472886</v>
      </c>
      <c r="LI109" s="100">
        <f>LI75/(10^('Attenuation due to air absorpti'!$C$9*LI13/20))</f>
        <v>29477.103652792845</v>
      </c>
      <c r="LJ109" s="100">
        <f>LJ75/(10^('Attenuation due to air absorpti'!$C$9*LJ13/20))</f>
        <v>28664.145797201541</v>
      </c>
      <c r="LK109" s="100">
        <f>LK75/(10^('Attenuation due to air absorpti'!$C$9*LK13/20))</f>
        <v>27892.264116515456</v>
      </c>
      <c r="LL109" s="100">
        <f>LL75/(10^('Attenuation due to air absorpti'!$C$9*LL13/20))</f>
        <v>27158.461130987827</v>
      </c>
      <c r="LM109" s="100">
        <f>LM75/(10^('Attenuation due to air absorpti'!$C$9*LM13/20))</f>
        <v>26460.020776181795</v>
      </c>
      <c r="LN109" s="100">
        <f>LN75/(10^('Attenuation due to air absorpti'!$C$9*LN13/20))</f>
        <v>25794.476517950974</v>
      </c>
      <c r="LO109" s="100">
        <f>LO75/(10^('Attenuation due to air absorpti'!$C$9*LO13/20))</f>
        <v>25159.583654012087</v>
      </c>
      <c r="LP109" s="100">
        <f>LP75/(10^('Attenuation due to air absorpti'!$C$9*LP13/20))</f>
        <v>24553.295182794769</v>
      </c>
      <c r="LQ109" s="100">
        <f>LQ75/(10^('Attenuation due to air absorpti'!$C$9*LQ13/20))</f>
        <v>23973.740721316488</v>
      </c>
      <c r="LR109" s="100">
        <f>LR75/(10^('Attenuation due to air absorpti'!$C$9*LR13/20))</f>
        <v>23419.20803700179</v>
      </c>
      <c r="LS109" s="100">
        <f>LS75/(10^('Attenuation due to air absorpti'!$C$9*LS13/20))</f>
        <v>23458.823651857056</v>
      </c>
      <c r="LT109" s="100">
        <f>LT75/(10^('Attenuation due to air absorpti'!$C$9*LT13/20))</f>
        <v>22642.864681842213</v>
      </c>
      <c r="LU109" s="100">
        <f>LU75/(10^('Attenuation due to air absorpti'!$C$9*LU13/20))</f>
        <v>22252.017683466838</v>
      </c>
      <c r="LV109" s="100">
        <f>LV75/(10^('Attenuation due to air absorpti'!$C$9*LV13/20))</f>
        <v>21872.083447446072</v>
      </c>
      <c r="LW109" s="100">
        <f>LW75/(10^('Attenuation due to air absorpti'!$C$9*LW13/20))</f>
        <v>21502.692707961054</v>
      </c>
      <c r="LX109" s="100">
        <f>LX75/(10^('Attenuation due to air absorpti'!$C$9*LX13/20))</f>
        <v>21143.486674011638</v>
      </c>
      <c r="LY109" s="100">
        <f>LY75/(10^('Attenuation due to air absorpti'!$C$9*LY13/20))</f>
        <v>20794.117312844151</v>
      </c>
      <c r="LZ109" s="100">
        <f>LZ75/(10^('Attenuation due to air absorpti'!$C$9*LZ13/20))</f>
        <v>20454.247511746464</v>
      </c>
      <c r="MA109" s="100">
        <f>MA75/(10^('Attenuation due to air absorpti'!$C$9*MA13/20))</f>
        <v>20123.551139091538</v>
      </c>
      <c r="MB109" s="100">
        <f>MB75/(10^('Attenuation due to air absorpti'!$C$9*MB13/20))</f>
        <v>19801.713022466101</v>
      </c>
      <c r="MC109" s="100">
        <f>MC75/(10^('Attenuation due to air absorpti'!$C$9*MC13/20))</f>
        <v>19488.428859087264</v>
      </c>
      <c r="MD109" s="100">
        <f>MD75/(10^('Attenuation due to air absorpti'!$C$9*MD13/20))</f>
        <v>19183.40507143586</v>
      </c>
      <c r="ME109" s="100">
        <f>ME75/(10^('Attenuation due to air absorpti'!$C$9*ME13/20))</f>
        <v>18886.358619075356</v>
      </c>
      <c r="MF109" s="100">
        <f>MF75/(10^('Attenuation due to air absorpti'!$C$9*MF13/20))</f>
        <v>18597.016775939759</v>
      </c>
      <c r="MG109" s="100">
        <f>MG75/(10^('Attenuation due to air absorpti'!$C$9*MG13/20))</f>
        <v>18315.116880925383</v>
      </c>
      <c r="MH109" s="100">
        <f>MH75/(10^('Attenuation due to air absorpti'!$C$9*MH13/20))</f>
        <v>18040.406068379885</v>
      </c>
      <c r="MI109" s="100">
        <f>MI75/(10^('Attenuation due to air absorpti'!$C$9*MI13/20))</f>
        <v>17772.640984018442</v>
      </c>
      <c r="MJ109" s="100">
        <f>MJ75/(10^('Attenuation due to air absorpti'!$C$9*MJ13/20))</f>
        <v>17511.587490887527</v>
      </c>
      <c r="MK109" s="100"/>
      <c r="ML109" s="100"/>
      <c r="MM109" s="100"/>
      <c r="MN109" s="100"/>
      <c r="MO109" s="100"/>
      <c r="MP109" s="100"/>
      <c r="MQ109" s="100"/>
      <c r="MR109" s="100"/>
      <c r="MS109" s="100"/>
      <c r="MT109" s="100"/>
      <c r="MU109" s="100"/>
      <c r="MV109" s="100"/>
      <c r="MW109" s="100"/>
      <c r="MX109" s="100"/>
      <c r="MY109" s="100"/>
      <c r="MZ109" s="100"/>
      <c r="NA109" s="100"/>
      <c r="NB109" s="100"/>
      <c r="NC109" s="100"/>
      <c r="ND109" s="100"/>
      <c r="NG109" s="100"/>
      <c r="NH109" s="100"/>
      <c r="NI109" s="100"/>
      <c r="NJ109" s="100"/>
      <c r="NK109" s="100"/>
      <c r="NL109" s="100"/>
      <c r="NM109" s="100"/>
      <c r="NN109" s="100"/>
      <c r="NO109" s="100"/>
      <c r="NP109" s="100"/>
      <c r="NQ109" s="100"/>
      <c r="NR109" s="100"/>
      <c r="NS109" s="100"/>
      <c r="NT109" s="100"/>
      <c r="NU109" s="100"/>
      <c r="NV109" s="100"/>
      <c r="NW109" s="100"/>
      <c r="NX109" s="100"/>
      <c r="NY109" s="100"/>
      <c r="NZ109" s="100"/>
      <c r="OA109" s="100"/>
      <c r="OB109" s="100"/>
      <c r="OC109" s="100"/>
      <c r="OD109" s="100"/>
      <c r="OE109" s="100"/>
      <c r="OF109" s="100"/>
      <c r="OG109" s="100"/>
      <c r="OH109" s="100"/>
      <c r="OI109" s="100"/>
      <c r="OJ109" s="100"/>
      <c r="OK109" s="100"/>
      <c r="OL109" s="100"/>
      <c r="OM109" s="100"/>
      <c r="ON109" s="100"/>
      <c r="OO109" s="100"/>
      <c r="OP109" s="100"/>
      <c r="OQ109" s="100"/>
      <c r="OR109" s="100"/>
      <c r="OS109" s="100"/>
      <c r="OT109" s="100"/>
      <c r="OU109" s="100"/>
      <c r="OV109" s="100"/>
      <c r="OW109" s="100"/>
      <c r="OX109" s="100"/>
      <c r="OY109" s="100"/>
      <c r="OZ109" s="100"/>
      <c r="PA109" s="100"/>
      <c r="PB109" s="100"/>
      <c r="PC109" s="100"/>
      <c r="PD109" s="100"/>
      <c r="PE109" s="100"/>
      <c r="PF109" s="100"/>
      <c r="PG109" s="100"/>
      <c r="PH109" s="100"/>
      <c r="PI109" s="100"/>
      <c r="PJ109" s="100"/>
      <c r="PK109" s="100"/>
    </row>
    <row r="110" spans="1:427" x14ac:dyDescent="0.2">
      <c r="A110" s="92"/>
      <c r="B110" s="92"/>
      <c r="C110" s="101">
        <v>8</v>
      </c>
      <c r="D110" s="98"/>
      <c r="E110" s="98"/>
      <c r="F110" s="98"/>
      <c r="G110" s="98"/>
      <c r="H110" s="98"/>
      <c r="I110" s="98"/>
      <c r="J110" s="98"/>
      <c r="K110" s="98"/>
      <c r="L110" s="98"/>
      <c r="M110" s="98"/>
      <c r="N110" s="98"/>
      <c r="O110" s="98"/>
      <c r="P110" s="98"/>
      <c r="Q110" s="98"/>
      <c r="R110" s="98"/>
      <c r="S110" s="98"/>
      <c r="T110" s="98"/>
      <c r="U110" s="98"/>
      <c r="V110" s="98"/>
      <c r="W110" s="98"/>
      <c r="X110" s="98"/>
      <c r="Y110" s="98"/>
      <c r="Z110" s="98"/>
      <c r="AA110" s="98"/>
      <c r="AB110" s="98"/>
      <c r="AC110" s="98"/>
      <c r="AD110" s="98"/>
      <c r="AE110" s="98"/>
      <c r="AF110" s="98"/>
      <c r="AG110" s="98"/>
      <c r="AH110" s="98"/>
      <c r="AI110" s="98"/>
      <c r="AJ110" s="98"/>
      <c r="AK110" s="98"/>
      <c r="AL110" s="98"/>
      <c r="AM110" s="98"/>
      <c r="AN110" s="98"/>
      <c r="AO110" s="98"/>
      <c r="AP110" s="98"/>
      <c r="AQ110" s="98"/>
      <c r="AR110" s="98"/>
      <c r="AS110" s="98"/>
      <c r="AT110" s="98"/>
      <c r="AU110" s="98"/>
      <c r="AV110" s="98"/>
      <c r="AW110" s="98"/>
      <c r="AX110" s="98"/>
      <c r="AY110" s="98"/>
      <c r="AZ110" s="98"/>
      <c r="BA110" s="98"/>
      <c r="BB110" s="98"/>
      <c r="BC110" s="98"/>
      <c r="BD110" s="98"/>
      <c r="BE110" s="98"/>
      <c r="BF110" s="98"/>
      <c r="BG110" s="98"/>
      <c r="BH110" s="98"/>
      <c r="BI110" s="98"/>
      <c r="BJ110" s="98"/>
      <c r="BK110" s="98"/>
      <c r="BL110" s="98"/>
      <c r="BM110" s="98"/>
      <c r="BN110" s="98"/>
      <c r="BO110" s="98"/>
      <c r="BP110" s="98"/>
      <c r="BQ110" s="98"/>
      <c r="BR110" s="98"/>
      <c r="BS110" s="98"/>
      <c r="BT110" s="98"/>
      <c r="BU110" s="98"/>
      <c r="BV110" s="98"/>
      <c r="BW110" s="98"/>
      <c r="BX110" s="98"/>
      <c r="BY110" s="98"/>
      <c r="BZ110" s="98"/>
      <c r="CA110" s="98"/>
      <c r="CB110" s="98"/>
      <c r="CC110" s="98"/>
      <c r="CD110" s="98"/>
      <c r="CE110" s="98"/>
      <c r="CF110" s="98"/>
      <c r="CG110" s="98"/>
      <c r="CH110" s="98"/>
      <c r="CI110" s="98"/>
      <c r="CJ110" s="98"/>
      <c r="CK110" s="98"/>
      <c r="CL110" s="98"/>
      <c r="CM110" s="98"/>
      <c r="CN110" s="98"/>
      <c r="CO110" s="98"/>
      <c r="CP110" s="98"/>
      <c r="CQ110" s="98"/>
      <c r="CR110" s="98"/>
      <c r="CS110" s="98"/>
      <c r="CT110" s="98"/>
      <c r="CU110" s="98"/>
      <c r="CV110" s="98"/>
      <c r="CW110" s="98"/>
      <c r="CX110" s="98"/>
      <c r="CY110" s="98"/>
      <c r="CZ110" s="98"/>
      <c r="DA110" s="98"/>
      <c r="DB110" s="98"/>
      <c r="DC110" s="98"/>
      <c r="DD110" s="98"/>
      <c r="DE110" s="98"/>
      <c r="DF110" s="98"/>
      <c r="DG110" s="98"/>
      <c r="DH110" s="98"/>
      <c r="DI110" s="98"/>
      <c r="DJ110" s="98"/>
      <c r="DK110" s="98"/>
      <c r="DL110" s="98"/>
      <c r="DM110" s="98"/>
      <c r="DN110" s="98"/>
      <c r="DO110" s="98"/>
      <c r="DP110" s="98"/>
      <c r="DQ110" s="98"/>
      <c r="DR110" s="98"/>
      <c r="DS110" s="98"/>
      <c r="DT110" s="98"/>
      <c r="DU110" s="98"/>
      <c r="DV110" s="98"/>
      <c r="DW110" s="98"/>
      <c r="DX110" s="98"/>
      <c r="DY110" s="98"/>
      <c r="DZ110" s="98"/>
      <c r="EA110" s="98"/>
      <c r="EB110" s="98"/>
      <c r="EC110" s="98"/>
      <c r="ED110" s="98"/>
      <c r="EE110" s="98"/>
      <c r="EF110" s="98"/>
      <c r="EG110" s="98"/>
      <c r="EH110" s="98"/>
      <c r="EI110" s="98"/>
      <c r="EJ110" s="98"/>
      <c r="EK110" s="98"/>
      <c r="EL110" s="98"/>
      <c r="EM110" s="98"/>
      <c r="EN110" s="98"/>
      <c r="EO110" s="98"/>
      <c r="EP110" s="98"/>
      <c r="EU110" s="94"/>
      <c r="EV110" s="94"/>
      <c r="EW110" s="94"/>
      <c r="EX110" s="102"/>
      <c r="EY110" s="99"/>
      <c r="EZ110" s="99"/>
      <c r="FA110" s="99"/>
      <c r="FB110" s="99"/>
      <c r="FC110" s="99"/>
      <c r="FD110" s="99"/>
      <c r="FE110" s="99"/>
      <c r="FF110" s="99"/>
      <c r="FG110" s="99"/>
      <c r="FH110" s="99"/>
      <c r="FI110" s="99"/>
      <c r="FJ110" s="99"/>
      <c r="FK110" s="99"/>
      <c r="FL110" s="99"/>
      <c r="FM110" s="99"/>
      <c r="FN110" s="99"/>
      <c r="FO110" s="99"/>
      <c r="FP110" s="99"/>
      <c r="FQ110" s="99"/>
      <c r="FR110" s="99"/>
      <c r="FS110" s="99"/>
      <c r="FT110" s="99"/>
      <c r="FU110" s="99"/>
      <c r="FV110" s="99"/>
      <c r="FW110" s="99"/>
      <c r="FX110" s="99"/>
      <c r="FY110" s="99"/>
      <c r="FZ110" s="99"/>
      <c r="GA110" s="99"/>
      <c r="GB110" s="99"/>
      <c r="GC110" s="99"/>
      <c r="GD110" s="99"/>
      <c r="GE110" s="99"/>
      <c r="GF110" s="99"/>
      <c r="GG110" s="99"/>
      <c r="GH110" s="99"/>
      <c r="GI110" s="99"/>
      <c r="GJ110" s="99"/>
      <c r="GK110" s="99"/>
      <c r="GL110" s="99"/>
      <c r="GM110" s="99"/>
      <c r="GN110" s="99"/>
      <c r="GO110" s="99"/>
      <c r="GP110" s="99"/>
      <c r="GQ110" s="99"/>
      <c r="GR110" s="99"/>
      <c r="GS110" s="99"/>
      <c r="GT110" s="99"/>
      <c r="GU110" s="99"/>
      <c r="GV110" s="99"/>
      <c r="GW110" s="99"/>
      <c r="GX110" s="99"/>
      <c r="GY110" s="99"/>
      <c r="GZ110" s="99"/>
      <c r="HA110" s="99"/>
      <c r="HB110" s="99"/>
      <c r="HC110" s="99"/>
      <c r="HD110" s="99"/>
      <c r="HE110" s="99"/>
      <c r="HF110" s="99"/>
      <c r="HG110" s="99"/>
      <c r="HH110" s="99"/>
      <c r="HI110" s="99"/>
      <c r="HJ110" s="99"/>
      <c r="HK110" s="99"/>
      <c r="HL110" s="99"/>
      <c r="HM110" s="99"/>
      <c r="HN110" s="99"/>
      <c r="HO110" s="99"/>
      <c r="HP110" s="99"/>
      <c r="HQ110" s="99"/>
      <c r="HR110" s="99"/>
      <c r="HS110" s="99"/>
      <c r="HT110" s="99"/>
      <c r="HU110" s="99"/>
      <c r="HV110" s="99"/>
      <c r="HW110" s="99"/>
      <c r="HX110" s="99"/>
      <c r="HY110" s="99"/>
      <c r="HZ110" s="99"/>
      <c r="IA110" s="99"/>
      <c r="IB110" s="99"/>
      <c r="IC110" s="99"/>
      <c r="ID110" s="99"/>
      <c r="IE110" s="99"/>
      <c r="IF110" s="99"/>
      <c r="IG110" s="99"/>
      <c r="IH110" s="99"/>
      <c r="II110" s="99"/>
      <c r="IJ110" s="99"/>
      <c r="IK110" s="99"/>
      <c r="IL110" s="99"/>
      <c r="IM110" s="99"/>
      <c r="IN110" s="99"/>
      <c r="IO110" s="99"/>
      <c r="IP110" s="99"/>
      <c r="IQ110" s="99"/>
      <c r="IR110" s="99"/>
      <c r="IS110" s="99"/>
      <c r="IT110" s="99"/>
      <c r="IU110" s="99"/>
      <c r="IV110" s="99"/>
      <c r="IW110" s="99"/>
      <c r="IX110" s="99"/>
      <c r="IY110" s="99"/>
      <c r="IZ110" s="99"/>
      <c r="JA110" s="99"/>
      <c r="JB110" s="99"/>
      <c r="JC110" s="99"/>
      <c r="JD110" s="99"/>
      <c r="JE110" s="99"/>
      <c r="JF110" s="99"/>
      <c r="JG110" s="99"/>
      <c r="JH110" s="99"/>
      <c r="JI110" s="99"/>
      <c r="JJ110" s="99"/>
      <c r="JK110" s="99"/>
      <c r="JL110" s="99"/>
      <c r="JM110" s="99"/>
      <c r="JN110" s="99"/>
      <c r="JO110" s="99"/>
      <c r="JP110" s="99"/>
      <c r="JQ110" s="99"/>
      <c r="JR110" s="99"/>
      <c r="JS110" s="99"/>
      <c r="JT110" s="99"/>
      <c r="JU110" s="99"/>
      <c r="JV110" s="99"/>
      <c r="JW110" s="99"/>
      <c r="JX110" s="99"/>
      <c r="JY110" s="99"/>
      <c r="KH110" s="103">
        <v>8</v>
      </c>
      <c r="KI110" s="100">
        <f>KI76/(10^('Attenuation due to air absorpti'!$C$9*KI14/20))</f>
        <v>156132.14458225379</v>
      </c>
      <c r="KJ110" s="100">
        <f>KJ76/(10^('Attenuation due to air absorpti'!$C$9*KJ14/20))</f>
        <v>123258.49894378053</v>
      </c>
      <c r="KK110" s="100">
        <f>KK76/(10^('Attenuation due to air absorpti'!$C$9*KK14/20))</f>
        <v>110437.30786452387</v>
      </c>
      <c r="KL110" s="100">
        <f>KL76/(10^('Attenuation due to air absorpti'!$C$9*KL14/20))</f>
        <v>99647.346506111309</v>
      </c>
      <c r="KM110" s="100">
        <f>KM76/(10^('Attenuation due to air absorpti'!$C$9*KM14/20))</f>
        <v>90535.63557764412</v>
      </c>
      <c r="KN110" s="100">
        <f>KN76/(10^('Attenuation due to air absorpti'!$C$9*KN14/20))</f>
        <v>82791.320707008024</v>
      </c>
      <c r="KO110" s="100">
        <f>KO76/(10^('Attenuation due to air absorpti'!$C$9*KO14/20))</f>
        <v>76158.600466768999</v>
      </c>
      <c r="KP110" s="100">
        <f>KP76/(10^('Attenuation due to air absorpti'!$C$9*KP14/20))</f>
        <v>70432.657397657458</v>
      </c>
      <c r="KQ110" s="100">
        <f>KQ76/(10^('Attenuation due to air absorpti'!$C$9*KQ14/20))</f>
        <v>65451.03705277641</v>
      </c>
      <c r="KR110" s="100">
        <f>KR76/(10^('Attenuation due to air absorpti'!$C$9*KR14/20))</f>
        <v>61084.971359933457</v>
      </c>
      <c r="KS110" s="100">
        <f>KS76/(10^('Attenuation due to air absorpti'!$C$9*KS14/20))</f>
        <v>57232.003052410371</v>
      </c>
      <c r="KT110" s="100">
        <f>KT76/(10^('Attenuation due to air absorpti'!$C$9*KT14/20))</f>
        <v>53810.110919464911</v>
      </c>
      <c r="KU110" s="100">
        <f>KU76/(10^('Attenuation due to air absorpti'!$C$9*KU14/20))</f>
        <v>50753.159635458207</v>
      </c>
      <c r="KV110" s="100">
        <f>KV76/(10^('Attenuation due to air absorpti'!$C$9*KV14/20))</f>
        <v>48007.4148013054</v>
      </c>
      <c r="KW110" s="100">
        <f>KW76/(10^('Attenuation due to air absorpti'!$C$9*KW14/20))</f>
        <v>45528.880928959872</v>
      </c>
      <c r="KX110" s="100">
        <f>KX76/(10^('Attenuation due to air absorpti'!$C$9*KX14/20))</f>
        <v>43281.264041012284</v>
      </c>
      <c r="KY110" s="100">
        <f>KY76/(10^('Attenuation due to air absorpti'!$C$9*KY14/20))</f>
        <v>41234.405240913969</v>
      </c>
      <c r="KZ110" s="100">
        <f>KZ76/(10^('Attenuation due to air absorpti'!$C$9*KZ14/20))</f>
        <v>39363.069197209101</v>
      </c>
      <c r="LA110" s="100">
        <f>LA76/(10^('Attenuation due to air absorpti'!$C$9*LA14/20))</f>
        <v>39363.069197209101</v>
      </c>
      <c r="LB110" s="100">
        <f>LB76/(10^('Attenuation due to air absorpti'!$C$9*LB14/20))</f>
        <v>36670.869285124849</v>
      </c>
      <c r="LC110" s="100">
        <f>LC76/(10^('Attenuation due to air absorpti'!$C$9*LC14/20))</f>
        <v>35451.114258703426</v>
      </c>
      <c r="LD110" s="100">
        <f>LD76/(10^('Attenuation due to air absorpti'!$C$9*LD14/20))</f>
        <v>34305.559354623663</v>
      </c>
      <c r="LE110" s="100">
        <f>LE76/(10^('Attenuation due to air absorpti'!$C$9*LE14/20))</f>
        <v>33227.749493322845</v>
      </c>
      <c r="LF110" s="100">
        <f>LF76/(10^('Attenuation due to air absorpti'!$C$9*LF14/20))</f>
        <v>32211.944814755898</v>
      </c>
      <c r="LG110" s="100">
        <f>LG76/(10^('Attenuation due to air absorpti'!$C$9*LG14/20))</f>
        <v>31253.026016280921</v>
      </c>
      <c r="LH110" s="100">
        <f>LH76/(10^('Attenuation due to air absorpti'!$C$9*LH14/20))</f>
        <v>30346.414054379791</v>
      </c>
      <c r="LI110" s="100">
        <f>LI76/(10^('Attenuation due to air absorpti'!$C$9*LI14/20))</f>
        <v>29488.001783594817</v>
      </c>
      <c r="LJ110" s="100">
        <f>LJ76/(10^('Attenuation due to air absorpti'!$C$9*LJ14/20))</f>
        <v>28674.095552135659</v>
      </c>
      <c r="LK110" s="100">
        <f>LK76/(10^('Attenuation due to air absorpti'!$C$9*LK14/20))</f>
        <v>27901.365132219507</v>
      </c>
      <c r="LL110" s="100">
        <f>LL76/(10^('Attenuation due to air absorpti'!$C$9*LL14/20))</f>
        <v>27166.800652287649</v>
      </c>
      <c r="LM110" s="100">
        <f>LM76/(10^('Attenuation due to air absorpti'!$C$9*LM14/20))</f>
        <v>26467.675431969423</v>
      </c>
      <c r="LN110" s="100">
        <f>LN76/(10^('Attenuation due to air absorpti'!$C$9*LN14/20))</f>
        <v>25801.513810237666</v>
      </c>
      <c r="LO110" s="100">
        <f>LO76/(10^('Attenuation due to air absorpti'!$C$9*LO14/20))</f>
        <v>25166.063211463999</v>
      </c>
      <c r="LP110" s="100">
        <f>LP76/(10^('Attenuation due to air absorpti'!$C$9*LP14/20))</f>
        <v>24559.269820032801</v>
      </c>
      <c r="LQ110" s="100">
        <f>LQ76/(10^('Attenuation due to air absorpti'!$C$9*LQ14/20))</f>
        <v>23979.257337352472</v>
      </c>
      <c r="LR110" s="100">
        <f>LR76/(10^('Attenuation due to air absorpti'!$C$9*LR14/20))</f>
        <v>23424.308379912072</v>
      </c>
      <c r="LS110" s="100">
        <f>LS76/(10^('Attenuation due to air absorpti'!$C$9*LS14/20))</f>
        <v>23462.949189653424</v>
      </c>
      <c r="LT110" s="100">
        <f>LT76/(10^('Attenuation due to air absorpti'!$C$9*LT14/20))</f>
        <v>22645.692058391051</v>
      </c>
      <c r="LU110" s="100">
        <f>LU76/(10^('Attenuation due to air absorpti'!$C$9*LU14/20))</f>
        <v>22254.278335709529</v>
      </c>
      <c r="LV110" s="100">
        <f>LV76/(10^('Attenuation due to air absorpti'!$C$9*LV14/20))</f>
        <v>21873.826130816193</v>
      </c>
      <c r="LW110" s="100">
        <f>LW76/(10^('Attenuation due to air absorpti'!$C$9*LW14/20))</f>
        <v>21503.962067484477</v>
      </c>
      <c r="LX110" s="100">
        <f>LX76/(10^('Attenuation due to air absorpti'!$C$9*LX14/20))</f>
        <v>21144.32360294673</v>
      </c>
      <c r="LY110" s="100">
        <f>LY76/(10^('Attenuation due to air absorpti'!$C$9*LY14/20))</f>
        <v>20794.559279491747</v>
      </c>
      <c r="LZ110" s="100">
        <f>LZ76/(10^('Attenuation due to air absorpti'!$C$9*LZ14/20))</f>
        <v>20454.328857147477</v>
      </c>
      <c r="MA110" s="100">
        <f>MA76/(10^('Attenuation due to air absorpti'!$C$9*MA14/20))</f>
        <v>20123.30334813934</v>
      </c>
      <c r="MB110" s="100">
        <f>MB76/(10^('Attenuation due to air absorpti'!$C$9*MB14/20))</f>
        <v>19801.16497077265</v>
      </c>
      <c r="MC110" s="100">
        <f>MC76/(10^('Attenuation due to air absorpti'!$C$9*MC14/20))</f>
        <v>19487.607037759124</v>
      </c>
      <c r="MD110" s="100">
        <f>MD76/(10^('Attenuation due to air absorpti'!$C$9*MD14/20))</f>
        <v>19182.333791741425</v>
      </c>
      <c r="ME110" s="100">
        <f>ME76/(10^('Attenuation due to air absorpti'!$C$9*ME14/20))</f>
        <v>18885.060198819141</v>
      </c>
      <c r="MF110" s="100">
        <f>MF76/(10^('Attenuation due to air absorpti'!$C$9*MF14/20))</f>
        <v>18595.511709204038</v>
      </c>
      <c r="MG110" s="100">
        <f>MG76/(10^('Attenuation due to air absorpti'!$C$9*MG14/20))</f>
        <v>18313.423992694472</v>
      </c>
      <c r="MH110" s="100">
        <f>MH76/(10^('Attenuation due to air absorpti'!$C$9*MH14/20))</f>
        <v>18038.542655428075</v>
      </c>
      <c r="MI110" s="100">
        <f>MI76/(10^('Attenuation due to air absorpti'!$C$9*MI14/20))</f>
        <v>17770.622943318267</v>
      </c>
      <c r="MJ110" s="100">
        <f>MJ76/(10^('Attenuation due to air absorpti'!$C$9*MJ14/20))</f>
        <v>17509.429436681086</v>
      </c>
      <c r="MK110" s="100"/>
      <c r="ML110" s="100"/>
      <c r="MM110" s="100"/>
      <c r="MN110" s="100"/>
      <c r="MO110" s="100"/>
      <c r="MP110" s="100"/>
      <c r="MQ110" s="100"/>
      <c r="MR110" s="100"/>
      <c r="MS110" s="100"/>
      <c r="MT110" s="100"/>
      <c r="MU110" s="100"/>
      <c r="MV110" s="100"/>
      <c r="MW110" s="100"/>
      <c r="MX110" s="100"/>
      <c r="MY110" s="100"/>
      <c r="MZ110" s="100"/>
      <c r="NA110" s="100"/>
      <c r="NB110" s="100"/>
      <c r="NC110" s="100"/>
      <c r="ND110" s="100"/>
      <c r="NG110" s="100"/>
      <c r="NH110" s="100"/>
      <c r="NI110" s="100"/>
      <c r="NJ110" s="100"/>
      <c r="NK110" s="100"/>
      <c r="NL110" s="100"/>
      <c r="NM110" s="100"/>
      <c r="NN110" s="100"/>
      <c r="NO110" s="100"/>
      <c r="NP110" s="100"/>
      <c r="NQ110" s="100"/>
      <c r="NR110" s="100"/>
      <c r="NS110" s="100"/>
      <c r="NT110" s="100"/>
      <c r="NU110" s="100"/>
      <c r="NV110" s="100"/>
      <c r="NW110" s="100"/>
      <c r="NX110" s="100"/>
      <c r="NY110" s="100"/>
      <c r="NZ110" s="100"/>
      <c r="OA110" s="100"/>
      <c r="OB110" s="100"/>
      <c r="OC110" s="100"/>
      <c r="OD110" s="100"/>
      <c r="OE110" s="100"/>
      <c r="OF110" s="100"/>
      <c r="OG110" s="100"/>
      <c r="OH110" s="100"/>
      <c r="OI110" s="100"/>
      <c r="OJ110" s="100"/>
      <c r="OK110" s="100"/>
      <c r="OL110" s="100"/>
      <c r="OM110" s="100"/>
      <c r="ON110" s="100"/>
      <c r="OO110" s="100"/>
      <c r="OP110" s="100"/>
      <c r="OQ110" s="100"/>
      <c r="OR110" s="100"/>
      <c r="OS110" s="100"/>
      <c r="OT110" s="100"/>
      <c r="OU110" s="100"/>
      <c r="OV110" s="100"/>
      <c r="OW110" s="100"/>
      <c r="OX110" s="100"/>
      <c r="OY110" s="100"/>
      <c r="OZ110" s="100"/>
      <c r="PA110" s="100"/>
      <c r="PB110" s="100"/>
      <c r="PC110" s="100"/>
      <c r="PD110" s="100"/>
      <c r="PE110" s="100"/>
      <c r="PF110" s="100"/>
      <c r="PG110" s="100"/>
      <c r="PH110" s="100"/>
      <c r="PI110" s="100"/>
      <c r="PJ110" s="100"/>
      <c r="PK110" s="100"/>
    </row>
    <row r="111" spans="1:427" x14ac:dyDescent="0.2">
      <c r="A111" s="92"/>
      <c r="B111" s="92"/>
      <c r="C111" s="101">
        <v>9</v>
      </c>
      <c r="D111" s="98"/>
      <c r="E111" s="98"/>
      <c r="F111" s="98"/>
      <c r="G111" s="98"/>
      <c r="H111" s="98"/>
      <c r="I111" s="98"/>
      <c r="J111" s="98"/>
      <c r="K111" s="98"/>
      <c r="L111" s="98"/>
      <c r="M111" s="98"/>
      <c r="N111" s="98"/>
      <c r="O111" s="98"/>
      <c r="P111" s="98"/>
      <c r="Q111" s="98"/>
      <c r="R111" s="98"/>
      <c r="S111" s="98"/>
      <c r="T111" s="98"/>
      <c r="U111" s="98"/>
      <c r="V111" s="98"/>
      <c r="W111" s="98"/>
      <c r="X111" s="98"/>
      <c r="Y111" s="98"/>
      <c r="Z111" s="98"/>
      <c r="AA111" s="98"/>
      <c r="AB111" s="98"/>
      <c r="AC111" s="98"/>
      <c r="AD111" s="98"/>
      <c r="AE111" s="98"/>
      <c r="AF111" s="98"/>
      <c r="AG111" s="98"/>
      <c r="AH111" s="98"/>
      <c r="AI111" s="98"/>
      <c r="AJ111" s="98"/>
      <c r="AK111" s="98"/>
      <c r="AL111" s="98"/>
      <c r="AM111" s="98"/>
      <c r="AN111" s="98"/>
      <c r="AO111" s="98"/>
      <c r="AP111" s="98"/>
      <c r="AQ111" s="98"/>
      <c r="AR111" s="98"/>
      <c r="AS111" s="98"/>
      <c r="AT111" s="98"/>
      <c r="AU111" s="98"/>
      <c r="AV111" s="98"/>
      <c r="AW111" s="98"/>
      <c r="AX111" s="98"/>
      <c r="AY111" s="98"/>
      <c r="AZ111" s="98"/>
      <c r="BA111" s="98"/>
      <c r="BB111" s="98"/>
      <c r="BC111" s="98"/>
      <c r="BD111" s="98"/>
      <c r="BE111" s="98"/>
      <c r="BF111" s="98"/>
      <c r="BG111" s="98"/>
      <c r="BH111" s="98"/>
      <c r="BI111" s="98"/>
      <c r="BJ111" s="98"/>
      <c r="BK111" s="98"/>
      <c r="BL111" s="98"/>
      <c r="BM111" s="98"/>
      <c r="BN111" s="98"/>
      <c r="BO111" s="98"/>
      <c r="BP111" s="98"/>
      <c r="BQ111" s="98"/>
      <c r="BR111" s="98"/>
      <c r="BS111" s="98"/>
      <c r="BT111" s="98"/>
      <c r="BU111" s="98"/>
      <c r="BV111" s="98"/>
      <c r="BW111" s="98"/>
      <c r="BX111" s="98"/>
      <c r="BY111" s="98"/>
      <c r="BZ111" s="98"/>
      <c r="CA111" s="98"/>
      <c r="CB111" s="98"/>
      <c r="CC111" s="98"/>
      <c r="CD111" s="98"/>
      <c r="CE111" s="98"/>
      <c r="CF111" s="98"/>
      <c r="CG111" s="98"/>
      <c r="CH111" s="98"/>
      <c r="CI111" s="98"/>
      <c r="CJ111" s="98"/>
      <c r="CK111" s="98"/>
      <c r="CL111" s="98"/>
      <c r="CM111" s="98"/>
      <c r="CN111" s="98"/>
      <c r="CO111" s="98"/>
      <c r="CP111" s="98"/>
      <c r="CQ111" s="98"/>
      <c r="CR111" s="98"/>
      <c r="CS111" s="98"/>
      <c r="CT111" s="98"/>
      <c r="CU111" s="98"/>
      <c r="CV111" s="98"/>
      <c r="CW111" s="98"/>
      <c r="CX111" s="98"/>
      <c r="CY111" s="98"/>
      <c r="CZ111" s="98"/>
      <c r="DA111" s="98"/>
      <c r="DB111" s="98"/>
      <c r="DC111" s="98"/>
      <c r="DD111" s="98"/>
      <c r="DE111" s="98"/>
      <c r="DF111" s="98"/>
      <c r="DG111" s="98"/>
      <c r="DH111" s="98"/>
      <c r="DI111" s="98"/>
      <c r="DJ111" s="98"/>
      <c r="DK111" s="98"/>
      <c r="DL111" s="98"/>
      <c r="DM111" s="98"/>
      <c r="DN111" s="98"/>
      <c r="DO111" s="98"/>
      <c r="DP111" s="98"/>
      <c r="DQ111" s="98"/>
      <c r="DR111" s="98"/>
      <c r="DS111" s="98"/>
      <c r="DT111" s="98"/>
      <c r="DU111" s="98"/>
      <c r="DV111" s="98"/>
      <c r="DW111" s="98"/>
      <c r="DX111" s="98"/>
      <c r="DY111" s="98"/>
      <c r="DZ111" s="98"/>
      <c r="EA111" s="98"/>
      <c r="EB111" s="98"/>
      <c r="EC111" s="98"/>
      <c r="ED111" s="98"/>
      <c r="EE111" s="98"/>
      <c r="EF111" s="98"/>
      <c r="EG111" s="98"/>
      <c r="EH111" s="98"/>
      <c r="EI111" s="98"/>
      <c r="EJ111" s="98"/>
      <c r="EK111" s="98"/>
      <c r="EL111" s="98"/>
      <c r="EM111" s="98"/>
      <c r="EN111" s="98"/>
      <c r="EO111" s="98"/>
      <c r="EP111" s="98"/>
      <c r="EU111" s="94"/>
      <c r="EV111" s="94"/>
      <c r="EW111" s="94"/>
      <c r="EX111" s="102"/>
      <c r="EY111" s="99"/>
      <c r="EZ111" s="99"/>
      <c r="FA111" s="99"/>
      <c r="FB111" s="99"/>
      <c r="FC111" s="99"/>
      <c r="FD111" s="99"/>
      <c r="FE111" s="99"/>
      <c r="FF111" s="99"/>
      <c r="FG111" s="99"/>
      <c r="FH111" s="99"/>
      <c r="FI111" s="99"/>
      <c r="FJ111" s="99"/>
      <c r="FK111" s="99"/>
      <c r="FL111" s="99"/>
      <c r="FM111" s="99"/>
      <c r="FN111" s="99"/>
      <c r="FO111" s="99"/>
      <c r="FP111" s="99"/>
      <c r="FQ111" s="99"/>
      <c r="FR111" s="99"/>
      <c r="FS111" s="99"/>
      <c r="FT111" s="99"/>
      <c r="FU111" s="99"/>
      <c r="FV111" s="99"/>
      <c r="FW111" s="99"/>
      <c r="FX111" s="99"/>
      <c r="FY111" s="99"/>
      <c r="FZ111" s="99"/>
      <c r="GA111" s="99"/>
      <c r="GB111" s="99"/>
      <c r="GC111" s="99"/>
      <c r="GD111" s="99"/>
      <c r="GE111" s="99"/>
      <c r="GF111" s="99"/>
      <c r="GG111" s="99"/>
      <c r="GH111" s="99"/>
      <c r="GI111" s="99"/>
      <c r="GJ111" s="99"/>
      <c r="GK111" s="99"/>
      <c r="GL111" s="99"/>
      <c r="GM111" s="99"/>
      <c r="GN111" s="99"/>
      <c r="GO111" s="99"/>
      <c r="GP111" s="99"/>
      <c r="GQ111" s="99"/>
      <c r="GR111" s="99"/>
      <c r="GS111" s="99"/>
      <c r="GT111" s="99"/>
      <c r="GU111" s="99"/>
      <c r="GV111" s="99"/>
      <c r="GW111" s="99"/>
      <c r="GX111" s="99"/>
      <c r="GY111" s="99"/>
      <c r="GZ111" s="99"/>
      <c r="HA111" s="99"/>
      <c r="HB111" s="99"/>
      <c r="HC111" s="99"/>
      <c r="HD111" s="99"/>
      <c r="HE111" s="99"/>
      <c r="HF111" s="99"/>
      <c r="HG111" s="99"/>
      <c r="HH111" s="99"/>
      <c r="HI111" s="99"/>
      <c r="HJ111" s="99"/>
      <c r="HK111" s="99"/>
      <c r="HL111" s="99"/>
      <c r="HM111" s="99"/>
      <c r="HN111" s="99"/>
      <c r="HO111" s="99"/>
      <c r="HP111" s="99"/>
      <c r="HQ111" s="99"/>
      <c r="HR111" s="99"/>
      <c r="HS111" s="99"/>
      <c r="HT111" s="99"/>
      <c r="HU111" s="99"/>
      <c r="HV111" s="99"/>
      <c r="HW111" s="99"/>
      <c r="HX111" s="99"/>
      <c r="HY111" s="99"/>
      <c r="HZ111" s="99"/>
      <c r="IA111" s="99"/>
      <c r="IB111" s="99"/>
      <c r="IC111" s="99"/>
      <c r="ID111" s="99"/>
      <c r="IE111" s="99"/>
      <c r="IF111" s="99"/>
      <c r="IG111" s="99"/>
      <c r="IH111" s="99"/>
      <c r="II111" s="99"/>
      <c r="IJ111" s="99"/>
      <c r="IK111" s="99"/>
      <c r="IL111" s="99"/>
      <c r="IM111" s="99"/>
      <c r="IN111" s="99"/>
      <c r="IO111" s="99"/>
      <c r="IP111" s="99"/>
      <c r="IQ111" s="99"/>
      <c r="IR111" s="99"/>
      <c r="IS111" s="99"/>
      <c r="IT111" s="99"/>
      <c r="IU111" s="99"/>
      <c r="IV111" s="99"/>
      <c r="IW111" s="99"/>
      <c r="IX111" s="99"/>
      <c r="IY111" s="99"/>
      <c r="IZ111" s="99"/>
      <c r="JA111" s="99"/>
      <c r="JB111" s="99"/>
      <c r="JC111" s="99"/>
      <c r="JD111" s="99"/>
      <c r="JE111" s="99"/>
      <c r="JF111" s="99"/>
      <c r="JG111" s="99"/>
      <c r="JH111" s="99"/>
      <c r="JI111" s="99"/>
      <c r="JJ111" s="99"/>
      <c r="JK111" s="99"/>
      <c r="JL111" s="99"/>
      <c r="JM111" s="99"/>
      <c r="JN111" s="99"/>
      <c r="JO111" s="99"/>
      <c r="JP111" s="99"/>
      <c r="JQ111" s="99"/>
      <c r="JR111" s="99"/>
      <c r="JS111" s="99"/>
      <c r="JT111" s="99"/>
      <c r="JU111" s="99"/>
      <c r="JV111" s="99"/>
      <c r="JW111" s="99"/>
      <c r="JX111" s="99"/>
      <c r="JY111" s="99"/>
      <c r="KH111" s="103">
        <v>9</v>
      </c>
      <c r="KI111" s="100">
        <f>KI77/(10^('Attenuation due to air absorpti'!$C$9*KI15/20))</f>
        <v>157862.82679685127</v>
      </c>
      <c r="KJ111" s="100">
        <f>KJ77/(10^('Attenuation due to air absorpti'!$C$9*KJ15/20))</f>
        <v>124092.73432944012</v>
      </c>
      <c r="KK111" s="100">
        <f>KK77/(10^('Attenuation due to air absorpti'!$C$9*KK15/20))</f>
        <v>111032.03814384375</v>
      </c>
      <c r="KL111" s="100">
        <f>KL77/(10^('Attenuation due to air absorpti'!$C$9*KL15/20))</f>
        <v>100080.60015561718</v>
      </c>
      <c r="KM111" s="100">
        <f>KM77/(10^('Attenuation due to air absorpti'!$C$9*KM15/20))</f>
        <v>90857.988821540013</v>
      </c>
      <c r="KN111" s="100">
        <f>KN77/(10^('Attenuation due to air absorpti'!$C$9*KN15/20))</f>
        <v>83035.918903018275</v>
      </c>
      <c r="KO111" s="100">
        <f>KO77/(10^('Attenuation due to air absorpti'!$C$9*KO15/20))</f>
        <v>76347.545753117476</v>
      </c>
      <c r="KP111" s="100">
        <f>KP77/(10^('Attenuation due to air absorpti'!$C$9*KP15/20))</f>
        <v>70580.979665339924</v>
      </c>
      <c r="KQ111" s="100">
        <f>KQ77/(10^('Attenuation due to air absorpti'!$C$9*KQ15/20))</f>
        <v>65569.161813252518</v>
      </c>
      <c r="KR111" s="100">
        <f>KR77/(10^('Attenuation due to air absorpti'!$C$9*KR15/20))</f>
        <v>61180.27012687012</v>
      </c>
      <c r="KS111" s="100">
        <f>KS77/(10^('Attenuation due to air absorpti'!$C$9*KS15/20))</f>
        <v>57309.782819935092</v>
      </c>
      <c r="KT111" s="100">
        <f>KT77/(10^('Attenuation due to air absorpti'!$C$9*KT15/20))</f>
        <v>53874.256968930065</v>
      </c>
      <c r="KU111" s="100">
        <f>KU77/(10^('Attenuation due to air absorpti'!$C$9*KU15/20))</f>
        <v>50806.560794400633</v>
      </c>
      <c r="KV111" s="100">
        <f>KV77/(10^('Attenuation due to air absorpti'!$C$9*KV15/20))</f>
        <v>48052.249846084451</v>
      </c>
      <c r="KW111" s="100">
        <f>KW77/(10^('Attenuation due to air absorpti'!$C$9*KW15/20))</f>
        <v>45566.814799870204</v>
      </c>
      <c r="KX111" s="100">
        <f>KX77/(10^('Attenuation due to air absorpti'!$C$9*KX15/20))</f>
        <v>43313.584465112159</v>
      </c>
      <c r="KY111" s="100">
        <f>KY77/(10^('Attenuation due to air absorpti'!$C$9*KY15/20))</f>
        <v>41262.119320591592</v>
      </c>
      <c r="KZ111" s="100">
        <f>KZ77/(10^('Attenuation due to air absorpti'!$C$9*KZ15/20))</f>
        <v>39386.972675615856</v>
      </c>
      <c r="LA111" s="100">
        <f>LA77/(10^('Attenuation due to air absorpti'!$C$9*LA15/20))</f>
        <v>39386.972675615856</v>
      </c>
      <c r="LB111" s="100">
        <f>LB77/(10^('Attenuation due to air absorpti'!$C$9*LB15/20))</f>
        <v>36689.724387345625</v>
      </c>
      <c r="LC111" s="100">
        <f>LC77/(10^('Attenuation due to air absorpti'!$C$9*LC15/20))</f>
        <v>35467.933900545235</v>
      </c>
      <c r="LD111" s="100">
        <f>LD77/(10^('Attenuation due to air absorpti'!$C$9*LD15/20))</f>
        <v>34320.603249980806</v>
      </c>
      <c r="LE111" s="100">
        <f>LE77/(10^('Attenuation due to air absorpti'!$C$9*LE15/20))</f>
        <v>33241.238573341347</v>
      </c>
      <c r="LF111" s="100">
        <f>LF77/(10^('Attenuation due to air absorpti'!$C$9*LF15/20))</f>
        <v>32224.067843777924</v>
      </c>
      <c r="LG111" s="100">
        <f>LG77/(10^('Attenuation due to air absorpti'!$C$9*LG15/20))</f>
        <v>31263.944945221356</v>
      </c>
      <c r="LH111" s="100">
        <f>LH77/(10^('Attenuation due to air absorpti'!$C$9*LH15/20))</f>
        <v>30356.268376606869</v>
      </c>
      <c r="LI111" s="100">
        <f>LI77/(10^('Attenuation due to air absorpti'!$C$9*LI15/20))</f>
        <v>29496.912097973112</v>
      </c>
      <c r="LJ111" s="100">
        <f>LJ77/(10^('Attenuation due to air absorpti'!$C$9*LJ15/20))</f>
        <v>28682.166492263594</v>
      </c>
      <c r="LK111" s="100">
        <f>LK77/(10^('Attenuation due to air absorpti'!$C$9*LK15/20))</f>
        <v>27908.687786202063</v>
      </c>
      <c r="LL111" s="100">
        <f>LL77/(10^('Attenuation due to air absorpti'!$C$9*LL15/20))</f>
        <v>27173.454570835755</v>
      </c>
      <c r="LM111" s="100">
        <f>LM77/(10^('Attenuation due to air absorpti'!$C$9*LM15/20))</f>
        <v>26473.730302172185</v>
      </c>
      <c r="LN111" s="100">
        <f>LN77/(10^('Attenuation due to air absorpti'!$C$9*LN15/20))</f>
        <v>25807.03085651483</v>
      </c>
      <c r="LO111" s="100">
        <f>LO77/(10^('Attenuation due to air absorpti'!$C$9*LO15/20))</f>
        <v>25171.096372864613</v>
      </c>
      <c r="LP111" s="100">
        <f>LP77/(10^('Attenuation due to air absorpti'!$C$9*LP15/20))</f>
        <v>24563.866743376853</v>
      </c>
      <c r="LQ111" s="100">
        <f>LQ77/(10^('Attenuation due to air absorpti'!$C$9*LQ15/20))</f>
        <v>23983.460218096203</v>
      </c>
      <c r="LR111" s="100">
        <f>LR77/(10^('Attenuation due to air absorpti'!$C$9*LR15/20))</f>
        <v>23428.154676588292</v>
      </c>
      <c r="LS111" s="100">
        <f>LS77/(10^('Attenuation due to air absorpti'!$C$9*LS15/20))</f>
        <v>23465.814498198211</v>
      </c>
      <c r="LT111" s="100">
        <f>LT77/(10^('Attenuation due to air absorpti'!$C$9*LT15/20))</f>
        <v>22647.343718753298</v>
      </c>
      <c r="LU111" s="100">
        <f>LU77/(10^('Attenuation due to air absorpti'!$C$9*LU15/20))</f>
        <v>22255.402854976659</v>
      </c>
      <c r="LV111" s="100">
        <f>LV77/(10^('Attenuation due to air absorpti'!$C$9*LV15/20))</f>
        <v>21874.470581366004</v>
      </c>
      <c r="LW111" s="100">
        <f>LW77/(10^('Attenuation due to air absorpti'!$C$9*LW15/20))</f>
        <v>21504.169484161106</v>
      </c>
      <c r="LX111" s="100">
        <f>LX77/(10^('Attenuation due to air absorpti'!$C$9*LX15/20))</f>
        <v>21144.13334000736</v>
      </c>
      <c r="LY111" s="100">
        <f>LY77/(10^('Attenuation due to air absorpti'!$C$9*LY15/20))</f>
        <v>20794.007335427508</v>
      </c>
      <c r="LZ111" s="100">
        <f>LZ77/(10^('Attenuation due to air absorpti'!$C$9*LZ15/20))</f>
        <v>20453.44817017754</v>
      </c>
      <c r="MA111" s="100">
        <f>MA77/(10^('Attenuation due to air absorpti'!$C$9*MA15/20))</f>
        <v>20122.124064971755</v>
      </c>
      <c r="MB111" s="100">
        <f>MB77/(10^('Attenuation due to air absorpti'!$C$9*MB15/20))</f>
        <v>19799.714691024747</v>
      </c>
      <c r="MC111" s="100">
        <f>MC77/(10^('Attenuation due to air absorpti'!$C$9*MC15/20))</f>
        <v>19485.911036237034</v>
      </c>
      <c r="MD111" s="100">
        <f>MD77/(10^('Attenuation due to air absorpti'!$C$9*MD15/20))</f>
        <v>19180.415220594994</v>
      </c>
      <c r="ME111" s="100">
        <f>ME77/(10^('Attenuation due to air absorpti'!$C$9*ME15/20))</f>
        <v>18882.940271415508</v>
      </c>
      <c r="MF111" s="100">
        <f>MF77/(10^('Attenuation due to air absorpti'!$C$9*MF15/20))</f>
        <v>18593.209867401834</v>
      </c>
      <c r="MG111" s="100">
        <f>MG77/(10^('Attenuation due to air absorpti'!$C$9*MG15/20))</f>
        <v>18310.958059050707</v>
      </c>
      <c r="MH111" s="100">
        <f>MH77/(10^('Attenuation due to air absorpti'!$C$9*MH15/20))</f>
        <v>18035.928971731289</v>
      </c>
      <c r="MI111" s="100">
        <f>MI77/(10^('Attenuation due to air absorpti'!$C$9*MI15/20))</f>
        <v>17767.876496713969</v>
      </c>
      <c r="MJ111" s="100">
        <f>MJ77/(10^('Attenuation due to air absorpti'!$C$9*MJ15/20))</f>
        <v>17506.563974538854</v>
      </c>
      <c r="MK111" s="100"/>
      <c r="ML111" s="100"/>
      <c r="MM111" s="100"/>
      <c r="MN111" s="100"/>
      <c r="MO111" s="100"/>
      <c r="MP111" s="100"/>
      <c r="MQ111" s="100"/>
      <c r="MR111" s="100"/>
      <c r="MS111" s="100"/>
      <c r="MT111" s="100"/>
      <c r="MU111" s="100"/>
      <c r="MV111" s="100"/>
      <c r="MW111" s="100"/>
      <c r="MX111" s="100"/>
      <c r="MY111" s="100"/>
      <c r="MZ111" s="100"/>
      <c r="NA111" s="100"/>
      <c r="NB111" s="100"/>
      <c r="NC111" s="100"/>
      <c r="ND111" s="100"/>
      <c r="NG111" s="100"/>
      <c r="NH111" s="100"/>
      <c r="NI111" s="100"/>
      <c r="NJ111" s="100"/>
      <c r="NK111" s="100"/>
      <c r="NL111" s="100"/>
      <c r="NM111" s="100"/>
      <c r="NN111" s="100"/>
      <c r="NO111" s="100"/>
      <c r="NP111" s="100"/>
      <c r="NQ111" s="100"/>
      <c r="NR111" s="100"/>
      <c r="NS111" s="100"/>
      <c r="NT111" s="100"/>
      <c r="NU111" s="100"/>
      <c r="NV111" s="100"/>
      <c r="NW111" s="100"/>
      <c r="NX111" s="100"/>
      <c r="NY111" s="100"/>
      <c r="NZ111" s="100"/>
      <c r="OA111" s="100"/>
      <c r="OB111" s="100"/>
      <c r="OC111" s="100"/>
      <c r="OD111" s="100"/>
      <c r="OE111" s="100"/>
      <c r="OF111" s="100"/>
      <c r="OG111" s="100"/>
      <c r="OH111" s="100"/>
      <c r="OI111" s="100"/>
      <c r="OJ111" s="100"/>
      <c r="OK111" s="100"/>
      <c r="OL111" s="100"/>
      <c r="OM111" s="100"/>
      <c r="ON111" s="100"/>
      <c r="OO111" s="100"/>
      <c r="OP111" s="100"/>
      <c r="OQ111" s="100"/>
      <c r="OR111" s="100"/>
      <c r="OS111" s="100"/>
      <c r="OT111" s="100"/>
      <c r="OU111" s="100"/>
      <c r="OV111" s="100"/>
      <c r="OW111" s="100"/>
      <c r="OX111" s="100"/>
      <c r="OY111" s="100"/>
      <c r="OZ111" s="100"/>
      <c r="PA111" s="100"/>
      <c r="PB111" s="100"/>
      <c r="PC111" s="100"/>
      <c r="PD111" s="100"/>
      <c r="PE111" s="100"/>
      <c r="PF111" s="100"/>
      <c r="PG111" s="100"/>
      <c r="PH111" s="100"/>
      <c r="PI111" s="100"/>
      <c r="PJ111" s="100"/>
      <c r="PK111" s="100"/>
    </row>
    <row r="112" spans="1:427" x14ac:dyDescent="0.2">
      <c r="A112" s="92"/>
      <c r="B112" s="92"/>
      <c r="C112" s="101">
        <v>10</v>
      </c>
      <c r="D112" s="98"/>
      <c r="E112" s="98"/>
      <c r="F112" s="98"/>
      <c r="G112" s="98"/>
      <c r="H112" s="98"/>
      <c r="I112" s="98"/>
      <c r="J112" s="98"/>
      <c r="K112" s="98"/>
      <c r="L112" s="98"/>
      <c r="M112" s="98"/>
      <c r="N112" s="98"/>
      <c r="O112" s="98"/>
      <c r="P112" s="98"/>
      <c r="Q112" s="98"/>
      <c r="R112" s="98"/>
      <c r="S112" s="98"/>
      <c r="T112" s="98"/>
      <c r="U112" s="98"/>
      <c r="V112" s="98"/>
      <c r="W112" s="98"/>
      <c r="X112" s="98"/>
      <c r="Y112" s="98"/>
      <c r="Z112" s="98"/>
      <c r="AA112" s="98"/>
      <c r="AB112" s="98"/>
      <c r="AC112" s="98"/>
      <c r="AD112" s="98"/>
      <c r="AE112" s="98"/>
      <c r="AF112" s="98"/>
      <c r="AG112" s="98"/>
      <c r="AH112" s="98"/>
      <c r="AI112" s="98"/>
      <c r="AJ112" s="98"/>
      <c r="AK112" s="98"/>
      <c r="AL112" s="98"/>
      <c r="AM112" s="98"/>
      <c r="AN112" s="98"/>
      <c r="AO112" s="98"/>
      <c r="AP112" s="98"/>
      <c r="AQ112" s="98"/>
      <c r="AR112" s="98"/>
      <c r="AS112" s="98"/>
      <c r="AT112" s="98"/>
      <c r="AU112" s="98"/>
      <c r="AV112" s="98"/>
      <c r="AW112" s="98"/>
      <c r="AX112" s="98"/>
      <c r="AY112" s="98"/>
      <c r="AZ112" s="98"/>
      <c r="BA112" s="98"/>
      <c r="BB112" s="98"/>
      <c r="BC112" s="98"/>
      <c r="BD112" s="98"/>
      <c r="BE112" s="98"/>
      <c r="BF112" s="98"/>
      <c r="BG112" s="98"/>
      <c r="BH112" s="98"/>
      <c r="BI112" s="98"/>
      <c r="BJ112" s="98"/>
      <c r="BK112" s="98"/>
      <c r="BL112" s="98"/>
      <c r="BM112" s="98"/>
      <c r="BN112" s="98"/>
      <c r="BO112" s="98"/>
      <c r="BP112" s="98"/>
      <c r="BQ112" s="98"/>
      <c r="BR112" s="98"/>
      <c r="BS112" s="98"/>
      <c r="BT112" s="98"/>
      <c r="BU112" s="98"/>
      <c r="BV112" s="98"/>
      <c r="BW112" s="98"/>
      <c r="BX112" s="98"/>
      <c r="BY112" s="98"/>
      <c r="BZ112" s="98"/>
      <c r="CA112" s="98"/>
      <c r="CB112" s="98"/>
      <c r="CC112" s="98"/>
      <c r="CD112" s="98"/>
      <c r="CE112" s="98"/>
      <c r="CF112" s="98"/>
      <c r="CG112" s="98"/>
      <c r="CH112" s="98"/>
      <c r="CI112" s="98"/>
      <c r="CJ112" s="98"/>
      <c r="CK112" s="98"/>
      <c r="CL112" s="98"/>
      <c r="CM112" s="98"/>
      <c r="CN112" s="98"/>
      <c r="CO112" s="98"/>
      <c r="CP112" s="98"/>
      <c r="CQ112" s="98"/>
      <c r="CR112" s="98"/>
      <c r="CS112" s="98"/>
      <c r="CT112" s="98"/>
      <c r="CU112" s="98"/>
      <c r="CV112" s="98"/>
      <c r="CW112" s="98"/>
      <c r="CX112" s="98"/>
      <c r="CY112" s="98"/>
      <c r="CZ112" s="98"/>
      <c r="DA112" s="98"/>
      <c r="DB112" s="98"/>
      <c r="DC112" s="98"/>
      <c r="DD112" s="98"/>
      <c r="DE112" s="98"/>
      <c r="DF112" s="98"/>
      <c r="DG112" s="98"/>
      <c r="DH112" s="98"/>
      <c r="DI112" s="98"/>
      <c r="DJ112" s="98"/>
      <c r="DK112" s="98"/>
      <c r="DL112" s="98"/>
      <c r="DM112" s="98"/>
      <c r="DN112" s="98"/>
      <c r="DO112" s="98"/>
      <c r="DP112" s="98"/>
      <c r="DQ112" s="98"/>
      <c r="DR112" s="98"/>
      <c r="DS112" s="98"/>
      <c r="DT112" s="98"/>
      <c r="DU112" s="98"/>
      <c r="DV112" s="98"/>
      <c r="DW112" s="98"/>
      <c r="DX112" s="98"/>
      <c r="DY112" s="98"/>
      <c r="DZ112" s="98"/>
      <c r="EA112" s="98"/>
      <c r="EB112" s="98"/>
      <c r="EC112" s="98"/>
      <c r="ED112" s="98"/>
      <c r="EE112" s="98"/>
      <c r="EF112" s="98"/>
      <c r="EG112" s="98"/>
      <c r="EH112" s="98"/>
      <c r="EI112" s="98"/>
      <c r="EJ112" s="98"/>
      <c r="EK112" s="98"/>
      <c r="EL112" s="98"/>
      <c r="EM112" s="98"/>
      <c r="EN112" s="98"/>
      <c r="EO112" s="98"/>
      <c r="EP112" s="98"/>
      <c r="EU112" s="94"/>
      <c r="EV112" s="94"/>
      <c r="EW112" s="94"/>
      <c r="EX112" s="102"/>
      <c r="EY112" s="99"/>
      <c r="EZ112" s="99"/>
      <c r="FA112" s="99"/>
      <c r="FB112" s="99"/>
      <c r="FC112" s="99"/>
      <c r="FD112" s="99"/>
      <c r="FE112" s="99"/>
      <c r="FF112" s="99"/>
      <c r="FG112" s="99"/>
      <c r="FH112" s="99"/>
      <c r="FI112" s="99"/>
      <c r="FJ112" s="99"/>
      <c r="FK112" s="99"/>
      <c r="FL112" s="99"/>
      <c r="FM112" s="99"/>
      <c r="FN112" s="99"/>
      <c r="FO112" s="99"/>
      <c r="FP112" s="99"/>
      <c r="FQ112" s="99"/>
      <c r="FR112" s="99"/>
      <c r="FS112" s="99"/>
      <c r="FT112" s="99"/>
      <c r="FU112" s="99"/>
      <c r="FV112" s="99"/>
      <c r="FW112" s="99"/>
      <c r="FX112" s="99"/>
      <c r="FY112" s="99"/>
      <c r="FZ112" s="99"/>
      <c r="GA112" s="99"/>
      <c r="GB112" s="99"/>
      <c r="GC112" s="99"/>
      <c r="GD112" s="99"/>
      <c r="GE112" s="99"/>
      <c r="GF112" s="99"/>
      <c r="GG112" s="99"/>
      <c r="GH112" s="99"/>
      <c r="GI112" s="99"/>
      <c r="GJ112" s="99"/>
      <c r="GK112" s="99"/>
      <c r="GL112" s="99"/>
      <c r="GM112" s="99"/>
      <c r="GN112" s="99"/>
      <c r="GO112" s="99"/>
      <c r="GP112" s="99"/>
      <c r="GQ112" s="99"/>
      <c r="GR112" s="99"/>
      <c r="GS112" s="99"/>
      <c r="GT112" s="99"/>
      <c r="GU112" s="99"/>
      <c r="GV112" s="99"/>
      <c r="GW112" s="99"/>
      <c r="GX112" s="99"/>
      <c r="GY112" s="99"/>
      <c r="GZ112" s="99"/>
      <c r="HA112" s="99"/>
      <c r="HB112" s="99"/>
      <c r="HC112" s="99"/>
      <c r="HD112" s="99"/>
      <c r="HE112" s="99"/>
      <c r="HF112" s="99"/>
      <c r="HG112" s="99"/>
      <c r="HH112" s="99"/>
      <c r="HI112" s="99"/>
      <c r="HJ112" s="99"/>
      <c r="HK112" s="99"/>
      <c r="HL112" s="99"/>
      <c r="HM112" s="99"/>
      <c r="HN112" s="99"/>
      <c r="HO112" s="99"/>
      <c r="HP112" s="99"/>
      <c r="HQ112" s="99"/>
      <c r="HR112" s="99"/>
      <c r="HS112" s="99"/>
      <c r="HT112" s="99"/>
      <c r="HU112" s="99"/>
      <c r="HV112" s="99"/>
      <c r="HW112" s="99"/>
      <c r="HX112" s="99"/>
      <c r="HY112" s="99"/>
      <c r="HZ112" s="99"/>
      <c r="IA112" s="99"/>
      <c r="IB112" s="99"/>
      <c r="IC112" s="99"/>
      <c r="ID112" s="99"/>
      <c r="IE112" s="99"/>
      <c r="IF112" s="99"/>
      <c r="IG112" s="99"/>
      <c r="IH112" s="99"/>
      <c r="II112" s="99"/>
      <c r="IJ112" s="99"/>
      <c r="IK112" s="99"/>
      <c r="IL112" s="99"/>
      <c r="IM112" s="99"/>
      <c r="IN112" s="99"/>
      <c r="IO112" s="99"/>
      <c r="IP112" s="99"/>
      <c r="IQ112" s="99"/>
      <c r="IR112" s="99"/>
      <c r="IS112" s="99"/>
      <c r="IT112" s="99"/>
      <c r="IU112" s="99"/>
      <c r="IV112" s="99"/>
      <c r="IW112" s="99"/>
      <c r="IX112" s="99"/>
      <c r="IY112" s="99"/>
      <c r="IZ112" s="99"/>
      <c r="JA112" s="99"/>
      <c r="JB112" s="99"/>
      <c r="JC112" s="99"/>
      <c r="JD112" s="99"/>
      <c r="JE112" s="99"/>
      <c r="JF112" s="99"/>
      <c r="JG112" s="99"/>
      <c r="JH112" s="99"/>
      <c r="JI112" s="99"/>
      <c r="JJ112" s="99"/>
      <c r="JK112" s="99"/>
      <c r="JL112" s="99"/>
      <c r="JM112" s="99"/>
      <c r="JN112" s="99"/>
      <c r="JO112" s="99"/>
      <c r="JP112" s="99"/>
      <c r="JQ112" s="99"/>
      <c r="JR112" s="99"/>
      <c r="JS112" s="99"/>
      <c r="JT112" s="99"/>
      <c r="JU112" s="99"/>
      <c r="JV112" s="99"/>
      <c r="JW112" s="99"/>
      <c r="JX112" s="99"/>
      <c r="JY112" s="99"/>
      <c r="KH112" s="103">
        <v>10</v>
      </c>
      <c r="KI112" s="100">
        <f>KI78/(10^('Attenuation due to air absorpti'!$C$9*KI16/20))</f>
        <v>159574.67260132066</v>
      </c>
      <c r="KJ112" s="100">
        <f>KJ78/(10^('Attenuation due to air absorpti'!$C$9*KJ16/20))</f>
        <v>124898.90566223148</v>
      </c>
      <c r="KK112" s="100">
        <f>KK78/(10^('Attenuation due to air absorpti'!$C$9*KK16/20))</f>
        <v>111601.30890687772</v>
      </c>
      <c r="KL112" s="100">
        <f>KL78/(10^('Attenuation due to air absorpti'!$C$9*KL16/20))</f>
        <v>100491.73086756199</v>
      </c>
      <c r="KM112" s="100">
        <f>KM78/(10^('Attenuation due to air absorpti'!$C$9*KM16/20))</f>
        <v>91161.419432933239</v>
      </c>
      <c r="KN112" s="100">
        <f>KN78/(10^('Attenuation due to air absorpti'!$C$9*KN16/20))</f>
        <v>83264.38853232906</v>
      </c>
      <c r="KO112" s="100">
        <f>KO78/(10^('Attenuation due to air absorpti'!$C$9*KO16/20))</f>
        <v>76522.712288658673</v>
      </c>
      <c r="KP112" s="100">
        <f>KP78/(10^('Attenuation due to air absorpti'!$C$9*KP16/20))</f>
        <v>70717.47110643101</v>
      </c>
      <c r="KQ112" s="100">
        <f>KQ78/(10^('Attenuation due to air absorpti'!$C$9*KQ16/20))</f>
        <v>65677.064657720839</v>
      </c>
      <c r="KR112" s="100">
        <f>KR78/(10^('Attenuation due to air absorpti'!$C$9*KR16/20))</f>
        <v>61266.678215271648</v>
      </c>
      <c r="KS112" s="100">
        <f>KS78/(10^('Attenuation due to air absorpti'!$C$9*KS16/20))</f>
        <v>57379.7783684143</v>
      </c>
      <c r="KT112" s="100">
        <f>KT78/(10^('Attenuation due to air absorpti'!$C$9*KT16/20))</f>
        <v>53931.543838480458</v>
      </c>
      <c r="KU112" s="100">
        <f>KU78/(10^('Attenuation due to air absorpti'!$C$9*KU16/20))</f>
        <v>50853.881144244115</v>
      </c>
      <c r="KV112" s="100">
        <f>KV78/(10^('Attenuation due to air absorpti'!$C$9*KV16/20))</f>
        <v>48091.663387486129</v>
      </c>
      <c r="KW112" s="100">
        <f>KW78/(10^('Attenuation due to air absorpti'!$C$9*KW16/20))</f>
        <v>45599.889287296297</v>
      </c>
      <c r="KX112" s="100">
        <f>KX78/(10^('Attenuation due to air absorpti'!$C$9*KX16/20))</f>
        <v>43341.527812543893</v>
      </c>
      <c r="KY112" s="100">
        <f>KY78/(10^('Attenuation due to air absorpti'!$C$9*KY16/20))</f>
        <v>41285.872665985335</v>
      </c>
      <c r="KZ112" s="100">
        <f>KZ78/(10^('Attenuation due to air absorpti'!$C$9*KZ16/20))</f>
        <v>39407.27689386854</v>
      </c>
      <c r="LA112" s="100">
        <f>LA78/(10^('Attenuation due to air absorpti'!$C$9*LA16/20))</f>
        <v>39407.27689386854</v>
      </c>
      <c r="LB112" s="100">
        <f>LB78/(10^('Attenuation due to air absorpti'!$C$9*LB16/20))</f>
        <v>36705.467185517853</v>
      </c>
      <c r="LC112" s="100">
        <f>LC78/(10^('Attenuation due to air absorpti'!$C$9*LC16/20))</f>
        <v>35481.849561351002</v>
      </c>
      <c r="LD112" s="100">
        <f>LD78/(10^('Attenuation due to air absorpti'!$C$9*LD16/20))</f>
        <v>34332.931828507404</v>
      </c>
      <c r="LE112" s="100">
        <f>LE78/(10^('Attenuation due to air absorpti'!$C$9*LE16/20))</f>
        <v>33252.183672253581</v>
      </c>
      <c r="LF112" s="100">
        <f>LF78/(10^('Attenuation due to air absorpti'!$C$9*LF16/20))</f>
        <v>32233.802903915366</v>
      </c>
      <c r="LG112" s="100">
        <f>LG78/(10^('Attenuation due to air absorpti'!$C$9*LG16/20))</f>
        <v>31272.618324897012</v>
      </c>
      <c r="LH112" s="100">
        <f>LH78/(10^('Attenuation due to air absorpti'!$C$9*LH16/20))</f>
        <v>30364.00747585345</v>
      </c>
      <c r="LI112" s="100">
        <f>LI78/(10^('Attenuation due to air absorpti'!$C$9*LI16/20))</f>
        <v>29503.826725180275</v>
      </c>
      <c r="LJ112" s="100">
        <f>LJ78/(10^('Attenuation due to air absorpti'!$C$9*LJ16/20))</f>
        <v>28688.351626333129</v>
      </c>
      <c r="LK112" s="100">
        <f>LK78/(10^('Attenuation due to air absorpti'!$C$9*LK16/20))</f>
        <v>27914.225853719869</v>
      </c>
      <c r="LL112" s="100">
        <f>LL78/(10^('Attenuation due to air absorpti'!$C$9*LL16/20))</f>
        <v>27178.417332072699</v>
      </c>
      <c r="LM112" s="100">
        <f>LM78/(10^('Attenuation due to air absorpti'!$C$9*LM16/20))</f>
        <v>26478.180419981589</v>
      </c>
      <c r="LN112" s="100">
        <f>LN78/(10^('Attenuation due to air absorpti'!$C$9*LN16/20))</f>
        <v>25811.023206925365</v>
      </c>
      <c r="LO112" s="100">
        <f>LO78/(10^('Attenuation due to air absorpti'!$C$9*LO16/20))</f>
        <v>25174.679144290159</v>
      </c>
      <c r="LP112" s="100">
        <f>LP78/(10^('Attenuation due to air absorpti'!$C$9*LP16/20))</f>
        <v>24567.082362075136</v>
      </c>
      <c r="LQ112" s="100">
        <f>LQ78/(10^('Attenuation due to air absorpti'!$C$9*LQ16/20))</f>
        <v>23986.34613020227</v>
      </c>
      <c r="LR112" s="100">
        <f>LR78/(10^('Attenuation due to air absorpti'!$C$9*LR16/20))</f>
        <v>23430.74401127447</v>
      </c>
      <c r="LS112" s="100">
        <f>LS78/(10^('Attenuation due to air absorpti'!$C$9*LS16/20))</f>
        <v>23467.417401749324</v>
      </c>
      <c r="LT112" s="100">
        <f>LT78/(10^('Attenuation due to air absorpti'!$C$9*LT16/20))</f>
        <v>22647.818435667537</v>
      </c>
      <c r="LU112" s="100">
        <f>LU78/(10^('Attenuation due to air absorpti'!$C$9*LU16/20))</f>
        <v>22255.390414503141</v>
      </c>
      <c r="LV112" s="100">
        <f>LV78/(10^('Attenuation due to air absorpti'!$C$9*LV16/20))</f>
        <v>21874.016330198487</v>
      </c>
      <c r="LW112" s="100">
        <f>LW78/(10^('Attenuation due to air absorpti'!$C$9*LW16/20))</f>
        <v>21503.314808615734</v>
      </c>
      <c r="LX112" s="100">
        <f>LX78/(10^('Attenuation due to air absorpti'!$C$9*LX16/20))</f>
        <v>21142.916020840668</v>
      </c>
      <c r="LY112" s="100">
        <f>LY78/(10^('Attenuation due to air absorpti'!$C$9*LY16/20))</f>
        <v>20792.461870277166</v>
      </c>
      <c r="LZ112" s="100">
        <f>LZ78/(10^('Attenuation due to air absorpti'!$C$9*LZ16/20))</f>
        <v>20451.606066501921</v>
      </c>
      <c r="MA112" s="100">
        <f>MA78/(10^('Attenuation due to air absorpti'!$C$9*MA16/20))</f>
        <v>20120.014106144303</v>
      </c>
      <c r="MB112" s="100">
        <f>MB78/(10^('Attenuation due to air absorpti'!$C$9*MB16/20))</f>
        <v>19797.363178026069</v>
      </c>
      <c r="MC112" s="100">
        <f>MC78/(10^('Attenuation due to air absorpti'!$C$9*MC16/20))</f>
        <v>19483.342007184718</v>
      </c>
      <c r="MD112" s="100">
        <f>MD78/(10^('Attenuation due to air absorpti'!$C$9*MD16/20))</f>
        <v>19177.650650158932</v>
      </c>
      <c r="ME112" s="100">
        <f>ME78/(10^('Attenuation due to air absorpti'!$C$9*ME16/20))</f>
        <v>18880.000251987109</v>
      </c>
      <c r="MF112" s="100">
        <f>MF78/(10^('Attenuation due to air absorpti'!$C$9*MF16/20))</f>
        <v>18590.11277371812</v>
      </c>
      <c r="MG112" s="100">
        <f>MG78/(10^('Attenuation due to air absorpti'!$C$9*MG16/20))</f>
        <v>18307.720697819979</v>
      </c>
      <c r="MH112" s="100">
        <f>MH78/(10^('Attenuation due to air absorpti'!$C$9*MH16/20))</f>
        <v>18032.566717664497</v>
      </c>
      <c r="MI112" s="100">
        <f>MI78/(10^('Attenuation due to air absorpti'!$C$9*MI16/20))</f>
        <v>17764.403416235498</v>
      </c>
      <c r="MJ112" s="100">
        <f>MJ78/(10^('Attenuation due to air absorpti'!$C$9*MJ16/20))</f>
        <v>17502.992938330983</v>
      </c>
      <c r="MK112" s="100"/>
      <c r="ML112" s="100"/>
      <c r="MM112" s="100"/>
      <c r="MN112" s="100"/>
      <c r="MO112" s="100"/>
      <c r="MP112" s="100"/>
      <c r="MQ112" s="100"/>
      <c r="MR112" s="100"/>
      <c r="MS112" s="100"/>
      <c r="MT112" s="100"/>
      <c r="MU112" s="100"/>
      <c r="MV112" s="100"/>
      <c r="MW112" s="100"/>
      <c r="MX112" s="100"/>
      <c r="MY112" s="100"/>
      <c r="MZ112" s="100"/>
      <c r="NA112" s="100"/>
      <c r="NB112" s="100"/>
      <c r="NC112" s="100"/>
      <c r="ND112" s="100"/>
      <c r="NG112" s="100"/>
      <c r="NH112" s="100"/>
      <c r="NI112" s="100"/>
      <c r="NJ112" s="100"/>
      <c r="NK112" s="100"/>
      <c r="NL112" s="100"/>
      <c r="NM112" s="100"/>
      <c r="NN112" s="100"/>
      <c r="NO112" s="100"/>
      <c r="NP112" s="100"/>
      <c r="NQ112" s="100"/>
      <c r="NR112" s="100"/>
      <c r="NS112" s="100"/>
      <c r="NT112" s="100"/>
      <c r="NU112" s="100"/>
      <c r="NV112" s="100"/>
      <c r="NW112" s="100"/>
      <c r="NX112" s="100"/>
      <c r="NY112" s="100"/>
      <c r="NZ112" s="100"/>
      <c r="OA112" s="100"/>
      <c r="OB112" s="100"/>
      <c r="OC112" s="100"/>
      <c r="OD112" s="100"/>
      <c r="OE112" s="100"/>
      <c r="OF112" s="100"/>
      <c r="OG112" s="100"/>
      <c r="OH112" s="100"/>
      <c r="OI112" s="100"/>
      <c r="OJ112" s="100"/>
      <c r="OK112" s="100"/>
      <c r="OL112" s="100"/>
      <c r="OM112" s="100"/>
      <c r="ON112" s="100"/>
      <c r="OO112" s="100"/>
      <c r="OP112" s="100"/>
      <c r="OQ112" s="100"/>
      <c r="OR112" s="100"/>
      <c r="OS112" s="100"/>
      <c r="OT112" s="100"/>
      <c r="OU112" s="100"/>
      <c r="OV112" s="100"/>
      <c r="OW112" s="100"/>
      <c r="OX112" s="100"/>
      <c r="OY112" s="100"/>
      <c r="OZ112" s="100"/>
      <c r="PA112" s="100"/>
      <c r="PB112" s="100"/>
      <c r="PC112" s="100"/>
      <c r="PD112" s="100"/>
      <c r="PE112" s="100"/>
      <c r="PF112" s="100"/>
      <c r="PG112" s="100"/>
      <c r="PH112" s="100"/>
      <c r="PI112" s="100"/>
      <c r="PJ112" s="100"/>
      <c r="PK112" s="100"/>
    </row>
    <row r="113" spans="1:427" x14ac:dyDescent="0.2">
      <c r="A113" s="92"/>
      <c r="B113" s="92"/>
      <c r="C113" s="101">
        <v>11</v>
      </c>
      <c r="D113" s="98"/>
      <c r="E113" s="98"/>
      <c r="F113" s="98"/>
      <c r="G113" s="98"/>
      <c r="H113" s="98"/>
      <c r="I113" s="98"/>
      <c r="J113" s="98"/>
      <c r="K113" s="98"/>
      <c r="L113" s="98"/>
      <c r="M113" s="98"/>
      <c r="N113" s="98"/>
      <c r="O113" s="98"/>
      <c r="P113" s="98"/>
      <c r="Q113" s="98"/>
      <c r="R113" s="98"/>
      <c r="S113" s="98"/>
      <c r="T113" s="98"/>
      <c r="U113" s="98"/>
      <c r="V113" s="98"/>
      <c r="W113" s="98"/>
      <c r="X113" s="98"/>
      <c r="Y113" s="98"/>
      <c r="Z113" s="98"/>
      <c r="AA113" s="98"/>
      <c r="AB113" s="98"/>
      <c r="AC113" s="98"/>
      <c r="AD113" s="98"/>
      <c r="AE113" s="98"/>
      <c r="AF113" s="98"/>
      <c r="AG113" s="98"/>
      <c r="AH113" s="98"/>
      <c r="AI113" s="98"/>
      <c r="AJ113" s="98"/>
      <c r="AK113" s="98"/>
      <c r="AL113" s="98"/>
      <c r="AM113" s="98"/>
      <c r="AN113" s="98"/>
      <c r="AO113" s="98"/>
      <c r="AP113" s="98"/>
      <c r="AQ113" s="98"/>
      <c r="AR113" s="98"/>
      <c r="AS113" s="98"/>
      <c r="AT113" s="98"/>
      <c r="AU113" s="98"/>
      <c r="AV113" s="98"/>
      <c r="AW113" s="98"/>
      <c r="AX113" s="98"/>
      <c r="AY113" s="98"/>
      <c r="AZ113" s="98"/>
      <c r="BA113" s="98"/>
      <c r="BB113" s="98"/>
      <c r="BC113" s="98"/>
      <c r="BD113" s="98"/>
      <c r="BE113" s="98"/>
      <c r="BF113" s="98"/>
      <c r="BG113" s="98"/>
      <c r="BH113" s="98"/>
      <c r="BI113" s="98"/>
      <c r="BJ113" s="98"/>
      <c r="BK113" s="98"/>
      <c r="BL113" s="98"/>
      <c r="BM113" s="98"/>
      <c r="BN113" s="98"/>
      <c r="BO113" s="98"/>
      <c r="BP113" s="98"/>
      <c r="BQ113" s="98"/>
      <c r="BR113" s="98"/>
      <c r="BS113" s="98"/>
      <c r="BT113" s="98"/>
      <c r="BU113" s="98"/>
      <c r="BV113" s="98"/>
      <c r="BW113" s="98"/>
      <c r="BX113" s="98"/>
      <c r="BY113" s="98"/>
      <c r="BZ113" s="98"/>
      <c r="CA113" s="98"/>
      <c r="CB113" s="98"/>
      <c r="CC113" s="98"/>
      <c r="CD113" s="98"/>
      <c r="CE113" s="98"/>
      <c r="CF113" s="98"/>
      <c r="CG113" s="98"/>
      <c r="CH113" s="98"/>
      <c r="CI113" s="98"/>
      <c r="CJ113" s="98"/>
      <c r="CK113" s="98"/>
      <c r="CL113" s="98"/>
      <c r="CM113" s="98"/>
      <c r="CN113" s="98"/>
      <c r="CO113" s="98"/>
      <c r="CP113" s="98"/>
      <c r="CQ113" s="98"/>
      <c r="CR113" s="98"/>
      <c r="CS113" s="98"/>
      <c r="CT113" s="98"/>
      <c r="CU113" s="98"/>
      <c r="CV113" s="98"/>
      <c r="CW113" s="98"/>
      <c r="CX113" s="98"/>
      <c r="CY113" s="98"/>
      <c r="CZ113" s="98"/>
      <c r="DA113" s="98"/>
      <c r="DB113" s="98"/>
      <c r="DC113" s="98"/>
      <c r="DD113" s="98"/>
      <c r="DE113" s="98"/>
      <c r="DF113" s="98"/>
      <c r="DG113" s="98"/>
      <c r="DH113" s="98"/>
      <c r="DI113" s="98"/>
      <c r="DJ113" s="98"/>
      <c r="DK113" s="98"/>
      <c r="DL113" s="98"/>
      <c r="DM113" s="98"/>
      <c r="DN113" s="98"/>
      <c r="DO113" s="98"/>
      <c r="DP113" s="98"/>
      <c r="DQ113" s="98"/>
      <c r="DR113" s="98"/>
      <c r="DS113" s="98"/>
      <c r="DT113" s="98"/>
      <c r="DU113" s="98"/>
      <c r="DV113" s="98"/>
      <c r="DW113" s="98"/>
      <c r="DX113" s="98"/>
      <c r="DY113" s="98"/>
      <c r="DZ113" s="98"/>
      <c r="EA113" s="98"/>
      <c r="EB113" s="98"/>
      <c r="EC113" s="98"/>
      <c r="ED113" s="98"/>
      <c r="EE113" s="98"/>
      <c r="EF113" s="98"/>
      <c r="EG113" s="98"/>
      <c r="EH113" s="98"/>
      <c r="EI113" s="98"/>
      <c r="EJ113" s="98"/>
      <c r="EK113" s="98"/>
      <c r="EL113" s="98"/>
      <c r="EM113" s="98"/>
      <c r="EN113" s="98"/>
      <c r="EO113" s="98"/>
      <c r="EP113" s="98"/>
      <c r="EU113" s="94"/>
      <c r="EV113" s="94"/>
      <c r="EW113" s="94"/>
      <c r="EX113" s="102"/>
      <c r="EY113" s="99"/>
      <c r="EZ113" s="99"/>
      <c r="FA113" s="99"/>
      <c r="FB113" s="99"/>
      <c r="FC113" s="99"/>
      <c r="FD113" s="99"/>
      <c r="FE113" s="99"/>
      <c r="FF113" s="99"/>
      <c r="FG113" s="99"/>
      <c r="FH113" s="99"/>
      <c r="FI113" s="99"/>
      <c r="FJ113" s="99"/>
      <c r="FK113" s="99"/>
      <c r="FL113" s="99"/>
      <c r="FM113" s="99"/>
      <c r="FN113" s="99"/>
      <c r="FO113" s="99"/>
      <c r="FP113" s="99"/>
      <c r="FQ113" s="99"/>
      <c r="FR113" s="99"/>
      <c r="FS113" s="99"/>
      <c r="FT113" s="99"/>
      <c r="FU113" s="99"/>
      <c r="FV113" s="99"/>
      <c r="FW113" s="99"/>
      <c r="FX113" s="99"/>
      <c r="FY113" s="99"/>
      <c r="FZ113" s="99"/>
      <c r="GA113" s="99"/>
      <c r="GB113" s="99"/>
      <c r="GC113" s="99"/>
      <c r="GD113" s="99"/>
      <c r="GE113" s="99"/>
      <c r="GF113" s="99"/>
      <c r="GG113" s="99"/>
      <c r="GH113" s="99"/>
      <c r="GI113" s="99"/>
      <c r="GJ113" s="99"/>
      <c r="GK113" s="99"/>
      <c r="GL113" s="99"/>
      <c r="GM113" s="99"/>
      <c r="GN113" s="99"/>
      <c r="GO113" s="99"/>
      <c r="GP113" s="99"/>
      <c r="GQ113" s="99"/>
      <c r="GR113" s="99"/>
      <c r="GS113" s="99"/>
      <c r="GT113" s="99"/>
      <c r="GU113" s="99"/>
      <c r="GV113" s="99"/>
      <c r="GW113" s="99"/>
      <c r="GX113" s="99"/>
      <c r="GY113" s="99"/>
      <c r="GZ113" s="99"/>
      <c r="HA113" s="99"/>
      <c r="HB113" s="99"/>
      <c r="HC113" s="99"/>
      <c r="HD113" s="99"/>
      <c r="HE113" s="99"/>
      <c r="HF113" s="99"/>
      <c r="HG113" s="99"/>
      <c r="HH113" s="99"/>
      <c r="HI113" s="99"/>
      <c r="HJ113" s="99"/>
      <c r="HK113" s="99"/>
      <c r="HL113" s="99"/>
      <c r="HM113" s="99"/>
      <c r="HN113" s="99"/>
      <c r="HO113" s="99"/>
      <c r="HP113" s="99"/>
      <c r="HQ113" s="99"/>
      <c r="HR113" s="99"/>
      <c r="HS113" s="99"/>
      <c r="HT113" s="99"/>
      <c r="HU113" s="99"/>
      <c r="HV113" s="99"/>
      <c r="HW113" s="99"/>
      <c r="HX113" s="99"/>
      <c r="HY113" s="99"/>
      <c r="HZ113" s="99"/>
      <c r="IA113" s="99"/>
      <c r="IB113" s="99"/>
      <c r="IC113" s="99"/>
      <c r="ID113" s="99"/>
      <c r="IE113" s="99"/>
      <c r="IF113" s="99"/>
      <c r="IG113" s="99"/>
      <c r="IH113" s="99"/>
      <c r="II113" s="99"/>
      <c r="IJ113" s="99"/>
      <c r="IK113" s="99"/>
      <c r="IL113" s="99"/>
      <c r="IM113" s="99"/>
      <c r="IN113" s="99"/>
      <c r="IO113" s="99"/>
      <c r="IP113" s="99"/>
      <c r="IQ113" s="99"/>
      <c r="IR113" s="99"/>
      <c r="IS113" s="99"/>
      <c r="IT113" s="99"/>
      <c r="IU113" s="99"/>
      <c r="IV113" s="99"/>
      <c r="IW113" s="99"/>
      <c r="IX113" s="99"/>
      <c r="IY113" s="99"/>
      <c r="IZ113" s="99"/>
      <c r="JA113" s="99"/>
      <c r="JB113" s="99"/>
      <c r="JC113" s="99"/>
      <c r="JD113" s="99"/>
      <c r="JE113" s="99"/>
      <c r="JF113" s="99"/>
      <c r="JG113" s="99"/>
      <c r="JH113" s="99"/>
      <c r="JI113" s="99"/>
      <c r="JJ113" s="99"/>
      <c r="JK113" s="99"/>
      <c r="JL113" s="99"/>
      <c r="JM113" s="99"/>
      <c r="JN113" s="99"/>
      <c r="JO113" s="99"/>
      <c r="JP113" s="99"/>
      <c r="JQ113" s="99"/>
      <c r="JR113" s="99"/>
      <c r="JS113" s="99"/>
      <c r="JT113" s="99"/>
      <c r="JU113" s="99"/>
      <c r="JV113" s="99"/>
      <c r="JW113" s="99"/>
      <c r="JX113" s="99"/>
      <c r="JY113" s="99"/>
      <c r="KH113" s="103">
        <v>11</v>
      </c>
      <c r="KI113" s="100">
        <f>KI79/(10^('Attenuation due to air absorpti'!$C$9*KI17/20))</f>
        <v>161262.77964077302</v>
      </c>
      <c r="KJ113" s="100">
        <f>KJ79/(10^('Attenuation due to air absorpti'!$C$9*KJ17/20))</f>
        <v>125674.69216499866</v>
      </c>
      <c r="KK113" s="100">
        <f>KK79/(10^('Attenuation due to air absorpti'!$C$9*KK17/20))</f>
        <v>112143.584011593</v>
      </c>
      <c r="KL113" s="100">
        <f>KL79/(10^('Attenuation due to air absorpti'!$C$9*KL17/20))</f>
        <v>100879.71149250033</v>
      </c>
      <c r="KM113" s="100">
        <f>KM79/(10^('Attenuation due to air absorpti'!$C$9*KM17/20))</f>
        <v>91445.227867358248</v>
      </c>
      <c r="KN113" s="100">
        <f>KN79/(10^('Attenuation due to air absorpti'!$C$9*KN17/20))</f>
        <v>83476.24301186252</v>
      </c>
      <c r="KO113" s="100">
        <f>KO79/(10^('Attenuation due to air absorpti'!$C$9*KO17/20))</f>
        <v>76683.754351194686</v>
      </c>
      <c r="KP113" s="100">
        <f>KP79/(10^('Attenuation due to air absorpti'!$C$9*KP17/20))</f>
        <v>70841.881055493213</v>
      </c>
      <c r="KQ113" s="100">
        <f>KQ79/(10^('Attenuation due to air absorpti'!$C$9*KQ17/20))</f>
        <v>65774.56039336462</v>
      </c>
      <c r="KR113" s="100">
        <f>KR79/(10^('Attenuation due to air absorpti'!$C$9*KR17/20))</f>
        <v>61344.056429977543</v>
      </c>
      <c r="KS113" s="100">
        <f>KS79/(10^('Attenuation due to air absorpti'!$C$9*KS17/20))</f>
        <v>57441.883427075503</v>
      </c>
      <c r="KT113" s="100">
        <f>KT79/(10^('Attenuation due to air absorpti'!$C$9*KT17/20))</f>
        <v>53981.889236553608</v>
      </c>
      <c r="KU113" s="100">
        <f>KU79/(10^('Attenuation due to air absorpti'!$C$9*KU17/20))</f>
        <v>50895.056139613269</v>
      </c>
      <c r="KV113" s="100">
        <f>KV79/(10^('Attenuation due to air absorpti'!$C$9*KV17/20))</f>
        <v>48125.604208218836</v>
      </c>
      <c r="KW113" s="100">
        <f>KW79/(10^('Attenuation due to air absorpti'!$C$9*KW17/20))</f>
        <v>45628.063320041256</v>
      </c>
      <c r="KX113" s="100">
        <f>KX79/(10^('Attenuation due to air absorpti'!$C$9*KX17/20))</f>
        <v>43365.06083229529</v>
      </c>
      <c r="KY113" s="100">
        <f>KY79/(10^('Attenuation due to air absorpti'!$C$9*KY17/20))</f>
        <v>41305.638122620716</v>
      </c>
      <c r="KZ113" s="100">
        <f>KZ79/(10^('Attenuation due to air absorpti'!$C$9*KZ17/20))</f>
        <v>39423.959500354555</v>
      </c>
      <c r="LA113" s="100">
        <f>LA79/(10^('Attenuation due to air absorpti'!$C$9*LA17/20))</f>
        <v>39423.959500354555</v>
      </c>
      <c r="LB113" s="100">
        <f>LB79/(10^('Attenuation due to air absorpti'!$C$9*LB17/20))</f>
        <v>36718.081294973214</v>
      </c>
      <c r="LC113" s="100">
        <f>LC79/(10^('Attenuation due to air absorpti'!$C$9*LC17/20))</f>
        <v>35492.847132992516</v>
      </c>
      <c r="LD113" s="100">
        <f>LD79/(10^('Attenuation due to air absorpti'!$C$9*LD17/20))</f>
        <v>34342.532901043254</v>
      </c>
      <c r="LE113" s="100">
        <f>LE79/(10^('Attenuation due to air absorpti'!$C$9*LE17/20))</f>
        <v>33260.574225985802</v>
      </c>
      <c r="LF113" s="100">
        <f>LF79/(10^('Attenuation due to air absorpti'!$C$9*LF17/20))</f>
        <v>32241.14081333073</v>
      </c>
      <c r="LG113" s="100">
        <f>LG79/(10^('Attenuation due to air absorpti'!$C$9*LG17/20))</f>
        <v>31279.038153992646</v>
      </c>
      <c r="LH113" s="100">
        <f>LH79/(10^('Attenuation due to air absorpti'!$C$9*LH17/20))</f>
        <v>30369.624362963197</v>
      </c>
      <c r="LI113" s="100">
        <f>LI79/(10^('Attenuation due to air absorpti'!$C$9*LI17/20))</f>
        <v>29508.739547042238</v>
      </c>
      <c r="LJ113" s="100">
        <f>LJ79/(10^('Attenuation due to air absorpti'!$C$9*LJ17/20))</f>
        <v>28692.64558825341</v>
      </c>
      <c r="LK113" s="100">
        <f>LK79/(10^('Attenuation due to air absorpti'!$C$9*LK17/20))</f>
        <v>27917.974620211397</v>
      </c>
      <c r="LL113" s="100">
        <f>LL79/(10^('Attenuation due to air absorpti'!$C$9*LL17/20))</f>
        <v>27181.684787590744</v>
      </c>
      <c r="LM113" s="100">
        <f>LM79/(10^('Attenuation due to air absorpti'!$C$9*LM17/20))</f>
        <v>26481.022130382873</v>
      </c>
      <c r="LN113" s="100">
        <f>LN79/(10^('Attenuation due to air absorpti'!$C$9*LN17/20))</f>
        <v>25813.487637615664</v>
      </c>
      <c r="LO113" s="100">
        <f>LO79/(10^('Attenuation due to air absorpti'!$C$9*LO17/20))</f>
        <v>25176.808679640551</v>
      </c>
      <c r="LP113" s="100">
        <f>LP79/(10^('Attenuation due to air absorpti'!$C$9*LP17/20))</f>
        <v>24568.914161797755</v>
      </c>
      <c r="LQ113" s="100">
        <f>LQ79/(10^('Attenuation due to air absorpti'!$C$9*LQ17/20))</f>
        <v>23987.912851397516</v>
      </c>
      <c r="LR113" s="100">
        <f>LR79/(10^('Attenuation due to air absorpti'!$C$9*LR17/20))</f>
        <v>23432.074419354543</v>
      </c>
      <c r="LS113" s="100">
        <f>LS79/(10^('Attenuation due to air absorpti'!$C$9*LS17/20))</f>
        <v>23467.756682418305</v>
      </c>
      <c r="LT113" s="100">
        <f>LT79/(10^('Attenuation due to air absorpti'!$C$9*LT17/20))</f>
        <v>22647.115856290686</v>
      </c>
      <c r="LU113" s="100">
        <f>LU79/(10^('Attenuation due to air absorpti'!$C$9*LU17/20))</f>
        <v>22254.241023436898</v>
      </c>
      <c r="LV113" s="100">
        <f>LV79/(10^('Attenuation due to air absorpti'!$C$9*LV17/20))</f>
        <v>21872.46370783235</v>
      </c>
      <c r="LW113" s="100">
        <f>LW79/(10^('Attenuation due to air absorpti'!$C$9*LW17/20))</f>
        <v>21501.398656300269</v>
      </c>
      <c r="LX113" s="100">
        <f>LX79/(10^('Attenuation due to air absorpti'!$C$9*LX17/20))</f>
        <v>21140.672513143087</v>
      </c>
      <c r="LY113" s="100">
        <f>LY79/(10^('Attenuation due to air absorpti'!$C$9*LY17/20))</f>
        <v>20789.923974653495</v>
      </c>
      <c r="LZ113" s="100">
        <f>LZ79/(10^('Attenuation due to air absorpti'!$C$9*LZ17/20))</f>
        <v>20448.80383333411</v>
      </c>
      <c r="MA113" s="100">
        <f>MA79/(10^('Attenuation due to air absorpti'!$C$9*MA17/20))</f>
        <v>20116.974931856545</v>
      </c>
      <c r="MB113" s="100">
        <f>MB79/(10^('Attenuation due to air absorpti'!$C$9*MB17/20))</f>
        <v>19794.112043769928</v>
      </c>
      <c r="MC113" s="100">
        <f>MC79/(10^('Attenuation due to air absorpti'!$C$9*MC17/20))</f>
        <v>19479.901695369623</v>
      </c>
      <c r="MD113" s="100">
        <f>MD79/(10^('Attenuation due to air absorpti'!$C$9*MD17/20))</f>
        <v>19174.041940904783</v>
      </c>
      <c r="ME113" s="100">
        <f>ME79/(10^('Attenuation due to air absorpti'!$C$9*ME17/20))</f>
        <v>18876.24210138926</v>
      </c>
      <c r="MF113" s="100">
        <f>MF79/(10^('Attenuation due to air absorpti'!$C$9*MF17/20))</f>
        <v>18586.222475642659</v>
      </c>
      <c r="MG113" s="100">
        <f>MG79/(10^('Attenuation due to air absorpti'!$C$9*MG17/20))</f>
        <v>18303.714030788098</v>
      </c>
      <c r="MH113" s="100">
        <f>MH79/(10^('Attenuation due to air absorpti'!$C$9*MH17/20))</f>
        <v>18028.458078238764</v>
      </c>
      <c r="MI113" s="100">
        <f>MI79/(10^('Attenuation due to air absorpti'!$C$9*MI17/20))</f>
        <v>17760.205940187643</v>
      </c>
      <c r="MJ113" s="100">
        <f>MJ79/(10^('Attenuation due to air absorpti'!$C$9*MJ17/20))</f>
        <v>17498.718610748772</v>
      </c>
      <c r="MK113" s="100"/>
      <c r="ML113" s="100"/>
      <c r="MM113" s="100"/>
      <c r="MN113" s="100"/>
      <c r="MO113" s="100"/>
      <c r="MP113" s="100"/>
      <c r="MQ113" s="100"/>
      <c r="MR113" s="100"/>
      <c r="MS113" s="100"/>
      <c r="MT113" s="100"/>
      <c r="MU113" s="100"/>
      <c r="MV113" s="100"/>
      <c r="MW113" s="100"/>
      <c r="MX113" s="100"/>
      <c r="MY113" s="100"/>
      <c r="MZ113" s="100"/>
      <c r="NA113" s="100"/>
      <c r="NB113" s="100"/>
      <c r="NC113" s="100"/>
      <c r="ND113" s="100"/>
      <c r="NG113" s="100"/>
      <c r="NH113" s="100"/>
      <c r="NI113" s="100"/>
      <c r="NJ113" s="100"/>
      <c r="NK113" s="100"/>
      <c r="NL113" s="100"/>
      <c r="NM113" s="100"/>
      <c r="NN113" s="100"/>
      <c r="NO113" s="100"/>
      <c r="NP113" s="100"/>
      <c r="NQ113" s="100"/>
      <c r="NR113" s="100"/>
      <c r="NS113" s="100"/>
      <c r="NT113" s="100"/>
      <c r="NU113" s="100"/>
      <c r="NV113" s="100"/>
      <c r="NW113" s="100"/>
      <c r="NX113" s="100"/>
      <c r="NY113" s="100"/>
      <c r="NZ113" s="100"/>
      <c r="OA113" s="100"/>
      <c r="OB113" s="100"/>
      <c r="OC113" s="100"/>
      <c r="OD113" s="100"/>
      <c r="OE113" s="100"/>
      <c r="OF113" s="100"/>
      <c r="OG113" s="100"/>
      <c r="OH113" s="100"/>
      <c r="OI113" s="100"/>
      <c r="OJ113" s="100"/>
      <c r="OK113" s="100"/>
      <c r="OL113" s="100"/>
      <c r="OM113" s="100"/>
      <c r="ON113" s="100"/>
      <c r="OO113" s="100"/>
      <c r="OP113" s="100"/>
      <c r="OQ113" s="100"/>
      <c r="OR113" s="100"/>
      <c r="OS113" s="100"/>
      <c r="OT113" s="100"/>
      <c r="OU113" s="100"/>
      <c r="OV113" s="100"/>
      <c r="OW113" s="100"/>
      <c r="OX113" s="100"/>
      <c r="OY113" s="100"/>
      <c r="OZ113" s="100"/>
      <c r="PA113" s="100"/>
      <c r="PB113" s="100"/>
      <c r="PC113" s="100"/>
      <c r="PD113" s="100"/>
      <c r="PE113" s="100"/>
      <c r="PF113" s="100"/>
      <c r="PG113" s="100"/>
      <c r="PH113" s="100"/>
      <c r="PI113" s="100"/>
      <c r="PJ113" s="100"/>
      <c r="PK113" s="100"/>
    </row>
    <row r="114" spans="1:427" x14ac:dyDescent="0.2">
      <c r="A114" s="92"/>
      <c r="B114" s="92"/>
      <c r="C114" s="101">
        <v>12</v>
      </c>
      <c r="D114" s="98"/>
      <c r="E114" s="98"/>
      <c r="F114" s="98"/>
      <c r="G114" s="98"/>
      <c r="H114" s="98"/>
      <c r="I114" s="98"/>
      <c r="J114" s="98"/>
      <c r="K114" s="98"/>
      <c r="L114" s="98"/>
      <c r="M114" s="98"/>
      <c r="N114" s="98"/>
      <c r="O114" s="98"/>
      <c r="P114" s="98"/>
      <c r="Q114" s="98"/>
      <c r="R114" s="98"/>
      <c r="S114" s="98"/>
      <c r="T114" s="98"/>
      <c r="U114" s="98"/>
      <c r="V114" s="98"/>
      <c r="W114" s="98"/>
      <c r="X114" s="98"/>
      <c r="Y114" s="98"/>
      <c r="Z114" s="98"/>
      <c r="AA114" s="98"/>
      <c r="AB114" s="98"/>
      <c r="AC114" s="98"/>
      <c r="AD114" s="98"/>
      <c r="AE114" s="98"/>
      <c r="AF114" s="98"/>
      <c r="AG114" s="98"/>
      <c r="AH114" s="98"/>
      <c r="AI114" s="98"/>
      <c r="AJ114" s="98"/>
      <c r="AK114" s="98"/>
      <c r="AL114" s="98"/>
      <c r="AM114" s="98"/>
      <c r="AN114" s="98"/>
      <c r="AO114" s="98"/>
      <c r="AP114" s="98"/>
      <c r="AQ114" s="98"/>
      <c r="AR114" s="98"/>
      <c r="AS114" s="98"/>
      <c r="AT114" s="98"/>
      <c r="AU114" s="98"/>
      <c r="AV114" s="98"/>
      <c r="AW114" s="98"/>
      <c r="AX114" s="98"/>
      <c r="AY114" s="98"/>
      <c r="AZ114" s="98"/>
      <c r="BA114" s="98"/>
      <c r="BB114" s="98"/>
      <c r="BC114" s="98"/>
      <c r="BD114" s="98"/>
      <c r="BE114" s="98"/>
      <c r="BF114" s="98"/>
      <c r="BG114" s="98"/>
      <c r="BH114" s="98"/>
      <c r="BI114" s="98"/>
      <c r="BJ114" s="98"/>
      <c r="BK114" s="98"/>
      <c r="BL114" s="98"/>
      <c r="BM114" s="98"/>
      <c r="BN114" s="98"/>
      <c r="BO114" s="98"/>
      <c r="BP114" s="98"/>
      <c r="BQ114" s="98"/>
      <c r="BR114" s="98"/>
      <c r="BS114" s="98"/>
      <c r="BT114" s="98"/>
      <c r="BU114" s="98"/>
      <c r="BV114" s="98"/>
      <c r="BW114" s="98"/>
      <c r="BX114" s="98"/>
      <c r="BY114" s="98"/>
      <c r="BZ114" s="98"/>
      <c r="CA114" s="98"/>
      <c r="CB114" s="98"/>
      <c r="CC114" s="98"/>
      <c r="CD114" s="98"/>
      <c r="CE114" s="98"/>
      <c r="CF114" s="98"/>
      <c r="CG114" s="98"/>
      <c r="CH114" s="98"/>
      <c r="CI114" s="98"/>
      <c r="CJ114" s="98"/>
      <c r="CK114" s="98"/>
      <c r="CL114" s="98"/>
      <c r="CM114" s="98"/>
      <c r="CN114" s="98"/>
      <c r="CO114" s="98"/>
      <c r="CP114" s="98"/>
      <c r="CQ114" s="98"/>
      <c r="CR114" s="98"/>
      <c r="CS114" s="98"/>
      <c r="CT114" s="98"/>
      <c r="CU114" s="98"/>
      <c r="CV114" s="98"/>
      <c r="CW114" s="98"/>
      <c r="CX114" s="98"/>
      <c r="CY114" s="98"/>
      <c r="CZ114" s="98"/>
      <c r="DA114" s="98"/>
      <c r="DB114" s="98"/>
      <c r="DC114" s="98"/>
      <c r="DD114" s="98"/>
      <c r="DE114" s="98"/>
      <c r="DF114" s="98"/>
      <c r="DG114" s="98"/>
      <c r="DH114" s="98"/>
      <c r="DI114" s="98"/>
      <c r="DJ114" s="98"/>
      <c r="DK114" s="98"/>
      <c r="DL114" s="98"/>
      <c r="DM114" s="98"/>
      <c r="DN114" s="98"/>
      <c r="DO114" s="98"/>
      <c r="DP114" s="98"/>
      <c r="DQ114" s="98"/>
      <c r="DR114" s="98"/>
      <c r="DS114" s="98"/>
      <c r="DT114" s="98"/>
      <c r="DU114" s="98"/>
      <c r="DV114" s="98"/>
      <c r="DW114" s="98"/>
      <c r="DX114" s="98"/>
      <c r="DY114" s="98"/>
      <c r="DZ114" s="98"/>
      <c r="EA114" s="98"/>
      <c r="EB114" s="98"/>
      <c r="EC114" s="98"/>
      <c r="ED114" s="98"/>
      <c r="EE114" s="98"/>
      <c r="EF114" s="98"/>
      <c r="EG114" s="98"/>
      <c r="EH114" s="98"/>
      <c r="EI114" s="98"/>
      <c r="EJ114" s="98"/>
      <c r="EK114" s="98"/>
      <c r="EL114" s="98"/>
      <c r="EM114" s="98"/>
      <c r="EN114" s="98"/>
      <c r="EO114" s="98"/>
      <c r="EP114" s="98"/>
      <c r="EU114" s="94"/>
      <c r="EV114" s="94"/>
      <c r="EW114" s="94"/>
      <c r="EX114" s="102"/>
      <c r="EY114" s="99"/>
      <c r="EZ114" s="99"/>
      <c r="FA114" s="99"/>
      <c r="FB114" s="99"/>
      <c r="FC114" s="99"/>
      <c r="FD114" s="99"/>
      <c r="FE114" s="99"/>
      <c r="FF114" s="99"/>
      <c r="FG114" s="99"/>
      <c r="FH114" s="99"/>
      <c r="FI114" s="99"/>
      <c r="FJ114" s="99"/>
      <c r="FK114" s="99"/>
      <c r="FL114" s="99"/>
      <c r="FM114" s="99"/>
      <c r="FN114" s="99"/>
      <c r="FO114" s="99"/>
      <c r="FP114" s="99"/>
      <c r="FQ114" s="99"/>
      <c r="FR114" s="99"/>
      <c r="FS114" s="99"/>
      <c r="FT114" s="99"/>
      <c r="FU114" s="99"/>
      <c r="FV114" s="99"/>
      <c r="FW114" s="99"/>
      <c r="FX114" s="99"/>
      <c r="FY114" s="99"/>
      <c r="FZ114" s="99"/>
      <c r="GA114" s="99"/>
      <c r="GB114" s="99"/>
      <c r="GC114" s="99"/>
      <c r="GD114" s="99"/>
      <c r="GE114" s="99"/>
      <c r="GF114" s="99"/>
      <c r="GG114" s="99"/>
      <c r="GH114" s="99"/>
      <c r="GI114" s="99"/>
      <c r="GJ114" s="99"/>
      <c r="GK114" s="99"/>
      <c r="GL114" s="99"/>
      <c r="GM114" s="99"/>
      <c r="GN114" s="99"/>
      <c r="GO114" s="99"/>
      <c r="GP114" s="99"/>
      <c r="GQ114" s="99"/>
      <c r="GR114" s="99"/>
      <c r="GS114" s="99"/>
      <c r="GT114" s="99"/>
      <c r="GU114" s="99"/>
      <c r="GV114" s="99"/>
      <c r="GW114" s="99"/>
      <c r="GX114" s="99"/>
      <c r="GY114" s="99"/>
      <c r="GZ114" s="99"/>
      <c r="HA114" s="99"/>
      <c r="HB114" s="99"/>
      <c r="HC114" s="99"/>
      <c r="HD114" s="99"/>
      <c r="HE114" s="99"/>
      <c r="HF114" s="99"/>
      <c r="HG114" s="99"/>
      <c r="HH114" s="99"/>
      <c r="HI114" s="99"/>
      <c r="HJ114" s="99"/>
      <c r="HK114" s="99"/>
      <c r="HL114" s="99"/>
      <c r="HM114" s="99"/>
      <c r="HN114" s="99"/>
      <c r="HO114" s="99"/>
      <c r="HP114" s="99"/>
      <c r="HQ114" s="99"/>
      <c r="HR114" s="99"/>
      <c r="HS114" s="99"/>
      <c r="HT114" s="99"/>
      <c r="HU114" s="99"/>
      <c r="HV114" s="99"/>
      <c r="HW114" s="99"/>
      <c r="HX114" s="99"/>
      <c r="HY114" s="99"/>
      <c r="HZ114" s="99"/>
      <c r="IA114" s="99"/>
      <c r="IB114" s="99"/>
      <c r="IC114" s="99"/>
      <c r="ID114" s="99"/>
      <c r="IE114" s="99"/>
      <c r="IF114" s="99"/>
      <c r="IG114" s="99"/>
      <c r="IH114" s="99"/>
      <c r="II114" s="99"/>
      <c r="IJ114" s="99"/>
      <c r="IK114" s="99"/>
      <c r="IL114" s="99"/>
      <c r="IM114" s="99"/>
      <c r="IN114" s="99"/>
      <c r="IO114" s="99"/>
      <c r="IP114" s="99"/>
      <c r="IQ114" s="99"/>
      <c r="IR114" s="99"/>
      <c r="IS114" s="99"/>
      <c r="IT114" s="99"/>
      <c r="IU114" s="99"/>
      <c r="IV114" s="99"/>
      <c r="IW114" s="99"/>
      <c r="IX114" s="99"/>
      <c r="IY114" s="99"/>
      <c r="IZ114" s="99"/>
      <c r="JA114" s="99"/>
      <c r="JB114" s="99"/>
      <c r="JC114" s="99"/>
      <c r="JD114" s="99"/>
      <c r="JE114" s="99"/>
      <c r="JF114" s="99"/>
      <c r="JG114" s="99"/>
      <c r="JH114" s="99"/>
      <c r="JI114" s="99"/>
      <c r="JJ114" s="99"/>
      <c r="JK114" s="99"/>
      <c r="JL114" s="99"/>
      <c r="JM114" s="99"/>
      <c r="JN114" s="99"/>
      <c r="JO114" s="99"/>
      <c r="JP114" s="99"/>
      <c r="JQ114" s="99"/>
      <c r="JR114" s="99"/>
      <c r="JS114" s="99"/>
      <c r="JT114" s="99"/>
      <c r="JU114" s="99"/>
      <c r="JV114" s="99"/>
      <c r="JW114" s="99"/>
      <c r="JX114" s="99"/>
      <c r="JY114" s="99"/>
      <c r="KH114" s="103">
        <v>12</v>
      </c>
      <c r="KI114" s="100">
        <f>KI80/(10^('Attenuation due to air absorpti'!$C$9*KI18/20))</f>
        <v>162921.97303974643</v>
      </c>
      <c r="KJ114" s="100">
        <f>KJ80/(10^('Attenuation due to air absorpti'!$C$9*KJ18/20))</f>
        <v>126417.77553625031</v>
      </c>
      <c r="KK114" s="100">
        <f>KK80/(10^('Attenuation due to air absorpti'!$C$9*KK18/20))</f>
        <v>112657.35707640003</v>
      </c>
      <c r="KL114" s="100">
        <f>KL80/(10^('Attenuation due to air absorpti'!$C$9*KL18/20))</f>
        <v>101243.55011300134</v>
      </c>
      <c r="KM114" s="100">
        <f>KM80/(10^('Attenuation due to air absorpti'!$C$9*KM18/20))</f>
        <v>91708.747497249104</v>
      </c>
      <c r="KN114" s="100">
        <f>KN80/(10^('Attenuation due to air absorpti'!$C$9*KN18/20))</f>
        <v>83671.024171950907</v>
      </c>
      <c r="KO114" s="100">
        <f>KO80/(10^('Attenuation due to air absorpti'!$C$9*KO18/20))</f>
        <v>76830.350008712674</v>
      </c>
      <c r="KP114" s="100">
        <f>KP80/(10^('Attenuation due to air absorpti'!$C$9*KP18/20))</f>
        <v>70953.978561182579</v>
      </c>
      <c r="KQ114" s="100">
        <f>KQ80/(10^('Attenuation due to air absorpti'!$C$9*KQ18/20))</f>
        <v>65861.480148240124</v>
      </c>
      <c r="KR114" s="100">
        <f>KR80/(10^('Attenuation due to air absorpti'!$C$9*KR18/20))</f>
        <v>61412.279137215679</v>
      </c>
      <c r="KS114" s="100">
        <f>KS80/(10^('Attenuation due to air absorpti'!$C$9*KS18/20))</f>
        <v>57496.003060662071</v>
      </c>
      <c r="KT114" s="100">
        <f>KT80/(10^('Attenuation due to air absorpti'!$C$9*KT18/20))</f>
        <v>54025.220412730516</v>
      </c>
      <c r="KU114" s="100">
        <f>KU80/(10^('Attenuation due to air absorpti'!$C$9*KU18/20))</f>
        <v>50930.029324910036</v>
      </c>
      <c r="KV114" s="100">
        <f>KV80/(10^('Attenuation due to air absorpti'!$C$9*KV18/20))</f>
        <v>48154.028000469858</v>
      </c>
      <c r="KW114" s="100">
        <f>KW80/(10^('Attenuation due to air absorpti'!$C$9*KW18/20))</f>
        <v>45651.301770318496</v>
      </c>
      <c r="KX114" s="100">
        <f>KX80/(10^('Attenuation due to air absorpti'!$C$9*KX18/20))</f>
        <v>43384.155420564057</v>
      </c>
      <c r="KY114" s="100">
        <f>KY80/(10^('Attenuation due to air absorpti'!$C$9*KY18/20))</f>
        <v>41321.393022413038</v>
      </c>
      <c r="KZ114" s="100">
        <f>KZ80/(10^('Attenuation due to air absorpti'!$C$9*KZ18/20))</f>
        <v>39437.002077578756</v>
      </c>
      <c r="LA114" s="100">
        <f>LA80/(10^('Attenuation due to air absorpti'!$C$9*LA18/20))</f>
        <v>39437.002077578756</v>
      </c>
      <c r="LB114" s="100">
        <f>LB80/(10^('Attenuation due to air absorpti'!$C$9*LB18/20))</f>
        <v>36727.553556105828</v>
      </c>
      <c r="LC114" s="100">
        <f>LC80/(10^('Attenuation due to air absorpti'!$C$9*LC18/20))</f>
        <v>35500.915441644785</v>
      </c>
      <c r="LD114" s="100">
        <f>LD80/(10^('Attenuation due to air absorpti'!$C$9*LD18/20))</f>
        <v>34349.396956335266</v>
      </c>
      <c r="LE114" s="100">
        <f>LE80/(10^('Attenuation due to air absorpti'!$C$9*LE18/20))</f>
        <v>33266.402121472383</v>
      </c>
      <c r="LF114" s="100">
        <f>LF80/(10^('Attenuation due to air absorpti'!$C$9*LF18/20))</f>
        <v>32246.074639710652</v>
      </c>
      <c r="LG114" s="100">
        <f>LG80/(10^('Attenuation due to air absorpti'!$C$9*LG18/20))</f>
        <v>31283.198501211329</v>
      </c>
      <c r="LH114" s="100">
        <f>LH80/(10^('Attenuation due to air absorpti'!$C$9*LH18/20))</f>
        <v>30373.113958366746</v>
      </c>
      <c r="LI114" s="100">
        <f>LI80/(10^('Attenuation due to air absorpti'!$C$9*LI18/20))</f>
        <v>29511.646211152816</v>
      </c>
      <c r="LJ114" s="100">
        <f>LJ80/(10^('Attenuation due to air absorpti'!$C$9*LJ18/20))</f>
        <v>28695.044648398907</v>
      </c>
      <c r="LK114" s="100">
        <f>LK80/(10^('Attenuation due to air absorpti'!$C$9*LK18/20))</f>
        <v>27919.930891004911</v>
      </c>
      <c r="LL114" s="100">
        <f>LL80/(10^('Attenuation due to air absorpti'!$C$9*LL18/20))</f>
        <v>27183.254203489738</v>
      </c>
      <c r="LM114" s="100">
        <f>LM80/(10^('Attenuation due to air absorpti'!$C$9*LM18/20))</f>
        <v>26482.253097361132</v>
      </c>
      <c r="LN114" s="100">
        <f>LN80/(10^('Attenuation due to air absorpti'!$C$9*LN18/20))</f>
        <v>25814.422156960929</v>
      </c>
      <c r="LO114" s="100">
        <f>LO80/(10^('Attenuation due to air absorpti'!$C$9*LO18/20))</f>
        <v>25177.483286025439</v>
      </c>
      <c r="LP114" s="100">
        <f>LP80/(10^('Attenuation due to air absorpti'!$C$9*LP18/20))</f>
        <v>24569.36070930248</v>
      </c>
      <c r="LQ114" s="100">
        <f>LQ80/(10^('Attenuation due to air absorpti'!$C$9*LQ18/20))</f>
        <v>23988.159174526856</v>
      </c>
      <c r="LR114" s="100">
        <f>LR80/(10^('Attenuation due to air absorpti'!$C$9*LR18/20))</f>
        <v>23432.144890863277</v>
      </c>
      <c r="LS114" s="100">
        <f>LS80/(10^('Attenuation due to air absorpti'!$C$9*LS18/20))</f>
        <v>23466.832082351073</v>
      </c>
      <c r="LT114" s="100">
        <f>LT80/(10^('Attenuation due to air absorpti'!$C$9*LT18/20))</f>
        <v>22645.236502812466</v>
      </c>
      <c r="LU114" s="100">
        <f>LU80/(10^('Attenuation due to air absorpti'!$C$9*LU18/20))</f>
        <v>22251.95552682308</v>
      </c>
      <c r="LV114" s="100">
        <f>LV80/(10^('Attenuation due to air absorpti'!$C$9*LV18/20))</f>
        <v>21869.813843641903</v>
      </c>
      <c r="LW114" s="100">
        <f>LW80/(10^('Attenuation due to air absorpti'!$C$9*LW18/20))</f>
        <v>21498.422406464506</v>
      </c>
      <c r="LX114" s="100">
        <f>LX80/(10^('Attenuation due to air absorpti'!$C$9*LX18/20))</f>
        <v>21137.404415228375</v>
      </c>
      <c r="LY114" s="100">
        <f>LY80/(10^('Attenuation due to air absorpti'!$C$9*LY18/20))</f>
        <v>20786.395438379885</v>
      </c>
      <c r="LZ114" s="100">
        <f>LZ80/(10^('Attenuation due to air absorpti'!$C$9*LZ18/20))</f>
        <v>20445.043427366025</v>
      </c>
      <c r="MA114" s="100">
        <f>MA80/(10^('Attenuation due to air absorpti'!$C$9*MA18/20))</f>
        <v>20113.008643633959</v>
      </c>
      <c r="MB114" s="100">
        <f>MB80/(10^('Attenuation due to air absorpti'!$C$9*MB18/20))</f>
        <v>19789.963514912091</v>
      </c>
      <c r="MC114" s="100">
        <f>MC80/(10^('Attenuation due to air absorpti'!$C$9*MC18/20))</f>
        <v>19475.592434961396</v>
      </c>
      <c r="MD114" s="100">
        <f>MD80/(10^('Attenuation due to air absorpti'!$C$9*MD18/20))</f>
        <v>19169.591518767655</v>
      </c>
      <c r="ME114" s="100">
        <f>ME80/(10^('Attenuation due to air absorpti'!$C$9*ME18/20))</f>
        <v>18871.668323246871</v>
      </c>
      <c r="MF114" s="100">
        <f>MF80/(10^('Attenuation due to air absorpti'!$C$9*MF18/20))</f>
        <v>18581.541541912742</v>
      </c>
      <c r="MG114" s="100">
        <f>MG80/(10^('Attenuation due to air absorpti'!$C$9*MG18/20))</f>
        <v>18298.940680569609</v>
      </c>
      <c r="MH114" s="100">
        <f>MH80/(10^('Attenuation due to air absorpti'!$C$9*MH18/20))</f>
        <v>18023.605719913921</v>
      </c>
      <c r="MI114" s="100">
        <f>MI80/(10^('Attenuation due to air absorpti'!$C$9*MI18/20))</f>
        <v>17755.286769922124</v>
      </c>
      <c r="MJ114" s="100">
        <f>MJ80/(10^('Attenuation due to air absorpti'!$C$9*MJ18/20))</f>
        <v>17493.743720049712</v>
      </c>
      <c r="MK114" s="100"/>
      <c r="ML114" s="100"/>
      <c r="MM114" s="100"/>
      <c r="MN114" s="100"/>
      <c r="MO114" s="100"/>
      <c r="MP114" s="100"/>
      <c r="MQ114" s="100"/>
      <c r="MR114" s="100"/>
      <c r="MS114" s="100"/>
      <c r="MT114" s="100"/>
      <c r="MU114" s="100"/>
      <c r="MV114" s="100"/>
      <c r="MW114" s="100"/>
      <c r="MX114" s="100"/>
      <c r="MY114" s="100"/>
      <c r="MZ114" s="100"/>
      <c r="NA114" s="100"/>
      <c r="NB114" s="100"/>
      <c r="NC114" s="100"/>
      <c r="ND114" s="100"/>
      <c r="NG114" s="100"/>
      <c r="NH114" s="100"/>
      <c r="NI114" s="100"/>
      <c r="NJ114" s="100"/>
      <c r="NK114" s="100"/>
      <c r="NL114" s="100"/>
      <c r="NM114" s="100"/>
      <c r="NN114" s="100"/>
      <c r="NO114" s="100"/>
      <c r="NP114" s="100"/>
      <c r="NQ114" s="100"/>
      <c r="NR114" s="100"/>
      <c r="NS114" s="100"/>
      <c r="NT114" s="100"/>
      <c r="NU114" s="100"/>
      <c r="NV114" s="100"/>
      <c r="NW114" s="100"/>
      <c r="NX114" s="100"/>
      <c r="NY114" s="100"/>
      <c r="NZ114" s="100"/>
      <c r="OA114" s="100"/>
      <c r="OB114" s="100"/>
      <c r="OC114" s="100"/>
      <c r="OD114" s="100"/>
      <c r="OE114" s="100"/>
      <c r="OF114" s="100"/>
      <c r="OG114" s="100"/>
      <c r="OH114" s="100"/>
      <c r="OI114" s="100"/>
      <c r="OJ114" s="100"/>
      <c r="OK114" s="100"/>
      <c r="OL114" s="100"/>
      <c r="OM114" s="100"/>
      <c r="ON114" s="100"/>
      <c r="OO114" s="100"/>
      <c r="OP114" s="100"/>
      <c r="OQ114" s="100"/>
      <c r="OR114" s="100"/>
      <c r="OS114" s="100"/>
      <c r="OT114" s="100"/>
      <c r="OU114" s="100"/>
      <c r="OV114" s="100"/>
      <c r="OW114" s="100"/>
      <c r="OX114" s="100"/>
      <c r="OY114" s="100"/>
      <c r="OZ114" s="100"/>
      <c r="PA114" s="100"/>
      <c r="PB114" s="100"/>
      <c r="PC114" s="100"/>
      <c r="PD114" s="100"/>
      <c r="PE114" s="100"/>
      <c r="PF114" s="100"/>
      <c r="PG114" s="100"/>
      <c r="PH114" s="100"/>
      <c r="PI114" s="100"/>
      <c r="PJ114" s="100"/>
      <c r="PK114" s="100"/>
    </row>
    <row r="115" spans="1:427" x14ac:dyDescent="0.2">
      <c r="A115" s="92"/>
      <c r="B115" s="92"/>
      <c r="C115" s="101">
        <v>13</v>
      </c>
      <c r="D115" s="98"/>
      <c r="E115" s="98"/>
      <c r="F115" s="98"/>
      <c r="G115" s="98"/>
      <c r="H115" s="98"/>
      <c r="I115" s="98"/>
      <c r="J115" s="98"/>
      <c r="K115" s="98"/>
      <c r="L115" s="98"/>
      <c r="M115" s="98"/>
      <c r="N115" s="98"/>
      <c r="O115" s="98"/>
      <c r="P115" s="98"/>
      <c r="Q115" s="98"/>
      <c r="R115" s="98"/>
      <c r="S115" s="98"/>
      <c r="T115" s="98"/>
      <c r="U115" s="98"/>
      <c r="V115" s="98"/>
      <c r="W115" s="98"/>
      <c r="X115" s="98"/>
      <c r="Y115" s="98"/>
      <c r="Z115" s="98"/>
      <c r="AA115" s="98"/>
      <c r="AB115" s="98"/>
      <c r="AC115" s="98"/>
      <c r="AD115" s="98"/>
      <c r="AE115" s="98"/>
      <c r="AF115" s="98"/>
      <c r="AG115" s="98"/>
      <c r="AH115" s="98"/>
      <c r="AI115" s="98"/>
      <c r="AJ115" s="98"/>
      <c r="AK115" s="98"/>
      <c r="AL115" s="98"/>
      <c r="AM115" s="98"/>
      <c r="AN115" s="98"/>
      <c r="AO115" s="98"/>
      <c r="AP115" s="98"/>
      <c r="AQ115" s="98"/>
      <c r="AR115" s="98"/>
      <c r="AS115" s="98"/>
      <c r="AT115" s="98"/>
      <c r="AU115" s="98"/>
      <c r="AV115" s="98"/>
      <c r="AW115" s="98"/>
      <c r="AX115" s="98"/>
      <c r="AY115" s="98"/>
      <c r="AZ115" s="98"/>
      <c r="BA115" s="98"/>
      <c r="BB115" s="98"/>
      <c r="BC115" s="98"/>
      <c r="BD115" s="98"/>
      <c r="BE115" s="98"/>
      <c r="BF115" s="98"/>
      <c r="BG115" s="98"/>
      <c r="BH115" s="98"/>
      <c r="BI115" s="98"/>
      <c r="BJ115" s="98"/>
      <c r="BK115" s="98"/>
      <c r="BL115" s="98"/>
      <c r="BM115" s="98"/>
      <c r="BN115" s="98"/>
      <c r="BO115" s="98"/>
      <c r="BP115" s="98"/>
      <c r="BQ115" s="98"/>
      <c r="BR115" s="98"/>
      <c r="BS115" s="98"/>
      <c r="BT115" s="98"/>
      <c r="BU115" s="98"/>
      <c r="BV115" s="98"/>
      <c r="BW115" s="98"/>
      <c r="BX115" s="98"/>
      <c r="BY115" s="98"/>
      <c r="BZ115" s="98"/>
      <c r="CA115" s="98"/>
      <c r="CB115" s="98"/>
      <c r="CC115" s="98"/>
      <c r="CD115" s="98"/>
      <c r="CE115" s="98"/>
      <c r="CF115" s="98"/>
      <c r="CG115" s="98"/>
      <c r="CH115" s="98"/>
      <c r="CI115" s="98"/>
      <c r="CJ115" s="98"/>
      <c r="CK115" s="98"/>
      <c r="CL115" s="98"/>
      <c r="CM115" s="98"/>
      <c r="CN115" s="98"/>
      <c r="CO115" s="98"/>
      <c r="CP115" s="98"/>
      <c r="CQ115" s="98"/>
      <c r="CR115" s="98"/>
      <c r="CS115" s="98"/>
      <c r="CT115" s="98"/>
      <c r="CU115" s="98"/>
      <c r="CV115" s="98"/>
      <c r="CW115" s="98"/>
      <c r="CX115" s="98"/>
      <c r="CY115" s="98"/>
      <c r="CZ115" s="98"/>
      <c r="DA115" s="98"/>
      <c r="DB115" s="98"/>
      <c r="DC115" s="98"/>
      <c r="DD115" s="98"/>
      <c r="DE115" s="98"/>
      <c r="DF115" s="98"/>
      <c r="DG115" s="98"/>
      <c r="DH115" s="98"/>
      <c r="DI115" s="98"/>
      <c r="DJ115" s="98"/>
      <c r="DK115" s="98"/>
      <c r="DL115" s="98"/>
      <c r="DM115" s="98"/>
      <c r="DN115" s="98"/>
      <c r="DO115" s="98"/>
      <c r="DP115" s="98"/>
      <c r="DQ115" s="98"/>
      <c r="DR115" s="98"/>
      <c r="DS115" s="98"/>
      <c r="DT115" s="98"/>
      <c r="DU115" s="98"/>
      <c r="DV115" s="98"/>
      <c r="DW115" s="98"/>
      <c r="DX115" s="98"/>
      <c r="DY115" s="98"/>
      <c r="DZ115" s="98"/>
      <c r="EA115" s="98"/>
      <c r="EB115" s="98"/>
      <c r="EC115" s="98"/>
      <c r="ED115" s="98"/>
      <c r="EE115" s="98"/>
      <c r="EF115" s="98"/>
      <c r="EG115" s="98"/>
      <c r="EH115" s="98"/>
      <c r="EI115" s="98"/>
      <c r="EJ115" s="98"/>
      <c r="EK115" s="98"/>
      <c r="EL115" s="98"/>
      <c r="EM115" s="98"/>
      <c r="EN115" s="98"/>
      <c r="EO115" s="98"/>
      <c r="EP115" s="98"/>
      <c r="EU115" s="94"/>
      <c r="EV115" s="94"/>
      <c r="EW115" s="94"/>
      <c r="EX115" s="102"/>
      <c r="EY115" s="99"/>
      <c r="EZ115" s="99"/>
      <c r="FA115" s="99"/>
      <c r="FB115" s="99"/>
      <c r="FC115" s="99"/>
      <c r="FD115" s="99"/>
      <c r="FE115" s="99"/>
      <c r="FF115" s="99"/>
      <c r="FG115" s="99"/>
      <c r="FH115" s="99"/>
      <c r="FI115" s="99"/>
      <c r="FJ115" s="99"/>
      <c r="FK115" s="99"/>
      <c r="FL115" s="99"/>
      <c r="FM115" s="99"/>
      <c r="FN115" s="99"/>
      <c r="FO115" s="99"/>
      <c r="FP115" s="99"/>
      <c r="FQ115" s="99"/>
      <c r="FR115" s="99"/>
      <c r="FS115" s="99"/>
      <c r="FT115" s="99"/>
      <c r="FU115" s="99"/>
      <c r="FV115" s="99"/>
      <c r="FW115" s="99"/>
      <c r="FX115" s="99"/>
      <c r="FY115" s="99"/>
      <c r="FZ115" s="99"/>
      <c r="GA115" s="99"/>
      <c r="GB115" s="99"/>
      <c r="GC115" s="99"/>
      <c r="GD115" s="99"/>
      <c r="GE115" s="99"/>
      <c r="GF115" s="99"/>
      <c r="GG115" s="99"/>
      <c r="GH115" s="99"/>
      <c r="GI115" s="99"/>
      <c r="GJ115" s="99"/>
      <c r="GK115" s="99"/>
      <c r="GL115" s="99"/>
      <c r="GM115" s="99"/>
      <c r="GN115" s="99"/>
      <c r="GO115" s="99"/>
      <c r="GP115" s="99"/>
      <c r="GQ115" s="99"/>
      <c r="GR115" s="99"/>
      <c r="GS115" s="99"/>
      <c r="GT115" s="99"/>
      <c r="GU115" s="99"/>
      <c r="GV115" s="99"/>
      <c r="GW115" s="99"/>
      <c r="GX115" s="99"/>
      <c r="GY115" s="99"/>
      <c r="GZ115" s="99"/>
      <c r="HA115" s="99"/>
      <c r="HB115" s="99"/>
      <c r="HC115" s="99"/>
      <c r="HD115" s="99"/>
      <c r="HE115" s="99"/>
      <c r="HF115" s="99"/>
      <c r="HG115" s="99"/>
      <c r="HH115" s="99"/>
      <c r="HI115" s="99"/>
      <c r="HJ115" s="99"/>
      <c r="HK115" s="99"/>
      <c r="HL115" s="99"/>
      <c r="HM115" s="99"/>
      <c r="HN115" s="99"/>
      <c r="HO115" s="99"/>
      <c r="HP115" s="99"/>
      <c r="HQ115" s="99"/>
      <c r="HR115" s="99"/>
      <c r="HS115" s="99"/>
      <c r="HT115" s="99"/>
      <c r="HU115" s="99"/>
      <c r="HV115" s="99"/>
      <c r="HW115" s="99"/>
      <c r="HX115" s="99"/>
      <c r="HY115" s="99"/>
      <c r="HZ115" s="99"/>
      <c r="IA115" s="99"/>
      <c r="IB115" s="99"/>
      <c r="IC115" s="99"/>
      <c r="ID115" s="99"/>
      <c r="IE115" s="99"/>
      <c r="IF115" s="99"/>
      <c r="IG115" s="99"/>
      <c r="IH115" s="99"/>
      <c r="II115" s="99"/>
      <c r="IJ115" s="99"/>
      <c r="IK115" s="99"/>
      <c r="IL115" s="99"/>
      <c r="IM115" s="99"/>
      <c r="IN115" s="99"/>
      <c r="IO115" s="99"/>
      <c r="IP115" s="99"/>
      <c r="IQ115" s="99"/>
      <c r="IR115" s="99"/>
      <c r="IS115" s="99"/>
      <c r="IT115" s="99"/>
      <c r="IU115" s="99"/>
      <c r="IV115" s="99"/>
      <c r="IW115" s="99"/>
      <c r="IX115" s="99"/>
      <c r="IY115" s="99"/>
      <c r="IZ115" s="99"/>
      <c r="JA115" s="99"/>
      <c r="JB115" s="99"/>
      <c r="JC115" s="99"/>
      <c r="JD115" s="99"/>
      <c r="JE115" s="99"/>
      <c r="JF115" s="99"/>
      <c r="JG115" s="99"/>
      <c r="JH115" s="99"/>
      <c r="JI115" s="99"/>
      <c r="JJ115" s="99"/>
      <c r="JK115" s="99"/>
      <c r="JL115" s="99"/>
      <c r="JM115" s="99"/>
      <c r="JN115" s="99"/>
      <c r="JO115" s="99"/>
      <c r="JP115" s="99"/>
      <c r="JQ115" s="99"/>
      <c r="JR115" s="99"/>
      <c r="JS115" s="99"/>
      <c r="JT115" s="99"/>
      <c r="JU115" s="99"/>
      <c r="JV115" s="99"/>
      <c r="JW115" s="99"/>
      <c r="JX115" s="99"/>
      <c r="JY115" s="99"/>
      <c r="KH115" s="103">
        <v>13</v>
      </c>
      <c r="KI115" s="100">
        <f>KI81/(10^('Attenuation due to air absorpti'!$C$9*KI19/20))</f>
        <v>164546.82388865645</v>
      </c>
      <c r="KJ115" s="100">
        <f>KJ81/(10^('Attenuation due to air absorpti'!$C$9*KJ19/20))</f>
        <v>127125.85526044037</v>
      </c>
      <c r="KK115" s="100">
        <f>KK81/(10^('Attenuation due to air absorpti'!$C$9*KK19/20))</f>
        <v>113141.1614268928</v>
      </c>
      <c r="KL115" s="100">
        <f>KL81/(10^('Attenuation due to air absorpti'!$C$9*KL19/20))</f>
        <v>101582.29631023329</v>
      </c>
      <c r="KM115" s="100">
        <f>KM81/(10^('Attenuation due to air absorpti'!$C$9*KM19/20))</f>
        <v>91951.348567655165</v>
      </c>
      <c r="KN115" s="100">
        <f>KN81/(10^('Attenuation due to air absorpti'!$C$9*KN19/20))</f>
        <v>83848.30479186849</v>
      </c>
      <c r="KO115" s="100">
        <f>KO81/(10^('Attenuation due to air absorpti'!$C$9*KO19/20))</f>
        <v>76962.202778197054</v>
      </c>
      <c r="KP115" s="100">
        <f>KP81/(10^('Attenuation due to air absorpti'!$C$9*KP19/20))</f>
        <v>71053.553495447733</v>
      </c>
      <c r="KQ115" s="100">
        <f>KQ81/(10^('Attenuation due to air absorpti'!$C$9*KQ19/20))</f>
        <v>65937.672129057188</v>
      </c>
      <c r="KR115" s="100">
        <f>KR81/(10^('Attenuation due to air absorpti'!$C$9*KR19/20))</f>
        <v>61471.234792914773</v>
      </c>
      <c r="KS115" s="100">
        <f>KS81/(10^('Attenuation due to air absorpti'!$C$9*KS19/20))</f>
        <v>57542.054044756376</v>
      </c>
      <c r="KT115" s="100">
        <f>KT81/(10^('Attenuation due to air absorpti'!$C$9*KT19/20))</f>
        <v>54061.474429006958</v>
      </c>
      <c r="KU115" s="100">
        <f>KU81/(10^('Attenuation due to air absorpti'!$C$9*KU19/20))</f>
        <v>50958.752533480809</v>
      </c>
      <c r="KV115" s="100">
        <f>KV81/(10^('Attenuation due to air absorpti'!$C$9*KV19/20))</f>
        <v>48176.897514231503</v>
      </c>
      <c r="KW115" s="100">
        <f>KW81/(10^('Attenuation due to air absorpti'!$C$9*KW19/20))</f>
        <v>45669.575565648585</v>
      </c>
      <c r="KX115" s="100">
        <f>KX81/(10^('Attenuation due to air absorpti'!$C$9*KX19/20))</f>
        <v>43398.788706163563</v>
      </c>
      <c r="KY115" s="100">
        <f>KY81/(10^('Attenuation due to air absorpti'!$C$9*KY19/20))</f>
        <v>41333.119249544354</v>
      </c>
      <c r="KZ115" s="100">
        <f>KZ81/(10^('Attenuation due to air absorpti'!$C$9*KZ19/20))</f>
        <v>39446.390193463107</v>
      </c>
      <c r="LA115" s="100">
        <f>LA81/(10^('Attenuation due to air absorpti'!$C$9*LA19/20))</f>
        <v>39446.390193463107</v>
      </c>
      <c r="LB115" s="100">
        <f>LB81/(10^('Attenuation due to air absorpti'!$C$9*LB19/20))</f>
        <v>36733.874068761892</v>
      </c>
      <c r="LC115" s="100">
        <f>LC81/(10^('Attenuation due to air absorpti'!$C$9*LC19/20))</f>
        <v>35506.046276119487</v>
      </c>
      <c r="LD115" s="100">
        <f>LD81/(10^('Attenuation due to air absorpti'!$C$9*LD19/20))</f>
        <v>34353.517184464872</v>
      </c>
      <c r="LE115" s="100">
        <f>LE81/(10^('Attenuation due to air absorpti'!$C$9*LE19/20))</f>
        <v>33269.661716087372</v>
      </c>
      <c r="LF115" s="100">
        <f>LF81/(10^('Attenuation due to air absorpti'!$C$9*LF19/20))</f>
        <v>32248.599716426404</v>
      </c>
      <c r="LG115" s="100">
        <f>LG81/(10^('Attenuation due to air absorpti'!$C$9*LG19/20))</f>
        <v>31285.095518744907</v>
      </c>
      <c r="LH115" s="100">
        <f>LH81/(10^('Attenuation due to air absorpti'!$C$9*LH19/20))</f>
        <v>30374.473103330212</v>
      </c>
      <c r="LI115" s="100">
        <f>LI81/(10^('Attenuation due to air absorpti'!$C$9*LI19/20))</f>
        <v>29512.544140279206</v>
      </c>
      <c r="LJ115" s="100">
        <f>LJ81/(10^('Attenuation due to air absorpti'!$C$9*LJ19/20))</f>
        <v>28695.546721480805</v>
      </c>
      <c r="LK115" s="100">
        <f>LK81/(10^('Attenuation due to air absorpti'!$C$9*LK19/20))</f>
        <v>27920.092997908145</v>
      </c>
      <c r="LL115" s="100">
        <f>LL81/(10^('Attenuation due to air absorpti'!$C$9*LL19/20))</f>
        <v>27183.124265892478</v>
      </c>
      <c r="LM115" s="100">
        <f>LM81/(10^('Attenuation due to air absorpti'!$C$9*LM19/20))</f>
        <v>26481.87230851351</v>
      </c>
      <c r="LN115" s="100">
        <f>LN81/(10^('Attenuation due to air absorpti'!$C$9*LN19/20))</f>
        <v>25813.826009416072</v>
      </c>
      <c r="LO115" s="100">
        <f>LO81/(10^('Attenuation due to air absorpti'!$C$9*LO19/20))</f>
        <v>25176.702426971642</v>
      </c>
      <c r="LP115" s="100">
        <f>LP81/(10^('Attenuation due to air absorpti'!$C$9*LP19/20))</f>
        <v>24568.421655097169</v>
      </c>
      <c r="LQ115" s="100">
        <f>LQ81/(10^('Attenuation due to air absorpti'!$C$9*LQ19/20))</f>
        <v>23987.084909753161</v>
      </c>
      <c r="LR115" s="100">
        <f>LR81/(10^('Attenuation due to air absorpti'!$C$9*LR19/20))</f>
        <v>23430.955372292752</v>
      </c>
      <c r="LS115" s="100">
        <f>LS81/(10^('Attenuation due to air absorpti'!$C$9*LS19/20))</f>
        <v>23464.644304189827</v>
      </c>
      <c r="LT115" s="100">
        <f>LT81/(10^('Attenuation due to air absorpti'!$C$9*LT19/20))</f>
        <v>22642.181771546035</v>
      </c>
      <c r="LU115" s="100">
        <f>LU81/(10^('Attenuation due to air absorpti'!$C$9*LU19/20))</f>
        <v>22248.535604152879</v>
      </c>
      <c r="LV115" s="100">
        <f>LV81/(10^('Attenuation due to air absorpti'!$C$9*LV19/20))</f>
        <v>21866.068663943981</v>
      </c>
      <c r="LW115" s="100">
        <f>LW81/(10^('Attenuation due to air absorpti'!$C$9*LW19/20))</f>
        <v>21494.388199851375</v>
      </c>
      <c r="LX115" s="100">
        <f>LX81/(10^('Attenuation due to air absorpti'!$C$9*LX19/20))</f>
        <v>21133.114053392419</v>
      </c>
      <c r="LY115" s="100">
        <f>LY81/(10^('Attenuation due to air absorpti'!$C$9*LY19/20))</f>
        <v>20781.87874757819</v>
      </c>
      <c r="LZ115" s="100">
        <f>LZ81/(10^('Attenuation due to air absorpti'!$C$9*LZ19/20))</f>
        <v>20440.32747162578</v>
      </c>
      <c r="MA115" s="100">
        <f>MA81/(10^('Attenuation due to air absorpti'!$C$9*MA19/20))</f>
        <v>20108.117980996361</v>
      </c>
      <c r="MB115" s="100">
        <f>MB81/(10^('Attenuation due to air absorpti'!$C$9*MB19/20))</f>
        <v>19784.920429285601</v>
      </c>
      <c r="MC115" s="100">
        <f>MC81/(10^('Attenuation due to air absorpti'!$C$9*MC19/20))</f>
        <v>19470.41714592401</v>
      </c>
      <c r="MD115" s="100">
        <f>MD81/(10^('Attenuation due to air absorpti'!$C$9*MD19/20))</f>
        <v>19164.302371442758</v>
      </c>
      <c r="ME115" s="100">
        <f>ME81/(10^('Attenuation due to air absorpti'!$C$9*ME19/20))</f>
        <v>18866.281960178803</v>
      </c>
      <c r="MF115" s="100">
        <f>MF81/(10^('Attenuation due to air absorpti'!$C$9*MF19/20))</f>
        <v>18576.073058685677</v>
      </c>
      <c r="MG115" s="100">
        <f>MG81/(10^('Attenuation due to air absorpti'!$C$9*MG19/20))</f>
        <v>18293.40376674624</v>
      </c>
      <c r="MH115" s="100">
        <f>MH81/(10^('Attenuation due to air absorpti'!$C$9*MH19/20))</f>
        <v>18018.012786718198</v>
      </c>
      <c r="MI115" s="100">
        <f>MI81/(10^('Attenuation due to air absorpti'!$C$9*MI19/20))</f>
        <v>17749.64906595158</v>
      </c>
      <c r="MJ115" s="100">
        <f>MJ81/(10^('Attenuation due to air absorpti'!$C$9*MJ19/20))</f>
        <v>17488.071436177139</v>
      </c>
      <c r="MK115" s="100"/>
      <c r="ML115" s="100"/>
      <c r="MM115" s="100"/>
      <c r="MN115" s="100"/>
      <c r="MO115" s="100"/>
      <c r="MP115" s="100"/>
      <c r="MQ115" s="100"/>
      <c r="MR115" s="100"/>
      <c r="MS115" s="100"/>
      <c r="MT115" s="100"/>
      <c r="MU115" s="100"/>
      <c r="MV115" s="100"/>
      <c r="MW115" s="100"/>
      <c r="MX115" s="100"/>
      <c r="MY115" s="100"/>
      <c r="MZ115" s="100"/>
      <c r="NA115" s="100"/>
      <c r="NB115" s="100"/>
      <c r="NC115" s="100"/>
      <c r="ND115" s="100"/>
      <c r="NG115" s="100"/>
      <c r="NH115" s="100"/>
      <c r="NI115" s="100"/>
      <c r="NJ115" s="100"/>
      <c r="NK115" s="100"/>
      <c r="NL115" s="100"/>
      <c r="NM115" s="100"/>
      <c r="NN115" s="100"/>
      <c r="NO115" s="100"/>
      <c r="NP115" s="100"/>
      <c r="NQ115" s="100"/>
      <c r="NR115" s="100"/>
      <c r="NS115" s="100"/>
      <c r="NT115" s="100"/>
      <c r="NU115" s="100"/>
      <c r="NV115" s="100"/>
      <c r="NW115" s="100"/>
      <c r="NX115" s="100"/>
      <c r="NY115" s="100"/>
      <c r="NZ115" s="100"/>
      <c r="OA115" s="100"/>
      <c r="OB115" s="100"/>
      <c r="OC115" s="100"/>
      <c r="OD115" s="100"/>
      <c r="OE115" s="100"/>
      <c r="OF115" s="100"/>
      <c r="OG115" s="100"/>
      <c r="OH115" s="100"/>
      <c r="OI115" s="100"/>
      <c r="OJ115" s="100"/>
      <c r="OK115" s="100"/>
      <c r="OL115" s="100"/>
      <c r="OM115" s="100"/>
      <c r="ON115" s="100"/>
      <c r="OO115" s="100"/>
      <c r="OP115" s="100"/>
      <c r="OQ115" s="100"/>
      <c r="OR115" s="100"/>
      <c r="OS115" s="100"/>
      <c r="OT115" s="100"/>
      <c r="OU115" s="100"/>
      <c r="OV115" s="100"/>
      <c r="OW115" s="100"/>
      <c r="OX115" s="100"/>
      <c r="OY115" s="100"/>
      <c r="OZ115" s="100"/>
      <c r="PA115" s="100"/>
      <c r="PB115" s="100"/>
      <c r="PC115" s="100"/>
      <c r="PD115" s="100"/>
      <c r="PE115" s="100"/>
      <c r="PF115" s="100"/>
      <c r="PG115" s="100"/>
      <c r="PH115" s="100"/>
      <c r="PI115" s="100"/>
      <c r="PJ115" s="100"/>
      <c r="PK115" s="100"/>
    </row>
    <row r="116" spans="1:427" x14ac:dyDescent="0.2">
      <c r="A116" s="92"/>
      <c r="B116" s="92"/>
      <c r="C116" s="101">
        <v>14</v>
      </c>
      <c r="D116" s="98"/>
      <c r="E116" s="98"/>
      <c r="F116" s="98"/>
      <c r="G116" s="98"/>
      <c r="H116" s="98"/>
      <c r="I116" s="98"/>
      <c r="J116" s="98"/>
      <c r="K116" s="98"/>
      <c r="L116" s="98"/>
      <c r="M116" s="98"/>
      <c r="N116" s="98"/>
      <c r="O116" s="98"/>
      <c r="P116" s="98"/>
      <c r="Q116" s="98"/>
      <c r="R116" s="98"/>
      <c r="S116" s="98"/>
      <c r="T116" s="98"/>
      <c r="U116" s="98"/>
      <c r="V116" s="98"/>
      <c r="W116" s="98"/>
      <c r="X116" s="98"/>
      <c r="Y116" s="98"/>
      <c r="Z116" s="98"/>
      <c r="AA116" s="98"/>
      <c r="AB116" s="98"/>
      <c r="AC116" s="98"/>
      <c r="AD116" s="98"/>
      <c r="AE116" s="98"/>
      <c r="AF116" s="98"/>
      <c r="AG116" s="98"/>
      <c r="AH116" s="98"/>
      <c r="AI116" s="98"/>
      <c r="AJ116" s="98"/>
      <c r="AK116" s="98"/>
      <c r="AL116" s="98"/>
      <c r="AM116" s="98"/>
      <c r="AN116" s="98"/>
      <c r="AO116" s="98"/>
      <c r="AP116" s="98"/>
      <c r="AQ116" s="98"/>
      <c r="AR116" s="98"/>
      <c r="AS116" s="98"/>
      <c r="AT116" s="98"/>
      <c r="AU116" s="98"/>
      <c r="AV116" s="98"/>
      <c r="AW116" s="98"/>
      <c r="AX116" s="98"/>
      <c r="AY116" s="98"/>
      <c r="AZ116" s="98"/>
      <c r="BA116" s="98"/>
      <c r="BB116" s="98"/>
      <c r="BC116" s="98"/>
      <c r="BD116" s="98"/>
      <c r="BE116" s="98"/>
      <c r="BF116" s="98"/>
      <c r="BG116" s="98"/>
      <c r="BH116" s="98"/>
      <c r="BI116" s="98"/>
      <c r="BJ116" s="98"/>
      <c r="BK116" s="98"/>
      <c r="BL116" s="98"/>
      <c r="BM116" s="98"/>
      <c r="BN116" s="98"/>
      <c r="BO116" s="98"/>
      <c r="BP116" s="98"/>
      <c r="BQ116" s="98"/>
      <c r="BR116" s="98"/>
      <c r="BS116" s="98"/>
      <c r="BT116" s="98"/>
      <c r="BU116" s="98"/>
      <c r="BV116" s="98"/>
      <c r="BW116" s="98"/>
      <c r="BX116" s="98"/>
      <c r="BY116" s="98"/>
      <c r="BZ116" s="98"/>
      <c r="CA116" s="98"/>
      <c r="CB116" s="98"/>
      <c r="CC116" s="98"/>
      <c r="CD116" s="98"/>
      <c r="CE116" s="98"/>
      <c r="CF116" s="98"/>
      <c r="CG116" s="98"/>
      <c r="CH116" s="98"/>
      <c r="CI116" s="98"/>
      <c r="CJ116" s="98"/>
      <c r="CK116" s="98"/>
      <c r="CL116" s="98"/>
      <c r="CM116" s="98"/>
      <c r="CN116" s="98"/>
      <c r="CO116" s="98"/>
      <c r="CP116" s="98"/>
      <c r="CQ116" s="98"/>
      <c r="CR116" s="98"/>
      <c r="CS116" s="98"/>
      <c r="CT116" s="98"/>
      <c r="CU116" s="98"/>
      <c r="CV116" s="98"/>
      <c r="CW116" s="98"/>
      <c r="CX116" s="98"/>
      <c r="CY116" s="98"/>
      <c r="CZ116" s="98"/>
      <c r="DA116" s="98"/>
      <c r="DB116" s="98"/>
      <c r="DC116" s="98"/>
      <c r="DD116" s="98"/>
      <c r="DE116" s="98"/>
      <c r="DF116" s="98"/>
      <c r="DG116" s="98"/>
      <c r="DH116" s="98"/>
      <c r="DI116" s="98"/>
      <c r="DJ116" s="98"/>
      <c r="DK116" s="98"/>
      <c r="DL116" s="98"/>
      <c r="DM116" s="98"/>
      <c r="DN116" s="98"/>
      <c r="DO116" s="98"/>
      <c r="DP116" s="98"/>
      <c r="DQ116" s="98"/>
      <c r="DR116" s="98"/>
      <c r="DS116" s="98"/>
      <c r="DT116" s="98"/>
      <c r="DU116" s="98"/>
      <c r="DV116" s="98"/>
      <c r="DW116" s="98"/>
      <c r="DX116" s="98"/>
      <c r="DY116" s="98"/>
      <c r="DZ116" s="98"/>
      <c r="EA116" s="98"/>
      <c r="EB116" s="98"/>
      <c r="EC116" s="98"/>
      <c r="ED116" s="98"/>
      <c r="EE116" s="98"/>
      <c r="EF116" s="98"/>
      <c r="EG116" s="98"/>
      <c r="EH116" s="98"/>
      <c r="EI116" s="98"/>
      <c r="EJ116" s="98"/>
      <c r="EK116" s="98"/>
      <c r="EL116" s="98"/>
      <c r="EM116" s="98"/>
      <c r="EN116" s="98"/>
      <c r="EO116" s="98"/>
      <c r="EP116" s="98"/>
      <c r="EU116" s="94"/>
      <c r="EV116" s="94"/>
      <c r="EW116" s="94"/>
      <c r="EX116" s="102"/>
      <c r="EY116" s="99"/>
      <c r="EZ116" s="99"/>
      <c r="FA116" s="99"/>
      <c r="FB116" s="99"/>
      <c r="FC116" s="99"/>
      <c r="FD116" s="99"/>
      <c r="FE116" s="99"/>
      <c r="FF116" s="99"/>
      <c r="FG116" s="99"/>
      <c r="FH116" s="99"/>
      <c r="FI116" s="99"/>
      <c r="FJ116" s="99"/>
      <c r="FK116" s="99"/>
      <c r="FL116" s="99"/>
      <c r="FM116" s="99"/>
      <c r="FN116" s="99"/>
      <c r="FO116" s="99"/>
      <c r="FP116" s="99"/>
      <c r="FQ116" s="99"/>
      <c r="FR116" s="99"/>
      <c r="FS116" s="99"/>
      <c r="FT116" s="99"/>
      <c r="FU116" s="99"/>
      <c r="FV116" s="99"/>
      <c r="FW116" s="99"/>
      <c r="FX116" s="99"/>
      <c r="FY116" s="99"/>
      <c r="FZ116" s="99"/>
      <c r="GA116" s="99"/>
      <c r="GB116" s="99"/>
      <c r="GC116" s="99"/>
      <c r="GD116" s="99"/>
      <c r="GE116" s="99"/>
      <c r="GF116" s="99"/>
      <c r="GG116" s="99"/>
      <c r="GH116" s="99"/>
      <c r="GI116" s="99"/>
      <c r="GJ116" s="99"/>
      <c r="GK116" s="99"/>
      <c r="GL116" s="99"/>
      <c r="GM116" s="99"/>
      <c r="GN116" s="99"/>
      <c r="GO116" s="99"/>
      <c r="GP116" s="99"/>
      <c r="GQ116" s="99"/>
      <c r="GR116" s="99"/>
      <c r="GS116" s="99"/>
      <c r="GT116" s="99"/>
      <c r="GU116" s="99"/>
      <c r="GV116" s="99"/>
      <c r="GW116" s="99"/>
      <c r="GX116" s="99"/>
      <c r="GY116" s="99"/>
      <c r="GZ116" s="99"/>
      <c r="HA116" s="99"/>
      <c r="HB116" s="99"/>
      <c r="HC116" s="99"/>
      <c r="HD116" s="99"/>
      <c r="HE116" s="99"/>
      <c r="HF116" s="99"/>
      <c r="HG116" s="99"/>
      <c r="HH116" s="99"/>
      <c r="HI116" s="99"/>
      <c r="HJ116" s="99"/>
      <c r="HK116" s="99"/>
      <c r="HL116" s="99"/>
      <c r="HM116" s="99"/>
      <c r="HN116" s="99"/>
      <c r="HO116" s="99"/>
      <c r="HP116" s="99"/>
      <c r="HQ116" s="99"/>
      <c r="HR116" s="99"/>
      <c r="HS116" s="99"/>
      <c r="HT116" s="99"/>
      <c r="HU116" s="99"/>
      <c r="HV116" s="99"/>
      <c r="HW116" s="99"/>
      <c r="HX116" s="99"/>
      <c r="HY116" s="99"/>
      <c r="HZ116" s="99"/>
      <c r="IA116" s="99"/>
      <c r="IB116" s="99"/>
      <c r="IC116" s="99"/>
      <c r="ID116" s="99"/>
      <c r="IE116" s="99"/>
      <c r="IF116" s="99"/>
      <c r="IG116" s="99"/>
      <c r="IH116" s="99"/>
      <c r="II116" s="99"/>
      <c r="IJ116" s="99"/>
      <c r="IK116" s="99"/>
      <c r="IL116" s="99"/>
      <c r="IM116" s="99"/>
      <c r="IN116" s="99"/>
      <c r="IO116" s="99"/>
      <c r="IP116" s="99"/>
      <c r="IQ116" s="99"/>
      <c r="IR116" s="99"/>
      <c r="IS116" s="99"/>
      <c r="IT116" s="99"/>
      <c r="IU116" s="99"/>
      <c r="IV116" s="99"/>
      <c r="IW116" s="99"/>
      <c r="IX116" s="99"/>
      <c r="IY116" s="99"/>
      <c r="IZ116" s="99"/>
      <c r="JA116" s="99"/>
      <c r="JB116" s="99"/>
      <c r="JC116" s="99"/>
      <c r="JD116" s="99"/>
      <c r="JE116" s="99"/>
      <c r="JF116" s="99"/>
      <c r="JG116" s="99"/>
      <c r="JH116" s="99"/>
      <c r="JI116" s="99"/>
      <c r="JJ116" s="99"/>
      <c r="JK116" s="99"/>
      <c r="JL116" s="99"/>
      <c r="JM116" s="99"/>
      <c r="JN116" s="99"/>
      <c r="JO116" s="99"/>
      <c r="JP116" s="99"/>
      <c r="JQ116" s="99"/>
      <c r="JR116" s="99"/>
      <c r="JS116" s="99"/>
      <c r="JT116" s="99"/>
      <c r="JU116" s="99"/>
      <c r="JV116" s="99"/>
      <c r="JW116" s="99"/>
      <c r="JX116" s="99"/>
      <c r="JY116" s="99"/>
      <c r="KH116" s="103">
        <v>14</v>
      </c>
      <c r="KI116" s="100">
        <f>KI82/(10^('Attenuation due to air absorpti'!$C$9*KI20/20))</f>
        <v>166131.67368685207</v>
      </c>
      <c r="KJ116" s="100">
        <f>KJ82/(10^('Attenuation due to air absorpti'!$C$9*KJ20/20))</f>
        <v>127796.66484095475</v>
      </c>
      <c r="KK116" s="100">
        <f>KK82/(10^('Attenuation due to air absorpti'!$C$9*KK20/20))</f>
        <v>113593.58024887742</v>
      </c>
      <c r="KL116" s="100">
        <f>KL82/(10^('Attenuation due to air absorpti'!$C$9*KL20/20))</f>
        <v>101895.04738656705</v>
      </c>
      <c r="KM116" s="100">
        <f>KM82/(10^('Attenuation due to air absorpti'!$C$9*KM20/20))</f>
        <v>92172.442039095273</v>
      </c>
      <c r="KN116" s="100">
        <f>KN82/(10^('Attenuation due to air absorpti'!$C$9*KN20/20))</f>
        <v>84007.691017771693</v>
      </c>
      <c r="KO116" s="100">
        <f>KO82/(10^('Attenuation due to air absorpti'!$C$9*KO20/20))</f>
        <v>77079.043181644083</v>
      </c>
      <c r="KP116" s="100">
        <f>KP82/(10^('Attenuation due to air absorpti'!$C$9*KP20/20))</f>
        <v>71140.417578245717</v>
      </c>
      <c r="KQ116" s="100">
        <f>KQ82/(10^('Attenuation due to air absorpti'!$C$9*KQ20/20))</f>
        <v>66003.00231112304</v>
      </c>
      <c r="KR116" s="100">
        <f>KR82/(10^('Attenuation due to air absorpti'!$C$9*KR20/20))</f>
        <v>61520.8264169096</v>
      </c>
      <c r="KS116" s="100">
        <f>KS82/(10^('Attenuation due to air absorpti'!$C$9*KS20/20))</f>
        <v>57579.965197891193</v>
      </c>
      <c r="KT116" s="100">
        <f>KT82/(10^('Attenuation due to air absorpti'!$C$9*KT20/20))</f>
        <v>54090.598396373709</v>
      </c>
      <c r="KU116" s="100">
        <f>KU82/(10^('Attenuation due to air absorpti'!$C$9*KU20/20))</f>
        <v>50981.186058732754</v>
      </c>
      <c r="KV116" s="100">
        <f>KV82/(10^('Attenuation due to air absorpti'!$C$9*KV20/20))</f>
        <v>48194.18268276201</v>
      </c>
      <c r="KW116" s="100">
        <f>KW82/(10^('Attenuation due to air absorpti'!$C$9*KW20/20))</f>
        <v>45682.861781962856</v>
      </c>
      <c r="KX116" s="100">
        <f>KX82/(10^('Attenuation due to air absorpti'!$C$9*KX20/20))</f>
        <v>43408.943120353237</v>
      </c>
      <c r="KY116" s="100">
        <f>KY82/(10^('Attenuation due to air absorpti'!$C$9*KY20/20))</f>
        <v>41340.803293328754</v>
      </c>
      <c r="KZ116" s="100">
        <f>KZ82/(10^('Attenuation due to air absorpti'!$C$9*KZ20/20))</f>
        <v>39452.113441692294</v>
      </c>
      <c r="LA116" s="100">
        <f>LA82/(10^('Attenuation due to air absorpti'!$C$9*LA20/20))</f>
        <v>39452.113441692294</v>
      </c>
      <c r="LB116" s="100">
        <f>LB82/(10^('Attenuation due to air absorpti'!$C$9*LB20/20))</f>
        <v>36737.036218187568</v>
      </c>
      <c r="LC116" s="100">
        <f>LC82/(10^('Attenuation due to air absorpti'!$C$9*LC20/20))</f>
        <v>35508.234408741344</v>
      </c>
      <c r="LD116" s="100">
        <f>LD82/(10^('Attenuation due to air absorpti'!$C$9*LD20/20))</f>
        <v>34354.889493661642</v>
      </c>
      <c r="LE116" s="100">
        <f>LE82/(10^('Attenuation due to air absorpti'!$C$9*LE20/20))</f>
        <v>33270.349851187828</v>
      </c>
      <c r="LF116" s="100">
        <f>LF82/(10^('Attenuation due to air absorpti'!$C$9*LF20/20))</f>
        <v>32248.71365343349</v>
      </c>
      <c r="LG116" s="100">
        <f>LG82/(10^('Attenuation due to air absorpti'!$C$9*LG20/20))</f>
        <v>31284.72745102768</v>
      </c>
      <c r="LH116" s="100">
        <f>LH82/(10^('Attenuation due to air absorpti'!$C$9*LH20/20))</f>
        <v>30373.700566960721</v>
      </c>
      <c r="LI116" s="100">
        <f>LI82/(10^('Attenuation due to air absorpti'!$C$9*LI20/20))</f>
        <v>29511.432537939068</v>
      </c>
      <c r="LJ116" s="100">
        <f>LJ82/(10^('Attenuation due to air absorpti'!$C$9*LJ20/20))</f>
        <v>28694.151370953274</v>
      </c>
      <c r="LK116" s="100">
        <f>LK82/(10^('Attenuation due to air absorpti'!$C$9*LK20/20))</f>
        <v>27918.460802652891</v>
      </c>
      <c r="LL116" s="100">
        <f>LL82/(10^('Attenuation due to air absorpti'!$C$9*LL20/20))</f>
        <v>27181.295083597772</v>
      </c>
      <c r="LM116" s="100">
        <f>LM82/(10^('Attenuation due to air absorpti'!$C$9*LM20/20))</f>
        <v>26479.880077049736</v>
      </c>
      <c r="LN116" s="100">
        <f>LN82/(10^('Attenuation due to air absorpti'!$C$9*LN20/20))</f>
        <v>25811.699676977583</v>
      </c>
      <c r="LO116" s="100">
        <f>LO82/(10^('Attenuation due to air absorpti'!$C$9*LO20/20))</f>
        <v>25174.466723440251</v>
      </c>
      <c r="LP116" s="100">
        <f>LP82/(10^('Attenuation due to air absorpti'!$C$9*LP20/20))</f>
        <v>24566.097734089359</v>
      </c>
      <c r="LQ116" s="100">
        <f>LQ82/(10^('Attenuation due to air absorpti'!$C$9*LQ20/20))</f>
        <v>23984.690884903328</v>
      </c>
      <c r="LR116" s="100">
        <f>LR82/(10^('Attenuation due to air absorpti'!$C$9*LR20/20))</f>
        <v>23428.506766688104</v>
      </c>
      <c r="LS116" s="100">
        <f>LS82/(10^('Attenuation due to air absorpti'!$C$9*LS20/20))</f>
        <v>23461.195009814521</v>
      </c>
      <c r="LT116" s="100">
        <f>LT82/(10^('Attenuation due to air absorpti'!$C$9*LT20/20))</f>
        <v>22637.953930497904</v>
      </c>
      <c r="LU116" s="100">
        <f>LU82/(10^('Attenuation due to air absorpti'!$C$9*LU20/20))</f>
        <v>22243.983766481495</v>
      </c>
      <c r="LV116" s="100">
        <f>LV82/(10^('Attenuation due to air absorpti'!$C$9*LV20/20))</f>
        <v>21861.230888738224</v>
      </c>
      <c r="LW116" s="100">
        <f>LW82/(10^('Attenuation due to air absorpti'!$C$9*LW20/20))</f>
        <v>21489.298935123967</v>
      </c>
      <c r="LX116" s="100">
        <f>LX82/(10^('Attenuation due to air absorpti'!$C$9*LX20/20))</f>
        <v>21127.804478083061</v>
      </c>
      <c r="LY116" s="100">
        <f>LY82/(10^('Attenuation due to air absorpti'!$C$9*LY20/20))</f>
        <v>20776.377080630096</v>
      </c>
      <c r="LZ116" s="100">
        <f>LZ82/(10^('Attenuation due to air absorpti'!$C$9*LZ20/20))</f>
        <v>20434.659251272744</v>
      </c>
      <c r="MA116" s="100">
        <f>MA82/(10^('Attenuation due to air absorpti'!$C$9*MA20/20))</f>
        <v>20102.306317123286</v>
      </c>
      <c r="MB116" s="100">
        <f>MB82/(10^('Attenuation due to air absorpti'!$C$9*MB20/20))</f>
        <v>19778.986231468076</v>
      </c>
      <c r="MC116" s="100">
        <f>MC82/(10^('Attenuation due to air absorpti'!$C$9*MC20/20))</f>
        <v>19464.379329512434</v>
      </c>
      <c r="MD116" s="100">
        <f>MD82/(10^('Attenuation due to air absorpti'!$C$9*MD20/20))</f>
        <v>19158.17804383496</v>
      </c>
      <c r="ME116" s="100">
        <f>ME82/(10^('Attenuation due to air absorpti'!$C$9*ME20/20))</f>
        <v>18860.086589220682</v>
      </c>
      <c r="MF116" s="100">
        <f>MF82/(10^('Attenuation due to air absorpti'!$C$9*MF20/20))</f>
        <v>18569.820624952383</v>
      </c>
      <c r="MG116" s="100">
        <f>MG82/(10^('Attenuation due to air absorpti'!$C$9*MG20/20))</f>
        <v>18287.106901286068</v>
      </c>
      <c r="MH116" s="100">
        <f>MH82/(10^('Attenuation due to air absorpti'!$C$9*MH20/20))</f>
        <v>18011.682895685764</v>
      </c>
      <c r="MI116" s="100">
        <f>MI82/(10^('Attenuation due to air absorpti'!$C$9*MI20/20))</f>
        <v>17743.296443416308</v>
      </c>
      <c r="MJ116" s="100">
        <f>MJ82/(10^('Attenuation due to air absorpti'!$C$9*MJ20/20))</f>
        <v>17481.705366265411</v>
      </c>
      <c r="MK116" s="100"/>
      <c r="ML116" s="100"/>
      <c r="MM116" s="100"/>
      <c r="MN116" s="100"/>
      <c r="MO116" s="100"/>
      <c r="MP116" s="100"/>
      <c r="MQ116" s="100"/>
      <c r="MR116" s="100"/>
      <c r="MS116" s="100"/>
      <c r="MT116" s="100"/>
      <c r="MU116" s="100"/>
      <c r="MV116" s="100"/>
      <c r="MW116" s="100"/>
      <c r="MX116" s="100"/>
      <c r="MY116" s="100"/>
      <c r="MZ116" s="100"/>
      <c r="NA116" s="100"/>
      <c r="NB116" s="100"/>
      <c r="NC116" s="100"/>
      <c r="ND116" s="100"/>
      <c r="NG116" s="100"/>
      <c r="NH116" s="100"/>
      <c r="NI116" s="100"/>
      <c r="NJ116" s="100"/>
      <c r="NK116" s="100"/>
      <c r="NL116" s="100"/>
      <c r="NM116" s="100"/>
      <c r="NN116" s="100"/>
      <c r="NO116" s="100"/>
      <c r="NP116" s="100"/>
      <c r="NQ116" s="100"/>
      <c r="NR116" s="100"/>
      <c r="NS116" s="100"/>
      <c r="NT116" s="100"/>
      <c r="NU116" s="100"/>
      <c r="NV116" s="100"/>
      <c r="NW116" s="100"/>
      <c r="NX116" s="100"/>
      <c r="NY116" s="100"/>
      <c r="NZ116" s="100"/>
      <c r="OA116" s="100"/>
      <c r="OB116" s="100"/>
      <c r="OC116" s="100"/>
      <c r="OD116" s="100"/>
      <c r="OE116" s="100"/>
      <c r="OF116" s="100"/>
      <c r="OG116" s="100"/>
      <c r="OH116" s="100"/>
      <c r="OI116" s="100"/>
      <c r="OJ116" s="100"/>
      <c r="OK116" s="100"/>
      <c r="OL116" s="100"/>
      <c r="OM116" s="100"/>
      <c r="ON116" s="100"/>
      <c r="OO116" s="100"/>
      <c r="OP116" s="100"/>
      <c r="OQ116" s="100"/>
      <c r="OR116" s="100"/>
      <c r="OS116" s="100"/>
      <c r="OT116" s="100"/>
      <c r="OU116" s="100"/>
      <c r="OV116" s="100"/>
      <c r="OW116" s="100"/>
      <c r="OX116" s="100"/>
      <c r="OY116" s="100"/>
      <c r="OZ116" s="100"/>
      <c r="PA116" s="100"/>
      <c r="PB116" s="100"/>
      <c r="PC116" s="100"/>
      <c r="PD116" s="100"/>
      <c r="PE116" s="100"/>
      <c r="PF116" s="100"/>
      <c r="PG116" s="100"/>
      <c r="PH116" s="100"/>
      <c r="PI116" s="100"/>
      <c r="PJ116" s="100"/>
      <c r="PK116" s="100"/>
    </row>
    <row r="117" spans="1:427" x14ac:dyDescent="0.2">
      <c r="A117" s="92"/>
      <c r="B117" s="92"/>
      <c r="C117" s="101">
        <v>15</v>
      </c>
      <c r="D117" s="98"/>
      <c r="E117" s="98"/>
      <c r="F117" s="98"/>
      <c r="G117" s="98"/>
      <c r="H117" s="98"/>
      <c r="I117" s="98"/>
      <c r="J117" s="98"/>
      <c r="K117" s="98"/>
      <c r="L117" s="98"/>
      <c r="M117" s="98"/>
      <c r="N117" s="98"/>
      <c r="O117" s="98"/>
      <c r="P117" s="98"/>
      <c r="Q117" s="98"/>
      <c r="R117" s="98"/>
      <c r="S117" s="98"/>
      <c r="T117" s="98"/>
      <c r="U117" s="98"/>
      <c r="V117" s="98"/>
      <c r="W117" s="98"/>
      <c r="X117" s="98"/>
      <c r="Y117" s="98"/>
      <c r="Z117" s="98"/>
      <c r="AA117" s="98"/>
      <c r="AB117" s="98"/>
      <c r="AC117" s="98"/>
      <c r="AD117" s="98"/>
      <c r="AE117" s="98"/>
      <c r="AF117" s="98"/>
      <c r="AG117" s="98"/>
      <c r="AH117" s="98"/>
      <c r="AI117" s="98"/>
      <c r="AJ117" s="98"/>
      <c r="AK117" s="98"/>
      <c r="AL117" s="98"/>
      <c r="AM117" s="98"/>
      <c r="AN117" s="98"/>
      <c r="AO117" s="98"/>
      <c r="AP117" s="98"/>
      <c r="AQ117" s="98"/>
      <c r="AR117" s="98"/>
      <c r="AS117" s="98"/>
      <c r="AT117" s="98"/>
      <c r="AU117" s="98"/>
      <c r="AV117" s="98"/>
      <c r="AW117" s="98"/>
      <c r="AX117" s="98"/>
      <c r="AY117" s="98"/>
      <c r="AZ117" s="98"/>
      <c r="BA117" s="98"/>
      <c r="BB117" s="98"/>
      <c r="BC117" s="98"/>
      <c r="BD117" s="98"/>
      <c r="BE117" s="98"/>
      <c r="BF117" s="98"/>
      <c r="BG117" s="98"/>
      <c r="BH117" s="98"/>
      <c r="BI117" s="98"/>
      <c r="BJ117" s="98"/>
      <c r="BK117" s="98"/>
      <c r="BL117" s="98"/>
      <c r="BM117" s="98"/>
      <c r="BN117" s="98"/>
      <c r="BO117" s="98"/>
      <c r="BP117" s="98"/>
      <c r="BQ117" s="98"/>
      <c r="BR117" s="98"/>
      <c r="BS117" s="98"/>
      <c r="BT117" s="98"/>
      <c r="BU117" s="98"/>
      <c r="BV117" s="98"/>
      <c r="BW117" s="98"/>
      <c r="BX117" s="98"/>
      <c r="BY117" s="98"/>
      <c r="BZ117" s="98"/>
      <c r="CA117" s="98"/>
      <c r="CB117" s="98"/>
      <c r="CC117" s="98"/>
      <c r="CD117" s="98"/>
      <c r="CE117" s="98"/>
      <c r="CF117" s="98"/>
      <c r="CG117" s="98"/>
      <c r="CH117" s="98"/>
      <c r="CI117" s="98"/>
      <c r="CJ117" s="98"/>
      <c r="CK117" s="98"/>
      <c r="CL117" s="98"/>
      <c r="CM117" s="98"/>
      <c r="CN117" s="98"/>
      <c r="CO117" s="98"/>
      <c r="CP117" s="98"/>
      <c r="CQ117" s="98"/>
      <c r="CR117" s="98"/>
      <c r="CS117" s="98"/>
      <c r="CT117" s="98"/>
      <c r="CU117" s="98"/>
      <c r="CV117" s="98"/>
      <c r="CW117" s="98"/>
      <c r="CX117" s="98"/>
      <c r="CY117" s="98"/>
      <c r="CZ117" s="98"/>
      <c r="DA117" s="98"/>
      <c r="DB117" s="98"/>
      <c r="DC117" s="98"/>
      <c r="DD117" s="98"/>
      <c r="DE117" s="98"/>
      <c r="DF117" s="98"/>
      <c r="DG117" s="98"/>
      <c r="DH117" s="98"/>
      <c r="DI117" s="98"/>
      <c r="DJ117" s="98"/>
      <c r="DK117" s="98"/>
      <c r="DL117" s="98"/>
      <c r="DM117" s="98"/>
      <c r="DN117" s="98"/>
      <c r="DO117" s="98"/>
      <c r="DP117" s="98"/>
      <c r="DQ117" s="98"/>
      <c r="DR117" s="98"/>
      <c r="DS117" s="98"/>
      <c r="DT117" s="98"/>
      <c r="DU117" s="98"/>
      <c r="DV117" s="98"/>
      <c r="DW117" s="98"/>
      <c r="DX117" s="98"/>
      <c r="DY117" s="98"/>
      <c r="DZ117" s="98"/>
      <c r="EA117" s="98"/>
      <c r="EB117" s="98"/>
      <c r="EC117" s="98"/>
      <c r="ED117" s="98"/>
      <c r="EE117" s="98"/>
      <c r="EF117" s="98"/>
      <c r="EG117" s="98"/>
      <c r="EH117" s="98"/>
      <c r="EI117" s="98"/>
      <c r="EJ117" s="98"/>
      <c r="EK117" s="98"/>
      <c r="EL117" s="98"/>
      <c r="EM117" s="98"/>
      <c r="EN117" s="98"/>
      <c r="EO117" s="98"/>
      <c r="EP117" s="98"/>
      <c r="EU117" s="94"/>
      <c r="EV117" s="94"/>
      <c r="EW117" s="94"/>
      <c r="EX117" s="102"/>
      <c r="EY117" s="99"/>
      <c r="EZ117" s="99"/>
      <c r="FA117" s="99"/>
      <c r="FB117" s="99"/>
      <c r="FC117" s="99"/>
      <c r="FD117" s="99"/>
      <c r="FE117" s="99"/>
      <c r="FF117" s="99"/>
      <c r="FG117" s="99"/>
      <c r="FH117" s="99"/>
      <c r="FI117" s="99"/>
      <c r="FJ117" s="99"/>
      <c r="FK117" s="99"/>
      <c r="FL117" s="99"/>
      <c r="FM117" s="99"/>
      <c r="FN117" s="99"/>
      <c r="FO117" s="99"/>
      <c r="FP117" s="99"/>
      <c r="FQ117" s="99"/>
      <c r="FR117" s="99"/>
      <c r="FS117" s="99"/>
      <c r="FT117" s="99"/>
      <c r="FU117" s="99"/>
      <c r="FV117" s="99"/>
      <c r="FW117" s="99"/>
      <c r="FX117" s="99"/>
      <c r="FY117" s="99"/>
      <c r="FZ117" s="99"/>
      <c r="GA117" s="99"/>
      <c r="GB117" s="99"/>
      <c r="GC117" s="99"/>
      <c r="GD117" s="99"/>
      <c r="GE117" s="99"/>
      <c r="GF117" s="99"/>
      <c r="GG117" s="99"/>
      <c r="GH117" s="99"/>
      <c r="GI117" s="99"/>
      <c r="GJ117" s="99"/>
      <c r="GK117" s="99"/>
      <c r="GL117" s="99"/>
      <c r="GM117" s="99"/>
      <c r="GN117" s="99"/>
      <c r="GO117" s="99"/>
      <c r="GP117" s="99"/>
      <c r="GQ117" s="99"/>
      <c r="GR117" s="99"/>
      <c r="GS117" s="99"/>
      <c r="GT117" s="99"/>
      <c r="GU117" s="99"/>
      <c r="GV117" s="99"/>
      <c r="GW117" s="99"/>
      <c r="GX117" s="99"/>
      <c r="GY117" s="99"/>
      <c r="GZ117" s="99"/>
      <c r="HA117" s="99"/>
      <c r="HB117" s="99"/>
      <c r="HC117" s="99"/>
      <c r="HD117" s="99"/>
      <c r="HE117" s="99"/>
      <c r="HF117" s="99"/>
      <c r="HG117" s="99"/>
      <c r="HH117" s="99"/>
      <c r="HI117" s="99"/>
      <c r="HJ117" s="99"/>
      <c r="HK117" s="99"/>
      <c r="HL117" s="99"/>
      <c r="HM117" s="99"/>
      <c r="HN117" s="99"/>
      <c r="HO117" s="99"/>
      <c r="HP117" s="99"/>
      <c r="HQ117" s="99"/>
      <c r="HR117" s="99"/>
      <c r="HS117" s="99"/>
      <c r="HT117" s="99"/>
      <c r="HU117" s="99"/>
      <c r="HV117" s="99"/>
      <c r="HW117" s="99"/>
      <c r="HX117" s="99"/>
      <c r="HY117" s="99"/>
      <c r="HZ117" s="99"/>
      <c r="IA117" s="99"/>
      <c r="IB117" s="99"/>
      <c r="IC117" s="99"/>
      <c r="ID117" s="99"/>
      <c r="IE117" s="99"/>
      <c r="IF117" s="99"/>
      <c r="IG117" s="99"/>
      <c r="IH117" s="99"/>
      <c r="II117" s="99"/>
      <c r="IJ117" s="99"/>
      <c r="IK117" s="99"/>
      <c r="IL117" s="99"/>
      <c r="IM117" s="99"/>
      <c r="IN117" s="99"/>
      <c r="IO117" s="99"/>
      <c r="IP117" s="99"/>
      <c r="IQ117" s="99"/>
      <c r="IR117" s="99"/>
      <c r="IS117" s="99"/>
      <c r="IT117" s="99"/>
      <c r="IU117" s="99"/>
      <c r="IV117" s="99"/>
      <c r="IW117" s="99"/>
      <c r="IX117" s="99"/>
      <c r="IY117" s="99"/>
      <c r="IZ117" s="99"/>
      <c r="JA117" s="99"/>
      <c r="JB117" s="99"/>
      <c r="JC117" s="99"/>
      <c r="JD117" s="99"/>
      <c r="JE117" s="99"/>
      <c r="JF117" s="99"/>
      <c r="JG117" s="99"/>
      <c r="JH117" s="99"/>
      <c r="JI117" s="99"/>
      <c r="JJ117" s="99"/>
      <c r="JK117" s="99"/>
      <c r="JL117" s="99"/>
      <c r="JM117" s="99"/>
      <c r="JN117" s="99"/>
      <c r="JO117" s="99"/>
      <c r="JP117" s="99"/>
      <c r="JQ117" s="99"/>
      <c r="JR117" s="99"/>
      <c r="JS117" s="99"/>
      <c r="JT117" s="99"/>
      <c r="JU117" s="99"/>
      <c r="JV117" s="99"/>
      <c r="JW117" s="99"/>
      <c r="JX117" s="99"/>
      <c r="JY117" s="99"/>
      <c r="KH117" s="103">
        <v>15</v>
      </c>
      <c r="KI117" s="100">
        <f>KI83/(10^('Attenuation due to air absorpti'!$C$9*KI21/20))</f>
        <v>167670.66510592826</v>
      </c>
      <c r="KJ117" s="100">
        <f>KJ83/(10^('Attenuation due to air absorpti'!$C$9*KJ21/20))</f>
        <v>128427.98878957421</v>
      </c>
      <c r="KK117" s="100">
        <f>KK83/(10^('Attenuation due to air absorpti'!$C$9*KK21/20))</f>
        <v>114013.25682982887</v>
      </c>
      <c r="KL117" s="100">
        <f>KL83/(10^('Attenuation due to air absorpti'!$C$9*KL21/20))</f>
        <v>102180.95447161786</v>
      </c>
      <c r="KM117" s="100">
        <f>KM83/(10^('Attenuation due to air absorpti'!$C$9*KM21/20))</f>
        <v>92371.483274436541</v>
      </c>
      <c r="KN117" s="100">
        <f>KN83/(10^('Attenuation due to air absorpti'!$C$9*KN21/20))</f>
        <v>84148.824637415353</v>
      </c>
      <c r="KO117" s="100">
        <f>KO83/(10^('Attenuation due to air absorpti'!$C$9*KO21/20))</f>
        <v>77180.630183801302</v>
      </c>
      <c r="KP117" s="100">
        <f>KP83/(10^('Attenuation due to air absorpti'!$C$9*KP21/20))</f>
        <v>71214.405308228132</v>
      </c>
      <c r="KQ117" s="100">
        <f>KQ83/(10^('Attenuation due to air absorpti'!$C$9*KQ21/20))</f>
        <v>66057.355054425629</v>
      </c>
      <c r="KR117" s="100">
        <f>KR83/(10^('Attenuation due to air absorpti'!$C$9*KR21/20))</f>
        <v>61560.972009150035</v>
      </c>
      <c r="KS117" s="100">
        <f>KS83/(10^('Attenuation due to air absorpti'!$C$9*KS21/20))</f>
        <v>57609.677667885342</v>
      </c>
      <c r="KT117" s="100">
        <f>KT83/(10^('Attenuation due to air absorpti'!$C$9*KT21/20))</f>
        <v>54112.549674981376</v>
      </c>
      <c r="KU117" s="100">
        <f>KU83/(10^('Attenuation due to air absorpti'!$C$9*KU21/20))</f>
        <v>50997.298796018309</v>
      </c>
      <c r="KV117" s="100">
        <f>KV83/(10^('Attenuation due to air absorpti'!$C$9*KV21/20))</f>
        <v>48205.860724359438</v>
      </c>
      <c r="KW117" s="100">
        <f>KW83/(10^('Attenuation due to air absorpti'!$C$9*KW21/20))</f>
        <v>45691.143717332576</v>
      </c>
      <c r="KX117" s="100">
        <f>KX83/(10^('Attenuation due to air absorpti'!$C$9*KX21/20))</f>
        <v>43414.606450678562</v>
      </c>
      <c r="KY117" s="100">
        <f>KY83/(10^('Attenuation due to air absorpti'!$C$9*KY21/20))</f>
        <v>41344.43628776486</v>
      </c>
      <c r="KZ117" s="100">
        <f>KZ83/(10^('Attenuation due to air absorpti'!$C$9*KZ21/20))</f>
        <v>39454.165470885157</v>
      </c>
      <c r="LA117" s="100">
        <f>LA83/(10^('Attenuation due to air absorpti'!$C$9*LA21/20))</f>
        <v>39454.165470885157</v>
      </c>
      <c r="LB117" s="100">
        <f>LB83/(10^('Attenuation due to air absorpti'!$C$9*LB21/20))</f>
        <v>36737.036692402638</v>
      </c>
      <c r="LC117" s="100">
        <f>LC83/(10^('Attenuation due to air absorpti'!$C$9*LC21/20))</f>
        <v>35507.47760866343</v>
      </c>
      <c r="LD117" s="100">
        <f>LD83/(10^('Attenuation due to air absorpti'!$C$9*LD21/20))</f>
        <v>34353.512520421806</v>
      </c>
      <c r="LE117" s="100">
        <f>LE83/(10^('Attenuation due to air absorpti'!$C$9*LE21/20))</f>
        <v>33268.465859705575</v>
      </c>
      <c r="LF117" s="100">
        <f>LF83/(10^('Attenuation due to air absorpti'!$C$9*LF21/20))</f>
        <v>32246.416342860484</v>
      </c>
      <c r="LG117" s="100">
        <f>LG83/(10^('Attenuation due to air absorpti'!$C$9*LG21/20))</f>
        <v>31282.094638734114</v>
      </c>
      <c r="LH117" s="100">
        <f>LH83/(10^('Attenuation due to air absorpti'!$C$9*LH21/20))</f>
        <v>30370.797048938522</v>
      </c>
      <c r="LI117" s="100">
        <f>LI83/(10^('Attenuation due to air absorpti'!$C$9*LI21/20))</f>
        <v>29508.31239012512</v>
      </c>
      <c r="LJ117" s="100">
        <f>LJ83/(10^('Attenuation due to air absorpti'!$C$9*LJ21/20))</f>
        <v>28690.859809936377</v>
      </c>
      <c r="LK117" s="100">
        <f>LK83/(10^('Attenuation due to air absorpti'!$C$9*LK21/20))</f>
        <v>27915.03569718061</v>
      </c>
      <c r="LL117" s="100">
        <f>LL83/(10^('Attenuation due to air absorpti'!$C$9*LL21/20))</f>
        <v>27177.76818786066</v>
      </c>
      <c r="LM117" s="100">
        <f>LM83/(10^('Attenuation due to air absorpti'!$C$9*LM21/20))</f>
        <v>26476.278041173122</v>
      </c>
      <c r="LN117" s="100">
        <f>LN83/(10^('Attenuation due to air absorpti'!$C$9*LN21/20))</f>
        <v>25808.044878250905</v>
      </c>
      <c r="LO117" s="100">
        <f>LO83/(10^('Attenuation due to air absorpti'!$C$9*LO21/20))</f>
        <v>25170.777952649412</v>
      </c>
      <c r="LP117" s="100">
        <f>LP83/(10^('Attenuation due to air absorpti'!$C$9*LP21/20))</f>
        <v>24562.39076422053</v>
      </c>
      <c r="LQ117" s="100">
        <f>LQ83/(10^('Attenuation due to air absorpti'!$C$9*LQ21/20))</f>
        <v>23980.97894395937</v>
      </c>
      <c r="LR117" s="100">
        <f>LR83/(10^('Attenuation due to air absorpti'!$C$9*LR21/20))</f>
        <v>23424.800932032194</v>
      </c>
      <c r="LS117" s="100">
        <f>LS83/(10^('Attenuation due to air absorpti'!$C$9*LS21/20))</f>
        <v>23456.486817368339</v>
      </c>
      <c r="LT117" s="100">
        <f>LT83/(10^('Attenuation due to air absorpti'!$C$9*LT21/20))</f>
        <v>22632.556115425352</v>
      </c>
      <c r="LU117" s="100">
        <f>LU83/(10^('Attenuation due to air absorpti'!$C$9*LU21/20))</f>
        <v>22238.303352125306</v>
      </c>
      <c r="LV117" s="100">
        <f>LV83/(10^('Attenuation due to air absorpti'!$C$9*LV21/20))</f>
        <v>21855.304027111757</v>
      </c>
      <c r="LW117" s="100">
        <f>LW83/(10^('Attenuation due to air absorpti'!$C$9*LW21/20))</f>
        <v>21483.158264036352</v>
      </c>
      <c r="LX117" s="100">
        <f>LX83/(10^('Attenuation due to air absorpti'!$C$9*LX21/20))</f>
        <v>21121.479458887643</v>
      </c>
      <c r="LY117" s="100">
        <f>LY83/(10^('Attenuation due to air absorpti'!$C$9*LY21/20))</f>
        <v>20769.894303024972</v>
      </c>
      <c r="LZ117" s="100">
        <f>LZ83/(10^('Attenuation due to air absorpti'!$C$9*LZ21/20))</f>
        <v>20428.04270834327</v>
      </c>
      <c r="MA117" s="100">
        <f>MA83/(10^('Attenuation due to air absorpti'!$C$9*MA21/20))</f>
        <v>20095.577653529883</v>
      </c>
      <c r="MB117" s="100">
        <f>MB83/(10^('Attenuation due to air absorpti'!$C$9*MB21/20))</f>
        <v>19772.164967415327</v>
      </c>
      <c r="MC117" s="100">
        <f>MC83/(10^('Attenuation due to air absorpti'!$C$9*MC21/20))</f>
        <v>19457.483062887575</v>
      </c>
      <c r="MD117" s="100">
        <f>MD83/(10^('Attenuation due to air absorpti'!$C$9*MD21/20))</f>
        <v>19151.22263267525</v>
      </c>
      <c r="ME117" s="100">
        <f>ME83/(10^('Attenuation due to air absorpti'!$C$9*ME21/20))</f>
        <v>18853.086316459878</v>
      </c>
      <c r="MF117" s="100">
        <f>MF83/(10^('Attenuation due to air absorpti'!$C$9*MF21/20))</f>
        <v>18562.788347205355</v>
      </c>
      <c r="MG117" s="100">
        <f>MG83/(10^('Attenuation due to air absorpti'!$C$9*MG21/20))</f>
        <v>18280.054183256692</v>
      </c>
      <c r="MH117" s="100">
        <f>MH83/(10^('Attenuation due to air absorpti'!$C$9*MH21/20))</f>
        <v>18004.620131625281</v>
      </c>
      <c r="MI117" s="100">
        <f>MI83/(10^('Attenuation due to air absorpti'!$C$9*MI21/20))</f>
        <v>17736.232966916672</v>
      </c>
      <c r="MJ117" s="100">
        <f>MJ83/(10^('Attenuation due to air absorpti'!$C$9*MJ21/20))</f>
        <v>17474.649549543057</v>
      </c>
      <c r="MK117" s="100"/>
      <c r="ML117" s="100"/>
      <c r="MM117" s="100"/>
      <c r="MN117" s="100"/>
      <c r="MO117" s="100"/>
      <c r="MP117" s="100"/>
      <c r="MQ117" s="100"/>
      <c r="MR117" s="100"/>
      <c r="MS117" s="100"/>
      <c r="MT117" s="100"/>
      <c r="MU117" s="100"/>
      <c r="MV117" s="100"/>
      <c r="MW117" s="100"/>
      <c r="MX117" s="100"/>
      <c r="MY117" s="100"/>
      <c r="MZ117" s="100"/>
      <c r="NA117" s="100"/>
      <c r="NB117" s="100"/>
      <c r="NC117" s="100"/>
      <c r="ND117" s="100"/>
      <c r="NG117" s="100"/>
      <c r="NH117" s="100"/>
      <c r="NI117" s="100"/>
      <c r="NJ117" s="100"/>
      <c r="NK117" s="100"/>
      <c r="NL117" s="100"/>
      <c r="NM117" s="100"/>
      <c r="NN117" s="100"/>
      <c r="NO117" s="100"/>
      <c r="NP117" s="100"/>
      <c r="NQ117" s="100"/>
      <c r="NR117" s="100"/>
      <c r="NS117" s="100"/>
      <c r="NT117" s="100"/>
      <c r="NU117" s="100"/>
      <c r="NV117" s="100"/>
      <c r="NW117" s="100"/>
      <c r="NX117" s="100"/>
      <c r="NY117" s="100"/>
      <c r="NZ117" s="100"/>
      <c r="OA117" s="100"/>
      <c r="OB117" s="100"/>
      <c r="OC117" s="100"/>
      <c r="OD117" s="100"/>
      <c r="OE117" s="100"/>
      <c r="OF117" s="100"/>
      <c r="OG117" s="100"/>
      <c r="OH117" s="100"/>
      <c r="OI117" s="100"/>
      <c r="OJ117" s="100"/>
      <c r="OK117" s="100"/>
      <c r="OL117" s="100"/>
      <c r="OM117" s="100"/>
      <c r="ON117" s="100"/>
      <c r="OO117" s="100"/>
      <c r="OP117" s="100"/>
      <c r="OQ117" s="100"/>
      <c r="OR117" s="100"/>
      <c r="OS117" s="100"/>
      <c r="OT117" s="100"/>
      <c r="OU117" s="100"/>
      <c r="OV117" s="100"/>
      <c r="OW117" s="100"/>
      <c r="OX117" s="100"/>
      <c r="OY117" s="100"/>
      <c r="OZ117" s="100"/>
      <c r="PA117" s="100"/>
      <c r="PB117" s="100"/>
      <c r="PC117" s="100"/>
      <c r="PD117" s="100"/>
      <c r="PE117" s="100"/>
      <c r="PF117" s="100"/>
      <c r="PG117" s="100"/>
      <c r="PH117" s="100"/>
      <c r="PI117" s="100"/>
      <c r="PJ117" s="100"/>
      <c r="PK117" s="100"/>
    </row>
    <row r="118" spans="1:427" x14ac:dyDescent="0.2">
      <c r="A118" s="92"/>
      <c r="B118" s="92"/>
      <c r="C118" s="101">
        <v>16</v>
      </c>
      <c r="D118" s="98"/>
      <c r="E118" s="98"/>
      <c r="F118" s="98"/>
      <c r="G118" s="98"/>
      <c r="H118" s="98"/>
      <c r="I118" s="98"/>
      <c r="J118" s="98"/>
      <c r="K118" s="98"/>
      <c r="L118" s="98"/>
      <c r="M118" s="98"/>
      <c r="N118" s="98"/>
      <c r="O118" s="98"/>
      <c r="P118" s="98"/>
      <c r="Q118" s="98"/>
      <c r="R118" s="98"/>
      <c r="S118" s="98"/>
      <c r="T118" s="98"/>
      <c r="U118" s="98"/>
      <c r="V118" s="98"/>
      <c r="W118" s="98"/>
      <c r="X118" s="98"/>
      <c r="Y118" s="98"/>
      <c r="Z118" s="98"/>
      <c r="AA118" s="98"/>
      <c r="AB118" s="98"/>
      <c r="AC118" s="98"/>
      <c r="AD118" s="98"/>
      <c r="AE118" s="98"/>
      <c r="AF118" s="98"/>
      <c r="AG118" s="98"/>
      <c r="AH118" s="98"/>
      <c r="AI118" s="98"/>
      <c r="AJ118" s="98"/>
      <c r="AK118" s="98"/>
      <c r="AL118" s="98"/>
      <c r="AM118" s="98"/>
      <c r="AN118" s="98"/>
      <c r="AO118" s="98"/>
      <c r="AP118" s="98"/>
      <c r="AQ118" s="98"/>
      <c r="AR118" s="98"/>
      <c r="AS118" s="98"/>
      <c r="AT118" s="98"/>
      <c r="AU118" s="98"/>
      <c r="AV118" s="98"/>
      <c r="AW118" s="98"/>
      <c r="AX118" s="98"/>
      <c r="AY118" s="98"/>
      <c r="AZ118" s="98"/>
      <c r="BA118" s="98"/>
      <c r="BB118" s="98"/>
      <c r="BC118" s="98"/>
      <c r="BD118" s="98"/>
      <c r="BE118" s="98"/>
      <c r="BF118" s="98"/>
      <c r="BG118" s="98"/>
      <c r="BH118" s="98"/>
      <c r="BI118" s="98"/>
      <c r="BJ118" s="98"/>
      <c r="BK118" s="98"/>
      <c r="BL118" s="98"/>
      <c r="BM118" s="98"/>
      <c r="BN118" s="98"/>
      <c r="BO118" s="98"/>
      <c r="BP118" s="98"/>
      <c r="BQ118" s="98"/>
      <c r="BR118" s="98"/>
      <c r="BS118" s="98"/>
      <c r="BT118" s="98"/>
      <c r="BU118" s="98"/>
      <c r="BV118" s="98"/>
      <c r="BW118" s="98"/>
      <c r="BX118" s="98"/>
      <c r="BY118" s="98"/>
      <c r="BZ118" s="98"/>
      <c r="CA118" s="98"/>
      <c r="CB118" s="98"/>
      <c r="CC118" s="98"/>
      <c r="CD118" s="98"/>
      <c r="CE118" s="98"/>
      <c r="CF118" s="98"/>
      <c r="CG118" s="98"/>
      <c r="CH118" s="98"/>
      <c r="CI118" s="98"/>
      <c r="CJ118" s="98"/>
      <c r="CK118" s="98"/>
      <c r="CL118" s="98"/>
      <c r="CM118" s="98"/>
      <c r="CN118" s="98"/>
      <c r="CO118" s="98"/>
      <c r="CP118" s="98"/>
      <c r="CQ118" s="98"/>
      <c r="CR118" s="98"/>
      <c r="CS118" s="98"/>
      <c r="CT118" s="98"/>
      <c r="CU118" s="98"/>
      <c r="CV118" s="98"/>
      <c r="CW118" s="98"/>
      <c r="CX118" s="98"/>
      <c r="CY118" s="98"/>
      <c r="CZ118" s="98"/>
      <c r="DA118" s="98"/>
      <c r="DB118" s="98"/>
      <c r="DC118" s="98"/>
      <c r="DD118" s="98"/>
      <c r="DE118" s="98"/>
      <c r="DF118" s="98"/>
      <c r="DG118" s="98"/>
      <c r="DH118" s="98"/>
      <c r="DI118" s="98"/>
      <c r="DJ118" s="98"/>
      <c r="DK118" s="98"/>
      <c r="DL118" s="98"/>
      <c r="DM118" s="98"/>
      <c r="DN118" s="98"/>
      <c r="DO118" s="98"/>
      <c r="DP118" s="98"/>
      <c r="DQ118" s="98"/>
      <c r="DR118" s="98"/>
      <c r="DS118" s="98"/>
      <c r="DT118" s="98"/>
      <c r="DU118" s="98"/>
      <c r="DV118" s="98"/>
      <c r="DW118" s="98"/>
      <c r="DX118" s="98"/>
      <c r="DY118" s="98"/>
      <c r="DZ118" s="98"/>
      <c r="EA118" s="98"/>
      <c r="EB118" s="98"/>
      <c r="EC118" s="98"/>
      <c r="ED118" s="98"/>
      <c r="EE118" s="98"/>
      <c r="EF118" s="98"/>
      <c r="EG118" s="98"/>
      <c r="EH118" s="98"/>
      <c r="EI118" s="98"/>
      <c r="EJ118" s="98"/>
      <c r="EK118" s="98"/>
      <c r="EL118" s="98"/>
      <c r="EM118" s="98"/>
      <c r="EN118" s="98"/>
      <c r="EO118" s="98"/>
      <c r="EP118" s="98"/>
      <c r="EU118" s="94"/>
      <c r="EV118" s="94"/>
      <c r="EW118" s="94"/>
      <c r="EX118" s="102"/>
      <c r="EY118" s="99"/>
      <c r="EZ118" s="99"/>
      <c r="FA118" s="99"/>
      <c r="FB118" s="99"/>
      <c r="FC118" s="99"/>
      <c r="FD118" s="99"/>
      <c r="FE118" s="99"/>
      <c r="FF118" s="99"/>
      <c r="FG118" s="99"/>
      <c r="FH118" s="99"/>
      <c r="FI118" s="99"/>
      <c r="FJ118" s="99"/>
      <c r="FK118" s="99"/>
      <c r="FL118" s="99"/>
      <c r="FM118" s="99"/>
      <c r="FN118" s="99"/>
      <c r="FO118" s="99"/>
      <c r="FP118" s="99"/>
      <c r="FQ118" s="99"/>
      <c r="FR118" s="99"/>
      <c r="FS118" s="99"/>
      <c r="FT118" s="99"/>
      <c r="FU118" s="99"/>
      <c r="FV118" s="99"/>
      <c r="FW118" s="99"/>
      <c r="FX118" s="99"/>
      <c r="FY118" s="99"/>
      <c r="FZ118" s="99"/>
      <c r="GA118" s="99"/>
      <c r="GB118" s="99"/>
      <c r="GC118" s="99"/>
      <c r="GD118" s="99"/>
      <c r="GE118" s="99"/>
      <c r="GF118" s="99"/>
      <c r="GG118" s="99"/>
      <c r="GH118" s="99"/>
      <c r="GI118" s="99"/>
      <c r="GJ118" s="99"/>
      <c r="GK118" s="99"/>
      <c r="GL118" s="99"/>
      <c r="GM118" s="99"/>
      <c r="GN118" s="99"/>
      <c r="GO118" s="99"/>
      <c r="GP118" s="99"/>
      <c r="GQ118" s="99"/>
      <c r="GR118" s="99"/>
      <c r="GS118" s="99"/>
      <c r="GT118" s="99"/>
      <c r="GU118" s="99"/>
      <c r="GV118" s="99"/>
      <c r="GW118" s="99"/>
      <c r="GX118" s="99"/>
      <c r="GY118" s="99"/>
      <c r="GZ118" s="99"/>
      <c r="HA118" s="99"/>
      <c r="HB118" s="99"/>
      <c r="HC118" s="99"/>
      <c r="HD118" s="99"/>
      <c r="HE118" s="99"/>
      <c r="HF118" s="99"/>
      <c r="HG118" s="99"/>
      <c r="HH118" s="99"/>
      <c r="HI118" s="99"/>
      <c r="HJ118" s="99"/>
      <c r="HK118" s="99"/>
      <c r="HL118" s="99"/>
      <c r="HM118" s="99"/>
      <c r="HN118" s="99"/>
      <c r="HO118" s="99"/>
      <c r="HP118" s="99"/>
      <c r="HQ118" s="99"/>
      <c r="HR118" s="99"/>
      <c r="HS118" s="99"/>
      <c r="HT118" s="99"/>
      <c r="HU118" s="99"/>
      <c r="HV118" s="99"/>
      <c r="HW118" s="99"/>
      <c r="HX118" s="99"/>
      <c r="HY118" s="99"/>
      <c r="HZ118" s="99"/>
      <c r="IA118" s="99"/>
      <c r="IB118" s="99"/>
      <c r="IC118" s="99"/>
      <c r="ID118" s="99"/>
      <c r="IE118" s="99"/>
      <c r="IF118" s="99"/>
      <c r="IG118" s="99"/>
      <c r="IH118" s="99"/>
      <c r="II118" s="99"/>
      <c r="IJ118" s="99"/>
      <c r="IK118" s="99"/>
      <c r="IL118" s="99"/>
      <c r="IM118" s="99"/>
      <c r="IN118" s="99"/>
      <c r="IO118" s="99"/>
      <c r="IP118" s="99"/>
      <c r="IQ118" s="99"/>
      <c r="IR118" s="99"/>
      <c r="IS118" s="99"/>
      <c r="IT118" s="99"/>
      <c r="IU118" s="99"/>
      <c r="IV118" s="99"/>
      <c r="IW118" s="99"/>
      <c r="IX118" s="99"/>
      <c r="IY118" s="99"/>
      <c r="IZ118" s="99"/>
      <c r="JA118" s="99"/>
      <c r="JB118" s="99"/>
      <c r="JC118" s="99"/>
      <c r="JD118" s="99"/>
      <c r="JE118" s="99"/>
      <c r="JF118" s="99"/>
      <c r="JG118" s="99"/>
      <c r="JH118" s="99"/>
      <c r="JI118" s="99"/>
      <c r="JJ118" s="99"/>
      <c r="JK118" s="99"/>
      <c r="JL118" s="99"/>
      <c r="JM118" s="99"/>
      <c r="JN118" s="99"/>
      <c r="JO118" s="99"/>
      <c r="JP118" s="99"/>
      <c r="JQ118" s="99"/>
      <c r="JR118" s="99"/>
      <c r="JS118" s="99"/>
      <c r="JT118" s="99"/>
      <c r="JU118" s="99"/>
      <c r="JV118" s="99"/>
      <c r="JW118" s="99"/>
      <c r="JX118" s="99"/>
      <c r="JY118" s="99"/>
      <c r="KH118" s="103">
        <v>16</v>
      </c>
      <c r="KI118" s="100">
        <f>KI84/(10^('Attenuation due to air absorpti'!$C$9*KI22/20))</f>
        <v>169157.77931424027</v>
      </c>
      <c r="KJ118" s="100">
        <f>KJ84/(10^('Attenuation due to air absorpti'!$C$9*KJ22/20))</f>
        <v>129017.68017494275</v>
      </c>
      <c r="KK118" s="100">
        <f>KK84/(10^('Attenuation due to air absorpti'!$C$9*KK22/20))</f>
        <v>114398.90476079591</v>
      </c>
      <c r="KL118" s="100">
        <f>KL84/(10^('Attenuation due to air absorpti'!$C$9*KL22/20))</f>
        <v>102439.22843681333</v>
      </c>
      <c r="KM118" s="100">
        <f>KM84/(10^('Attenuation due to air absorpti'!$C$9*KM22/20))</f>
        <v>92547.975526857641</v>
      </c>
      <c r="KN118" s="100">
        <f>KN84/(10^('Attenuation due to air absorpti'!$C$9*KN22/20))</f>
        <v>84271.385186825355</v>
      </c>
      <c r="KO118" s="100">
        <f>KO84/(10^('Attenuation due to air absorpti'!$C$9*KO22/20))</f>
        <v>77266.752496999106</v>
      </c>
      <c r="KP118" s="100">
        <f>KP84/(10^('Attenuation due to air absorpti'!$C$9*KP22/20))</f>
        <v>71275.374790564427</v>
      </c>
      <c r="KQ118" s="100">
        <f>KQ84/(10^('Attenuation due to air absorpti'!$C$9*KQ22/20))</f>
        <v>66100.633640393906</v>
      </c>
      <c r="KR118" s="100">
        <f>KR84/(10^('Attenuation due to air absorpti'!$C$9*KR22/20))</f>
        <v>61591.604904458123</v>
      </c>
      <c r="KS118" s="100">
        <f>KS84/(10^('Attenuation due to air absorpti'!$C$9*KS22/20))</f>
        <v>57631.145170169599</v>
      </c>
      <c r="KT118" s="100">
        <f>KT84/(10^('Attenuation due to air absorpti'!$C$9*KT22/20))</f>
        <v>54127.296036417858</v>
      </c>
      <c r="KU118" s="100">
        <f>KU84/(10^('Attenuation due to air absorpti'!$C$9*KU22/20))</f>
        <v>51007.068354301082</v>
      </c>
      <c r="KV118" s="100">
        <f>KV84/(10^('Attenuation due to air absorpti'!$C$9*KV22/20))</f>
        <v>48211.916219777391</v>
      </c>
      <c r="KW118" s="100">
        <f>KW84/(10^('Attenuation due to air absorpti'!$C$9*KW22/20))</f>
        <v>45694.410945861542</v>
      </c>
      <c r="KX118" s="100">
        <f>KX84/(10^('Attenuation due to air absorpti'!$C$9*KX22/20))</f>
        <v>43415.771878497821</v>
      </c>
      <c r="KY118" s="100">
        <f>KY84/(10^('Attenuation due to air absorpti'!$C$9*KY22/20))</f>
        <v>41344.014037549343</v>
      </c>
      <c r="KZ118" s="100">
        <f>KZ84/(10^('Attenuation due to air absorpti'!$C$9*KZ22/20))</f>
        <v>39452.544002432027</v>
      </c>
      <c r="LA118" s="100">
        <f>LA84/(10^('Attenuation due to air absorpti'!$C$9*LA22/20))</f>
        <v>39452.544002432027</v>
      </c>
      <c r="LB118" s="100">
        <f>LB84/(10^('Attenuation due to air absorpti'!$C$9*LB22/20))</f>
        <v>36733.875490910294</v>
      </c>
      <c r="LC118" s="100">
        <f>LC84/(10^('Attenuation due to air absorpti'!$C$9*LC22/20))</f>
        <v>35503.776647554943</v>
      </c>
      <c r="LD118" s="100">
        <f>LD84/(10^('Attenuation due to air absorpti'!$C$9*LD22/20))</f>
        <v>34349.387632882674</v>
      </c>
      <c r="LE118" s="100">
        <f>LE84/(10^('Attenuation due to air absorpti'!$C$9*LE22/20))</f>
        <v>33264.011567751375</v>
      </c>
      <c r="LF118" s="100">
        <f>LF84/(10^('Attenuation due to air absorpti'!$C$9*LF22/20))</f>
        <v>32241.709959261243</v>
      </c>
      <c r="LG118" s="100">
        <f>LG84/(10^('Attenuation due to air absorpti'!$C$9*LG22/20))</f>
        <v>31277.199518002861</v>
      </c>
      <c r="LH118" s="100">
        <f>LH84/(10^('Attenuation due to air absorpti'!$C$9*LH22/20))</f>
        <v>30365.765177963764</v>
      </c>
      <c r="LI118" s="100">
        <f>LI84/(10^('Attenuation due to air absorpti'!$C$9*LI22/20))</f>
        <v>29503.186463170226</v>
      </c>
      <c r="LJ118" s="100">
        <f>LJ84/(10^('Attenuation due to air absorpti'!$C$9*LJ22/20))</f>
        <v>28685.674898651836</v>
      </c>
      <c r="LK118" s="100">
        <f>LK84/(10^('Attenuation due to air absorpti'!$C$9*LK22/20))</f>
        <v>27909.820600767973</v>
      </c>
      <c r="LL118" s="100">
        <f>LL84/(10^('Attenuation due to air absorpti'!$C$9*LL22/20))</f>
        <v>27172.546529300733</v>
      </c>
      <c r="LM118" s="100">
        <f>LM84/(10^('Attenuation due to air absorpti'!$C$9*LM22/20))</f>
        <v>26471.069160844443</v>
      </c>
      <c r="LN118" s="100">
        <f>LN84/(10^('Attenuation due to air absorpti'!$C$9*LN22/20))</f>
        <v>25802.8645651267</v>
      </c>
      <c r="LO118" s="100">
        <f>LO84/(10^('Attenuation due to air absorpti'!$C$9*LO22/20))</f>
        <v>25165.639044707292</v>
      </c>
      <c r="LP118" s="100">
        <f>LP84/(10^('Attenuation due to air absorpti'!$C$9*LP22/20))</f>
        <v>24557.303643090043</v>
      </c>
      <c r="LQ118" s="100">
        <f>LQ84/(10^('Attenuation due to air absorpti'!$C$9*LQ22/20))</f>
        <v>23975.951943699831</v>
      </c>
      <c r="LR118" s="100">
        <f>LR84/(10^('Attenuation due to air absorpti'!$C$9*LR22/20))</f>
        <v>23419.8406779248</v>
      </c>
      <c r="LS118" s="100">
        <f>LS84/(10^('Attenuation due to air absorpti'!$C$9*LS22/20))</f>
        <v>23450.523296577598</v>
      </c>
      <c r="LT118" s="100">
        <f>LT84/(10^('Attenuation due to air absorpti'!$C$9*LT22/20))</f>
        <v>22625.992324394876</v>
      </c>
      <c r="LU118" s="100">
        <f>LU84/(10^('Attenuation due to air absorpti'!$C$9*LU22/20))</f>
        <v>22231.498520952468</v>
      </c>
      <c r="LV118" s="100">
        <f>LV84/(10^('Attenuation due to air absorpti'!$C$9*LV22/20))</f>
        <v>21848.292371323281</v>
      </c>
      <c r="LW118" s="100">
        <f>LW84/(10^('Attenuation due to air absorpti'!$C$9*LW22/20))</f>
        <v>21475.97058536371</v>
      </c>
      <c r="LX118" s="100">
        <f>LX84/(10^('Attenuation due to air absorpti'!$C$9*LX22/20))</f>
        <v>21114.143478354184</v>
      </c>
      <c r="LY118" s="100">
        <f>LY84/(10^('Attenuation due to air absorpti'!$C$9*LY22/20))</f>
        <v>20762.434961110543</v>
      </c>
      <c r="LZ118" s="100">
        <f>LZ84/(10^('Attenuation due to air absorpti'!$C$9*LZ22/20))</f>
        <v>20420.482435463546</v>
      </c>
      <c r="MA118" s="100">
        <f>MA84/(10^('Attenuation due to air absorpti'!$C$9*MA22/20))</f>
        <v>20087.936613769569</v>
      </c>
      <c r="MB118" s="100">
        <f>MB84/(10^('Attenuation due to air absorpti'!$C$9*MB22/20))</f>
        <v>19764.461278177489</v>
      </c>
      <c r="MC118" s="100">
        <f>MC84/(10^('Attenuation due to air absorpti'!$C$9*MC22/20))</f>
        <v>19449.732992865633</v>
      </c>
      <c r="MD118" s="100">
        <f>MD84/(10^('Attenuation due to air absorpti'!$C$9*MD22/20))</f>
        <v>19143.440780319837</v>
      </c>
      <c r="ME118" s="100">
        <f>ME84/(10^('Attenuation due to air absorpti'!$C$9*ME22/20))</f>
        <v>18845.285770898292</v>
      </c>
      <c r="MF118" s="100">
        <f>MF84/(10^('Attenuation due to air absorpti'!$C$9*MF22/20))</f>
        <v>18554.980833376536</v>
      </c>
      <c r="MG118" s="100">
        <f>MG84/(10^('Attenuation due to air absorpti'!$C$9*MG22/20))</f>
        <v>18272.25019284755</v>
      </c>
      <c r="MH118" s="100">
        <f>MH84/(10^('Attenuation due to air absorpti'!$C$9*MH22/20))</f>
        <v>17996.829041234221</v>
      </c>
      <c r="MI118" s="100">
        <f>MI84/(10^('Attenuation due to air absorpti'!$C$9*MI22/20))</f>
        <v>17728.463144725509</v>
      </c>
      <c r="MJ118" s="100">
        <f>MJ84/(10^('Attenuation due to air absorpti'!$C$9*MJ22/20))</f>
        <v>17466.908451648065</v>
      </c>
      <c r="MK118" s="100"/>
      <c r="ML118" s="100"/>
      <c r="MM118" s="100"/>
      <c r="MN118" s="100"/>
      <c r="MO118" s="100"/>
      <c r="MP118" s="100"/>
      <c r="MQ118" s="100"/>
      <c r="MR118" s="100"/>
      <c r="MS118" s="100"/>
      <c r="MT118" s="100"/>
      <c r="MU118" s="100"/>
      <c r="MV118" s="100"/>
      <c r="MW118" s="100"/>
      <c r="MX118" s="100"/>
      <c r="MY118" s="100"/>
      <c r="MZ118" s="100"/>
      <c r="NA118" s="100"/>
      <c r="NB118" s="100"/>
      <c r="NC118" s="100"/>
      <c r="ND118" s="100"/>
      <c r="NG118" s="100"/>
      <c r="NH118" s="100"/>
      <c r="NI118" s="100"/>
      <c r="NJ118" s="100"/>
      <c r="NK118" s="100"/>
      <c r="NL118" s="100"/>
      <c r="NM118" s="100"/>
      <c r="NN118" s="100"/>
      <c r="NO118" s="100"/>
      <c r="NP118" s="100"/>
      <c r="NQ118" s="100"/>
      <c r="NR118" s="100"/>
      <c r="NS118" s="100"/>
      <c r="NT118" s="100"/>
      <c r="NU118" s="100"/>
      <c r="NV118" s="100"/>
      <c r="NW118" s="100"/>
      <c r="NX118" s="100"/>
      <c r="NY118" s="100"/>
      <c r="NZ118" s="100"/>
      <c r="OA118" s="100"/>
      <c r="OB118" s="100"/>
      <c r="OC118" s="100"/>
      <c r="OD118" s="100"/>
      <c r="OE118" s="100"/>
      <c r="OF118" s="100"/>
      <c r="OG118" s="100"/>
      <c r="OH118" s="100"/>
      <c r="OI118" s="100"/>
      <c r="OJ118" s="100"/>
      <c r="OK118" s="100"/>
      <c r="OL118" s="100"/>
      <c r="OM118" s="100"/>
      <c r="ON118" s="100"/>
      <c r="OO118" s="100"/>
      <c r="OP118" s="100"/>
      <c r="OQ118" s="100"/>
      <c r="OR118" s="100"/>
      <c r="OS118" s="100"/>
      <c r="OT118" s="100"/>
      <c r="OU118" s="100"/>
      <c r="OV118" s="100"/>
      <c r="OW118" s="100"/>
      <c r="OX118" s="100"/>
      <c r="OY118" s="100"/>
      <c r="OZ118" s="100"/>
      <c r="PA118" s="100"/>
      <c r="PB118" s="100"/>
      <c r="PC118" s="100"/>
      <c r="PD118" s="100"/>
      <c r="PE118" s="100"/>
      <c r="PF118" s="100"/>
      <c r="PG118" s="100"/>
      <c r="PH118" s="100"/>
      <c r="PI118" s="100"/>
      <c r="PJ118" s="100"/>
      <c r="PK118" s="100"/>
    </row>
    <row r="119" spans="1:427" x14ac:dyDescent="0.2">
      <c r="A119" s="92"/>
      <c r="B119" s="92"/>
      <c r="C119" s="101">
        <v>17</v>
      </c>
      <c r="D119" s="98"/>
      <c r="E119" s="98"/>
      <c r="F119" s="98"/>
      <c r="G119" s="98"/>
      <c r="H119" s="98"/>
      <c r="I119" s="98"/>
      <c r="J119" s="98"/>
      <c r="K119" s="98"/>
      <c r="L119" s="98"/>
      <c r="M119" s="98"/>
      <c r="N119" s="98"/>
      <c r="O119" s="98"/>
      <c r="P119" s="98"/>
      <c r="Q119" s="98"/>
      <c r="R119" s="98"/>
      <c r="S119" s="98"/>
      <c r="T119" s="98"/>
      <c r="U119" s="98"/>
      <c r="V119" s="98"/>
      <c r="W119" s="98"/>
      <c r="X119" s="98"/>
      <c r="Y119" s="98"/>
      <c r="Z119" s="98"/>
      <c r="AA119" s="98"/>
      <c r="AB119" s="98"/>
      <c r="AC119" s="98"/>
      <c r="AD119" s="98"/>
      <c r="AE119" s="98"/>
      <c r="AF119" s="98"/>
      <c r="AG119" s="98"/>
      <c r="AH119" s="98"/>
      <c r="AI119" s="98"/>
      <c r="AJ119" s="98"/>
      <c r="AK119" s="98"/>
      <c r="AL119" s="98"/>
      <c r="AM119" s="98"/>
      <c r="AN119" s="98"/>
      <c r="AO119" s="98"/>
      <c r="AP119" s="98"/>
      <c r="AQ119" s="98"/>
      <c r="AR119" s="98"/>
      <c r="AS119" s="98"/>
      <c r="AT119" s="98"/>
      <c r="AU119" s="98"/>
      <c r="AV119" s="98"/>
      <c r="AW119" s="98"/>
      <c r="AX119" s="98"/>
      <c r="AY119" s="98"/>
      <c r="AZ119" s="98"/>
      <c r="BA119" s="98"/>
      <c r="BB119" s="98"/>
      <c r="BC119" s="98"/>
      <c r="BD119" s="98"/>
      <c r="BE119" s="98"/>
      <c r="BF119" s="98"/>
      <c r="BG119" s="98"/>
      <c r="BH119" s="98"/>
      <c r="BI119" s="98"/>
      <c r="BJ119" s="98"/>
      <c r="BK119" s="98"/>
      <c r="BL119" s="98"/>
      <c r="BM119" s="98"/>
      <c r="BN119" s="98"/>
      <c r="BO119" s="98"/>
      <c r="BP119" s="98"/>
      <c r="BQ119" s="98"/>
      <c r="BR119" s="98"/>
      <c r="BS119" s="98"/>
      <c r="BT119" s="98"/>
      <c r="BU119" s="98"/>
      <c r="BV119" s="98"/>
      <c r="BW119" s="98"/>
      <c r="BX119" s="98"/>
      <c r="BY119" s="98"/>
      <c r="BZ119" s="98"/>
      <c r="CA119" s="98"/>
      <c r="CB119" s="98"/>
      <c r="CC119" s="98"/>
      <c r="CD119" s="98"/>
      <c r="CE119" s="98"/>
      <c r="CF119" s="98"/>
      <c r="CG119" s="98"/>
      <c r="CH119" s="98"/>
      <c r="CI119" s="98"/>
      <c r="CJ119" s="98"/>
      <c r="CK119" s="98"/>
      <c r="CL119" s="98"/>
      <c r="CM119" s="98"/>
      <c r="CN119" s="98"/>
      <c r="CO119" s="98"/>
      <c r="CP119" s="98"/>
      <c r="CQ119" s="98"/>
      <c r="CR119" s="98"/>
      <c r="CS119" s="98"/>
      <c r="CT119" s="98"/>
      <c r="CU119" s="98"/>
      <c r="CV119" s="98"/>
      <c r="CW119" s="98"/>
      <c r="CX119" s="98"/>
      <c r="CY119" s="98"/>
      <c r="CZ119" s="98"/>
      <c r="DA119" s="98"/>
      <c r="DB119" s="98"/>
      <c r="DC119" s="98"/>
      <c r="DD119" s="98"/>
      <c r="DE119" s="98"/>
      <c r="DF119" s="98"/>
      <c r="DG119" s="98"/>
      <c r="DH119" s="98"/>
      <c r="DI119" s="98"/>
      <c r="DJ119" s="98"/>
      <c r="DK119" s="98"/>
      <c r="DL119" s="98"/>
      <c r="DM119" s="98"/>
      <c r="DN119" s="98"/>
      <c r="DO119" s="98"/>
      <c r="DP119" s="98"/>
      <c r="DQ119" s="98"/>
      <c r="DR119" s="98"/>
      <c r="DS119" s="98"/>
      <c r="DT119" s="98"/>
      <c r="DU119" s="98"/>
      <c r="DV119" s="98"/>
      <c r="DW119" s="98"/>
      <c r="DX119" s="98"/>
      <c r="DY119" s="98"/>
      <c r="DZ119" s="98"/>
      <c r="EA119" s="98"/>
      <c r="EB119" s="98"/>
      <c r="EC119" s="98"/>
      <c r="ED119" s="98"/>
      <c r="EE119" s="98"/>
      <c r="EF119" s="98"/>
      <c r="EG119" s="98"/>
      <c r="EH119" s="98"/>
      <c r="EI119" s="98"/>
      <c r="EJ119" s="98"/>
      <c r="EK119" s="98"/>
      <c r="EL119" s="98"/>
      <c r="EM119" s="98"/>
      <c r="EN119" s="98"/>
      <c r="EO119" s="98"/>
      <c r="EP119" s="98"/>
      <c r="EU119" s="94"/>
      <c r="EV119" s="94"/>
      <c r="EW119" s="94"/>
      <c r="EX119" s="102"/>
      <c r="EY119" s="99"/>
      <c r="EZ119" s="99"/>
      <c r="FA119" s="99"/>
      <c r="FB119" s="99"/>
      <c r="FC119" s="99"/>
      <c r="FD119" s="99"/>
      <c r="FE119" s="99"/>
      <c r="FF119" s="99"/>
      <c r="FG119" s="99"/>
      <c r="FH119" s="99"/>
      <c r="FI119" s="99"/>
      <c r="FJ119" s="99"/>
      <c r="FK119" s="99"/>
      <c r="FL119" s="99"/>
      <c r="FM119" s="99"/>
      <c r="FN119" s="99"/>
      <c r="FO119" s="99"/>
      <c r="FP119" s="99"/>
      <c r="FQ119" s="99"/>
      <c r="FR119" s="99"/>
      <c r="FS119" s="99"/>
      <c r="FT119" s="99"/>
      <c r="FU119" s="99"/>
      <c r="FV119" s="99"/>
      <c r="FW119" s="99"/>
      <c r="FX119" s="99"/>
      <c r="FY119" s="99"/>
      <c r="FZ119" s="99"/>
      <c r="GA119" s="99"/>
      <c r="GB119" s="99"/>
      <c r="GC119" s="99"/>
      <c r="GD119" s="99"/>
      <c r="GE119" s="99"/>
      <c r="GF119" s="99"/>
      <c r="GG119" s="99"/>
      <c r="GH119" s="99"/>
      <c r="GI119" s="99"/>
      <c r="GJ119" s="99"/>
      <c r="GK119" s="99"/>
      <c r="GL119" s="99"/>
      <c r="GM119" s="99"/>
      <c r="GN119" s="99"/>
      <c r="GO119" s="99"/>
      <c r="GP119" s="99"/>
      <c r="GQ119" s="99"/>
      <c r="GR119" s="99"/>
      <c r="GS119" s="99"/>
      <c r="GT119" s="99"/>
      <c r="GU119" s="99"/>
      <c r="GV119" s="99"/>
      <c r="GW119" s="99"/>
      <c r="GX119" s="99"/>
      <c r="GY119" s="99"/>
      <c r="GZ119" s="99"/>
      <c r="HA119" s="99"/>
      <c r="HB119" s="99"/>
      <c r="HC119" s="99"/>
      <c r="HD119" s="99"/>
      <c r="HE119" s="99"/>
      <c r="HF119" s="99"/>
      <c r="HG119" s="99"/>
      <c r="HH119" s="99"/>
      <c r="HI119" s="99"/>
      <c r="HJ119" s="99"/>
      <c r="HK119" s="99"/>
      <c r="HL119" s="99"/>
      <c r="HM119" s="99"/>
      <c r="HN119" s="99"/>
      <c r="HO119" s="99"/>
      <c r="HP119" s="99"/>
      <c r="HQ119" s="99"/>
      <c r="HR119" s="99"/>
      <c r="HS119" s="99"/>
      <c r="HT119" s="99"/>
      <c r="HU119" s="99"/>
      <c r="HV119" s="99"/>
      <c r="HW119" s="99"/>
      <c r="HX119" s="99"/>
      <c r="HY119" s="99"/>
      <c r="HZ119" s="99"/>
      <c r="IA119" s="99"/>
      <c r="IB119" s="99"/>
      <c r="IC119" s="99"/>
      <c r="ID119" s="99"/>
      <c r="IE119" s="99"/>
      <c r="IF119" s="99"/>
      <c r="IG119" s="99"/>
      <c r="IH119" s="99"/>
      <c r="II119" s="99"/>
      <c r="IJ119" s="99"/>
      <c r="IK119" s="99"/>
      <c r="IL119" s="99"/>
      <c r="IM119" s="99"/>
      <c r="IN119" s="99"/>
      <c r="IO119" s="99"/>
      <c r="IP119" s="99"/>
      <c r="IQ119" s="99"/>
      <c r="IR119" s="99"/>
      <c r="IS119" s="99"/>
      <c r="IT119" s="99"/>
      <c r="IU119" s="99"/>
      <c r="IV119" s="99"/>
      <c r="IW119" s="99"/>
      <c r="IX119" s="99"/>
      <c r="IY119" s="99"/>
      <c r="IZ119" s="99"/>
      <c r="JA119" s="99"/>
      <c r="JB119" s="99"/>
      <c r="JC119" s="99"/>
      <c r="JD119" s="99"/>
      <c r="JE119" s="99"/>
      <c r="JF119" s="99"/>
      <c r="JG119" s="99"/>
      <c r="JH119" s="99"/>
      <c r="JI119" s="99"/>
      <c r="JJ119" s="99"/>
      <c r="JK119" s="99"/>
      <c r="JL119" s="99"/>
      <c r="JM119" s="99"/>
      <c r="JN119" s="99"/>
      <c r="JO119" s="99"/>
      <c r="JP119" s="99"/>
      <c r="JQ119" s="99"/>
      <c r="JR119" s="99"/>
      <c r="JS119" s="99"/>
      <c r="JT119" s="99"/>
      <c r="JU119" s="99"/>
      <c r="JV119" s="99"/>
      <c r="JW119" s="99"/>
      <c r="JX119" s="99"/>
      <c r="JY119" s="99"/>
      <c r="KH119" s="103">
        <v>17</v>
      </c>
      <c r="KI119" s="100">
        <f>KI85/(10^('Attenuation due to air absorpti'!$C$9*KI23/20))</f>
        <v>85495.966454394424</v>
      </c>
      <c r="KJ119" s="100">
        <f>KJ85/(10^('Attenuation due to air absorpti'!$C$9*KJ23/20))</f>
        <v>64935.661607706672</v>
      </c>
      <c r="KK119" s="100">
        <f>KK85/(10^('Attenuation due to air absorpti'!$C$9*KK23/20))</f>
        <v>57510.893230405862</v>
      </c>
      <c r="KL119" s="100">
        <f>KL85/(10^('Attenuation due to air absorpti'!$C$9*KL23/20))</f>
        <v>51456.465033380038</v>
      </c>
      <c r="KM119" s="100">
        <f>KM85/(10^('Attenuation due to air absorpti'!$C$9*KM23/20))</f>
        <v>46460.794899719753</v>
      </c>
      <c r="KN119" s="100">
        <f>KN85/(10^('Attenuation due to air absorpti'!$C$9*KN23/20))</f>
        <v>42287.718879040483</v>
      </c>
      <c r="KO119" s="100">
        <f>KO85/(10^('Attenuation due to air absorpti'!$C$9*KO23/20))</f>
        <v>38760.432229548758</v>
      </c>
      <c r="KP119" s="100">
        <f>KP85/(10^('Attenuation due to air absorpti'!$C$9*KP23/20))</f>
        <v>35746.281538439842</v>
      </c>
      <c r="KQ119" s="100">
        <f>KQ85/(10^('Attenuation due to air absorpti'!$C$9*KQ23/20))</f>
        <v>33144.895399652662</v>
      </c>
      <c r="KR119" s="100">
        <f>KR85/(10^('Attenuation due to air absorpti'!$C$9*KR23/20))</f>
        <v>30879.485669940463</v>
      </c>
      <c r="KS119" s="100">
        <f>KS85/(10^('Attenuation due to air absorpti'!$C$9*KS23/20))</f>
        <v>28890.604380068602</v>
      </c>
      <c r="KT119" s="100">
        <f>KT85/(10^('Attenuation due to air absorpti'!$C$9*KT23/20))</f>
        <v>27131.678567156065</v>
      </c>
      <c r="KU119" s="100">
        <f>KU85/(10^('Attenuation due to air absorpti'!$C$9*KU23/20))</f>
        <v>25565.801926959837</v>
      </c>
      <c r="KV119" s="100">
        <f>KV85/(10^('Attenuation due to air absorpti'!$C$9*KV23/20))</f>
        <v>24163.409895064829</v>
      </c>
      <c r="KW119" s="100">
        <f>KW85/(10^('Attenuation due to air absorpti'!$C$9*KW23/20))</f>
        <v>22900.577537402693</v>
      </c>
      <c r="KX119" s="100">
        <f>KX85/(10^('Attenuation due to air absorpti'!$C$9*KX23/20))</f>
        <v>21757.759706220972</v>
      </c>
      <c r="KY119" s="100">
        <f>KY85/(10^('Attenuation due to air absorpti'!$C$9*KY23/20))</f>
        <v>20718.848203699643</v>
      </c>
      <c r="KZ119" s="100">
        <f>KZ85/(10^('Attenuation due to air absorpti'!$C$9*KZ23/20))</f>
        <v>19770.458521147113</v>
      </c>
      <c r="LA119" s="100">
        <f>LA85/(10^('Attenuation due to air absorpti'!$C$9*LA23/20))</f>
        <v>19770.458521147113</v>
      </c>
      <c r="LB119" s="100">
        <f>LB85/(10^('Attenuation due to air absorpti'!$C$9*LB23/20))</f>
        <v>18407.382151790564</v>
      </c>
      <c r="LC119" s="100">
        <f>LC85/(10^('Attenuation due to air absorpti'!$C$9*LC23/20))</f>
        <v>17790.711041513921</v>
      </c>
      <c r="LD119" s="100">
        <f>LD85/(10^('Attenuation due to air absorpti'!$C$9*LD23/20))</f>
        <v>17212.032057034288</v>
      </c>
      <c r="LE119" s="100">
        <f>LE85/(10^('Attenuation due to air absorpti'!$C$9*LE23/20))</f>
        <v>16667.979463513748</v>
      </c>
      <c r="LF119" s="100">
        <f>LF85/(10^('Attenuation due to air absorpti'!$C$9*LF23/20))</f>
        <v>16155.56947710536</v>
      </c>
      <c r="LG119" s="100">
        <f>LG85/(10^('Attenuation due to air absorpti'!$C$9*LG23/20))</f>
        <v>15672.148158312859</v>
      </c>
      <c r="LH119" s="100">
        <f>LH85/(10^('Attenuation due to air absorpti'!$C$9*LH23/20))</f>
        <v>15215.347515045107</v>
      </c>
      <c r="LI119" s="100">
        <f>LI85/(10^('Attenuation due to air absorpti'!$C$9*LI23/20))</f>
        <v>14783.048362351263</v>
      </c>
      <c r="LJ119" s="100">
        <f>LJ85/(10^('Attenuation due to air absorpti'!$C$9*LJ23/20))</f>
        <v>14373.348768845695</v>
      </c>
      <c r="LK119" s="100">
        <f>LK85/(10^('Attenuation due to air absorpti'!$C$9*LK23/20))</f>
        <v>13984.537143146981</v>
      </c>
      <c r="LL119" s="100">
        <f>LL85/(10^('Attenuation due to air absorpti'!$C$9*LL23/20))</f>
        <v>13615.06919072669</v>
      </c>
      <c r="LM119" s="100">
        <f>LM85/(10^('Attenuation due to air absorpti'!$C$9*LM23/20))</f>
        <v>13263.548112647073</v>
      </c>
      <c r="LN119" s="100">
        <f>LN85/(10^('Attenuation due to air absorpti'!$C$9*LN23/20))</f>
        <v>12928.707530609148</v>
      </c>
      <c r="LO119" s="100">
        <f>LO85/(10^('Attenuation due to air absorpti'!$C$9*LO23/20))</f>
        <v>12609.396713564513</v>
      </c>
      <c r="LP119" s="100">
        <f>LP85/(10^('Attenuation due to air absorpti'!$C$9*LP23/20))</f>
        <v>12304.567754523061</v>
      </c>
      <c r="LQ119" s="100">
        <f>LQ85/(10^('Attenuation due to air absorpti'!$C$9*LQ23/20))</f>
        <v>12013.264405726783</v>
      </c>
      <c r="LR119" s="100">
        <f>LR85/(10^('Attenuation due to air absorpti'!$C$9*LR23/20))</f>
        <v>11734.612328872296</v>
      </c>
      <c r="LS119" s="100">
        <f>LS85/(10^('Attenuation due to air absorpti'!$C$9*LS23/20))</f>
        <v>11749.487165925939</v>
      </c>
      <c r="LT119" s="100">
        <f>LT85/(10^('Attenuation due to air absorpti'!$C$9*LT23/20))</f>
        <v>11335.986873090938</v>
      </c>
      <c r="LU119" s="100">
        <f>LU85/(10^('Attenuation due to air absorpti'!$C$9*LU23/20))</f>
        <v>11138.1716983077</v>
      </c>
      <c r="LV119" s="100">
        <f>LV85/(10^('Attenuation due to air absorpti'!$C$9*LV23/20))</f>
        <v>10946.029915834373</v>
      </c>
      <c r="LW119" s="100">
        <f>LW85/(10^('Attenuation due to air absorpti'!$C$9*LW23/20))</f>
        <v>10759.357742867323</v>
      </c>
      <c r="LX119" s="100">
        <f>LX85/(10^('Attenuation due to air absorpti'!$C$9*LX23/20))</f>
        <v>10577.958379871219</v>
      </c>
      <c r="LY119" s="100">
        <f>LY85/(10^('Attenuation due to air absorpti'!$C$9*LY23/20))</f>
        <v>10401.641989158696</v>
      </c>
      <c r="LZ119" s="100">
        <f>LZ85/(10^('Attenuation due to air absorpti'!$C$9*LZ23/20))</f>
        <v>10230.225627685248</v>
      </c>
      <c r="MA119" s="100">
        <f>MA85/(10^('Attenuation due to air absorpti'!$C$9*MA23/20))</f>
        <v>10063.533143258142</v>
      </c>
      <c r="MB119" s="100">
        <f>MB85/(10^('Attenuation due to air absorpti'!$C$9*MB23/20))</f>
        <v>9901.395041897109</v>
      </c>
      <c r="MC119" s="100">
        <f>MC85/(10^('Attenuation due to air absorpti'!$C$9*MC23/20))</f>
        <v>9743.6483328378945</v>
      </c>
      <c r="MD119" s="100">
        <f>MD85/(10^('Attenuation due to air absorpti'!$C$9*MD23/20))</f>
        <v>9590.1363566068612</v>
      </c>
      <c r="ME119" s="100">
        <f>ME85/(10^('Attenuation due to air absorpti'!$C$9*ME23/20))</f>
        <v>9440.7086006908667</v>
      </c>
      <c r="MF119" s="100">
        <f>MF85/(10^('Attenuation due to air absorpti'!$C$9*MF23/20))</f>
        <v>9295.2205065587623</v>
      </c>
      <c r="MG119" s="100">
        <f>MG85/(10^('Attenuation due to air absorpti'!$C$9*MG23/20))</f>
        <v>9153.5332711394931</v>
      </c>
      <c r="MH119" s="100">
        <f>MH85/(10^('Attenuation due to air absorpti'!$C$9*MH23/20))</f>
        <v>9015.5136453104587</v>
      </c>
      <c r="MI119" s="100">
        <f>MI85/(10^('Attenuation due to air absorpti'!$C$9*MI23/20))</f>
        <v>8881.0337314836579</v>
      </c>
      <c r="MJ119" s="100">
        <f>MJ85/(10^('Attenuation due to air absorpti'!$C$9*MJ23/20))</f>
        <v>8749.9707819837477</v>
      </c>
      <c r="MK119" s="100"/>
      <c r="ML119" s="100"/>
      <c r="MM119" s="100"/>
      <c r="MN119" s="100"/>
      <c r="MO119" s="100"/>
      <c r="MP119" s="100"/>
      <c r="MQ119" s="100"/>
      <c r="MR119" s="100"/>
      <c r="MS119" s="100"/>
      <c r="MT119" s="100"/>
      <c r="MU119" s="100"/>
      <c r="MV119" s="100"/>
      <c r="MW119" s="100"/>
      <c r="MX119" s="100"/>
      <c r="MY119" s="100"/>
      <c r="MZ119" s="100"/>
      <c r="NA119" s="100"/>
      <c r="NB119" s="100"/>
      <c r="NC119" s="100"/>
      <c r="ND119" s="100"/>
      <c r="NG119" s="100"/>
      <c r="NH119" s="100"/>
      <c r="NI119" s="100"/>
      <c r="NJ119" s="100"/>
      <c r="NK119" s="100"/>
      <c r="NL119" s="100"/>
      <c r="NM119" s="100"/>
      <c r="NN119" s="100"/>
      <c r="NO119" s="100"/>
      <c r="NP119" s="100"/>
      <c r="NQ119" s="100"/>
      <c r="NR119" s="100"/>
      <c r="NS119" s="100"/>
      <c r="NT119" s="100"/>
      <c r="NU119" s="100"/>
      <c r="NV119" s="100"/>
      <c r="NW119" s="100"/>
      <c r="NX119" s="100"/>
      <c r="NY119" s="100"/>
      <c r="NZ119" s="100"/>
      <c r="OA119" s="100"/>
      <c r="OB119" s="100"/>
      <c r="OC119" s="100"/>
      <c r="OD119" s="100"/>
      <c r="OE119" s="100"/>
      <c r="OF119" s="100"/>
      <c r="OG119" s="100"/>
      <c r="OH119" s="100"/>
      <c r="OI119" s="100"/>
      <c r="OJ119" s="100"/>
      <c r="OK119" s="100"/>
      <c r="OL119" s="100"/>
      <c r="OM119" s="100"/>
      <c r="ON119" s="100"/>
      <c r="OO119" s="100"/>
      <c r="OP119" s="100"/>
      <c r="OQ119" s="100"/>
      <c r="OR119" s="100"/>
      <c r="OS119" s="100"/>
      <c r="OT119" s="100"/>
      <c r="OU119" s="100"/>
      <c r="OV119" s="100"/>
      <c r="OW119" s="100"/>
      <c r="OX119" s="100"/>
      <c r="OY119" s="100"/>
      <c r="OZ119" s="100"/>
      <c r="PA119" s="100"/>
      <c r="PB119" s="100"/>
      <c r="PC119" s="100"/>
      <c r="PD119" s="100"/>
      <c r="PE119" s="100"/>
      <c r="PF119" s="100"/>
      <c r="PG119" s="100"/>
      <c r="PH119" s="100"/>
      <c r="PI119" s="100"/>
      <c r="PJ119" s="100"/>
      <c r="PK119" s="100"/>
    </row>
    <row r="120" spans="1:427" x14ac:dyDescent="0.2">
      <c r="A120" s="92"/>
      <c r="B120" s="92"/>
      <c r="C120" s="101">
        <v>18</v>
      </c>
      <c r="D120" s="98"/>
      <c r="E120" s="98"/>
      <c r="F120" s="98"/>
      <c r="G120" s="98"/>
      <c r="H120" s="98"/>
      <c r="I120" s="98"/>
      <c r="J120" s="98"/>
      <c r="K120" s="98"/>
      <c r="L120" s="98"/>
      <c r="M120" s="98"/>
      <c r="N120" s="98"/>
      <c r="O120" s="98"/>
      <c r="P120" s="98"/>
      <c r="Q120" s="98"/>
      <c r="R120" s="98"/>
      <c r="S120" s="98"/>
      <c r="T120" s="98"/>
      <c r="U120" s="98"/>
      <c r="V120" s="98"/>
      <c r="W120" s="98"/>
      <c r="X120" s="98"/>
      <c r="Y120" s="98"/>
      <c r="Z120" s="98"/>
      <c r="AA120" s="98"/>
      <c r="AB120" s="98"/>
      <c r="AC120" s="98"/>
      <c r="AD120" s="98"/>
      <c r="AE120" s="98"/>
      <c r="AF120" s="98"/>
      <c r="AG120" s="98"/>
      <c r="AH120" s="98"/>
      <c r="AI120" s="98"/>
      <c r="AJ120" s="98"/>
      <c r="AK120" s="98"/>
      <c r="AL120" s="98"/>
      <c r="AM120" s="98"/>
      <c r="AN120" s="98"/>
      <c r="AO120" s="98"/>
      <c r="AP120" s="98"/>
      <c r="AQ120" s="98"/>
      <c r="AR120" s="98"/>
      <c r="AS120" s="98"/>
      <c r="AT120" s="98"/>
      <c r="AU120" s="98"/>
      <c r="AV120" s="98"/>
      <c r="AW120" s="98"/>
      <c r="AX120" s="98"/>
      <c r="AY120" s="98"/>
      <c r="AZ120" s="98"/>
      <c r="BA120" s="98"/>
      <c r="BB120" s="98"/>
      <c r="BC120" s="98"/>
      <c r="BD120" s="98"/>
      <c r="BE120" s="98"/>
      <c r="BF120" s="98"/>
      <c r="BG120" s="98"/>
      <c r="BH120" s="98"/>
      <c r="BI120" s="98"/>
      <c r="BJ120" s="98"/>
      <c r="BK120" s="98"/>
      <c r="BL120" s="98"/>
      <c r="BM120" s="98"/>
      <c r="BN120" s="98"/>
      <c r="BO120" s="98"/>
      <c r="BP120" s="98"/>
      <c r="BQ120" s="98"/>
      <c r="BR120" s="98"/>
      <c r="BS120" s="98"/>
      <c r="BT120" s="98"/>
      <c r="BU120" s="98"/>
      <c r="BV120" s="98"/>
      <c r="BW120" s="98"/>
      <c r="BX120" s="98"/>
      <c r="BY120" s="98"/>
      <c r="BZ120" s="98"/>
      <c r="CA120" s="98"/>
      <c r="CB120" s="98"/>
      <c r="CC120" s="98"/>
      <c r="CD120" s="98"/>
      <c r="CE120" s="98"/>
      <c r="CF120" s="98"/>
      <c r="CG120" s="98"/>
      <c r="CH120" s="98"/>
      <c r="CI120" s="98"/>
      <c r="CJ120" s="98"/>
      <c r="CK120" s="98"/>
      <c r="CL120" s="98"/>
      <c r="CM120" s="98"/>
      <c r="CN120" s="98"/>
      <c r="CO120" s="98"/>
      <c r="CP120" s="98"/>
      <c r="CQ120" s="98"/>
      <c r="CR120" s="98"/>
      <c r="CS120" s="98"/>
      <c r="CT120" s="98"/>
      <c r="CU120" s="98"/>
      <c r="CV120" s="98"/>
      <c r="CW120" s="98"/>
      <c r="CX120" s="98"/>
      <c r="CY120" s="98"/>
      <c r="CZ120" s="98"/>
      <c r="DA120" s="98"/>
      <c r="DB120" s="98"/>
      <c r="DC120" s="98"/>
      <c r="DD120" s="98"/>
      <c r="DE120" s="98"/>
      <c r="DF120" s="98"/>
      <c r="DG120" s="98"/>
      <c r="DH120" s="98"/>
      <c r="DI120" s="98"/>
      <c r="DJ120" s="98"/>
      <c r="DK120" s="98"/>
      <c r="DL120" s="98"/>
      <c r="DM120" s="98"/>
      <c r="DN120" s="98"/>
      <c r="DO120" s="98"/>
      <c r="DP120" s="98"/>
      <c r="DQ120" s="98"/>
      <c r="DR120" s="98"/>
      <c r="DS120" s="98"/>
      <c r="DT120" s="98"/>
      <c r="DU120" s="98"/>
      <c r="DV120" s="98"/>
      <c r="DW120" s="98"/>
      <c r="DX120" s="98"/>
      <c r="DY120" s="98"/>
      <c r="DZ120" s="98"/>
      <c r="EA120" s="98"/>
      <c r="EB120" s="98"/>
      <c r="EC120" s="98"/>
      <c r="ED120" s="98"/>
      <c r="EE120" s="98"/>
      <c r="EF120" s="98"/>
      <c r="EG120" s="98"/>
      <c r="EH120" s="98"/>
      <c r="EI120" s="98"/>
      <c r="EJ120" s="98"/>
      <c r="EK120" s="98"/>
      <c r="EL120" s="98"/>
      <c r="EM120" s="98"/>
      <c r="EN120" s="98"/>
      <c r="EO120" s="98"/>
      <c r="EP120" s="98"/>
      <c r="EU120" s="94"/>
      <c r="EV120" s="94"/>
      <c r="EW120" s="94"/>
      <c r="EX120" s="102"/>
      <c r="EY120" s="99"/>
      <c r="EZ120" s="99"/>
      <c r="FA120" s="99"/>
      <c r="FB120" s="99"/>
      <c r="FC120" s="99"/>
      <c r="FD120" s="99"/>
      <c r="FE120" s="99"/>
      <c r="FF120" s="99"/>
      <c r="FG120" s="99"/>
      <c r="FH120" s="99"/>
      <c r="FI120" s="99"/>
      <c r="FJ120" s="99"/>
      <c r="FK120" s="99"/>
      <c r="FL120" s="99"/>
      <c r="FM120" s="99"/>
      <c r="FN120" s="99"/>
      <c r="FO120" s="99"/>
      <c r="FP120" s="99"/>
      <c r="FQ120" s="99"/>
      <c r="FR120" s="99"/>
      <c r="FS120" s="99"/>
      <c r="FT120" s="99"/>
      <c r="FU120" s="99"/>
      <c r="FV120" s="99"/>
      <c r="FW120" s="99"/>
      <c r="FX120" s="99"/>
      <c r="FY120" s="99"/>
      <c r="FZ120" s="99"/>
      <c r="GA120" s="99"/>
      <c r="GB120" s="99"/>
      <c r="GC120" s="99"/>
      <c r="GD120" s="99"/>
      <c r="GE120" s="99"/>
      <c r="GF120" s="99"/>
      <c r="GG120" s="99"/>
      <c r="GH120" s="99"/>
      <c r="GI120" s="99"/>
      <c r="GJ120" s="99"/>
      <c r="GK120" s="99"/>
      <c r="GL120" s="99"/>
      <c r="GM120" s="99"/>
      <c r="GN120" s="99"/>
      <c r="GO120" s="99"/>
      <c r="GP120" s="99"/>
      <c r="GQ120" s="99"/>
      <c r="GR120" s="99"/>
      <c r="GS120" s="99"/>
      <c r="GT120" s="99"/>
      <c r="GU120" s="99"/>
      <c r="GV120" s="99"/>
      <c r="GW120" s="99"/>
      <c r="GX120" s="99"/>
      <c r="GY120" s="99"/>
      <c r="GZ120" s="99"/>
      <c r="HA120" s="99"/>
      <c r="HB120" s="99"/>
      <c r="HC120" s="99"/>
      <c r="HD120" s="99"/>
      <c r="HE120" s="99"/>
      <c r="HF120" s="99"/>
      <c r="HG120" s="99"/>
      <c r="HH120" s="99"/>
      <c r="HI120" s="99"/>
      <c r="HJ120" s="99"/>
      <c r="HK120" s="99"/>
      <c r="HL120" s="99"/>
      <c r="HM120" s="99"/>
      <c r="HN120" s="99"/>
      <c r="HO120" s="99"/>
      <c r="HP120" s="99"/>
      <c r="HQ120" s="99"/>
      <c r="HR120" s="99"/>
      <c r="HS120" s="99"/>
      <c r="HT120" s="99"/>
      <c r="HU120" s="99"/>
      <c r="HV120" s="99"/>
      <c r="HW120" s="99"/>
      <c r="HX120" s="99"/>
      <c r="HY120" s="99"/>
      <c r="HZ120" s="99"/>
      <c r="IA120" s="99"/>
      <c r="IB120" s="99"/>
      <c r="IC120" s="99"/>
      <c r="ID120" s="99"/>
      <c r="IE120" s="99"/>
      <c r="IF120" s="99"/>
      <c r="IG120" s="99"/>
      <c r="IH120" s="99"/>
      <c r="II120" s="99"/>
      <c r="IJ120" s="99"/>
      <c r="IK120" s="99"/>
      <c r="IL120" s="99"/>
      <c r="IM120" s="99"/>
      <c r="IN120" s="99"/>
      <c r="IO120" s="99"/>
      <c r="IP120" s="99"/>
      <c r="IQ120" s="99"/>
      <c r="IR120" s="99"/>
      <c r="IS120" s="99"/>
      <c r="IT120" s="99"/>
      <c r="IU120" s="99"/>
      <c r="IV120" s="99"/>
      <c r="IW120" s="99"/>
      <c r="IX120" s="99"/>
      <c r="IY120" s="99"/>
      <c r="IZ120" s="99"/>
      <c r="JA120" s="99"/>
      <c r="JB120" s="99"/>
      <c r="JC120" s="99"/>
      <c r="JD120" s="99"/>
      <c r="JE120" s="99"/>
      <c r="JF120" s="99"/>
      <c r="JG120" s="99"/>
      <c r="JH120" s="99"/>
      <c r="JI120" s="99"/>
      <c r="JJ120" s="99"/>
      <c r="JK120" s="99"/>
      <c r="JL120" s="99"/>
      <c r="JM120" s="99"/>
      <c r="JN120" s="99"/>
      <c r="JO120" s="99"/>
      <c r="JP120" s="99"/>
      <c r="JQ120" s="99"/>
      <c r="JR120" s="99"/>
      <c r="JS120" s="99"/>
      <c r="JT120" s="99"/>
      <c r="JU120" s="99"/>
      <c r="JV120" s="99"/>
      <c r="JW120" s="99"/>
      <c r="JX120" s="99"/>
      <c r="JY120" s="99"/>
      <c r="KH120" s="103">
        <v>18</v>
      </c>
      <c r="KI120" s="100">
        <f>KI86/(10^('Attenuation due to air absorpti'!$C$9*KI24/20))</f>
        <v>86180.028730941121</v>
      </c>
      <c r="KJ120" s="100">
        <f>KJ86/(10^('Attenuation due to air absorpti'!$C$9*KJ24/20))</f>
        <v>65186.430227347213</v>
      </c>
      <c r="KK120" s="100">
        <f>KK86/(10^('Attenuation due to air absorpti'!$C$9*KK24/20))</f>
        <v>57668.297312794784</v>
      </c>
      <c r="KL120" s="100">
        <f>KL86/(10^('Attenuation due to air absorpti'!$C$9*KL24/20))</f>
        <v>51557.157157391477</v>
      </c>
      <c r="KM120" s="100">
        <f>KM86/(10^('Attenuation due to air absorpti'!$C$9*KM24/20))</f>
        <v>46526.00515330206</v>
      </c>
      <c r="KN120" s="100">
        <f>KN86/(10^('Attenuation due to air absorpti'!$C$9*KN24/20))</f>
        <v>42330.126020785567</v>
      </c>
      <c r="KO120" s="100">
        <f>KO86/(10^('Attenuation due to air absorpti'!$C$9*KO24/20))</f>
        <v>38787.838999755513</v>
      </c>
      <c r="KP120" s="100">
        <f>KP86/(10^('Attenuation due to air absorpti'!$C$9*KP24/20))</f>
        <v>35763.625220710659</v>
      </c>
      <c r="KQ120" s="100">
        <f>KQ86/(10^('Attenuation due to air absorpti'!$C$9*KQ24/20))</f>
        <v>33155.37922226041</v>
      </c>
      <c r="KR120" s="100">
        <f>KR86/(10^('Attenuation due to air absorpti'!$C$9*KR24/20))</f>
        <v>30885.234402851569</v>
      </c>
      <c r="KS120" s="100">
        <f>KS86/(10^('Attenuation due to air absorpti'!$C$9*KS24/20))</f>
        <v>28893.055122701291</v>
      </c>
      <c r="KT120" s="100">
        <f>KT86/(10^('Attenuation due to air absorpti'!$C$9*KT24/20))</f>
        <v>27131.819933798142</v>
      </c>
      <c r="KU120" s="100">
        <f>KU86/(10^('Attenuation due to air absorpti'!$C$9*KU24/20))</f>
        <v>25564.324052796062</v>
      </c>
      <c r="KV120" s="100">
        <f>KV86/(10^('Attenuation due to air absorpti'!$C$9*KV24/20))</f>
        <v>24160.800630448153</v>
      </c>
      <c r="KW120" s="100">
        <f>KW86/(10^('Attenuation due to air absorpti'!$C$9*KW24/20))</f>
        <v>22897.185396696106</v>
      </c>
      <c r="KX120" s="100">
        <f>KX86/(10^('Attenuation due to air absorpti'!$C$9*KX24/20))</f>
        <v>21753.835826374252</v>
      </c>
      <c r="KY120" s="100">
        <f>KY86/(10^('Attenuation due to air absorpti'!$C$9*KY24/20))</f>
        <v>20714.574783255743</v>
      </c>
      <c r="KZ120" s="100">
        <f>KZ86/(10^('Attenuation due to air absorpti'!$C$9*KZ24/20))</f>
        <v>19765.968390771206</v>
      </c>
      <c r="LA120" s="100">
        <f>LA86/(10^('Attenuation due to air absorpti'!$C$9*LA24/20))</f>
        <v>19765.968390771206</v>
      </c>
      <c r="LB120" s="100">
        <f>LB86/(10^('Attenuation due to air absorpti'!$C$9*LB24/20))</f>
        <v>18402.635248541341</v>
      </c>
      <c r="LC120" s="100">
        <f>LC86/(10^('Attenuation due to air absorpti'!$C$9*LC24/20))</f>
        <v>17785.912185989688</v>
      </c>
      <c r="LD120" s="100">
        <f>LD86/(10^('Attenuation due to air absorpti'!$C$9*LD24/20))</f>
        <v>17207.217798396283</v>
      </c>
      <c r="LE120" s="100">
        <f>LE86/(10^('Attenuation due to air absorpti'!$C$9*LE24/20))</f>
        <v>16663.178355555938</v>
      </c>
      <c r="LF120" s="100">
        <f>LF86/(10^('Attenuation due to air absorpti'!$C$9*LF24/20))</f>
        <v>16150.803734296645</v>
      </c>
      <c r="LG120" s="100">
        <f>LG86/(10^('Attenuation due to air absorpti'!$C$9*LG24/20))</f>
        <v>15667.43495356783</v>
      </c>
      <c r="LH120" s="100">
        <f>LH86/(10^('Attenuation due to air absorpti'!$C$9*LH24/20))</f>
        <v>15210.700001762383</v>
      </c>
      <c r="LI120" s="100">
        <f>LI86/(10^('Attenuation due to air absorpti'!$C$9*LI24/20))</f>
        <v>14778.476482973814</v>
      </c>
      <c r="LJ120" s="100">
        <f>LJ86/(10^('Attenuation due to air absorpti'!$C$9*LJ24/20))</f>
        <v>14368.859897213712</v>
      </c>
      <c r="LK120" s="100">
        <f>LK86/(10^('Attenuation due to air absorpti'!$C$9*LK24/20))</f>
        <v>13980.136596764502</v>
      </c>
      <c r="LL120" s="100">
        <f>LL86/(10^('Attenuation due to air absorpti'!$C$9*LL24/20))</f>
        <v>13610.760640709408</v>
      </c>
      <c r="LM120" s="100">
        <f>LM86/(10^('Attenuation due to air absorpti'!$C$9*LM24/20))</f>
        <v>13259.333912818436</v>
      </c>
      <c r="LN120" s="100">
        <f>LN86/(10^('Attenuation due to air absorpti'!$C$9*LN24/20))</f>
        <v>12924.588982430305</v>
      </c>
      <c r="LO120" s="100">
        <f>LO86/(10^('Attenuation due to air absorpti'!$C$9*LO24/20))</f>
        <v>12605.374279933321</v>
      </c>
      <c r="LP120" s="100">
        <f>LP86/(10^('Attenuation due to air absorpti'!$C$9*LP24/20))</f>
        <v>12300.641232674699</v>
      </c>
      <c r="LQ120" s="100">
        <f>LQ86/(10^('Attenuation due to air absorpti'!$C$9*LQ24/20))</f>
        <v>12009.43306730503</v>
      </c>
      <c r="LR120" s="100">
        <f>LR86/(10^('Attenuation due to air absorpti'!$C$9*LR24/20))</f>
        <v>11730.875033562126</v>
      </c>
      <c r="LS120" s="100">
        <f>LS86/(10^('Attenuation due to air absorpti'!$C$9*LS24/20))</f>
        <v>11745.24727455028</v>
      </c>
      <c r="LT120" s="100">
        <f>LT86/(10^('Attenuation due to air absorpti'!$C$9*LT24/20))</f>
        <v>11331.536162269538</v>
      </c>
      <c r="LU120" s="100">
        <f>LU86/(10^('Attenuation due to air absorpti'!$C$9*LU24/20))</f>
        <v>11133.642000245614</v>
      </c>
      <c r="LV120" s="100">
        <f>LV86/(10^('Attenuation due to air absorpti'!$C$9*LV24/20))</f>
        <v>10941.436398509646</v>
      </c>
      <c r="LW120" s="100">
        <f>LW86/(10^('Attenuation due to air absorpti'!$C$9*LW24/20))</f>
        <v>10754.713968956938</v>
      </c>
      <c r="LX120" s="100">
        <f>LX86/(10^('Attenuation due to air absorpti'!$C$9*LX24/20))</f>
        <v>10573.276468424676</v>
      </c>
      <c r="LY120" s="100">
        <f>LY86/(10^('Attenuation due to air absorpti'!$C$9*LY24/20))</f>
        <v>10396.932760866544</v>
      </c>
      <c r="LZ120" s="100">
        <f>LZ86/(10^('Attenuation due to air absorpti'!$C$9*LZ24/20))</f>
        <v>10225.498735404462</v>
      </c>
      <c r="MA120" s="100">
        <f>MA86/(10^('Attenuation due to air absorpti'!$C$9*MA24/20))</f>
        <v>10058.797189295932</v>
      </c>
      <c r="MB120" s="100">
        <f>MB86/(10^('Attenuation due to air absorpti'!$C$9*MB24/20))</f>
        <v>9896.657683407373</v>
      </c>
      <c r="MC120" s="100">
        <f>MC86/(10^('Attenuation due to air absorpti'!$C$9*MC24/20))</f>
        <v>9738.916376549374</v>
      </c>
      <c r="MD120" s="100">
        <f>MD86/(10^('Attenuation due to air absorpti'!$C$9*MD24/20))</f>
        <v>9585.4158439791845</v>
      </c>
      <c r="ME120" s="100">
        <f>ME86/(10^('Attenuation due to air absorpti'!$C$9*ME24/20))</f>
        <v>9436.0048844829125</v>
      </c>
      <c r="MF120" s="100">
        <f>MF86/(10^('Attenuation due to air absorpti'!$C$9*MF24/20))</f>
        <v>9290.538319692776</v>
      </c>
      <c r="MG120" s="100">
        <f>MG86/(10^('Attenuation due to air absorpti'!$C$9*MG24/20))</f>
        <v>9148.8767886531514</v>
      </c>
      <c r="MH120" s="100">
        <f>MH86/(10^('Attenuation due to air absorpti'!$C$9*MH24/20))</f>
        <v>9010.8865401069434</v>
      </c>
      <c r="MI120" s="100">
        <f>MI86/(10^('Attenuation due to air absorpti'!$C$9*MI24/20))</f>
        <v>8876.4392245158888</v>
      </c>
      <c r="MJ120" s="100">
        <f>MJ86/(10^('Attenuation due to air absorpti'!$C$9*MJ24/20))</f>
        <v>8745.411687442629</v>
      </c>
      <c r="MK120" s="100"/>
      <c r="ML120" s="100"/>
      <c r="MM120" s="100"/>
      <c r="MN120" s="100"/>
      <c r="MO120" s="100"/>
      <c r="MP120" s="100"/>
      <c r="MQ120" s="100"/>
      <c r="MR120" s="100"/>
      <c r="MS120" s="100"/>
      <c r="MT120" s="100"/>
      <c r="MU120" s="100"/>
      <c r="MV120" s="100"/>
      <c r="MW120" s="100"/>
      <c r="MX120" s="100"/>
      <c r="MY120" s="100"/>
      <c r="MZ120" s="100"/>
      <c r="NA120" s="100"/>
      <c r="NB120" s="100"/>
      <c r="NC120" s="100"/>
      <c r="ND120" s="100"/>
      <c r="NG120" s="100"/>
      <c r="NH120" s="100"/>
      <c r="NI120" s="100"/>
      <c r="NJ120" s="100"/>
      <c r="NK120" s="100"/>
      <c r="NL120" s="100"/>
      <c r="NM120" s="100"/>
      <c r="NN120" s="100"/>
      <c r="NO120" s="100"/>
      <c r="NP120" s="100"/>
      <c r="NQ120" s="100"/>
      <c r="NR120" s="100"/>
      <c r="NS120" s="100"/>
      <c r="NT120" s="100"/>
      <c r="NU120" s="100"/>
      <c r="NV120" s="100"/>
      <c r="NW120" s="100"/>
      <c r="NX120" s="100"/>
      <c r="NY120" s="100"/>
      <c r="NZ120" s="100"/>
      <c r="OA120" s="100"/>
      <c r="OB120" s="100"/>
      <c r="OC120" s="100"/>
      <c r="OD120" s="100"/>
      <c r="OE120" s="100"/>
      <c r="OF120" s="100"/>
      <c r="OG120" s="100"/>
      <c r="OH120" s="100"/>
      <c r="OI120" s="100"/>
      <c r="OJ120" s="100"/>
      <c r="OK120" s="100"/>
      <c r="OL120" s="100"/>
      <c r="OM120" s="100"/>
      <c r="ON120" s="100"/>
      <c r="OO120" s="100"/>
      <c r="OP120" s="100"/>
      <c r="OQ120" s="100"/>
      <c r="OR120" s="100"/>
      <c r="OS120" s="100"/>
      <c r="OT120" s="100"/>
      <c r="OU120" s="100"/>
      <c r="OV120" s="100"/>
      <c r="OW120" s="100"/>
      <c r="OX120" s="100"/>
      <c r="OY120" s="100"/>
      <c r="OZ120" s="100"/>
      <c r="PA120" s="100"/>
      <c r="PB120" s="100"/>
      <c r="PC120" s="100"/>
      <c r="PD120" s="100"/>
      <c r="PE120" s="100"/>
      <c r="PF120" s="100"/>
      <c r="PG120" s="100"/>
      <c r="PH120" s="100"/>
      <c r="PI120" s="100"/>
      <c r="PJ120" s="100"/>
      <c r="PK120" s="100"/>
    </row>
    <row r="121" spans="1:427" x14ac:dyDescent="0.2">
      <c r="A121" s="92"/>
      <c r="B121" s="92"/>
      <c r="C121" s="101">
        <v>19</v>
      </c>
      <c r="D121" s="98"/>
      <c r="E121" s="98"/>
      <c r="F121" s="98"/>
      <c r="G121" s="98"/>
      <c r="H121" s="98"/>
      <c r="I121" s="98"/>
      <c r="J121" s="98"/>
      <c r="K121" s="98"/>
      <c r="L121" s="98"/>
      <c r="M121" s="98"/>
      <c r="N121" s="98"/>
      <c r="O121" s="98"/>
      <c r="P121" s="98"/>
      <c r="Q121" s="98"/>
      <c r="R121" s="98"/>
      <c r="S121" s="98"/>
      <c r="T121" s="98"/>
      <c r="U121" s="98"/>
      <c r="V121" s="98"/>
      <c r="W121" s="98"/>
      <c r="X121" s="98"/>
      <c r="Y121" s="98"/>
      <c r="Z121" s="98"/>
      <c r="AA121" s="98"/>
      <c r="AB121" s="98"/>
      <c r="AC121" s="98"/>
      <c r="AD121" s="98"/>
      <c r="AE121" s="98"/>
      <c r="AF121" s="98"/>
      <c r="AG121" s="98"/>
      <c r="AH121" s="98"/>
      <c r="AI121" s="98"/>
      <c r="AJ121" s="98"/>
      <c r="AK121" s="98"/>
      <c r="AL121" s="98"/>
      <c r="AM121" s="98"/>
      <c r="AN121" s="98"/>
      <c r="AO121" s="98"/>
      <c r="AP121" s="98"/>
      <c r="AQ121" s="98"/>
      <c r="AR121" s="98"/>
      <c r="AS121" s="98"/>
      <c r="AT121" s="98"/>
      <c r="AU121" s="98"/>
      <c r="AV121" s="98"/>
      <c r="AW121" s="98"/>
      <c r="AX121" s="98"/>
      <c r="AY121" s="98"/>
      <c r="AZ121" s="98"/>
      <c r="BA121" s="98"/>
      <c r="BB121" s="98"/>
      <c r="BC121" s="98"/>
      <c r="BD121" s="98"/>
      <c r="BE121" s="98"/>
      <c r="BF121" s="98"/>
      <c r="BG121" s="98"/>
      <c r="BH121" s="98"/>
      <c r="BI121" s="98"/>
      <c r="BJ121" s="98"/>
      <c r="BK121" s="98"/>
      <c r="BL121" s="98"/>
      <c r="BM121" s="98"/>
      <c r="BN121" s="98"/>
      <c r="BO121" s="98"/>
      <c r="BP121" s="98"/>
      <c r="BQ121" s="98"/>
      <c r="BR121" s="98"/>
      <c r="BS121" s="98"/>
      <c r="BT121" s="98"/>
      <c r="BU121" s="98"/>
      <c r="BV121" s="98"/>
      <c r="BW121" s="98"/>
      <c r="BX121" s="98"/>
      <c r="BY121" s="98"/>
      <c r="BZ121" s="98"/>
      <c r="CA121" s="98"/>
      <c r="CB121" s="98"/>
      <c r="CC121" s="98"/>
      <c r="CD121" s="98"/>
      <c r="CE121" s="98"/>
      <c r="CF121" s="98"/>
      <c r="CG121" s="98"/>
      <c r="CH121" s="98"/>
      <c r="CI121" s="98"/>
      <c r="CJ121" s="98"/>
      <c r="CK121" s="98"/>
      <c r="CL121" s="98"/>
      <c r="CM121" s="98"/>
      <c r="CN121" s="98"/>
      <c r="CO121" s="98"/>
      <c r="CP121" s="98"/>
      <c r="CQ121" s="98"/>
      <c r="CR121" s="98"/>
      <c r="CS121" s="98"/>
      <c r="CT121" s="98"/>
      <c r="CU121" s="98"/>
      <c r="CV121" s="98"/>
      <c r="CW121" s="98"/>
      <c r="CX121" s="98"/>
      <c r="CY121" s="98"/>
      <c r="CZ121" s="98"/>
      <c r="DA121" s="98"/>
      <c r="DB121" s="98"/>
      <c r="DC121" s="98"/>
      <c r="DD121" s="98"/>
      <c r="DE121" s="98"/>
      <c r="DF121" s="98"/>
      <c r="DG121" s="98"/>
      <c r="DH121" s="98"/>
      <c r="DI121" s="98"/>
      <c r="DJ121" s="98"/>
      <c r="DK121" s="98"/>
      <c r="DL121" s="98"/>
      <c r="DM121" s="98"/>
      <c r="DN121" s="98"/>
      <c r="DO121" s="98"/>
      <c r="DP121" s="98"/>
      <c r="DQ121" s="98"/>
      <c r="DR121" s="98"/>
      <c r="DS121" s="98"/>
      <c r="DT121" s="98"/>
      <c r="DU121" s="98"/>
      <c r="DV121" s="98"/>
      <c r="DW121" s="98"/>
      <c r="DX121" s="98"/>
      <c r="DY121" s="98"/>
      <c r="DZ121" s="98"/>
      <c r="EA121" s="98"/>
      <c r="EB121" s="98"/>
      <c r="EC121" s="98"/>
      <c r="ED121" s="98"/>
      <c r="EE121" s="98"/>
      <c r="EF121" s="98"/>
      <c r="EG121" s="98"/>
      <c r="EH121" s="98"/>
      <c r="EI121" s="98"/>
      <c r="EJ121" s="98"/>
      <c r="EK121" s="98"/>
      <c r="EL121" s="98"/>
      <c r="EM121" s="98"/>
      <c r="EN121" s="98"/>
      <c r="EO121" s="98"/>
      <c r="EP121" s="98"/>
      <c r="EU121" s="94"/>
      <c r="EV121" s="94"/>
      <c r="EW121" s="94"/>
      <c r="EX121" s="102"/>
      <c r="EY121" s="99"/>
      <c r="EZ121" s="99"/>
      <c r="FA121" s="99"/>
      <c r="FB121" s="99"/>
      <c r="FC121" s="99"/>
      <c r="FD121" s="99"/>
      <c r="FE121" s="99"/>
      <c r="FF121" s="99"/>
      <c r="FG121" s="99"/>
      <c r="FH121" s="99"/>
      <c r="FI121" s="99"/>
      <c r="FJ121" s="99"/>
      <c r="FK121" s="99"/>
      <c r="FL121" s="99"/>
      <c r="FM121" s="99"/>
      <c r="FN121" s="99"/>
      <c r="FO121" s="99"/>
      <c r="FP121" s="99"/>
      <c r="FQ121" s="99"/>
      <c r="FR121" s="99"/>
      <c r="FS121" s="99"/>
      <c r="FT121" s="99"/>
      <c r="FU121" s="99"/>
      <c r="FV121" s="99"/>
      <c r="FW121" s="99"/>
      <c r="FX121" s="99"/>
      <c r="FY121" s="99"/>
      <c r="FZ121" s="99"/>
      <c r="GA121" s="99"/>
      <c r="GB121" s="99"/>
      <c r="GC121" s="99"/>
      <c r="GD121" s="99"/>
      <c r="GE121" s="99"/>
      <c r="GF121" s="99"/>
      <c r="GG121" s="99"/>
      <c r="GH121" s="99"/>
      <c r="GI121" s="99"/>
      <c r="GJ121" s="99"/>
      <c r="GK121" s="99"/>
      <c r="GL121" s="99"/>
      <c r="GM121" s="99"/>
      <c r="GN121" s="99"/>
      <c r="GO121" s="99"/>
      <c r="GP121" s="99"/>
      <c r="GQ121" s="99"/>
      <c r="GR121" s="99"/>
      <c r="GS121" s="99"/>
      <c r="GT121" s="99"/>
      <c r="GU121" s="99"/>
      <c r="GV121" s="99"/>
      <c r="GW121" s="99"/>
      <c r="GX121" s="99"/>
      <c r="GY121" s="99"/>
      <c r="GZ121" s="99"/>
      <c r="HA121" s="99"/>
      <c r="HB121" s="99"/>
      <c r="HC121" s="99"/>
      <c r="HD121" s="99"/>
      <c r="HE121" s="99"/>
      <c r="HF121" s="99"/>
      <c r="HG121" s="99"/>
      <c r="HH121" s="99"/>
      <c r="HI121" s="99"/>
      <c r="HJ121" s="99"/>
      <c r="HK121" s="99"/>
      <c r="HL121" s="99"/>
      <c r="HM121" s="99"/>
      <c r="HN121" s="99"/>
      <c r="HO121" s="99"/>
      <c r="HP121" s="99"/>
      <c r="HQ121" s="99"/>
      <c r="HR121" s="99"/>
      <c r="HS121" s="99"/>
      <c r="HT121" s="99"/>
      <c r="HU121" s="99"/>
      <c r="HV121" s="99"/>
      <c r="HW121" s="99"/>
      <c r="HX121" s="99"/>
      <c r="HY121" s="99"/>
      <c r="HZ121" s="99"/>
      <c r="IA121" s="99"/>
      <c r="IB121" s="99"/>
      <c r="IC121" s="99"/>
      <c r="ID121" s="99"/>
      <c r="IE121" s="99"/>
      <c r="IF121" s="99"/>
      <c r="IG121" s="99"/>
      <c r="IH121" s="99"/>
      <c r="II121" s="99"/>
      <c r="IJ121" s="99"/>
      <c r="IK121" s="99"/>
      <c r="IL121" s="99"/>
      <c r="IM121" s="99"/>
      <c r="IN121" s="99"/>
      <c r="IO121" s="99"/>
      <c r="IP121" s="99"/>
      <c r="IQ121" s="99"/>
      <c r="IR121" s="99"/>
      <c r="IS121" s="99"/>
      <c r="IT121" s="99"/>
      <c r="IU121" s="99"/>
      <c r="IV121" s="99"/>
      <c r="IW121" s="99"/>
      <c r="IX121" s="99"/>
      <c r="IY121" s="99"/>
      <c r="IZ121" s="99"/>
      <c r="JA121" s="99"/>
      <c r="JB121" s="99"/>
      <c r="JC121" s="99"/>
      <c r="JD121" s="99"/>
      <c r="JE121" s="99"/>
      <c r="JF121" s="99"/>
      <c r="JG121" s="99"/>
      <c r="JH121" s="99"/>
      <c r="JI121" s="99"/>
      <c r="JJ121" s="99"/>
      <c r="JK121" s="99"/>
      <c r="JL121" s="99"/>
      <c r="JM121" s="99"/>
      <c r="JN121" s="99"/>
      <c r="JO121" s="99"/>
      <c r="JP121" s="99"/>
      <c r="JQ121" s="99"/>
      <c r="JR121" s="99"/>
      <c r="JS121" s="99"/>
      <c r="JT121" s="99"/>
      <c r="JU121" s="99"/>
      <c r="JV121" s="99"/>
      <c r="JW121" s="99"/>
      <c r="JX121" s="99"/>
      <c r="JY121" s="99"/>
      <c r="KH121" s="103">
        <v>19</v>
      </c>
      <c r="KI121" s="100">
        <f>KI87/(10^('Attenuation due to air absorpti'!$C$9*KI25/20))</f>
        <v>86828.792090021365</v>
      </c>
      <c r="KJ121" s="100">
        <f>KJ87/(10^('Attenuation due to air absorpti'!$C$9*KJ25/20))</f>
        <v>65413.400932888675</v>
      </c>
      <c r="KK121" s="100">
        <f>KK87/(10^('Attenuation due to air absorpti'!$C$9*KK25/20))</f>
        <v>57806.973271909046</v>
      </c>
      <c r="KL121" s="100">
        <f>KL87/(10^('Attenuation due to air absorpti'!$C$9*KL25/20))</f>
        <v>51643.02046973211</v>
      </c>
      <c r="KM121" s="100">
        <f>KM87/(10^('Attenuation due to air absorpti'!$C$9*KM25/20))</f>
        <v>46579.326817530673</v>
      </c>
      <c r="KN121" s="100">
        <f>KN87/(10^('Attenuation due to air absorpti'!$C$9*KN25/20))</f>
        <v>42362.865306109336</v>
      </c>
      <c r="KO121" s="100">
        <f>KO87/(10^('Attenuation due to air absorpti'!$C$9*KO25/20))</f>
        <v>38807.272238446501</v>
      </c>
      <c r="KP121" s="100">
        <f>KP87/(10^('Attenuation due to air absorpti'!$C$9*KP25/20))</f>
        <v>35774.305258602653</v>
      </c>
      <c r="KQ121" s="100">
        <f>KQ87/(10^('Attenuation due to air absorpti'!$C$9*KQ25/20))</f>
        <v>33160.226340964095</v>
      </c>
      <c r="KR121" s="100">
        <f>KR87/(10^('Attenuation due to air absorpti'!$C$9*KR25/20))</f>
        <v>30886.162658645069</v>
      </c>
      <c r="KS121" s="100">
        <f>KS87/(10^('Attenuation due to air absorpti'!$C$9*KS25/20))</f>
        <v>28891.342608557785</v>
      </c>
      <c r="KT121" s="100">
        <f>KT87/(10^('Attenuation due to air absorpti'!$C$9*KT25/20))</f>
        <v>27128.333655832568</v>
      </c>
      <c r="KU121" s="100">
        <f>KU87/(10^('Attenuation due to air absorpti'!$C$9*KU25/20))</f>
        <v>25559.659919902919</v>
      </c>
      <c r="KV121" s="100">
        <f>KV87/(10^('Attenuation due to air absorpti'!$C$9*KV25/20))</f>
        <v>24155.372573539538</v>
      </c>
      <c r="KW121" s="100">
        <f>KW87/(10^('Attenuation due to air absorpti'!$C$9*KW25/20))</f>
        <v>22891.283263611829</v>
      </c>
      <c r="KX121" s="100">
        <f>KX87/(10^('Attenuation due to air absorpti'!$C$9*KX25/20))</f>
        <v>21747.66368624628</v>
      </c>
      <c r="KY121" s="100">
        <f>KY87/(10^('Attenuation due to air absorpti'!$C$9*KY25/20))</f>
        <v>20708.276690730356</v>
      </c>
      <c r="KZ121" s="100">
        <f>KZ87/(10^('Attenuation due to air absorpti'!$C$9*KZ25/20))</f>
        <v>19759.645974949497</v>
      </c>
      <c r="LA121" s="100">
        <f>LA87/(10^('Attenuation due to air absorpti'!$C$9*LA25/20))</f>
        <v>19759.645974949497</v>
      </c>
      <c r="LB121" s="100">
        <f>LB87/(10^('Attenuation due to air absorpti'!$C$9*LB25/20))</f>
        <v>18396.313689288931</v>
      </c>
      <c r="LC121" s="100">
        <f>LC87/(10^('Attenuation due to air absorpti'!$C$9*LC25/20))</f>
        <v>17779.647914733221</v>
      </c>
      <c r="LD121" s="100">
        <f>LD87/(10^('Attenuation due to air absorpti'!$C$9*LD25/20))</f>
        <v>17201.036557807864</v>
      </c>
      <c r="LE121" s="100">
        <f>LE87/(10^('Attenuation due to air absorpti'!$C$9*LE25/20))</f>
        <v>16657.099251829</v>
      </c>
      <c r="LF121" s="100">
        <f>LF87/(10^('Attenuation due to air absorpti'!$C$9*LF25/20))</f>
        <v>16144.840689173006</v>
      </c>
      <c r="LG121" s="100">
        <f>LG87/(10^('Attenuation due to air absorpti'!$C$9*LG25/20))</f>
        <v>15661.597833253587</v>
      </c>
      <c r="LH121" s="100">
        <f>LH87/(10^('Attenuation due to air absorpti'!$C$9*LH25/20))</f>
        <v>15204.99549850103</v>
      </c>
      <c r="LI121" s="100">
        <f>LI87/(10^('Attenuation due to air absorpti'!$C$9*LI25/20))</f>
        <v>14772.90880618864</v>
      </c>
      <c r="LJ121" s="100">
        <f>LJ87/(10^('Attenuation due to air absorpti'!$C$9*LJ25/20))</f>
        <v>14363.431317250763</v>
      </c>
      <c r="LK121" s="100">
        <f>LK87/(10^('Attenuation due to air absorpti'!$C$9*LK25/20))</f>
        <v>13974.847873975094</v>
      </c>
      <c r="LL121" s="100">
        <f>LL87/(10^('Attenuation due to air absorpti'!$C$9*LL25/20))</f>
        <v>13605.611364926823</v>
      </c>
      <c r="LM121" s="100">
        <f>LM87/(10^('Attenuation due to air absorpti'!$C$9*LM25/20))</f>
        <v>13254.322772508956</v>
      </c>
      <c r="LN121" s="100">
        <f>LN87/(10^('Attenuation due to air absorpti'!$C$9*LN25/20))</f>
        <v>12919.713978432381</v>
      </c>
      <c r="LO121" s="100">
        <f>LO87/(10^('Attenuation due to air absorpti'!$C$9*LO25/20))</f>
        <v>12600.632895377745</v>
      </c>
      <c r="LP121" s="100">
        <f>LP87/(10^('Attenuation due to air absorpti'!$C$9*LP25/20))</f>
        <v>12296.03056813882</v>
      </c>
      <c r="LQ121" s="100">
        <f>LQ87/(10^('Attenuation due to air absorpti'!$C$9*LQ25/20))</f>
        <v>12004.949948301306</v>
      </c>
      <c r="LR121" s="100">
        <f>LR87/(10^('Attenuation due to air absorpti'!$C$9*LR25/20))</f>
        <v>11726.516095952391</v>
      </c>
      <c r="LS121" s="100">
        <f>LS87/(10^('Attenuation due to air absorpti'!$C$9*LS25/20))</f>
        <v>11740.386421381252</v>
      </c>
      <c r="LT121" s="100">
        <f>LT87/(10^('Attenuation due to air absorpti'!$C$9*LT25/20))</f>
        <v>11326.509645264287</v>
      </c>
      <c r="LU121" s="100">
        <f>LU87/(10^('Attenuation due to air absorpti'!$C$9*LU25/20))</f>
        <v>11128.557444985241</v>
      </c>
      <c r="LV121" s="100">
        <f>LV87/(10^('Attenuation due to air absorpti'!$C$9*LV25/20))</f>
        <v>10936.307965613078</v>
      </c>
      <c r="LW121" s="100">
        <f>LW87/(10^('Attenuation due to air absorpti'!$C$9*LW25/20))</f>
        <v>10749.554268900507</v>
      </c>
      <c r="LX121" s="100">
        <f>LX87/(10^('Attenuation due to air absorpti'!$C$9*LX25/20))</f>
        <v>10568.096720296933</v>
      </c>
      <c r="LY121" s="100">
        <f>LY87/(10^('Attenuation due to air absorpti'!$C$9*LY25/20))</f>
        <v>10391.742934800313</v>
      </c>
      <c r="LZ121" s="100">
        <f>LZ87/(10^('Attenuation due to air absorpti'!$C$9*LZ25/20))</f>
        <v>10220.307680363525</v>
      </c>
      <c r="MA121" s="100">
        <f>MA87/(10^('Attenuation due to air absorpti'!$C$9*MA25/20))</f>
        <v>10053.612747728581</v>
      </c>
      <c r="MB121" s="100">
        <f>MB87/(10^('Attenuation due to air absorpti'!$C$9*MB25/20))</f>
        <v>9891.4867941276771</v>
      </c>
      <c r="MC121" s="100">
        <f>MC87/(10^('Attenuation due to air absorpti'!$C$9*MC25/20))</f>
        <v>9733.765167068912</v>
      </c>
      <c r="MD121" s="100">
        <f>MD87/(10^('Attenuation due to air absorpti'!$C$9*MD25/20))</f>
        <v>9580.2897133866136</v>
      </c>
      <c r="ME121" s="100">
        <f>ME87/(10^('Attenuation due to air absorpti'!$C$9*ME25/20))</f>
        <v>9430.908577855249</v>
      </c>
      <c r="MF121" s="100">
        <f>MF87/(10^('Attenuation due to air absorpti'!$C$9*MF25/20))</f>
        <v>9285.4759949198015</v>
      </c>
      <c r="MG121" s="100">
        <f>MG87/(10^('Attenuation due to air absorpti'!$C$9*MG25/20))</f>
        <v>9143.8520764641289</v>
      </c>
      <c r="MH121" s="100">
        <f>MH87/(10^('Attenuation due to air absorpti'!$C$9*MH25/20))</f>
        <v>9005.9025980059378</v>
      </c>
      <c r="MI121" s="100">
        <f>MI87/(10^('Attenuation due to air absorpti'!$C$9*MI25/20))</f>
        <v>8871.4987852575487</v>
      </c>
      <c r="MJ121" s="100">
        <f>MJ87/(10^('Attenuation due to air absorpti'!$C$9*MJ25/20))</f>
        <v>8740.5171026137123</v>
      </c>
      <c r="MK121" s="100"/>
      <c r="ML121" s="100"/>
      <c r="MM121" s="100"/>
      <c r="MN121" s="100"/>
      <c r="MO121" s="100"/>
      <c r="MP121" s="100"/>
      <c r="MQ121" s="100"/>
      <c r="MR121" s="100"/>
      <c r="MS121" s="100"/>
      <c r="MT121" s="100"/>
      <c r="MU121" s="100"/>
      <c r="MV121" s="100"/>
      <c r="MW121" s="100"/>
      <c r="MX121" s="100"/>
      <c r="MY121" s="100"/>
      <c r="MZ121" s="100"/>
      <c r="NA121" s="100"/>
      <c r="NB121" s="100"/>
      <c r="NC121" s="100"/>
      <c r="ND121" s="100"/>
      <c r="NG121" s="100"/>
      <c r="NH121" s="100"/>
      <c r="NI121" s="100"/>
      <c r="NJ121" s="100"/>
      <c r="NK121" s="100"/>
      <c r="NL121" s="100"/>
      <c r="NM121" s="100"/>
      <c r="NN121" s="100"/>
      <c r="NO121" s="100"/>
      <c r="NP121" s="100"/>
      <c r="NQ121" s="100"/>
      <c r="NR121" s="100"/>
      <c r="NS121" s="100"/>
      <c r="NT121" s="100"/>
      <c r="NU121" s="100"/>
      <c r="NV121" s="100"/>
      <c r="NW121" s="100"/>
      <c r="NX121" s="100"/>
      <c r="NY121" s="100"/>
      <c r="NZ121" s="100"/>
      <c r="OA121" s="100"/>
      <c r="OB121" s="100"/>
      <c r="OC121" s="100"/>
      <c r="OD121" s="100"/>
      <c r="OE121" s="100"/>
      <c r="OF121" s="100"/>
      <c r="OG121" s="100"/>
      <c r="OH121" s="100"/>
      <c r="OI121" s="100"/>
      <c r="OJ121" s="100"/>
      <c r="OK121" s="100"/>
      <c r="OL121" s="100"/>
      <c r="OM121" s="100"/>
      <c r="ON121" s="100"/>
      <c r="OO121" s="100"/>
      <c r="OP121" s="100"/>
      <c r="OQ121" s="100"/>
      <c r="OR121" s="100"/>
      <c r="OS121" s="100"/>
      <c r="OT121" s="100"/>
      <c r="OU121" s="100"/>
      <c r="OV121" s="100"/>
      <c r="OW121" s="100"/>
      <c r="OX121" s="100"/>
      <c r="OY121" s="100"/>
      <c r="OZ121" s="100"/>
      <c r="PA121" s="100"/>
      <c r="PB121" s="100"/>
      <c r="PC121" s="100"/>
      <c r="PD121" s="100"/>
      <c r="PE121" s="100"/>
      <c r="PF121" s="100"/>
      <c r="PG121" s="100"/>
      <c r="PH121" s="100"/>
      <c r="PI121" s="100"/>
      <c r="PJ121" s="100"/>
      <c r="PK121" s="100"/>
    </row>
    <row r="122" spans="1:427" x14ac:dyDescent="0.2">
      <c r="A122" s="92"/>
      <c r="B122" s="92"/>
      <c r="C122" s="101">
        <v>20</v>
      </c>
      <c r="D122" s="98"/>
      <c r="E122" s="98"/>
      <c r="F122" s="98"/>
      <c r="G122" s="98"/>
      <c r="H122" s="98"/>
      <c r="I122" s="98"/>
      <c r="J122" s="98"/>
      <c r="K122" s="98"/>
      <c r="L122" s="98"/>
      <c r="M122" s="98"/>
      <c r="N122" s="98"/>
      <c r="O122" s="98"/>
      <c r="P122" s="98"/>
      <c r="Q122" s="98"/>
      <c r="R122" s="98"/>
      <c r="S122" s="98"/>
      <c r="T122" s="98"/>
      <c r="U122" s="98"/>
      <c r="V122" s="98"/>
      <c r="W122" s="98"/>
      <c r="X122" s="98"/>
      <c r="Y122" s="98"/>
      <c r="Z122" s="98"/>
      <c r="AA122" s="98"/>
      <c r="AB122" s="98"/>
      <c r="AC122" s="98"/>
      <c r="AD122" s="98"/>
      <c r="AE122" s="98"/>
      <c r="AF122" s="98"/>
      <c r="AG122" s="98"/>
      <c r="AH122" s="98"/>
      <c r="AI122" s="98"/>
      <c r="AJ122" s="98"/>
      <c r="AK122" s="98"/>
      <c r="AL122" s="98"/>
      <c r="AM122" s="98"/>
      <c r="AN122" s="98"/>
      <c r="AO122" s="98"/>
      <c r="AP122" s="98"/>
      <c r="AQ122" s="98"/>
      <c r="AR122" s="98"/>
      <c r="AS122" s="98"/>
      <c r="AT122" s="98"/>
      <c r="AU122" s="98"/>
      <c r="AV122" s="98"/>
      <c r="AW122" s="98"/>
      <c r="AX122" s="98"/>
      <c r="AY122" s="98"/>
      <c r="AZ122" s="98"/>
      <c r="BA122" s="98"/>
      <c r="BB122" s="98"/>
      <c r="BC122" s="98"/>
      <c r="BD122" s="98"/>
      <c r="BE122" s="98"/>
      <c r="BF122" s="98"/>
      <c r="BG122" s="98"/>
      <c r="BH122" s="98"/>
      <c r="BI122" s="98"/>
      <c r="BJ122" s="98"/>
      <c r="BK122" s="98"/>
      <c r="BL122" s="98"/>
      <c r="BM122" s="98"/>
      <c r="BN122" s="98"/>
      <c r="BO122" s="98"/>
      <c r="BP122" s="98"/>
      <c r="BQ122" s="98"/>
      <c r="BR122" s="98"/>
      <c r="BS122" s="98"/>
      <c r="BT122" s="98"/>
      <c r="BU122" s="98"/>
      <c r="BV122" s="98"/>
      <c r="BW122" s="98"/>
      <c r="BX122" s="98"/>
      <c r="BY122" s="98"/>
      <c r="BZ122" s="98"/>
      <c r="CA122" s="98"/>
      <c r="CB122" s="98"/>
      <c r="CC122" s="98"/>
      <c r="CD122" s="98"/>
      <c r="CE122" s="98"/>
      <c r="CF122" s="98"/>
      <c r="CG122" s="98"/>
      <c r="CH122" s="98"/>
      <c r="CI122" s="98"/>
      <c r="CJ122" s="98"/>
      <c r="CK122" s="98"/>
      <c r="CL122" s="98"/>
      <c r="CM122" s="98"/>
      <c r="CN122" s="98"/>
      <c r="CO122" s="98"/>
      <c r="CP122" s="98"/>
      <c r="CQ122" s="98"/>
      <c r="CR122" s="98"/>
      <c r="CS122" s="98"/>
      <c r="CT122" s="98"/>
      <c r="CU122" s="98"/>
      <c r="CV122" s="98"/>
      <c r="CW122" s="98"/>
      <c r="CX122" s="98"/>
      <c r="CY122" s="98"/>
      <c r="CZ122" s="98"/>
      <c r="DA122" s="98"/>
      <c r="DB122" s="98"/>
      <c r="DC122" s="98"/>
      <c r="DD122" s="98"/>
      <c r="DE122" s="98"/>
      <c r="DF122" s="98"/>
      <c r="DG122" s="98"/>
      <c r="DH122" s="98"/>
      <c r="DI122" s="98"/>
      <c r="DJ122" s="98"/>
      <c r="DK122" s="98"/>
      <c r="DL122" s="98"/>
      <c r="DM122" s="98"/>
      <c r="DN122" s="98"/>
      <c r="DO122" s="98"/>
      <c r="DP122" s="98"/>
      <c r="DQ122" s="98"/>
      <c r="DR122" s="98"/>
      <c r="DS122" s="98"/>
      <c r="DT122" s="98"/>
      <c r="DU122" s="98"/>
      <c r="DV122" s="98"/>
      <c r="DW122" s="98"/>
      <c r="DX122" s="98"/>
      <c r="DY122" s="98"/>
      <c r="DZ122" s="98"/>
      <c r="EA122" s="98"/>
      <c r="EB122" s="98"/>
      <c r="EC122" s="98"/>
      <c r="ED122" s="98"/>
      <c r="EE122" s="98"/>
      <c r="EF122" s="98"/>
      <c r="EG122" s="98"/>
      <c r="EH122" s="98"/>
      <c r="EI122" s="98"/>
      <c r="EJ122" s="98"/>
      <c r="EK122" s="98"/>
      <c r="EL122" s="98"/>
      <c r="EM122" s="98"/>
      <c r="EN122" s="98"/>
      <c r="EO122" s="98"/>
      <c r="EP122" s="98"/>
      <c r="EU122" s="94"/>
      <c r="EV122" s="94"/>
      <c r="EW122" s="94"/>
      <c r="EX122" s="102"/>
      <c r="EY122" s="99"/>
      <c r="EZ122" s="99"/>
      <c r="FA122" s="99"/>
      <c r="FB122" s="99"/>
      <c r="FC122" s="99"/>
      <c r="FD122" s="99"/>
      <c r="FE122" s="99"/>
      <c r="FF122" s="99"/>
      <c r="FG122" s="99"/>
      <c r="FH122" s="99"/>
      <c r="FI122" s="99"/>
      <c r="FJ122" s="99"/>
      <c r="FK122" s="99"/>
      <c r="FL122" s="99"/>
      <c r="FM122" s="99"/>
      <c r="FN122" s="99"/>
      <c r="FO122" s="99"/>
      <c r="FP122" s="99"/>
      <c r="FQ122" s="99"/>
      <c r="FR122" s="99"/>
      <c r="FS122" s="99"/>
      <c r="FT122" s="99"/>
      <c r="FU122" s="99"/>
      <c r="FV122" s="99"/>
      <c r="FW122" s="99"/>
      <c r="FX122" s="99"/>
      <c r="FY122" s="99"/>
      <c r="FZ122" s="99"/>
      <c r="GA122" s="99"/>
      <c r="GB122" s="99"/>
      <c r="GC122" s="99"/>
      <c r="GD122" s="99"/>
      <c r="GE122" s="99"/>
      <c r="GF122" s="99"/>
      <c r="GG122" s="99"/>
      <c r="GH122" s="99"/>
      <c r="GI122" s="99"/>
      <c r="GJ122" s="99"/>
      <c r="GK122" s="99"/>
      <c r="GL122" s="99"/>
      <c r="GM122" s="99"/>
      <c r="GN122" s="99"/>
      <c r="GO122" s="99"/>
      <c r="GP122" s="99"/>
      <c r="GQ122" s="99"/>
      <c r="GR122" s="99"/>
      <c r="GS122" s="99"/>
      <c r="GT122" s="99"/>
      <c r="GU122" s="99"/>
      <c r="GV122" s="99"/>
      <c r="GW122" s="99"/>
      <c r="GX122" s="99"/>
      <c r="GY122" s="99"/>
      <c r="GZ122" s="99"/>
      <c r="HA122" s="99"/>
      <c r="HB122" s="99"/>
      <c r="HC122" s="99"/>
      <c r="HD122" s="99"/>
      <c r="HE122" s="99"/>
      <c r="HF122" s="99"/>
      <c r="HG122" s="99"/>
      <c r="HH122" s="99"/>
      <c r="HI122" s="99"/>
      <c r="HJ122" s="99"/>
      <c r="HK122" s="99"/>
      <c r="HL122" s="99"/>
      <c r="HM122" s="99"/>
      <c r="HN122" s="99"/>
      <c r="HO122" s="99"/>
      <c r="HP122" s="99"/>
      <c r="HQ122" s="99"/>
      <c r="HR122" s="99"/>
      <c r="HS122" s="99"/>
      <c r="HT122" s="99"/>
      <c r="HU122" s="99"/>
      <c r="HV122" s="99"/>
      <c r="HW122" s="99"/>
      <c r="HX122" s="99"/>
      <c r="HY122" s="99"/>
      <c r="HZ122" s="99"/>
      <c r="IA122" s="99"/>
      <c r="IB122" s="99"/>
      <c r="IC122" s="99"/>
      <c r="ID122" s="99"/>
      <c r="IE122" s="99"/>
      <c r="IF122" s="99"/>
      <c r="IG122" s="99"/>
      <c r="IH122" s="99"/>
      <c r="II122" s="99"/>
      <c r="IJ122" s="99"/>
      <c r="IK122" s="99"/>
      <c r="IL122" s="99"/>
      <c r="IM122" s="99"/>
      <c r="IN122" s="99"/>
      <c r="IO122" s="99"/>
      <c r="IP122" s="99"/>
      <c r="IQ122" s="99"/>
      <c r="IR122" s="99"/>
      <c r="IS122" s="99"/>
      <c r="IT122" s="99"/>
      <c r="IU122" s="99"/>
      <c r="IV122" s="99"/>
      <c r="IW122" s="99"/>
      <c r="IX122" s="99"/>
      <c r="IY122" s="99"/>
      <c r="IZ122" s="99"/>
      <c r="JA122" s="99"/>
      <c r="JB122" s="99"/>
      <c r="JC122" s="99"/>
      <c r="JD122" s="99"/>
      <c r="JE122" s="99"/>
      <c r="JF122" s="99"/>
      <c r="JG122" s="99"/>
      <c r="JH122" s="99"/>
      <c r="JI122" s="99"/>
      <c r="JJ122" s="99"/>
      <c r="JK122" s="99"/>
      <c r="JL122" s="99"/>
      <c r="JM122" s="99"/>
      <c r="JN122" s="99"/>
      <c r="JO122" s="99"/>
      <c r="JP122" s="99"/>
      <c r="JQ122" s="99"/>
      <c r="JR122" s="99"/>
      <c r="JS122" s="99"/>
      <c r="JT122" s="99"/>
      <c r="JU122" s="99"/>
      <c r="JV122" s="99"/>
      <c r="JW122" s="99"/>
      <c r="JX122" s="99"/>
      <c r="JY122" s="99"/>
      <c r="KH122" s="103">
        <v>20</v>
      </c>
      <c r="KI122" s="100">
        <f>KI88/(10^('Attenuation due to air absorpti'!$C$9*KI26/20))</f>
        <v>87439.168468276141</v>
      </c>
      <c r="KJ122" s="100">
        <f>KJ88/(10^('Attenuation due to air absorpti'!$C$9*KJ26/20))</f>
        <v>65615.724473211885</v>
      </c>
      <c r="KK122" s="100">
        <f>KK88/(10^('Attenuation due to air absorpti'!$C$9*KK26/20))</f>
        <v>57926.465621023199</v>
      </c>
      <c r="KL122" s="100">
        <f>KL88/(10^('Attenuation due to air absorpti'!$C$9*KL26/20))</f>
        <v>51713.805640590173</v>
      </c>
      <c r="KM122" s="100">
        <f>KM88/(10^('Attenuation due to air absorpti'!$C$9*KM26/20))</f>
        <v>46620.621709298721</v>
      </c>
      <c r="KN122" s="100">
        <f>KN88/(10^('Attenuation due to air absorpti'!$C$9*KN26/20))</f>
        <v>42385.86027760445</v>
      </c>
      <c r="KO122" s="100">
        <f>KO88/(10^('Attenuation due to air absorpti'!$C$9*KO26/20))</f>
        <v>38818.690671611774</v>
      </c>
      <c r="KP122" s="100">
        <f>KP88/(10^('Attenuation due to air absorpti'!$C$9*KP26/20))</f>
        <v>35778.300849807092</v>
      </c>
      <c r="KQ122" s="100">
        <f>KQ88/(10^('Attenuation due to air absorpti'!$C$9*KQ26/20))</f>
        <v>33159.428032546872</v>
      </c>
      <c r="KR122" s="100">
        <f>KR88/(10^('Attenuation due to air absorpti'!$C$9*KR26/20))</f>
        <v>30882.268883498717</v>
      </c>
      <c r="KS122" s="100">
        <f>KS88/(10^('Attenuation due to air absorpti'!$C$9*KS26/20))</f>
        <v>28885.469519697072</v>
      </c>
      <c r="KT122" s="100">
        <f>KT88/(10^('Attenuation due to air absorpti'!$C$9*KT26/20))</f>
        <v>27121.224868581452</v>
      </c>
      <c r="KU122" s="100">
        <f>KU88/(10^('Attenuation due to air absorpti'!$C$9*KU26/20))</f>
        <v>25551.816020102884</v>
      </c>
      <c r="KV122" s="100">
        <f>KV88/(10^('Attenuation due to air absorpti'!$C$9*KV26/20))</f>
        <v>24147.132892851016</v>
      </c>
      <c r="KW122" s="100">
        <f>KW88/(10^('Attenuation due to air absorpti'!$C$9*KW26/20))</f>
        <v>22882.878561340221</v>
      </c>
      <c r="KX122" s="100">
        <f>KX88/(10^('Attenuation due to air absorpti'!$C$9*KX26/20))</f>
        <v>21739.250703320253</v>
      </c>
      <c r="KY122" s="100">
        <f>KY88/(10^('Attenuation due to air absorpti'!$C$9*KY26/20))</f>
        <v>20699.961179944163</v>
      </c>
      <c r="KZ122" s="100">
        <f>KZ88/(10^('Attenuation due to air absorpti'!$C$9*KZ26/20))</f>
        <v>19751.498271288245</v>
      </c>
      <c r="LA122" s="100">
        <f>LA88/(10^('Attenuation due to air absorpti'!$C$9*LA26/20))</f>
        <v>19751.498271288245</v>
      </c>
      <c r="LB122" s="100">
        <f>LB88/(10^('Attenuation due to air absorpti'!$C$9*LB26/20))</f>
        <v>18388.424068972214</v>
      </c>
      <c r="LC122" s="100">
        <f>LC88/(10^('Attenuation due to air absorpti'!$C$9*LC26/20))</f>
        <v>17771.924585742217</v>
      </c>
      <c r="LD122" s="100">
        <f>LD88/(10^('Attenuation due to air absorpti'!$C$9*LD26/20))</f>
        <v>17193.494446585744</v>
      </c>
      <c r="LE122" s="100">
        <f>LE88/(10^('Attenuation due to air absorpti'!$C$9*LE26/20))</f>
        <v>16649.74801394148</v>
      </c>
      <c r="LF122" s="100">
        <f>LF88/(10^('Attenuation due to air absorpti'!$C$9*LF26/20))</f>
        <v>16137.685955293011</v>
      </c>
      <c r="LG122" s="100">
        <f>LG88/(10^('Attenuation due to air absorpti'!$C$9*LG26/20))</f>
        <v>15654.642167755695</v>
      </c>
      <c r="LH122" s="100">
        <f>LH88/(10^('Attenuation due to air absorpti'!$C$9*LH26/20))</f>
        <v>15198.239139507195</v>
      </c>
      <c r="LI122" s="100">
        <f>LI88/(10^('Attenuation due to air absorpti'!$C$9*LI26/20))</f>
        <v>14766.350238523541</v>
      </c>
      <c r="LJ122" s="100">
        <f>LJ88/(10^('Attenuation due to air absorpti'!$C$9*LJ26/20))</f>
        <v>14357.067717019201</v>
      </c>
      <c r="LK122" s="100">
        <f>LK88/(10^('Attenuation due to air absorpti'!$C$9*LK26/20))</f>
        <v>13968.675454060578</v>
      </c>
      <c r="LL122" s="100">
        <f>LL88/(10^('Attenuation due to air absorpti'!$C$9*LL26/20))</f>
        <v>13599.625643711619</v>
      </c>
      <c r="LM122" s="100">
        <f>LM88/(10^('Attenuation due to air absorpti'!$C$9*LM26/20))</f>
        <v>13248.518782878364</v>
      </c>
      <c r="LN122" s="100">
        <f>LN88/(10^('Attenuation due to air absorpti'!$C$9*LN26/20))</f>
        <v>12914.086430182982</v>
      </c>
      <c r="LO122" s="100">
        <f>LO88/(10^('Attenuation due to air absorpti'!$C$9*LO26/20))</f>
        <v>12595.176301163872</v>
      </c>
      <c r="LP122" s="100">
        <f>LP88/(10^('Attenuation due to air absorpti'!$C$9*LP26/20))</f>
        <v>12290.739340818724</v>
      </c>
      <c r="LQ122" s="100">
        <f>LQ88/(10^('Attenuation due to air absorpti'!$C$9*LQ26/20))</f>
        <v>11999.818475805525</v>
      </c>
      <c r="LR122" s="100">
        <f>LR88/(10^('Attenuation due to air absorpti'!$C$9*LR26/20))</f>
        <v>11721.538798459876</v>
      </c>
      <c r="LS122" s="100">
        <f>LS88/(10^('Attenuation due to air absorpti'!$C$9*LS26/20))</f>
        <v>11734.908263002615</v>
      </c>
      <c r="LT122" s="100">
        <f>LT88/(10^('Attenuation due to air absorpti'!$C$9*LT26/20))</f>
        <v>11320.91101264775</v>
      </c>
      <c r="LU122" s="100">
        <f>LU88/(10^('Attenuation due to air absorpti'!$C$9*LU26/20))</f>
        <v>11122.92172207552</v>
      </c>
      <c r="LV122" s="100">
        <f>LV88/(10^('Attenuation due to air absorpti'!$C$9*LV26/20))</f>
        <v>10930.648295933672</v>
      </c>
      <c r="LW122" s="100">
        <f>LW88/(10^('Attenuation due to air absorpti'!$C$9*LW26/20))</f>
        <v>10743.882302429294</v>
      </c>
      <c r="LX122" s="100">
        <f>LX88/(10^('Attenuation due to air absorpti'!$C$9*LX26/20))</f>
        <v>10562.422769119439</v>
      </c>
      <c r="LY122" s="100">
        <f>LY88/(10^('Attenuation due to air absorpti'!$C$9*LY26/20))</f>
        <v>10386.076112545172</v>
      </c>
      <c r="LZ122" s="100">
        <f>LZ88/(10^('Attenuation due to air absorpti'!$C$9*LZ26/20))</f>
        <v>10214.656027110286</v>
      </c>
      <c r="MA122" s="100">
        <f>MA88/(10^('Attenuation due to air absorpti'!$C$9*MA26/20))</f>
        <v>10047.98334190825</v>
      </c>
      <c r="MB122" s="100">
        <f>MB88/(10^('Attenuation due to air absorpti'!$C$9*MB26/20))</f>
        <v>9885.8858527813409</v>
      </c>
      <c r="MC122" s="100">
        <f>MC88/(10^('Attenuation due to air absorpti'!$C$9*MC26/20))</f>
        <v>9728.198135688961</v>
      </c>
      <c r="MD122" s="100">
        <f>MD88/(10^('Attenuation due to air absorpti'!$C$9*MD26/20))</f>
        <v>9574.7613464374735</v>
      </c>
      <c r="ME122" s="100">
        <f>ME88/(10^('Attenuation due to air absorpti'!$C$9*ME26/20))</f>
        <v>9425.4230109554537</v>
      </c>
      <c r="MF122" s="100">
        <f>MF88/(10^('Attenuation due to air absorpti'!$C$9*MF26/20))</f>
        <v>9280.0368095635422</v>
      </c>
      <c r="MG122" s="100">
        <f>MG88/(10^('Attenuation due to air absorpti'!$C$9*MG26/20))</f>
        <v>9138.4623580673524</v>
      </c>
      <c r="MH122" s="100">
        <f>MH88/(10^('Attenuation due to air absorpti'!$C$9*MH26/20))</f>
        <v>9000.5649879784978</v>
      </c>
      <c r="MI122" s="100">
        <f>MI88/(10^('Attenuation due to air absorpti'!$C$9*MI26/20))</f>
        <v>8866.2155277281945</v>
      </c>
      <c r="MJ122" s="100">
        <f>MJ88/(10^('Attenuation due to air absorpti'!$C$9*MJ26/20))</f>
        <v>8735.2900863677278</v>
      </c>
      <c r="MK122" s="100"/>
      <c r="ML122" s="100"/>
      <c r="MM122" s="100"/>
      <c r="MN122" s="100"/>
      <c r="MO122" s="100"/>
      <c r="MP122" s="100"/>
      <c r="MQ122" s="100"/>
      <c r="MR122" s="100"/>
      <c r="MS122" s="100"/>
      <c r="MT122" s="100"/>
      <c r="MU122" s="100"/>
      <c r="MV122" s="100"/>
      <c r="MW122" s="100"/>
      <c r="MX122" s="100"/>
      <c r="MY122" s="100"/>
      <c r="MZ122" s="100"/>
      <c r="NA122" s="100"/>
      <c r="NB122" s="100"/>
      <c r="NC122" s="100"/>
      <c r="ND122" s="100"/>
      <c r="NG122" s="100"/>
      <c r="NH122" s="100"/>
      <c r="NI122" s="100"/>
      <c r="NJ122" s="100"/>
      <c r="NK122" s="100"/>
      <c r="NL122" s="100"/>
      <c r="NM122" s="100"/>
      <c r="NN122" s="100"/>
      <c r="NO122" s="100"/>
      <c r="NP122" s="100"/>
      <c r="NQ122" s="100"/>
      <c r="NR122" s="100"/>
      <c r="NS122" s="100"/>
      <c r="NT122" s="100"/>
      <c r="NU122" s="100"/>
      <c r="NV122" s="100"/>
      <c r="NW122" s="100"/>
      <c r="NX122" s="100"/>
      <c r="NY122" s="100"/>
      <c r="NZ122" s="100"/>
      <c r="OA122" s="100"/>
      <c r="OB122" s="100"/>
      <c r="OC122" s="100"/>
      <c r="OD122" s="100"/>
      <c r="OE122" s="100"/>
      <c r="OF122" s="100"/>
      <c r="OG122" s="100"/>
      <c r="OH122" s="100"/>
      <c r="OI122" s="100"/>
      <c r="OJ122" s="100"/>
      <c r="OK122" s="100"/>
      <c r="OL122" s="100"/>
      <c r="OM122" s="100"/>
      <c r="ON122" s="100"/>
      <c r="OO122" s="100"/>
      <c r="OP122" s="100"/>
      <c r="OQ122" s="100"/>
      <c r="OR122" s="100"/>
      <c r="OS122" s="100"/>
      <c r="OT122" s="100"/>
      <c r="OU122" s="100"/>
      <c r="OV122" s="100"/>
      <c r="OW122" s="100"/>
      <c r="OX122" s="100"/>
      <c r="OY122" s="100"/>
      <c r="OZ122" s="100"/>
      <c r="PA122" s="100"/>
      <c r="PB122" s="100"/>
      <c r="PC122" s="100"/>
      <c r="PD122" s="100"/>
      <c r="PE122" s="100"/>
      <c r="PF122" s="100"/>
      <c r="PG122" s="100"/>
      <c r="PH122" s="100"/>
      <c r="PI122" s="100"/>
      <c r="PJ122" s="100"/>
      <c r="PK122" s="100"/>
    </row>
    <row r="123" spans="1:427" x14ac:dyDescent="0.2">
      <c r="A123" s="92"/>
      <c r="B123" s="92"/>
      <c r="C123" s="101">
        <v>21</v>
      </c>
      <c r="D123" s="98"/>
      <c r="E123" s="98"/>
      <c r="F123" s="98"/>
      <c r="G123" s="98"/>
      <c r="H123" s="98"/>
      <c r="I123" s="98"/>
      <c r="J123" s="98"/>
      <c r="K123" s="98"/>
      <c r="L123" s="98"/>
      <c r="M123" s="98"/>
      <c r="N123" s="98"/>
      <c r="O123" s="98"/>
      <c r="P123" s="98"/>
      <c r="Q123" s="98"/>
      <c r="R123" s="98"/>
      <c r="S123" s="98"/>
      <c r="T123" s="98"/>
      <c r="U123" s="98"/>
      <c r="V123" s="98"/>
      <c r="W123" s="98"/>
      <c r="X123" s="98"/>
      <c r="Y123" s="98"/>
      <c r="Z123" s="98"/>
      <c r="AA123" s="98"/>
      <c r="AB123" s="98"/>
      <c r="AC123" s="98"/>
      <c r="AD123" s="98"/>
      <c r="AE123" s="98"/>
      <c r="AF123" s="98"/>
      <c r="AG123" s="98"/>
      <c r="AH123" s="98"/>
      <c r="AI123" s="98"/>
      <c r="AJ123" s="98"/>
      <c r="AK123" s="98"/>
      <c r="AL123" s="98"/>
      <c r="AM123" s="98"/>
      <c r="AN123" s="98"/>
      <c r="AO123" s="98"/>
      <c r="AP123" s="98"/>
      <c r="AQ123" s="98"/>
      <c r="AR123" s="98"/>
      <c r="AS123" s="98"/>
      <c r="AT123" s="98"/>
      <c r="AU123" s="98"/>
      <c r="AV123" s="98"/>
      <c r="AW123" s="98"/>
      <c r="AX123" s="98"/>
      <c r="AY123" s="98"/>
      <c r="AZ123" s="98"/>
      <c r="BA123" s="98"/>
      <c r="BB123" s="98"/>
      <c r="BC123" s="98"/>
      <c r="BD123" s="98"/>
      <c r="BE123" s="98"/>
      <c r="BF123" s="98"/>
      <c r="BG123" s="98"/>
      <c r="BH123" s="98"/>
      <c r="BI123" s="98"/>
      <c r="BJ123" s="98"/>
      <c r="BK123" s="98"/>
      <c r="BL123" s="98"/>
      <c r="BM123" s="98"/>
      <c r="BN123" s="98"/>
      <c r="BO123" s="98"/>
      <c r="BP123" s="98"/>
      <c r="BQ123" s="98"/>
      <c r="BR123" s="98"/>
      <c r="BS123" s="98"/>
      <c r="BT123" s="98"/>
      <c r="BU123" s="98"/>
      <c r="BV123" s="98"/>
      <c r="BW123" s="98"/>
      <c r="BX123" s="98"/>
      <c r="BY123" s="98"/>
      <c r="BZ123" s="98"/>
      <c r="CA123" s="98"/>
      <c r="CB123" s="98"/>
      <c r="CC123" s="98"/>
      <c r="CD123" s="98"/>
      <c r="CE123" s="98"/>
      <c r="CF123" s="98"/>
      <c r="CG123" s="98"/>
      <c r="CH123" s="98"/>
      <c r="CI123" s="98"/>
      <c r="CJ123" s="98"/>
      <c r="CK123" s="98"/>
      <c r="CL123" s="98"/>
      <c r="CM123" s="98"/>
      <c r="CN123" s="98"/>
      <c r="CO123" s="98"/>
      <c r="CP123" s="98"/>
      <c r="CQ123" s="98"/>
      <c r="CR123" s="98"/>
      <c r="CS123" s="98"/>
      <c r="CT123" s="98"/>
      <c r="CU123" s="98"/>
      <c r="CV123" s="98"/>
      <c r="CW123" s="98"/>
      <c r="CX123" s="98"/>
      <c r="CY123" s="98"/>
      <c r="CZ123" s="98"/>
      <c r="DA123" s="98"/>
      <c r="DB123" s="98"/>
      <c r="DC123" s="98"/>
      <c r="DD123" s="98"/>
      <c r="DE123" s="98"/>
      <c r="DF123" s="98"/>
      <c r="DG123" s="98"/>
      <c r="DH123" s="98"/>
      <c r="DI123" s="98"/>
      <c r="DJ123" s="98"/>
      <c r="DK123" s="98"/>
      <c r="DL123" s="98"/>
      <c r="DM123" s="98"/>
      <c r="DN123" s="98"/>
      <c r="DO123" s="98"/>
      <c r="DP123" s="98"/>
      <c r="DQ123" s="98"/>
      <c r="DR123" s="98"/>
      <c r="DS123" s="98"/>
      <c r="DT123" s="98"/>
      <c r="DU123" s="98"/>
      <c r="DV123" s="98"/>
      <c r="DW123" s="98"/>
      <c r="DX123" s="98"/>
      <c r="DY123" s="98"/>
      <c r="DZ123" s="98"/>
      <c r="EA123" s="98"/>
      <c r="EB123" s="98"/>
      <c r="EC123" s="98"/>
      <c r="ED123" s="98"/>
      <c r="EE123" s="98"/>
      <c r="EF123" s="98"/>
      <c r="EG123" s="98"/>
      <c r="EH123" s="98"/>
      <c r="EI123" s="98"/>
      <c r="EJ123" s="98"/>
      <c r="EK123" s="98"/>
      <c r="EL123" s="98"/>
      <c r="EM123" s="98"/>
      <c r="EN123" s="98"/>
      <c r="EO123" s="98"/>
      <c r="EP123" s="98"/>
      <c r="EU123" s="94"/>
      <c r="EV123" s="94"/>
      <c r="EW123" s="94"/>
      <c r="EX123" s="102"/>
      <c r="EY123" s="99"/>
      <c r="EZ123" s="99"/>
      <c r="FA123" s="99"/>
      <c r="FB123" s="99"/>
      <c r="FC123" s="99"/>
      <c r="FD123" s="99"/>
      <c r="FE123" s="99"/>
      <c r="FF123" s="99"/>
      <c r="FG123" s="99"/>
      <c r="FH123" s="99"/>
      <c r="FI123" s="99"/>
      <c r="FJ123" s="99"/>
      <c r="FK123" s="99"/>
      <c r="FL123" s="99"/>
      <c r="FM123" s="99"/>
      <c r="FN123" s="99"/>
      <c r="FO123" s="99"/>
      <c r="FP123" s="99"/>
      <c r="FQ123" s="99"/>
      <c r="FR123" s="99"/>
      <c r="FS123" s="99"/>
      <c r="FT123" s="99"/>
      <c r="FU123" s="99"/>
      <c r="FV123" s="99"/>
      <c r="FW123" s="99"/>
      <c r="FX123" s="99"/>
      <c r="FY123" s="99"/>
      <c r="FZ123" s="99"/>
      <c r="GA123" s="99"/>
      <c r="GB123" s="99"/>
      <c r="GC123" s="99"/>
      <c r="GD123" s="99"/>
      <c r="GE123" s="99"/>
      <c r="GF123" s="99"/>
      <c r="GG123" s="99"/>
      <c r="GH123" s="99"/>
      <c r="GI123" s="99"/>
      <c r="GJ123" s="99"/>
      <c r="GK123" s="99"/>
      <c r="GL123" s="99"/>
      <c r="GM123" s="99"/>
      <c r="GN123" s="99"/>
      <c r="GO123" s="99"/>
      <c r="GP123" s="99"/>
      <c r="GQ123" s="99"/>
      <c r="GR123" s="99"/>
      <c r="GS123" s="99"/>
      <c r="GT123" s="99"/>
      <c r="GU123" s="99"/>
      <c r="GV123" s="99"/>
      <c r="GW123" s="99"/>
      <c r="GX123" s="99"/>
      <c r="GY123" s="99"/>
      <c r="GZ123" s="99"/>
      <c r="HA123" s="99"/>
      <c r="HB123" s="99"/>
      <c r="HC123" s="99"/>
      <c r="HD123" s="99"/>
      <c r="HE123" s="99"/>
      <c r="HF123" s="99"/>
      <c r="HG123" s="99"/>
      <c r="HH123" s="99"/>
      <c r="HI123" s="99"/>
      <c r="HJ123" s="99"/>
      <c r="HK123" s="99"/>
      <c r="HL123" s="99"/>
      <c r="HM123" s="99"/>
      <c r="HN123" s="99"/>
      <c r="HO123" s="99"/>
      <c r="HP123" s="99"/>
      <c r="HQ123" s="99"/>
      <c r="HR123" s="99"/>
      <c r="HS123" s="99"/>
      <c r="HT123" s="99"/>
      <c r="HU123" s="99"/>
      <c r="HV123" s="99"/>
      <c r="HW123" s="99"/>
      <c r="HX123" s="99"/>
      <c r="HY123" s="99"/>
      <c r="HZ123" s="99"/>
      <c r="IA123" s="99"/>
      <c r="IB123" s="99"/>
      <c r="IC123" s="99"/>
      <c r="ID123" s="99"/>
      <c r="IE123" s="99"/>
      <c r="IF123" s="99"/>
      <c r="IG123" s="99"/>
      <c r="IH123" s="99"/>
      <c r="II123" s="99"/>
      <c r="IJ123" s="99"/>
      <c r="IK123" s="99"/>
      <c r="IL123" s="99"/>
      <c r="IM123" s="99"/>
      <c r="IN123" s="99"/>
      <c r="IO123" s="99"/>
      <c r="IP123" s="99"/>
      <c r="IQ123" s="99"/>
      <c r="IR123" s="99"/>
      <c r="IS123" s="99"/>
      <c r="IT123" s="99"/>
      <c r="IU123" s="99"/>
      <c r="IV123" s="99"/>
      <c r="IW123" s="99"/>
      <c r="IX123" s="99"/>
      <c r="IY123" s="99"/>
      <c r="IZ123" s="99"/>
      <c r="JA123" s="99"/>
      <c r="JB123" s="99"/>
      <c r="JC123" s="99"/>
      <c r="JD123" s="99"/>
      <c r="JE123" s="99"/>
      <c r="JF123" s="99"/>
      <c r="JG123" s="99"/>
      <c r="JH123" s="99"/>
      <c r="JI123" s="99"/>
      <c r="JJ123" s="99"/>
      <c r="JK123" s="99"/>
      <c r="JL123" s="99"/>
      <c r="JM123" s="99"/>
      <c r="JN123" s="99"/>
      <c r="JO123" s="99"/>
      <c r="JP123" s="99"/>
      <c r="JQ123" s="99"/>
      <c r="JR123" s="99"/>
      <c r="JS123" s="99"/>
      <c r="JT123" s="99"/>
      <c r="JU123" s="99"/>
      <c r="JV123" s="99"/>
      <c r="JW123" s="99"/>
      <c r="JX123" s="99"/>
      <c r="JY123" s="99"/>
      <c r="KH123" s="103">
        <v>21</v>
      </c>
      <c r="KI123" s="100">
        <f>KI89/(10^('Attenuation due to air absorpti'!$C$9*KI27/20))</f>
        <v>87995.06978996114</v>
      </c>
      <c r="KJ123" s="100">
        <f>KJ89/(10^('Attenuation due to air absorpti'!$C$9*KJ27/20))</f>
        <v>65784.952235003278</v>
      </c>
      <c r="KK123" s="100">
        <f>KK89/(10^('Attenuation due to air absorpti'!$C$9*KK27/20))</f>
        <v>58020.335990644809</v>
      </c>
      <c r="KL123" s="100">
        <f>KL89/(10^('Attenuation due to air absorpti'!$C$9*KL27/20))</f>
        <v>51764.460143246193</v>
      </c>
      <c r="KM123" s="100">
        <f>KM89/(10^('Attenuation due to air absorpti'!$C$9*KM27/20))</f>
        <v>46645.826378651494</v>
      </c>
      <c r="KN123" s="100">
        <f>KN89/(10^('Attenuation due to air absorpti'!$C$9*KN27/20))</f>
        <v>42395.775565392854</v>
      </c>
      <c r="KO123" s="100">
        <f>KO89/(10^('Attenuation due to air absorpti'!$C$9*KO27/20))</f>
        <v>38819.309365748828</v>
      </c>
      <c r="KP123" s="100">
        <f>KP89/(10^('Attenuation due to air absorpti'!$C$9*KP27/20))</f>
        <v>35773.252798285124</v>
      </c>
      <c r="KQ123" s="100">
        <f>KQ89/(10^('Attenuation due to air absorpti'!$C$9*KQ27/20))</f>
        <v>33150.960897874269</v>
      </c>
      <c r="KR123" s="100">
        <f>KR89/(10^('Attenuation due to air absorpti'!$C$9*KR27/20))</f>
        <v>30871.799050582766</v>
      </c>
      <c r="KS123" s="100">
        <f>KS89/(10^('Attenuation due to air absorpti'!$C$9*KS27/20))</f>
        <v>28873.901119465379</v>
      </c>
      <c r="KT123" s="100">
        <f>KT89/(10^('Attenuation due to air absorpti'!$C$9*KT27/20))</f>
        <v>27109.139673774374</v>
      </c>
      <c r="KU123" s="100">
        <f>KU89/(10^('Attenuation due to air absorpti'!$C$9*KU27/20))</f>
        <v>25539.589294649417</v>
      </c>
      <c r="KV123" s="100">
        <f>KV89/(10^('Attenuation due to air absorpti'!$C$9*KV27/20))</f>
        <v>24135.005629868312</v>
      </c>
      <c r="KW123" s="100">
        <f>KW89/(10^('Attenuation due to air absorpti'!$C$9*KW27/20))</f>
        <v>22871.003405656909</v>
      </c>
      <c r="KX123" s="100">
        <f>KX89/(10^('Attenuation due to air absorpti'!$C$9*KX27/20))</f>
        <v>21727.721644313064</v>
      </c>
      <c r="KY123" s="100">
        <f>KY89/(10^('Attenuation due to air absorpti'!$C$9*KY27/20))</f>
        <v>20688.833036201555</v>
      </c>
      <c r="KZ123" s="100">
        <f>KZ89/(10^('Attenuation due to air absorpti'!$C$9*KZ27/20))</f>
        <v>19740.799640129553</v>
      </c>
      <c r="LA123" s="100">
        <f>LA89/(10^('Attenuation due to air absorpti'!$C$9*LA27/20))</f>
        <v>19740.799640129553</v>
      </c>
      <c r="LB123" s="100">
        <f>LB89/(10^('Attenuation due to air absorpti'!$C$9*LB27/20))</f>
        <v>18378.335245591192</v>
      </c>
      <c r="LC123" s="100">
        <f>LC89/(10^('Attenuation due to air absorpti'!$C$9*LC27/20))</f>
        <v>17762.151569032798</v>
      </c>
      <c r="LD123" s="100">
        <f>LD89/(10^('Attenuation due to air absorpti'!$C$9*LD27/20))</f>
        <v>17184.03758982701</v>
      </c>
      <c r="LE123" s="100">
        <f>LE89/(10^('Attenuation due to air absorpti'!$C$9*LE27/20))</f>
        <v>16640.604213763898</v>
      </c>
      <c r="LF123" s="100">
        <f>LF89/(10^('Attenuation due to air absorpti'!$C$9*LF27/20))</f>
        <v>16128.849626844243</v>
      </c>
      <c r="LG123" s="100">
        <f>LG89/(10^('Attenuation due to air absorpti'!$C$9*LG27/20))</f>
        <v>15646.105979069187</v>
      </c>
      <c r="LH123" s="100">
        <f>LH89/(10^('Attenuation due to air absorpti'!$C$9*LH27/20))</f>
        <v>15189.994564923431</v>
      </c>
      <c r="LI123" s="100">
        <f>LI89/(10^('Attenuation due to air absorpti'!$C$9*LI27/20))</f>
        <v>14758.387975539004</v>
      </c>
      <c r="LJ123" s="100">
        <f>LJ89/(10^('Attenuation due to air absorpti'!$C$9*LJ27/20))</f>
        <v>14349.377999661519</v>
      </c>
      <c r="LK123" s="100">
        <f>LK89/(10^('Attenuation due to air absorpti'!$C$9*LK27/20))</f>
        <v>13961.248287614253</v>
      </c>
      <c r="LL123" s="100">
        <f>LL89/(10^('Attenuation due to air absorpti'!$C$9*LL27/20))</f>
        <v>13592.450979507499</v>
      </c>
      <c r="LM123" s="100">
        <f>LM89/(10^('Attenuation due to air absorpti'!$C$9*LM27/20))</f>
        <v>13241.586647318803</v>
      </c>
      <c r="LN123" s="100">
        <f>LN89/(10^('Attenuation due to air absorpti'!$C$9*LN27/20))</f>
        <v>12907.387018780802</v>
      </c>
      <c r="LO123" s="100">
        <f>LO89/(10^('Attenuation due to air absorpti'!$C$9*LO27/20))</f>
        <v>12588.70004582303</v>
      </c>
      <c r="LP123" s="100">
        <f>LP89/(10^('Attenuation due to air absorpti'!$C$9*LP27/20))</f>
        <v>12284.476956658929</v>
      </c>
      <c r="LQ123" s="100">
        <f>LQ89/(10^('Attenuation due to air absorpti'!$C$9*LQ27/20))</f>
        <v>11993.760992372232</v>
      </c>
      <c r="LR123" s="100">
        <f>LR89/(10^('Attenuation due to air absorpti'!$C$9*LR27/20))</f>
        <v>11715.677579047753</v>
      </c>
      <c r="LS123" s="100">
        <f>LS89/(10^('Attenuation due to air absorpti'!$C$9*LS27/20))</f>
        <v>11728.547933130543</v>
      </c>
      <c r="LT123" s="100">
        <f>LT89/(10^('Attenuation due to air absorpti'!$C$9*LT27/20))</f>
        <v>11314.493870107264</v>
      </c>
      <c r="LU123" s="100">
        <f>LU89/(10^('Attenuation due to air absorpti'!$C$9*LU27/20))</f>
        <v>11116.497021878198</v>
      </c>
      <c r="LV123" s="100">
        <f>LV89/(10^('Attenuation due to air absorpti'!$C$9*LV27/20))</f>
        <v>10924.227762304663</v>
      </c>
      <c r="LW123" s="100">
        <f>LW89/(10^('Attenuation due to air absorpti'!$C$9*LW27/20))</f>
        <v>10737.476244909207</v>
      </c>
      <c r="LX123" s="100">
        <f>LX89/(10^('Attenuation due to air absorpti'!$C$9*LX27/20))</f>
        <v>10556.040233806611</v>
      </c>
      <c r="LY123" s="100">
        <f>LY89/(10^('Attenuation due to air absorpti'!$C$9*LY27/20))</f>
        <v>10379.725017293616</v>
      </c>
      <c r="LZ123" s="100">
        <f>LZ89/(10^('Attenuation due to air absorpti'!$C$9*LZ27/20))</f>
        <v>10208.34328238532</v>
      </c>
      <c r="MA123" s="100">
        <f>MA89/(10^('Attenuation due to air absorpti'!$C$9*MA27/20))</f>
        <v>10041.714958826735</v>
      </c>
      <c r="MB123" s="100">
        <f>MB89/(10^('Attenuation due to air absorpti'!$C$9*MB27/20))</f>
        <v>9879.6670397043854</v>
      </c>
      <c r="MC123" s="100">
        <f>MC89/(10^('Attenuation due to air absorpti'!$C$9*MC27/20))</f>
        <v>9722.0333845909081</v>
      </c>
      <c r="MD123" s="100">
        <f>MD89/(10^('Attenuation due to air absorpti'!$C$9*MD27/20))</f>
        <v>9568.6545101450229</v>
      </c>
      <c r="ME123" s="100">
        <f>ME89/(10^('Attenuation due to air absorpti'!$C$9*ME27/20))</f>
        <v>9419.3773722339265</v>
      </c>
      <c r="MF123" s="100">
        <f>MF89/(10^('Attenuation due to air absorpti'!$C$9*MF27/20))</f>
        <v>9274.0551429223306</v>
      </c>
      <c r="MG123" s="100">
        <f>MG89/(10^('Attenuation due to air absorpti'!$C$9*MG27/20))</f>
        <v>9132.5469850626141</v>
      </c>
      <c r="MH123" s="100">
        <f>MH89/(10^('Attenuation due to air absorpti'!$C$9*MH27/20))</f>
        <v>8994.7178267070885</v>
      </c>
      <c r="MI123" s="100">
        <f>MI89/(10^('Attenuation due to air absorpti'!$C$9*MI27/20))</f>
        <v>8860.4381371316867</v>
      </c>
      <c r="MJ123" s="100">
        <f>MJ89/(10^('Attenuation due to air absorpti'!$C$9*MJ27/20))</f>
        <v>8729.5837058983434</v>
      </c>
      <c r="MK123" s="100"/>
      <c r="ML123" s="100"/>
      <c r="MM123" s="100"/>
      <c r="MN123" s="100"/>
      <c r="MO123" s="100"/>
      <c r="MP123" s="100"/>
      <c r="MQ123" s="100"/>
      <c r="MR123" s="100"/>
      <c r="MS123" s="100"/>
      <c r="MT123" s="100"/>
      <c r="MU123" s="100"/>
      <c r="MV123" s="100"/>
      <c r="MW123" s="100"/>
      <c r="MX123" s="100"/>
      <c r="MY123" s="100"/>
      <c r="MZ123" s="100"/>
      <c r="NA123" s="100"/>
      <c r="NB123" s="100"/>
      <c r="NC123" s="100"/>
      <c r="ND123" s="100"/>
      <c r="NG123" s="100"/>
      <c r="NH123" s="100"/>
      <c r="NI123" s="100"/>
      <c r="NJ123" s="100"/>
      <c r="NK123" s="100"/>
      <c r="NL123" s="100"/>
      <c r="NM123" s="100"/>
      <c r="NN123" s="100"/>
      <c r="NO123" s="100"/>
      <c r="NP123" s="100"/>
      <c r="NQ123" s="100"/>
      <c r="NR123" s="100"/>
      <c r="NS123" s="100"/>
      <c r="NT123" s="100"/>
      <c r="NU123" s="100"/>
      <c r="NV123" s="100"/>
      <c r="NW123" s="100"/>
      <c r="NX123" s="100"/>
      <c r="NY123" s="100"/>
      <c r="NZ123" s="100"/>
      <c r="OA123" s="100"/>
      <c r="OB123" s="100"/>
      <c r="OC123" s="100"/>
      <c r="OD123" s="100"/>
      <c r="OE123" s="100"/>
      <c r="OF123" s="100"/>
      <c r="OG123" s="100"/>
      <c r="OH123" s="100"/>
      <c r="OI123" s="100"/>
      <c r="OJ123" s="100"/>
      <c r="OK123" s="100"/>
      <c r="OL123" s="100"/>
      <c r="OM123" s="100"/>
      <c r="ON123" s="100"/>
      <c r="OO123" s="100"/>
      <c r="OP123" s="100"/>
      <c r="OQ123" s="100"/>
      <c r="OR123" s="100"/>
      <c r="OS123" s="100"/>
      <c r="OT123" s="100"/>
      <c r="OU123" s="100"/>
      <c r="OV123" s="100"/>
      <c r="OW123" s="100"/>
      <c r="OX123" s="100"/>
      <c r="OY123" s="100"/>
      <c r="OZ123" s="100"/>
      <c r="PA123" s="100"/>
      <c r="PB123" s="100"/>
      <c r="PC123" s="100"/>
      <c r="PD123" s="100"/>
      <c r="PE123" s="100"/>
      <c r="PF123" s="100"/>
      <c r="PG123" s="100"/>
      <c r="PH123" s="100"/>
      <c r="PI123" s="100"/>
      <c r="PJ123" s="100"/>
      <c r="PK123" s="100"/>
    </row>
    <row r="124" spans="1:427" ht="19" customHeight="1" x14ac:dyDescent="0.2">
      <c r="A124" s="92"/>
      <c r="B124" s="92"/>
      <c r="C124" s="101">
        <v>22</v>
      </c>
      <c r="D124" s="98"/>
      <c r="E124" s="98"/>
      <c r="F124" s="98"/>
      <c r="G124" s="98"/>
      <c r="H124" s="98"/>
      <c r="I124" s="98"/>
      <c r="J124" s="98"/>
      <c r="K124" s="98"/>
      <c r="L124" s="98"/>
      <c r="M124" s="98"/>
      <c r="N124" s="98"/>
      <c r="O124" s="98"/>
      <c r="P124" s="98"/>
      <c r="Q124" s="98"/>
      <c r="R124" s="98"/>
      <c r="S124" s="98"/>
      <c r="T124" s="98"/>
      <c r="U124" s="98"/>
      <c r="V124" s="98"/>
      <c r="W124" s="98"/>
      <c r="X124" s="98"/>
      <c r="Y124" s="98"/>
      <c r="Z124" s="98"/>
      <c r="AA124" s="98"/>
      <c r="AB124" s="98"/>
      <c r="AC124" s="98"/>
      <c r="AD124" s="98"/>
      <c r="AE124" s="98"/>
      <c r="AF124" s="98"/>
      <c r="AG124" s="98"/>
      <c r="AH124" s="98"/>
      <c r="AI124" s="98"/>
      <c r="AJ124" s="98"/>
      <c r="AK124" s="98"/>
      <c r="AL124" s="98"/>
      <c r="AM124" s="98"/>
      <c r="AN124" s="98"/>
      <c r="AO124" s="98"/>
      <c r="AP124" s="98"/>
      <c r="AQ124" s="98"/>
      <c r="AR124" s="98"/>
      <c r="AS124" s="98"/>
      <c r="AT124" s="98"/>
      <c r="AU124" s="98"/>
      <c r="AV124" s="98"/>
      <c r="AW124" s="98"/>
      <c r="AX124" s="98"/>
      <c r="AY124" s="98"/>
      <c r="AZ124" s="98"/>
      <c r="BA124" s="98"/>
      <c r="BB124" s="98"/>
      <c r="BC124" s="98"/>
      <c r="BD124" s="98"/>
      <c r="BE124" s="98"/>
      <c r="BF124" s="98"/>
      <c r="BG124" s="98"/>
      <c r="BH124" s="98"/>
      <c r="BI124" s="98"/>
      <c r="BJ124" s="98"/>
      <c r="BK124" s="98"/>
      <c r="BL124" s="98"/>
      <c r="BM124" s="98"/>
      <c r="BN124" s="98"/>
      <c r="BO124" s="98"/>
      <c r="BP124" s="98"/>
      <c r="BQ124" s="98"/>
      <c r="BR124" s="98"/>
      <c r="BS124" s="98"/>
      <c r="BT124" s="98"/>
      <c r="BU124" s="98"/>
      <c r="BV124" s="98"/>
      <c r="BW124" s="98"/>
      <c r="BX124" s="98"/>
      <c r="BY124" s="98"/>
      <c r="BZ124" s="98"/>
      <c r="CA124" s="98"/>
      <c r="CB124" s="98"/>
      <c r="CC124" s="98"/>
      <c r="CD124" s="98"/>
      <c r="CE124" s="98"/>
      <c r="CF124" s="98"/>
      <c r="CG124" s="98"/>
      <c r="CH124" s="98"/>
      <c r="CI124" s="98"/>
      <c r="CJ124" s="98"/>
      <c r="CK124" s="98"/>
      <c r="CL124" s="98"/>
      <c r="CM124" s="98"/>
      <c r="CN124" s="98"/>
      <c r="CO124" s="98"/>
      <c r="CP124" s="98"/>
      <c r="CQ124" s="98"/>
      <c r="CR124" s="98"/>
      <c r="CS124" s="98"/>
      <c r="CT124" s="98"/>
      <c r="CU124" s="98"/>
      <c r="CV124" s="98"/>
      <c r="CW124" s="98"/>
      <c r="CX124" s="98"/>
      <c r="CY124" s="98"/>
      <c r="CZ124" s="98"/>
      <c r="DA124" s="98"/>
      <c r="DB124" s="98"/>
      <c r="DC124" s="98"/>
      <c r="DD124" s="98"/>
      <c r="DE124" s="98"/>
      <c r="DF124" s="98"/>
      <c r="DG124" s="98"/>
      <c r="DH124" s="98"/>
      <c r="DI124" s="98"/>
      <c r="DJ124" s="98"/>
      <c r="DK124" s="98"/>
      <c r="DL124" s="98"/>
      <c r="DM124" s="98"/>
      <c r="DN124" s="98"/>
      <c r="DO124" s="98"/>
      <c r="DP124" s="98"/>
      <c r="DQ124" s="98"/>
      <c r="DR124" s="98"/>
      <c r="DS124" s="98"/>
      <c r="DT124" s="98"/>
      <c r="DU124" s="98"/>
      <c r="DV124" s="98"/>
      <c r="DW124" s="98"/>
      <c r="DX124" s="98"/>
      <c r="DY124" s="98"/>
      <c r="DZ124" s="98"/>
      <c r="EA124" s="98"/>
      <c r="EB124" s="98"/>
      <c r="EC124" s="98"/>
      <c r="ED124" s="98"/>
      <c r="EE124" s="98"/>
      <c r="EF124" s="98"/>
      <c r="EG124" s="98"/>
      <c r="EH124" s="98"/>
      <c r="EI124" s="98"/>
      <c r="EJ124" s="98"/>
      <c r="EK124" s="98"/>
      <c r="EL124" s="98"/>
      <c r="EM124" s="98"/>
      <c r="EN124" s="98"/>
      <c r="EO124" s="98"/>
      <c r="EP124" s="98"/>
      <c r="EU124" s="94"/>
      <c r="EV124" s="94"/>
      <c r="EW124" s="94"/>
      <c r="EX124" s="102"/>
      <c r="EY124" s="99"/>
      <c r="EZ124" s="99"/>
      <c r="FA124" s="99"/>
      <c r="FB124" s="99"/>
      <c r="FC124" s="99"/>
      <c r="FD124" s="99"/>
      <c r="FE124" s="99"/>
      <c r="FF124" s="99"/>
      <c r="FG124" s="99"/>
      <c r="FH124" s="99"/>
      <c r="FI124" s="99"/>
      <c r="FJ124" s="99"/>
      <c r="FK124" s="99"/>
      <c r="FL124" s="99"/>
      <c r="FM124" s="99"/>
      <c r="FN124" s="99"/>
      <c r="FO124" s="99"/>
      <c r="FP124" s="99"/>
      <c r="FQ124" s="99"/>
      <c r="FR124" s="99"/>
      <c r="FS124" s="99"/>
      <c r="FT124" s="99"/>
      <c r="FU124" s="99"/>
      <c r="FV124" s="99"/>
      <c r="FW124" s="99"/>
      <c r="FX124" s="99"/>
      <c r="FY124" s="99"/>
      <c r="FZ124" s="99"/>
      <c r="GA124" s="99"/>
      <c r="GB124" s="99"/>
      <c r="GC124" s="99"/>
      <c r="GD124" s="99"/>
      <c r="GE124" s="99"/>
      <c r="GF124" s="99"/>
      <c r="GG124" s="99"/>
      <c r="GH124" s="99"/>
      <c r="GI124" s="99"/>
      <c r="GJ124" s="99"/>
      <c r="GK124" s="99"/>
      <c r="GL124" s="99"/>
      <c r="GM124" s="99"/>
      <c r="GN124" s="99"/>
      <c r="GO124" s="99"/>
      <c r="GP124" s="99"/>
      <c r="GQ124" s="99"/>
      <c r="GR124" s="99"/>
      <c r="GS124" s="99"/>
      <c r="GT124" s="99"/>
      <c r="GU124" s="99"/>
      <c r="GV124" s="99"/>
      <c r="GW124" s="99"/>
      <c r="GX124" s="99"/>
      <c r="GY124" s="99"/>
      <c r="GZ124" s="99"/>
      <c r="HA124" s="99"/>
      <c r="HB124" s="99"/>
      <c r="HC124" s="99"/>
      <c r="HD124" s="99"/>
      <c r="HE124" s="99"/>
      <c r="HF124" s="99"/>
      <c r="HG124" s="99"/>
      <c r="HH124" s="99"/>
      <c r="HI124" s="99"/>
      <c r="HJ124" s="99"/>
      <c r="HK124" s="99"/>
      <c r="HL124" s="99"/>
      <c r="HM124" s="99"/>
      <c r="HN124" s="99"/>
      <c r="HO124" s="99"/>
      <c r="HP124" s="99"/>
      <c r="HQ124" s="99"/>
      <c r="HR124" s="99"/>
      <c r="HS124" s="99"/>
      <c r="HT124" s="99"/>
      <c r="HU124" s="99"/>
      <c r="HV124" s="99"/>
      <c r="HW124" s="99"/>
      <c r="HX124" s="99"/>
      <c r="HY124" s="99"/>
      <c r="HZ124" s="99"/>
      <c r="IA124" s="99"/>
      <c r="IB124" s="99"/>
      <c r="IC124" s="99"/>
      <c r="ID124" s="99"/>
      <c r="IE124" s="99"/>
      <c r="IF124" s="99"/>
      <c r="IG124" s="99"/>
      <c r="IH124" s="99"/>
      <c r="II124" s="99"/>
      <c r="IJ124" s="99"/>
      <c r="IK124" s="99"/>
      <c r="IL124" s="99"/>
      <c r="IM124" s="99"/>
      <c r="IN124" s="99"/>
      <c r="IO124" s="99"/>
      <c r="IP124" s="99"/>
      <c r="IQ124" s="99"/>
      <c r="IR124" s="99"/>
      <c r="IS124" s="99"/>
      <c r="IT124" s="99"/>
      <c r="IU124" s="99"/>
      <c r="IV124" s="99"/>
      <c r="IW124" s="99"/>
      <c r="IX124" s="99"/>
      <c r="IY124" s="99"/>
      <c r="IZ124" s="99"/>
      <c r="JA124" s="99"/>
      <c r="JB124" s="99"/>
      <c r="JC124" s="99"/>
      <c r="JD124" s="99"/>
      <c r="JE124" s="99"/>
      <c r="JF124" s="99"/>
      <c r="JG124" s="99"/>
      <c r="JH124" s="99"/>
      <c r="JI124" s="99"/>
      <c r="JJ124" s="99"/>
      <c r="JK124" s="99"/>
      <c r="JL124" s="99"/>
      <c r="JM124" s="99"/>
      <c r="JN124" s="99"/>
      <c r="JO124" s="99"/>
      <c r="JP124" s="99"/>
      <c r="JQ124" s="99"/>
      <c r="JR124" s="99"/>
      <c r="JS124" s="99"/>
      <c r="JT124" s="99"/>
      <c r="JU124" s="99"/>
      <c r="JV124" s="99"/>
      <c r="JW124" s="99"/>
      <c r="JX124" s="99"/>
      <c r="JY124" s="99"/>
      <c r="KH124" s="103">
        <v>22</v>
      </c>
      <c r="KI124" s="100">
        <f>KI90/(10^('Attenuation due to air absorpti'!$C$9*KI28/20))</f>
        <v>88479.370186489774</v>
      </c>
      <c r="KJ124" s="100">
        <f>KJ90/(10^('Attenuation due to air absorpti'!$C$9*KJ28/20))</f>
        <v>65912.462640136742</v>
      </c>
      <c r="KK124" s="100">
        <f>KK90/(10^('Attenuation due to air absorpti'!$C$9*KK28/20))</f>
        <v>58082.0862843059</v>
      </c>
      <c r="KL124" s="100">
        <f>KL90/(10^('Attenuation due to air absorpti'!$C$9*KL28/20))</f>
        <v>51789.92288673389</v>
      </c>
      <c r="KM124" s="100">
        <f>KM90/(10^('Attenuation due to air absorpti'!$C$9*KM28/20))</f>
        <v>46650.891942978502</v>
      </c>
      <c r="KN124" s="100">
        <f>KN90/(10^('Attenuation due to air absorpti'!$C$9*KN28/20))</f>
        <v>42389.300322248768</v>
      </c>
      <c r="KO124" s="100">
        <f>KO90/(10^('Attenuation due to air absorpti'!$C$9*KO28/20))</f>
        <v>38806.371506343967</v>
      </c>
      <c r="KP124" s="100">
        <f>KP90/(10^('Attenuation due to air absorpti'!$C$9*KP28/20))</f>
        <v>35756.830529727464</v>
      </c>
      <c r="KQ124" s="100">
        <f>KQ90/(10^('Attenuation due to air absorpti'!$C$9*KQ28/20))</f>
        <v>33132.829185461436</v>
      </c>
      <c r="KR124" s="100">
        <f>KR90/(10^('Attenuation due to air absorpti'!$C$9*KR28/20))</f>
        <v>30853.025148492095</v>
      </c>
      <c r="KS124" s="100">
        <f>KS90/(10^('Attenuation due to air absorpti'!$C$9*KS28/20))</f>
        <v>28855.126814961546</v>
      </c>
      <c r="KT124" s="100">
        <f>KT90/(10^('Attenuation due to air absorpti'!$C$9*KT28/20))</f>
        <v>27090.74641852652</v>
      </c>
      <c r="KU124" s="100">
        <f>KU90/(10^('Attenuation due to air absorpti'!$C$9*KU28/20))</f>
        <v>25521.797109780971</v>
      </c>
      <c r="KV124" s="100">
        <f>KV90/(10^('Attenuation due to air absorpti'!$C$9*KV28/20))</f>
        <v>24117.933555966218</v>
      </c>
      <c r="KW124" s="100">
        <f>KW90/(10^('Attenuation due to air absorpti'!$C$9*KW28/20))</f>
        <v>22854.707089390133</v>
      </c>
      <c r="KX124" s="100">
        <f>KX90/(10^('Attenuation due to air absorpti'!$C$9*KX28/20))</f>
        <v>21712.217043523273</v>
      </c>
      <c r="KY124" s="100">
        <f>KY90/(10^('Attenuation due to air absorpti'!$C$9*KY28/20))</f>
        <v>20674.111539463793</v>
      </c>
      <c r="KZ124" s="100">
        <f>KZ90/(10^('Attenuation due to air absorpti'!$C$9*KZ28/20))</f>
        <v>19726.837789679474</v>
      </c>
      <c r="LA124" s="100">
        <f>LA90/(10^('Attenuation due to air absorpti'!$C$9*LA28/20))</f>
        <v>19726.837789679474</v>
      </c>
      <c r="LB124" s="100">
        <f>LB90/(10^('Attenuation due to air absorpti'!$C$9*LB28/20))</f>
        <v>18365.427897407677</v>
      </c>
      <c r="LC124" s="100">
        <f>LC90/(10^('Attenuation due to air absorpti'!$C$9*LC28/20))</f>
        <v>17749.749373571893</v>
      </c>
      <c r="LD124" s="100">
        <f>LD90/(10^('Attenuation due to air absorpti'!$C$9*LD28/20))</f>
        <v>17172.122620303686</v>
      </c>
      <c r="LE124" s="100">
        <f>LE90/(10^('Attenuation due to air absorpti'!$C$9*LE28/20))</f>
        <v>16629.157345860836</v>
      </c>
      <c r="LF124" s="100">
        <f>LF90/(10^('Attenuation due to air absorpti'!$C$9*LF28/20))</f>
        <v>16117.851178409548</v>
      </c>
      <c r="LG124" s="100">
        <f>LG90/(10^('Attenuation due to air absorpti'!$C$9*LG28/20))</f>
        <v>15635.536166544278</v>
      </c>
      <c r="LH124" s="100">
        <f>LH90/(10^('Attenuation due to air absorpti'!$C$9*LH28/20))</f>
        <v>15179.833825264221</v>
      </c>
      <c r="LI124" s="100">
        <f>LI90/(10^('Attenuation due to air absorpti'!$C$9*LI28/20))</f>
        <v>14748.617189272767</v>
      </c>
      <c r="LJ124" s="100">
        <f>LJ90/(10^('Attenuation due to air absorpti'!$C$9*LJ28/20))</f>
        <v>14339.978641257258</v>
      </c>
      <c r="LK124" s="100">
        <f>LK90/(10^('Attenuation due to air absorpti'!$C$9*LK28/20))</f>
        <v>13952.202522473246</v>
      </c>
      <c r="LL124" s="100">
        <f>LL90/(10^('Attenuation due to air absorpti'!$C$9*LL28/20))</f>
        <v>13583.741721863102</v>
      </c>
      <c r="LM124" s="100">
        <f>LM90/(10^('Attenuation due to air absorpti'!$C$9*LM28/20))</f>
        <v>13233.197589650974</v>
      </c>
      <c r="LN124" s="100">
        <f>LN90/(10^('Attenuation due to air absorpti'!$C$9*LN28/20))</f>
        <v>12899.30264063307</v>
      </c>
      <c r="LO124" s="100">
        <f>LO90/(10^('Attenuation due to air absorpti'!$C$9*LO28/20))</f>
        <v>12580.905607895822</v>
      </c>
      <c r="LP124" s="100">
        <f>LP90/(10^('Attenuation due to air absorpti'!$C$9*LP28/20))</f>
        <v>12276.958484555071</v>
      </c>
      <c r="LQ124" s="100">
        <f>LQ90/(10^('Attenuation due to air absorpti'!$C$9*LQ28/20))</f>
        <v>11986.5052532521</v>
      </c>
      <c r="LR124" s="100">
        <f>LR90/(10^('Attenuation due to air absorpti'!$C$9*LR28/20))</f>
        <v>11708.672053614497</v>
      </c>
      <c r="LS124" s="100">
        <f>LS90/(10^('Attenuation due to air absorpti'!$C$9*LS28/20))</f>
        <v>11721.046090629301</v>
      </c>
      <c r="LT124" s="100">
        <f>LT90/(10^('Attenuation due to air absorpti'!$C$9*LT28/20))</f>
        <v>11307.017238471037</v>
      </c>
      <c r="LU124" s="100">
        <f>LU90/(10^('Attenuation due to air absorpti'!$C$9*LU28/20))</f>
        <v>11109.050885277515</v>
      </c>
      <c r="LV124" s="100">
        <f>LV90/(10^('Attenuation due to air absorpti'!$C$9*LV28/20))</f>
        <v>10916.822018542651</v>
      </c>
      <c r="LW124" s="100">
        <f>LW90/(10^('Attenuation due to air absorpti'!$C$9*LW28/20))</f>
        <v>10730.119479164361</v>
      </c>
      <c r="LX124" s="100">
        <f>LX90/(10^('Attenuation due to air absorpti'!$C$9*LX28/20))</f>
        <v>10548.7398640308</v>
      </c>
      <c r="LY124" s="100">
        <f>LY90/(10^('Attenuation due to air absorpti'!$C$9*LY28/20))</f>
        <v>10372.487423823275</v>
      </c>
      <c r="LZ124" s="100">
        <f>LZ90/(10^('Attenuation due to air absorpti'!$C$9*LZ28/20))</f>
        <v>10201.173923476932</v>
      </c>
      <c r="MA124" s="100">
        <f>MA90/(10^('Attenuation due to air absorpti'!$C$9*MA28/20))</f>
        <v>10034.618473646766</v>
      </c>
      <c r="MB124" s="100">
        <f>MB90/(10^('Attenuation due to air absorpti'!$C$9*MB28/20))</f>
        <v>9872.6473401404783</v>
      </c>
      <c r="MC124" s="100">
        <f>MC90/(10^('Attenuation due to air absorpti'!$C$9*MC28/20))</f>
        <v>9715.0937371037071</v>
      </c>
      <c r="MD124" s="100">
        <f>MD90/(10^('Attenuation due to air absorpti'!$C$9*MD28/20))</f>
        <v>9561.7976087477127</v>
      </c>
      <c r="ME124" s="100">
        <f>ME90/(10^('Attenuation due to air absorpti'!$C$9*ME28/20))</f>
        <v>9412.6054035678553</v>
      </c>
      <c r="MF124" s="100">
        <f>MF90/(10^('Attenuation due to air absorpti'!$C$9*MF28/20))</f>
        <v>9267.3698442909699</v>
      </c>
      <c r="MG124" s="100">
        <f>MG90/(10^('Attenuation due to air absorpti'!$C$9*MG28/20))</f>
        <v>9125.9496961913428</v>
      </c>
      <c r="MH124" s="100">
        <f>MH90/(10^('Attenuation due to air absorpti'!$C$9*MH28/20))</f>
        <v>8988.2095359117193</v>
      </c>
      <c r="MI124" s="100">
        <f>MI90/(10^('Attenuation due to air absorpti'!$C$9*MI28/20))</f>
        <v>8854.0195225033876</v>
      </c>
      <c r="MJ124" s="100">
        <f>MJ90/(10^('Attenuation due to air absorpti'!$C$9*MJ28/20))</f>
        <v>8723.2551720455467</v>
      </c>
      <c r="MK124" s="100"/>
      <c r="ML124" s="100"/>
      <c r="MM124" s="100"/>
      <c r="MN124" s="100"/>
      <c r="MO124" s="100"/>
      <c r="MP124" s="100"/>
      <c r="MQ124" s="100"/>
      <c r="MR124" s="100"/>
      <c r="MS124" s="100"/>
      <c r="MT124" s="100"/>
      <c r="MU124" s="100"/>
      <c r="MV124" s="100"/>
      <c r="MW124" s="100"/>
      <c r="MX124" s="100"/>
      <c r="MY124" s="100"/>
      <c r="MZ124" s="100"/>
      <c r="NA124" s="100"/>
      <c r="NB124" s="100"/>
      <c r="NC124" s="100"/>
      <c r="ND124" s="100"/>
      <c r="NG124" s="100"/>
      <c r="NH124" s="100"/>
      <c r="NI124" s="100"/>
      <c r="NJ124" s="100"/>
      <c r="NK124" s="100"/>
      <c r="NL124" s="100"/>
      <c r="NM124" s="100"/>
      <c r="NN124" s="100"/>
      <c r="NO124" s="100"/>
      <c r="NP124" s="100"/>
      <c r="NQ124" s="100"/>
      <c r="NR124" s="100"/>
      <c r="NS124" s="100"/>
      <c r="NT124" s="100"/>
      <c r="NU124" s="100"/>
      <c r="NV124" s="100"/>
      <c r="NW124" s="100"/>
      <c r="NX124" s="100"/>
      <c r="NY124" s="100"/>
      <c r="NZ124" s="100"/>
      <c r="OA124" s="100"/>
      <c r="OB124" s="100"/>
      <c r="OC124" s="100"/>
      <c r="OD124" s="100"/>
      <c r="OE124" s="100"/>
      <c r="OF124" s="100"/>
      <c r="OG124" s="100"/>
      <c r="OH124" s="100"/>
      <c r="OI124" s="100"/>
      <c r="OJ124" s="100"/>
      <c r="OK124" s="100"/>
      <c r="OL124" s="100"/>
      <c r="OM124" s="100"/>
      <c r="ON124" s="100"/>
      <c r="OO124" s="100"/>
      <c r="OP124" s="100"/>
      <c r="OQ124" s="100"/>
      <c r="OR124" s="100"/>
      <c r="OS124" s="100"/>
      <c r="OT124" s="100"/>
      <c r="OU124" s="100"/>
      <c r="OV124" s="100"/>
      <c r="OW124" s="100"/>
      <c r="OX124" s="100"/>
      <c r="OY124" s="100"/>
      <c r="OZ124" s="100"/>
      <c r="PA124" s="100"/>
      <c r="PB124" s="100"/>
      <c r="PC124" s="100"/>
      <c r="PD124" s="100"/>
      <c r="PE124" s="100"/>
      <c r="PF124" s="100"/>
      <c r="PG124" s="100"/>
      <c r="PH124" s="100"/>
      <c r="PI124" s="100"/>
      <c r="PJ124" s="100"/>
      <c r="PK124" s="100"/>
    </row>
    <row r="125" spans="1:427" x14ac:dyDescent="0.2">
      <c r="A125" s="92"/>
      <c r="B125" s="92"/>
      <c r="C125" s="101">
        <v>23</v>
      </c>
      <c r="D125" s="98"/>
      <c r="E125" s="98"/>
      <c r="F125" s="98"/>
      <c r="G125" s="98"/>
      <c r="H125" s="98"/>
      <c r="I125" s="98"/>
      <c r="J125" s="98"/>
      <c r="K125" s="98"/>
      <c r="L125" s="98"/>
      <c r="M125" s="98"/>
      <c r="N125" s="98"/>
      <c r="O125" s="98"/>
      <c r="P125" s="98"/>
      <c r="Q125" s="98"/>
      <c r="R125" s="98"/>
      <c r="S125" s="98"/>
      <c r="T125" s="98"/>
      <c r="U125" s="98"/>
      <c r="V125" s="98"/>
      <c r="W125" s="98"/>
      <c r="X125" s="98"/>
      <c r="Y125" s="98"/>
      <c r="Z125" s="98"/>
      <c r="AA125" s="98"/>
      <c r="AB125" s="98"/>
      <c r="AC125" s="98"/>
      <c r="AD125" s="98"/>
      <c r="AE125" s="98"/>
      <c r="AF125" s="98"/>
      <c r="AG125" s="98"/>
      <c r="AH125" s="98"/>
      <c r="AI125" s="98"/>
      <c r="AJ125" s="98"/>
      <c r="AK125" s="98"/>
      <c r="AL125" s="98"/>
      <c r="AM125" s="98"/>
      <c r="AN125" s="98"/>
      <c r="AO125" s="98"/>
      <c r="AP125" s="98"/>
      <c r="AQ125" s="98"/>
      <c r="AR125" s="98"/>
      <c r="AS125" s="98"/>
      <c r="AT125" s="98"/>
      <c r="AU125" s="98"/>
      <c r="AV125" s="98"/>
      <c r="AW125" s="98"/>
      <c r="AX125" s="98"/>
      <c r="AY125" s="98"/>
      <c r="AZ125" s="98"/>
      <c r="BA125" s="98"/>
      <c r="BB125" s="98"/>
      <c r="BC125" s="98"/>
      <c r="BD125" s="98"/>
      <c r="BE125" s="98"/>
      <c r="BF125" s="98"/>
      <c r="BG125" s="98"/>
      <c r="BH125" s="98"/>
      <c r="BI125" s="98"/>
      <c r="BJ125" s="98"/>
      <c r="BK125" s="98"/>
      <c r="BL125" s="98"/>
      <c r="BM125" s="98"/>
      <c r="BN125" s="98"/>
      <c r="BO125" s="98"/>
      <c r="BP125" s="98"/>
      <c r="BQ125" s="98"/>
      <c r="BR125" s="98"/>
      <c r="BS125" s="98"/>
      <c r="BT125" s="98"/>
      <c r="BU125" s="98"/>
      <c r="BV125" s="98"/>
      <c r="BW125" s="98"/>
      <c r="BX125" s="98"/>
      <c r="BY125" s="98"/>
      <c r="BZ125" s="98"/>
      <c r="CA125" s="98"/>
      <c r="CB125" s="98"/>
      <c r="CC125" s="98"/>
      <c r="CD125" s="98"/>
      <c r="CE125" s="98"/>
      <c r="CF125" s="98"/>
      <c r="CG125" s="98"/>
      <c r="CH125" s="98"/>
      <c r="CI125" s="98"/>
      <c r="CJ125" s="98"/>
      <c r="CK125" s="98"/>
      <c r="CL125" s="98"/>
      <c r="CM125" s="98"/>
      <c r="CN125" s="98"/>
      <c r="CO125" s="98"/>
      <c r="CP125" s="98"/>
      <c r="CQ125" s="98"/>
      <c r="CR125" s="98"/>
      <c r="CS125" s="98"/>
      <c r="CT125" s="98"/>
      <c r="CU125" s="98"/>
      <c r="CV125" s="98"/>
      <c r="CW125" s="98"/>
      <c r="CX125" s="98"/>
      <c r="CY125" s="98"/>
      <c r="CZ125" s="98"/>
      <c r="DA125" s="98"/>
      <c r="DB125" s="98"/>
      <c r="DC125" s="98"/>
      <c r="DD125" s="98"/>
      <c r="DE125" s="98"/>
      <c r="DF125" s="98"/>
      <c r="DG125" s="98"/>
      <c r="DH125" s="98"/>
      <c r="DI125" s="98"/>
      <c r="DJ125" s="98"/>
      <c r="DK125" s="98"/>
      <c r="DL125" s="98"/>
      <c r="DM125" s="98"/>
      <c r="DN125" s="98"/>
      <c r="DO125" s="98"/>
      <c r="DP125" s="98"/>
      <c r="DQ125" s="98"/>
      <c r="DR125" s="98"/>
      <c r="DS125" s="98"/>
      <c r="DT125" s="98"/>
      <c r="DU125" s="98"/>
      <c r="DV125" s="98"/>
      <c r="DW125" s="98"/>
      <c r="DX125" s="98"/>
      <c r="DY125" s="98"/>
      <c r="DZ125" s="98"/>
      <c r="EA125" s="98"/>
      <c r="EB125" s="98"/>
      <c r="EC125" s="98"/>
      <c r="ED125" s="98"/>
      <c r="EE125" s="98"/>
      <c r="EF125" s="98"/>
      <c r="EG125" s="98"/>
      <c r="EH125" s="98"/>
      <c r="EI125" s="98"/>
      <c r="EJ125" s="98"/>
      <c r="EK125" s="98"/>
      <c r="EL125" s="98"/>
      <c r="EM125" s="98"/>
      <c r="EN125" s="98"/>
      <c r="EO125" s="98"/>
      <c r="EP125" s="98"/>
      <c r="EU125" s="94"/>
      <c r="EV125" s="94"/>
      <c r="EW125" s="94"/>
      <c r="EX125" s="102"/>
      <c r="EY125" s="99"/>
      <c r="EZ125" s="99"/>
      <c r="FA125" s="99"/>
      <c r="FB125" s="99"/>
      <c r="FC125" s="99"/>
      <c r="FD125" s="99"/>
      <c r="FE125" s="99"/>
      <c r="FF125" s="99"/>
      <c r="FG125" s="99"/>
      <c r="FH125" s="99"/>
      <c r="FI125" s="99"/>
      <c r="FJ125" s="99"/>
      <c r="FK125" s="99"/>
      <c r="FL125" s="99"/>
      <c r="FM125" s="99"/>
      <c r="FN125" s="99"/>
      <c r="FO125" s="99"/>
      <c r="FP125" s="99"/>
      <c r="FQ125" s="99"/>
      <c r="FR125" s="99"/>
      <c r="FS125" s="99"/>
      <c r="FT125" s="99"/>
      <c r="FU125" s="99"/>
      <c r="FV125" s="99"/>
      <c r="FW125" s="99"/>
      <c r="FX125" s="99"/>
      <c r="FY125" s="99"/>
      <c r="FZ125" s="99"/>
      <c r="GA125" s="99"/>
      <c r="GB125" s="99"/>
      <c r="GC125" s="99"/>
      <c r="GD125" s="99"/>
      <c r="GE125" s="99"/>
      <c r="GF125" s="99"/>
      <c r="GG125" s="99"/>
      <c r="GH125" s="99"/>
      <c r="GI125" s="99"/>
      <c r="GJ125" s="99"/>
      <c r="GK125" s="99"/>
      <c r="GL125" s="99"/>
      <c r="GM125" s="99"/>
      <c r="GN125" s="99"/>
      <c r="GO125" s="99"/>
      <c r="GP125" s="99"/>
      <c r="GQ125" s="99"/>
      <c r="GR125" s="99"/>
      <c r="GS125" s="99"/>
      <c r="GT125" s="99"/>
      <c r="GU125" s="99"/>
      <c r="GV125" s="99"/>
      <c r="GW125" s="99"/>
      <c r="GX125" s="99"/>
      <c r="GY125" s="99"/>
      <c r="GZ125" s="99"/>
      <c r="HA125" s="99"/>
      <c r="HB125" s="99"/>
      <c r="HC125" s="99"/>
      <c r="HD125" s="99"/>
      <c r="HE125" s="99"/>
      <c r="HF125" s="99"/>
      <c r="HG125" s="99"/>
      <c r="HH125" s="99"/>
      <c r="HI125" s="99"/>
      <c r="HJ125" s="99"/>
      <c r="HK125" s="99"/>
      <c r="HL125" s="99"/>
      <c r="HM125" s="99"/>
      <c r="HN125" s="99"/>
      <c r="HO125" s="99"/>
      <c r="HP125" s="99"/>
      <c r="HQ125" s="99"/>
      <c r="HR125" s="99"/>
      <c r="HS125" s="99"/>
      <c r="HT125" s="99"/>
      <c r="HU125" s="99"/>
      <c r="HV125" s="99"/>
      <c r="HW125" s="99"/>
      <c r="HX125" s="99"/>
      <c r="HY125" s="99"/>
      <c r="HZ125" s="99"/>
      <c r="IA125" s="99"/>
      <c r="IB125" s="99"/>
      <c r="IC125" s="99"/>
      <c r="ID125" s="99"/>
      <c r="IE125" s="99"/>
      <c r="IF125" s="99"/>
      <c r="IG125" s="99"/>
      <c r="IH125" s="99"/>
      <c r="II125" s="99"/>
      <c r="IJ125" s="99"/>
      <c r="IK125" s="99"/>
      <c r="IL125" s="99"/>
      <c r="IM125" s="99"/>
      <c r="IN125" s="99"/>
      <c r="IO125" s="99"/>
      <c r="IP125" s="99"/>
      <c r="IQ125" s="99"/>
      <c r="IR125" s="99"/>
      <c r="IS125" s="99"/>
      <c r="IT125" s="99"/>
      <c r="IU125" s="99"/>
      <c r="IV125" s="99"/>
      <c r="IW125" s="99"/>
      <c r="IX125" s="99"/>
      <c r="IY125" s="99"/>
      <c r="IZ125" s="99"/>
      <c r="JA125" s="99"/>
      <c r="JB125" s="99"/>
      <c r="JC125" s="99"/>
      <c r="JD125" s="99"/>
      <c r="JE125" s="99"/>
      <c r="JF125" s="99"/>
      <c r="JG125" s="99"/>
      <c r="JH125" s="99"/>
      <c r="JI125" s="99"/>
      <c r="JJ125" s="99"/>
      <c r="JK125" s="99"/>
      <c r="JL125" s="99"/>
      <c r="JM125" s="99"/>
      <c r="JN125" s="99"/>
      <c r="JO125" s="99"/>
      <c r="JP125" s="99"/>
      <c r="JQ125" s="99"/>
      <c r="JR125" s="99"/>
      <c r="JS125" s="99"/>
      <c r="JT125" s="99"/>
      <c r="JU125" s="99"/>
      <c r="JV125" s="99"/>
      <c r="JW125" s="99"/>
      <c r="JX125" s="99"/>
      <c r="JY125" s="99"/>
      <c r="KH125" s="103">
        <v>23</v>
      </c>
      <c r="KI125" s="100">
        <f>KI91/(10^('Attenuation due to air absorpti'!$C$9*KI29/20))</f>
        <v>70606.01141814093</v>
      </c>
      <c r="KJ125" s="100">
        <f>KJ91/(10^('Attenuation due to air absorpti'!$C$9*KJ29/20))</f>
        <v>52423.574162210636</v>
      </c>
      <c r="KK125" s="100">
        <f>KK91/(10^('Attenuation due to air absorpti'!$C$9*KK29/20))</f>
        <v>46159.474680359162</v>
      </c>
      <c r="KL125" s="100">
        <f>KL91/(10^('Attenuation due to air absorpti'!$C$9*KL29/20))</f>
        <v>41138.301199766363</v>
      </c>
      <c r="KM125" s="100">
        <f>KM91/(10^('Attenuation due to air absorpti'!$C$9*KM29/20))</f>
        <v>37044.127037431652</v>
      </c>
      <c r="KN125" s="100">
        <f>KN91/(10^('Attenuation due to air absorpti'!$C$9*KN29/20))</f>
        <v>33652.878969714351</v>
      </c>
      <c r="KO125" s="100">
        <f>KO91/(10^('Attenuation due to air absorpti'!$C$9*KO29/20))</f>
        <v>30803.995412738939</v>
      </c>
      <c r="KP125" s="100">
        <f>KP91/(10^('Attenuation due to air absorpti'!$C$9*KP29/20))</f>
        <v>28380.632854583029</v>
      </c>
      <c r="KQ125" s="100">
        <f>KQ91/(10^('Attenuation due to air absorpti'!$C$9*KQ29/20))</f>
        <v>26296.316692688193</v>
      </c>
      <c r="KR125" s="100">
        <f>KR91/(10^('Attenuation due to air absorpti'!$C$9*KR29/20))</f>
        <v>24485.9734766049</v>
      </c>
      <c r="KS125" s="100">
        <f>KS91/(10^('Attenuation due to air absorpti'!$C$9*KS29/20))</f>
        <v>22899.855818076769</v>
      </c>
      <c r="KT125" s="100">
        <f>KT91/(10^('Attenuation due to air absorpti'!$C$9*KT29/20))</f>
        <v>21499.371283618577</v>
      </c>
      <c r="KU125" s="100">
        <f>KU91/(10^('Attenuation due to air absorpti'!$C$9*KU29/20))</f>
        <v>20254.174450196297</v>
      </c>
      <c r="KV125" s="100">
        <f>KV91/(10^('Attenuation due to air absorpti'!$C$9*KV29/20))</f>
        <v>19140.107634830671</v>
      </c>
      <c r="KW125" s="100">
        <f>KW91/(10^('Attenuation due to air absorpti'!$C$9*KW29/20))</f>
        <v>18137.720156439533</v>
      </c>
      <c r="KX125" s="100">
        <f>KX91/(10^('Attenuation due to air absorpti'!$C$9*KX29/20))</f>
        <v>17231.187946657326</v>
      </c>
      <c r="KY125" s="100">
        <f>KY91/(10^('Attenuation due to air absorpti'!$C$9*KY29/20))</f>
        <v>16407.514345490268</v>
      </c>
      <c r="KZ125" s="100">
        <f>KZ91/(10^('Attenuation due to air absorpti'!$C$9*KZ29/20))</f>
        <v>15655.931230943957</v>
      </c>
      <c r="LA125" s="100">
        <f>LA91/(10^('Attenuation due to air absorpti'!$C$9*LA29/20))</f>
        <v>15655.931230943957</v>
      </c>
      <c r="LB125" s="100">
        <f>LB91/(10^('Attenuation due to air absorpti'!$C$9*LB29/20))</f>
        <v>14575.712459098631</v>
      </c>
      <c r="LC125" s="100">
        <f>LC91/(10^('Attenuation due to air absorpti'!$C$9*LC29/20))</f>
        <v>14087.211795277004</v>
      </c>
      <c r="LD125" s="100">
        <f>LD91/(10^('Attenuation due to air absorpti'!$C$9*LD29/20))</f>
        <v>13628.90807091553</v>
      </c>
      <c r="LE125" s="100">
        <f>LE91/(10^('Attenuation due to air absorpti'!$C$9*LE29/20))</f>
        <v>13198.109118555451</v>
      </c>
      <c r="LF125" s="100">
        <f>LF91/(10^('Attenuation due to air absorpti'!$C$9*LF29/20))</f>
        <v>12792.431147850159</v>
      </c>
      <c r="LG125" s="100">
        <f>LG91/(10^('Attenuation due to air absorpti'!$C$9*LG29/20))</f>
        <v>12409.756149832265</v>
      </c>
      <c r="LH125" s="100">
        <f>LH91/(10^('Attenuation due to air absorpti'!$C$9*LH29/20))</f>
        <v>12048.196118893038</v>
      </c>
      <c r="LI125" s="100">
        <f>LI91/(10^('Attenuation due to air absorpti'!$C$9*LI29/20))</f>
        <v>11706.062862176701</v>
      </c>
      <c r="LJ125" s="100">
        <f>LJ91/(10^('Attenuation due to air absorpti'!$C$9*LJ29/20))</f>
        <v>11381.842411451247</v>
      </c>
      <c r="LK125" s="100">
        <f>LK91/(10^('Attenuation due to air absorpti'!$C$9*LK29/20))</f>
        <v>11074.173244618965</v>
      </c>
      <c r="LL125" s="100">
        <f>LL91/(10^('Attenuation due to air absorpti'!$C$9*LL29/20))</f>
        <v>10781.827675304126</v>
      </c>
      <c r="LM125" s="100">
        <f>LM91/(10^('Attenuation due to air absorpti'!$C$9*LM29/20))</f>
        <v>10503.695888743956</v>
      </c>
      <c r="LN125" s="100">
        <f>LN91/(10^('Attenuation due to air absorpti'!$C$9*LN29/20))</f>
        <v>10238.772197574808</v>
      </c>
      <c r="LO125" s="100">
        <f>LO91/(10^('Attenuation due to air absorpti'!$C$9*LO29/20))</f>
        <v>9986.1431674210144</v>
      </c>
      <c r="LP125" s="100">
        <f>LP91/(10^('Attenuation due to air absorpti'!$C$9*LP29/20))</f>
        <v>9744.977323568306</v>
      </c>
      <c r="LQ125" s="100">
        <f>LQ91/(10^('Attenuation due to air absorpti'!$C$9*LQ29/20))</f>
        <v>9514.5161995989783</v>
      </c>
      <c r="LR125" s="100">
        <f>LR91/(10^('Attenuation due to air absorpti'!$C$9*LR29/20))</f>
        <v>9294.0665291271125</v>
      </c>
      <c r="LS125" s="100">
        <f>LS91/(10^('Attenuation due to air absorpti'!$C$9*LS29/20))</f>
        <v>9303.5043457844276</v>
      </c>
      <c r="LT125" s="100">
        <f>LT91/(10^('Attenuation due to air absorpti'!$C$9*LT29/20))</f>
        <v>8974.7144835368454</v>
      </c>
      <c r="LU125" s="100">
        <f>LU91/(10^('Attenuation due to air absorpti'!$C$9*LU29/20))</f>
        <v>8817.5185287576714</v>
      </c>
      <c r="LV125" s="100">
        <f>LV91/(10^('Attenuation due to air absorpti'!$C$9*LV29/20))</f>
        <v>8664.8864209390867</v>
      </c>
      <c r="LW125" s="100">
        <f>LW91/(10^('Attenuation due to air absorpti'!$C$9*LW29/20))</f>
        <v>8516.6494711027481</v>
      </c>
      <c r="LX125" s="100">
        <f>LX91/(10^('Attenuation due to air absorpti'!$C$9*LX29/20))</f>
        <v>8372.6452616228926</v>
      </c>
      <c r="LY125" s="100">
        <f>LY91/(10^('Attenuation due to air absorpti'!$C$9*LY29/20))</f>
        <v>8232.7175527513664</v>
      </c>
      <c r="LZ125" s="100">
        <f>LZ91/(10^('Attenuation due to air absorpti'!$C$9*LZ29/20))</f>
        <v>8096.7161608419892</v>
      </c>
      <c r="MA125" s="100">
        <f>MA91/(10^('Attenuation due to air absorpti'!$C$9*MA29/20))</f>
        <v>7964.4968147576174</v>
      </c>
      <c r="MB125" s="100">
        <f>MB91/(10^('Attenuation due to air absorpti'!$C$9*MB29/20))</f>
        <v>7835.9209958566671</v>
      </c>
      <c r="MC125" s="100">
        <f>MC91/(10^('Attenuation due to air absorpti'!$C$9*MC29/20))</f>
        <v>7710.8557660356364</v>
      </c>
      <c r="MD125" s="100">
        <f>MD91/(10^('Attenuation due to air absorpti'!$C$9*MD29/20))</f>
        <v>7589.1735875257509</v>
      </c>
      <c r="ME125" s="100">
        <f>ME91/(10^('Attenuation due to air absorpti'!$C$9*ME29/20))</f>
        <v>7470.7521374847774</v>
      </c>
      <c r="MF125" s="100">
        <f>MF91/(10^('Attenuation due to air absorpti'!$C$9*MF29/20))</f>
        <v>7355.4741198711572</v>
      </c>
      <c r="MG125" s="100">
        <f>MG91/(10^('Attenuation due to air absorpti'!$C$9*MG29/20))</f>
        <v>7243.2270766215952</v>
      </c>
      <c r="MH125" s="100">
        <f>MH91/(10^('Attenuation due to air absorpti'!$C$9*MH29/20))</f>
        <v>7133.9031997618949</v>
      </c>
      <c r="MI125" s="100">
        <f>MI91/(10^('Attenuation due to air absorpti'!$C$9*MI29/20))</f>
        <v>7027.3991457527627</v>
      </c>
      <c r="MJ125" s="100">
        <f>MJ91/(10^('Attenuation due to air absorpti'!$C$9*MJ29/20))</f>
        <v>6923.6158530980219</v>
      </c>
      <c r="MK125" s="100"/>
      <c r="ML125" s="100"/>
      <c r="MM125" s="100"/>
      <c r="MN125" s="100"/>
      <c r="MO125" s="100"/>
      <c r="MP125" s="100"/>
      <c r="MQ125" s="100"/>
      <c r="MR125" s="100"/>
      <c r="MS125" s="100"/>
      <c r="MT125" s="100"/>
      <c r="MU125" s="100"/>
      <c r="MV125" s="100"/>
      <c r="MW125" s="100"/>
      <c r="MX125" s="100"/>
      <c r="MY125" s="100"/>
      <c r="MZ125" s="100"/>
      <c r="NA125" s="100"/>
      <c r="NB125" s="100"/>
      <c r="NC125" s="100"/>
      <c r="ND125" s="100"/>
      <c r="NG125" s="100"/>
      <c r="NH125" s="100"/>
      <c r="NI125" s="100"/>
      <c r="NJ125" s="100"/>
      <c r="NK125" s="100"/>
      <c r="NL125" s="100"/>
      <c r="NM125" s="100"/>
      <c r="NN125" s="100"/>
      <c r="NO125" s="100"/>
      <c r="NP125" s="100"/>
      <c r="NQ125" s="100"/>
      <c r="NR125" s="100"/>
      <c r="NS125" s="100"/>
      <c r="NT125" s="100"/>
      <c r="NU125" s="100"/>
      <c r="NV125" s="100"/>
      <c r="NW125" s="100"/>
      <c r="NX125" s="100"/>
      <c r="NY125" s="100"/>
      <c r="NZ125" s="100"/>
      <c r="OA125" s="100"/>
      <c r="OB125" s="100"/>
      <c r="OC125" s="100"/>
      <c r="OD125" s="100"/>
      <c r="OE125" s="100"/>
      <c r="OF125" s="100"/>
      <c r="OG125" s="100"/>
      <c r="OH125" s="100"/>
      <c r="OI125" s="100"/>
      <c r="OJ125" s="100"/>
      <c r="OK125" s="100"/>
      <c r="OL125" s="100"/>
      <c r="OM125" s="100"/>
      <c r="ON125" s="100"/>
      <c r="OO125" s="100"/>
      <c r="OP125" s="100"/>
      <c r="OQ125" s="100"/>
      <c r="OR125" s="100"/>
      <c r="OS125" s="100"/>
      <c r="OT125" s="100"/>
      <c r="OU125" s="100"/>
      <c r="OV125" s="100"/>
      <c r="OW125" s="100"/>
      <c r="OX125" s="100"/>
      <c r="OY125" s="100"/>
      <c r="OZ125" s="100"/>
      <c r="PA125" s="100"/>
      <c r="PB125" s="100"/>
      <c r="PC125" s="100"/>
      <c r="PD125" s="100"/>
      <c r="PE125" s="100"/>
      <c r="PF125" s="100"/>
      <c r="PG125" s="100"/>
      <c r="PH125" s="100"/>
      <c r="PI125" s="100"/>
      <c r="PJ125" s="100"/>
      <c r="PK125" s="100"/>
    </row>
    <row r="126" spans="1:427" ht="19" customHeight="1" x14ac:dyDescent="0.2">
      <c r="A126" s="92"/>
      <c r="B126" s="92"/>
      <c r="C126" s="101">
        <v>24</v>
      </c>
      <c r="D126" s="98"/>
      <c r="E126" s="98"/>
      <c r="F126" s="98"/>
      <c r="G126" s="98"/>
      <c r="H126" s="98"/>
      <c r="I126" s="98"/>
      <c r="J126" s="98"/>
      <c r="K126" s="98"/>
      <c r="L126" s="98"/>
      <c r="M126" s="98"/>
      <c r="N126" s="98"/>
      <c r="O126" s="98"/>
      <c r="P126" s="98"/>
      <c r="Q126" s="98"/>
      <c r="R126" s="98"/>
      <c r="S126" s="98"/>
      <c r="T126" s="98"/>
      <c r="U126" s="98"/>
      <c r="V126" s="98"/>
      <c r="W126" s="98"/>
      <c r="X126" s="98"/>
      <c r="Y126" s="98"/>
      <c r="Z126" s="98"/>
      <c r="AA126" s="98"/>
      <c r="AB126" s="98"/>
      <c r="AC126" s="98"/>
      <c r="AD126" s="98"/>
      <c r="AE126" s="98"/>
      <c r="AF126" s="98"/>
      <c r="AG126" s="98"/>
      <c r="AH126" s="98"/>
      <c r="AI126" s="98"/>
      <c r="AJ126" s="98"/>
      <c r="AK126" s="98"/>
      <c r="AL126" s="98"/>
      <c r="AM126" s="98"/>
      <c r="AN126" s="98"/>
      <c r="AO126" s="98"/>
      <c r="AP126" s="98"/>
      <c r="AQ126" s="98"/>
      <c r="AR126" s="98"/>
      <c r="AS126" s="98"/>
      <c r="AT126" s="98"/>
      <c r="AU126" s="98"/>
      <c r="AV126" s="98"/>
      <c r="AW126" s="98"/>
      <c r="AX126" s="98"/>
      <c r="AY126" s="98"/>
      <c r="AZ126" s="98"/>
      <c r="BA126" s="98"/>
      <c r="BB126" s="98"/>
      <c r="BC126" s="98"/>
      <c r="BD126" s="98"/>
      <c r="BE126" s="98"/>
      <c r="BF126" s="98"/>
      <c r="BG126" s="98"/>
      <c r="BH126" s="98"/>
      <c r="BI126" s="98"/>
      <c r="BJ126" s="98"/>
      <c r="BK126" s="98"/>
      <c r="BL126" s="98"/>
      <c r="BM126" s="98"/>
      <c r="BN126" s="98"/>
      <c r="BO126" s="98"/>
      <c r="BP126" s="98"/>
      <c r="BQ126" s="98"/>
      <c r="BR126" s="98"/>
      <c r="BS126" s="98"/>
      <c r="BT126" s="98"/>
      <c r="BU126" s="98"/>
      <c r="BV126" s="98"/>
      <c r="BW126" s="98"/>
      <c r="BX126" s="98"/>
      <c r="BY126" s="98"/>
      <c r="BZ126" s="98"/>
      <c r="CA126" s="98"/>
      <c r="CB126" s="98"/>
      <c r="CC126" s="98"/>
      <c r="CD126" s="98"/>
      <c r="CE126" s="98"/>
      <c r="CF126" s="98"/>
      <c r="CG126" s="98"/>
      <c r="CH126" s="98"/>
      <c r="CI126" s="98"/>
      <c r="CJ126" s="98"/>
      <c r="CK126" s="98"/>
      <c r="CL126" s="98"/>
      <c r="CM126" s="98"/>
      <c r="CN126" s="98"/>
      <c r="CO126" s="98"/>
      <c r="CP126" s="98"/>
      <c r="CQ126" s="98"/>
      <c r="CR126" s="98"/>
      <c r="CS126" s="98"/>
      <c r="CT126" s="98"/>
      <c r="CU126" s="98"/>
      <c r="CV126" s="98"/>
      <c r="CW126" s="98"/>
      <c r="CX126" s="98"/>
      <c r="CY126" s="98"/>
      <c r="CZ126" s="98"/>
      <c r="DA126" s="98"/>
      <c r="DB126" s="98"/>
      <c r="DC126" s="98"/>
      <c r="DD126" s="98"/>
      <c r="DE126" s="98"/>
      <c r="DF126" s="98"/>
      <c r="DG126" s="98"/>
      <c r="DH126" s="98"/>
      <c r="DI126" s="98"/>
      <c r="DJ126" s="98"/>
      <c r="DK126" s="98"/>
      <c r="DL126" s="98"/>
      <c r="DM126" s="98"/>
      <c r="DN126" s="98"/>
      <c r="DO126" s="98"/>
      <c r="DP126" s="98"/>
      <c r="DQ126" s="98"/>
      <c r="DR126" s="98"/>
      <c r="DS126" s="98"/>
      <c r="DT126" s="98"/>
      <c r="DU126" s="98"/>
      <c r="DV126" s="98"/>
      <c r="DW126" s="98"/>
      <c r="DX126" s="98"/>
      <c r="DY126" s="98"/>
      <c r="DZ126" s="98"/>
      <c r="EA126" s="98"/>
      <c r="EB126" s="98"/>
      <c r="EC126" s="98"/>
      <c r="ED126" s="98"/>
      <c r="EE126" s="98"/>
      <c r="EF126" s="98"/>
      <c r="EG126" s="98"/>
      <c r="EH126" s="98"/>
      <c r="EI126" s="98"/>
      <c r="EJ126" s="98"/>
      <c r="EK126" s="98"/>
      <c r="EL126" s="98"/>
      <c r="EM126" s="98"/>
      <c r="EN126" s="98"/>
      <c r="EO126" s="98"/>
      <c r="EP126" s="98"/>
      <c r="EU126" s="94"/>
      <c r="EV126" s="94"/>
      <c r="EW126" s="94"/>
      <c r="EX126" s="102"/>
      <c r="EY126" s="99"/>
      <c r="EZ126" s="99"/>
      <c r="FA126" s="99"/>
      <c r="FB126" s="99"/>
      <c r="FC126" s="99"/>
      <c r="FD126" s="99"/>
      <c r="FE126" s="99"/>
      <c r="FF126" s="99"/>
      <c r="FG126" s="99"/>
      <c r="FH126" s="99"/>
      <c r="FI126" s="99"/>
      <c r="FJ126" s="99"/>
      <c r="FK126" s="99"/>
      <c r="FL126" s="99"/>
      <c r="FM126" s="99"/>
      <c r="FN126" s="99"/>
      <c r="FO126" s="99"/>
      <c r="FP126" s="99"/>
      <c r="FQ126" s="99"/>
      <c r="FR126" s="99"/>
      <c r="FS126" s="99"/>
      <c r="FT126" s="99"/>
      <c r="FU126" s="99"/>
      <c r="FV126" s="99"/>
      <c r="FW126" s="99"/>
      <c r="FX126" s="99"/>
      <c r="FY126" s="99"/>
      <c r="FZ126" s="99"/>
      <c r="GA126" s="99"/>
      <c r="GB126" s="99"/>
      <c r="GC126" s="99"/>
      <c r="GD126" s="99"/>
      <c r="GE126" s="99"/>
      <c r="GF126" s="99"/>
      <c r="GG126" s="99"/>
      <c r="GH126" s="99"/>
      <c r="GI126" s="99"/>
      <c r="GJ126" s="99"/>
      <c r="GK126" s="99"/>
      <c r="GL126" s="99"/>
      <c r="GM126" s="99"/>
      <c r="GN126" s="99"/>
      <c r="GO126" s="99"/>
      <c r="GP126" s="99"/>
      <c r="GQ126" s="99"/>
      <c r="GR126" s="99"/>
      <c r="GS126" s="99"/>
      <c r="GT126" s="99"/>
      <c r="GU126" s="99"/>
      <c r="GV126" s="99"/>
      <c r="GW126" s="99"/>
      <c r="GX126" s="99"/>
      <c r="GY126" s="99"/>
      <c r="GZ126" s="99"/>
      <c r="HA126" s="99"/>
      <c r="HB126" s="99"/>
      <c r="HC126" s="99"/>
      <c r="HD126" s="99"/>
      <c r="HE126" s="99"/>
      <c r="HF126" s="99"/>
      <c r="HG126" s="99"/>
      <c r="HH126" s="99"/>
      <c r="HI126" s="99"/>
      <c r="HJ126" s="99"/>
      <c r="HK126" s="99"/>
      <c r="HL126" s="99"/>
      <c r="HM126" s="99"/>
      <c r="HN126" s="99"/>
      <c r="HO126" s="99"/>
      <c r="HP126" s="99"/>
      <c r="HQ126" s="99"/>
      <c r="HR126" s="99"/>
      <c r="HS126" s="99"/>
      <c r="HT126" s="99"/>
      <c r="HU126" s="99"/>
      <c r="HV126" s="99"/>
      <c r="HW126" s="99"/>
      <c r="HX126" s="99"/>
      <c r="HY126" s="99"/>
      <c r="HZ126" s="99"/>
      <c r="IA126" s="99"/>
      <c r="IB126" s="99"/>
      <c r="IC126" s="99"/>
      <c r="ID126" s="99"/>
      <c r="IE126" s="99"/>
      <c r="IF126" s="99"/>
      <c r="IG126" s="99"/>
      <c r="IH126" s="99"/>
      <c r="II126" s="99"/>
      <c r="IJ126" s="99"/>
      <c r="IK126" s="99"/>
      <c r="IL126" s="99"/>
      <c r="IM126" s="99"/>
      <c r="IN126" s="99"/>
      <c r="IO126" s="99"/>
      <c r="IP126" s="99"/>
      <c r="IQ126" s="99"/>
      <c r="IR126" s="99"/>
      <c r="IS126" s="99"/>
      <c r="IT126" s="99"/>
      <c r="IU126" s="99"/>
      <c r="IV126" s="99"/>
      <c r="IW126" s="99"/>
      <c r="IX126" s="99"/>
      <c r="IY126" s="99"/>
      <c r="IZ126" s="99"/>
      <c r="JA126" s="99"/>
      <c r="JB126" s="99"/>
      <c r="JC126" s="99"/>
      <c r="JD126" s="99"/>
      <c r="JE126" s="99"/>
      <c r="JF126" s="99"/>
      <c r="JG126" s="99"/>
      <c r="JH126" s="99"/>
      <c r="JI126" s="99"/>
      <c r="JJ126" s="99"/>
      <c r="JK126" s="99"/>
      <c r="JL126" s="99"/>
      <c r="JM126" s="99"/>
      <c r="JN126" s="99"/>
      <c r="JO126" s="99"/>
      <c r="JP126" s="99"/>
      <c r="JQ126" s="99"/>
      <c r="JR126" s="99"/>
      <c r="JS126" s="99"/>
      <c r="JT126" s="99"/>
      <c r="JU126" s="99"/>
      <c r="JV126" s="99"/>
      <c r="JW126" s="99"/>
      <c r="JX126" s="99"/>
      <c r="JY126" s="99"/>
      <c r="KH126" s="103">
        <v>24</v>
      </c>
      <c r="KI126" s="100">
        <f>KI92/(10^('Attenuation due to air absorpti'!$C$9*KI30/20))</f>
        <v>70867.004870220408</v>
      </c>
      <c r="KJ126" s="100">
        <f>KJ92/(10^('Attenuation due to air absorpti'!$C$9*KJ30/20))</f>
        <v>52456.704078566137</v>
      </c>
      <c r="KK126" s="100">
        <f>KK92/(10^('Attenuation due to air absorpti'!$C$9*KK30/20))</f>
        <v>46156.747945587522</v>
      </c>
      <c r="KL126" s="100">
        <f>KL92/(10^('Attenuation due to air absorpti'!$C$9*KL30/20))</f>
        <v>41118.281204392297</v>
      </c>
      <c r="KM126" s="100">
        <f>KM92/(10^('Attenuation due to air absorpti'!$C$9*KM30/20))</f>
        <v>37016.176477374232</v>
      </c>
      <c r="KN126" s="100">
        <f>KN92/(10^('Attenuation due to air absorpti'!$C$9*KN30/20))</f>
        <v>33621.827952534404</v>
      </c>
      <c r="KO126" s="100">
        <f>KO92/(10^('Attenuation due to air absorpti'!$C$9*KO30/20))</f>
        <v>30772.359827313896</v>
      </c>
      <c r="KP126" s="100">
        <f>KP92/(10^('Attenuation due to air absorpti'!$C$9*KP30/20))</f>
        <v>28349.711081560316</v>
      </c>
      <c r="KQ126" s="100">
        <f>KQ92/(10^('Attenuation due to air absorpti'!$C$9*KQ30/20))</f>
        <v>26266.751925895122</v>
      </c>
      <c r="KR126" s="100">
        <f>KR92/(10^('Attenuation due to air absorpti'!$C$9*KR30/20))</f>
        <v>24458.05134656767</v>
      </c>
      <c r="KS126" s="100">
        <f>KS92/(10^('Attenuation due to air absorpti'!$C$9*KS30/20))</f>
        <v>22873.666141085221</v>
      </c>
      <c r="KT126" s="100">
        <f>KT92/(10^('Attenuation due to air absorpti'!$C$9*KT30/20))</f>
        <v>21474.897821911978</v>
      </c>
      <c r="KU126" s="100">
        <f>KU92/(10^('Attenuation due to air absorpti'!$C$9*KU30/20))</f>
        <v>20231.345471419638</v>
      </c>
      <c r="KV126" s="100">
        <f>KV92/(10^('Attenuation due to air absorpti'!$C$9*KV30/20))</f>
        <v>19118.824624730769</v>
      </c>
      <c r="KW126" s="100">
        <f>KW92/(10^('Attenuation due to air absorpti'!$C$9*KW30/20))</f>
        <v>18117.874123300418</v>
      </c>
      <c r="KX126" s="100">
        <f>KX92/(10^('Attenuation due to air absorpti'!$C$9*KX30/20))</f>
        <v>17212.668574395411</v>
      </c>
      <c r="KY126" s="100">
        <f>KY92/(10^('Attenuation due to air absorpti'!$C$9*KY30/20))</f>
        <v>16390.214983821803</v>
      </c>
      <c r="KZ126" s="100">
        <f>KZ92/(10^('Attenuation due to air absorpti'!$C$9*KZ30/20))</f>
        <v>15639.751450932248</v>
      </c>
      <c r="LA126" s="100">
        <f>LA92/(10^('Attenuation due to air absorpti'!$C$9*LA30/20))</f>
        <v>15639.751450932248</v>
      </c>
      <c r="LB126" s="100">
        <f>LB92/(10^('Attenuation due to air absorpti'!$C$9*LB30/20))</f>
        <v>14561.065700596044</v>
      </c>
      <c r="LC126" s="100">
        <f>LC92/(10^('Attenuation due to air absorpti'!$C$9*LC30/20))</f>
        <v>14073.26216782132</v>
      </c>
      <c r="LD126" s="100">
        <f>LD92/(10^('Attenuation due to air absorpti'!$C$9*LD30/20))</f>
        <v>13615.612660451618</v>
      </c>
      <c r="LE126" s="100">
        <f>LE92/(10^('Attenuation due to air absorpti'!$C$9*LE30/20))</f>
        <v>13185.427621931745</v>
      </c>
      <c r="LF126" s="100">
        <f>LF92/(10^('Attenuation due to air absorpti'!$C$9*LF30/20))</f>
        <v>12780.325848555984</v>
      </c>
      <c r="LG126" s="100">
        <f>LG92/(10^('Attenuation due to air absorpti'!$C$9*LG30/20))</f>
        <v>12398.191840161382</v>
      </c>
      <c r="LH126" s="100">
        <f>LH92/(10^('Attenuation due to air absorpti'!$C$9*LH30/20))</f>
        <v>12037.139989377036</v>
      </c>
      <c r="LI126" s="100">
        <f>LI92/(10^('Attenuation due to air absorpti'!$C$9*LI30/20))</f>
        <v>11695.484372547833</v>
      </c>
      <c r="LJ126" s="100">
        <f>LJ92/(10^('Attenuation due to air absorpti'!$C$9*LJ30/20))</f>
        <v>11371.713152819542</v>
      </c>
      <c r="LK126" s="100">
        <f>LK92/(10^('Attenuation due to air absorpti'!$C$9*LK30/20))</f>
        <v>11064.466799362777</v>
      </c>
      <c r="LL126" s="100">
        <f>LL92/(10^('Attenuation due to air absorpti'!$C$9*LL30/20))</f>
        <v>10772.519478953807</v>
      </c>
      <c r="LM126" s="100">
        <f>LM92/(10^('Attenuation due to air absorpti'!$C$9*LM30/20))</f>
        <v>10494.763096593219</v>
      </c>
      <c r="LN126" s="100">
        <f>LN92/(10^('Attenuation due to air absorpti'!$C$9*LN30/20))</f>
        <v>10230.193557682336</v>
      </c>
      <c r="LO126" s="100">
        <f>LO92/(10^('Attenuation due to air absorpti'!$C$9*LO30/20))</f>
        <v>9977.8989009250636</v>
      </c>
      <c r="LP126" s="100">
        <f>LP92/(10^('Attenuation due to air absorpti'!$C$9*LP30/20))</f>
        <v>9737.0490127312532</v>
      </c>
      <c r="LQ126" s="100">
        <f>LQ92/(10^('Attenuation due to air absorpti'!$C$9*LQ30/20))</f>
        <v>9506.8866836578327</v>
      </c>
      <c r="LR126" s="100">
        <f>LR92/(10^('Attenuation due to air absorpti'!$C$9*LR30/20))</f>
        <v>9286.7198078011752</v>
      </c>
      <c r="LS126" s="100">
        <f>LS92/(10^('Attenuation due to air absorpti'!$C$9*LS30/20))</f>
        <v>9295.7701757456434</v>
      </c>
      <c r="LT126" s="100">
        <f>LT92/(10^('Attenuation due to air absorpti'!$C$9*LT30/20))</f>
        <v>8967.1297839343006</v>
      </c>
      <c r="LU126" s="100">
        <f>LU92/(10^('Attenuation due to air absorpti'!$C$9*LU30/20))</f>
        <v>8810.0180113729257</v>
      </c>
      <c r="LV126" s="100">
        <f>LV92/(10^('Attenuation due to air absorpti'!$C$9*LV30/20))</f>
        <v>8657.4750151121898</v>
      </c>
      <c r="LW126" s="100">
        <f>LW92/(10^('Attenuation due to air absorpti'!$C$9*LW30/20))</f>
        <v>8509.3312320844689</v>
      </c>
      <c r="LX126" s="100">
        <f>LX92/(10^('Attenuation due to air absorpti'!$C$9*LX30/20))</f>
        <v>8365.4234759038882</v>
      </c>
      <c r="LY126" s="100">
        <f>LY92/(10^('Attenuation due to air absorpti'!$C$9*LY30/20))</f>
        <v>8225.5948313740064</v>
      </c>
      <c r="LZ126" s="100">
        <f>LZ92/(10^('Attenuation due to air absorpti'!$C$9*LZ30/20))</f>
        <v>8089.6945220537755</v>
      </c>
      <c r="MA126" s="100">
        <f>MA92/(10^('Attenuation due to air absorpti'!$C$9*MA30/20))</f>
        <v>7957.5777572143234</v>
      </c>
      <c r="MB126" s="100">
        <f>MB92/(10^('Attenuation due to air absorpti'!$C$9*MB30/20))</f>
        <v>7829.1055634480699</v>
      </c>
      <c r="MC126" s="100">
        <f>MC92/(10^('Attenuation due to air absorpti'!$C$9*MC30/20))</f>
        <v>7704.1446052858855</v>
      </c>
      <c r="MD126" s="100">
        <f>MD92/(10^('Attenuation due to air absorpti'!$C$9*MD30/20))</f>
        <v>7582.5669984125725</v>
      </c>
      <c r="ME126" s="100">
        <f>ME92/(10^('Attenuation due to air absorpti'!$C$9*ME30/20))</f>
        <v>7464.2501184257771</v>
      </c>
      <c r="MF126" s="100">
        <f>MF92/(10^('Attenuation due to air absorpti'!$C$9*MF30/20))</f>
        <v>7349.0764075401621</v>
      </c>
      <c r="MG126" s="100">
        <f>MG92/(10^('Attenuation due to air absorpti'!$C$9*MG30/20))</f>
        <v>7236.933181182284</v>
      </c>
      <c r="MH126" s="100">
        <f>MH92/(10^('Attenuation due to air absorpti'!$C$9*MH30/20))</f>
        <v>7127.7124360388088</v>
      </c>
      <c r="MI126" s="100">
        <f>MI92/(10^('Attenuation due to air absorpti'!$C$9*MI30/20))</f>
        <v>7021.3106608003072</v>
      </c>
      <c r="MJ126" s="100">
        <f>MJ92/(10^('Attenuation due to air absorpti'!$C$9*MJ30/20))</f>
        <v>6917.628650575366</v>
      </c>
      <c r="MK126" s="100"/>
      <c r="ML126" s="100"/>
      <c r="MM126" s="100"/>
      <c r="MN126" s="100"/>
      <c r="MO126" s="100"/>
      <c r="MP126" s="100"/>
      <c r="MQ126" s="100"/>
      <c r="MR126" s="100"/>
      <c r="MS126" s="100"/>
      <c r="MT126" s="100"/>
      <c r="MU126" s="100"/>
      <c r="MV126" s="100"/>
      <c r="MW126" s="100"/>
      <c r="MX126" s="100"/>
      <c r="MY126" s="100"/>
      <c r="MZ126" s="100"/>
      <c r="NA126" s="100"/>
      <c r="NB126" s="100"/>
      <c r="NC126" s="100"/>
      <c r="ND126" s="100"/>
      <c r="NG126" s="100"/>
      <c r="NH126" s="100"/>
      <c r="NI126" s="100"/>
      <c r="NJ126" s="100"/>
      <c r="NK126" s="100"/>
      <c r="NL126" s="100"/>
      <c r="NM126" s="100"/>
      <c r="NN126" s="100"/>
      <c r="NO126" s="100"/>
      <c r="NP126" s="100"/>
      <c r="NQ126" s="100"/>
      <c r="NR126" s="100"/>
      <c r="NS126" s="100"/>
      <c r="NT126" s="100"/>
      <c r="NU126" s="100"/>
      <c r="NV126" s="100"/>
      <c r="NW126" s="100"/>
      <c r="NX126" s="100"/>
      <c r="NY126" s="100"/>
      <c r="NZ126" s="100"/>
      <c r="OA126" s="100"/>
      <c r="OB126" s="100"/>
      <c r="OC126" s="100"/>
      <c r="OD126" s="100"/>
      <c r="OE126" s="100"/>
      <c r="OF126" s="100"/>
      <c r="OG126" s="100"/>
      <c r="OH126" s="100"/>
      <c r="OI126" s="100"/>
      <c r="OJ126" s="100"/>
      <c r="OK126" s="100"/>
      <c r="OL126" s="100"/>
      <c r="OM126" s="100"/>
      <c r="ON126" s="100"/>
      <c r="OO126" s="100"/>
      <c r="OP126" s="100"/>
      <c r="OQ126" s="100"/>
      <c r="OR126" s="100"/>
      <c r="OS126" s="100"/>
      <c r="OT126" s="100"/>
      <c r="OU126" s="100"/>
      <c r="OV126" s="100"/>
      <c r="OW126" s="100"/>
      <c r="OX126" s="100"/>
      <c r="OY126" s="100"/>
      <c r="OZ126" s="100"/>
      <c r="PA126" s="100"/>
      <c r="PB126" s="100"/>
      <c r="PC126" s="100"/>
      <c r="PD126" s="100"/>
      <c r="PE126" s="100"/>
      <c r="PF126" s="100"/>
      <c r="PG126" s="100"/>
      <c r="PH126" s="100"/>
      <c r="PI126" s="100"/>
      <c r="PJ126" s="100"/>
      <c r="PK126" s="100"/>
    </row>
    <row r="127" spans="1:427" x14ac:dyDescent="0.2">
      <c r="A127" s="92"/>
      <c r="B127" s="92"/>
      <c r="C127" s="101">
        <v>25</v>
      </c>
      <c r="D127" s="98"/>
      <c r="E127" s="98"/>
      <c r="F127" s="98"/>
      <c r="G127" s="98"/>
      <c r="H127" s="98"/>
      <c r="I127" s="98"/>
      <c r="J127" s="98"/>
      <c r="K127" s="98"/>
      <c r="L127" s="98"/>
      <c r="M127" s="98"/>
      <c r="N127" s="98"/>
      <c r="O127" s="98"/>
      <c r="P127" s="98"/>
      <c r="Q127" s="98"/>
      <c r="R127" s="98"/>
      <c r="S127" s="98"/>
      <c r="T127" s="98"/>
      <c r="U127" s="98"/>
      <c r="V127" s="98"/>
      <c r="W127" s="98"/>
      <c r="X127" s="98"/>
      <c r="Y127" s="98"/>
      <c r="Z127" s="98"/>
      <c r="AA127" s="98"/>
      <c r="AB127" s="98"/>
      <c r="AC127" s="98"/>
      <c r="AD127" s="98"/>
      <c r="AE127" s="98"/>
      <c r="AF127" s="98"/>
      <c r="AG127" s="98"/>
      <c r="AH127" s="98"/>
      <c r="AI127" s="98"/>
      <c r="AJ127" s="98"/>
      <c r="AK127" s="98"/>
      <c r="AL127" s="98"/>
      <c r="AM127" s="98"/>
      <c r="AN127" s="98"/>
      <c r="AO127" s="98"/>
      <c r="AP127" s="98"/>
      <c r="AQ127" s="98"/>
      <c r="AR127" s="98"/>
      <c r="AS127" s="98"/>
      <c r="AT127" s="98"/>
      <c r="AU127" s="98"/>
      <c r="AV127" s="98"/>
      <c r="AW127" s="98"/>
      <c r="AX127" s="98"/>
      <c r="AY127" s="98"/>
      <c r="AZ127" s="98"/>
      <c r="BA127" s="98"/>
      <c r="BB127" s="98"/>
      <c r="BC127" s="98"/>
      <c r="BD127" s="98"/>
      <c r="BE127" s="98"/>
      <c r="BF127" s="98"/>
      <c r="BG127" s="98"/>
      <c r="BH127" s="98"/>
      <c r="BI127" s="98"/>
      <c r="BJ127" s="98"/>
      <c r="BK127" s="98"/>
      <c r="BL127" s="98"/>
      <c r="BM127" s="98"/>
      <c r="BN127" s="98"/>
      <c r="BO127" s="98"/>
      <c r="BP127" s="98"/>
      <c r="BQ127" s="98"/>
      <c r="BR127" s="98"/>
      <c r="BS127" s="98"/>
      <c r="BT127" s="98"/>
      <c r="BU127" s="98"/>
      <c r="BV127" s="98"/>
      <c r="BW127" s="98"/>
      <c r="BX127" s="98"/>
      <c r="BY127" s="98"/>
      <c r="BZ127" s="98"/>
      <c r="CA127" s="98"/>
      <c r="CB127" s="98"/>
      <c r="CC127" s="98"/>
      <c r="CD127" s="98"/>
      <c r="CE127" s="98"/>
      <c r="CF127" s="98"/>
      <c r="CG127" s="98"/>
      <c r="CH127" s="98"/>
      <c r="CI127" s="98"/>
      <c r="CJ127" s="98"/>
      <c r="CK127" s="98"/>
      <c r="CL127" s="98"/>
      <c r="CM127" s="98"/>
      <c r="CN127" s="98"/>
      <c r="CO127" s="98"/>
      <c r="CP127" s="98"/>
      <c r="CQ127" s="98"/>
      <c r="CR127" s="98"/>
      <c r="CS127" s="98"/>
      <c r="CT127" s="98"/>
      <c r="CU127" s="98"/>
      <c r="CV127" s="98"/>
      <c r="CW127" s="98"/>
      <c r="CX127" s="98"/>
      <c r="CY127" s="98"/>
      <c r="CZ127" s="98"/>
      <c r="DA127" s="98"/>
      <c r="DB127" s="98"/>
      <c r="DC127" s="98"/>
      <c r="DD127" s="98"/>
      <c r="DE127" s="98"/>
      <c r="DF127" s="98"/>
      <c r="DG127" s="98"/>
      <c r="DH127" s="98"/>
      <c r="DI127" s="98"/>
      <c r="DJ127" s="98"/>
      <c r="DK127" s="98"/>
      <c r="DL127" s="98"/>
      <c r="DM127" s="98"/>
      <c r="DN127" s="98"/>
      <c r="DO127" s="98"/>
      <c r="DP127" s="98"/>
      <c r="DQ127" s="98"/>
      <c r="DR127" s="98"/>
      <c r="DS127" s="98"/>
      <c r="DT127" s="98"/>
      <c r="DU127" s="98"/>
      <c r="DV127" s="98"/>
      <c r="DW127" s="98"/>
      <c r="DX127" s="98"/>
      <c r="DY127" s="98"/>
      <c r="DZ127" s="98"/>
      <c r="EA127" s="98"/>
      <c r="EB127" s="98"/>
      <c r="EC127" s="98"/>
      <c r="ED127" s="98"/>
      <c r="EE127" s="98"/>
      <c r="EF127" s="98"/>
      <c r="EG127" s="98"/>
      <c r="EH127" s="98"/>
      <c r="EI127" s="98"/>
      <c r="EJ127" s="98"/>
      <c r="EK127" s="98"/>
      <c r="EL127" s="98"/>
      <c r="EM127" s="98"/>
      <c r="EN127" s="98"/>
      <c r="EO127" s="98"/>
      <c r="EP127" s="98"/>
      <c r="EU127" s="94"/>
      <c r="EV127" s="94"/>
      <c r="EW127" s="94"/>
      <c r="EX127" s="102"/>
      <c r="EY127" s="99"/>
      <c r="EZ127" s="99"/>
      <c r="FA127" s="99"/>
      <c r="FB127" s="99"/>
      <c r="FC127" s="99"/>
      <c r="FD127" s="99"/>
      <c r="FE127" s="99"/>
      <c r="FF127" s="99"/>
      <c r="FG127" s="99"/>
      <c r="FH127" s="99"/>
      <c r="FI127" s="99"/>
      <c r="FJ127" s="99"/>
      <c r="FK127" s="99"/>
      <c r="FL127" s="99"/>
      <c r="FM127" s="99"/>
      <c r="FN127" s="99"/>
      <c r="FO127" s="99"/>
      <c r="FP127" s="99"/>
      <c r="FQ127" s="99"/>
      <c r="FR127" s="99"/>
      <c r="FS127" s="99"/>
      <c r="FT127" s="99"/>
      <c r="FU127" s="99"/>
      <c r="FV127" s="99"/>
      <c r="FW127" s="99"/>
      <c r="FX127" s="99"/>
      <c r="FY127" s="99"/>
      <c r="FZ127" s="99"/>
      <c r="GA127" s="99"/>
      <c r="GB127" s="99"/>
      <c r="GC127" s="99"/>
      <c r="GD127" s="99"/>
      <c r="GE127" s="99"/>
      <c r="GF127" s="99"/>
      <c r="GG127" s="99"/>
      <c r="GH127" s="99"/>
      <c r="GI127" s="99"/>
      <c r="GJ127" s="99"/>
      <c r="GK127" s="99"/>
      <c r="GL127" s="99"/>
      <c r="GM127" s="99"/>
      <c r="GN127" s="99"/>
      <c r="GO127" s="99"/>
      <c r="GP127" s="99"/>
      <c r="GQ127" s="99"/>
      <c r="GR127" s="99"/>
      <c r="GS127" s="99"/>
      <c r="GT127" s="99"/>
      <c r="GU127" s="99"/>
      <c r="GV127" s="99"/>
      <c r="GW127" s="99"/>
      <c r="GX127" s="99"/>
      <c r="GY127" s="99"/>
      <c r="GZ127" s="99"/>
      <c r="HA127" s="99"/>
      <c r="HB127" s="99"/>
      <c r="HC127" s="99"/>
      <c r="HD127" s="99"/>
      <c r="HE127" s="99"/>
      <c r="HF127" s="99"/>
      <c r="HG127" s="99"/>
      <c r="HH127" s="99"/>
      <c r="HI127" s="99"/>
      <c r="HJ127" s="99"/>
      <c r="HK127" s="99"/>
      <c r="HL127" s="99"/>
      <c r="HM127" s="99"/>
      <c r="HN127" s="99"/>
      <c r="HO127" s="99"/>
      <c r="HP127" s="99"/>
      <c r="HQ127" s="99"/>
      <c r="HR127" s="99"/>
      <c r="HS127" s="99"/>
      <c r="HT127" s="99"/>
      <c r="HU127" s="99"/>
      <c r="HV127" s="99"/>
      <c r="HW127" s="99"/>
      <c r="HX127" s="99"/>
      <c r="HY127" s="99"/>
      <c r="HZ127" s="99"/>
      <c r="IA127" s="99"/>
      <c r="IB127" s="99"/>
      <c r="IC127" s="99"/>
      <c r="ID127" s="99"/>
      <c r="IE127" s="99"/>
      <c r="IF127" s="99"/>
      <c r="IG127" s="99"/>
      <c r="IH127" s="99"/>
      <c r="II127" s="99"/>
      <c r="IJ127" s="99"/>
      <c r="IK127" s="99"/>
      <c r="IL127" s="99"/>
      <c r="IM127" s="99"/>
      <c r="IN127" s="99"/>
      <c r="IO127" s="99"/>
      <c r="IP127" s="99"/>
      <c r="IQ127" s="99"/>
      <c r="IR127" s="99"/>
      <c r="IS127" s="99"/>
      <c r="IT127" s="99"/>
      <c r="IU127" s="99"/>
      <c r="IV127" s="99"/>
      <c r="IW127" s="99"/>
      <c r="IX127" s="99"/>
      <c r="IY127" s="99"/>
      <c r="IZ127" s="99"/>
      <c r="JA127" s="99"/>
      <c r="JB127" s="99"/>
      <c r="JC127" s="99"/>
      <c r="JD127" s="99"/>
      <c r="JE127" s="99"/>
      <c r="JF127" s="99"/>
      <c r="JG127" s="99"/>
      <c r="JH127" s="99"/>
      <c r="JI127" s="99"/>
      <c r="JJ127" s="99"/>
      <c r="JK127" s="99"/>
      <c r="JL127" s="99"/>
      <c r="JM127" s="99"/>
      <c r="JN127" s="99"/>
      <c r="JO127" s="99"/>
      <c r="JP127" s="99"/>
      <c r="JQ127" s="99"/>
      <c r="JR127" s="99"/>
      <c r="JS127" s="99"/>
      <c r="JT127" s="99"/>
      <c r="JU127" s="99"/>
      <c r="JV127" s="99"/>
      <c r="JW127" s="99"/>
      <c r="JX127" s="99"/>
      <c r="JY127" s="99"/>
      <c r="KH127" s="103">
        <v>25</v>
      </c>
      <c r="KI127" s="100">
        <f>KI93/(10^('Attenuation due to air absorpti'!$C$9*KI31/20))</f>
        <v>50300.15508311188</v>
      </c>
      <c r="KJ127" s="100">
        <f>KJ93/(10^('Attenuation due to air absorpti'!$C$9*KJ31/20))</f>
        <v>37131.084145400055</v>
      </c>
      <c r="KK127" s="100">
        <f>KK93/(10^('Attenuation due to air absorpti'!$C$9*KK31/20))</f>
        <v>32652.762978537474</v>
      </c>
      <c r="KL127" s="100">
        <f>KL93/(10^('Attenuation due to air absorpti'!$C$9*KL31/20))</f>
        <v>29078.466412290079</v>
      </c>
      <c r="KM127" s="100">
        <f>KM93/(10^('Attenuation due to air absorpti'!$C$9*KM31/20))</f>
        <v>26172.27042923334</v>
      </c>
      <c r="KN127" s="100">
        <f>KN93/(10^('Attenuation due to air absorpti'!$C$9*KN31/20))</f>
        <v>23769.603530562734</v>
      </c>
      <c r="KO127" s="100">
        <f>KO93/(10^('Attenuation due to air absorpti'!$C$9*KO31/20))</f>
        <v>21753.821472341202</v>
      </c>
      <c r="KP127" s="100">
        <f>KP93/(10^('Attenuation due to air absorpti'!$C$9*KP31/20))</f>
        <v>20040.67533254841</v>
      </c>
      <c r="KQ127" s="100">
        <f>KQ93/(10^('Attenuation due to air absorpti'!$C$9*KQ31/20))</f>
        <v>18568.145781221931</v>
      </c>
      <c r="KR127" s="100">
        <f>KR93/(10^('Attenuation due to air absorpti'!$C$9*KR31/20))</f>
        <v>17289.744255774134</v>
      </c>
      <c r="KS127" s="100">
        <f>KS93/(10^('Attenuation due to air absorpti'!$C$9*KS31/20))</f>
        <v>16170.034598821512</v>
      </c>
      <c r="KT127" s="100">
        <f>KT93/(10^('Attenuation due to air absorpti'!$C$9*KT31/20))</f>
        <v>15181.587344936221</v>
      </c>
      <c r="KU127" s="100">
        <f>KU93/(10^('Attenuation due to air absorpti'!$C$9*KU31/20))</f>
        <v>14302.871290260122</v>
      </c>
      <c r="KV127" s="100">
        <f>KV93/(10^('Attenuation due to air absorpti'!$C$9*KV31/20))</f>
        <v>13516.76839764103</v>
      </c>
      <c r="KW127" s="100">
        <f>KW93/(10^('Attenuation due to air absorpti'!$C$9*KW31/20))</f>
        <v>12809.510368565741</v>
      </c>
      <c r="KX127" s="100">
        <f>KX93/(10^('Attenuation due to air absorpti'!$C$9*KX31/20))</f>
        <v>12169.905284627859</v>
      </c>
      <c r="KY127" s="100">
        <f>KY93/(10^('Attenuation due to air absorpti'!$C$9*KY31/20))</f>
        <v>11588.767029216169</v>
      </c>
      <c r="KZ127" s="100">
        <f>KZ93/(10^('Attenuation due to air absorpti'!$C$9*KZ31/20))</f>
        <v>11058.488643827017</v>
      </c>
      <c r="LA127" s="100">
        <f>LA93/(10^('Attenuation due to air absorpti'!$C$9*LA31/20))</f>
        <v>11058.488643827017</v>
      </c>
      <c r="LB127" s="100">
        <f>LB93/(10^('Attenuation due to air absorpti'!$C$9*LB31/20))</f>
        <v>10296.215141764002</v>
      </c>
      <c r="LC127" s="100">
        <f>LC93/(10^('Attenuation due to air absorpti'!$C$9*LC31/20))</f>
        <v>9951.4946597621474</v>
      </c>
      <c r="LD127" s="100">
        <f>LD93/(10^('Attenuation due to air absorpti'!$C$9*LD31/20))</f>
        <v>9628.0792129138754</v>
      </c>
      <c r="LE127" s="100">
        <f>LE93/(10^('Attenuation due to air absorpti'!$C$9*LE31/20))</f>
        <v>9324.0680750297088</v>
      </c>
      <c r="LF127" s="100">
        <f>LF93/(10^('Attenuation due to air absorpti'!$C$9*LF31/20))</f>
        <v>9037.7785781744569</v>
      </c>
      <c r="LG127" s="100">
        <f>LG93/(10^('Attenuation due to air absorpti'!$C$9*LG31/20))</f>
        <v>8767.7159196455668</v>
      </c>
      <c r="LH127" s="100">
        <f>LH93/(10^('Attenuation due to air absorpti'!$C$9*LH31/20))</f>
        <v>8512.5478175754943</v>
      </c>
      <c r="LI127" s="100">
        <f>LI93/(10^('Attenuation due to air absorpti'!$C$9*LI31/20))</f>
        <v>8271.0831364572296</v>
      </c>
      <c r="LJ127" s="100">
        <f>LJ93/(10^('Attenuation due to air absorpti'!$C$9*LJ31/20))</f>
        <v>8042.2537800613773</v>
      </c>
      <c r="LK127" s="100">
        <f>LK93/(10^('Attenuation due to air absorpti'!$C$9*LK31/20))</f>
        <v>7825.0992868968506</v>
      </c>
      <c r="LL127" s="100">
        <f>LL93/(10^('Attenuation due to air absorpti'!$C$9*LL31/20))</f>
        <v>7618.7536716168206</v>
      </c>
      <c r="LM127" s="100">
        <f>LM93/(10^('Attenuation due to air absorpti'!$C$9*LM31/20))</f>
        <v>7422.4341413698503</v>
      </c>
      <c r="LN127" s="100">
        <f>LN93/(10^('Attenuation due to air absorpti'!$C$9*LN31/20))</f>
        <v>7235.4313841566591</v>
      </c>
      <c r="LO127" s="100">
        <f>LO93/(10^('Attenuation due to air absorpti'!$C$9*LO31/20))</f>
        <v>7057.1011806561301</v>
      </c>
      <c r="LP127" s="100">
        <f>LP93/(10^('Attenuation due to air absorpti'!$C$9*LP31/20))</f>
        <v>6886.8571346922499</v>
      </c>
      <c r="LQ127" s="100">
        <f>LQ93/(10^('Attenuation due to air absorpti'!$C$9*LQ31/20))</f>
        <v>6724.1643528006725</v>
      </c>
      <c r="LR127" s="100">
        <f>LR93/(10^('Attenuation due to air absorpti'!$C$9*LR31/20))</f>
        <v>6568.5339319761897</v>
      </c>
      <c r="LS127" s="100">
        <f>LS93/(10^('Attenuation due to air absorpti'!$C$9*LS31/20))</f>
        <v>6574.6706450053553</v>
      </c>
      <c r="LT127" s="100">
        <f>LT93/(10^('Attenuation due to air absorpti'!$C$9*LT31/20))</f>
        <v>6342.1723831350682</v>
      </c>
      <c r="LU127" s="100">
        <f>LU93/(10^('Attenuation due to air absorpti'!$C$9*LU31/20))</f>
        <v>6231.0310474944672</v>
      </c>
      <c r="LV127" s="100">
        <f>LV93/(10^('Attenuation due to air absorpti'!$C$9*LV31/20))</f>
        <v>6123.126377784929</v>
      </c>
      <c r="LW127" s="100">
        <f>LW93/(10^('Attenuation due to air absorpti'!$C$9*LW31/20))</f>
        <v>6018.337788050665</v>
      </c>
      <c r="LX127" s="100">
        <f>LX93/(10^('Attenuation due to air absorpti'!$C$9*LX31/20))</f>
        <v>5916.5492766005727</v>
      </c>
      <c r="LY127" s="100">
        <f>LY93/(10^('Attenuation due to air absorpti'!$C$9*LY31/20))</f>
        <v>5817.6493430826431</v>
      </c>
      <c r="LZ127" s="100">
        <f>LZ93/(10^('Attenuation due to air absorpti'!$C$9*LZ31/20))</f>
        <v>5721.5308874412485</v>
      </c>
      <c r="MA127" s="100">
        <f>MA93/(10^('Attenuation due to air absorpti'!$C$9*MA31/20))</f>
        <v>5628.0910951312962</v>
      </c>
      <c r="MB127" s="100">
        <f>MB93/(10^('Attenuation due to air absorpti'!$C$9*MB31/20))</f>
        <v>5537.2313122169053</v>
      </c>
      <c r="MC127" s="100">
        <f>MC93/(10^('Attenuation due to air absorpti'!$C$9*MC31/20))</f>
        <v>5448.8569133515521</v>
      </c>
      <c r="MD127" s="100">
        <f>MD93/(10^('Attenuation due to air absorpti'!$C$9*MD31/20))</f>
        <v>5362.8771651045299</v>
      </c>
      <c r="ME127" s="100">
        <f>ME93/(10^('Attenuation due to air absorpti'!$C$9*ME31/20))</f>
        <v>5279.2050866504269</v>
      </c>
      <c r="MF127" s="100">
        <f>MF93/(10^('Attenuation due to air absorpti'!$C$9*MF31/20))</f>
        <v>5197.7573094616318</v>
      </c>
      <c r="MG127" s="100">
        <f>MG93/(10^('Attenuation due to air absorpti'!$C$9*MG31/20))</f>
        <v>5118.4539373276211</v>
      </c>
      <c r="MH127" s="100">
        <f>MH93/(10^('Attenuation due to air absorpti'!$C$9*MH31/20))</f>
        <v>5041.2184077600632</v>
      </c>
      <c r="MI127" s="100">
        <f>MI93/(10^('Attenuation due to air absorpti'!$C$9*MI31/20))</f>
        <v>4965.9773556214541</v>
      </c>
      <c r="MJ127" s="100">
        <f>MJ93/(10^('Attenuation due to air absorpti'!$C$9*MJ31/20))</f>
        <v>4892.6604796304464</v>
      </c>
      <c r="MK127" s="100"/>
      <c r="ML127" s="100"/>
      <c r="MM127" s="100"/>
      <c r="MN127" s="100"/>
      <c r="MO127" s="100"/>
      <c r="MP127" s="100"/>
      <c r="MQ127" s="100"/>
      <c r="MR127" s="100"/>
      <c r="MS127" s="100"/>
      <c r="MT127" s="100"/>
      <c r="MU127" s="100"/>
      <c r="MV127" s="100"/>
      <c r="MW127" s="100"/>
      <c r="MX127" s="100"/>
      <c r="MY127" s="100"/>
      <c r="MZ127" s="100"/>
      <c r="NA127" s="100"/>
      <c r="NB127" s="100"/>
      <c r="NC127" s="100"/>
      <c r="ND127" s="100"/>
      <c r="NG127" s="100"/>
      <c r="NH127" s="100"/>
      <c r="NI127" s="100"/>
      <c r="NJ127" s="100"/>
      <c r="NK127" s="100"/>
      <c r="NL127" s="100"/>
      <c r="NM127" s="100"/>
      <c r="NN127" s="100"/>
      <c r="NO127" s="100"/>
      <c r="NP127" s="100"/>
      <c r="NQ127" s="100"/>
      <c r="NR127" s="100"/>
      <c r="NS127" s="100"/>
      <c r="NT127" s="100"/>
      <c r="NU127" s="100"/>
      <c r="NV127" s="100"/>
      <c r="NW127" s="100"/>
      <c r="NX127" s="100"/>
      <c r="NY127" s="100"/>
      <c r="NZ127" s="100"/>
      <c r="OA127" s="100"/>
      <c r="OB127" s="100"/>
      <c r="OC127" s="100"/>
      <c r="OD127" s="100"/>
      <c r="OE127" s="100"/>
      <c r="OF127" s="100"/>
      <c r="OG127" s="100"/>
      <c r="OH127" s="100"/>
      <c r="OI127" s="100"/>
      <c r="OJ127" s="100"/>
      <c r="OK127" s="100"/>
      <c r="OL127" s="100"/>
      <c r="OM127" s="100"/>
      <c r="ON127" s="100"/>
      <c r="OO127" s="100"/>
      <c r="OP127" s="100"/>
      <c r="OQ127" s="100"/>
      <c r="OR127" s="100"/>
      <c r="OS127" s="100"/>
      <c r="OT127" s="100"/>
      <c r="OU127" s="100"/>
      <c r="OV127" s="100"/>
      <c r="OW127" s="100"/>
      <c r="OX127" s="100"/>
      <c r="OY127" s="100"/>
      <c r="OZ127" s="100"/>
      <c r="PA127" s="100"/>
      <c r="PB127" s="100"/>
      <c r="PC127" s="100"/>
      <c r="PD127" s="100"/>
      <c r="PE127" s="100"/>
      <c r="PF127" s="100"/>
      <c r="PG127" s="100"/>
      <c r="PH127" s="100"/>
      <c r="PI127" s="100"/>
      <c r="PJ127" s="100"/>
      <c r="PK127" s="100"/>
    </row>
    <row r="128" spans="1:427" ht="19" customHeight="1" x14ac:dyDescent="0.2">
      <c r="A128" s="92"/>
      <c r="B128" s="92"/>
      <c r="C128" s="101">
        <v>26</v>
      </c>
      <c r="D128" s="98"/>
      <c r="E128" s="98"/>
      <c r="F128" s="98"/>
      <c r="G128" s="98"/>
      <c r="H128" s="98"/>
      <c r="I128" s="98"/>
      <c r="J128" s="98"/>
      <c r="K128" s="98"/>
      <c r="L128" s="98"/>
      <c r="M128" s="98"/>
      <c r="N128" s="98"/>
      <c r="O128" s="98"/>
      <c r="P128" s="98"/>
      <c r="Q128" s="98"/>
      <c r="R128" s="98"/>
      <c r="S128" s="98"/>
      <c r="T128" s="98"/>
      <c r="U128" s="98"/>
      <c r="V128" s="98"/>
      <c r="W128" s="98"/>
      <c r="X128" s="98"/>
      <c r="Y128" s="98"/>
      <c r="Z128" s="98"/>
      <c r="AA128" s="98"/>
      <c r="AB128" s="98"/>
      <c r="AC128" s="98"/>
      <c r="AD128" s="98"/>
      <c r="AE128" s="98"/>
      <c r="AF128" s="98"/>
      <c r="AG128" s="98"/>
      <c r="AH128" s="98"/>
      <c r="AI128" s="98"/>
      <c r="AJ128" s="98"/>
      <c r="AK128" s="98"/>
      <c r="AL128" s="98"/>
      <c r="AM128" s="98"/>
      <c r="AN128" s="98"/>
      <c r="AO128" s="98"/>
      <c r="AP128" s="98"/>
      <c r="AQ128" s="98"/>
      <c r="AR128" s="98"/>
      <c r="AS128" s="98"/>
      <c r="AT128" s="98"/>
      <c r="AU128" s="98"/>
      <c r="AV128" s="98"/>
      <c r="AW128" s="98"/>
      <c r="AX128" s="98"/>
      <c r="AY128" s="98"/>
      <c r="AZ128" s="98"/>
      <c r="BA128" s="98"/>
      <c r="BB128" s="98"/>
      <c r="BC128" s="98"/>
      <c r="BD128" s="98"/>
      <c r="BE128" s="98"/>
      <c r="BF128" s="98"/>
      <c r="BG128" s="98"/>
      <c r="BH128" s="98"/>
      <c r="BI128" s="98"/>
      <c r="BJ128" s="98"/>
      <c r="BK128" s="98"/>
      <c r="BL128" s="98"/>
      <c r="BM128" s="98"/>
      <c r="BN128" s="98"/>
      <c r="BO128" s="98"/>
      <c r="BP128" s="98"/>
      <c r="BQ128" s="98"/>
      <c r="BR128" s="98"/>
      <c r="BS128" s="98"/>
      <c r="BT128" s="98"/>
      <c r="BU128" s="98"/>
      <c r="BV128" s="98"/>
      <c r="BW128" s="98"/>
      <c r="BX128" s="98"/>
      <c r="BY128" s="98"/>
      <c r="BZ128" s="98"/>
      <c r="CA128" s="98"/>
      <c r="CB128" s="98"/>
      <c r="CC128" s="98"/>
      <c r="CD128" s="98"/>
      <c r="CE128" s="98"/>
      <c r="CF128" s="98"/>
      <c r="CG128" s="98"/>
      <c r="CH128" s="98"/>
      <c r="CI128" s="98"/>
      <c r="CJ128" s="98"/>
      <c r="CK128" s="98"/>
      <c r="CL128" s="98"/>
      <c r="CM128" s="98"/>
      <c r="CN128" s="98"/>
      <c r="CO128" s="98"/>
      <c r="CP128" s="98"/>
      <c r="CQ128" s="98"/>
      <c r="CR128" s="98"/>
      <c r="CS128" s="98"/>
      <c r="CT128" s="98"/>
      <c r="CU128" s="98"/>
      <c r="CV128" s="98"/>
      <c r="CW128" s="98"/>
      <c r="CX128" s="98"/>
      <c r="CY128" s="98"/>
      <c r="CZ128" s="98"/>
      <c r="DA128" s="98"/>
      <c r="DB128" s="98"/>
      <c r="DC128" s="98"/>
      <c r="DD128" s="98"/>
      <c r="DE128" s="98"/>
      <c r="DF128" s="98"/>
      <c r="DG128" s="98"/>
      <c r="DH128" s="98"/>
      <c r="DI128" s="98"/>
      <c r="DJ128" s="98"/>
      <c r="DK128" s="98"/>
      <c r="DL128" s="98"/>
      <c r="DM128" s="98"/>
      <c r="DN128" s="98"/>
      <c r="DO128" s="98"/>
      <c r="DP128" s="98"/>
      <c r="DQ128" s="98"/>
      <c r="DR128" s="98"/>
      <c r="DS128" s="98"/>
      <c r="DT128" s="98"/>
      <c r="DU128" s="98"/>
      <c r="DV128" s="98"/>
      <c r="DW128" s="98"/>
      <c r="DX128" s="98"/>
      <c r="DY128" s="98"/>
      <c r="DZ128" s="98"/>
      <c r="EA128" s="98"/>
      <c r="EB128" s="98"/>
      <c r="EC128" s="98"/>
      <c r="ED128" s="98"/>
      <c r="EE128" s="98"/>
      <c r="EF128" s="98"/>
      <c r="EG128" s="98"/>
      <c r="EH128" s="98"/>
      <c r="EI128" s="98"/>
      <c r="EJ128" s="98"/>
      <c r="EK128" s="98"/>
      <c r="EL128" s="98"/>
      <c r="EM128" s="98"/>
      <c r="EN128" s="98"/>
      <c r="EO128" s="98"/>
      <c r="EP128" s="98"/>
      <c r="EU128" s="94"/>
      <c r="EV128" s="94"/>
      <c r="EW128" s="94"/>
      <c r="EX128" s="102"/>
      <c r="EY128" s="99"/>
      <c r="EZ128" s="99"/>
      <c r="FA128" s="99"/>
      <c r="FB128" s="99"/>
      <c r="FC128" s="99"/>
      <c r="FD128" s="99"/>
      <c r="FE128" s="99"/>
      <c r="FF128" s="99"/>
      <c r="FG128" s="99"/>
      <c r="FH128" s="99"/>
      <c r="FI128" s="99"/>
      <c r="FJ128" s="99"/>
      <c r="FK128" s="99"/>
      <c r="FL128" s="99"/>
      <c r="FM128" s="99"/>
      <c r="FN128" s="99"/>
      <c r="FO128" s="99"/>
      <c r="FP128" s="99"/>
      <c r="FQ128" s="99"/>
      <c r="FR128" s="99"/>
      <c r="FS128" s="99"/>
      <c r="FT128" s="99"/>
      <c r="FU128" s="99"/>
      <c r="FV128" s="99"/>
      <c r="FW128" s="99"/>
      <c r="FX128" s="99"/>
      <c r="FY128" s="99"/>
      <c r="FZ128" s="99"/>
      <c r="GA128" s="99"/>
      <c r="GB128" s="99"/>
      <c r="GC128" s="99"/>
      <c r="GD128" s="99"/>
      <c r="GE128" s="99"/>
      <c r="GF128" s="99"/>
      <c r="GG128" s="99"/>
      <c r="GH128" s="99"/>
      <c r="GI128" s="99"/>
      <c r="GJ128" s="99"/>
      <c r="GK128" s="99"/>
      <c r="GL128" s="99"/>
      <c r="GM128" s="99"/>
      <c r="GN128" s="99"/>
      <c r="GO128" s="99"/>
      <c r="GP128" s="99"/>
      <c r="GQ128" s="99"/>
      <c r="GR128" s="99"/>
      <c r="GS128" s="99"/>
      <c r="GT128" s="99"/>
      <c r="GU128" s="99"/>
      <c r="GV128" s="99"/>
      <c r="GW128" s="99"/>
      <c r="GX128" s="99"/>
      <c r="GY128" s="99"/>
      <c r="GZ128" s="99"/>
      <c r="HA128" s="99"/>
      <c r="HB128" s="99"/>
      <c r="HC128" s="99"/>
      <c r="HD128" s="99"/>
      <c r="HE128" s="99"/>
      <c r="HF128" s="99"/>
      <c r="HG128" s="99"/>
      <c r="HH128" s="99"/>
      <c r="HI128" s="99"/>
      <c r="HJ128" s="99"/>
      <c r="HK128" s="99"/>
      <c r="HL128" s="99"/>
      <c r="HM128" s="99"/>
      <c r="HN128" s="99"/>
      <c r="HO128" s="99"/>
      <c r="HP128" s="99"/>
      <c r="HQ128" s="99"/>
      <c r="HR128" s="99"/>
      <c r="HS128" s="99"/>
      <c r="HT128" s="99"/>
      <c r="HU128" s="99"/>
      <c r="HV128" s="99"/>
      <c r="HW128" s="99"/>
      <c r="HX128" s="99"/>
      <c r="HY128" s="99"/>
      <c r="HZ128" s="99"/>
      <c r="IA128" s="99"/>
      <c r="IB128" s="99"/>
      <c r="IC128" s="99"/>
      <c r="ID128" s="99"/>
      <c r="IE128" s="99"/>
      <c r="IF128" s="99"/>
      <c r="IG128" s="99"/>
      <c r="IH128" s="99"/>
      <c r="II128" s="99"/>
      <c r="IJ128" s="99"/>
      <c r="IK128" s="99"/>
      <c r="IL128" s="99"/>
      <c r="IM128" s="99"/>
      <c r="IN128" s="99"/>
      <c r="IO128" s="99"/>
      <c r="IP128" s="99"/>
      <c r="IQ128" s="99"/>
      <c r="IR128" s="99"/>
      <c r="IS128" s="99"/>
      <c r="IT128" s="99"/>
      <c r="IU128" s="99"/>
      <c r="IV128" s="99"/>
      <c r="IW128" s="99"/>
      <c r="IX128" s="99"/>
      <c r="IY128" s="99"/>
      <c r="IZ128" s="99"/>
      <c r="JA128" s="99"/>
      <c r="JB128" s="99"/>
      <c r="JC128" s="99"/>
      <c r="JD128" s="99"/>
      <c r="JE128" s="99"/>
      <c r="JF128" s="99"/>
      <c r="JG128" s="99"/>
      <c r="JH128" s="99"/>
      <c r="JI128" s="99"/>
      <c r="JJ128" s="99"/>
      <c r="JK128" s="99"/>
      <c r="JL128" s="99"/>
      <c r="JM128" s="99"/>
      <c r="JN128" s="99"/>
      <c r="JO128" s="99"/>
      <c r="JP128" s="99"/>
      <c r="JQ128" s="99"/>
      <c r="JR128" s="99"/>
      <c r="JS128" s="99"/>
      <c r="JT128" s="99"/>
      <c r="JU128" s="99"/>
      <c r="JV128" s="99"/>
      <c r="JW128" s="99"/>
      <c r="JX128" s="99"/>
      <c r="JY128" s="99"/>
      <c r="KH128" s="103">
        <v>26</v>
      </c>
      <c r="KI128" s="100">
        <f>KI94/(10^('Attenuation due to air absorpti'!$C$9*KI32/20))</f>
        <v>50358.077453010221</v>
      </c>
      <c r="KJ128" s="100">
        <f>KJ94/(10^('Attenuation due to air absorpti'!$C$9*KJ32/20))</f>
        <v>37088.076606534298</v>
      </c>
      <c r="KK128" s="100">
        <f>KK94/(10^('Attenuation due to air absorpti'!$C$9*KK32/20))</f>
        <v>32600.695193767948</v>
      </c>
      <c r="KL128" s="100">
        <f>KL94/(10^('Attenuation due to air absorpti'!$C$9*KL32/20))</f>
        <v>29025.417468534095</v>
      </c>
      <c r="KM128" s="100">
        <f>KM94/(10^('Attenuation due to air absorpti'!$C$9*KM32/20))</f>
        <v>26121.599581385788</v>
      </c>
      <c r="KN128" s="100">
        <f>KN94/(10^('Attenuation due to air absorpti'!$C$9*KN32/20))</f>
        <v>23722.568576148915</v>
      </c>
      <c r="KO128" s="100">
        <f>KO94/(10^('Attenuation due to air absorpti'!$C$9*KO32/20))</f>
        <v>21710.734671534919</v>
      </c>
      <c r="KP128" s="100">
        <f>KP94/(10^('Attenuation due to air absorpti'!$C$9*KP32/20))</f>
        <v>20001.430773519169</v>
      </c>
      <c r="KQ128" s="100">
        <f>KQ94/(10^('Attenuation due to air absorpti'!$C$9*KQ32/20))</f>
        <v>18532.465454868776</v>
      </c>
      <c r="KR128" s="100">
        <f>KR94/(10^('Attenuation due to air absorpti'!$C$9*KR32/20))</f>
        <v>17257.293791738011</v>
      </c>
      <c r="KS128" s="100">
        <f>KS94/(10^('Attenuation due to air absorpti'!$C$9*KS32/20))</f>
        <v>16140.47695263176</v>
      </c>
      <c r="KT128" s="100">
        <f>KT94/(10^('Attenuation due to air absorpti'!$C$9*KT32/20))</f>
        <v>15154.60642198224</v>
      </c>
      <c r="KU128" s="100">
        <f>KU94/(10^('Attenuation due to air absorpti'!$C$9*KU32/20))</f>
        <v>14278.180922061607</v>
      </c>
      <c r="KV128" s="100">
        <f>KV94/(10^('Attenuation due to air absorpti'!$C$9*KV32/20))</f>
        <v>13494.114262664911</v>
      </c>
      <c r="KW128" s="100">
        <f>KW94/(10^('Attenuation due to air absorpti'!$C$9*KW32/20))</f>
        <v>12788.668648716854</v>
      </c>
      <c r="KX128" s="100">
        <f>KX94/(10^('Attenuation due to air absorpti'!$C$9*KX32/20))</f>
        <v>12150.679958062479</v>
      </c>
      <c r="KY128" s="100">
        <f>KY94/(10^('Attenuation due to air absorpti'!$C$9*KY32/20))</f>
        <v>11570.986743245998</v>
      </c>
      <c r="KZ128" s="100">
        <f>KZ94/(10^('Attenuation due to air absorpti'!$C$9*KZ32/20))</f>
        <v>11042.003621983928</v>
      </c>
      <c r="LA128" s="100">
        <f>LA94/(10^('Attenuation due to air absorpti'!$C$9*LA32/20))</f>
        <v>11042.003621983928</v>
      </c>
      <c r="LB128" s="100">
        <f>LB94/(10^('Attenuation due to air absorpti'!$C$9*LB32/20))</f>
        <v>10281.494738246241</v>
      </c>
      <c r="LC128" s="100">
        <f>LC94/(10^('Attenuation due to air absorpti'!$C$9*LC32/20))</f>
        <v>9937.557293509919</v>
      </c>
      <c r="LD128" s="100">
        <f>LD94/(10^('Attenuation due to air absorpti'!$C$9*LD32/20))</f>
        <v>9614.8667143089933</v>
      </c>
      <c r="LE128" s="100">
        <f>LE94/(10^('Attenuation due to air absorpti'!$C$9*LE32/20))</f>
        <v>9311.5275499334057</v>
      </c>
      <c r="LF128" s="100">
        <f>LF94/(10^('Attenuation due to air absorpti'!$C$9*LF32/20))</f>
        <v>9025.8618810981152</v>
      </c>
      <c r="LG128" s="100">
        <f>LG94/(10^('Attenuation due to air absorpti'!$C$9*LG32/20))</f>
        <v>8756.3791768213632</v>
      </c>
      <c r="LH128" s="100">
        <f>LH94/(10^('Attenuation due to air absorpti'!$C$9*LH32/20))</f>
        <v>8501.7509976152814</v>
      </c>
      <c r="LI128" s="100">
        <f>LI94/(10^('Attenuation due to air absorpti'!$C$9*LI32/20))</f>
        <v>8260.7896652942454</v>
      </c>
      <c r="LJ128" s="100">
        <f>LJ94/(10^('Attenuation due to air absorpti'!$C$9*LJ32/20))</f>
        <v>8032.4301964397482</v>
      </c>
      <c r="LK128" s="100">
        <f>LK94/(10^('Attenuation due to air absorpti'!$C$9*LK32/20))</f>
        <v>7815.7149345853904</v>
      </c>
      <c r="LL128" s="100">
        <f>LL94/(10^('Attenuation due to air absorpti'!$C$9*LL32/20))</f>
        <v>7609.7804246354253</v>
      </c>
      <c r="LM128" s="100">
        <f>LM94/(10^('Attenuation due to air absorpti'!$C$9*LM32/20))</f>
        <v>7413.8461587386309</v>
      </c>
      <c r="LN128" s="100">
        <f>LN94/(10^('Attenuation due to air absorpti'!$C$9*LN32/20))</f>
        <v>7227.2048909539481</v>
      </c>
      <c r="LO128" s="100">
        <f>LO94/(10^('Attenuation due to air absorpti'!$C$9*LO32/20))</f>
        <v>7049.2142724666455</v>
      </c>
      <c r="LP128" s="100">
        <f>LP94/(10^('Attenuation due to air absorpti'!$C$9*LP32/20))</f>
        <v>6879.289602820324</v>
      </c>
      <c r="LQ128" s="100">
        <f>LQ94/(10^('Attenuation due to air absorpti'!$C$9*LQ32/20))</f>
        <v>6716.8975279034348</v>
      </c>
      <c r="LR128" s="100">
        <f>LR94/(10^('Attenuation due to air absorpti'!$C$9*LR32/20))</f>
        <v>6561.550544031652</v>
      </c>
      <c r="LS128" s="100">
        <f>LS94/(10^('Attenuation due to air absorpti'!$C$9*LS32/20))</f>
        <v>6567.4228379090837</v>
      </c>
      <c r="LT128" s="100">
        <f>LT94/(10^('Attenuation due to air absorpti'!$C$9*LT32/20))</f>
        <v>6335.1608735403024</v>
      </c>
      <c r="LU128" s="100">
        <f>LU94/(10^('Attenuation due to air absorpti'!$C$9*LU32/20))</f>
        <v>6224.1395065912029</v>
      </c>
      <c r="LV128" s="100">
        <f>LV94/(10^('Attenuation due to air absorpti'!$C$9*LV32/20))</f>
        <v>6116.3553042367585</v>
      </c>
      <c r="LW128" s="100">
        <f>LW94/(10^('Attenuation due to air absorpti'!$C$9*LW32/20))</f>
        <v>6011.6872375535659</v>
      </c>
      <c r="LX128" s="100">
        <f>LX94/(10^('Attenuation due to air absorpti'!$C$9*LX32/20))</f>
        <v>5910.0189253375802</v>
      </c>
      <c r="LY128" s="100">
        <f>LY94/(10^('Attenuation due to air absorpti'!$C$9*LY32/20))</f>
        <v>5811.2385433237368</v>
      </c>
      <c r="LZ128" s="100">
        <f>LZ94/(10^('Attenuation due to air absorpti'!$C$9*LZ32/20))</f>
        <v>5715.2387162316636</v>
      </c>
      <c r="MA128" s="100">
        <f>MA94/(10^('Attenuation due to air absorpti'!$C$9*MA32/20))</f>
        <v>5621.9163969002129</v>
      </c>
      <c r="MB128" s="100">
        <f>MB94/(10^('Attenuation due to air absorpti'!$C$9*MB32/20))</f>
        <v>5531.1727360396844</v>
      </c>
      <c r="MC128" s="100">
        <f>MC94/(10^('Attenuation due to air absorpti'!$C$9*MC32/20))</f>
        <v>5442.9129455113343</v>
      </c>
      <c r="MD128" s="100">
        <f>MD94/(10^('Attenuation due to air absorpti'!$C$9*MD32/20))</f>
        <v>5357.0461575216877</v>
      </c>
      <c r="ME128" s="100">
        <f>ME94/(10^('Attenuation due to air absorpti'!$C$9*ME32/20))</f>
        <v>5273.4852816801877</v>
      </c>
      <c r="MF128" s="100">
        <f>MF94/(10^('Attenuation due to air absorpti'!$C$9*MF32/20))</f>
        <v>5192.1468615000031</v>
      </c>
      <c r="MG128" s="100">
        <f>MG94/(10^('Attenuation due to air absorpti'!$C$9*MG32/20))</f>
        <v>5112.9509316128251</v>
      </c>
      <c r="MH128" s="100">
        <f>MH94/(10^('Attenuation due to air absorpti'!$C$9*MH32/20))</f>
        <v>5035.8208767099823</v>
      </c>
      <c r="MI128" s="100">
        <f>MI94/(10^('Attenuation due to air absorpti'!$C$9*MI32/20))</f>
        <v>4960.6832930065784</v>
      </c>
      <c r="MJ128" s="100">
        <f>MJ94/(10^('Attenuation due to air absorpti'!$C$9*MJ32/20))</f>
        <v>4887.4678528457462</v>
      </c>
      <c r="MK128" s="100"/>
      <c r="ML128" s="100"/>
      <c r="MM128" s="100"/>
      <c r="MN128" s="100"/>
      <c r="MO128" s="100"/>
      <c r="MP128" s="100"/>
      <c r="MQ128" s="100"/>
      <c r="MR128" s="100"/>
      <c r="MS128" s="100"/>
      <c r="MT128" s="100"/>
      <c r="MU128" s="100"/>
      <c r="MV128" s="100"/>
      <c r="MW128" s="100"/>
      <c r="MX128" s="100"/>
      <c r="MY128" s="100"/>
      <c r="MZ128" s="100"/>
      <c r="NA128" s="100"/>
      <c r="NB128" s="100"/>
      <c r="NC128" s="100"/>
      <c r="ND128" s="100"/>
      <c r="NG128" s="100"/>
      <c r="NH128" s="100"/>
      <c r="NI128" s="100"/>
      <c r="NJ128" s="100"/>
      <c r="NK128" s="100"/>
      <c r="NL128" s="100"/>
      <c r="NM128" s="100"/>
      <c r="NN128" s="100"/>
      <c r="NO128" s="100"/>
      <c r="NP128" s="100"/>
      <c r="NQ128" s="100"/>
      <c r="NR128" s="100"/>
      <c r="NS128" s="100"/>
      <c r="NT128" s="100"/>
      <c r="NU128" s="100"/>
      <c r="NV128" s="100"/>
      <c r="NW128" s="100"/>
      <c r="NX128" s="100"/>
      <c r="NY128" s="100"/>
      <c r="NZ128" s="100"/>
      <c r="OA128" s="100"/>
      <c r="OB128" s="100"/>
      <c r="OC128" s="100"/>
      <c r="OD128" s="100"/>
      <c r="OE128" s="100"/>
      <c r="OF128" s="100"/>
      <c r="OG128" s="100"/>
      <c r="OH128" s="100"/>
      <c r="OI128" s="100"/>
      <c r="OJ128" s="100"/>
      <c r="OK128" s="100"/>
      <c r="OL128" s="100"/>
      <c r="OM128" s="100"/>
      <c r="ON128" s="100"/>
      <c r="OO128" s="100"/>
      <c r="OP128" s="100"/>
      <c r="OQ128" s="100"/>
      <c r="OR128" s="100"/>
      <c r="OS128" s="100"/>
      <c r="OT128" s="100"/>
      <c r="OU128" s="100"/>
      <c r="OV128" s="100"/>
      <c r="OW128" s="100"/>
      <c r="OX128" s="100"/>
      <c r="OY128" s="100"/>
      <c r="OZ128" s="100"/>
      <c r="PA128" s="100"/>
      <c r="PB128" s="100"/>
      <c r="PC128" s="100"/>
      <c r="PD128" s="100"/>
      <c r="PE128" s="100"/>
      <c r="PF128" s="100"/>
      <c r="PG128" s="100"/>
      <c r="PH128" s="100"/>
      <c r="PI128" s="100"/>
      <c r="PJ128" s="100"/>
      <c r="PK128" s="100"/>
    </row>
    <row r="129" spans="1:427" x14ac:dyDescent="0.2">
      <c r="A129" s="92"/>
      <c r="B129" s="92"/>
      <c r="C129" s="101">
        <v>27</v>
      </c>
      <c r="D129" s="98"/>
      <c r="E129" s="98"/>
      <c r="F129" s="98"/>
      <c r="G129" s="98"/>
      <c r="H129" s="98"/>
      <c r="I129" s="98"/>
      <c r="J129" s="98"/>
      <c r="K129" s="98"/>
      <c r="L129" s="98"/>
      <c r="M129" s="98"/>
      <c r="N129" s="98"/>
      <c r="O129" s="98"/>
      <c r="P129" s="98"/>
      <c r="Q129" s="98"/>
      <c r="R129" s="98"/>
      <c r="S129" s="98"/>
      <c r="T129" s="98"/>
      <c r="U129" s="98"/>
      <c r="V129" s="98"/>
      <c r="W129" s="98"/>
      <c r="X129" s="98"/>
      <c r="Y129" s="98"/>
      <c r="Z129" s="98"/>
      <c r="AA129" s="98"/>
      <c r="AB129" s="98"/>
      <c r="AC129" s="98"/>
      <c r="AD129" s="98"/>
      <c r="AE129" s="98"/>
      <c r="AF129" s="98"/>
      <c r="AG129" s="98"/>
      <c r="AH129" s="98"/>
      <c r="AI129" s="98"/>
      <c r="AJ129" s="98"/>
      <c r="AK129" s="98"/>
      <c r="AL129" s="98"/>
      <c r="AM129" s="98"/>
      <c r="AN129" s="98"/>
      <c r="AO129" s="98"/>
      <c r="AP129" s="98"/>
      <c r="AQ129" s="98"/>
      <c r="AR129" s="98"/>
      <c r="AS129" s="98"/>
      <c r="AT129" s="98"/>
      <c r="AU129" s="98"/>
      <c r="AV129" s="98"/>
      <c r="AW129" s="98"/>
      <c r="AX129" s="98"/>
      <c r="AY129" s="98"/>
      <c r="AZ129" s="98"/>
      <c r="BA129" s="98"/>
      <c r="BB129" s="98"/>
      <c r="BC129" s="98"/>
      <c r="BD129" s="98"/>
      <c r="BE129" s="98"/>
      <c r="BF129" s="98"/>
      <c r="BG129" s="98"/>
      <c r="BH129" s="98"/>
      <c r="BI129" s="98"/>
      <c r="BJ129" s="98"/>
      <c r="BK129" s="98"/>
      <c r="BL129" s="98"/>
      <c r="BM129" s="98"/>
      <c r="BN129" s="98"/>
      <c r="BO129" s="98"/>
      <c r="BP129" s="98"/>
      <c r="BQ129" s="98"/>
      <c r="BR129" s="98"/>
      <c r="BS129" s="98"/>
      <c r="BT129" s="98"/>
      <c r="BU129" s="98"/>
      <c r="BV129" s="98"/>
      <c r="BW129" s="98"/>
      <c r="BX129" s="98"/>
      <c r="BY129" s="98"/>
      <c r="BZ129" s="98"/>
      <c r="CA129" s="98"/>
      <c r="CB129" s="98"/>
      <c r="CC129" s="98"/>
      <c r="CD129" s="98"/>
      <c r="CE129" s="98"/>
      <c r="CF129" s="98"/>
      <c r="CG129" s="98"/>
      <c r="CH129" s="98"/>
      <c r="CI129" s="98"/>
      <c r="CJ129" s="98"/>
      <c r="CK129" s="98"/>
      <c r="CL129" s="98"/>
      <c r="CM129" s="98"/>
      <c r="CN129" s="98"/>
      <c r="CO129" s="98"/>
      <c r="CP129" s="98"/>
      <c r="CQ129" s="98"/>
      <c r="CR129" s="98"/>
      <c r="CS129" s="98"/>
      <c r="CT129" s="98"/>
      <c r="CU129" s="98"/>
      <c r="CV129" s="98"/>
      <c r="CW129" s="98"/>
      <c r="CX129" s="98"/>
      <c r="CY129" s="98"/>
      <c r="CZ129" s="98"/>
      <c r="DA129" s="98"/>
      <c r="DB129" s="98"/>
      <c r="DC129" s="98"/>
      <c r="DD129" s="98"/>
      <c r="DE129" s="98"/>
      <c r="DF129" s="98"/>
      <c r="DG129" s="98"/>
      <c r="DH129" s="98"/>
      <c r="DI129" s="98"/>
      <c r="DJ129" s="98"/>
      <c r="DK129" s="98"/>
      <c r="DL129" s="98"/>
      <c r="DM129" s="98"/>
      <c r="DN129" s="98"/>
      <c r="DO129" s="98"/>
      <c r="DP129" s="98"/>
      <c r="DQ129" s="98"/>
      <c r="DR129" s="98"/>
      <c r="DS129" s="98"/>
      <c r="DT129" s="98"/>
      <c r="DU129" s="98"/>
      <c r="DV129" s="98"/>
      <c r="DW129" s="98"/>
      <c r="DX129" s="98"/>
      <c r="DY129" s="98"/>
      <c r="DZ129" s="98"/>
      <c r="EA129" s="98"/>
      <c r="EB129" s="98"/>
      <c r="EC129" s="98"/>
      <c r="ED129" s="98"/>
      <c r="EE129" s="98"/>
      <c r="EF129" s="98"/>
      <c r="EG129" s="98"/>
      <c r="EH129" s="98"/>
      <c r="EI129" s="98"/>
      <c r="EJ129" s="98"/>
      <c r="EK129" s="98"/>
      <c r="EL129" s="98"/>
      <c r="EM129" s="98"/>
      <c r="EN129" s="98"/>
      <c r="EO129" s="98"/>
      <c r="EP129" s="98"/>
      <c r="EU129" s="94"/>
      <c r="EV129" s="94"/>
      <c r="EW129" s="94"/>
      <c r="EX129" s="102"/>
      <c r="EY129" s="99"/>
      <c r="EZ129" s="99"/>
      <c r="FA129" s="99"/>
      <c r="FB129" s="99"/>
      <c r="FC129" s="99"/>
      <c r="FD129" s="99"/>
      <c r="FE129" s="99"/>
      <c r="FF129" s="99"/>
      <c r="FG129" s="99"/>
      <c r="FH129" s="99"/>
      <c r="FI129" s="99"/>
      <c r="FJ129" s="99"/>
      <c r="FK129" s="99"/>
      <c r="FL129" s="99"/>
      <c r="FM129" s="99"/>
      <c r="FN129" s="99"/>
      <c r="FO129" s="99"/>
      <c r="FP129" s="99"/>
      <c r="FQ129" s="99"/>
      <c r="FR129" s="99"/>
      <c r="FS129" s="99"/>
      <c r="FT129" s="99"/>
      <c r="FU129" s="99"/>
      <c r="FV129" s="99"/>
      <c r="FW129" s="99"/>
      <c r="FX129" s="99"/>
      <c r="FY129" s="99"/>
      <c r="FZ129" s="99"/>
      <c r="GA129" s="99"/>
      <c r="GB129" s="99"/>
      <c r="GC129" s="99"/>
      <c r="GD129" s="99"/>
      <c r="GE129" s="99"/>
      <c r="GF129" s="99"/>
      <c r="GG129" s="99"/>
      <c r="GH129" s="99"/>
      <c r="GI129" s="99"/>
      <c r="GJ129" s="99"/>
      <c r="GK129" s="99"/>
      <c r="GL129" s="99"/>
      <c r="GM129" s="99"/>
      <c r="GN129" s="99"/>
      <c r="GO129" s="99"/>
      <c r="GP129" s="99"/>
      <c r="GQ129" s="99"/>
      <c r="GR129" s="99"/>
      <c r="GS129" s="99"/>
      <c r="GT129" s="99"/>
      <c r="GU129" s="99"/>
      <c r="GV129" s="99"/>
      <c r="GW129" s="99"/>
      <c r="GX129" s="99"/>
      <c r="GY129" s="99"/>
      <c r="GZ129" s="99"/>
      <c r="HA129" s="99"/>
      <c r="HB129" s="99"/>
      <c r="HC129" s="99"/>
      <c r="HD129" s="99"/>
      <c r="HE129" s="99"/>
      <c r="HF129" s="99"/>
      <c r="HG129" s="99"/>
      <c r="HH129" s="99"/>
      <c r="HI129" s="99"/>
      <c r="HJ129" s="99"/>
      <c r="HK129" s="99"/>
      <c r="HL129" s="99"/>
      <c r="HM129" s="99"/>
      <c r="HN129" s="99"/>
      <c r="HO129" s="99"/>
      <c r="HP129" s="99"/>
      <c r="HQ129" s="99"/>
      <c r="HR129" s="99"/>
      <c r="HS129" s="99"/>
      <c r="HT129" s="99"/>
      <c r="HU129" s="99"/>
      <c r="HV129" s="99"/>
      <c r="HW129" s="99"/>
      <c r="HX129" s="99"/>
      <c r="HY129" s="99"/>
      <c r="HZ129" s="99"/>
      <c r="IA129" s="99"/>
      <c r="IB129" s="99"/>
      <c r="IC129" s="99"/>
      <c r="ID129" s="99"/>
      <c r="IE129" s="99"/>
      <c r="IF129" s="99"/>
      <c r="IG129" s="99"/>
      <c r="IH129" s="99"/>
      <c r="II129" s="99"/>
      <c r="IJ129" s="99"/>
      <c r="IK129" s="99"/>
      <c r="IL129" s="99"/>
      <c r="IM129" s="99"/>
      <c r="IN129" s="99"/>
      <c r="IO129" s="99"/>
      <c r="IP129" s="99"/>
      <c r="IQ129" s="99"/>
      <c r="IR129" s="99"/>
      <c r="IS129" s="99"/>
      <c r="IT129" s="99"/>
      <c r="IU129" s="99"/>
      <c r="IV129" s="99"/>
      <c r="IW129" s="99"/>
      <c r="IX129" s="99"/>
      <c r="IY129" s="99"/>
      <c r="IZ129" s="99"/>
      <c r="JA129" s="99"/>
      <c r="JB129" s="99"/>
      <c r="JC129" s="99"/>
      <c r="JD129" s="99"/>
      <c r="JE129" s="99"/>
      <c r="JF129" s="99"/>
      <c r="JG129" s="99"/>
      <c r="JH129" s="99"/>
      <c r="JI129" s="99"/>
      <c r="JJ129" s="99"/>
      <c r="JK129" s="99"/>
      <c r="JL129" s="99"/>
      <c r="JM129" s="99"/>
      <c r="JN129" s="99"/>
      <c r="JO129" s="99"/>
      <c r="JP129" s="99"/>
      <c r="JQ129" s="99"/>
      <c r="JR129" s="99"/>
      <c r="JS129" s="99"/>
      <c r="JT129" s="99"/>
      <c r="JU129" s="99"/>
      <c r="JV129" s="99"/>
      <c r="JW129" s="99"/>
      <c r="JX129" s="99"/>
      <c r="JY129" s="99"/>
      <c r="KH129" s="103">
        <v>27</v>
      </c>
      <c r="KI129" s="100">
        <f>KI95/(10^('Attenuation due to air absorpti'!$C$9*KI33/20))</f>
        <v>31754.028453445404</v>
      </c>
      <c r="KJ129" s="100">
        <f>KJ95/(10^('Attenuation due to air absorpti'!$C$9*KJ33/20))</f>
        <v>23345.05651753784</v>
      </c>
      <c r="KK129" s="100">
        <f>KK95/(10^('Attenuation due to air absorpti'!$C$9*KK33/20))</f>
        <v>20515.11089039428</v>
      </c>
      <c r="KL129" s="100">
        <f>KL95/(10^('Attenuation due to air absorpti'!$C$9*KL33/20))</f>
        <v>18263.509454494764</v>
      </c>
      <c r="KM129" s="100">
        <f>KM95/(10^('Attenuation due to air absorpti'!$C$9*KM33/20))</f>
        <v>16436.264187679521</v>
      </c>
      <c r="KN129" s="100">
        <f>KN95/(10^('Attenuation due to air absorpti'!$C$9*KN33/20))</f>
        <v>14927.378299542816</v>
      </c>
      <c r="KO129" s="100">
        <f>KO95/(10^('Attenuation due to air absorpti'!$C$9*KO33/20))</f>
        <v>13662.363482715497</v>
      </c>
      <c r="KP129" s="100">
        <f>KP95/(10^('Attenuation due to air absorpti'!$C$9*KP33/20))</f>
        <v>12587.726188445045</v>
      </c>
      <c r="KQ129" s="100">
        <f>KQ95/(10^('Attenuation due to air absorpti'!$C$9*KQ33/20))</f>
        <v>11664.242904333993</v>
      </c>
      <c r="KR129" s="100">
        <f>KR95/(10^('Attenuation due to air absorpti'!$C$9*KR33/20))</f>
        <v>10862.594383534422</v>
      </c>
      <c r="KS129" s="100">
        <f>KS95/(10^('Attenuation due to air absorpti'!$C$9*KS33/20))</f>
        <v>10160.476616660622</v>
      </c>
      <c r="KT129" s="100">
        <f>KT95/(10^('Attenuation due to air absorpti'!$C$9*KT33/20))</f>
        <v>9540.6502184440524</v>
      </c>
      <c r="KU129" s="100">
        <f>KU95/(10^('Attenuation due to air absorpti'!$C$9*KU33/20))</f>
        <v>8989.5972416511286</v>
      </c>
      <c r="KV129" s="100">
        <f>KV95/(10^('Attenuation due to air absorpti'!$C$9*KV33/20))</f>
        <v>8496.57883837384</v>
      </c>
      <c r="KW129" s="100">
        <f>KW95/(10^('Attenuation due to air absorpti'!$C$9*KW33/20))</f>
        <v>8052.9625168120883</v>
      </c>
      <c r="KX129" s="100">
        <f>KX95/(10^('Attenuation due to air absorpti'!$C$9*KX33/20))</f>
        <v>7651.7340391522848</v>
      </c>
      <c r="KY129" s="100">
        <f>KY95/(10^('Attenuation due to air absorpti'!$C$9*KY33/20))</f>
        <v>7287.1379563831961</v>
      </c>
      <c r="KZ129" s="100">
        <f>KZ95/(10^('Attenuation due to air absorpti'!$C$9*KZ33/20))</f>
        <v>6954.4092052384367</v>
      </c>
      <c r="LA129" s="100">
        <f>LA95/(10^('Attenuation due to air absorpti'!$C$9*LA33/20))</f>
        <v>6954.4092052384367</v>
      </c>
      <c r="LB129" s="100">
        <f>LB95/(10^('Attenuation due to air absorpti'!$C$9*LB33/20))</f>
        <v>6475.9717208069769</v>
      </c>
      <c r="LC129" s="100">
        <f>LC95/(10^('Attenuation due to air absorpti'!$C$9*LC33/20))</f>
        <v>6259.582984093503</v>
      </c>
      <c r="LD129" s="100">
        <f>LD95/(10^('Attenuation due to air absorpti'!$C$9*LD33/20))</f>
        <v>6056.5512992366967</v>
      </c>
      <c r="LE129" s="100">
        <f>LE95/(10^('Attenuation due to air absorpti'!$C$9*LE33/20))</f>
        <v>5865.6855313048336</v>
      </c>
      <c r="LF129" s="100">
        <f>LF95/(10^('Attenuation due to air absorpti'!$C$9*LF33/20))</f>
        <v>5685.9312461901263</v>
      </c>
      <c r="LG129" s="100">
        <f>LG95/(10^('Attenuation due to air absorpti'!$C$9*LG33/20))</f>
        <v>5516.3517608209168</v>
      </c>
      <c r="LH129" s="100">
        <f>LH95/(10^('Attenuation due to air absorpti'!$C$9*LH33/20))</f>
        <v>5356.1122424113637</v>
      </c>
      <c r="LI129" s="100">
        <f>LI95/(10^('Attenuation due to air absorpti'!$C$9*LI33/20))</f>
        <v>5204.4663026433482</v>
      </c>
      <c r="LJ129" s="100">
        <f>LJ95/(10^('Attenuation due to air absorpti'!$C$9*LJ33/20))</f>
        <v>5060.7446441743059</v>
      </c>
      <c r="LK129" s="100">
        <f>LK95/(10^('Attenuation due to air absorpti'!$C$9*LK33/20))</f>
        <v>4924.3454038930286</v>
      </c>
      <c r="LL129" s="100">
        <f>LL95/(10^('Attenuation due to air absorpti'!$C$9*LL33/20))</f>
        <v>4794.7259056914963</v>
      </c>
      <c r="LM129" s="100">
        <f>LM95/(10^('Attenuation due to air absorpti'!$C$9*LM33/20))</f>
        <v>4671.3955895115314</v>
      </c>
      <c r="LN129" s="100">
        <f>LN95/(10^('Attenuation due to air absorpti'!$C$9*LN33/20))</f>
        <v>4553.9099263162425</v>
      </c>
      <c r="LO129" s="100">
        <f>LO95/(10^('Attenuation due to air absorpti'!$C$9*LO33/20))</f>
        <v>4441.8651628942253</v>
      </c>
      <c r="LP129" s="100">
        <f>LP95/(10^('Attenuation due to air absorpti'!$C$9*LP33/20))</f>
        <v>4334.8937679086457</v>
      </c>
      <c r="LQ129" s="100">
        <f>LQ95/(10^('Attenuation due to air absorpti'!$C$9*LQ33/20))</f>
        <v>4232.6604727950707</v>
      </c>
      <c r="LR129" s="100">
        <f>LR95/(10^('Attenuation due to air absorpti'!$C$9*LR33/20))</f>
        <v>4134.858819102591</v>
      </c>
      <c r="LS129" s="100">
        <f>LS95/(10^('Attenuation due to air absorpti'!$C$9*LS33/20))</f>
        <v>4138.4029159785441</v>
      </c>
      <c r="LT129" s="100">
        <f>LT95/(10^('Attenuation due to air absorpti'!$C$9*LT33/20))</f>
        <v>3992.0633667040897</v>
      </c>
      <c r="LU129" s="100">
        <f>LU95/(10^('Attenuation due to air absorpti'!$C$9*LU33/20))</f>
        <v>3922.1164661494095</v>
      </c>
      <c r="LV129" s="100">
        <f>LV95/(10^('Attenuation due to air absorpti'!$C$9*LV33/20))</f>
        <v>3854.2110292713269</v>
      </c>
      <c r="LW129" s="100">
        <f>LW95/(10^('Attenuation due to air absorpti'!$C$9*LW33/20))</f>
        <v>3788.2704942163737</v>
      </c>
      <c r="LX129" s="100">
        <f>LX95/(10^('Attenuation due to air absorpti'!$C$9*LX33/20))</f>
        <v>3724.2212663376695</v>
      </c>
      <c r="LY129" s="100">
        <f>LY95/(10^('Attenuation due to air absorpti'!$C$9*LY33/20))</f>
        <v>3661.9926563003833</v>
      </c>
      <c r="LZ129" s="100">
        <f>LZ95/(10^('Attenuation due to air absorpti'!$C$9*LZ33/20))</f>
        <v>3601.5168079313116</v>
      </c>
      <c r="MA129" s="100">
        <f>MA95/(10^('Attenuation due to air absorpti'!$C$9*MA33/20))</f>
        <v>3542.7286184309014</v>
      </c>
      <c r="MB129" s="100">
        <f>MB95/(10^('Attenuation due to air absorpti'!$C$9*MB33/20))</f>
        <v>3485.5656531114591</v>
      </c>
      <c r="MC129" s="100">
        <f>MC95/(10^('Attenuation due to air absorpti'!$C$9*MC33/20))</f>
        <v>3429.9680564420428</v>
      </c>
      <c r="MD129" s="100">
        <f>MD95/(10^('Attenuation due to air absorpti'!$C$9*MD33/20))</f>
        <v>3375.8784608579062</v>
      </c>
      <c r="ME129" s="100">
        <f>ME95/(10^('Attenuation due to air absorpti'!$C$9*ME33/20))</f>
        <v>3323.2418945212271</v>
      </c>
      <c r="MF129" s="100">
        <f>MF95/(10^('Attenuation due to air absorpti'!$C$9*MF33/20))</f>
        <v>3272.0056889925413</v>
      </c>
      <c r="MG129" s="100">
        <f>MG95/(10^('Attenuation due to air absorpti'!$C$9*MG33/20))</f>
        <v>3222.1193875818976</v>
      </c>
      <c r="MH129" s="100">
        <f>MH95/(10^('Attenuation due to air absorpti'!$C$9*MH33/20))</f>
        <v>3173.5346549897881</v>
      </c>
      <c r="MI129" s="100">
        <f>MI95/(10^('Attenuation due to air absorpti'!$C$9*MI33/20))</f>
        <v>3126.2051887153525</v>
      </c>
      <c r="MJ129" s="100">
        <f>MJ95/(10^('Attenuation due to air absorpti'!$C$9*MJ33/20))</f>
        <v>3080.0866325992497</v>
      </c>
      <c r="MK129" s="100"/>
      <c r="ML129" s="100"/>
      <c r="MM129" s="100"/>
      <c r="MN129" s="100"/>
      <c r="MO129" s="100"/>
      <c r="MP129" s="100"/>
      <c r="MQ129" s="100"/>
      <c r="MR129" s="100"/>
      <c r="MS129" s="100"/>
      <c r="MT129" s="100"/>
      <c r="MU129" s="100"/>
      <c r="MV129" s="100"/>
      <c r="MW129" s="100"/>
      <c r="MX129" s="100"/>
      <c r="MY129" s="100"/>
      <c r="MZ129" s="100"/>
      <c r="NA129" s="100"/>
      <c r="NB129" s="100"/>
      <c r="NC129" s="100"/>
      <c r="ND129" s="100"/>
      <c r="NG129" s="100"/>
      <c r="NH129" s="100"/>
      <c r="NI129" s="100"/>
      <c r="NJ129" s="100"/>
      <c r="NK129" s="100"/>
      <c r="NL129" s="100"/>
      <c r="NM129" s="100"/>
      <c r="NN129" s="100"/>
      <c r="NO129" s="100"/>
      <c r="NP129" s="100"/>
      <c r="NQ129" s="100"/>
      <c r="NR129" s="100"/>
      <c r="NS129" s="100"/>
      <c r="NT129" s="100"/>
      <c r="NU129" s="100"/>
      <c r="NV129" s="100"/>
      <c r="NW129" s="100"/>
      <c r="NX129" s="100"/>
      <c r="NY129" s="100"/>
      <c r="NZ129" s="100"/>
      <c r="OA129" s="100"/>
      <c r="OB129" s="100"/>
      <c r="OC129" s="100"/>
      <c r="OD129" s="100"/>
      <c r="OE129" s="100"/>
      <c r="OF129" s="100"/>
      <c r="OG129" s="100"/>
      <c r="OH129" s="100"/>
      <c r="OI129" s="100"/>
      <c r="OJ129" s="100"/>
      <c r="OK129" s="100"/>
      <c r="OL129" s="100"/>
      <c r="OM129" s="100"/>
      <c r="ON129" s="100"/>
      <c r="OO129" s="100"/>
      <c r="OP129" s="100"/>
      <c r="OQ129" s="100"/>
      <c r="OR129" s="100"/>
      <c r="OS129" s="100"/>
      <c r="OT129" s="100"/>
      <c r="OU129" s="100"/>
      <c r="OV129" s="100"/>
      <c r="OW129" s="100"/>
      <c r="OX129" s="100"/>
      <c r="OY129" s="100"/>
      <c r="OZ129" s="100"/>
      <c r="PA129" s="100"/>
      <c r="PB129" s="100"/>
      <c r="PC129" s="100"/>
      <c r="PD129" s="100"/>
      <c r="PE129" s="100"/>
      <c r="PF129" s="100"/>
      <c r="PG129" s="100"/>
      <c r="PH129" s="100"/>
      <c r="PI129" s="100"/>
      <c r="PJ129" s="100"/>
      <c r="PK129" s="100"/>
    </row>
    <row r="130" spans="1:427" ht="19" customHeight="1" x14ac:dyDescent="0.2">
      <c r="A130" s="92"/>
      <c r="B130" s="92"/>
      <c r="C130" s="101">
        <v>28</v>
      </c>
      <c r="D130" s="98"/>
      <c r="E130" s="98"/>
      <c r="F130" s="98"/>
      <c r="G130" s="98"/>
      <c r="H130" s="98"/>
      <c r="I130" s="98"/>
      <c r="J130" s="98"/>
      <c r="K130" s="98"/>
      <c r="L130" s="98"/>
      <c r="M130" s="98"/>
      <c r="N130" s="98"/>
      <c r="O130" s="98"/>
      <c r="P130" s="98"/>
      <c r="Q130" s="98"/>
      <c r="R130" s="98"/>
      <c r="S130" s="98"/>
      <c r="T130" s="98"/>
      <c r="U130" s="98"/>
      <c r="V130" s="98"/>
      <c r="W130" s="98"/>
      <c r="X130" s="98"/>
      <c r="Y130" s="98"/>
      <c r="Z130" s="98"/>
      <c r="AA130" s="98"/>
      <c r="AB130" s="98"/>
      <c r="AC130" s="98"/>
      <c r="AD130" s="98"/>
      <c r="AE130" s="98"/>
      <c r="AF130" s="98"/>
      <c r="AG130" s="98"/>
      <c r="AH130" s="98"/>
      <c r="AI130" s="98"/>
      <c r="AJ130" s="98"/>
      <c r="AK130" s="98"/>
      <c r="AL130" s="98"/>
      <c r="AM130" s="98"/>
      <c r="AN130" s="98"/>
      <c r="AO130" s="98"/>
      <c r="AP130" s="98"/>
      <c r="AQ130" s="98"/>
      <c r="AR130" s="98"/>
      <c r="AS130" s="98"/>
      <c r="AT130" s="98"/>
      <c r="AU130" s="98"/>
      <c r="AV130" s="98"/>
      <c r="AW130" s="98"/>
      <c r="AX130" s="98"/>
      <c r="AY130" s="98"/>
      <c r="AZ130" s="98"/>
      <c r="BA130" s="98"/>
      <c r="BB130" s="98"/>
      <c r="BC130" s="98"/>
      <c r="BD130" s="98"/>
      <c r="BE130" s="98"/>
      <c r="BF130" s="98"/>
      <c r="BG130" s="98"/>
      <c r="BH130" s="98"/>
      <c r="BI130" s="98"/>
      <c r="BJ130" s="98"/>
      <c r="BK130" s="98"/>
      <c r="BL130" s="98"/>
      <c r="BM130" s="98"/>
      <c r="BN130" s="98"/>
      <c r="BO130" s="98"/>
      <c r="BP130" s="98"/>
      <c r="BQ130" s="98"/>
      <c r="BR130" s="98"/>
      <c r="BS130" s="98"/>
      <c r="BT130" s="98"/>
      <c r="BU130" s="98"/>
      <c r="BV130" s="98"/>
      <c r="BW130" s="98"/>
      <c r="BX130" s="98"/>
      <c r="BY130" s="98"/>
      <c r="BZ130" s="98"/>
      <c r="CA130" s="98"/>
      <c r="CB130" s="98"/>
      <c r="CC130" s="98"/>
      <c r="CD130" s="98"/>
      <c r="CE130" s="98"/>
      <c r="CF130" s="98"/>
      <c r="CG130" s="98"/>
      <c r="CH130" s="98"/>
      <c r="CI130" s="98"/>
      <c r="CJ130" s="98"/>
      <c r="CK130" s="98"/>
      <c r="CL130" s="98"/>
      <c r="CM130" s="98"/>
      <c r="CN130" s="98"/>
      <c r="CO130" s="98"/>
      <c r="CP130" s="98"/>
      <c r="CQ130" s="98"/>
      <c r="CR130" s="98"/>
      <c r="CS130" s="98"/>
      <c r="CT130" s="98"/>
      <c r="CU130" s="98"/>
      <c r="CV130" s="98"/>
      <c r="CW130" s="98"/>
      <c r="CX130" s="98"/>
      <c r="CY130" s="98"/>
      <c r="CZ130" s="98"/>
      <c r="DA130" s="98"/>
      <c r="DB130" s="98"/>
      <c r="DC130" s="98"/>
      <c r="DD130" s="98"/>
      <c r="DE130" s="98"/>
      <c r="DF130" s="98"/>
      <c r="DG130" s="98"/>
      <c r="DH130" s="98"/>
      <c r="DI130" s="98"/>
      <c r="DJ130" s="98"/>
      <c r="DK130" s="98"/>
      <c r="DL130" s="98"/>
      <c r="DM130" s="98"/>
      <c r="DN130" s="98"/>
      <c r="DO130" s="98"/>
      <c r="DP130" s="98"/>
      <c r="DQ130" s="98"/>
      <c r="DR130" s="98"/>
      <c r="DS130" s="98"/>
      <c r="DT130" s="98"/>
      <c r="DU130" s="98"/>
      <c r="DV130" s="98"/>
      <c r="DW130" s="98"/>
      <c r="DX130" s="98"/>
      <c r="DY130" s="98"/>
      <c r="DZ130" s="98"/>
      <c r="EA130" s="98"/>
      <c r="EB130" s="98"/>
      <c r="EC130" s="98"/>
      <c r="ED130" s="98"/>
      <c r="EE130" s="98"/>
      <c r="EF130" s="98"/>
      <c r="EG130" s="98"/>
      <c r="EH130" s="98"/>
      <c r="EI130" s="98"/>
      <c r="EJ130" s="98"/>
      <c r="EK130" s="98"/>
      <c r="EL130" s="98"/>
      <c r="EM130" s="98"/>
      <c r="EN130" s="98"/>
      <c r="EO130" s="98"/>
      <c r="EP130" s="98"/>
      <c r="EU130" s="94"/>
      <c r="EV130" s="94"/>
      <c r="EW130" s="94"/>
      <c r="EX130" s="102"/>
      <c r="EY130" s="99"/>
      <c r="EZ130" s="99"/>
      <c r="FA130" s="99"/>
      <c r="FB130" s="99"/>
      <c r="FC130" s="99"/>
      <c r="FD130" s="99"/>
      <c r="FE130" s="99"/>
      <c r="FF130" s="99"/>
      <c r="FG130" s="99"/>
      <c r="FH130" s="99"/>
      <c r="FI130" s="99"/>
      <c r="FJ130" s="99"/>
      <c r="FK130" s="99"/>
      <c r="FL130" s="99"/>
      <c r="FM130" s="99"/>
      <c r="FN130" s="99"/>
      <c r="FO130" s="99"/>
      <c r="FP130" s="99"/>
      <c r="FQ130" s="99"/>
      <c r="FR130" s="99"/>
      <c r="FS130" s="99"/>
      <c r="FT130" s="99"/>
      <c r="FU130" s="99"/>
      <c r="FV130" s="99"/>
      <c r="FW130" s="99"/>
      <c r="FX130" s="99"/>
      <c r="FY130" s="99"/>
      <c r="FZ130" s="99"/>
      <c r="GA130" s="99"/>
      <c r="GB130" s="99"/>
      <c r="GC130" s="99"/>
      <c r="GD130" s="99"/>
      <c r="GE130" s="99"/>
      <c r="GF130" s="99"/>
      <c r="GG130" s="99"/>
      <c r="GH130" s="99"/>
      <c r="GI130" s="99"/>
      <c r="GJ130" s="99"/>
      <c r="GK130" s="99"/>
      <c r="GL130" s="99"/>
      <c r="GM130" s="99"/>
      <c r="GN130" s="99"/>
      <c r="GO130" s="99"/>
      <c r="GP130" s="99"/>
      <c r="GQ130" s="99"/>
      <c r="GR130" s="99"/>
      <c r="GS130" s="99"/>
      <c r="GT130" s="99"/>
      <c r="GU130" s="99"/>
      <c r="GV130" s="99"/>
      <c r="GW130" s="99"/>
      <c r="GX130" s="99"/>
      <c r="GY130" s="99"/>
      <c r="GZ130" s="99"/>
      <c r="HA130" s="99"/>
      <c r="HB130" s="99"/>
      <c r="HC130" s="99"/>
      <c r="HD130" s="99"/>
      <c r="HE130" s="99"/>
      <c r="HF130" s="99"/>
      <c r="HG130" s="99"/>
      <c r="HH130" s="99"/>
      <c r="HI130" s="99"/>
      <c r="HJ130" s="99"/>
      <c r="HK130" s="99"/>
      <c r="HL130" s="99"/>
      <c r="HM130" s="99"/>
      <c r="HN130" s="99"/>
      <c r="HO130" s="99"/>
      <c r="HP130" s="99"/>
      <c r="HQ130" s="99"/>
      <c r="HR130" s="99"/>
      <c r="HS130" s="99"/>
      <c r="HT130" s="99"/>
      <c r="HU130" s="99"/>
      <c r="HV130" s="99"/>
      <c r="HW130" s="99"/>
      <c r="HX130" s="99"/>
      <c r="HY130" s="99"/>
      <c r="HZ130" s="99"/>
      <c r="IA130" s="99"/>
      <c r="IB130" s="99"/>
      <c r="IC130" s="99"/>
      <c r="ID130" s="99"/>
      <c r="IE130" s="99"/>
      <c r="IF130" s="99"/>
      <c r="IG130" s="99"/>
      <c r="IH130" s="99"/>
      <c r="II130" s="99"/>
      <c r="IJ130" s="99"/>
      <c r="IK130" s="99"/>
      <c r="IL130" s="99"/>
      <c r="IM130" s="99"/>
      <c r="IN130" s="99"/>
      <c r="IO130" s="99"/>
      <c r="IP130" s="99"/>
      <c r="IQ130" s="99"/>
      <c r="IR130" s="99"/>
      <c r="IS130" s="99"/>
      <c r="IT130" s="99"/>
      <c r="IU130" s="99"/>
      <c r="IV130" s="99"/>
      <c r="IW130" s="99"/>
      <c r="IX130" s="99"/>
      <c r="IY130" s="99"/>
      <c r="IZ130" s="99"/>
      <c r="JA130" s="99"/>
      <c r="JB130" s="99"/>
      <c r="JC130" s="99"/>
      <c r="JD130" s="99"/>
      <c r="JE130" s="99"/>
      <c r="JF130" s="99"/>
      <c r="JG130" s="99"/>
      <c r="JH130" s="99"/>
      <c r="JI130" s="99"/>
      <c r="JJ130" s="99"/>
      <c r="JK130" s="99"/>
      <c r="JL130" s="99"/>
      <c r="JM130" s="99"/>
      <c r="JN130" s="99"/>
      <c r="JO130" s="99"/>
      <c r="JP130" s="99"/>
      <c r="JQ130" s="99"/>
      <c r="JR130" s="99"/>
      <c r="JS130" s="99"/>
      <c r="JT130" s="99"/>
      <c r="JU130" s="99"/>
      <c r="JV130" s="99"/>
      <c r="JW130" s="99"/>
      <c r="JX130" s="99"/>
      <c r="JY130" s="99"/>
      <c r="KH130" s="103">
        <v>28</v>
      </c>
      <c r="KI130" s="100">
        <f>KI96/(10^('Attenuation due to air absorpti'!$C$9*KI34/20))</f>
        <v>31663.48416022884</v>
      </c>
      <c r="KJ130" s="100">
        <f>KJ96/(10^('Attenuation due to air absorpti'!$C$9*KJ34/20))</f>
        <v>23253.450169202337</v>
      </c>
      <c r="KK130" s="100">
        <f>KK96/(10^('Attenuation due to air absorpti'!$C$9*KK34/20))</f>
        <v>20433.764413571695</v>
      </c>
      <c r="KL130" s="100">
        <f>KL96/(10^('Attenuation due to air absorpti'!$C$9*KL34/20))</f>
        <v>18192.43259721301</v>
      </c>
      <c r="KM130" s="100">
        <f>KM96/(10^('Attenuation due to air absorpti'!$C$9*KM34/20))</f>
        <v>16374.374190026523</v>
      </c>
      <c r="KN130" s="100">
        <f>KN96/(10^('Attenuation due to air absorpti'!$C$9*KN34/20))</f>
        <v>14873.379776975089</v>
      </c>
      <c r="KO130" s="100">
        <f>KO96/(10^('Attenuation due to air absorpti'!$C$9*KO34/20))</f>
        <v>13615.043943893996</v>
      </c>
      <c r="KP130" s="100">
        <f>KP96/(10^('Attenuation due to air absorpti'!$C$9*KP34/20))</f>
        <v>12546.03838772109</v>
      </c>
      <c r="KQ130" s="100">
        <f>KQ96/(10^('Attenuation due to air absorpti'!$C$9*KQ34/20))</f>
        <v>11627.310828963189</v>
      </c>
      <c r="KR130" s="100">
        <f>KR96/(10^('Attenuation due to air absorpti'!$C$9*KR34/20))</f>
        <v>10829.694355196811</v>
      </c>
      <c r="KS130" s="100">
        <f>KS96/(10^('Attenuation due to air absorpti'!$C$9*KS34/20))</f>
        <v>10131.012806539076</v>
      </c>
      <c r="KT130" s="100">
        <f>KT96/(10^('Attenuation due to air absorpti'!$C$9*KT34/20))</f>
        <v>9514.1314496189752</v>
      </c>
      <c r="KU130" s="100">
        <f>KU96/(10^('Attenuation due to air absorpti'!$C$9*KU34/20))</f>
        <v>8965.6171332900376</v>
      </c>
      <c r="KV130" s="100">
        <f>KV96/(10^('Attenuation due to air absorpti'!$C$9*KV34/20))</f>
        <v>8474.7995279092866</v>
      </c>
      <c r="KW130" s="100">
        <f>KW96/(10^('Attenuation due to air absorpti'!$C$9*KW34/20))</f>
        <v>8033.1015732571204</v>
      </c>
      <c r="KX130" s="100">
        <f>KX96/(10^('Attenuation due to air absorpti'!$C$9*KX34/20))</f>
        <v>7633.5540272634871</v>
      </c>
      <c r="KY130" s="100">
        <f>KY96/(10^('Attenuation due to air absorpti'!$C$9*KY34/20))</f>
        <v>7270.438132303997</v>
      </c>
      <c r="KZ130" s="100">
        <f>KZ96/(10^('Attenuation due to air absorpti'!$C$9*KZ34/20))</f>
        <v>6939.0188999937527</v>
      </c>
      <c r="LA130" s="100">
        <f>LA96/(10^('Attenuation due to air absorpti'!$C$9*LA34/20))</f>
        <v>6939.0188999937527</v>
      </c>
      <c r="LB130" s="100">
        <f>LB96/(10^('Attenuation due to air absorpti'!$C$9*LB34/20))</f>
        <v>6462.3624131991519</v>
      </c>
      <c r="LC130" s="100">
        <f>LC96/(10^('Attenuation due to air absorpti'!$C$9*LC34/20))</f>
        <v>6246.7526383747363</v>
      </c>
      <c r="LD130" s="100">
        <f>LD96/(10^('Attenuation due to air absorpti'!$C$9*LD34/20))</f>
        <v>6044.4360833445489</v>
      </c>
      <c r="LE130" s="100">
        <f>LE96/(10^('Attenuation due to air absorpti'!$C$9*LE34/20))</f>
        <v>5854.2282654319133</v>
      </c>
      <c r="LF130" s="100">
        <f>LF96/(10^('Attenuation due to air absorpti'!$C$9*LF34/20))</f>
        <v>5675.0805786846458</v>
      </c>
      <c r="LG130" s="100">
        <f>LG96/(10^('Attenuation due to air absorpti'!$C$9*LG34/20))</f>
        <v>5506.0614599866385</v>
      </c>
      <c r="LH130" s="100">
        <f>LH96/(10^('Attenuation due to air absorpti'!$C$9*LH34/20))</f>
        <v>5346.3405863805046</v>
      </c>
      <c r="LI130" s="100">
        <f>LI96/(10^('Attenuation due to air absorpti'!$C$9*LI34/20))</f>
        <v>5195.1755523835964</v>
      </c>
      <c r="LJ130" s="100">
        <f>LJ96/(10^('Attenuation due to air absorpti'!$C$9*LJ34/20))</f>
        <v>5051.900587111124</v>
      </c>
      <c r="LK130" s="100">
        <f>LK96/(10^('Attenuation due to air absorpti'!$C$9*LK34/20))</f>
        <v>4915.9169576485028</v>
      </c>
      <c r="LL130" s="100">
        <f>LL96/(10^('Attenuation due to air absorpti'!$C$9*LL34/20))</f>
        <v>4786.684773123885</v>
      </c>
      <c r="LM130" s="100">
        <f>LM96/(10^('Attenuation due to air absorpti'!$C$9*LM34/20))</f>
        <v>4663.7159576403501</v>
      </c>
      <c r="LN130" s="100">
        <f>LN96/(10^('Attenuation due to air absorpti'!$C$9*LN34/20))</f>
        <v>4546.56820288381</v>
      </c>
      <c r="LO130" s="100">
        <f>LO96/(10^('Attenuation due to air absorpti'!$C$9*LO34/20))</f>
        <v>4434.839745285969</v>
      </c>
      <c r="LP130" s="100">
        <f>LP96/(10^('Attenuation due to air absorpti'!$C$9*LP34/20))</f>
        <v>4328.1648399648338</v>
      </c>
      <c r="LQ130" s="100">
        <f>LQ96/(10^('Attenuation due to air absorpti'!$C$9*LQ34/20))</f>
        <v>4226.2098257235975</v>
      </c>
      <c r="LR130" s="100">
        <f>LR96/(10^('Attenuation due to air absorpti'!$C$9*LR34/20))</f>
        <v>4128.6696932691539</v>
      </c>
      <c r="LS130" s="100">
        <f>LS96/(10^('Attenuation due to air absorpti'!$C$9*LS34/20))</f>
        <v>4132.0618976855339</v>
      </c>
      <c r="LT130" s="100">
        <f>LT96/(10^('Attenuation due to air absorpti'!$C$9*LT34/20))</f>
        <v>3986.0047646663929</v>
      </c>
      <c r="LU130" s="100">
        <f>LU96/(10^('Attenuation due to air absorpti'!$C$9*LU34/20))</f>
        <v>3916.195120460196</v>
      </c>
      <c r="LV130" s="100">
        <f>LV96/(10^('Attenuation due to air absorpti'!$C$9*LV34/20))</f>
        <v>3848.4241300243248</v>
      </c>
      <c r="LW130" s="100">
        <f>LW96/(10^('Attenuation due to air absorpti'!$C$9*LW34/20))</f>
        <v>3782.6151415632917</v>
      </c>
      <c r="LX130" s="100">
        <f>LX96/(10^('Attenuation due to air absorpti'!$C$9*LX34/20))</f>
        <v>3718.6944979093073</v>
      </c>
      <c r="LY130" s="100">
        <f>LY96/(10^('Attenuation due to air absorpti'!$C$9*LY34/20))</f>
        <v>3656.5914705032314</v>
      </c>
      <c r="LZ130" s="100">
        <f>LZ96/(10^('Attenuation due to air absorpti'!$C$9*LZ34/20))</f>
        <v>3596.2381836731197</v>
      </c>
      <c r="MA130" s="100">
        <f>MA96/(10^('Attenuation due to air absorpti'!$C$9*MA34/20))</f>
        <v>3537.5695317570812</v>
      </c>
      <c r="MB130" s="100">
        <f>MB96/(10^('Attenuation due to air absorpti'!$C$9*MB34/20))</f>
        <v>3480.5230911714884</v>
      </c>
      <c r="MC130" s="100">
        <f>MC96/(10^('Attenuation due to air absorpti'!$C$9*MC34/20))</f>
        <v>3425.0390291503663</v>
      </c>
      <c r="MD130" s="100">
        <f>MD96/(10^('Attenuation due to air absorpti'!$C$9*MD34/20))</f>
        <v>3371.0600105660083</v>
      </c>
      <c r="ME130" s="100">
        <f>ME96/(10^('Attenuation due to air absorpti'!$C$9*ME34/20))</f>
        <v>3318.531103975989</v>
      </c>
      <c r="MF130" s="100">
        <f>MF96/(10^('Attenuation due to air absorpti'!$C$9*MF34/20))</f>
        <v>3267.3996878197013</v>
      </c>
      <c r="MG130" s="100">
        <f>MG96/(10^('Attenuation due to air absorpti'!$C$9*MG34/20))</f>
        <v>3217.6153575018957</v>
      </c>
      <c r="MH130" s="100">
        <f>MH96/(10^('Attenuation due to air absorpti'!$C$9*MH34/20))</f>
        <v>3169.1298339458131</v>
      </c>
      <c r="MI130" s="100">
        <f>MI96/(10^('Attenuation due to air absorpti'!$C$9*MI34/20))</f>
        <v>3121.8968740695373</v>
      </c>
      <c r="MJ130" s="100">
        <f>MJ96/(10^('Attenuation due to air absorpti'!$C$9*MJ34/20))</f>
        <v>3075.8721835321944</v>
      </c>
      <c r="MK130" s="100"/>
      <c r="ML130" s="100"/>
      <c r="MM130" s="100"/>
      <c r="MN130" s="100"/>
      <c r="MO130" s="100"/>
      <c r="MP130" s="100"/>
      <c r="MQ130" s="100"/>
      <c r="MR130" s="100"/>
      <c r="MS130" s="100"/>
      <c r="MT130" s="100"/>
      <c r="MU130" s="100"/>
      <c r="MV130" s="100"/>
      <c r="MW130" s="100"/>
      <c r="MX130" s="100"/>
      <c r="MY130" s="100"/>
      <c r="MZ130" s="100"/>
      <c r="NA130" s="100"/>
      <c r="NB130" s="100"/>
      <c r="NC130" s="100"/>
      <c r="ND130" s="100"/>
      <c r="NG130" s="100"/>
      <c r="NH130" s="100"/>
      <c r="NI130" s="100"/>
      <c r="NJ130" s="100"/>
      <c r="NK130" s="100"/>
      <c r="NL130" s="100"/>
      <c r="NM130" s="100"/>
      <c r="NN130" s="100"/>
      <c r="NO130" s="100"/>
      <c r="NP130" s="100"/>
      <c r="NQ130" s="100"/>
      <c r="NR130" s="100"/>
      <c r="NS130" s="100"/>
      <c r="NT130" s="100"/>
      <c r="NU130" s="100"/>
      <c r="NV130" s="100"/>
      <c r="NW130" s="100"/>
      <c r="NX130" s="100"/>
      <c r="NY130" s="100"/>
      <c r="NZ130" s="100"/>
      <c r="OA130" s="100"/>
      <c r="OB130" s="100"/>
      <c r="OC130" s="100"/>
      <c r="OD130" s="100"/>
      <c r="OE130" s="100"/>
      <c r="OF130" s="100"/>
      <c r="OG130" s="100"/>
      <c r="OH130" s="100"/>
      <c r="OI130" s="100"/>
      <c r="OJ130" s="100"/>
      <c r="OK130" s="100"/>
      <c r="OL130" s="100"/>
      <c r="OM130" s="100"/>
      <c r="ON130" s="100"/>
      <c r="OO130" s="100"/>
      <c r="OP130" s="100"/>
      <c r="OQ130" s="100"/>
      <c r="OR130" s="100"/>
      <c r="OS130" s="100"/>
      <c r="OT130" s="100"/>
      <c r="OU130" s="100"/>
      <c r="OV130" s="100"/>
      <c r="OW130" s="100"/>
      <c r="OX130" s="100"/>
      <c r="OY130" s="100"/>
      <c r="OZ130" s="100"/>
      <c r="PA130" s="100"/>
      <c r="PB130" s="100"/>
      <c r="PC130" s="100"/>
      <c r="PD130" s="100"/>
      <c r="PE130" s="100"/>
      <c r="PF130" s="100"/>
      <c r="PG130" s="100"/>
      <c r="PH130" s="100"/>
      <c r="PI130" s="100"/>
      <c r="PJ130" s="100"/>
      <c r="PK130" s="100"/>
    </row>
    <row r="131" spans="1:427" x14ac:dyDescent="0.2">
      <c r="A131" s="92"/>
      <c r="B131" s="92"/>
      <c r="C131" s="101">
        <v>29</v>
      </c>
      <c r="D131" s="98"/>
      <c r="E131" s="98"/>
      <c r="F131" s="98"/>
      <c r="G131" s="98"/>
      <c r="H131" s="98"/>
      <c r="I131" s="98"/>
      <c r="J131" s="98"/>
      <c r="K131" s="98"/>
      <c r="L131" s="98"/>
      <c r="M131" s="98"/>
      <c r="N131" s="98"/>
      <c r="O131" s="98"/>
      <c r="P131" s="98"/>
      <c r="Q131" s="98"/>
      <c r="R131" s="98"/>
      <c r="S131" s="98"/>
      <c r="T131" s="98"/>
      <c r="U131" s="98"/>
      <c r="V131" s="98"/>
      <c r="W131" s="98"/>
      <c r="X131" s="98"/>
      <c r="Y131" s="98"/>
      <c r="Z131" s="98"/>
      <c r="AA131" s="98"/>
      <c r="AB131" s="98"/>
      <c r="AC131" s="98"/>
      <c r="AD131" s="98"/>
      <c r="AE131" s="98"/>
      <c r="AF131" s="98"/>
      <c r="AG131" s="98"/>
      <c r="AH131" s="98"/>
      <c r="AI131" s="98"/>
      <c r="AJ131" s="98"/>
      <c r="AK131" s="98"/>
      <c r="AL131" s="98"/>
      <c r="AM131" s="98"/>
      <c r="AN131" s="98"/>
      <c r="AO131" s="98"/>
      <c r="AP131" s="98"/>
      <c r="AQ131" s="98"/>
      <c r="AR131" s="98"/>
      <c r="AS131" s="98"/>
      <c r="AT131" s="98"/>
      <c r="AU131" s="98"/>
      <c r="AV131" s="98"/>
      <c r="AW131" s="98"/>
      <c r="AX131" s="98"/>
      <c r="AY131" s="98"/>
      <c r="AZ131" s="98"/>
      <c r="BA131" s="98"/>
      <c r="BB131" s="98"/>
      <c r="BC131" s="98"/>
      <c r="BD131" s="98"/>
      <c r="BE131" s="98"/>
      <c r="BF131" s="98"/>
      <c r="BG131" s="98"/>
      <c r="BH131" s="98"/>
      <c r="BI131" s="98"/>
      <c r="BJ131" s="98"/>
      <c r="BK131" s="98"/>
      <c r="BL131" s="98"/>
      <c r="BM131" s="98"/>
      <c r="BN131" s="98"/>
      <c r="BO131" s="98"/>
      <c r="BP131" s="98"/>
      <c r="BQ131" s="98"/>
      <c r="BR131" s="98"/>
      <c r="BS131" s="98"/>
      <c r="BT131" s="98"/>
      <c r="BU131" s="98"/>
      <c r="BV131" s="98"/>
      <c r="BW131" s="98"/>
      <c r="BX131" s="98"/>
      <c r="BY131" s="98"/>
      <c r="BZ131" s="98"/>
      <c r="CA131" s="98"/>
      <c r="CB131" s="98"/>
      <c r="CC131" s="98"/>
      <c r="CD131" s="98"/>
      <c r="CE131" s="98"/>
      <c r="CF131" s="98"/>
      <c r="CG131" s="98"/>
      <c r="CH131" s="98"/>
      <c r="CI131" s="98"/>
      <c r="CJ131" s="98"/>
      <c r="CK131" s="98"/>
      <c r="CL131" s="98"/>
      <c r="CM131" s="98"/>
      <c r="CN131" s="98"/>
      <c r="CO131" s="98"/>
      <c r="CP131" s="98"/>
      <c r="CQ131" s="98"/>
      <c r="CR131" s="98"/>
      <c r="CS131" s="98"/>
      <c r="CT131" s="98"/>
      <c r="CU131" s="98"/>
      <c r="CV131" s="98"/>
      <c r="CW131" s="98"/>
      <c r="CX131" s="98"/>
      <c r="CY131" s="98"/>
      <c r="CZ131" s="98"/>
      <c r="DA131" s="98"/>
      <c r="DB131" s="98"/>
      <c r="DC131" s="98"/>
      <c r="DD131" s="98"/>
      <c r="DE131" s="98"/>
      <c r="DF131" s="98"/>
      <c r="DG131" s="98"/>
      <c r="DH131" s="98"/>
      <c r="DI131" s="98"/>
      <c r="DJ131" s="98"/>
      <c r="DK131" s="98"/>
      <c r="DL131" s="98"/>
      <c r="DM131" s="98"/>
      <c r="DN131" s="98"/>
      <c r="DO131" s="98"/>
      <c r="DP131" s="98"/>
      <c r="DQ131" s="98"/>
      <c r="DR131" s="98"/>
      <c r="DS131" s="98"/>
      <c r="DT131" s="98"/>
      <c r="DU131" s="98"/>
      <c r="DV131" s="98"/>
      <c r="DW131" s="98"/>
      <c r="DX131" s="98"/>
      <c r="DY131" s="98"/>
      <c r="DZ131" s="98"/>
      <c r="EA131" s="98"/>
      <c r="EB131" s="98"/>
      <c r="EC131" s="98"/>
      <c r="ED131" s="98"/>
      <c r="EE131" s="98"/>
      <c r="EF131" s="98"/>
      <c r="EG131" s="98"/>
      <c r="EH131" s="98"/>
      <c r="EI131" s="98"/>
      <c r="EJ131" s="98"/>
      <c r="EK131" s="98"/>
      <c r="EL131" s="98"/>
      <c r="EM131" s="98"/>
      <c r="EN131" s="98"/>
      <c r="EO131" s="98"/>
      <c r="EP131" s="98"/>
      <c r="EU131" s="94"/>
      <c r="EV131" s="94"/>
      <c r="EW131" s="94"/>
      <c r="EX131" s="102"/>
      <c r="EY131" s="99"/>
      <c r="EZ131" s="99"/>
      <c r="FA131" s="99"/>
      <c r="FB131" s="99"/>
      <c r="FC131" s="99"/>
      <c r="FD131" s="99"/>
      <c r="FE131" s="99"/>
      <c r="FF131" s="99"/>
      <c r="FG131" s="99"/>
      <c r="FH131" s="99"/>
      <c r="FI131" s="99"/>
      <c r="FJ131" s="99"/>
      <c r="FK131" s="99"/>
      <c r="FL131" s="99"/>
      <c r="FM131" s="99"/>
      <c r="FN131" s="99"/>
      <c r="FO131" s="99"/>
      <c r="FP131" s="99"/>
      <c r="FQ131" s="99"/>
      <c r="FR131" s="99"/>
      <c r="FS131" s="99"/>
      <c r="FT131" s="99"/>
      <c r="FU131" s="99"/>
      <c r="FV131" s="99"/>
      <c r="FW131" s="99"/>
      <c r="FX131" s="99"/>
      <c r="FY131" s="99"/>
      <c r="FZ131" s="99"/>
      <c r="GA131" s="99"/>
      <c r="GB131" s="99"/>
      <c r="GC131" s="99"/>
      <c r="GD131" s="99"/>
      <c r="GE131" s="99"/>
      <c r="GF131" s="99"/>
      <c r="GG131" s="99"/>
      <c r="GH131" s="99"/>
      <c r="GI131" s="99"/>
      <c r="GJ131" s="99"/>
      <c r="GK131" s="99"/>
      <c r="GL131" s="99"/>
      <c r="GM131" s="99"/>
      <c r="GN131" s="99"/>
      <c r="GO131" s="99"/>
      <c r="GP131" s="99"/>
      <c r="GQ131" s="99"/>
      <c r="GR131" s="99"/>
      <c r="GS131" s="99"/>
      <c r="GT131" s="99"/>
      <c r="GU131" s="99"/>
      <c r="GV131" s="99"/>
      <c r="GW131" s="99"/>
      <c r="GX131" s="99"/>
      <c r="GY131" s="99"/>
      <c r="GZ131" s="99"/>
      <c r="HA131" s="99"/>
      <c r="HB131" s="99"/>
      <c r="HC131" s="99"/>
      <c r="HD131" s="99"/>
      <c r="HE131" s="99"/>
      <c r="HF131" s="99"/>
      <c r="HG131" s="99"/>
      <c r="HH131" s="99"/>
      <c r="HI131" s="99"/>
      <c r="HJ131" s="99"/>
      <c r="HK131" s="99"/>
      <c r="HL131" s="99"/>
      <c r="HM131" s="99"/>
      <c r="HN131" s="99"/>
      <c r="HO131" s="99"/>
      <c r="HP131" s="99"/>
      <c r="HQ131" s="99"/>
      <c r="HR131" s="99"/>
      <c r="HS131" s="99"/>
      <c r="HT131" s="99"/>
      <c r="HU131" s="99"/>
      <c r="HV131" s="99"/>
      <c r="HW131" s="99"/>
      <c r="HX131" s="99"/>
      <c r="HY131" s="99"/>
      <c r="HZ131" s="99"/>
      <c r="IA131" s="99"/>
      <c r="IB131" s="99"/>
      <c r="IC131" s="99"/>
      <c r="ID131" s="99"/>
      <c r="IE131" s="99"/>
      <c r="IF131" s="99"/>
      <c r="IG131" s="99"/>
      <c r="IH131" s="99"/>
      <c r="II131" s="99"/>
      <c r="IJ131" s="99"/>
      <c r="IK131" s="99"/>
      <c r="IL131" s="99"/>
      <c r="IM131" s="99"/>
      <c r="IN131" s="99"/>
      <c r="IO131" s="99"/>
      <c r="IP131" s="99"/>
      <c r="IQ131" s="99"/>
      <c r="IR131" s="99"/>
      <c r="IS131" s="99"/>
      <c r="IT131" s="99"/>
      <c r="IU131" s="99"/>
      <c r="IV131" s="99"/>
      <c r="IW131" s="99"/>
      <c r="IX131" s="99"/>
      <c r="IY131" s="99"/>
      <c r="IZ131" s="99"/>
      <c r="JA131" s="99"/>
      <c r="JB131" s="99"/>
      <c r="JC131" s="99"/>
      <c r="JD131" s="99"/>
      <c r="JE131" s="99"/>
      <c r="JF131" s="99"/>
      <c r="JG131" s="99"/>
      <c r="JH131" s="99"/>
      <c r="JI131" s="99"/>
      <c r="JJ131" s="99"/>
      <c r="JK131" s="99"/>
      <c r="JL131" s="99"/>
      <c r="JM131" s="99"/>
      <c r="JN131" s="99"/>
      <c r="JO131" s="99"/>
      <c r="JP131" s="99"/>
      <c r="JQ131" s="99"/>
      <c r="JR131" s="99"/>
      <c r="JS131" s="99"/>
      <c r="JT131" s="99"/>
      <c r="JU131" s="99"/>
      <c r="JV131" s="99"/>
      <c r="JW131" s="99"/>
      <c r="JX131" s="99"/>
      <c r="JY131" s="99"/>
      <c r="KH131" s="103">
        <v>29</v>
      </c>
      <c r="KI131" s="100">
        <f>KI97/(10^('Attenuation due to air absorpti'!$C$9*KI35/20))</f>
        <v>31486.07199231091</v>
      </c>
      <c r="KJ131" s="100">
        <f>KJ97/(10^('Attenuation due to air absorpti'!$C$9*KJ35/20))</f>
        <v>23118.684931756787</v>
      </c>
      <c r="KK131" s="100">
        <f>KK97/(10^('Attenuation due to air absorpti'!$C$9*KK35/20))</f>
        <v>20320.052804688556</v>
      </c>
      <c r="KL131" s="100">
        <f>KL97/(10^('Attenuation due to air absorpti'!$C$9*KL35/20))</f>
        <v>18096.290291269099</v>
      </c>
      <c r="KM131" s="100">
        <f>KM97/(10^('Attenuation due to air absorpti'!$C$9*KM35/20))</f>
        <v>16292.550445689116</v>
      </c>
      <c r="KN131" s="100">
        <f>KN97/(10^('Attenuation due to air absorpti'!$C$9*KN35/20))</f>
        <v>14803.17647975653</v>
      </c>
      <c r="KO131" s="100">
        <f>KO97/(10^('Attenuation due to air absorpti'!$C$9*KO35/20))</f>
        <v>13554.306651992913</v>
      </c>
      <c r="KP131" s="100">
        <f>KP97/(10^('Attenuation due to air absorpti'!$C$9*KP35/20))</f>
        <v>12493.06648749584</v>
      </c>
      <c r="KQ131" s="100">
        <f>KQ97/(10^('Attenuation due to air absorpti'!$C$9*KQ35/20))</f>
        <v>11580.7621592662</v>
      </c>
      <c r="KR131" s="100">
        <f>KR97/(10^('Attenuation due to air absorpti'!$C$9*KR35/20))</f>
        <v>10788.504398353847</v>
      </c>
      <c r="KS131" s="100">
        <f>KS97/(10^('Attenuation due to air absorpti'!$C$9*KS35/20))</f>
        <v>10094.331108531269</v>
      </c>
      <c r="KT131" s="100">
        <f>KT97/(10^('Attenuation due to air absorpti'!$C$9*KT35/20))</f>
        <v>9481.2729876046069</v>
      </c>
      <c r="KU131" s="100">
        <f>KU97/(10^('Attenuation due to air absorpti'!$C$9*KU35/20))</f>
        <v>8936.0254650373117</v>
      </c>
      <c r="KV131" s="100">
        <f>KV97/(10^('Attenuation due to air absorpti'!$C$9*KV35/20))</f>
        <v>8448.018884581792</v>
      </c>
      <c r="KW131" s="100">
        <f>KW97/(10^('Attenuation due to air absorpti'!$C$9*KW35/20))</f>
        <v>8008.7556427423997</v>
      </c>
      <c r="KX131" s="100">
        <f>KX97/(10^('Attenuation due to air absorpti'!$C$9*KX35/20))</f>
        <v>7611.3297242443941</v>
      </c>
      <c r="KY131" s="100">
        <f>KY97/(10^('Attenuation due to air absorpti'!$C$9*KY35/20))</f>
        <v>7250.0730920971755</v>
      </c>
      <c r="KZ131" s="100">
        <f>KZ97/(10^('Attenuation due to air absorpti'!$C$9*KZ35/20))</f>
        <v>6920.2917664987972</v>
      </c>
      <c r="LA131" s="100">
        <f>LA97/(10^('Attenuation due to air absorpti'!$C$9*LA35/20))</f>
        <v>6920.2917664987972</v>
      </c>
      <c r="LB131" s="100">
        <f>LB97/(10^('Attenuation due to air absorpti'!$C$9*LB35/20))</f>
        <v>6445.8627381224669</v>
      </c>
      <c r="LC131" s="100">
        <f>LC97/(10^('Attenuation due to air absorpti'!$C$9*LC35/20))</f>
        <v>6231.2224553666665</v>
      </c>
      <c r="LD131" s="100">
        <f>LD97/(10^('Attenuation due to air absorpti'!$C$9*LD35/20))</f>
        <v>6029.7934192164066</v>
      </c>
      <c r="LE131" s="100">
        <f>LE97/(10^('Attenuation due to air absorpti'!$C$9*LE35/20))</f>
        <v>5840.4000218867359</v>
      </c>
      <c r="LF131" s="100">
        <f>LF97/(10^('Attenuation due to air absorpti'!$C$9*LF35/20))</f>
        <v>5662.00137928002</v>
      </c>
      <c r="LG131" s="100">
        <f>LG97/(10^('Attenuation due to air absorpti'!$C$9*LG35/20))</f>
        <v>5493.6726695145162</v>
      </c>
      <c r="LH131" s="100">
        <f>LH97/(10^('Attenuation due to air absorpti'!$C$9*LH35/20))</f>
        <v>5334.5894738648331</v>
      </c>
      <c r="LI131" s="100">
        <f>LI97/(10^('Attenuation due to air absorpti'!$C$9*LI35/20))</f>
        <v>5184.0145741446004</v>
      </c>
      <c r="LJ131" s="100">
        <f>LJ97/(10^('Attenuation due to air absorpti'!$C$9*LJ35/20))</f>
        <v>5041.2867705711478</v>
      </c>
      <c r="LK131" s="100">
        <f>LK97/(10^('Attenuation due to air absorpti'!$C$9*LK35/20))</f>
        <v>4905.8113699666928</v>
      </c>
      <c r="LL131" s="100">
        <f>LL97/(10^('Attenuation due to air absorpti'!$C$9*LL35/20))</f>
        <v>4777.0520615106789</v>
      </c>
      <c r="LM131" s="100">
        <f>LM97/(10^('Attenuation due to air absorpti'!$C$9*LM35/20))</f>
        <v>4654.5239504481215</v>
      </c>
      <c r="LN131" s="100">
        <f>LN97/(10^('Attenuation due to air absorpti'!$C$9*LN35/20))</f>
        <v>4537.7875624004537</v>
      </c>
      <c r="LO131" s="100">
        <f>LO97/(10^('Attenuation due to air absorpti'!$C$9*LO35/20))</f>
        <v>4426.4436646553004</v>
      </c>
      <c r="LP131" s="100">
        <f>LP97/(10^('Attenuation due to air absorpti'!$C$9*LP35/20))</f>
        <v>4320.1287778864025</v>
      </c>
      <c r="LQ131" s="100">
        <f>LQ97/(10^('Attenuation due to air absorpti'!$C$9*LQ35/20))</f>
        <v>4218.5112735963303</v>
      </c>
      <c r="LR131" s="100">
        <f>LR97/(10^('Attenuation due to air absorpti'!$C$9*LR35/20))</f>
        <v>4121.2879702792416</v>
      </c>
      <c r="LS131" s="100">
        <f>LS97/(10^('Attenuation due to air absorpti'!$C$9*LS35/20))</f>
        <v>4124.5428733737053</v>
      </c>
      <c r="LT131" s="100">
        <f>LT97/(10^('Attenuation due to air absorpti'!$C$9*LT35/20))</f>
        <v>3978.8606112925395</v>
      </c>
      <c r="LU131" s="100">
        <f>LU97/(10^('Attenuation due to air absorpti'!$C$9*LU35/20))</f>
        <v>3909.2307843267258</v>
      </c>
      <c r="LV131" s="100">
        <f>LV97/(10^('Attenuation due to air absorpti'!$C$9*LV35/20))</f>
        <v>3841.6345629574539</v>
      </c>
      <c r="LW131" s="100">
        <f>LW97/(10^('Attenuation due to air absorpti'!$C$9*LW35/20))</f>
        <v>3775.9953464896666</v>
      </c>
      <c r="LX131" s="100">
        <f>LX97/(10^('Attenuation due to air absorpti'!$C$9*LX35/20))</f>
        <v>3712.2395464065617</v>
      </c>
      <c r="LY131" s="100">
        <f>LY97/(10^('Attenuation due to air absorpti'!$C$9*LY35/20))</f>
        <v>3650.296516935301</v>
      </c>
      <c r="LZ131" s="100">
        <f>LZ97/(10^('Attenuation due to air absorpti'!$C$9*LZ35/20))</f>
        <v>3590.0984764186619</v>
      </c>
      <c r="MA131" s="100">
        <f>MA97/(10^('Attenuation due to air absorpti'!$C$9*MA35/20))</f>
        <v>3531.5804219687893</v>
      </c>
      <c r="MB131" s="100">
        <f>MB97/(10^('Attenuation due to air absorpti'!$C$9*MB35/20))</f>
        <v>3474.6800394429815</v>
      </c>
      <c r="MC131" s="100">
        <f>MC97/(10^('Attenuation due to air absorpti'!$C$9*MC35/20))</f>
        <v>3419.3376104144313</v>
      </c>
      <c r="MD131" s="100">
        <f>MD97/(10^('Attenuation due to air absorpti'!$C$9*MD35/20))</f>
        <v>3365.4959175023264</v>
      </c>
      <c r="ME131" s="100">
        <f>ME97/(10^('Attenuation due to air absorpti'!$C$9*ME35/20))</f>
        <v>3313.1001491669681</v>
      </c>
      <c r="MF131" s="100">
        <f>MF97/(10^('Attenuation due to air absorpti'!$C$9*MF35/20))</f>
        <v>3262.097804859035</v>
      </c>
      <c r="MG131" s="100">
        <f>MG97/(10^('Attenuation due to air absorpti'!$C$9*MG35/20))</f>
        <v>3212.4386012310733</v>
      </c>
      <c r="MH131" s="100">
        <f>MH97/(10^('Attenuation due to air absorpti'!$C$9*MH35/20))</f>
        <v>3164.0743799685288</v>
      </c>
      <c r="MI131" s="100">
        <f>MI97/(10^('Attenuation due to air absorpti'!$C$9*MI35/20))</f>
        <v>3116.959017672154</v>
      </c>
      <c r="MJ131" s="100">
        <f>MJ97/(10^('Attenuation due to air absorpti'!$C$9*MJ35/20))</f>
        <v>3071.0483381196314</v>
      </c>
      <c r="MK131" s="100"/>
      <c r="ML131" s="100"/>
      <c r="MM131" s="100"/>
      <c r="MN131" s="100"/>
      <c r="MO131" s="100"/>
      <c r="MP131" s="100"/>
      <c r="MQ131" s="100"/>
      <c r="MR131" s="100"/>
      <c r="MS131" s="100"/>
      <c r="MT131" s="100"/>
      <c r="MU131" s="100"/>
      <c r="MV131" s="100"/>
      <c r="MW131" s="100"/>
      <c r="MX131" s="100"/>
      <c r="MY131" s="100"/>
      <c r="MZ131" s="100"/>
      <c r="NA131" s="100"/>
      <c r="NB131" s="100"/>
      <c r="NC131" s="100"/>
      <c r="ND131" s="100"/>
      <c r="NG131" s="100"/>
      <c r="NH131" s="100"/>
      <c r="NI131" s="100"/>
      <c r="NJ131" s="100"/>
      <c r="NK131" s="100"/>
      <c r="NL131" s="100"/>
      <c r="NM131" s="100"/>
      <c r="NN131" s="100"/>
      <c r="NO131" s="100"/>
      <c r="NP131" s="100"/>
      <c r="NQ131" s="100"/>
      <c r="NR131" s="100"/>
      <c r="NS131" s="100"/>
      <c r="NT131" s="100"/>
      <c r="NU131" s="100"/>
      <c r="NV131" s="100"/>
      <c r="NW131" s="100"/>
      <c r="NX131" s="100"/>
      <c r="NY131" s="100"/>
      <c r="NZ131" s="100"/>
      <c r="OA131" s="100"/>
      <c r="OB131" s="100"/>
      <c r="OC131" s="100"/>
      <c r="OD131" s="100"/>
      <c r="OE131" s="100"/>
      <c r="OF131" s="100"/>
      <c r="OG131" s="100"/>
      <c r="OH131" s="100"/>
      <c r="OI131" s="100"/>
      <c r="OJ131" s="100"/>
      <c r="OK131" s="100"/>
      <c r="OL131" s="100"/>
      <c r="OM131" s="100"/>
      <c r="ON131" s="100"/>
      <c r="OO131" s="100"/>
      <c r="OP131" s="100"/>
      <c r="OQ131" s="100"/>
      <c r="OR131" s="100"/>
      <c r="OS131" s="100"/>
      <c r="OT131" s="100"/>
      <c r="OU131" s="100"/>
      <c r="OV131" s="100"/>
      <c r="OW131" s="100"/>
      <c r="OX131" s="100"/>
      <c r="OY131" s="100"/>
      <c r="OZ131" s="100"/>
      <c r="PA131" s="100"/>
      <c r="PB131" s="100"/>
      <c r="PC131" s="100"/>
      <c r="PD131" s="100"/>
      <c r="PE131" s="100"/>
      <c r="PF131" s="100"/>
      <c r="PG131" s="100"/>
      <c r="PH131" s="100"/>
      <c r="PI131" s="100"/>
      <c r="PJ131" s="100"/>
      <c r="PK131" s="100"/>
    </row>
    <row r="132" spans="1:427" ht="19" customHeight="1" x14ac:dyDescent="0.2">
      <c r="A132" s="92"/>
      <c r="B132" s="92"/>
      <c r="C132" s="101">
        <v>30</v>
      </c>
      <c r="D132" s="98"/>
      <c r="E132" s="98"/>
      <c r="F132" s="98"/>
      <c r="G132" s="98"/>
      <c r="H132" s="98"/>
      <c r="I132" s="98"/>
      <c r="J132" s="98"/>
      <c r="K132" s="98"/>
      <c r="L132" s="98"/>
      <c r="M132" s="98"/>
      <c r="N132" s="98"/>
      <c r="O132" s="98"/>
      <c r="P132" s="98"/>
      <c r="Q132" s="98"/>
      <c r="R132" s="98"/>
      <c r="S132" s="98"/>
      <c r="T132" s="98"/>
      <c r="U132" s="98"/>
      <c r="V132" s="98"/>
      <c r="W132" s="98"/>
      <c r="X132" s="98"/>
      <c r="Y132" s="98"/>
      <c r="Z132" s="98"/>
      <c r="AA132" s="98"/>
      <c r="AB132" s="98"/>
      <c r="AC132" s="98"/>
      <c r="AD132" s="98"/>
      <c r="AE132" s="98"/>
      <c r="AF132" s="98"/>
      <c r="AG132" s="98"/>
      <c r="AH132" s="98"/>
      <c r="AI132" s="98"/>
      <c r="AJ132" s="98"/>
      <c r="AK132" s="98"/>
      <c r="AL132" s="98"/>
      <c r="AM132" s="98"/>
      <c r="AN132" s="98"/>
      <c r="AO132" s="98"/>
      <c r="AP132" s="98"/>
      <c r="AQ132" s="98"/>
      <c r="AR132" s="98"/>
      <c r="AS132" s="98"/>
      <c r="AT132" s="98"/>
      <c r="AU132" s="98"/>
      <c r="AV132" s="98"/>
      <c r="AW132" s="98"/>
      <c r="AX132" s="98"/>
      <c r="AY132" s="98"/>
      <c r="AZ132" s="98"/>
      <c r="BA132" s="98"/>
      <c r="BB132" s="98"/>
      <c r="BC132" s="98"/>
      <c r="BD132" s="98"/>
      <c r="BE132" s="98"/>
      <c r="BF132" s="98"/>
      <c r="BG132" s="98"/>
      <c r="BH132" s="98"/>
      <c r="BI132" s="98"/>
      <c r="BJ132" s="98"/>
      <c r="BK132" s="98"/>
      <c r="BL132" s="98"/>
      <c r="BM132" s="98"/>
      <c r="BN132" s="98"/>
      <c r="BO132" s="98"/>
      <c r="BP132" s="98"/>
      <c r="BQ132" s="98"/>
      <c r="BR132" s="98"/>
      <c r="BS132" s="98"/>
      <c r="BT132" s="98"/>
      <c r="BU132" s="98"/>
      <c r="BV132" s="98"/>
      <c r="BW132" s="98"/>
      <c r="BX132" s="98"/>
      <c r="BY132" s="98"/>
      <c r="BZ132" s="98"/>
      <c r="CA132" s="98"/>
      <c r="CB132" s="98"/>
      <c r="CC132" s="98"/>
      <c r="CD132" s="98"/>
      <c r="CE132" s="98"/>
      <c r="CF132" s="98"/>
      <c r="CG132" s="98"/>
      <c r="CH132" s="98"/>
      <c r="CI132" s="98"/>
      <c r="CJ132" s="98"/>
      <c r="CK132" s="98"/>
      <c r="CL132" s="98"/>
      <c r="CM132" s="98"/>
      <c r="CN132" s="98"/>
      <c r="CO132" s="98"/>
      <c r="CP132" s="98"/>
      <c r="CQ132" s="98"/>
      <c r="CR132" s="98"/>
      <c r="CS132" s="98"/>
      <c r="CT132" s="98"/>
      <c r="CU132" s="98"/>
      <c r="CV132" s="98"/>
      <c r="CW132" s="98"/>
      <c r="CX132" s="98"/>
      <c r="CY132" s="98"/>
      <c r="CZ132" s="98"/>
      <c r="DA132" s="98"/>
      <c r="DB132" s="98"/>
      <c r="DC132" s="98"/>
      <c r="DD132" s="98"/>
      <c r="DE132" s="98"/>
      <c r="DF132" s="98"/>
      <c r="DG132" s="98"/>
      <c r="DH132" s="98"/>
      <c r="DI132" s="98"/>
      <c r="DJ132" s="98"/>
      <c r="DK132" s="98"/>
      <c r="DL132" s="98"/>
      <c r="DM132" s="98"/>
      <c r="DN132" s="98"/>
      <c r="DO132" s="98"/>
      <c r="DP132" s="98"/>
      <c r="DQ132" s="98"/>
      <c r="DR132" s="98"/>
      <c r="DS132" s="98"/>
      <c r="DT132" s="98"/>
      <c r="DU132" s="98"/>
      <c r="DV132" s="98"/>
      <c r="DW132" s="98"/>
      <c r="DX132" s="98"/>
      <c r="DY132" s="98"/>
      <c r="DZ132" s="98"/>
      <c r="EA132" s="98"/>
      <c r="EB132" s="98"/>
      <c r="EC132" s="98"/>
      <c r="ED132" s="98"/>
      <c r="EE132" s="98"/>
      <c r="EF132" s="98"/>
      <c r="EG132" s="98"/>
      <c r="EH132" s="98"/>
      <c r="EI132" s="98"/>
      <c r="EJ132" s="98"/>
      <c r="EK132" s="98"/>
      <c r="EL132" s="98"/>
      <c r="EM132" s="98"/>
      <c r="EN132" s="98"/>
      <c r="EO132" s="98"/>
      <c r="EP132" s="98"/>
      <c r="EU132" s="94"/>
      <c r="EV132" s="94"/>
      <c r="EW132" s="94"/>
      <c r="EX132" s="102"/>
      <c r="EY132" s="99"/>
      <c r="EZ132" s="99"/>
      <c r="FA132" s="99"/>
      <c r="FB132" s="99"/>
      <c r="FC132" s="99"/>
      <c r="FD132" s="99"/>
      <c r="FE132" s="99"/>
      <c r="FF132" s="99"/>
      <c r="FG132" s="99"/>
      <c r="FH132" s="99"/>
      <c r="FI132" s="99"/>
      <c r="FJ132" s="99"/>
      <c r="FK132" s="99"/>
      <c r="FL132" s="99"/>
      <c r="FM132" s="99"/>
      <c r="FN132" s="99"/>
      <c r="FO132" s="99"/>
      <c r="FP132" s="99"/>
      <c r="FQ132" s="99"/>
      <c r="FR132" s="99"/>
      <c r="FS132" s="99"/>
      <c r="FT132" s="99"/>
      <c r="FU132" s="99"/>
      <c r="FV132" s="99"/>
      <c r="FW132" s="99"/>
      <c r="FX132" s="99"/>
      <c r="FY132" s="99"/>
      <c r="FZ132" s="99"/>
      <c r="GA132" s="99"/>
      <c r="GB132" s="99"/>
      <c r="GC132" s="99"/>
      <c r="GD132" s="99"/>
      <c r="GE132" s="99"/>
      <c r="GF132" s="99"/>
      <c r="GG132" s="99"/>
      <c r="GH132" s="99"/>
      <c r="GI132" s="99"/>
      <c r="GJ132" s="99"/>
      <c r="GK132" s="99"/>
      <c r="GL132" s="99"/>
      <c r="GM132" s="99"/>
      <c r="GN132" s="99"/>
      <c r="GO132" s="99"/>
      <c r="GP132" s="99"/>
      <c r="GQ132" s="99"/>
      <c r="GR132" s="99"/>
      <c r="GS132" s="99"/>
      <c r="GT132" s="99"/>
      <c r="GU132" s="99"/>
      <c r="GV132" s="99"/>
      <c r="GW132" s="99"/>
      <c r="GX132" s="99"/>
      <c r="GY132" s="99"/>
      <c r="GZ132" s="99"/>
      <c r="HA132" s="99"/>
      <c r="HB132" s="99"/>
      <c r="HC132" s="99"/>
      <c r="HD132" s="99"/>
      <c r="HE132" s="99"/>
      <c r="HF132" s="99"/>
      <c r="HG132" s="99"/>
      <c r="HH132" s="99"/>
      <c r="HI132" s="99"/>
      <c r="HJ132" s="99"/>
      <c r="HK132" s="99"/>
      <c r="HL132" s="99"/>
      <c r="HM132" s="99"/>
      <c r="HN132" s="99"/>
      <c r="HO132" s="99"/>
      <c r="HP132" s="99"/>
      <c r="HQ132" s="99"/>
      <c r="HR132" s="99"/>
      <c r="HS132" s="99"/>
      <c r="HT132" s="99"/>
      <c r="HU132" s="99"/>
      <c r="HV132" s="99"/>
      <c r="HW132" s="99"/>
      <c r="HX132" s="99"/>
      <c r="HY132" s="99"/>
      <c r="HZ132" s="99"/>
      <c r="IA132" s="99"/>
      <c r="IB132" s="99"/>
      <c r="IC132" s="99"/>
      <c r="ID132" s="99"/>
      <c r="IE132" s="99"/>
      <c r="IF132" s="99"/>
      <c r="IG132" s="99"/>
      <c r="IH132" s="99"/>
      <c r="II132" s="99"/>
      <c r="IJ132" s="99"/>
      <c r="IK132" s="99"/>
      <c r="IL132" s="99"/>
      <c r="IM132" s="99"/>
      <c r="IN132" s="99"/>
      <c r="IO132" s="99"/>
      <c r="IP132" s="99"/>
      <c r="IQ132" s="99"/>
      <c r="IR132" s="99"/>
      <c r="IS132" s="99"/>
      <c r="IT132" s="99"/>
      <c r="IU132" s="99"/>
      <c r="IV132" s="99"/>
      <c r="IW132" s="99"/>
      <c r="IX132" s="99"/>
      <c r="IY132" s="99"/>
      <c r="IZ132" s="99"/>
      <c r="JA132" s="99"/>
      <c r="JB132" s="99"/>
      <c r="JC132" s="99"/>
      <c r="JD132" s="99"/>
      <c r="JE132" s="99"/>
      <c r="JF132" s="99"/>
      <c r="JG132" s="99"/>
      <c r="JH132" s="99"/>
      <c r="JI132" s="99"/>
      <c r="JJ132" s="99"/>
      <c r="JK132" s="99"/>
      <c r="JL132" s="99"/>
      <c r="JM132" s="99"/>
      <c r="JN132" s="99"/>
      <c r="JO132" s="99"/>
      <c r="JP132" s="99"/>
      <c r="JQ132" s="99"/>
      <c r="JR132" s="99"/>
      <c r="JS132" s="99"/>
      <c r="JT132" s="99"/>
      <c r="JU132" s="99"/>
      <c r="JV132" s="99"/>
      <c r="JW132" s="99"/>
      <c r="JX132" s="99"/>
      <c r="JY132" s="99"/>
      <c r="KH132" s="103">
        <v>30</v>
      </c>
      <c r="KI132" s="100">
        <f>KI98/(10^('Attenuation due to air absorpti'!$C$9*KI36/20))</f>
        <v>31220.661539749497</v>
      </c>
      <c r="KJ132" s="100">
        <f>KJ98/(10^('Attenuation due to air absorpti'!$C$9*KJ36/20))</f>
        <v>22941.05688509551</v>
      </c>
      <c r="KK132" s="100">
        <f>KK98/(10^('Attenuation due to air absorpti'!$C$9*KK36/20))</f>
        <v>20174.34722464106</v>
      </c>
      <c r="KL132" s="100">
        <f>KL98/(10^('Attenuation due to air absorpti'!$C$9*KL36/20))</f>
        <v>17975.446992165183</v>
      </c>
      <c r="KM132" s="100">
        <f>KM98/(10^('Attenuation due to air absorpti'!$C$9*KM36/20))</f>
        <v>16191.125697755402</v>
      </c>
      <c r="KN132" s="100">
        <f>KN98/(10^('Attenuation due to air absorpti'!$C$9*KN36/20))</f>
        <v>14717.064368064726</v>
      </c>
      <c r="KO132" s="100">
        <f>KO98/(10^('Attenuation due to air absorpti'!$C$9*KO36/20))</f>
        <v>13480.412599344176</v>
      </c>
      <c r="KP132" s="100">
        <f>KP98/(10^('Attenuation due to air absorpti'!$C$9*KP36/20))</f>
        <v>12429.040404057654</v>
      </c>
      <c r="KQ132" s="100">
        <f>KQ98/(10^('Attenuation due to air absorpti'!$C$9*KQ36/20))</f>
        <v>11524.799922162629</v>
      </c>
      <c r="KR132" s="100">
        <f>KR98/(10^('Attenuation due to air absorpti'!$C$9*KR36/20))</f>
        <v>10739.204506782351</v>
      </c>
      <c r="KS132" s="100">
        <f>KS98/(10^('Attenuation due to air absorpti'!$C$9*KS36/20))</f>
        <v>10050.591832680891</v>
      </c>
      <c r="KT132" s="100">
        <f>KT98/(10^('Attenuation due to air absorpti'!$C$9*KT36/20))</f>
        <v>9442.2182957371006</v>
      </c>
      <c r="KU132" s="100">
        <f>KU98/(10^('Attenuation due to air absorpti'!$C$9*KU36/20))</f>
        <v>8900.9512317563931</v>
      </c>
      <c r="KV132" s="100">
        <f>KV98/(10^('Attenuation due to air absorpti'!$C$9*KV36/20))</f>
        <v>8416.3534223174647</v>
      </c>
      <c r="KW132" s="100">
        <f>KW98/(10^('Attenuation due to air absorpti'!$C$9*KW36/20))</f>
        <v>7980.0304205876182</v>
      </c>
      <c r="KX132" s="100">
        <f>KX98/(10^('Attenuation due to air absorpti'!$C$9*KX36/20))</f>
        <v>7585.1574011542252</v>
      </c>
      <c r="KY132" s="100">
        <f>KY98/(10^('Attenuation due to air absorpti'!$C$9*KY36/20))</f>
        <v>7226.1308568205759</v>
      </c>
      <c r="KZ132" s="100">
        <f>KZ98/(10^('Attenuation due to air absorpti'!$C$9*KZ36/20))</f>
        <v>6898.3085692667455</v>
      </c>
      <c r="LA132" s="100">
        <f>LA98/(10^('Attenuation due to air absorpti'!$C$9*LA36/20))</f>
        <v>6898.3085692667455</v>
      </c>
      <c r="LB132" s="100">
        <f>LB98/(10^('Attenuation due to air absorpti'!$C$9*LB36/20))</f>
        <v>6426.5444470562925</v>
      </c>
      <c r="LC132" s="100">
        <f>LC98/(10^('Attenuation due to air absorpti'!$C$9*LC36/20))</f>
        <v>6213.06021021369</v>
      </c>
      <c r="LD132" s="100">
        <f>LD98/(10^('Attenuation due to air absorpti'!$C$9*LD36/20))</f>
        <v>6012.6874143848236</v>
      </c>
      <c r="LE132" s="100">
        <f>LE98/(10^('Attenuation due to air absorpti'!$C$9*LE36/20))</f>
        <v>5824.2615200183836</v>
      </c>
      <c r="LF132" s="100">
        <f>LF98/(10^('Attenuation due to air absorpti'!$C$9*LF36/20))</f>
        <v>5646.7512323298797</v>
      </c>
      <c r="LG132" s="100">
        <f>LG98/(10^('Attenuation due to air absorpti'!$C$9*LG36/20))</f>
        <v>5479.2400684665063</v>
      </c>
      <c r="LH132" s="100">
        <f>LH98/(10^('Attenuation due to air absorpti'!$C$9*LH36/20))</f>
        <v>5320.9108873241785</v>
      </c>
      <c r="LI132" s="100">
        <f>LI98/(10^('Attenuation due to air absorpti'!$C$9*LI36/20))</f>
        <v>5171.0328436631617</v>
      </c>
      <c r="LJ132" s="100">
        <f>LJ98/(10^('Attenuation due to air absorpti'!$C$9*LJ36/20))</f>
        <v>5028.9503365975197</v>
      </c>
      <c r="LK132" s="100">
        <f>LK98/(10^('Attenuation due to air absorpti'!$C$9*LK36/20))</f>
        <v>4894.0736071184001</v>
      </c>
      <c r="LL132" s="100">
        <f>LL98/(10^('Attenuation due to air absorpti'!$C$9*LL36/20))</f>
        <v>4765.8707057094471</v>
      </c>
      <c r="LM132" s="100">
        <f>LM98/(10^('Attenuation due to air absorpti'!$C$9*LM36/20))</f>
        <v>4643.8606035479161</v>
      </c>
      <c r="LN132" s="100">
        <f>LN98/(10^('Attenuation due to air absorpti'!$C$9*LN36/20))</f>
        <v>4527.6072624308517</v>
      </c>
      <c r="LO132" s="100">
        <f>LO98/(10^('Attenuation due to air absorpti'!$C$9*LO36/20))</f>
        <v>4416.7145118236449</v>
      </c>
      <c r="LP132" s="100">
        <f>LP98/(10^('Attenuation due to air absorpti'!$C$9*LP36/20))</f>
        <v>4310.8216081273404</v>
      </c>
      <c r="LQ132" s="100">
        <f>LQ98/(10^('Attenuation due to air absorpti'!$C$9*LQ36/20))</f>
        <v>4209.5993728021422</v>
      </c>
      <c r="LR132" s="100">
        <f>LR98/(10^('Attenuation due to air absorpti'!$C$9*LR36/20))</f>
        <v>4112.7468234480466</v>
      </c>
      <c r="LS132" s="100">
        <f>LS98/(10^('Attenuation due to air absorpti'!$C$9*LS36/20))</f>
        <v>4115.883724712804</v>
      </c>
      <c r="LT132" s="100">
        <f>LT98/(10^('Attenuation due to air absorpti'!$C$9*LT36/20))</f>
        <v>3970.6700736673392</v>
      </c>
      <c r="LU132" s="100">
        <f>LU98/(10^('Attenuation due to air absorpti'!$C$9*LU36/20))</f>
        <v>3901.2630699978754</v>
      </c>
      <c r="LV132" s="100">
        <f>LV98/(10^('Attenuation due to air absorpti'!$C$9*LV36/20))</f>
        <v>3833.8822733587335</v>
      </c>
      <c r="LW132" s="100">
        <f>LW98/(10^('Attenuation due to air absorpti'!$C$9*LW36/20))</f>
        <v>3768.4512879031695</v>
      </c>
      <c r="LX132" s="100">
        <f>LX98/(10^('Attenuation due to air absorpti'!$C$9*LX36/20))</f>
        <v>3704.8967362740759</v>
      </c>
      <c r="LY132" s="100">
        <f>LY98/(10^('Attenuation due to air absorpti'!$C$9*LY36/20))</f>
        <v>3643.1481876150233</v>
      </c>
      <c r="LZ132" s="100">
        <f>LZ98/(10^('Attenuation due to air absorpti'!$C$9*LZ36/20))</f>
        <v>3583.1380768331592</v>
      </c>
      <c r="MA132" s="100">
        <f>MA98/(10^('Attenuation due to air absorpti'!$C$9*MA36/20))</f>
        <v>3524.8016175226644</v>
      </c>
      <c r="MB132" s="100">
        <f>MB98/(10^('Attenuation due to air absorpti'!$C$9*MB36/20))</f>
        <v>3468.0767105308992</v>
      </c>
      <c r="MC132" s="100">
        <f>MC98/(10^('Attenuation due to air absorpti'!$C$9*MC36/20))</f>
        <v>3412.9038497907218</v>
      </c>
      <c r="MD132" s="100">
        <f>MD98/(10^('Attenuation due to air absorpti'!$C$9*MD36/20))</f>
        <v>3359.2260267411343</v>
      </c>
      <c r="ME132" s="100">
        <f>ME98/(10^('Attenuation due to air absorpti'!$C$9*ME36/20))</f>
        <v>3306.9886344058559</v>
      </c>
      <c r="MF132" s="100">
        <f>MF98/(10^('Attenuation due to air absorpti'!$C$9*MF36/20))</f>
        <v>3256.1393719881817</v>
      </c>
      <c r="MG132" s="100">
        <f>MG98/(10^('Attenuation due to air absorpti'!$C$9*MG36/20))</f>
        <v>3206.6281506640198</v>
      </c>
      <c r="MH132" s="100">
        <f>MH98/(10^('Attenuation due to air absorpti'!$C$9*MH36/20))</f>
        <v>3158.4070011081021</v>
      </c>
      <c r="MI132" s="100">
        <f>MI98/(10^('Attenuation due to air absorpti'!$C$9*MI36/20))</f>
        <v>3111.4299831662329</v>
      </c>
      <c r="MJ132" s="100">
        <f>MJ98/(10^('Attenuation due to air absorpti'!$C$9*MJ36/20))</f>
        <v>3065.6530979853082</v>
      </c>
      <c r="MK132" s="100"/>
      <c r="ML132" s="100"/>
      <c r="MM132" s="100"/>
      <c r="MN132" s="100"/>
      <c r="MO132" s="100"/>
      <c r="MP132" s="100"/>
      <c r="MQ132" s="100"/>
      <c r="MR132" s="100"/>
      <c r="MS132" s="100"/>
      <c r="MT132" s="100"/>
      <c r="MU132" s="100"/>
      <c r="MV132" s="100"/>
      <c r="MW132" s="100"/>
      <c r="MX132" s="100"/>
      <c r="MY132" s="100"/>
      <c r="MZ132" s="100"/>
      <c r="NA132" s="100"/>
      <c r="NB132" s="100"/>
      <c r="NC132" s="100"/>
      <c r="ND132" s="100"/>
      <c r="NG132" s="100"/>
      <c r="NH132" s="100"/>
      <c r="NI132" s="100"/>
      <c r="NJ132" s="100"/>
      <c r="NK132" s="100"/>
      <c r="NL132" s="100"/>
      <c r="NM132" s="100"/>
      <c r="NN132" s="100"/>
      <c r="NO132" s="100"/>
      <c r="NP132" s="100"/>
      <c r="NQ132" s="100"/>
      <c r="NR132" s="100"/>
      <c r="NS132" s="100"/>
      <c r="NT132" s="100"/>
      <c r="NU132" s="100"/>
      <c r="NV132" s="100"/>
      <c r="NW132" s="100"/>
      <c r="NX132" s="100"/>
      <c r="NY132" s="100"/>
      <c r="NZ132" s="100"/>
      <c r="OA132" s="100"/>
      <c r="OB132" s="100"/>
      <c r="OC132" s="100"/>
      <c r="OD132" s="100"/>
      <c r="OE132" s="100"/>
      <c r="OF132" s="100"/>
      <c r="OG132" s="100"/>
      <c r="OH132" s="100"/>
      <c r="OI132" s="100"/>
      <c r="OJ132" s="100"/>
      <c r="OK132" s="100"/>
      <c r="OL132" s="100"/>
      <c r="OM132" s="100"/>
      <c r="ON132" s="100"/>
      <c r="OO132" s="100"/>
      <c r="OP132" s="100"/>
      <c r="OQ132" s="100"/>
      <c r="OR132" s="100"/>
      <c r="OS132" s="100"/>
      <c r="OT132" s="100"/>
      <c r="OU132" s="100"/>
      <c r="OV132" s="100"/>
      <c r="OW132" s="100"/>
      <c r="OX132" s="100"/>
      <c r="OY132" s="100"/>
      <c r="OZ132" s="100"/>
      <c r="PA132" s="100"/>
      <c r="PB132" s="100"/>
      <c r="PC132" s="100"/>
      <c r="PD132" s="100"/>
      <c r="PE132" s="100"/>
      <c r="PF132" s="100"/>
      <c r="PG132" s="100"/>
      <c r="PH132" s="100"/>
      <c r="PI132" s="100"/>
      <c r="PJ132" s="100"/>
      <c r="PK132" s="100"/>
    </row>
    <row r="133" spans="1:427" x14ac:dyDescent="0.2">
      <c r="A133" s="92"/>
      <c r="B133" s="92"/>
      <c r="C133" s="101"/>
      <c r="D133" s="98"/>
      <c r="E133" s="98"/>
      <c r="F133" s="98"/>
      <c r="G133" s="98"/>
      <c r="H133" s="98"/>
      <c r="I133" s="98"/>
      <c r="J133" s="98"/>
      <c r="K133" s="98"/>
      <c r="L133" s="98"/>
      <c r="M133" s="98"/>
      <c r="N133" s="98"/>
      <c r="O133" s="98"/>
      <c r="P133" s="98"/>
      <c r="Q133" s="98"/>
      <c r="R133" s="98"/>
      <c r="S133" s="98"/>
      <c r="T133" s="98"/>
      <c r="U133" s="98"/>
      <c r="V133" s="98"/>
      <c r="W133" s="98"/>
      <c r="X133" s="98"/>
      <c r="Y133" s="98"/>
      <c r="Z133" s="98"/>
      <c r="AA133" s="98"/>
      <c r="AB133" s="98"/>
      <c r="AC133" s="98"/>
      <c r="AD133" s="98"/>
      <c r="AE133" s="98"/>
      <c r="AF133" s="98"/>
      <c r="AG133" s="98"/>
      <c r="AH133" s="98"/>
      <c r="AI133" s="98"/>
      <c r="AJ133" s="98"/>
      <c r="AK133" s="98"/>
      <c r="AL133" s="98"/>
      <c r="AM133" s="98"/>
      <c r="AN133" s="98"/>
      <c r="AO133" s="98"/>
      <c r="AP133" s="98"/>
      <c r="AQ133" s="98"/>
      <c r="AR133" s="98"/>
      <c r="AS133" s="98"/>
      <c r="AT133" s="98"/>
      <c r="AU133" s="98"/>
      <c r="AV133" s="98"/>
      <c r="AW133" s="98"/>
      <c r="AX133" s="98"/>
      <c r="AY133" s="98"/>
      <c r="AZ133" s="98"/>
      <c r="BA133" s="98"/>
      <c r="BB133" s="98"/>
      <c r="BC133" s="98"/>
      <c r="BD133" s="98"/>
      <c r="BE133" s="98"/>
      <c r="BF133" s="98"/>
      <c r="BG133" s="98"/>
      <c r="BH133" s="98"/>
      <c r="BI133" s="98"/>
      <c r="BJ133" s="98"/>
      <c r="BK133" s="98"/>
      <c r="BL133" s="98"/>
      <c r="BM133" s="98"/>
      <c r="BN133" s="98"/>
      <c r="BO133" s="98"/>
      <c r="BP133" s="98"/>
      <c r="BQ133" s="98"/>
      <c r="BR133" s="98"/>
      <c r="BS133" s="98"/>
      <c r="BT133" s="98"/>
      <c r="BU133" s="98"/>
      <c r="BV133" s="98"/>
      <c r="BW133" s="98"/>
      <c r="BX133" s="98"/>
      <c r="BY133" s="98"/>
      <c r="BZ133" s="98"/>
      <c r="CA133" s="98"/>
      <c r="CB133" s="98"/>
      <c r="CC133" s="98"/>
      <c r="CD133" s="98"/>
      <c r="CE133" s="98"/>
      <c r="CF133" s="98"/>
      <c r="CG133" s="98"/>
      <c r="CH133" s="98"/>
      <c r="CI133" s="98"/>
      <c r="CJ133" s="98"/>
      <c r="CK133" s="98"/>
      <c r="CL133" s="98"/>
      <c r="CM133" s="98"/>
      <c r="CN133" s="98"/>
      <c r="CO133" s="98"/>
      <c r="CP133" s="98"/>
      <c r="CQ133" s="98"/>
      <c r="CR133" s="98"/>
      <c r="CS133" s="98"/>
      <c r="CT133" s="98"/>
      <c r="CU133" s="98"/>
      <c r="CV133" s="98"/>
      <c r="CW133" s="98"/>
      <c r="CX133" s="98"/>
      <c r="CY133" s="98"/>
      <c r="CZ133" s="98"/>
      <c r="DA133" s="98"/>
      <c r="DB133" s="98"/>
      <c r="DC133" s="98"/>
      <c r="DD133" s="98"/>
      <c r="DE133" s="98"/>
      <c r="DF133" s="98"/>
      <c r="DG133" s="98"/>
      <c r="DH133" s="98"/>
      <c r="DI133" s="98"/>
      <c r="DJ133" s="98"/>
      <c r="DK133" s="98"/>
      <c r="DL133" s="98"/>
      <c r="DM133" s="98"/>
      <c r="DN133" s="98"/>
      <c r="DO133" s="98"/>
      <c r="DP133" s="98"/>
      <c r="DQ133" s="98"/>
      <c r="DR133" s="98"/>
      <c r="DS133" s="98"/>
      <c r="DT133" s="98"/>
      <c r="DU133" s="98"/>
      <c r="DV133" s="98"/>
      <c r="DW133" s="98"/>
      <c r="DX133" s="98"/>
      <c r="DY133" s="98"/>
      <c r="DZ133" s="98"/>
      <c r="EA133" s="98"/>
      <c r="EB133" s="98"/>
      <c r="EC133" s="98"/>
      <c r="ED133" s="98"/>
      <c r="EE133" s="98"/>
      <c r="EF133" s="98"/>
      <c r="EG133" s="98"/>
      <c r="EH133" s="98"/>
      <c r="EI133" s="98"/>
      <c r="EJ133" s="98"/>
      <c r="EK133" s="98"/>
      <c r="EL133" s="98"/>
      <c r="EM133" s="98"/>
      <c r="EN133" s="98"/>
      <c r="EO133" s="98"/>
      <c r="EP133" s="98"/>
      <c r="EU133" s="94"/>
      <c r="EV133" s="94"/>
      <c r="EW133" s="94"/>
      <c r="EX133" s="102"/>
      <c r="EY133" s="99"/>
      <c r="EZ133" s="99"/>
      <c r="FA133" s="99"/>
      <c r="FB133" s="99"/>
      <c r="FC133" s="99"/>
      <c r="FD133" s="99"/>
      <c r="FE133" s="99"/>
      <c r="FF133" s="99"/>
      <c r="FG133" s="99"/>
      <c r="FH133" s="99"/>
      <c r="FI133" s="99"/>
      <c r="FJ133" s="99"/>
      <c r="FK133" s="99"/>
      <c r="FL133" s="99"/>
      <c r="FM133" s="99"/>
      <c r="FN133" s="99"/>
      <c r="FO133" s="99"/>
      <c r="FP133" s="99"/>
      <c r="FQ133" s="99"/>
      <c r="FR133" s="99"/>
      <c r="FS133" s="99"/>
      <c r="FT133" s="99"/>
      <c r="FU133" s="99"/>
      <c r="FV133" s="99"/>
      <c r="FW133" s="99"/>
      <c r="FX133" s="99"/>
      <c r="FY133" s="99"/>
      <c r="FZ133" s="99"/>
      <c r="GA133" s="99"/>
      <c r="GB133" s="99"/>
      <c r="GC133" s="99"/>
      <c r="GD133" s="99"/>
      <c r="GE133" s="99"/>
      <c r="GF133" s="99"/>
      <c r="GG133" s="99"/>
      <c r="GH133" s="99"/>
      <c r="GI133" s="99"/>
      <c r="GJ133" s="99"/>
      <c r="GK133" s="99"/>
      <c r="GL133" s="99"/>
      <c r="GM133" s="99"/>
      <c r="GN133" s="99"/>
      <c r="GO133" s="99"/>
      <c r="GP133" s="99"/>
      <c r="GQ133" s="99"/>
      <c r="GR133" s="99"/>
      <c r="GS133" s="99"/>
      <c r="GT133" s="99"/>
      <c r="GU133" s="99"/>
      <c r="GV133" s="99"/>
      <c r="GW133" s="99"/>
      <c r="GX133" s="99"/>
      <c r="GY133" s="99"/>
      <c r="GZ133" s="99"/>
      <c r="HA133" s="99"/>
      <c r="HB133" s="99"/>
      <c r="HC133" s="99"/>
      <c r="HD133" s="99"/>
      <c r="HE133" s="99"/>
      <c r="HF133" s="99"/>
      <c r="HG133" s="99"/>
      <c r="HH133" s="99"/>
      <c r="HI133" s="99"/>
      <c r="HJ133" s="99"/>
      <c r="HK133" s="99"/>
      <c r="HL133" s="99"/>
      <c r="HM133" s="99"/>
      <c r="HN133" s="99"/>
      <c r="HO133" s="99"/>
      <c r="HP133" s="99"/>
      <c r="HQ133" s="99"/>
      <c r="HR133" s="99"/>
      <c r="HS133" s="99"/>
      <c r="HT133" s="99"/>
      <c r="HU133" s="99"/>
      <c r="HV133" s="99"/>
      <c r="HW133" s="99"/>
      <c r="HX133" s="99"/>
      <c r="HY133" s="99"/>
      <c r="HZ133" s="99"/>
      <c r="IA133" s="99"/>
      <c r="IB133" s="99"/>
      <c r="IC133" s="99"/>
      <c r="ID133" s="99"/>
      <c r="IE133" s="99"/>
      <c r="IF133" s="99"/>
      <c r="IG133" s="99"/>
      <c r="IH133" s="99"/>
      <c r="II133" s="99"/>
      <c r="IJ133" s="99"/>
      <c r="IK133" s="99"/>
      <c r="IL133" s="99"/>
      <c r="IM133" s="99"/>
      <c r="IN133" s="99"/>
      <c r="IO133" s="99"/>
      <c r="IP133" s="99"/>
      <c r="IQ133" s="99"/>
      <c r="IR133" s="99"/>
      <c r="IS133" s="99"/>
      <c r="IT133" s="99"/>
      <c r="IU133" s="99"/>
      <c r="IV133" s="99"/>
      <c r="IW133" s="99"/>
      <c r="IX133" s="99"/>
      <c r="IY133" s="99"/>
      <c r="IZ133" s="99"/>
      <c r="JA133" s="99"/>
      <c r="JB133" s="99"/>
      <c r="JC133" s="99"/>
      <c r="JD133" s="99"/>
      <c r="JE133" s="99"/>
      <c r="JF133" s="99"/>
      <c r="JG133" s="99"/>
      <c r="JH133" s="99"/>
      <c r="JI133" s="99"/>
      <c r="JJ133" s="99"/>
      <c r="JK133" s="99"/>
      <c r="JL133" s="99"/>
      <c r="JM133" s="99"/>
      <c r="JN133" s="99"/>
      <c r="JO133" s="99"/>
      <c r="JP133" s="99"/>
      <c r="JQ133" s="99"/>
      <c r="JR133" s="99"/>
      <c r="JS133" s="99"/>
      <c r="JT133" s="99"/>
      <c r="JU133" s="99"/>
      <c r="JV133" s="99"/>
      <c r="JW133" s="99"/>
      <c r="JX133" s="99"/>
      <c r="JY133" s="99"/>
      <c r="KH133" s="103"/>
      <c r="KI133" s="100"/>
      <c r="KJ133" s="100"/>
      <c r="KK133" s="100"/>
      <c r="KL133" s="100"/>
      <c r="KM133" s="100"/>
      <c r="KN133" s="100"/>
      <c r="KO133" s="100"/>
      <c r="KP133" s="100"/>
      <c r="KQ133" s="100"/>
      <c r="KR133" s="100"/>
      <c r="KS133" s="100"/>
      <c r="KT133" s="100"/>
      <c r="KU133" s="100"/>
      <c r="KV133" s="100"/>
      <c r="KW133" s="100"/>
      <c r="KX133" s="100"/>
      <c r="KY133" s="100"/>
      <c r="KZ133" s="100"/>
      <c r="LA133" s="100"/>
      <c r="LB133" s="100"/>
      <c r="LC133" s="100"/>
      <c r="LD133" s="100"/>
      <c r="LE133" s="100"/>
      <c r="LF133" s="100"/>
      <c r="LG133" s="100"/>
      <c r="LH133" s="100"/>
      <c r="LI133" s="100"/>
      <c r="LJ133" s="100"/>
      <c r="LK133" s="100"/>
      <c r="LL133" s="100"/>
      <c r="LM133" s="100"/>
      <c r="LN133" s="100"/>
      <c r="LO133" s="100"/>
      <c r="LP133" s="100"/>
      <c r="LQ133" s="100"/>
      <c r="LR133" s="100"/>
      <c r="LS133" s="100"/>
      <c r="LT133" s="100"/>
      <c r="LU133" s="100"/>
      <c r="LV133" s="100"/>
      <c r="LW133" s="100"/>
      <c r="LX133" s="100"/>
      <c r="LY133" s="100"/>
      <c r="LZ133" s="100"/>
      <c r="MA133" s="100"/>
      <c r="MB133" s="100"/>
      <c r="MC133" s="100"/>
      <c r="MD133" s="100"/>
      <c r="ME133" s="100"/>
      <c r="MF133" s="100"/>
      <c r="MG133" s="100"/>
      <c r="MH133" s="100"/>
      <c r="MI133" s="100"/>
      <c r="MJ133" s="100"/>
      <c r="MK133" s="100"/>
      <c r="ML133" s="100"/>
      <c r="MM133" s="100"/>
      <c r="MN133" s="100"/>
      <c r="MO133" s="100"/>
      <c r="MP133" s="100"/>
      <c r="MQ133" s="100"/>
      <c r="MR133" s="100"/>
      <c r="MS133" s="100"/>
      <c r="MT133" s="100"/>
      <c r="MU133" s="100"/>
      <c r="MV133" s="100"/>
      <c r="MW133" s="100"/>
      <c r="MX133" s="100"/>
      <c r="MY133" s="100"/>
      <c r="MZ133" s="100"/>
      <c r="NA133" s="100"/>
      <c r="NB133" s="100"/>
      <c r="NC133" s="100"/>
      <c r="ND133" s="100"/>
      <c r="NG133" s="100"/>
      <c r="NH133" s="100"/>
      <c r="NI133" s="100"/>
      <c r="NJ133" s="100"/>
      <c r="NK133" s="100"/>
      <c r="NL133" s="100"/>
      <c r="NM133" s="100"/>
      <c r="NN133" s="100"/>
      <c r="NO133" s="100"/>
      <c r="NP133" s="100"/>
      <c r="NQ133" s="100"/>
      <c r="NR133" s="100"/>
      <c r="NS133" s="100"/>
      <c r="NT133" s="100"/>
      <c r="NU133" s="100"/>
      <c r="NV133" s="100"/>
      <c r="NW133" s="100"/>
      <c r="NX133" s="100"/>
      <c r="NY133" s="100"/>
      <c r="NZ133" s="100"/>
      <c r="OA133" s="100"/>
      <c r="OB133" s="100"/>
      <c r="OC133" s="100"/>
      <c r="OD133" s="100"/>
      <c r="OE133" s="100"/>
      <c r="OF133" s="100"/>
      <c r="OG133" s="100"/>
      <c r="OH133" s="100"/>
      <c r="OI133" s="100"/>
      <c r="OJ133" s="100"/>
      <c r="OK133" s="100"/>
      <c r="OL133" s="100"/>
      <c r="OM133" s="100"/>
      <c r="ON133" s="100"/>
      <c r="OO133" s="100"/>
      <c r="OP133" s="100"/>
      <c r="OQ133" s="100"/>
      <c r="OR133" s="100"/>
      <c r="OS133" s="100"/>
      <c r="OT133" s="100"/>
      <c r="OU133" s="100"/>
      <c r="OV133" s="100"/>
      <c r="OW133" s="100"/>
      <c r="OX133" s="100"/>
      <c r="OY133" s="100"/>
      <c r="OZ133" s="100"/>
      <c r="PA133" s="100"/>
      <c r="PB133" s="100"/>
      <c r="PC133" s="100"/>
      <c r="PD133" s="100"/>
      <c r="PE133" s="100"/>
      <c r="PF133" s="100"/>
      <c r="PG133" s="100"/>
      <c r="PH133" s="100"/>
      <c r="PI133" s="100"/>
      <c r="PJ133" s="100"/>
      <c r="PK133" s="100"/>
    </row>
    <row r="134" spans="1:427" x14ac:dyDescent="0.2">
      <c r="A134" s="92"/>
      <c r="B134" s="92"/>
      <c r="C134" s="101"/>
      <c r="D134" s="98"/>
      <c r="E134" s="98"/>
      <c r="F134" s="98"/>
      <c r="G134" s="98"/>
      <c r="H134" s="98"/>
      <c r="I134" s="98"/>
      <c r="J134" s="98"/>
      <c r="K134" s="98"/>
      <c r="L134" s="98"/>
      <c r="M134" s="98"/>
      <c r="N134" s="98"/>
      <c r="O134" s="98"/>
      <c r="P134" s="98"/>
      <c r="Q134" s="98"/>
      <c r="R134" s="98"/>
      <c r="S134" s="98"/>
      <c r="T134" s="98"/>
      <c r="U134" s="98"/>
      <c r="V134" s="98"/>
      <c r="W134" s="98"/>
      <c r="X134" s="98"/>
      <c r="Y134" s="98"/>
      <c r="Z134" s="98"/>
      <c r="AA134" s="98"/>
      <c r="AB134" s="98"/>
      <c r="AC134" s="98"/>
      <c r="AD134" s="98"/>
      <c r="AE134" s="98"/>
      <c r="AF134" s="98"/>
      <c r="AG134" s="98"/>
      <c r="AH134" s="98"/>
      <c r="AI134" s="98"/>
      <c r="AJ134" s="98"/>
      <c r="AK134" s="98"/>
      <c r="AL134" s="98"/>
      <c r="AM134" s="98"/>
      <c r="AN134" s="98"/>
      <c r="AO134" s="98"/>
      <c r="AP134" s="98"/>
      <c r="AQ134" s="98"/>
      <c r="AR134" s="98"/>
      <c r="AS134" s="98"/>
      <c r="AT134" s="98"/>
      <c r="AU134" s="98"/>
      <c r="AV134" s="98"/>
      <c r="AW134" s="98"/>
      <c r="AX134" s="98"/>
      <c r="AY134" s="98"/>
      <c r="AZ134" s="98"/>
      <c r="BA134" s="98"/>
      <c r="BB134" s="98"/>
      <c r="BC134" s="98"/>
      <c r="BD134" s="98"/>
      <c r="BE134" s="98"/>
      <c r="BF134" s="98"/>
      <c r="BG134" s="98"/>
      <c r="BH134" s="98"/>
      <c r="BI134" s="98"/>
      <c r="BJ134" s="98"/>
      <c r="BK134" s="98"/>
      <c r="BL134" s="98"/>
      <c r="BM134" s="98"/>
      <c r="BN134" s="98"/>
      <c r="BO134" s="98"/>
      <c r="BP134" s="98"/>
      <c r="BQ134" s="98"/>
      <c r="BR134" s="98"/>
      <c r="BS134" s="98"/>
      <c r="BT134" s="98"/>
      <c r="BU134" s="98"/>
      <c r="BV134" s="98"/>
      <c r="BW134" s="98"/>
      <c r="BX134" s="98"/>
      <c r="BY134" s="98"/>
      <c r="BZ134" s="98"/>
      <c r="CA134" s="98"/>
      <c r="CB134" s="98"/>
      <c r="CC134" s="98"/>
      <c r="CD134" s="98"/>
      <c r="CE134" s="98"/>
      <c r="CF134" s="98"/>
      <c r="CG134" s="98"/>
      <c r="CH134" s="98"/>
      <c r="CI134" s="98"/>
      <c r="CJ134" s="98"/>
      <c r="CK134" s="98"/>
      <c r="CL134" s="98"/>
      <c r="CM134" s="98"/>
      <c r="CN134" s="98"/>
      <c r="CO134" s="98"/>
      <c r="CP134" s="98"/>
      <c r="CQ134" s="98"/>
      <c r="CR134" s="98"/>
      <c r="CS134" s="98"/>
      <c r="CT134" s="98"/>
      <c r="CU134" s="98"/>
      <c r="CV134" s="98"/>
      <c r="CW134" s="98"/>
      <c r="CX134" s="98"/>
      <c r="CY134" s="98"/>
      <c r="CZ134" s="98"/>
      <c r="DA134" s="98"/>
      <c r="DB134" s="98"/>
      <c r="DC134" s="98"/>
      <c r="DD134" s="98"/>
      <c r="DE134" s="98"/>
      <c r="DF134" s="98"/>
      <c r="DG134" s="98"/>
      <c r="DH134" s="98"/>
      <c r="DI134" s="98"/>
      <c r="DJ134" s="98"/>
      <c r="DK134" s="98"/>
      <c r="DL134" s="98"/>
      <c r="DM134" s="98"/>
      <c r="DN134" s="98"/>
      <c r="DO134" s="98"/>
      <c r="DP134" s="98"/>
      <c r="DQ134" s="98"/>
      <c r="DR134" s="98"/>
      <c r="DS134" s="98"/>
      <c r="DT134" s="98"/>
      <c r="DU134" s="98"/>
      <c r="DV134" s="98"/>
      <c r="DW134" s="98"/>
      <c r="DX134" s="98"/>
      <c r="DY134" s="98"/>
      <c r="DZ134" s="98"/>
      <c r="EA134" s="98"/>
      <c r="EB134" s="98"/>
      <c r="EC134" s="98"/>
      <c r="ED134" s="98"/>
      <c r="EE134" s="98"/>
      <c r="EF134" s="98"/>
      <c r="EG134" s="98"/>
      <c r="EH134" s="98"/>
      <c r="EI134" s="98"/>
      <c r="EJ134" s="98"/>
      <c r="EK134" s="98"/>
      <c r="EL134" s="98"/>
      <c r="EM134" s="98"/>
      <c r="EN134" s="98"/>
      <c r="EO134" s="98"/>
      <c r="EP134" s="98"/>
      <c r="EU134" s="94"/>
      <c r="EV134" s="94"/>
      <c r="EW134" s="94"/>
      <c r="EX134" s="102"/>
      <c r="EY134" s="99"/>
      <c r="EZ134" s="99"/>
      <c r="FA134" s="99"/>
      <c r="FB134" s="99"/>
      <c r="FC134" s="99"/>
      <c r="FD134" s="99"/>
      <c r="FE134" s="99"/>
      <c r="FF134" s="99"/>
      <c r="FG134" s="99"/>
      <c r="FH134" s="99"/>
      <c r="FI134" s="99"/>
      <c r="FJ134" s="99"/>
      <c r="FK134" s="99"/>
      <c r="FL134" s="99"/>
      <c r="FM134" s="99"/>
      <c r="FN134" s="99"/>
      <c r="FO134" s="99"/>
      <c r="FP134" s="99"/>
      <c r="FQ134" s="99"/>
      <c r="FR134" s="99"/>
      <c r="FS134" s="99"/>
      <c r="FT134" s="99"/>
      <c r="FU134" s="99"/>
      <c r="FV134" s="99"/>
      <c r="FW134" s="99"/>
      <c r="FX134" s="99"/>
      <c r="FY134" s="99"/>
      <c r="FZ134" s="99"/>
      <c r="GA134" s="99"/>
      <c r="GB134" s="99"/>
      <c r="GC134" s="99"/>
      <c r="GD134" s="99"/>
      <c r="GE134" s="99"/>
      <c r="GF134" s="99"/>
      <c r="GG134" s="99"/>
      <c r="GH134" s="99"/>
      <c r="GI134" s="99"/>
      <c r="GJ134" s="99"/>
      <c r="GK134" s="99"/>
      <c r="GL134" s="99"/>
      <c r="GM134" s="99"/>
      <c r="GN134" s="99"/>
      <c r="GO134" s="99"/>
      <c r="GP134" s="99"/>
      <c r="GQ134" s="99"/>
      <c r="GR134" s="99"/>
      <c r="GS134" s="99"/>
      <c r="GT134" s="99"/>
      <c r="GU134" s="99"/>
      <c r="GV134" s="99"/>
      <c r="GW134" s="99"/>
      <c r="GX134" s="99"/>
      <c r="GY134" s="99"/>
      <c r="GZ134" s="99"/>
      <c r="HA134" s="99"/>
      <c r="HB134" s="99"/>
      <c r="HC134" s="99"/>
      <c r="HD134" s="99"/>
      <c r="HE134" s="99"/>
      <c r="HF134" s="99"/>
      <c r="HG134" s="99"/>
      <c r="HH134" s="99"/>
      <c r="HI134" s="99"/>
      <c r="HJ134" s="99"/>
      <c r="HK134" s="99"/>
      <c r="HL134" s="99"/>
      <c r="HM134" s="99"/>
      <c r="HN134" s="99"/>
      <c r="HO134" s="99"/>
      <c r="HP134" s="99"/>
      <c r="HQ134" s="99"/>
      <c r="HR134" s="99"/>
      <c r="HS134" s="99"/>
      <c r="HT134" s="99"/>
      <c r="HU134" s="99"/>
      <c r="HV134" s="99"/>
      <c r="HW134" s="99"/>
      <c r="HX134" s="99"/>
      <c r="HY134" s="99"/>
      <c r="HZ134" s="99"/>
      <c r="IA134" s="99"/>
      <c r="IB134" s="99"/>
      <c r="IC134" s="99"/>
      <c r="ID134" s="99"/>
      <c r="IE134" s="99"/>
      <c r="IF134" s="99"/>
      <c r="IG134" s="99"/>
      <c r="IH134" s="99"/>
      <c r="II134" s="99"/>
      <c r="IJ134" s="99"/>
      <c r="IK134" s="99"/>
      <c r="IL134" s="99"/>
      <c r="IM134" s="99"/>
      <c r="IN134" s="99"/>
      <c r="IO134" s="99"/>
      <c r="IP134" s="99"/>
      <c r="IQ134" s="99"/>
      <c r="IR134" s="99"/>
      <c r="IS134" s="99"/>
      <c r="IT134" s="99"/>
      <c r="IU134" s="99"/>
      <c r="IV134" s="99"/>
      <c r="IW134" s="99"/>
      <c r="IX134" s="99"/>
      <c r="IY134" s="99"/>
      <c r="IZ134" s="99"/>
      <c r="JA134" s="99"/>
      <c r="JB134" s="99"/>
      <c r="JC134" s="99"/>
      <c r="JD134" s="99"/>
      <c r="JE134" s="99"/>
      <c r="JF134" s="99"/>
      <c r="JG134" s="99"/>
      <c r="JH134" s="99"/>
      <c r="JI134" s="99"/>
      <c r="JJ134" s="99"/>
      <c r="JK134" s="99"/>
      <c r="JL134" s="99"/>
      <c r="JM134" s="99"/>
      <c r="JN134" s="99"/>
      <c r="JO134" s="99"/>
      <c r="JP134" s="99"/>
      <c r="JQ134" s="99"/>
      <c r="JR134" s="99"/>
      <c r="JS134" s="99"/>
      <c r="JT134" s="99"/>
      <c r="JU134" s="99"/>
      <c r="JV134" s="99"/>
      <c r="JW134" s="99"/>
      <c r="JX134" s="99"/>
      <c r="JY134" s="99"/>
      <c r="KH134" s="103"/>
      <c r="KI134" s="100"/>
      <c r="KJ134" s="100"/>
      <c r="KK134" s="100"/>
      <c r="KL134" s="100"/>
      <c r="KM134" s="100"/>
      <c r="KN134" s="100"/>
      <c r="KO134" s="100"/>
      <c r="KP134" s="100"/>
      <c r="KQ134" s="100"/>
      <c r="KR134" s="100"/>
      <c r="KS134" s="100"/>
      <c r="KT134" s="100"/>
      <c r="KU134" s="100"/>
      <c r="KV134" s="100"/>
      <c r="KW134" s="100"/>
      <c r="KX134" s="100"/>
      <c r="KY134" s="100"/>
      <c r="KZ134" s="100"/>
      <c r="LA134" s="100"/>
      <c r="LB134" s="100"/>
      <c r="LC134" s="100"/>
      <c r="LD134" s="100"/>
      <c r="LE134" s="100"/>
      <c r="LF134" s="100"/>
      <c r="LG134" s="100"/>
      <c r="LH134" s="100"/>
      <c r="LI134" s="100"/>
      <c r="LJ134" s="100"/>
      <c r="LK134" s="100"/>
      <c r="LL134" s="100"/>
      <c r="LM134" s="100"/>
      <c r="LN134" s="100"/>
      <c r="LO134" s="100"/>
      <c r="LP134" s="100"/>
      <c r="LQ134" s="100"/>
      <c r="LR134" s="100"/>
      <c r="LS134" s="100"/>
      <c r="LT134" s="100"/>
      <c r="LU134" s="100"/>
      <c r="LV134" s="100"/>
      <c r="LW134" s="100"/>
      <c r="LX134" s="100"/>
      <c r="LY134" s="100"/>
      <c r="LZ134" s="100"/>
      <c r="MA134" s="100"/>
      <c r="MB134" s="100"/>
      <c r="MC134" s="100"/>
      <c r="MD134" s="100"/>
      <c r="ME134" s="100"/>
      <c r="MF134" s="100"/>
      <c r="MG134" s="100"/>
      <c r="MH134" s="100"/>
      <c r="MI134" s="100"/>
      <c r="MJ134" s="100"/>
      <c r="MK134" s="100"/>
      <c r="ML134" s="100"/>
      <c r="MM134" s="100"/>
      <c r="MN134" s="100"/>
      <c r="MO134" s="100"/>
      <c r="MP134" s="100"/>
      <c r="MQ134" s="100"/>
      <c r="MR134" s="100"/>
      <c r="MS134" s="100"/>
      <c r="MT134" s="100"/>
      <c r="MU134" s="100"/>
      <c r="MV134" s="100"/>
      <c r="MW134" s="100"/>
      <c r="MX134" s="100"/>
      <c r="MY134" s="100"/>
      <c r="MZ134" s="100"/>
      <c r="NA134" s="100"/>
      <c r="NB134" s="100"/>
      <c r="NC134" s="100"/>
      <c r="ND134" s="100"/>
      <c r="NG134" s="100"/>
      <c r="NH134" s="100"/>
      <c r="NI134" s="100"/>
      <c r="NJ134" s="100"/>
      <c r="NK134" s="100"/>
      <c r="NL134" s="100"/>
      <c r="NM134" s="100"/>
      <c r="NN134" s="100"/>
      <c r="NO134" s="100"/>
      <c r="NP134" s="100"/>
      <c r="NQ134" s="100"/>
      <c r="NR134" s="100"/>
      <c r="NS134" s="100"/>
      <c r="NT134" s="100"/>
      <c r="NU134" s="100"/>
      <c r="NV134" s="100"/>
      <c r="NW134" s="100"/>
      <c r="NX134" s="100"/>
      <c r="NY134" s="100"/>
      <c r="NZ134" s="100"/>
      <c r="OA134" s="100"/>
      <c r="OB134" s="100"/>
      <c r="OC134" s="100"/>
      <c r="OD134" s="100"/>
      <c r="OE134" s="100"/>
      <c r="OF134" s="100"/>
      <c r="OG134" s="100"/>
      <c r="OH134" s="100"/>
      <c r="OI134" s="100"/>
      <c r="OJ134" s="100"/>
      <c r="OK134" s="100"/>
      <c r="OL134" s="100"/>
      <c r="OM134" s="100"/>
      <c r="ON134" s="100"/>
      <c r="OO134" s="100"/>
      <c r="OP134" s="100"/>
      <c r="OQ134" s="100"/>
      <c r="OR134" s="100"/>
      <c r="OS134" s="100"/>
      <c r="OT134" s="100"/>
      <c r="OU134" s="100"/>
      <c r="OV134" s="100"/>
      <c r="OW134" s="100"/>
      <c r="OX134" s="100"/>
      <c r="OY134" s="100"/>
      <c r="OZ134" s="100"/>
      <c r="PA134" s="100"/>
      <c r="PB134" s="100"/>
      <c r="PC134" s="100"/>
      <c r="PD134" s="100"/>
      <c r="PE134" s="100"/>
      <c r="PF134" s="100"/>
      <c r="PG134" s="100"/>
      <c r="PH134" s="100"/>
      <c r="PI134" s="100"/>
      <c r="PJ134" s="100"/>
      <c r="PK134" s="100"/>
    </row>
    <row r="135" spans="1:427" x14ac:dyDescent="0.2">
      <c r="A135" s="92"/>
      <c r="B135" s="92"/>
      <c r="C135" s="101"/>
      <c r="D135" s="98"/>
      <c r="E135" s="98"/>
      <c r="F135" s="98"/>
      <c r="G135" s="98"/>
      <c r="H135" s="98"/>
      <c r="I135" s="98"/>
      <c r="J135" s="98"/>
      <c r="K135" s="98"/>
      <c r="L135" s="98"/>
      <c r="M135" s="98"/>
      <c r="N135" s="98"/>
      <c r="O135" s="98"/>
      <c r="P135" s="98"/>
      <c r="Q135" s="98"/>
      <c r="R135" s="98"/>
      <c r="S135" s="98"/>
      <c r="T135" s="98"/>
      <c r="U135" s="98"/>
      <c r="V135" s="98"/>
      <c r="W135" s="98"/>
      <c r="X135" s="98"/>
      <c r="Y135" s="98"/>
      <c r="Z135" s="98"/>
      <c r="AA135" s="98"/>
      <c r="AB135" s="98"/>
      <c r="AC135" s="98"/>
      <c r="AD135" s="98"/>
      <c r="AE135" s="98"/>
      <c r="AF135" s="98"/>
      <c r="AG135" s="98"/>
      <c r="AH135" s="98"/>
      <c r="AI135" s="98"/>
      <c r="AJ135" s="98"/>
      <c r="AK135" s="98"/>
      <c r="AL135" s="98"/>
      <c r="AM135" s="98"/>
      <c r="AN135" s="98"/>
      <c r="AO135" s="98"/>
      <c r="AP135" s="98"/>
      <c r="AQ135" s="98"/>
      <c r="AR135" s="98"/>
      <c r="AS135" s="98"/>
      <c r="AT135" s="98"/>
      <c r="AU135" s="98"/>
      <c r="AV135" s="98"/>
      <c r="AW135" s="98"/>
      <c r="AX135" s="98"/>
      <c r="AY135" s="98"/>
      <c r="AZ135" s="98"/>
      <c r="BA135" s="98"/>
      <c r="BB135" s="98"/>
      <c r="BC135" s="98"/>
      <c r="BD135" s="98"/>
      <c r="BE135" s="98"/>
      <c r="BF135" s="98"/>
      <c r="BG135" s="98"/>
      <c r="BH135" s="98"/>
      <c r="BI135" s="98"/>
      <c r="BJ135" s="98"/>
      <c r="BK135" s="98"/>
      <c r="BL135" s="98"/>
      <c r="BM135" s="98"/>
      <c r="BN135" s="98"/>
      <c r="BO135" s="98"/>
      <c r="BP135" s="98"/>
      <c r="BQ135" s="98"/>
      <c r="BR135" s="98"/>
      <c r="BS135" s="98"/>
      <c r="BT135" s="98"/>
      <c r="BU135" s="98"/>
      <c r="BV135" s="98"/>
      <c r="BW135" s="98"/>
      <c r="BX135" s="98"/>
      <c r="BZ135" s="98"/>
      <c r="CA135" s="98"/>
      <c r="CB135" s="98"/>
      <c r="CC135" s="98"/>
      <c r="CD135" s="98"/>
      <c r="CE135" s="98"/>
      <c r="CF135" s="98"/>
      <c r="CG135" s="98"/>
      <c r="CH135" s="98"/>
      <c r="CI135" s="98"/>
      <c r="CJ135" s="98"/>
      <c r="CK135" s="98"/>
      <c r="CL135" s="98"/>
      <c r="CM135" s="98"/>
      <c r="CN135" s="98"/>
      <c r="CO135" s="98"/>
      <c r="CP135" s="98"/>
      <c r="CQ135" s="98"/>
      <c r="CR135" s="98"/>
      <c r="CS135" s="98"/>
      <c r="CT135" s="98"/>
      <c r="CU135" s="98"/>
      <c r="CV135" s="98"/>
      <c r="CW135" s="98"/>
      <c r="CX135" s="98"/>
      <c r="CY135" s="98"/>
      <c r="CZ135" s="98"/>
      <c r="DA135" s="98"/>
      <c r="DB135" s="98"/>
      <c r="DC135" s="98"/>
      <c r="DD135" s="98"/>
      <c r="DE135" s="98"/>
      <c r="DF135" s="98"/>
      <c r="DG135" s="98"/>
      <c r="DH135" s="98"/>
      <c r="DI135" s="98"/>
      <c r="DJ135" s="98"/>
      <c r="DK135" s="98"/>
      <c r="DL135" s="98"/>
      <c r="DM135" s="98"/>
      <c r="DN135" s="98"/>
      <c r="DO135" s="98"/>
      <c r="DP135" s="98"/>
      <c r="DQ135" s="98"/>
      <c r="DR135" s="98"/>
      <c r="DS135" s="98"/>
      <c r="DT135" s="98"/>
      <c r="DU135" s="98"/>
      <c r="DV135" s="98"/>
      <c r="DW135" s="98"/>
      <c r="DX135" s="98"/>
      <c r="DY135" s="98"/>
      <c r="DZ135" s="98"/>
      <c r="EA135" s="98"/>
      <c r="EB135" s="98"/>
      <c r="EC135" s="98"/>
      <c r="ED135" s="98"/>
      <c r="EE135" s="98"/>
      <c r="EF135" s="98"/>
      <c r="EG135" s="98"/>
      <c r="EH135" s="98"/>
      <c r="EI135" s="98"/>
      <c r="EJ135" s="98"/>
      <c r="EK135" s="98"/>
      <c r="EL135" s="98"/>
      <c r="EM135" s="98"/>
      <c r="EN135" s="98"/>
      <c r="EO135" s="98"/>
      <c r="EP135" s="98"/>
      <c r="EU135" s="94"/>
      <c r="EV135" s="94"/>
      <c r="EW135" s="94"/>
      <c r="EX135" s="102"/>
      <c r="EY135" s="99"/>
      <c r="EZ135" s="99"/>
      <c r="FA135" s="99"/>
      <c r="FB135" s="99"/>
      <c r="FC135" s="99"/>
      <c r="FD135" s="99"/>
      <c r="FE135" s="99"/>
      <c r="FF135" s="99"/>
      <c r="FG135" s="99"/>
      <c r="FH135" s="99"/>
      <c r="FI135" s="99"/>
      <c r="FJ135" s="99"/>
      <c r="FK135" s="99"/>
      <c r="FL135" s="99"/>
      <c r="FM135" s="99"/>
      <c r="FN135" s="99"/>
      <c r="FO135" s="99"/>
      <c r="FP135" s="99"/>
      <c r="FQ135" s="99"/>
      <c r="FR135" s="99"/>
      <c r="FS135" s="99"/>
      <c r="FT135" s="99"/>
      <c r="FU135" s="99"/>
      <c r="FV135" s="99"/>
      <c r="FW135" s="99"/>
      <c r="FX135" s="99"/>
      <c r="FY135" s="99"/>
      <c r="FZ135" s="99"/>
      <c r="GA135" s="99"/>
      <c r="GB135" s="99"/>
      <c r="GC135" s="99"/>
      <c r="GD135" s="99"/>
      <c r="GE135" s="99"/>
      <c r="GF135" s="99"/>
      <c r="GG135" s="99"/>
      <c r="GH135" s="99"/>
      <c r="GI135" s="99"/>
      <c r="GJ135" s="99"/>
      <c r="GK135" s="99"/>
      <c r="GL135" s="99"/>
      <c r="GM135" s="99"/>
      <c r="GN135" s="99"/>
      <c r="GO135" s="99"/>
      <c r="GP135" s="99"/>
      <c r="GQ135" s="99"/>
      <c r="GR135" s="99"/>
      <c r="GS135" s="99"/>
      <c r="GT135" s="99"/>
      <c r="GU135" s="99"/>
      <c r="GV135" s="99"/>
      <c r="GW135" s="99"/>
      <c r="GX135" s="99"/>
      <c r="GY135" s="99"/>
      <c r="GZ135" s="99"/>
      <c r="HA135" s="99"/>
      <c r="HB135" s="99"/>
      <c r="HC135" s="99"/>
      <c r="HD135" s="99"/>
      <c r="HE135" s="99"/>
      <c r="HF135" s="99"/>
      <c r="HG135" s="99"/>
      <c r="HH135" s="99"/>
      <c r="HI135" s="99"/>
      <c r="HJ135" s="99"/>
      <c r="HK135" s="99"/>
      <c r="HL135" s="99"/>
      <c r="HM135" s="99"/>
      <c r="HN135" s="99"/>
      <c r="HO135" s="99"/>
      <c r="HP135" s="99"/>
      <c r="HQ135" s="99"/>
      <c r="HR135" s="99"/>
      <c r="HS135" s="99"/>
      <c r="HT135" s="99"/>
      <c r="HU135" s="99"/>
      <c r="HW135" s="99"/>
      <c r="HX135" s="99"/>
      <c r="HY135" s="99"/>
      <c r="HZ135" s="99"/>
      <c r="IA135" s="99"/>
      <c r="IB135" s="99"/>
      <c r="IC135" s="99"/>
      <c r="ID135" s="99"/>
      <c r="IE135" s="99"/>
      <c r="IF135" s="99"/>
      <c r="IG135" s="99"/>
      <c r="IH135" s="99"/>
      <c r="II135" s="99"/>
      <c r="IJ135" s="99"/>
      <c r="IK135" s="99"/>
      <c r="IL135" s="99"/>
      <c r="IM135" s="99"/>
      <c r="IN135" s="99"/>
      <c r="IO135" s="99"/>
      <c r="IP135" s="99"/>
      <c r="IQ135" s="99"/>
      <c r="IR135" s="99"/>
      <c r="IS135" s="99"/>
      <c r="IT135" s="99"/>
      <c r="IU135" s="99"/>
      <c r="IV135" s="99"/>
      <c r="IW135" s="99"/>
      <c r="IX135" s="99"/>
      <c r="IY135" s="99"/>
      <c r="IZ135" s="99"/>
      <c r="JA135" s="99"/>
      <c r="JB135" s="99"/>
      <c r="JC135" s="99"/>
      <c r="JD135" s="99"/>
      <c r="JE135" s="99"/>
      <c r="JF135" s="99"/>
      <c r="JG135" s="99"/>
      <c r="JH135" s="99"/>
      <c r="JI135" s="99"/>
      <c r="JJ135" s="99"/>
      <c r="JK135" s="99"/>
      <c r="JL135" s="99"/>
      <c r="JM135" s="99"/>
      <c r="JN135" s="99"/>
      <c r="JO135" s="99"/>
      <c r="JP135" s="99"/>
      <c r="JQ135" s="99"/>
      <c r="JR135" s="99"/>
      <c r="JS135" s="99"/>
      <c r="JT135" s="99"/>
      <c r="JU135" s="99"/>
      <c r="JV135" s="99"/>
      <c r="JW135" s="99"/>
      <c r="JX135" s="99"/>
      <c r="JY135" s="99"/>
      <c r="KH135" s="103"/>
      <c r="KI135" s="100"/>
      <c r="KJ135" s="100"/>
      <c r="KK135" s="100"/>
      <c r="KL135" s="100"/>
      <c r="KM135" s="100"/>
      <c r="KN135" s="100"/>
      <c r="KO135" s="100"/>
      <c r="KP135" s="100"/>
      <c r="KQ135" s="100"/>
      <c r="KR135" s="100"/>
      <c r="KS135" s="100"/>
      <c r="KT135" s="100"/>
      <c r="KU135" s="100"/>
      <c r="KV135" s="100"/>
      <c r="KW135" s="100"/>
      <c r="KX135" s="100"/>
      <c r="KY135" s="100"/>
      <c r="KZ135" s="100"/>
      <c r="LA135" s="100"/>
      <c r="LB135" s="100"/>
      <c r="LC135" s="100"/>
      <c r="LD135" s="100"/>
      <c r="LE135" s="100"/>
      <c r="LF135" s="100"/>
      <c r="LG135" s="100"/>
      <c r="LH135" s="100"/>
      <c r="LI135" s="100"/>
      <c r="LJ135" s="100"/>
      <c r="LK135" s="100"/>
      <c r="LL135" s="100"/>
      <c r="LM135" s="100"/>
      <c r="LN135" s="100"/>
      <c r="LO135" s="100"/>
      <c r="LP135" s="100"/>
      <c r="LQ135" s="100"/>
      <c r="LR135" s="100"/>
      <c r="LS135" s="100"/>
      <c r="LT135" s="100"/>
      <c r="LU135" s="100"/>
      <c r="LV135" s="100"/>
      <c r="LW135" s="100"/>
      <c r="LX135" s="100"/>
      <c r="LY135" s="100"/>
      <c r="LZ135" s="100"/>
      <c r="MA135" s="100"/>
      <c r="MB135" s="100"/>
      <c r="MC135" s="100"/>
      <c r="MD135" s="100"/>
      <c r="ME135" s="100"/>
      <c r="MF135" s="100"/>
      <c r="MG135" s="100"/>
      <c r="MH135" s="100"/>
      <c r="MI135" s="100"/>
      <c r="MJ135" s="100"/>
      <c r="MK135" s="100"/>
      <c r="ML135" s="100"/>
      <c r="MM135" s="100"/>
      <c r="MN135" s="100"/>
      <c r="MO135" s="100"/>
      <c r="MP135" s="100"/>
      <c r="MQ135" s="100"/>
      <c r="MR135" s="100"/>
      <c r="MS135" s="100"/>
      <c r="MT135" s="100"/>
      <c r="MU135" s="100"/>
      <c r="MV135" s="100"/>
      <c r="MW135" s="100"/>
      <c r="MX135" s="100"/>
      <c r="MY135" s="100"/>
      <c r="MZ135" s="100"/>
      <c r="NA135" s="100"/>
      <c r="NB135" s="100"/>
      <c r="NC135" s="100"/>
      <c r="ND135" s="100"/>
      <c r="NG135" s="100"/>
      <c r="NH135" s="100"/>
      <c r="NI135" s="100"/>
      <c r="NJ135" s="100"/>
      <c r="NK135" s="100"/>
      <c r="NL135" s="100"/>
      <c r="NM135" s="100"/>
      <c r="NN135" s="100"/>
      <c r="NO135" s="100"/>
      <c r="NP135" s="100"/>
      <c r="NQ135" s="100"/>
      <c r="NR135" s="100"/>
      <c r="NS135" s="100"/>
      <c r="NT135" s="100"/>
      <c r="NU135" s="100"/>
      <c r="NV135" s="100"/>
      <c r="NW135" s="100"/>
      <c r="NX135" s="100"/>
      <c r="NY135" s="100"/>
      <c r="NZ135" s="100"/>
      <c r="OA135" s="100"/>
      <c r="OB135" s="100"/>
      <c r="OC135" s="100"/>
      <c r="OD135" s="100"/>
      <c r="OE135" s="100"/>
      <c r="OF135" s="100"/>
      <c r="OG135" s="100"/>
      <c r="OH135" s="100"/>
      <c r="OI135" s="100"/>
      <c r="OJ135" s="100"/>
      <c r="OK135" s="100"/>
      <c r="OL135" s="100"/>
      <c r="OM135" s="100"/>
      <c r="ON135" s="100"/>
      <c r="OO135" s="100"/>
      <c r="OP135" s="100"/>
      <c r="OQ135" s="100"/>
      <c r="OR135" s="100"/>
      <c r="OS135" s="100"/>
      <c r="OT135" s="100"/>
      <c r="OU135" s="100"/>
      <c r="OV135" s="100"/>
      <c r="OW135" s="100"/>
      <c r="OX135" s="100"/>
      <c r="OY135" s="100"/>
      <c r="OZ135" s="100"/>
      <c r="PA135" s="100"/>
      <c r="PB135" s="100"/>
      <c r="PC135" s="100"/>
      <c r="PD135" s="100"/>
      <c r="PE135" s="100"/>
      <c r="PF135" s="100"/>
      <c r="PG135" s="100"/>
      <c r="PH135" s="100"/>
      <c r="PI135" s="100"/>
      <c r="PJ135" s="100"/>
      <c r="PK135" s="100"/>
    </row>
    <row r="136" spans="1:427" x14ac:dyDescent="0.2">
      <c r="A136" s="92"/>
      <c r="B136" s="92"/>
      <c r="C136" s="101"/>
      <c r="D136" s="98"/>
      <c r="E136" s="98"/>
      <c r="F136" s="98"/>
      <c r="G136" s="98"/>
      <c r="H136" s="98"/>
      <c r="I136" s="98"/>
      <c r="J136" s="98"/>
      <c r="K136" s="98"/>
      <c r="L136" s="98"/>
      <c r="M136" s="98"/>
      <c r="N136" s="98"/>
      <c r="O136" s="98"/>
      <c r="P136" s="98"/>
      <c r="Q136" s="98"/>
      <c r="R136" s="98"/>
      <c r="S136" s="98"/>
      <c r="T136" s="98"/>
      <c r="U136" s="98"/>
      <c r="V136" s="98"/>
      <c r="W136" s="98"/>
      <c r="X136" s="98"/>
      <c r="Y136" s="98"/>
      <c r="Z136" s="98"/>
      <c r="AA136" s="98"/>
      <c r="AB136" s="98"/>
      <c r="AC136" s="98"/>
      <c r="AD136" s="98"/>
      <c r="AE136" s="98"/>
      <c r="AF136" s="98"/>
      <c r="AG136" s="98"/>
      <c r="AH136" s="98"/>
      <c r="AI136" s="98"/>
      <c r="AJ136" s="98"/>
      <c r="AK136" s="98"/>
      <c r="AL136" s="98"/>
      <c r="AM136" s="98"/>
      <c r="AN136" s="98"/>
      <c r="AO136" s="98"/>
      <c r="AP136" s="98"/>
      <c r="AQ136" s="98"/>
      <c r="AR136" s="98"/>
      <c r="AS136" s="98"/>
      <c r="AT136" s="98"/>
      <c r="AU136" s="98"/>
      <c r="AV136" s="98"/>
      <c r="AW136" s="98"/>
      <c r="AX136" s="98"/>
      <c r="AY136" s="98"/>
      <c r="AZ136" s="98"/>
      <c r="BA136" s="98"/>
      <c r="BB136" s="98"/>
      <c r="BC136" s="98"/>
      <c r="BD136" s="98"/>
      <c r="BE136" s="98"/>
      <c r="BF136" s="98"/>
      <c r="BG136" s="98"/>
      <c r="BH136" s="98"/>
      <c r="BI136" s="98"/>
      <c r="BJ136" s="98"/>
      <c r="BK136" s="98"/>
      <c r="BL136" s="98"/>
      <c r="BM136" s="98"/>
      <c r="BN136" s="98"/>
      <c r="BO136" s="98"/>
      <c r="BP136" s="98"/>
      <c r="BQ136" s="98"/>
      <c r="BR136" s="98"/>
      <c r="BS136" s="98"/>
      <c r="BT136" s="98"/>
      <c r="BU136" s="98"/>
      <c r="BV136" s="98"/>
      <c r="BW136" s="98"/>
      <c r="BX136" s="98"/>
      <c r="EB136" s="92"/>
      <c r="EC136" s="92"/>
      <c r="ED136" s="92"/>
      <c r="EE136" s="92"/>
      <c r="EF136" s="92"/>
      <c r="EG136" s="92"/>
      <c r="EH136" s="92"/>
      <c r="EI136" s="92"/>
      <c r="EJ136" s="92"/>
      <c r="EK136" s="92"/>
      <c r="EL136" s="92"/>
      <c r="EM136" s="92"/>
      <c r="EN136" s="92"/>
      <c r="EO136" s="92"/>
      <c r="EP136" s="92"/>
      <c r="JY136" s="94"/>
      <c r="KJ136" s="100"/>
      <c r="KK136" s="100"/>
      <c r="KL136" s="100"/>
      <c r="KM136" s="100"/>
      <c r="KN136" s="100"/>
      <c r="KO136" s="100"/>
      <c r="KP136" s="100"/>
      <c r="KQ136" s="100"/>
      <c r="KR136" s="100"/>
      <c r="KS136" s="100"/>
      <c r="KT136" s="100"/>
      <c r="KU136" s="100"/>
      <c r="KV136" s="100"/>
      <c r="KW136" s="100"/>
      <c r="KX136" s="100"/>
      <c r="KY136" s="100"/>
      <c r="KZ136" s="100"/>
      <c r="LA136" s="100"/>
      <c r="LB136" s="100"/>
      <c r="LC136" s="100"/>
      <c r="LD136" s="100"/>
      <c r="LE136" s="100"/>
      <c r="LF136" s="100"/>
      <c r="LG136" s="100"/>
      <c r="LH136" s="100"/>
      <c r="LI136" s="100"/>
      <c r="LJ136" s="100"/>
      <c r="LK136" s="100"/>
      <c r="LL136" s="100"/>
      <c r="LM136" s="100"/>
      <c r="LN136" s="100"/>
      <c r="LO136" s="100"/>
      <c r="LP136" s="100"/>
      <c r="LQ136" s="100"/>
      <c r="LR136" s="100"/>
      <c r="LS136" s="100"/>
      <c r="LT136" s="100"/>
      <c r="LU136" s="100"/>
      <c r="LV136" s="100"/>
      <c r="LW136" s="100"/>
      <c r="LX136" s="100"/>
      <c r="LY136" s="100"/>
      <c r="LZ136" s="100"/>
      <c r="MA136" s="100"/>
      <c r="MB136" s="100"/>
      <c r="MC136" s="100"/>
      <c r="MD136" s="100"/>
      <c r="ME136" s="100"/>
      <c r="MF136" s="100"/>
      <c r="MG136" s="100"/>
      <c r="MH136" s="100"/>
      <c r="MI136" s="100"/>
      <c r="MJ136" s="100"/>
      <c r="MK136" s="100"/>
      <c r="ML136" s="100"/>
      <c r="MM136" s="100"/>
      <c r="MN136" s="100"/>
      <c r="MO136" s="100"/>
      <c r="MP136" s="100"/>
      <c r="MQ136" s="100"/>
      <c r="MR136" s="100"/>
      <c r="MS136" s="100"/>
      <c r="MT136" s="100"/>
      <c r="MU136" s="100"/>
      <c r="MV136" s="100"/>
      <c r="MW136" s="100"/>
      <c r="MX136" s="100"/>
      <c r="MY136" s="100"/>
      <c r="MZ136" s="100"/>
      <c r="NA136" s="100"/>
      <c r="NB136" s="100"/>
      <c r="NC136" s="100"/>
      <c r="ND136" s="100"/>
      <c r="NG136" s="100"/>
      <c r="NH136" s="100"/>
      <c r="NI136" s="100"/>
      <c r="NJ136" s="103"/>
      <c r="NK136" s="103"/>
      <c r="NL136" s="103"/>
      <c r="NM136" s="103"/>
      <c r="NT136" s="103"/>
      <c r="NU136" s="103"/>
      <c r="NV136" s="103"/>
      <c r="NW136" s="103"/>
    </row>
    <row r="137" spans="1:427" x14ac:dyDescent="0.2">
      <c r="A137" s="92"/>
      <c r="B137" s="92" t="s">
        <v>108</v>
      </c>
      <c r="C137" s="101"/>
      <c r="D137" s="98"/>
      <c r="E137" s="98"/>
      <c r="F137" s="98"/>
      <c r="G137" s="98"/>
      <c r="H137" s="98"/>
      <c r="I137" s="98"/>
      <c r="J137" s="98"/>
      <c r="K137" s="98"/>
      <c r="L137" s="98"/>
      <c r="M137" s="98"/>
      <c r="N137" s="98"/>
      <c r="O137" s="98"/>
      <c r="P137" s="98"/>
      <c r="Q137" s="98"/>
      <c r="R137" s="98"/>
      <c r="S137" s="98"/>
      <c r="T137" s="98"/>
      <c r="U137" s="98"/>
      <c r="V137" s="98"/>
      <c r="W137" s="98"/>
      <c r="X137" s="98"/>
      <c r="Y137" s="98"/>
      <c r="Z137" s="98"/>
      <c r="AA137" s="98"/>
      <c r="AB137" s="98"/>
      <c r="AC137" s="98"/>
      <c r="AD137" s="98"/>
      <c r="AE137" s="98"/>
      <c r="AF137" s="98"/>
      <c r="AG137" s="98"/>
      <c r="AH137" s="98"/>
      <c r="AI137" s="98"/>
      <c r="AJ137" s="98"/>
      <c r="AK137" s="98"/>
      <c r="AL137" s="98"/>
      <c r="AM137" s="98"/>
      <c r="AN137" s="98"/>
      <c r="AO137" s="98"/>
      <c r="AP137" s="98"/>
      <c r="AQ137" s="98"/>
      <c r="AR137" s="98"/>
      <c r="AS137" s="98"/>
      <c r="AT137" s="98"/>
      <c r="AU137" s="98"/>
      <c r="AV137" s="98"/>
      <c r="AW137" s="98"/>
      <c r="AX137" s="98"/>
      <c r="AY137" s="98"/>
      <c r="AZ137" s="98"/>
      <c r="BA137" s="98"/>
      <c r="BB137" s="98"/>
      <c r="BC137" s="98"/>
      <c r="BD137" s="98"/>
      <c r="BE137" s="98"/>
      <c r="BF137" s="98"/>
      <c r="BG137" s="98"/>
      <c r="BH137" s="98"/>
      <c r="BI137" s="98"/>
      <c r="BJ137" s="98"/>
      <c r="BK137" s="98"/>
      <c r="BL137" s="98"/>
      <c r="BM137" s="98"/>
      <c r="BN137" s="98"/>
      <c r="BO137" s="98"/>
      <c r="BP137" s="98"/>
      <c r="BQ137" s="98"/>
      <c r="BR137" s="98"/>
      <c r="BS137" s="98"/>
      <c r="BT137" s="98"/>
      <c r="BU137" s="92"/>
      <c r="BV137" s="92"/>
      <c r="BW137" s="92"/>
      <c r="BX137" s="92"/>
      <c r="EB137" s="92"/>
      <c r="EC137" s="92"/>
      <c r="ED137" s="92"/>
      <c r="EE137" s="92"/>
      <c r="EF137" s="92"/>
      <c r="EG137" s="92"/>
      <c r="EH137" s="92"/>
      <c r="EI137" s="92"/>
      <c r="EJ137" s="92"/>
      <c r="EK137" s="92"/>
      <c r="EL137" s="92"/>
      <c r="EM137" s="92"/>
      <c r="EN137" s="92"/>
      <c r="EO137" s="92"/>
      <c r="EP137" s="92"/>
      <c r="JY137" s="94"/>
      <c r="KJ137" s="100"/>
      <c r="KK137" s="100"/>
      <c r="KL137" s="100"/>
      <c r="KM137" s="100"/>
      <c r="KN137" s="100"/>
      <c r="KO137" s="100"/>
      <c r="KP137" s="100"/>
      <c r="KQ137" s="100"/>
      <c r="KR137" s="100"/>
      <c r="KS137" s="100"/>
      <c r="KT137" s="100"/>
      <c r="KU137" s="100"/>
      <c r="KV137" s="100"/>
      <c r="KW137" s="100"/>
      <c r="KX137" s="100"/>
      <c r="KY137" s="100"/>
      <c r="KZ137" s="100"/>
      <c r="LA137" s="100"/>
      <c r="LB137" s="100"/>
      <c r="LC137" s="100"/>
      <c r="LD137" s="100"/>
      <c r="LE137" s="100"/>
      <c r="LF137" s="100"/>
      <c r="LG137" s="100"/>
      <c r="LH137" s="100"/>
      <c r="LI137" s="100"/>
      <c r="LJ137" s="100"/>
      <c r="LK137" s="100"/>
      <c r="LL137" s="100"/>
      <c r="LM137" s="100"/>
      <c r="LN137" s="100"/>
      <c r="LO137" s="100"/>
      <c r="LP137" s="100"/>
      <c r="LQ137" s="100"/>
      <c r="LR137" s="100"/>
      <c r="LS137" s="100"/>
      <c r="LT137" s="100"/>
      <c r="LU137" s="100"/>
      <c r="LV137" s="100"/>
      <c r="LW137" s="100"/>
      <c r="LX137" s="100"/>
      <c r="LY137" s="100"/>
      <c r="LZ137" s="100"/>
      <c r="MA137" s="100"/>
      <c r="MB137" s="100"/>
      <c r="MC137" s="100"/>
      <c r="MD137" s="100"/>
      <c r="ME137" s="100"/>
      <c r="MF137" s="100"/>
      <c r="MG137" s="100"/>
      <c r="MH137" s="100"/>
      <c r="MI137" s="100"/>
      <c r="MJ137" s="100"/>
      <c r="MK137" s="100"/>
      <c r="ML137" s="100"/>
      <c r="MM137" s="100"/>
      <c r="MN137" s="100"/>
      <c r="MO137" s="100"/>
      <c r="MP137" s="100"/>
      <c r="MQ137" s="100"/>
      <c r="MR137" s="100"/>
      <c r="MS137" s="100"/>
      <c r="MT137" s="100"/>
      <c r="MU137" s="100"/>
      <c r="MV137" s="100"/>
      <c r="MW137" s="100"/>
      <c r="MX137" s="100"/>
      <c r="MY137" s="100"/>
      <c r="MZ137" s="100"/>
      <c r="NA137" s="100"/>
      <c r="NE137" s="100"/>
      <c r="NF137" s="100"/>
    </row>
    <row r="138" spans="1:427" x14ac:dyDescent="0.2">
      <c r="A138" s="92" t="s">
        <v>31</v>
      </c>
      <c r="B138" s="92"/>
      <c r="C138" s="101"/>
      <c r="D138" s="98"/>
      <c r="E138" s="98"/>
      <c r="F138" s="98"/>
      <c r="G138" s="98"/>
      <c r="H138" s="98"/>
      <c r="I138" s="98"/>
      <c r="J138" s="98"/>
      <c r="K138" s="98"/>
      <c r="L138" s="98"/>
      <c r="M138" s="98"/>
      <c r="N138" s="98"/>
      <c r="O138" s="98"/>
      <c r="P138" s="98"/>
      <c r="Q138" s="98"/>
      <c r="R138" s="98"/>
      <c r="S138" s="98"/>
      <c r="T138" s="98"/>
      <c r="U138" s="98"/>
      <c r="V138" s="98"/>
      <c r="W138" s="98"/>
      <c r="X138" s="98"/>
      <c r="Y138" s="98"/>
      <c r="Z138" s="98"/>
      <c r="AA138" s="98"/>
      <c r="AB138" s="98"/>
      <c r="AC138" s="98"/>
      <c r="AD138" s="98"/>
      <c r="AE138" s="98"/>
      <c r="AF138" s="98"/>
      <c r="AG138" s="98"/>
      <c r="AH138" s="98"/>
      <c r="AI138" s="98"/>
      <c r="AJ138" s="98"/>
      <c r="AK138" s="98"/>
      <c r="AL138" s="98"/>
      <c r="AM138" s="98"/>
      <c r="AN138" s="98"/>
      <c r="AO138" s="98"/>
      <c r="AP138" s="98"/>
      <c r="AQ138" s="98"/>
      <c r="AR138" s="98"/>
      <c r="AS138" s="98"/>
      <c r="AT138" s="98"/>
      <c r="AU138" s="98"/>
      <c r="AV138" s="98"/>
      <c r="AW138" s="98"/>
      <c r="AX138" s="98"/>
      <c r="AY138" s="98"/>
      <c r="AZ138" s="98"/>
      <c r="BA138" s="98"/>
      <c r="BB138" s="98"/>
      <c r="BC138" s="98"/>
      <c r="BD138" s="98"/>
      <c r="BE138" s="98"/>
      <c r="BF138" s="98"/>
      <c r="BG138" s="98"/>
      <c r="BH138" s="98"/>
      <c r="BI138" s="98"/>
      <c r="BJ138" s="98"/>
      <c r="BK138" s="98"/>
      <c r="BL138" s="98"/>
      <c r="BM138" s="98"/>
      <c r="BN138" s="98"/>
      <c r="BO138" s="98"/>
      <c r="BP138" s="98"/>
      <c r="BQ138" s="98"/>
      <c r="BR138" s="98"/>
      <c r="BS138" s="98"/>
      <c r="BT138" s="98"/>
      <c r="BU138" s="92"/>
      <c r="BV138" s="92"/>
      <c r="BW138" s="92"/>
      <c r="BX138" s="92"/>
      <c r="BY138" s="98" t="s">
        <v>150</v>
      </c>
      <c r="BZ138" s="98"/>
      <c r="CA138" s="98"/>
      <c r="CB138" s="98"/>
      <c r="CC138" s="101"/>
      <c r="CD138" s="101"/>
      <c r="CE138" s="101"/>
      <c r="CF138" s="101"/>
      <c r="CG138" s="92"/>
      <c r="CH138" s="92"/>
      <c r="CI138" s="92"/>
      <c r="CJ138" s="92"/>
      <c r="CK138" s="92"/>
      <c r="CL138" s="92"/>
      <c r="CM138" s="101"/>
      <c r="CN138" s="101"/>
      <c r="CO138" s="101"/>
      <c r="CP138" s="101"/>
      <c r="CQ138" s="92"/>
      <c r="CR138" s="92"/>
      <c r="CS138" s="92"/>
      <c r="CT138" s="92"/>
      <c r="CU138" s="92"/>
      <c r="CV138" s="92"/>
      <c r="CW138" s="92"/>
      <c r="CX138" s="92"/>
      <c r="CY138" s="92"/>
      <c r="CZ138" s="92"/>
      <c r="DA138" s="92"/>
      <c r="DB138" s="92"/>
      <c r="DC138" s="92"/>
      <c r="DD138" s="92"/>
      <c r="DE138" s="92"/>
      <c r="DF138" s="92"/>
      <c r="DG138" s="92"/>
      <c r="DH138" s="92"/>
      <c r="DI138" s="92"/>
      <c r="DJ138" s="92"/>
      <c r="DK138" s="92"/>
      <c r="DL138" s="92"/>
      <c r="DM138" s="92"/>
      <c r="DN138" s="92"/>
      <c r="DO138" s="92"/>
      <c r="DP138" s="92"/>
      <c r="DQ138" s="92"/>
      <c r="DR138" s="92"/>
      <c r="DS138" s="92"/>
      <c r="DT138" s="92"/>
      <c r="DU138" s="92"/>
      <c r="DV138" s="92"/>
      <c r="DW138" s="92"/>
      <c r="DX138" s="92"/>
      <c r="DY138" s="92"/>
      <c r="DZ138" s="92"/>
      <c r="EA138" s="92"/>
      <c r="EB138" s="92"/>
      <c r="EC138" s="92"/>
      <c r="ED138" s="92"/>
      <c r="EE138" s="92"/>
      <c r="EF138" s="92"/>
      <c r="EG138" s="92"/>
      <c r="EH138" s="92"/>
      <c r="EI138" s="92"/>
      <c r="EJ138" s="92"/>
      <c r="EK138" s="92"/>
      <c r="EL138" s="92"/>
      <c r="EM138" s="92"/>
      <c r="EN138" s="92"/>
      <c r="EO138" s="92"/>
      <c r="EP138" s="92"/>
      <c r="EU138" s="94"/>
      <c r="EV138" s="94" t="s">
        <v>108</v>
      </c>
      <c r="EW138" s="94"/>
      <c r="EX138" s="102"/>
      <c r="EY138" s="99"/>
      <c r="EZ138" s="99"/>
      <c r="FA138" s="99"/>
      <c r="FB138" s="99"/>
      <c r="FC138" s="99"/>
      <c r="FD138" s="99"/>
      <c r="FE138" s="99"/>
      <c r="FF138" s="99"/>
      <c r="FG138" s="99"/>
      <c r="FH138" s="99"/>
      <c r="FI138" s="99"/>
      <c r="FJ138" s="99"/>
      <c r="FK138" s="99"/>
      <c r="FL138" s="99"/>
      <c r="FM138" s="99"/>
      <c r="FN138" s="99"/>
      <c r="FO138" s="99"/>
      <c r="FP138" s="99"/>
      <c r="FQ138" s="99"/>
      <c r="FR138" s="99"/>
      <c r="FS138" s="99"/>
      <c r="FT138" s="99"/>
      <c r="FU138" s="99"/>
      <c r="FV138" s="99"/>
      <c r="FW138" s="99"/>
      <c r="FX138" s="99"/>
      <c r="FY138" s="99"/>
      <c r="FZ138" s="99"/>
      <c r="GA138" s="99"/>
      <c r="GB138" s="99"/>
      <c r="GC138" s="99"/>
      <c r="GD138" s="99"/>
      <c r="GE138" s="99"/>
      <c r="GF138" s="99"/>
      <c r="GG138" s="99"/>
      <c r="GH138" s="99"/>
      <c r="GI138" s="99"/>
      <c r="GJ138" s="99"/>
      <c r="GK138" s="99"/>
      <c r="GL138" s="99"/>
      <c r="GM138" s="99"/>
      <c r="GN138" s="99"/>
      <c r="GO138" s="99"/>
      <c r="GP138" s="99"/>
      <c r="GQ138" s="99"/>
      <c r="GR138" s="99"/>
      <c r="GS138" s="99"/>
      <c r="GT138" s="99"/>
      <c r="GU138" s="99"/>
      <c r="GV138" s="99"/>
      <c r="GW138" s="99"/>
      <c r="GX138" s="99"/>
      <c r="GY138" s="99"/>
      <c r="GZ138" s="99"/>
      <c r="HA138" s="99"/>
      <c r="HB138" s="99"/>
      <c r="HC138" s="99"/>
      <c r="HD138" s="99"/>
      <c r="HE138" s="99"/>
      <c r="HF138" s="99"/>
      <c r="HG138" s="99"/>
      <c r="HH138" s="99"/>
      <c r="HI138" s="99"/>
      <c r="HJ138" s="99"/>
      <c r="HK138" s="99"/>
      <c r="HL138" s="99"/>
      <c r="HM138" s="99"/>
      <c r="HN138" s="99"/>
      <c r="HO138" s="99"/>
      <c r="HP138" s="99"/>
      <c r="HQ138" s="99"/>
      <c r="HR138" s="99"/>
      <c r="HS138" s="99"/>
      <c r="HT138" s="99"/>
      <c r="HU138" s="99"/>
      <c r="HW138" s="99"/>
      <c r="HX138" s="99"/>
      <c r="HY138" s="99"/>
      <c r="HZ138" s="102"/>
      <c r="IA138" s="102"/>
      <c r="IB138" s="102"/>
      <c r="IC138" s="102"/>
      <c r="ID138" s="94"/>
      <c r="IE138" s="94"/>
      <c r="IF138" s="94"/>
      <c r="IG138" s="94"/>
      <c r="IH138" s="94"/>
      <c r="II138" s="94"/>
      <c r="IJ138" s="102"/>
      <c r="IK138" s="102"/>
      <c r="IL138" s="102"/>
      <c r="IM138" s="102"/>
      <c r="IN138" s="94"/>
      <c r="IO138" s="94"/>
      <c r="IP138" s="94"/>
      <c r="IQ138" s="94"/>
      <c r="IR138" s="94"/>
      <c r="IS138" s="94"/>
      <c r="IT138" s="94"/>
      <c r="IU138" s="94"/>
      <c r="IV138" s="94"/>
      <c r="IW138" s="94"/>
      <c r="IX138" s="94"/>
      <c r="IY138" s="94"/>
      <c r="IZ138" s="94"/>
      <c r="JA138" s="94"/>
      <c r="JB138" s="94"/>
      <c r="JC138" s="94"/>
      <c r="JD138" s="94"/>
      <c r="JE138" s="94"/>
      <c r="JF138" s="94"/>
      <c r="JG138" s="94"/>
      <c r="JH138" s="94"/>
      <c r="JI138" s="94"/>
      <c r="JJ138" s="94"/>
      <c r="JK138" s="94"/>
      <c r="JL138" s="94"/>
      <c r="JM138" s="94"/>
      <c r="JN138" s="94"/>
      <c r="JO138" s="94"/>
      <c r="JP138" s="94"/>
      <c r="JQ138" s="94"/>
      <c r="JR138" s="94"/>
      <c r="JS138" s="94"/>
      <c r="JT138" s="94"/>
      <c r="JU138" s="94"/>
      <c r="JV138" s="94"/>
      <c r="JW138" s="94"/>
      <c r="JX138" s="94"/>
      <c r="JY138" s="94"/>
      <c r="JZ138" s="99"/>
      <c r="KA138" s="99"/>
      <c r="KG138" s="96" t="s">
        <v>108</v>
      </c>
      <c r="KH138" s="103"/>
      <c r="KI138" s="100"/>
      <c r="KJ138" s="100"/>
      <c r="KK138" s="100"/>
      <c r="KL138" s="100"/>
      <c r="KM138" s="100"/>
      <c r="KN138" s="100"/>
      <c r="KO138" s="100"/>
      <c r="KP138" s="100"/>
      <c r="KQ138" s="100"/>
      <c r="KR138" s="100"/>
      <c r="KS138" s="100"/>
      <c r="KT138" s="100"/>
      <c r="KU138" s="100"/>
      <c r="KV138" s="100"/>
      <c r="KW138" s="100"/>
      <c r="KX138" s="100"/>
      <c r="KY138" s="100"/>
      <c r="KZ138" s="100"/>
      <c r="LA138" s="100"/>
      <c r="LB138" s="100"/>
      <c r="LC138" s="100"/>
      <c r="LD138" s="100"/>
      <c r="LE138" s="100"/>
      <c r="LF138" s="100"/>
      <c r="LG138" s="100"/>
      <c r="LH138" s="100"/>
      <c r="LI138" s="100"/>
      <c r="LJ138" s="100"/>
      <c r="LK138" s="100"/>
      <c r="LL138" s="100"/>
      <c r="LM138" s="100"/>
      <c r="LN138" s="100"/>
      <c r="LO138" s="100"/>
      <c r="LP138" s="100"/>
      <c r="LQ138" s="100"/>
      <c r="LR138" s="100"/>
      <c r="LS138" s="100"/>
      <c r="LT138" s="100"/>
      <c r="LU138" s="100"/>
      <c r="LV138" s="100"/>
      <c r="LW138" s="100"/>
      <c r="LX138" s="100"/>
      <c r="LY138" s="100"/>
      <c r="LZ138" s="100"/>
      <c r="MA138" s="100"/>
      <c r="MB138" s="100"/>
      <c r="MC138" s="100"/>
      <c r="MD138" s="100"/>
      <c r="ME138" s="100"/>
      <c r="MF138" s="100"/>
      <c r="MG138" s="100"/>
      <c r="MH138" s="100"/>
      <c r="MI138" s="100"/>
      <c r="MJ138" s="100"/>
      <c r="MK138" s="100"/>
      <c r="ML138" s="100"/>
      <c r="MM138" s="100"/>
      <c r="MN138" s="100"/>
      <c r="MO138" s="100"/>
      <c r="MP138" s="100"/>
      <c r="MQ138" s="100"/>
      <c r="MR138" s="100"/>
      <c r="MS138" s="100"/>
      <c r="MT138" s="100"/>
      <c r="MU138" s="100"/>
      <c r="MV138" s="100"/>
      <c r="MW138" s="100"/>
      <c r="MX138" s="100"/>
      <c r="MY138" s="100"/>
      <c r="MZ138" s="100"/>
      <c r="NA138" s="100"/>
      <c r="NE138" s="100"/>
      <c r="NF138" s="100"/>
    </row>
    <row r="139" spans="1:427" x14ac:dyDescent="0.2">
      <c r="A139" s="92"/>
      <c r="B139" s="92"/>
      <c r="C139" s="101">
        <v>1</v>
      </c>
      <c r="D139" s="98">
        <f>BZ169</f>
        <v>99119.482722443514</v>
      </c>
      <c r="E139" s="98">
        <f t="shared" ref="E139:Z139" si="739">CA169</f>
        <v>93764.982867493978</v>
      </c>
      <c r="F139" s="98">
        <f t="shared" si="739"/>
        <v>91398.455206416736</v>
      </c>
      <c r="G139" s="98">
        <f t="shared" si="739"/>
        <v>88102.740738531036</v>
      </c>
      <c r="H139" s="98">
        <f t="shared" si="739"/>
        <v>80634.235248079873</v>
      </c>
      <c r="I139" s="98">
        <f t="shared" si="739"/>
        <v>78310.20396904544</v>
      </c>
      <c r="J139" s="98">
        <f t="shared" si="739"/>
        <v>72412.343869203221</v>
      </c>
      <c r="K139" s="98">
        <f t="shared" si="739"/>
        <v>70812.155836913298</v>
      </c>
      <c r="L139" s="98">
        <f t="shared" si="739"/>
        <v>66067.481273410245</v>
      </c>
      <c r="M139" s="98">
        <f t="shared" si="739"/>
        <v>61882.586216349475</v>
      </c>
      <c r="N139" s="98">
        <f t="shared" si="739"/>
        <v>58170.066998042981</v>
      </c>
      <c r="O139" s="98">
        <f t="shared" si="739"/>
        <v>54858.435623534147</v>
      </c>
      <c r="P139" s="98">
        <f t="shared" si="739"/>
        <v>51889.042774944559</v>
      </c>
      <c r="Q139" s="98">
        <f t="shared" si="739"/>
        <v>49213.554590725558</v>
      </c>
      <c r="R139" s="98">
        <f t="shared" si="739"/>
        <v>46791.927253600676</v>
      </c>
      <c r="S139" s="98">
        <f t="shared" si="739"/>
        <v>44590.797110280349</v>
      </c>
      <c r="T139" s="98">
        <f t="shared" si="739"/>
        <v>42582.205527215054</v>
      </c>
      <c r="U139" s="98">
        <f t="shared" si="739"/>
        <v>40742.588658021821</v>
      </c>
      <c r="V139" s="98">
        <f t="shared" si="739"/>
        <v>40742.588658021821</v>
      </c>
      <c r="W139" s="98">
        <f t="shared" si="739"/>
        <v>38092.14108163763</v>
      </c>
      <c r="X139" s="98">
        <f t="shared" si="739"/>
        <v>36889.213054308646</v>
      </c>
      <c r="Y139" s="98">
        <f t="shared" si="739"/>
        <v>35758.315169254362</v>
      </c>
      <c r="Z139" s="98">
        <f t="shared" si="739"/>
        <v>34693.305269372417</v>
      </c>
      <c r="AA139" s="98">
        <f t="shared" ref="AA139:BE139" si="740">CW169</f>
        <v>33688.704465919771</v>
      </c>
      <c r="AB139" s="98">
        <f t="shared" si="740"/>
        <v>32739.61216258963</v>
      </c>
      <c r="AC139" s="98">
        <f t="shared" si="740"/>
        <v>31841.633453004797</v>
      </c>
      <c r="AD139" s="98">
        <f t="shared" si="740"/>
        <v>30990.816909314468</v>
      </c>
      <c r="AE139" s="98">
        <f t="shared" si="740"/>
        <v>30183.601119148374</v>
      </c>
      <c r="AF139" s="98">
        <f t="shared" si="740"/>
        <v>29416.768607446393</v>
      </c>
      <c r="AG139" s="98">
        <f t="shared" si="740"/>
        <v>28687.406009266528</v>
      </c>
      <c r="AH139" s="98">
        <f t="shared" si="740"/>
        <v>27992.869548508868</v>
      </c>
      <c r="AI139" s="98">
        <f t="shared" si="740"/>
        <v>27330.755032984107</v>
      </c>
      <c r="AJ139" s="98">
        <f t="shared" si="740"/>
        <v>26698.871704490171</v>
      </c>
      <c r="AK139" s="98">
        <f t="shared" si="740"/>
        <v>26095.219388519279</v>
      </c>
      <c r="AL139" s="98">
        <f t="shared" si="740"/>
        <v>25517.96847595647</v>
      </c>
      <c r="AM139" s="98">
        <f t="shared" si="740"/>
        <v>24965.442341950707</v>
      </c>
      <c r="AN139" s="98">
        <f t="shared" si="740"/>
        <v>25010.911202492654</v>
      </c>
      <c r="AO139" s="98">
        <f t="shared" si="740"/>
        <v>24201.890779798221</v>
      </c>
      <c r="AP139" s="98">
        <f t="shared" si="740"/>
        <v>23813.986475036909</v>
      </c>
      <c r="AQ139" s="98">
        <f t="shared" si="740"/>
        <v>23436.681905037924</v>
      </c>
      <c r="AR139" s="98">
        <f t="shared" si="740"/>
        <v>23069.633317048563</v>
      </c>
      <c r="AS139" s="98">
        <f t="shared" si="740"/>
        <v>22712.505272702652</v>
      </c>
      <c r="AT139" s="98">
        <f t="shared" si="740"/>
        <v>22364.971116668734</v>
      </c>
      <c r="AU139" s="98">
        <f t="shared" si="740"/>
        <v>22026.713308689941</v>
      </c>
      <c r="AV139" s="98">
        <f t="shared" si="740"/>
        <v>21697.423640808305</v>
      </c>
      <c r="AW139" s="98">
        <f t="shared" si="740"/>
        <v>21376.803358544446</v>
      </c>
      <c r="AX139" s="98">
        <f t="shared" si="740"/>
        <v>21064.563202167235</v>
      </c>
      <c r="AY139" s="98">
        <f t="shared" si="740"/>
        <v>20760.423381893477</v>
      </c>
      <c r="AZ139" s="98">
        <f t="shared" si="740"/>
        <v>20464.113498864765</v>
      </c>
      <c r="BA139" s="98">
        <f t="shared" si="740"/>
        <v>20175.372422021366</v>
      </c>
      <c r="BB139" s="98">
        <f t="shared" si="740"/>
        <v>19893.948129498127</v>
      </c>
      <c r="BC139" s="98">
        <f t="shared" si="740"/>
        <v>19619.597521876083</v>
      </c>
      <c r="BD139" s="98">
        <f t="shared" si="740"/>
        <v>19352.08621350961</v>
      </c>
      <c r="BE139" s="98">
        <f t="shared" si="740"/>
        <v>19091.18830718931</v>
      </c>
      <c r="BF139" s="98"/>
      <c r="BG139" s="98"/>
      <c r="BH139" s="98"/>
      <c r="BI139" s="98"/>
      <c r="BJ139" s="98"/>
      <c r="BK139" s="98"/>
      <c r="BL139" s="98"/>
      <c r="BM139" s="98"/>
      <c r="BN139" s="98"/>
      <c r="BO139" s="98"/>
      <c r="BP139" s="98"/>
      <c r="BQ139" s="98"/>
      <c r="BR139" s="98"/>
      <c r="BS139" s="98"/>
      <c r="BT139" s="98"/>
      <c r="BU139" s="92"/>
      <c r="BV139" s="92"/>
      <c r="BW139" s="92"/>
      <c r="BX139" s="92"/>
      <c r="BY139" s="98" t="s">
        <v>151</v>
      </c>
      <c r="BZ139" s="92">
        <f>HLOOKUP(BZ69,'M10'!$C$5:$BX$13,($EK$143+1),FALSE)</f>
        <v>0.68</v>
      </c>
      <c r="CA139" s="92">
        <f>HLOOKUP(CA69,'M10'!$C$5:$BX$13,($EK$143+1),FALSE)</f>
        <v>0.79</v>
      </c>
      <c r="CB139" s="92">
        <f>HLOOKUP(CB69,'M10'!$C$5:$BX$13,($EK$143+1),FALSE)</f>
        <v>0.85</v>
      </c>
      <c r="CC139" s="92">
        <f>HLOOKUP(CC69,'M10'!$C$5:$BX$13,($EK$143+1),FALSE)</f>
        <v>0.9</v>
      </c>
      <c r="CD139" s="92">
        <f>HLOOKUP(CD69,'M10'!$C$5:$BX$13,($EK$143+1),FALSE)</f>
        <v>0.9</v>
      </c>
      <c r="CE139" s="92">
        <f>HLOOKUP(CE69,'M10'!$C$5:$BX$13,($EK$143+1),FALSE)</f>
        <v>0.95</v>
      </c>
      <c r="CF139" s="92">
        <f>HLOOKUP(CF69,'M10'!$C$5:$BX$13,($EK$143+1),FALSE)</f>
        <v>0.95</v>
      </c>
      <c r="CG139" s="92">
        <f>HLOOKUP(CG69,'M10'!$C$5:$BX$13,($EK$143+1),FALSE)</f>
        <v>1</v>
      </c>
      <c r="CH139" s="92">
        <f>HLOOKUP(CH69,'M10'!$C$5:$BX$13,($EK$143+1),FALSE)</f>
        <v>1</v>
      </c>
      <c r="CI139" s="92">
        <f>HLOOKUP(CI69,'M10'!$C$5:$BX$13,($EK$143+1),FALSE)</f>
        <v>1</v>
      </c>
      <c r="CJ139" s="92">
        <f>HLOOKUP(CJ69,'M10'!$C$5:$BX$13,($EK$143+1),FALSE)</f>
        <v>1</v>
      </c>
      <c r="CK139" s="92">
        <f>HLOOKUP(CK69,'M10'!$C$5:$BX$13,($EK$143+1),FALSE)</f>
        <v>1</v>
      </c>
      <c r="CL139" s="92">
        <f>HLOOKUP(CL69,'M10'!$C$5:$BX$13,($EK$143+1),FALSE)</f>
        <v>1</v>
      </c>
      <c r="CM139" s="92">
        <f>HLOOKUP(CM69,'M10'!$C$5:$BX$13,($EK$143+1),FALSE)</f>
        <v>1</v>
      </c>
      <c r="CN139" s="92">
        <f>HLOOKUP(CN69,'M10'!$C$5:$BX$13,($EK$143+1),FALSE)</f>
        <v>1</v>
      </c>
      <c r="CO139" s="92">
        <f>HLOOKUP(CO69,'M10'!$C$5:$BX$13,($EK$143+1),FALSE)</f>
        <v>1</v>
      </c>
      <c r="CP139" s="92">
        <f>HLOOKUP(CP69,'M10'!$C$5:$BX$13,($EK$143+1),FALSE)</f>
        <v>1</v>
      </c>
      <c r="CQ139" s="92">
        <f>HLOOKUP(CQ69,'M10'!$C$5:$BX$13,($EK$143+1),FALSE)</f>
        <v>1</v>
      </c>
      <c r="CR139" s="92">
        <f>HLOOKUP(CR69,'M10'!$C$5:$BX$13,($EK$143+1),FALSE)</f>
        <v>1</v>
      </c>
      <c r="CS139" s="92">
        <f>HLOOKUP(CS69,'M10'!$C$5:$BX$13,($EK$143+1),FALSE)</f>
        <v>1</v>
      </c>
      <c r="CT139" s="92">
        <f>HLOOKUP(CT69,'M10'!$C$5:$BX$13,($EK$143+1),FALSE)</f>
        <v>1</v>
      </c>
      <c r="CU139" s="92">
        <f>HLOOKUP(CU69,'M10'!$C$5:$BX$13,($EK$143+1),FALSE)</f>
        <v>1</v>
      </c>
      <c r="CV139" s="92">
        <f>HLOOKUP(CV69,'M10'!$C$5:$BX$13,($EK$143+1),FALSE)</f>
        <v>1</v>
      </c>
      <c r="CW139" s="92">
        <f>HLOOKUP(CW69,'M10'!$C$5:$BX$13,($EK$143+1),FALSE)</f>
        <v>1</v>
      </c>
      <c r="CX139" s="92">
        <f>HLOOKUP(CX69,'M10'!$C$5:$BX$13,($EK$143+1),FALSE)</f>
        <v>1</v>
      </c>
      <c r="CY139" s="92">
        <f>HLOOKUP(CY69,'M10'!$C$5:$BX$13,($EK$143+1),FALSE)</f>
        <v>1</v>
      </c>
      <c r="CZ139" s="92">
        <f>HLOOKUP(CZ69,'M10'!$C$5:$BX$13,($EK$143+1),FALSE)</f>
        <v>1</v>
      </c>
      <c r="DA139" s="92">
        <f>HLOOKUP(DA69,'M10'!$C$5:$BX$13,($EK$143+1),FALSE)</f>
        <v>1</v>
      </c>
      <c r="DB139" s="92">
        <f>HLOOKUP(DB69,'M10'!$C$5:$BX$13,($EK$143+1),FALSE)</f>
        <v>1</v>
      </c>
      <c r="DC139" s="92">
        <f>HLOOKUP(DC69,'M10'!$C$5:$BX$13,($EK$143+1),FALSE)</f>
        <v>1</v>
      </c>
      <c r="DD139" s="92">
        <f>HLOOKUP(DD69,'M10'!$C$5:$BX$13,($EK$143+1),FALSE)</f>
        <v>1</v>
      </c>
      <c r="DE139" s="92">
        <f>HLOOKUP(DE69,'M10'!$C$5:$BX$13,($EK$143+1),FALSE)</f>
        <v>1</v>
      </c>
      <c r="DF139" s="92">
        <f>HLOOKUP(DF69,'M10'!$C$5:$BX$13,($EK$143+1),FALSE)</f>
        <v>1</v>
      </c>
      <c r="DG139" s="92">
        <f>HLOOKUP(DG69,'M10'!$C$5:$BX$13,($EK$143+1),FALSE)</f>
        <v>1</v>
      </c>
      <c r="DH139" s="92">
        <f>HLOOKUP(DH69,'M10'!$C$5:$BX$13,($EK$143+1),FALSE)</f>
        <v>1</v>
      </c>
      <c r="DI139" s="92">
        <f>HLOOKUP(DI69,'M10'!$C$5:$BX$13,($EK$143+1),FALSE)</f>
        <v>1</v>
      </c>
      <c r="DJ139" s="92">
        <f>HLOOKUP(DJ69,'M10'!$C$5:$BX$13,($EK$143+1),FALSE)</f>
        <v>1</v>
      </c>
      <c r="DK139" s="92">
        <f>HLOOKUP(DK69,'M10'!$C$5:$BX$13,($EK$143+1),FALSE)</f>
        <v>1</v>
      </c>
      <c r="DL139" s="92">
        <f>HLOOKUP(DL69,'M10'!$C$5:$BX$13,($EK$143+1),FALSE)</f>
        <v>1</v>
      </c>
      <c r="DM139" s="92">
        <f>HLOOKUP(DM69,'M10'!$C$5:$BX$13,($EK$143+1),FALSE)</f>
        <v>1</v>
      </c>
      <c r="DN139" s="92">
        <f>HLOOKUP(DN69,'M10'!$C$5:$BX$13,($EK$143+1),FALSE)</f>
        <v>1</v>
      </c>
      <c r="DO139" s="92">
        <f>HLOOKUP(DO69,'M10'!$C$5:$BX$13,($EK$143+1),FALSE)</f>
        <v>1</v>
      </c>
      <c r="DP139" s="92">
        <f>HLOOKUP(DP69,'M10'!$C$5:$BX$13,($EK$143+1),FALSE)</f>
        <v>1</v>
      </c>
      <c r="DQ139" s="92">
        <f>HLOOKUP(DQ69,'M10'!$C$5:$BX$13,($EK$143+1),FALSE)</f>
        <v>1</v>
      </c>
      <c r="DR139" s="92">
        <f>HLOOKUP(DR69,'M10'!$C$5:$BX$13,($EK$143+1),FALSE)</f>
        <v>1</v>
      </c>
      <c r="DS139" s="92">
        <f>HLOOKUP(DS69,'M10'!$C$5:$BX$13,($EK$143+1),FALSE)</f>
        <v>1</v>
      </c>
      <c r="DT139" s="92">
        <f>HLOOKUP(DT69,'M10'!$C$5:$BX$13,($EK$143+1),FALSE)</f>
        <v>1</v>
      </c>
      <c r="DU139" s="92">
        <f>HLOOKUP(DU69,'M10'!$C$5:$BX$13,($EK$143+1),FALSE)</f>
        <v>1</v>
      </c>
      <c r="DV139" s="92">
        <f>HLOOKUP(DV69,'M10'!$C$5:$BX$13,($EK$143+1),FALSE)</f>
        <v>1</v>
      </c>
      <c r="DW139" s="92">
        <f>HLOOKUP(DW69,'M10'!$C$5:$BX$13,($EK$143+1),FALSE)</f>
        <v>1</v>
      </c>
      <c r="DX139" s="92">
        <f>HLOOKUP(DX69,'M10'!$C$5:$BX$13,($EK$143+1),FALSE)</f>
        <v>1</v>
      </c>
      <c r="DY139" s="92">
        <f>HLOOKUP(DY69,'M10'!$C$5:$BX$13,($EK$143+1),FALSE)</f>
        <v>1</v>
      </c>
      <c r="DZ139" s="92">
        <f>HLOOKUP(DZ69,'M10'!$C$5:$BX$13,($EK$143+1),FALSE)</f>
        <v>1</v>
      </c>
      <c r="EA139" s="92">
        <f>HLOOKUP(EA69,'M10'!$C$5:$BX$13,($EK$143+1),FALSE)</f>
        <v>1</v>
      </c>
      <c r="EB139" s="92"/>
      <c r="EC139" s="92"/>
      <c r="ED139" s="92"/>
      <c r="EE139" s="92"/>
      <c r="EF139" s="92"/>
      <c r="EG139" s="92"/>
      <c r="EH139" s="92"/>
      <c r="EI139" s="92"/>
      <c r="EM139" s="92"/>
      <c r="EN139" s="92"/>
      <c r="EO139" s="92"/>
      <c r="EP139" s="92"/>
      <c r="EU139" s="94" t="s">
        <v>31</v>
      </c>
      <c r="EV139" s="94"/>
      <c r="EW139" s="94"/>
      <c r="EX139" s="102">
        <v>1</v>
      </c>
      <c r="EY139" s="99">
        <f>HW169</f>
        <v>43729.18355401919</v>
      </c>
      <c r="EZ139" s="99">
        <f t="shared" ref="EZ139:GZ139" si="741">HX169</f>
        <v>71213.911038603008</v>
      </c>
      <c r="FA139" s="99">
        <f t="shared" si="741"/>
        <v>75269.316052343202</v>
      </c>
      <c r="FB139" s="99">
        <f t="shared" si="741"/>
        <v>78313.5473231387</v>
      </c>
      <c r="FC139" s="99">
        <f t="shared" si="741"/>
        <v>71674.875776071</v>
      </c>
      <c r="FD139" s="99">
        <f t="shared" si="741"/>
        <v>70067.024603882761</v>
      </c>
      <c r="FE139" s="99">
        <f t="shared" si="741"/>
        <v>64789.991882971306</v>
      </c>
      <c r="FF139" s="99">
        <f t="shared" si="741"/>
        <v>63730.940253221968</v>
      </c>
      <c r="FG139" s="99">
        <f t="shared" si="741"/>
        <v>59460.733146069222</v>
      </c>
      <c r="FH139" s="99">
        <f t="shared" si="741"/>
        <v>55694.32759471453</v>
      </c>
      <c r="FI139" s="99">
        <f t="shared" si="741"/>
        <v>52353.060298238684</v>
      </c>
      <c r="FJ139" s="99">
        <f t="shared" si="741"/>
        <v>52115.513842357439</v>
      </c>
      <c r="FK139" s="99">
        <f t="shared" si="741"/>
        <v>49294.590636197332</v>
      </c>
      <c r="FL139" s="99">
        <f t="shared" si="741"/>
        <v>46752.876861189281</v>
      </c>
      <c r="FM139" s="99">
        <f t="shared" si="741"/>
        <v>44452.330890920639</v>
      </c>
      <c r="FN139" s="99">
        <f t="shared" si="741"/>
        <v>42361.257254766329</v>
      </c>
      <c r="FO139" s="99">
        <f t="shared" si="741"/>
        <v>40453.095250854298</v>
      </c>
      <c r="FP139" s="99">
        <f t="shared" si="741"/>
        <v>40742.588658021821</v>
      </c>
      <c r="FQ139" s="99">
        <f t="shared" si="741"/>
        <v>40742.588658021821</v>
      </c>
      <c r="FR139" s="99">
        <f t="shared" si="741"/>
        <v>38092.14108163763</v>
      </c>
      <c r="FS139" s="99">
        <f t="shared" si="741"/>
        <v>36889.213054308646</v>
      </c>
      <c r="FT139" s="99">
        <f t="shared" si="741"/>
        <v>35758.315169254362</v>
      </c>
      <c r="FU139" s="99">
        <f t="shared" si="741"/>
        <v>34693.305269372417</v>
      </c>
      <c r="FV139" s="99">
        <f t="shared" si="741"/>
        <v>33688.704465919771</v>
      </c>
      <c r="FW139" s="99">
        <f t="shared" si="741"/>
        <v>32739.61216258963</v>
      </c>
      <c r="FX139" s="99">
        <f t="shared" si="741"/>
        <v>31841.633453004797</v>
      </c>
      <c r="FY139" s="99">
        <f t="shared" si="741"/>
        <v>30990.816909314468</v>
      </c>
      <c r="FZ139" s="99">
        <f t="shared" si="741"/>
        <v>30183.601119148374</v>
      </c>
      <c r="GA139" s="99">
        <f t="shared" si="741"/>
        <v>29416.768607446393</v>
      </c>
      <c r="GB139" s="99">
        <f t="shared" si="741"/>
        <v>28687.406009266528</v>
      </c>
      <c r="GC139" s="99">
        <f t="shared" si="741"/>
        <v>27992.869548508868</v>
      </c>
      <c r="GD139" s="99">
        <f t="shared" si="741"/>
        <v>27330.755032984107</v>
      </c>
      <c r="GE139" s="99">
        <f t="shared" si="741"/>
        <v>26698.871704490171</v>
      </c>
      <c r="GF139" s="99">
        <f t="shared" si="741"/>
        <v>26095.219388519279</v>
      </c>
      <c r="GG139" s="99">
        <f t="shared" si="741"/>
        <v>25517.96847595647</v>
      </c>
      <c r="GH139" s="99">
        <f t="shared" si="741"/>
        <v>24965.442341950707</v>
      </c>
      <c r="GI139" s="99">
        <f t="shared" si="741"/>
        <v>25010.911202492654</v>
      </c>
      <c r="GJ139" s="99">
        <f t="shared" si="741"/>
        <v>24201.890779798221</v>
      </c>
      <c r="GK139" s="99">
        <f t="shared" si="741"/>
        <v>23813.986475036909</v>
      </c>
      <c r="GL139" s="99">
        <f t="shared" si="741"/>
        <v>23436.681905037924</v>
      </c>
      <c r="GM139" s="99">
        <f t="shared" si="741"/>
        <v>23069.633317048563</v>
      </c>
      <c r="GN139" s="99">
        <f t="shared" si="741"/>
        <v>22712.505272702652</v>
      </c>
      <c r="GO139" s="99">
        <f t="shared" si="741"/>
        <v>22364.971116668734</v>
      </c>
      <c r="GP139" s="99">
        <f t="shared" si="741"/>
        <v>22026.713308689941</v>
      </c>
      <c r="GQ139" s="99">
        <f t="shared" si="741"/>
        <v>21697.423640808305</v>
      </c>
      <c r="GR139" s="99">
        <f t="shared" si="741"/>
        <v>21376.803358544446</v>
      </c>
      <c r="GS139" s="99">
        <f t="shared" si="741"/>
        <v>21064.563202167235</v>
      </c>
      <c r="GT139" s="99">
        <f t="shared" si="741"/>
        <v>20760.423381893477</v>
      </c>
      <c r="GU139" s="99">
        <f t="shared" si="741"/>
        <v>20464.113498864765</v>
      </c>
      <c r="GV139" s="99">
        <f t="shared" si="741"/>
        <v>20175.372422021366</v>
      </c>
      <c r="GW139" s="99">
        <f t="shared" si="741"/>
        <v>19893.948129498127</v>
      </c>
      <c r="GX139" s="99">
        <f t="shared" si="741"/>
        <v>19619.597521876083</v>
      </c>
      <c r="GY139" s="99">
        <f t="shared" si="741"/>
        <v>19352.08621350961</v>
      </c>
      <c r="GZ139" s="99">
        <f t="shared" si="741"/>
        <v>19091.18830718931</v>
      </c>
      <c r="HA139" s="99"/>
      <c r="HB139" s="99"/>
      <c r="HC139" s="99"/>
      <c r="HD139" s="99"/>
      <c r="HE139" s="99"/>
      <c r="HF139" s="99"/>
      <c r="HG139" s="99"/>
      <c r="HH139" s="99"/>
      <c r="HI139" s="99"/>
      <c r="HJ139" s="99"/>
      <c r="HK139" s="99"/>
      <c r="HL139" s="99"/>
      <c r="HM139" s="99"/>
      <c r="HN139" s="99"/>
      <c r="HO139" s="99"/>
      <c r="HP139" s="99"/>
      <c r="HQ139" s="99"/>
      <c r="HR139" s="94"/>
      <c r="HS139" s="94"/>
      <c r="HT139" s="94"/>
      <c r="HU139" s="94"/>
      <c r="HV139" s="99" t="s">
        <v>150</v>
      </c>
      <c r="HW139" s="94">
        <f>HLOOKUP(HW69,'M10'!$C$5:$BX$13,($KA$141+1),FALSE)</f>
        <v>0.3</v>
      </c>
      <c r="HX139" s="94">
        <f>HLOOKUP(HX69,'M10'!$C$5:$BX$13,($KA$141+1),FALSE)</f>
        <v>0.6</v>
      </c>
      <c r="HY139" s="94">
        <f>HLOOKUP(HY69,'M10'!$C$5:$BX$13,($KA$141+1),FALSE)</f>
        <v>0.7</v>
      </c>
      <c r="HZ139" s="94">
        <f>HLOOKUP(HZ69,'M10'!$C$5:$BX$13,($KA$141+1),FALSE)</f>
        <v>0.8</v>
      </c>
      <c r="IA139" s="94">
        <f>HLOOKUP(IA69,'M10'!$C$5:$BX$13,($KA$141+1),FALSE)</f>
        <v>0.8</v>
      </c>
      <c r="IB139" s="94">
        <f>HLOOKUP(IB69,'M10'!$C$5:$BX$13,($KA$141+1),FALSE)</f>
        <v>0.85</v>
      </c>
      <c r="IC139" s="94">
        <f>HLOOKUP(IC69,'M10'!$C$5:$BX$13,($KA$141+1),FALSE)</f>
        <v>0.85</v>
      </c>
      <c r="ID139" s="94">
        <f>HLOOKUP(ID69,'M10'!$C$5:$BX$13,($KA$141+1),FALSE)</f>
        <v>0.9</v>
      </c>
      <c r="IE139" s="94">
        <f>HLOOKUP(IE69,'M10'!$C$5:$BX$13,($KA$141+1),FALSE)</f>
        <v>0.9</v>
      </c>
      <c r="IF139" s="94">
        <f>HLOOKUP(IF69,'M10'!$C$5:$BX$13,($KA$141+1),FALSE)</f>
        <v>0.9</v>
      </c>
      <c r="IG139" s="94">
        <f>HLOOKUP(IG69,'M10'!$C$5:$BX$13,($KA$141+1),FALSE)</f>
        <v>0.9</v>
      </c>
      <c r="IH139" s="94">
        <f>HLOOKUP(IH69,'M10'!$C$5:$BX$13,($KA$141+1),FALSE)</f>
        <v>0.95</v>
      </c>
      <c r="II139" s="94">
        <f>HLOOKUP(II69,'M10'!$C$5:$BX$13,($KA$141+1),FALSE)</f>
        <v>0.95</v>
      </c>
      <c r="IJ139" s="94">
        <f>HLOOKUP(IJ69,'M10'!$C$5:$BX$13,($KA$141+1),FALSE)</f>
        <v>0.95</v>
      </c>
      <c r="IK139" s="94">
        <f>HLOOKUP(IK69,'M10'!$C$5:$BX$13,($KA$141+1),FALSE)</f>
        <v>0.95</v>
      </c>
      <c r="IL139" s="94">
        <f>HLOOKUP(IL69,'M10'!$C$5:$BX$13,($KA$141+1),FALSE)</f>
        <v>0.95</v>
      </c>
      <c r="IM139" s="94">
        <f>HLOOKUP(IM69,'M10'!$C$5:$BX$13,($KA$141+1),FALSE)</f>
        <v>0.95</v>
      </c>
      <c r="IN139" s="94">
        <f>HLOOKUP(IN69,'M10'!$C$5:$BX$13,($KA$141+1),FALSE)</f>
        <v>1</v>
      </c>
      <c r="IO139" s="94">
        <f>HLOOKUP(IO69,'M10'!$C$5:$BX$13,($KA$141+1),FALSE)</f>
        <v>1</v>
      </c>
      <c r="IP139" s="94">
        <f>HLOOKUP(IP69,'M10'!$C$5:$BX$13,($KA$141+1),FALSE)</f>
        <v>1</v>
      </c>
      <c r="IQ139" s="94">
        <f>HLOOKUP(IQ69,'M10'!$C$5:$BX$13,($KA$141+1),FALSE)</f>
        <v>1</v>
      </c>
      <c r="IR139" s="94">
        <f>HLOOKUP(IR69,'M10'!$C$5:$BX$13,($KA$141+1),FALSE)</f>
        <v>1</v>
      </c>
      <c r="IS139" s="94">
        <f>HLOOKUP(IS69,'M10'!$C$5:$BX$13,($KA$141+1),FALSE)</f>
        <v>1</v>
      </c>
      <c r="IT139" s="94">
        <f>HLOOKUP(IT69,'M10'!$C$5:$BX$13,($KA$141+1),FALSE)</f>
        <v>1</v>
      </c>
      <c r="IU139" s="94">
        <f>HLOOKUP(IU69,'M10'!$C$5:$BX$13,($KA$141+1),FALSE)</f>
        <v>1</v>
      </c>
      <c r="IV139" s="94">
        <f>HLOOKUP(IV69,'M10'!$C$5:$BX$13,($KA$141+1),FALSE)</f>
        <v>1</v>
      </c>
      <c r="IW139" s="94">
        <f>HLOOKUP(IW69,'M10'!$C$5:$BX$13,($KA$141+1),FALSE)</f>
        <v>1</v>
      </c>
      <c r="IX139" s="94">
        <f>HLOOKUP(IX69,'M10'!$C$5:$BX$13,($KA$141+1),FALSE)</f>
        <v>1</v>
      </c>
      <c r="IY139" s="94">
        <f>HLOOKUP(IY69,'M10'!$C$5:$BX$13,($KA$141+1),FALSE)</f>
        <v>1</v>
      </c>
      <c r="IZ139" s="94">
        <f>HLOOKUP(IZ69,'M10'!$C$5:$BX$13,($KA$141+1),FALSE)</f>
        <v>1</v>
      </c>
      <c r="JA139" s="94">
        <f>HLOOKUP(JA69,'M10'!$C$5:$BX$13,($KA$141+1),FALSE)</f>
        <v>1</v>
      </c>
      <c r="JB139" s="94">
        <f>HLOOKUP(JB69,'M10'!$C$5:$BX$13,($KA$141+1),FALSE)</f>
        <v>1</v>
      </c>
      <c r="JC139" s="94">
        <f>HLOOKUP(JC69,'M10'!$C$5:$BX$13,($KA$141+1),FALSE)</f>
        <v>1</v>
      </c>
      <c r="JD139" s="94">
        <f>HLOOKUP(JD69,'M10'!$C$5:$BX$13,($KA$141+1),FALSE)</f>
        <v>1</v>
      </c>
      <c r="JE139" s="94">
        <f>HLOOKUP(JE69,'M10'!$C$5:$BX$13,($KA$141+1),FALSE)</f>
        <v>1</v>
      </c>
      <c r="JF139" s="94">
        <f>HLOOKUP(JF69,'M10'!$C$5:$BX$13,($KA$141+1),FALSE)</f>
        <v>1</v>
      </c>
      <c r="JG139" s="94">
        <f>HLOOKUP(JG69,'M10'!$C$5:$BX$13,($KA$141+1),FALSE)</f>
        <v>1</v>
      </c>
      <c r="JH139" s="94">
        <f>HLOOKUP(JH69,'M10'!$C$5:$BX$13,($KA$141+1),FALSE)</f>
        <v>1</v>
      </c>
      <c r="JI139" s="94">
        <f>HLOOKUP(JI69,'M10'!$C$5:$BX$13,($KA$141+1),FALSE)</f>
        <v>1</v>
      </c>
      <c r="JJ139" s="94">
        <f>HLOOKUP(JJ69,'M10'!$C$5:$BX$13,($KA$141+1),FALSE)</f>
        <v>1</v>
      </c>
      <c r="JK139" s="94">
        <f>HLOOKUP(JK69,'M10'!$C$5:$BX$13,($KA$141+1),FALSE)</f>
        <v>1</v>
      </c>
      <c r="JL139" s="94">
        <f>HLOOKUP(JL69,'M10'!$C$5:$BX$13,($KA$141+1),FALSE)</f>
        <v>1</v>
      </c>
      <c r="JM139" s="94">
        <f>HLOOKUP(JM69,'M10'!$C$5:$BX$13,($KA$141+1),FALSE)</f>
        <v>1</v>
      </c>
      <c r="JN139" s="94">
        <f>HLOOKUP(JN69,'M10'!$C$5:$BX$13,($KA$141+1),FALSE)</f>
        <v>1</v>
      </c>
      <c r="JO139" s="94">
        <f>HLOOKUP(JO69,'M10'!$C$5:$BX$13,($KA$141+1),FALSE)</f>
        <v>1</v>
      </c>
      <c r="JP139" s="94">
        <f>HLOOKUP(JP69,'M10'!$C$5:$BX$13,($KA$141+1),FALSE)</f>
        <v>1</v>
      </c>
      <c r="JQ139" s="94">
        <f>HLOOKUP(JQ69,'M10'!$C$5:$BX$13,($KA$141+1),FALSE)</f>
        <v>1</v>
      </c>
      <c r="JR139" s="94">
        <f>HLOOKUP(JR69,'M10'!$C$5:$BX$13,($KA$141+1),FALSE)</f>
        <v>1</v>
      </c>
      <c r="JS139" s="94">
        <f>HLOOKUP(JS69,'M10'!$C$5:$BX$13,($KA$141+1),FALSE)</f>
        <v>1</v>
      </c>
      <c r="JT139" s="94">
        <f>HLOOKUP(JT69,'M10'!$C$5:$BX$13,($KA$141+1),FALSE)</f>
        <v>1</v>
      </c>
      <c r="JU139" s="94">
        <f>HLOOKUP(JU69,'M10'!$C$5:$BX$13,($KA$141+1),FALSE)</f>
        <v>1</v>
      </c>
      <c r="JV139" s="94">
        <f>HLOOKUP(JV69,'M10'!$C$5:$BX$13,($KA$141+1),FALSE)</f>
        <v>1</v>
      </c>
      <c r="JW139" s="94">
        <f>HLOOKUP(JW69,'M10'!$C$5:$BX$13,($KA$141+1),FALSE)</f>
        <v>1</v>
      </c>
      <c r="JX139" s="94">
        <f>HLOOKUP(JX69,'M10'!$C$5:$BX$13,($KA$141+1),FALSE)</f>
        <v>1</v>
      </c>
      <c r="JY139" s="94"/>
      <c r="JZ139" s="99"/>
      <c r="KA139" s="99"/>
      <c r="KF139" s="96" t="s">
        <v>31</v>
      </c>
      <c r="KG139" s="96">
        <v>136</v>
      </c>
      <c r="KH139" s="103">
        <v>1</v>
      </c>
      <c r="KI139" s="100">
        <f>NG169</f>
        <v>28826.190625213861</v>
      </c>
      <c r="KJ139" s="100">
        <f t="shared" ref="KJ139:MJ139" si="742">NH169</f>
        <v>35117.685680840528</v>
      </c>
      <c r="KK139" s="100">
        <f t="shared" si="742"/>
        <v>47654.038293347694</v>
      </c>
      <c r="KL139" s="100">
        <f t="shared" si="742"/>
        <v>57758.054350766302</v>
      </c>
      <c r="KM139" s="100">
        <f t="shared" si="742"/>
        <v>52779.807291131721</v>
      </c>
      <c r="KN139" s="100">
        <f t="shared" si="742"/>
        <v>56564.084828498046</v>
      </c>
      <c r="KO139" s="100">
        <f t="shared" si="742"/>
        <v>52219.213019307885</v>
      </c>
      <c r="KP139" s="100">
        <f t="shared" si="742"/>
        <v>55351.074880010943</v>
      </c>
      <c r="KQ139" s="100">
        <f t="shared" si="742"/>
        <v>51556.411889398376</v>
      </c>
      <c r="KR139" s="100">
        <f t="shared" si="742"/>
        <v>48209.581300984843</v>
      </c>
      <c r="KS139" s="100">
        <f t="shared" si="742"/>
        <v>45240.658366351185</v>
      </c>
      <c r="KT139" s="100">
        <f t="shared" si="742"/>
        <v>45254.479478535657</v>
      </c>
      <c r="KU139" s="100">
        <f t="shared" si="742"/>
        <v>42731.666916782378</v>
      </c>
      <c r="KV139" s="100">
        <f t="shared" si="742"/>
        <v>40458.677097273467</v>
      </c>
      <c r="KW139" s="100">
        <f t="shared" si="742"/>
        <v>38401.472008690995</v>
      </c>
      <c r="KX139" s="100">
        <f t="shared" si="742"/>
        <v>36531.691920653218</v>
      </c>
      <c r="KY139" s="100">
        <f t="shared" si="742"/>
        <v>34825.57148039381</v>
      </c>
      <c r="KZ139" s="100">
        <f t="shared" si="742"/>
        <v>39133.036461082338</v>
      </c>
      <c r="LA139" s="100">
        <f t="shared" si="742"/>
        <v>39133.036461082338</v>
      </c>
      <c r="LB139" s="100">
        <f t="shared" si="742"/>
        <v>36484.828671455834</v>
      </c>
      <c r="LC139" s="100">
        <f t="shared" si="742"/>
        <v>35283.021807589568</v>
      </c>
      <c r="LD139" s="100">
        <f t="shared" si="742"/>
        <v>34153.245696110491</v>
      </c>
      <c r="LE139" s="100">
        <f t="shared" si="742"/>
        <v>33089.358028701332</v>
      </c>
      <c r="LF139" s="100">
        <f t="shared" si="742"/>
        <v>32085.879782838983</v>
      </c>
      <c r="LG139" s="100">
        <f t="shared" si="742"/>
        <v>31137.910243470091</v>
      </c>
      <c r="LH139" s="100">
        <f t="shared" si="742"/>
        <v>30241.054398485721</v>
      </c>
      <c r="LI139" s="100">
        <f t="shared" si="742"/>
        <v>29391.36072561342</v>
      </c>
      <c r="LJ139" s="100">
        <f t="shared" si="742"/>
        <v>28585.267727925515</v>
      </c>
      <c r="LK139" s="100">
        <f t="shared" si="742"/>
        <v>27819.557854437444</v>
      </c>
      <c r="LL139" s="100">
        <f t="shared" si="742"/>
        <v>27091.317671863057</v>
      </c>
      <c r="LM139" s="100">
        <f t="shared" si="742"/>
        <v>26397.90334243514</v>
      </c>
      <c r="LN139" s="100">
        <f t="shared" si="742"/>
        <v>25736.910618195863</v>
      </c>
      <c r="LO139" s="100">
        <f t="shared" si="742"/>
        <v>25106.148690400969</v>
      </c>
      <c r="LP139" s="100">
        <f t="shared" si="742"/>
        <v>24503.617338643773</v>
      </c>
      <c r="LQ139" s="100">
        <f t="shared" si="742"/>
        <v>23927.486912046497</v>
      </c>
      <c r="LR139" s="100">
        <f t="shared" si="742"/>
        <v>23376.080747688913</v>
      </c>
      <c r="LS139" s="100">
        <f t="shared" si="742"/>
        <v>23421.4556150768</v>
      </c>
      <c r="LT139" s="100">
        <f t="shared" si="742"/>
        <v>22614.159175013923</v>
      </c>
      <c r="LU139" s="100">
        <f t="shared" si="742"/>
        <v>22227.122072385053</v>
      </c>
      <c r="LV139" s="100">
        <f t="shared" si="742"/>
        <v>21850.68790884742</v>
      </c>
      <c r="LW139" s="100">
        <f t="shared" si="742"/>
        <v>21484.512744200092</v>
      </c>
      <c r="LX139" s="100">
        <f t="shared" si="742"/>
        <v>21128.260963468289</v>
      </c>
      <c r="LY139" s="100">
        <f t="shared" si="742"/>
        <v>20781.605744838933</v>
      </c>
      <c r="LZ139" s="100">
        <f t="shared" si="742"/>
        <v>20444.229391038079</v>
      </c>
      <c r="MA139" s="100">
        <f t="shared" si="742"/>
        <v>20115.82354593934</v>
      </c>
      <c r="MB139" s="100">
        <f t="shared" si="742"/>
        <v>19796.089315171153</v>
      </c>
      <c r="MC139" s="100">
        <f t="shared" si="742"/>
        <v>19484.737306854244</v>
      </c>
      <c r="MD139" s="100">
        <f t="shared" si="742"/>
        <v>19181.487606306593</v>
      </c>
      <c r="ME139" s="100">
        <f t="shared" si="742"/>
        <v>18886.069696560226</v>
      </c>
      <c r="MF139" s="100">
        <f t="shared" si="742"/>
        <v>18598.22233480724</v>
      </c>
      <c r="MG139" s="100">
        <f t="shared" si="742"/>
        <v>18317.693393397683</v>
      </c>
      <c r="MH139" s="100">
        <f t="shared" si="742"/>
        <v>18044.239672720778</v>
      </c>
      <c r="MI139" s="100">
        <f t="shared" si="742"/>
        <v>17777.62669218731</v>
      </c>
      <c r="MJ139" s="100">
        <f t="shared" si="742"/>
        <v>17517.628464571499</v>
      </c>
      <c r="MK139" s="100"/>
      <c r="ML139" s="100"/>
      <c r="MM139" s="100"/>
      <c r="MN139" s="100"/>
      <c r="MO139" s="100"/>
      <c r="MP139" s="100"/>
      <c r="MQ139" s="100"/>
      <c r="MR139" s="100"/>
      <c r="MS139" s="100"/>
      <c r="MT139" s="100"/>
      <c r="MU139" s="100"/>
      <c r="MV139" s="100"/>
      <c r="MW139" s="100"/>
      <c r="MX139" s="100"/>
      <c r="MY139" s="100"/>
      <c r="MZ139" s="100"/>
      <c r="NA139" s="100"/>
      <c r="NE139" s="100"/>
      <c r="NF139" s="100" t="s">
        <v>150</v>
      </c>
      <c r="NG139" s="96">
        <f>HLOOKUP(NG69,'M10'!$C$5:$BX$13,($KG$271+1),FALSE)</f>
        <v>0.2</v>
      </c>
      <c r="NH139" s="96">
        <f>HLOOKUP(NH69,'M10'!$C$5:$BX$13,($KG$271+1),FALSE)</f>
        <v>0.3</v>
      </c>
      <c r="NI139" s="96">
        <f>HLOOKUP(NI69,'M10'!$C$5:$BX$13,($KG$271+1),FALSE)</f>
        <v>0.45</v>
      </c>
      <c r="NJ139" s="96">
        <f>HLOOKUP(NJ69,'M10'!$C$5:$BX$13,($KG$271+1),FALSE)</f>
        <v>0.6</v>
      </c>
      <c r="NK139" s="96">
        <f>HLOOKUP(NK69,'M10'!$C$5:$BX$13,($KG$271+1),FALSE)</f>
        <v>0.6</v>
      </c>
      <c r="NL139" s="96">
        <f>HLOOKUP(NL69,'M10'!$C$5:$BX$13,($KG$271+1),FALSE)</f>
        <v>0.7</v>
      </c>
      <c r="NM139" s="96">
        <f>HLOOKUP(NM69,'M10'!$C$5:$BX$13,($KG$271+1),FALSE)</f>
        <v>0.7</v>
      </c>
      <c r="NN139" s="96">
        <f>HLOOKUP(NN69,'M10'!$C$5:$BX$13,($KG$271+1),FALSE)</f>
        <v>0.8</v>
      </c>
      <c r="NO139" s="96">
        <f>HLOOKUP(NO69,'M10'!$C$5:$BX$13,($KG$271+1),FALSE)</f>
        <v>0.8</v>
      </c>
      <c r="NP139" s="96">
        <f>HLOOKUP(NP69,'M10'!$C$5:$BX$13,($KG$271+1),FALSE)</f>
        <v>0.8</v>
      </c>
      <c r="NQ139" s="96">
        <f>HLOOKUP(NQ69,'M10'!$C$5:$BX$13,($KG$271+1),FALSE)</f>
        <v>0.8</v>
      </c>
      <c r="NR139" s="96">
        <f>HLOOKUP(NR69,'M10'!$C$5:$BX$13,($KG$271+1),FALSE)</f>
        <v>0.85</v>
      </c>
      <c r="NS139" s="96">
        <f>HLOOKUP(NS69,'M10'!$C$5:$BX$13,($KG$271+1),FALSE)</f>
        <v>0.85</v>
      </c>
      <c r="NT139" s="96">
        <f>HLOOKUP(NT69,'M10'!$C$5:$BX$13,($KG$271+1),FALSE)</f>
        <v>0.85</v>
      </c>
      <c r="NU139" s="96">
        <f>HLOOKUP(NU69,'M10'!$C$5:$BX$13,($KG$271+1),FALSE)</f>
        <v>0.85</v>
      </c>
      <c r="NV139" s="96">
        <f>HLOOKUP(NV69,'M10'!$C$5:$BX$13,($KG$271+1),FALSE)</f>
        <v>0.85</v>
      </c>
      <c r="NW139" s="96">
        <f>HLOOKUP(NW69,'M10'!$C$5:$BX$13,($KG$271+1),FALSE)</f>
        <v>0.85</v>
      </c>
      <c r="NX139" s="96">
        <f>HLOOKUP(NX69,'M10'!$C$5:$BX$13,($KG$271+1),FALSE)</f>
        <v>1</v>
      </c>
      <c r="NY139" s="96">
        <f>HLOOKUP(NY69,'M10'!$C$5:$BX$13,($KG$271+1),FALSE)</f>
        <v>1</v>
      </c>
      <c r="NZ139" s="96">
        <f>HLOOKUP(NZ69,'M10'!$C$5:$BX$13,($KG$271+1),FALSE)</f>
        <v>1</v>
      </c>
      <c r="OA139" s="96">
        <f>HLOOKUP(OA69,'M10'!$C$5:$BX$13,($KG$271+1),FALSE)</f>
        <v>1</v>
      </c>
      <c r="OB139" s="96">
        <f>HLOOKUP(OB69,'M10'!$C$5:$BX$13,($KG$271+1),FALSE)</f>
        <v>1</v>
      </c>
      <c r="OC139" s="96">
        <f>HLOOKUP(OC69,'M10'!$C$5:$BX$13,($KG$271+1),FALSE)</f>
        <v>1</v>
      </c>
      <c r="OD139" s="96">
        <f>HLOOKUP(OD69,'M10'!$C$5:$BX$13,($KG$271+1),FALSE)</f>
        <v>1</v>
      </c>
      <c r="OE139" s="96">
        <f>HLOOKUP(OE69,'M10'!$C$5:$BX$13,($KG$271+1),FALSE)</f>
        <v>1</v>
      </c>
      <c r="OF139" s="96">
        <f>HLOOKUP(OF69,'M10'!$C$5:$BX$13,($KG$271+1),FALSE)</f>
        <v>1</v>
      </c>
      <c r="OG139" s="96">
        <f>HLOOKUP(OG69,'M10'!$C$5:$BX$13,($KG$271+1),FALSE)</f>
        <v>1</v>
      </c>
      <c r="OH139" s="96">
        <f>HLOOKUP(OH69,'M10'!$C$5:$BX$13,($KG$271+1),FALSE)</f>
        <v>1</v>
      </c>
      <c r="OI139" s="96">
        <f>HLOOKUP(OI69,'M10'!$C$5:$BX$13,($KG$271+1),FALSE)</f>
        <v>1</v>
      </c>
      <c r="OJ139" s="96">
        <f>HLOOKUP(OJ69,'M10'!$C$5:$BX$13,($KG$271+1),FALSE)</f>
        <v>1</v>
      </c>
      <c r="OK139" s="96">
        <f>HLOOKUP(OK69,'M10'!$C$5:$BX$13,($KG$271+1),FALSE)</f>
        <v>1</v>
      </c>
      <c r="OL139" s="96">
        <f>HLOOKUP(OL69,'M10'!$C$5:$BX$13,($KG$271+1),FALSE)</f>
        <v>1</v>
      </c>
      <c r="OM139" s="96">
        <f>HLOOKUP(OM69,'M10'!$C$5:$BX$13,($KG$271+1),FALSE)</f>
        <v>1</v>
      </c>
      <c r="ON139" s="96">
        <f>HLOOKUP(ON69,'M10'!$C$5:$BX$13,($KG$271+1),FALSE)</f>
        <v>1</v>
      </c>
      <c r="OO139" s="96">
        <f>HLOOKUP(OO69,'M10'!$C$5:$BX$13,($KG$271+1),FALSE)</f>
        <v>1</v>
      </c>
      <c r="OP139" s="96">
        <f>HLOOKUP(OP69,'M10'!$C$5:$BX$13,($KG$271+1),FALSE)</f>
        <v>1</v>
      </c>
      <c r="OQ139" s="96">
        <f>HLOOKUP(OQ69,'M10'!$C$5:$BX$13,($KG$271+1),FALSE)</f>
        <v>1</v>
      </c>
      <c r="OR139" s="96">
        <f>HLOOKUP(OR69,'M10'!$C$5:$BX$13,($KG$271+1),FALSE)</f>
        <v>1</v>
      </c>
      <c r="OS139" s="96">
        <f>HLOOKUP(OS69,'M10'!$C$5:$BX$13,($KG$271+1),FALSE)</f>
        <v>1</v>
      </c>
      <c r="OT139" s="96">
        <f>HLOOKUP(OT69,'M10'!$C$5:$BX$13,($KG$271+1),FALSE)</f>
        <v>1</v>
      </c>
      <c r="OU139" s="96">
        <f>HLOOKUP(OU69,'M10'!$C$5:$BX$13,($KG$271+1),FALSE)</f>
        <v>1</v>
      </c>
      <c r="OV139" s="96">
        <f>HLOOKUP(OV69,'M10'!$C$5:$BX$13,($KG$271+1),FALSE)</f>
        <v>1</v>
      </c>
      <c r="OW139" s="96">
        <f>HLOOKUP(OW69,'M10'!$C$5:$BX$13,($KG$271+1),FALSE)</f>
        <v>1</v>
      </c>
      <c r="OX139" s="96">
        <f>HLOOKUP(OX69,'M10'!$C$5:$BX$13,($KG$271+1),FALSE)</f>
        <v>1</v>
      </c>
      <c r="OY139" s="96">
        <f>HLOOKUP(OY69,'M10'!$C$5:$BX$13,($KG$271+1),FALSE)</f>
        <v>1</v>
      </c>
      <c r="OZ139" s="96">
        <f>HLOOKUP(OZ69,'M10'!$C$5:$BX$13,($KG$271+1),FALSE)</f>
        <v>1</v>
      </c>
      <c r="PA139" s="96">
        <f>HLOOKUP(PA69,'M10'!$C$5:$BX$13,($KG$271+1),FALSE)</f>
        <v>1</v>
      </c>
      <c r="PB139" s="96">
        <f>HLOOKUP(PB69,'M10'!$C$5:$BX$13,($KG$271+1),FALSE)</f>
        <v>1</v>
      </c>
      <c r="PC139" s="96">
        <f>HLOOKUP(PC69,'M10'!$C$5:$BX$13,($KG$271+1),FALSE)</f>
        <v>1</v>
      </c>
      <c r="PD139" s="96">
        <f>HLOOKUP(PD69,'M10'!$C$5:$BX$13,($KG$271+1),FALSE)</f>
        <v>1</v>
      </c>
      <c r="PE139" s="96">
        <f>HLOOKUP(PE69,'M10'!$C$5:$BX$13,($KG$271+1),FALSE)</f>
        <v>1</v>
      </c>
      <c r="PF139" s="96">
        <f>HLOOKUP(PF69,'M10'!$C$5:$BX$13,($KG$271+1),FALSE)</f>
        <v>1</v>
      </c>
      <c r="PG139" s="96">
        <f>HLOOKUP(PG69,'M10'!$C$5:$BX$13,($KG$271+1),FALSE)</f>
        <v>1</v>
      </c>
      <c r="PH139" s="96">
        <f>HLOOKUP(PH69,'M10'!$C$5:$BX$13,($KG$271+1),FALSE)</f>
        <v>1</v>
      </c>
    </row>
    <row r="140" spans="1:427" x14ac:dyDescent="0.2">
      <c r="A140" s="92" t="s">
        <v>136</v>
      </c>
      <c r="B140" s="92"/>
      <c r="C140" s="92" t="s">
        <v>352</v>
      </c>
      <c r="D140" s="98">
        <f t="shared" ref="D140:D159" si="743">SQRT((D139^2) +(BZ170^2) + 2*D139*BZ170*COS(D199-D39))</f>
        <v>168556.54137482838</v>
      </c>
      <c r="E140" s="98">
        <f t="shared" ref="E140:E159" si="744">SQRT((E139^2) +(CA170^2) + 2*E139*CA170*COS(E199-E39))</f>
        <v>168845.06123300295</v>
      </c>
      <c r="F140" s="98">
        <f t="shared" ref="F140:F159" si="745">SQRT((F139^2) +(CB170^2) + 2*F139*CB170*COS(F199-F39))</f>
        <v>167829.25629408468</v>
      </c>
      <c r="G140" s="98">
        <f t="shared" ref="G140:G159" si="746">SQRT((G139^2) +(CC170^2) + 2*G139*CC170*COS(G199-G39))</f>
        <v>164235.63128804642</v>
      </c>
      <c r="H140" s="98">
        <f t="shared" ref="H140:H159" si="747">SQRT((H139^2) +(CD170^2) + 2*H139*CD170*COS(H199-H39))</f>
        <v>152084.80934880499</v>
      </c>
      <c r="I140" s="98">
        <f t="shared" ref="I140:I159" si="748">SQRT((I139^2) +(CE170^2) + 2*I139*CE170*COS(I199-I39))</f>
        <v>149065.72387356262</v>
      </c>
      <c r="J140" s="98">
        <f t="shared" ref="J140:J159" si="749">SQRT((J139^2) +(CF170^2) + 2*J139*CF170*COS(J199-J39))</f>
        <v>138848.67959096495</v>
      </c>
      <c r="K140" s="98">
        <f t="shared" ref="K140:K159" si="750">SQRT((K139^2) +(CG170^2) + 2*K139*CG170*COS(K199-K39))</f>
        <v>136578.68593878456</v>
      </c>
      <c r="L140" s="98">
        <f t="shared" ref="L140:L159" si="751">SQRT((L139^2) +(CH170^2) + 2*L139*CH170*COS(L199-L39))</f>
        <v>128035.80897976516</v>
      </c>
      <c r="M140" s="98">
        <f t="shared" ref="M140:M159" si="752">SQRT((M139^2) +(CI170^2) + 2*M139*CI170*COS(M199-M39))</f>
        <v>120395.78427573582</v>
      </c>
      <c r="N140" s="98">
        <f t="shared" ref="N140:N159" si="753">SQRT((N139^2) +(CJ170^2) + 2*N139*CJ170*COS(N199-N39))</f>
        <v>113540.89634680367</v>
      </c>
      <c r="O140" s="98">
        <f t="shared" ref="O140:O159" si="754">SQRT((O139^2) +(CK170^2) + 2*O139*CK170*COS(O199-O39))</f>
        <v>107368.58312830298</v>
      </c>
      <c r="P140" s="98">
        <f t="shared" ref="P140:P159" si="755">SQRT((P139^2) +(CL170^2) + 2*P139*CL170*COS(P199-P39))</f>
        <v>101790.54575222891</v>
      </c>
      <c r="Q140" s="98">
        <f t="shared" ref="Q140:Q159" si="756">SQRT((Q139^2) +(CM170^2) + 2*Q139*CM170*COS(Q199-Q39))</f>
        <v>96731.206910520079</v>
      </c>
      <c r="R140" s="98">
        <f t="shared" ref="R140:R159" si="757">SQRT((R139^2) +(CN170^2) + 2*R139*CN170*COS(R199-R39))</f>
        <v>92126.01728035319</v>
      </c>
      <c r="S140" s="98">
        <f t="shared" ref="S140:S159" si="758">SQRT((S139^2) +(CO170^2) + 2*S139*CO170*COS(S199-S39))</f>
        <v>87919.839751514039</v>
      </c>
      <c r="T140" s="98">
        <f t="shared" ref="T140:T159" si="759">SQRT((T139^2) +(CP170^2) + 2*T139*CP170*COS(T199-T39))</f>
        <v>84065.50406956418</v>
      </c>
      <c r="U140" s="98">
        <f t="shared" ref="U140:U159" si="760">SQRT((U139^2) +(CQ170^2) + 2*U139*CQ170*COS(U199-U39))</f>
        <v>80522.557032450888</v>
      </c>
      <c r="V140" s="98">
        <f t="shared" ref="V140:V159" si="761">SQRT((V139^2) +(CR170^2) + 2*V139*CR170*COS(V199-V39))</f>
        <v>80522.557032450888</v>
      </c>
      <c r="W140" s="98">
        <f t="shared" ref="W140:W159" si="762">SQRT((W139^2) +(CS170^2) + 2*W139*CS170*COS(W199-W39))</f>
        <v>75408.24512072005</v>
      </c>
      <c r="X140" s="98">
        <f t="shared" ref="X140:X159" si="763">SQRT((X139^2) +(CT170^2) + 2*X139*CT170*COS(X199-X39))</f>
        <v>73078.441076463554</v>
      </c>
      <c r="Y140" s="98">
        <f t="shared" ref="Y140:Y159" si="764">SQRT((Y139^2) +(CU170^2) + 2*Y139*CU170*COS(Y199-Y39))</f>
        <v>70883.45578757218</v>
      </c>
      <c r="Z140" s="98">
        <f t="shared" ref="Z140:Z159" si="765">SQRT((Z139^2) +(CV170^2) + 2*Z139*CV170*COS(Z199-Z39))</f>
        <v>68812.337160807409</v>
      </c>
      <c r="AA140" s="98">
        <f t="shared" ref="AA140:AA159" si="766">SQRT((AA139^2) +(CW170^2) + 2*AA139*CW170*COS(AA199-AA39))</f>
        <v>66855.239213956491</v>
      </c>
      <c r="AB140" s="98">
        <f t="shared" ref="AB140:AB159" si="767">SQRT((AB139^2) +(CX170^2) + 2*AB139*CX170*COS(AB199-AB39))</f>
        <v>65003.292978164718</v>
      </c>
      <c r="AC140" s="98">
        <f t="shared" ref="AC140:AC159" si="768">SQRT((AC139^2) +(CY170^2) + 2*AC139*CY170*COS(AC199-AC39))</f>
        <v>63248.493819495845</v>
      </c>
      <c r="AD140" s="98">
        <f t="shared" ref="AD140:AD159" si="769">SQRT((AD139^2) +(CZ170^2) + 2*AD139*CZ170*COS(AD199-AD39))</f>
        <v>61583.603055426793</v>
      </c>
      <c r="AE140" s="98">
        <f t="shared" ref="AE140:AE159" si="770">SQRT((AE139^2) +(DA170^2) + 2*AE139*DA170*COS(AE199-AE39))</f>
        <v>60002.061985244116</v>
      </c>
      <c r="AF140" s="98">
        <f t="shared" ref="AF140:AF159" si="771">SQRT((AF139^2) +(DB170^2) + 2*AF139*DB170*COS(AF199-AF39))</f>
        <v>58497.916685531833</v>
      </c>
      <c r="AG140" s="98">
        <f t="shared" ref="AG140:AG159" si="772">SQRT((AG139^2) +(DC170^2) + 2*AG139*DC170*COS(AG199-AG39))</f>
        <v>57065.752135414528</v>
      </c>
      <c r="AH140" s="98">
        <f t="shared" ref="AH140:AH159" si="773">SQRT((AH139^2) +(DD170^2) + 2*AH139*DD170*COS(AH199-AH39))</f>
        <v>55700.634427791694</v>
      </c>
      <c r="AI140" s="98">
        <f t="shared" ref="AI140:AI159" si="774">SQRT((AI139^2) +(DE170^2) + 2*AI139*DE170*COS(AI199-AI39))</f>
        <v>54398.059991982067</v>
      </c>
      <c r="AJ140" s="98">
        <f t="shared" ref="AJ140:AJ159" si="775">SQRT((AJ139^2) +(DF170^2) + 2*AJ139*DF170*COS(AJ199-AJ39))</f>
        <v>53153.910901078023</v>
      </c>
      <c r="AK140" s="98">
        <f t="shared" ref="AK140:AK159" si="776">SQRT((AK139^2) +(DG170^2) + 2*AK139*DG170*COS(AK199-AK39))</f>
        <v>51964.415465573475</v>
      </c>
      <c r="AL140" s="98">
        <f t="shared" ref="AL140:AL159" si="777">SQRT((AL139^2) +(DH170^2) + 2*AL139*DH170*COS(AL199-AL39))</f>
        <v>50826.11342552417</v>
      </c>
      <c r="AM140" s="98">
        <f t="shared" ref="AM140:AM159" si="778">SQRT((AM139^2) +(DI170^2) + 2*AM139*DI170*COS(AM199-AM39))</f>
        <v>49735.825148748423</v>
      </c>
      <c r="AN140" s="98">
        <f t="shared" ref="AN140:AN159" si="779">SQRT((AN139^2) +(DJ170^2) + 2*AN139*DJ170*COS(AN199-AN39))</f>
        <v>49873.951998309734</v>
      </c>
      <c r="AO140" s="98">
        <f t="shared" ref="AO140:AO159" si="780">SQRT((AO139^2) +(DK170^2) + 2*AO139*DK170*COS(AO199-AO39))</f>
        <v>48305.443565926922</v>
      </c>
      <c r="AP140" s="98">
        <f t="shared" ref="AP140:AP159" si="781">SQRT((AP139^2) +(DL170^2) + 2*AP139*DL170*COS(AP199-AP39))</f>
        <v>47549.303577775689</v>
      </c>
      <c r="AQ140" s="98">
        <f t="shared" ref="AQ140:AQ159" si="782">SQRT((AQ139^2) +(DM170^2) + 2*AQ139*DM170*COS(AQ199-AQ39))</f>
        <v>46811.440242594588</v>
      </c>
      <c r="AR140" s="98">
        <f t="shared" ref="AR140:AR159" si="783">SQRT((AR139^2) +(DN170^2) + 2*AR139*DN170*COS(AR199-AR39))</f>
        <v>46091.478028340629</v>
      </c>
      <c r="AS140" s="98">
        <f t="shared" ref="AS140:AS159" si="784">SQRT((AS139^2) +(DO170^2) + 2*AS139*DO170*COS(AS199-AS39))</f>
        <v>45389.02650556872</v>
      </c>
      <c r="AT140" s="98">
        <f t="shared" ref="AT140:AT159" si="785">SQRT((AT139^2) +(DP170^2) + 2*AT139*DP170*COS(AT199-AT39))</f>
        <v>44703.684428024753</v>
      </c>
      <c r="AU140" s="98">
        <f t="shared" ref="AU140:AU159" si="786">SQRT((AU139^2) +(DQ170^2) + 2*AU139*DQ170*COS(AU199-AU39))</f>
        <v>44035.043237177917</v>
      </c>
      <c r="AV140" s="98">
        <f t="shared" ref="AV140:AV159" si="787">SQRT((AV139^2) +(DR170^2) + 2*AV139*DR170*COS(AV199-AV39))</f>
        <v>43382.690060166387</v>
      </c>
      <c r="AW140" s="98">
        <f t="shared" ref="AW140:AW159" si="788">SQRT((AW139^2) +(DS170^2) + 2*AW139*DS170*COS(AW199-AW39))</f>
        <v>42746.210263242479</v>
      </c>
      <c r="AX140" s="98">
        <f t="shared" ref="AX140:AX159" si="789">SQRT((AX139^2) +(DT170^2) + 2*AX139*DT170*COS(AX199-AX39))</f>
        <v>42125.189616022493</v>
      </c>
      <c r="AY140" s="98">
        <f t="shared" ref="AY140:AY159" si="790">SQRT((AY139^2) +(DU170^2) + 2*AY139*DU170*COS(AY199-AY39))</f>
        <v>41519.216115654272</v>
      </c>
      <c r="AZ140" s="98">
        <f t="shared" ref="AZ140:AZ159" si="791">SQRT((AZ139^2) +(DV170^2) + 2*AZ139*DV170*COS(AZ199-AZ39))</f>
        <v>40927.881514412329</v>
      </c>
      <c r="BA140" s="98">
        <f t="shared" ref="BA140:BA159" si="792">SQRT((BA139^2) +(DW170^2) + 2*BA139*DW170*COS(BA199-BA39))</f>
        <v>40350.782589173417</v>
      </c>
      <c r="BB140" s="98">
        <f t="shared" ref="BB140:BB159" si="793">SQRT((BB139^2) +(DX170^2) + 2*BB139*DX170*COS(BB199-BB39))</f>
        <v>39787.52218669196</v>
      </c>
      <c r="BC140" s="98">
        <f t="shared" ref="BC140:BC159" si="794">SQRT((BC139^2) +(DY170^2) + 2*BC139*DY170*COS(BC199-BC39))</f>
        <v>39237.710074537543</v>
      </c>
      <c r="BD140" s="98">
        <f t="shared" ref="BD140:BD159" si="795">SQRT((BD139^2) +(DZ170^2) + 2*BD139*DZ170*COS(BD199-BD39))</f>
        <v>38700.96362394371</v>
      </c>
      <c r="BE140" s="98">
        <f t="shared" ref="BE140:BE159" si="796">SQRT((BE139^2) +(EA170^2) + 2*BE139*EA170*COS(BE199-BE39))</f>
        <v>38176.908347604971</v>
      </c>
      <c r="BF140" s="98"/>
      <c r="BG140" s="98"/>
      <c r="BH140" s="98"/>
      <c r="BI140" s="98"/>
      <c r="BJ140" s="98"/>
      <c r="BK140" s="98"/>
      <c r="BL140" s="98"/>
      <c r="BM140" s="98"/>
      <c r="BN140" s="98"/>
      <c r="BO140" s="98"/>
      <c r="BP140" s="98"/>
      <c r="BQ140" s="98"/>
      <c r="BR140" s="98"/>
      <c r="BS140" s="98"/>
      <c r="BT140" s="98"/>
      <c r="BU140" s="92"/>
      <c r="BV140" s="92"/>
      <c r="BW140" s="92"/>
      <c r="BX140" s="92"/>
      <c r="BY140" s="92"/>
      <c r="BZ140" s="92">
        <f>HLOOKUP(BZ70,'M10'!$C$5:$BX$13,($EK$143+1),FALSE)</f>
        <v>0.68</v>
      </c>
      <c r="CA140" s="92">
        <f>HLOOKUP(CA70,'M10'!$C$5:$BX$13,($EK$143+1),FALSE)</f>
        <v>0.79</v>
      </c>
      <c r="CB140" s="92">
        <f>HLOOKUP(CB70,'M10'!$C$5:$BX$13,($EK$143+1),FALSE)</f>
        <v>0.85</v>
      </c>
      <c r="CC140" s="92">
        <f>HLOOKUP(CC70,'M10'!$C$5:$BX$13,($EK$143+1),FALSE)</f>
        <v>0.9</v>
      </c>
      <c r="CD140" s="92">
        <f>HLOOKUP(CD70,'M10'!$C$5:$BX$13,($EK$143+1),FALSE)</f>
        <v>0.9</v>
      </c>
      <c r="CE140" s="92">
        <f>HLOOKUP(CE70,'M10'!$C$5:$BX$13,($EK$143+1),FALSE)</f>
        <v>0.95</v>
      </c>
      <c r="CF140" s="92">
        <f>HLOOKUP(CF70,'M10'!$C$5:$BX$13,($EK$143+1),FALSE)</f>
        <v>0.95</v>
      </c>
      <c r="CG140" s="92">
        <f>HLOOKUP(CG70,'M10'!$C$5:$BX$13,($EK$143+1),FALSE)</f>
        <v>1</v>
      </c>
      <c r="CH140" s="92">
        <f>HLOOKUP(CH70,'M10'!$C$5:$BX$13,($EK$143+1),FALSE)</f>
        <v>1</v>
      </c>
      <c r="CI140" s="92">
        <f>HLOOKUP(CI70,'M10'!$C$5:$BX$13,($EK$143+1),FALSE)</f>
        <v>1</v>
      </c>
      <c r="CJ140" s="92">
        <f>HLOOKUP(CJ70,'M10'!$C$5:$BX$13,($EK$143+1),FALSE)</f>
        <v>1</v>
      </c>
      <c r="CK140" s="92">
        <f>HLOOKUP(CK70,'M10'!$C$5:$BX$13,($EK$143+1),FALSE)</f>
        <v>1</v>
      </c>
      <c r="CL140" s="92">
        <f>HLOOKUP(CL70,'M10'!$C$5:$BX$13,($EK$143+1),FALSE)</f>
        <v>1</v>
      </c>
      <c r="CM140" s="92">
        <f>HLOOKUP(CM70,'M10'!$C$5:$BX$13,($EK$143+1),FALSE)</f>
        <v>1</v>
      </c>
      <c r="CN140" s="92">
        <f>HLOOKUP(CN70,'M10'!$C$5:$BX$13,($EK$143+1),FALSE)</f>
        <v>1</v>
      </c>
      <c r="CO140" s="92">
        <f>HLOOKUP(CO70,'M10'!$C$5:$BX$13,($EK$143+1),FALSE)</f>
        <v>1</v>
      </c>
      <c r="CP140" s="92">
        <f>HLOOKUP(CP70,'M10'!$C$5:$BX$13,($EK$143+1),FALSE)</f>
        <v>1</v>
      </c>
      <c r="CQ140" s="92">
        <f>HLOOKUP(CQ70,'M10'!$C$5:$BX$13,($EK$143+1),FALSE)</f>
        <v>1</v>
      </c>
      <c r="CR140" s="92">
        <f>HLOOKUP(CR70,'M10'!$C$5:$BX$13,($EK$143+1),FALSE)</f>
        <v>1</v>
      </c>
      <c r="CS140" s="92">
        <f>HLOOKUP(CS70,'M10'!$C$5:$BX$13,($EK$143+1),FALSE)</f>
        <v>1</v>
      </c>
      <c r="CT140" s="92">
        <f>HLOOKUP(CT70,'M10'!$C$5:$BX$13,($EK$143+1),FALSE)</f>
        <v>1</v>
      </c>
      <c r="CU140" s="92">
        <f>HLOOKUP(CU70,'M10'!$C$5:$BX$13,($EK$143+1),FALSE)</f>
        <v>1</v>
      </c>
      <c r="CV140" s="92">
        <f>HLOOKUP(CV70,'M10'!$C$5:$BX$13,($EK$143+1),FALSE)</f>
        <v>1</v>
      </c>
      <c r="CW140" s="92">
        <f>HLOOKUP(CW70,'M10'!$C$5:$BX$13,($EK$143+1),FALSE)</f>
        <v>1</v>
      </c>
      <c r="CX140" s="92">
        <f>HLOOKUP(CX70,'M10'!$C$5:$BX$13,($EK$143+1),FALSE)</f>
        <v>1</v>
      </c>
      <c r="CY140" s="92">
        <f>HLOOKUP(CY70,'M10'!$C$5:$BX$13,($EK$143+1),FALSE)</f>
        <v>1</v>
      </c>
      <c r="CZ140" s="92">
        <f>HLOOKUP(CZ70,'M10'!$C$5:$BX$13,($EK$143+1),FALSE)</f>
        <v>1</v>
      </c>
      <c r="DA140" s="92">
        <f>HLOOKUP(DA70,'M10'!$C$5:$BX$13,($EK$143+1),FALSE)</f>
        <v>1</v>
      </c>
      <c r="DB140" s="92">
        <f>HLOOKUP(DB70,'M10'!$C$5:$BX$13,($EK$143+1),FALSE)</f>
        <v>1</v>
      </c>
      <c r="DC140" s="92">
        <f>HLOOKUP(DC70,'M10'!$C$5:$BX$13,($EK$143+1),FALSE)</f>
        <v>1</v>
      </c>
      <c r="DD140" s="92">
        <f>HLOOKUP(DD70,'M10'!$C$5:$BX$13,($EK$143+1),FALSE)</f>
        <v>1</v>
      </c>
      <c r="DE140" s="92">
        <f>HLOOKUP(DE70,'M10'!$C$5:$BX$13,($EK$143+1),FALSE)</f>
        <v>1</v>
      </c>
      <c r="DF140" s="92">
        <f>HLOOKUP(DF70,'M10'!$C$5:$BX$13,($EK$143+1),FALSE)</f>
        <v>1</v>
      </c>
      <c r="DG140" s="92">
        <f>HLOOKUP(DG70,'M10'!$C$5:$BX$13,($EK$143+1),FALSE)</f>
        <v>1</v>
      </c>
      <c r="DH140" s="92">
        <f>HLOOKUP(DH70,'M10'!$C$5:$BX$13,($EK$143+1),FALSE)</f>
        <v>1</v>
      </c>
      <c r="DI140" s="92">
        <f>HLOOKUP(DI70,'M10'!$C$5:$BX$13,($EK$143+1),FALSE)</f>
        <v>1</v>
      </c>
      <c r="DJ140" s="92">
        <f>HLOOKUP(DJ70,'M10'!$C$5:$BX$13,($EK$143+1),FALSE)</f>
        <v>1</v>
      </c>
      <c r="DK140" s="92">
        <f>HLOOKUP(DK70,'M10'!$C$5:$BX$13,($EK$143+1),FALSE)</f>
        <v>1</v>
      </c>
      <c r="DL140" s="92">
        <f>HLOOKUP(DL70,'M10'!$C$5:$BX$13,($EK$143+1),FALSE)</f>
        <v>1</v>
      </c>
      <c r="DM140" s="92">
        <f>HLOOKUP(DM70,'M10'!$C$5:$BX$13,($EK$143+1),FALSE)</f>
        <v>1</v>
      </c>
      <c r="DN140" s="92">
        <f>HLOOKUP(DN70,'M10'!$C$5:$BX$13,($EK$143+1),FALSE)</f>
        <v>1</v>
      </c>
      <c r="DO140" s="92">
        <f>HLOOKUP(DO70,'M10'!$C$5:$BX$13,($EK$143+1),FALSE)</f>
        <v>1</v>
      </c>
      <c r="DP140" s="92">
        <f>HLOOKUP(DP70,'M10'!$C$5:$BX$13,($EK$143+1),FALSE)</f>
        <v>1</v>
      </c>
      <c r="DQ140" s="92">
        <f>HLOOKUP(DQ70,'M10'!$C$5:$BX$13,($EK$143+1),FALSE)</f>
        <v>1</v>
      </c>
      <c r="DR140" s="92">
        <f>HLOOKUP(DR70,'M10'!$C$5:$BX$13,($EK$143+1),FALSE)</f>
        <v>1</v>
      </c>
      <c r="DS140" s="92">
        <f>HLOOKUP(DS70,'M10'!$C$5:$BX$13,($EK$143+1),FALSE)</f>
        <v>1</v>
      </c>
      <c r="DT140" s="92">
        <f>HLOOKUP(DT70,'M10'!$C$5:$BX$13,($EK$143+1),FALSE)</f>
        <v>1</v>
      </c>
      <c r="DU140" s="92">
        <f>HLOOKUP(DU70,'M10'!$C$5:$BX$13,($EK$143+1),FALSE)</f>
        <v>1</v>
      </c>
      <c r="DV140" s="92">
        <f>HLOOKUP(DV70,'M10'!$C$5:$BX$13,($EK$143+1),FALSE)</f>
        <v>1</v>
      </c>
      <c r="DW140" s="92">
        <f>HLOOKUP(DW70,'M10'!$C$5:$BX$13,($EK$143+1),FALSE)</f>
        <v>1</v>
      </c>
      <c r="DX140" s="92">
        <f>HLOOKUP(DX70,'M10'!$C$5:$BX$13,($EK$143+1),FALSE)</f>
        <v>1</v>
      </c>
      <c r="DY140" s="92">
        <f>HLOOKUP(DY70,'M10'!$C$5:$BX$13,($EK$143+1),FALSE)</f>
        <v>1</v>
      </c>
      <c r="DZ140" s="92">
        <f>HLOOKUP(DZ70,'M10'!$C$5:$BX$13,($EK$143+1),FALSE)</f>
        <v>1</v>
      </c>
      <c r="EA140" s="92">
        <f>HLOOKUP(EA70,'M10'!$C$5:$BX$13,($EK$143+1),FALSE)</f>
        <v>1</v>
      </c>
      <c r="EB140" s="92"/>
      <c r="EC140" s="92"/>
      <c r="ED140" s="92"/>
      <c r="EE140" s="92"/>
      <c r="EF140" s="92"/>
      <c r="EG140" s="92"/>
      <c r="EH140" s="92"/>
      <c r="EI140" s="92"/>
      <c r="EK140" s="61" t="s">
        <v>160</v>
      </c>
      <c r="EM140" s="92"/>
      <c r="EN140" s="92"/>
      <c r="EO140" s="92"/>
      <c r="EP140" s="92"/>
      <c r="EU140" s="94"/>
      <c r="EV140" s="94" t="s">
        <v>38</v>
      </c>
      <c r="EW140" s="94"/>
      <c r="EX140" s="102">
        <v>2</v>
      </c>
      <c r="EY140" s="99">
        <f t="shared" ref="EY140:EY159" si="797">SQRT((EY139^2) +(HW170^2) + 2*EY139*HW170*COS(EY199-EY39))</f>
        <v>37791.108924288092</v>
      </c>
      <c r="EZ140" s="99">
        <f t="shared" ref="EZ140:EZ159" si="798">SQRT((EZ139^2) +(HX170^2) + 2*EZ139*HX170*COS(EZ199-EZ39))</f>
        <v>87099.179492432289</v>
      </c>
      <c r="FA140" s="99">
        <f t="shared" ref="FA140:FA159" si="799">SQRT((FA139^2) +(HY170^2) + 2*FA139*HY170*COS(FA199-FA39))</f>
        <v>102016.35467234616</v>
      </c>
      <c r="FB140" s="99">
        <f t="shared" ref="FB140:FB159" si="800">SQRT((FB139^2) +(HZ170^2) + 2*FB139*HZ170*COS(FB199-FB39))</f>
        <v>114428.49193609729</v>
      </c>
      <c r="FC140" s="99">
        <f t="shared" ref="FC140:FC159" si="801">SQRT((FC139^2) +(IA170^2) + 2*FC139*IA170*COS(FC199-FC39))</f>
        <v>110783.20298540848</v>
      </c>
      <c r="FD140" s="99">
        <f t="shared" ref="FD140:FD159" si="802">SQRT((FD139^2) +(IB170^2) + 2*FD139*IB170*COS(FD199-FD39))</f>
        <v>113042.74866551658</v>
      </c>
      <c r="FE140" s="99">
        <f t="shared" ref="FE140:FE159" si="803">SQRT((FE139^2) +(IC170^2) + 2*FE139*IC170*COS(FE199-FE39))</f>
        <v>108070.63215285657</v>
      </c>
      <c r="FF140" s="99">
        <f t="shared" ref="FF140:FF159" si="804">SQRT((FF139^2) +(ID170^2) + 2*FF139*ID170*COS(FF199-FF39))</f>
        <v>109139.99339827153</v>
      </c>
      <c r="FG140" s="99">
        <f t="shared" ref="FG140:FG159" si="805">SQRT((FG139^2) +(IE170^2) + 2*FG139*IE170*COS(FG199-FG39))</f>
        <v>104000.32625955305</v>
      </c>
      <c r="FH140" s="99">
        <f t="shared" ref="FH140:FH159" si="806">SQRT((FH139^2) +(IF170^2) + 2*FH139*IF170*COS(FH199-FH39))</f>
        <v>99099.40075518933</v>
      </c>
      <c r="FI140" s="99">
        <f t="shared" ref="FI140:FI159" si="807">SQRT((FI139^2) +(IG170^2) + 2*FI139*IG170*COS(FI199-FI39))</f>
        <v>97114.908583305267</v>
      </c>
      <c r="FJ140" s="99">
        <f t="shared" ref="FJ140:FJ159" si="808">SQRT((FJ139^2) +(IH170^2) + 2*FJ139*IH170*COS(FJ199-FJ39))</f>
        <v>95162.598118822585</v>
      </c>
      <c r="FK140" s="99">
        <f t="shared" ref="FK140:FK159" si="809">SQRT((FK139^2) +(II170^2) + 2*FK139*II170*COS(FK199-FK39))</f>
        <v>90904.814615262774</v>
      </c>
      <c r="FL140" s="99">
        <f t="shared" ref="FL140:FL159" si="810">SQRT((FL139^2) +(IJ170^2) + 2*FL139*IJ170*COS(FL199-FL39))</f>
        <v>86942.347216560927</v>
      </c>
      <c r="FM140" s="99">
        <f t="shared" ref="FM140:FM159" si="811">SQRT((FM139^2) +(IK170^2) + 2*FM139*IK170*COS(FM199-FM39))</f>
        <v>83257.733990708657</v>
      </c>
      <c r="FN140" s="99">
        <f t="shared" ref="FN140:FN159" si="812">SQRT((FN139^2) +(IL170^2) + 2*FN139*IL170*COS(FN199-FN39))</f>
        <v>79831.464734209294</v>
      </c>
      <c r="FO140" s="99">
        <f t="shared" ref="FO140:FO159" si="813">SQRT((FO139^2) +(IM170^2) + 2*FO139*IM170*COS(FO199-FO39))</f>
        <v>76643.634404193421</v>
      </c>
      <c r="FP140" s="99">
        <f t="shared" ref="FP140:FP159" si="814">SQRT((FP139^2) +(IN170^2) + 2*FP139*IN170*COS(FP199-FP39))</f>
        <v>77552.509111390886</v>
      </c>
      <c r="FQ140" s="99">
        <f t="shared" ref="FQ140:FQ159" si="815">SQRT((FQ139^2) +(IO170^2) + 2*FQ139*IO170*COS(FQ199-FQ39))</f>
        <v>77552.509111390886</v>
      </c>
      <c r="FR140" s="99">
        <f t="shared" ref="FR140:FR159" si="816">SQRT((FR139^2) +(IP170^2) + 2*FR139*IP170*COS(FR199-FR39))</f>
        <v>73010.5921698241</v>
      </c>
      <c r="FS140" s="99">
        <f t="shared" ref="FS140:FS159" si="817">SQRT((FS139^2) +(IQ170^2) + 2*FS139*IQ170*COS(FS199-FS39))</f>
        <v>70914.445443121193</v>
      </c>
      <c r="FT140" s="99">
        <f t="shared" ref="FT140:FT159" si="818">SQRT((FT139^2) +(IR170^2) + 2*FT139*IR170*COS(FT199-FT39))</f>
        <v>68924.900397617341</v>
      </c>
      <c r="FU140" s="99">
        <f t="shared" ref="FU140:FU159" si="819">SQRT((FU139^2) +(IS170^2) + 2*FU139*IS170*COS(FU199-FU39))</f>
        <v>67035.043655550457</v>
      </c>
      <c r="FV140" s="99">
        <f t="shared" ref="FV140:FV159" si="820">SQRT((FV139^2) +(IT170^2) + 2*FV139*IT170*COS(FV199-FV39))</f>
        <v>65238.40517939342</v>
      </c>
      <c r="FW140" s="99">
        <f t="shared" ref="FW140:FW159" si="821">SQRT((FW139^2) +(IU170^2) + 2*FW139*IU170*COS(FW199-FW39))</f>
        <v>63528.950864069935</v>
      </c>
      <c r="FX140" s="99">
        <f t="shared" ref="FX140:FX159" si="822">SQRT((FX139^2) +(IV170^2) + 2*FX139*IV170*COS(FX199-FX39))</f>
        <v>61901.067008278449</v>
      </c>
      <c r="FY140" s="99">
        <f t="shared" ref="FY140:FY159" si="823">SQRT((FY139^2) +(IW170^2) + 2*FY139*IW170*COS(FY199-FY39))</f>
        <v>60349.539897776136</v>
      </c>
      <c r="FZ140" s="99">
        <f t="shared" ref="FZ140:FZ159" si="824">SQRT((FZ139^2) +(IX170^2) + 2*FZ139*IX170*COS(FZ199-FZ39))</f>
        <v>58869.532725582088</v>
      </c>
      <c r="GA140" s="99">
        <f t="shared" ref="GA140:GA159" si="825">SQRT((GA139^2) +(IY170^2) + 2*GA139*IY170*COS(GA199-GA39))</f>
        <v>57456.561364596426</v>
      </c>
      <c r="GB140" s="99">
        <f t="shared" ref="GB140:GB159" si="826">SQRT((GB139^2) +(IZ170^2) + 2*GB139*IZ170*COS(GB199-GB39))</f>
        <v>56106.470009139099</v>
      </c>
      <c r="GC140" s="99">
        <f t="shared" ref="GC140:GC159" si="827">SQRT((GC139^2) +(JA170^2) + 2*GC139*JA170*COS(GC199-GC39))</f>
        <v>54815.407351488466</v>
      </c>
      <c r="GD140" s="99">
        <f t="shared" ref="GD140:GD159" si="828">SQRT((GD139^2) +(JB170^2) + 2*GD139*JB170*COS(GD199-GD39))</f>
        <v>53579.803714070913</v>
      </c>
      <c r="GE140" s="99">
        <f t="shared" ref="GE140:GE159" si="829">SQRT((GE139^2) +(JC170^2) + 2*GE139*JC170*COS(GE199-GE39))</f>
        <v>52396.349387188231</v>
      </c>
      <c r="GF140" s="99">
        <f t="shared" ref="GF140:GF159" si="830">SQRT((GF139^2) +(JD170^2) + 2*GF139*JD170*COS(GF199-GF39))</f>
        <v>51261.974304151663</v>
      </c>
      <c r="GG140" s="99">
        <f t="shared" ref="GG140:GG159" si="831">SQRT((GG139^2) +(JE170^2) + 2*GG139*JE170*COS(GG199-GG39))</f>
        <v>50173.829105092635</v>
      </c>
      <c r="GH140" s="99">
        <f t="shared" ref="GH140:GH159" si="832">SQRT((GH139^2) +(JF170^2) + 2*GH139*JF170*COS(GH199-GH39))</f>
        <v>49129.267586760383</v>
      </c>
      <c r="GI140" s="99">
        <f t="shared" ref="GI140:GI159" si="833">SQRT((GI139^2) +(JG170^2) + 2*GI139*JG170*COS(GI199-GI39))</f>
        <v>49411.137356067302</v>
      </c>
      <c r="GJ140" s="99">
        <f t="shared" ref="GJ140:GJ159" si="834">SQRT((GJ139^2) +(JH170^2) + 2*GJ139*JH170*COS(GJ199-GJ39))</f>
        <v>47995.168245330038</v>
      </c>
      <c r="GK140" s="99">
        <f t="shared" ref="GK140:GK159" si="835">SQRT((GK139^2) +(JI170^2) + 2*GK139*JI170*COS(GK199-GK39))</f>
        <v>47299.844571053305</v>
      </c>
      <c r="GL140" s="99">
        <f t="shared" ref="GL140:GL159" si="836">SQRT((GL139^2) +(JJ170^2) + 2*GL139*JJ170*COS(GL199-GL39))</f>
        <v>46613.91821640046</v>
      </c>
      <c r="GM140" s="99">
        <f t="shared" ref="GM140:GM159" si="837">SQRT((GM139^2) +(JK170^2) + 2*GM139*JK170*COS(GM199-GM39))</f>
        <v>45937.94989948639</v>
      </c>
      <c r="GN140" s="99">
        <f t="shared" ref="GN140:GN159" si="838">SQRT((GN139^2) +(JL170^2) + 2*GN139*JL170*COS(GN199-GN39))</f>
        <v>45272.392652784882</v>
      </c>
      <c r="GO140" s="99">
        <f t="shared" ref="GO140:GO159" si="839">SQRT((GO139^2) +(JM170^2) + 2*GO139*JM170*COS(GO199-GO39))</f>
        <v>44617.604844795023</v>
      </c>
      <c r="GP140" s="99">
        <f t="shared" ref="GP140:GP159" si="840">SQRT((GP139^2) +(JN170^2) + 2*GP139*JN170*COS(GP199-GP39))</f>
        <v>43973.86181884195</v>
      </c>
      <c r="GQ140" s="99">
        <f t="shared" ref="GQ140:GQ159" si="841">SQRT((GQ139^2) +(JO170^2) + 2*GQ139*JO170*COS(GQ199-GQ39))</f>
        <v>43341.366277013301</v>
      </c>
      <c r="GR140" s="99">
        <f t="shared" ref="GR140:GR159" si="842">SQRT((GR139^2) +(JP170^2) + 2*GR139*JP170*COS(GR199-GR39))</f>
        <v>42720.257529210074</v>
      </c>
      <c r="GS140" s="99">
        <f t="shared" ref="GS140:GS159" si="843">SQRT((GS139^2) +(JQ170^2) + 2*GS139*JQ170*COS(GS199-GS39))</f>
        <v>42110.619718813992</v>
      </c>
      <c r="GT140" s="99">
        <f t="shared" ref="GT140:GT159" si="844">SQRT((GT139^2) +(JR170^2) + 2*GT139*JR170*COS(GT199-GT39))</f>
        <v>41512.489127813511</v>
      </c>
      <c r="GU140" s="99">
        <f t="shared" ref="GU140:GU159" si="845">SQRT((GU139^2) +(JS170^2) + 2*GU139*JS170*COS(GU199-GU39))</f>
        <v>40925.860655713783</v>
      </c>
      <c r="GV140" s="99">
        <f t="shared" ref="GV140:GV159" si="846">SQRT((GV139^2) +(JT170^2) + 2*GV139*JT170*COS(GV199-GV39))</f>
        <v>40350.693558288294</v>
      </c>
      <c r="GW140" s="99">
        <f t="shared" ref="GW140:GW159" si="847">SQRT((GW139^2) +(JU170^2) + 2*GW139*JU170*COS(GW199-GW39))</f>
        <v>39786.916524381428</v>
      </c>
      <c r="GX140" s="99">
        <f t="shared" ref="GX140:GX159" si="848">SQRT((GX139^2) +(JV170^2) + 2*GX139*JV170*COS(GX199-GX39))</f>
        <v>39234.432161568679</v>
      </c>
      <c r="GY140" s="99">
        <f t="shared" ref="GY140:GY159" si="849">SQRT((GY139^2) +(JW170^2) + 2*GY139*JW170*COS(GY199-GY39))</f>
        <v>38693.12095460033</v>
      </c>
      <c r="GZ140" s="99">
        <f t="shared" ref="GZ140:GZ159" si="850">SQRT((GZ139^2) +(JX170^2) + 2*GZ139*JX170*COS(GZ199-GZ39))</f>
        <v>38162.844754184771</v>
      </c>
      <c r="HA140" s="99"/>
      <c r="HB140" s="99"/>
      <c r="HC140" s="99"/>
      <c r="HD140" s="99"/>
      <c r="HE140" s="99"/>
      <c r="HF140" s="99"/>
      <c r="HG140" s="99"/>
      <c r="HH140" s="99"/>
      <c r="HI140" s="99"/>
      <c r="HJ140" s="99"/>
      <c r="HK140" s="99"/>
      <c r="HL140" s="99"/>
      <c r="HM140" s="99"/>
      <c r="HN140" s="99"/>
      <c r="HO140" s="99"/>
      <c r="HP140" s="99"/>
      <c r="HQ140" s="99"/>
      <c r="HR140" s="94"/>
      <c r="HS140" s="94"/>
      <c r="HT140" s="94"/>
      <c r="HU140" s="94"/>
      <c r="HV140" s="99" t="s">
        <v>151</v>
      </c>
      <c r="HW140" s="94">
        <f>HLOOKUP(HW70,'M10'!$C$5:$BX$13,($KA$141+1),FALSE)</f>
        <v>0.3</v>
      </c>
      <c r="HX140" s="94">
        <f>HLOOKUP(HX70,'M10'!$C$5:$BX$13,($KA$141+1),FALSE)</f>
        <v>0.6</v>
      </c>
      <c r="HY140" s="94">
        <f>HLOOKUP(HY70,'M10'!$C$5:$BX$13,($KA$141+1),FALSE)</f>
        <v>0.7</v>
      </c>
      <c r="HZ140" s="94">
        <f>HLOOKUP(HZ70,'M10'!$C$5:$BX$13,($KA$141+1),FALSE)</f>
        <v>0.8</v>
      </c>
      <c r="IA140" s="94">
        <f>HLOOKUP(IA70,'M10'!$C$5:$BX$13,($KA$141+1),FALSE)</f>
        <v>0.8</v>
      </c>
      <c r="IB140" s="94">
        <f>HLOOKUP(IB70,'M10'!$C$5:$BX$13,($KA$141+1),FALSE)</f>
        <v>0.85</v>
      </c>
      <c r="IC140" s="94">
        <f>HLOOKUP(IC70,'M10'!$C$5:$BX$13,($KA$141+1),FALSE)</f>
        <v>0.85</v>
      </c>
      <c r="ID140" s="94">
        <f>HLOOKUP(ID70,'M10'!$C$5:$BX$13,($KA$141+1),FALSE)</f>
        <v>0.9</v>
      </c>
      <c r="IE140" s="94">
        <f>HLOOKUP(IE70,'M10'!$C$5:$BX$13,($KA$141+1),FALSE)</f>
        <v>0.9</v>
      </c>
      <c r="IF140" s="94">
        <f>HLOOKUP(IF70,'M10'!$C$5:$BX$13,($KA$141+1),FALSE)</f>
        <v>0.9</v>
      </c>
      <c r="IG140" s="94">
        <f>HLOOKUP(IG70,'M10'!$C$5:$BX$13,($KA$141+1),FALSE)</f>
        <v>0.95</v>
      </c>
      <c r="IH140" s="94">
        <f>HLOOKUP(IH70,'M10'!$C$5:$BX$13,($KA$141+1),FALSE)</f>
        <v>0.95</v>
      </c>
      <c r="II140" s="94">
        <f>HLOOKUP(II70,'M10'!$C$5:$BX$13,($KA$141+1),FALSE)</f>
        <v>0.95</v>
      </c>
      <c r="IJ140" s="94">
        <f>HLOOKUP(IJ70,'M10'!$C$5:$BX$13,($KA$141+1),FALSE)</f>
        <v>0.95</v>
      </c>
      <c r="IK140" s="94">
        <f>HLOOKUP(IK70,'M10'!$C$5:$BX$13,($KA$141+1),FALSE)</f>
        <v>0.95</v>
      </c>
      <c r="IL140" s="94">
        <f>HLOOKUP(IL70,'M10'!$C$5:$BX$13,($KA$141+1),FALSE)</f>
        <v>0.95</v>
      </c>
      <c r="IM140" s="94">
        <f>HLOOKUP(IM70,'M10'!$C$5:$BX$13,($KA$141+1),FALSE)</f>
        <v>0.95</v>
      </c>
      <c r="IN140" s="94">
        <f>HLOOKUP(IN70,'M10'!$C$5:$BX$13,($KA$141+1),FALSE)</f>
        <v>1</v>
      </c>
      <c r="IO140" s="94">
        <f>HLOOKUP(IO70,'M10'!$C$5:$BX$13,($KA$141+1),FALSE)</f>
        <v>1</v>
      </c>
      <c r="IP140" s="94">
        <f>HLOOKUP(IP70,'M10'!$C$5:$BX$13,($KA$141+1),FALSE)</f>
        <v>1</v>
      </c>
      <c r="IQ140" s="94">
        <f>HLOOKUP(IQ70,'M10'!$C$5:$BX$13,($KA$141+1),FALSE)</f>
        <v>1</v>
      </c>
      <c r="IR140" s="94">
        <f>HLOOKUP(IR70,'M10'!$C$5:$BX$13,($KA$141+1),FALSE)</f>
        <v>1</v>
      </c>
      <c r="IS140" s="94">
        <f>HLOOKUP(IS70,'M10'!$C$5:$BX$13,($KA$141+1),FALSE)</f>
        <v>1</v>
      </c>
      <c r="IT140" s="94">
        <f>HLOOKUP(IT70,'M10'!$C$5:$BX$13,($KA$141+1),FALSE)</f>
        <v>1</v>
      </c>
      <c r="IU140" s="94">
        <f>HLOOKUP(IU70,'M10'!$C$5:$BX$13,($KA$141+1),FALSE)</f>
        <v>1</v>
      </c>
      <c r="IV140" s="94">
        <f>HLOOKUP(IV70,'M10'!$C$5:$BX$13,($KA$141+1),FALSE)</f>
        <v>1</v>
      </c>
      <c r="IW140" s="94">
        <f>HLOOKUP(IW70,'M10'!$C$5:$BX$13,($KA$141+1),FALSE)</f>
        <v>1</v>
      </c>
      <c r="IX140" s="94">
        <f>HLOOKUP(IX70,'M10'!$C$5:$BX$13,($KA$141+1),FALSE)</f>
        <v>1</v>
      </c>
      <c r="IY140" s="94">
        <f>HLOOKUP(IY70,'M10'!$C$5:$BX$13,($KA$141+1),FALSE)</f>
        <v>1</v>
      </c>
      <c r="IZ140" s="94">
        <f>HLOOKUP(IZ70,'M10'!$C$5:$BX$13,($KA$141+1),FALSE)</f>
        <v>1</v>
      </c>
      <c r="JA140" s="94">
        <f>HLOOKUP(JA70,'M10'!$C$5:$BX$13,($KA$141+1),FALSE)</f>
        <v>1</v>
      </c>
      <c r="JB140" s="94">
        <f>HLOOKUP(JB70,'M10'!$C$5:$BX$13,($KA$141+1),FALSE)</f>
        <v>1</v>
      </c>
      <c r="JC140" s="94">
        <f>HLOOKUP(JC70,'M10'!$C$5:$BX$13,($KA$141+1),FALSE)</f>
        <v>1</v>
      </c>
      <c r="JD140" s="94">
        <f>HLOOKUP(JD70,'M10'!$C$5:$BX$13,($KA$141+1),FALSE)</f>
        <v>1</v>
      </c>
      <c r="JE140" s="94">
        <f>HLOOKUP(JE70,'M10'!$C$5:$BX$13,($KA$141+1),FALSE)</f>
        <v>1</v>
      </c>
      <c r="JF140" s="94">
        <f>HLOOKUP(JF70,'M10'!$C$5:$BX$13,($KA$141+1),FALSE)</f>
        <v>1</v>
      </c>
      <c r="JG140" s="94">
        <f>HLOOKUP(JG70,'M10'!$C$5:$BX$13,($KA$141+1),FALSE)</f>
        <v>1</v>
      </c>
      <c r="JH140" s="94">
        <f>HLOOKUP(JH70,'M10'!$C$5:$BX$13,($KA$141+1),FALSE)</f>
        <v>1</v>
      </c>
      <c r="JI140" s="94">
        <f>HLOOKUP(JI70,'M10'!$C$5:$BX$13,($KA$141+1),FALSE)</f>
        <v>1</v>
      </c>
      <c r="JJ140" s="94">
        <f>HLOOKUP(JJ70,'M10'!$C$5:$BX$13,($KA$141+1),FALSE)</f>
        <v>1</v>
      </c>
      <c r="JK140" s="94">
        <f>HLOOKUP(JK70,'M10'!$C$5:$BX$13,($KA$141+1),FALSE)</f>
        <v>1</v>
      </c>
      <c r="JL140" s="94">
        <f>HLOOKUP(JL70,'M10'!$C$5:$BX$13,($KA$141+1),FALSE)</f>
        <v>1</v>
      </c>
      <c r="JM140" s="94">
        <f>HLOOKUP(JM70,'M10'!$C$5:$BX$13,($KA$141+1),FALSE)</f>
        <v>1</v>
      </c>
      <c r="JN140" s="94">
        <f>HLOOKUP(JN70,'M10'!$C$5:$BX$13,($KA$141+1),FALSE)</f>
        <v>1</v>
      </c>
      <c r="JO140" s="94">
        <f>HLOOKUP(JO70,'M10'!$C$5:$BX$13,($KA$141+1),FALSE)</f>
        <v>1</v>
      </c>
      <c r="JP140" s="94">
        <f>HLOOKUP(JP70,'M10'!$C$5:$BX$13,($KA$141+1),FALSE)</f>
        <v>1</v>
      </c>
      <c r="JQ140" s="94">
        <f>HLOOKUP(JQ70,'M10'!$C$5:$BX$13,($KA$141+1),FALSE)</f>
        <v>1</v>
      </c>
      <c r="JR140" s="94">
        <f>HLOOKUP(JR70,'M10'!$C$5:$BX$13,($KA$141+1),FALSE)</f>
        <v>1</v>
      </c>
      <c r="JS140" s="94">
        <f>HLOOKUP(JS70,'M10'!$C$5:$BX$13,($KA$141+1),FALSE)</f>
        <v>1</v>
      </c>
      <c r="JT140" s="94">
        <f>HLOOKUP(JT70,'M10'!$C$5:$BX$13,($KA$141+1),FALSE)</f>
        <v>1</v>
      </c>
      <c r="JU140" s="94">
        <f>HLOOKUP(JU70,'M10'!$C$5:$BX$13,($KA$141+1),FALSE)</f>
        <v>1</v>
      </c>
      <c r="JV140" s="94">
        <f>HLOOKUP(JV70,'M10'!$C$5:$BX$13,($KA$141+1),FALSE)</f>
        <v>1</v>
      </c>
      <c r="JW140" s="94">
        <f>HLOOKUP(JW70,'M10'!$C$5:$BX$13,($KA$141+1),FALSE)</f>
        <v>1</v>
      </c>
      <c r="JX140" s="94">
        <f>HLOOKUP(JX70,'M10'!$C$5:$BX$13,($KA$141+1),FALSE)</f>
        <v>1</v>
      </c>
      <c r="JY140" s="94"/>
      <c r="JZ140" s="94"/>
      <c r="KA140" s="94"/>
      <c r="KH140" s="96" t="s">
        <v>38</v>
      </c>
      <c r="KI140" s="100">
        <f t="shared" ref="KI140:KI159" si="851">SQRT((KI139^2) +(NG170^2) + 2*KI139*NG170*COS(KI199-KI39))</f>
        <v>36577.96172218924</v>
      </c>
      <c r="KJ140" s="100">
        <f t="shared" ref="KJ140:KJ159" si="852">SQRT((KJ139^2) +(NH170^2) + 2*KJ139*NH170*COS(KJ199-KJ39))</f>
        <v>18165.540624214784</v>
      </c>
      <c r="KK140" s="100">
        <f t="shared" ref="KK140:KK159" si="853">SQRT((KK139^2) +(NI170^2) + 2*KK139*NI170*COS(KK199-KK39))</f>
        <v>8334.3973078749204</v>
      </c>
      <c r="KL140" s="100">
        <f t="shared" ref="KL140:KL159" si="854">SQRT((KL139^2) +(NJ170^2) + 2*KL139*NJ170*COS(KL199-KL39))</f>
        <v>7197.7404456948179</v>
      </c>
      <c r="KM140" s="100">
        <f t="shared" ref="KM140:KM159" si="855">SQRT((KM139^2) +(NK170^2) + 2*KM139*NK170*COS(KM199-KM39))</f>
        <v>20041.823417011077</v>
      </c>
      <c r="KN140" s="100">
        <f t="shared" ref="KN140:KN159" si="856">SQRT((KN139^2) +(NL170^2) + 2*KN139*NL170*COS(KN199-KN39))</f>
        <v>33637.903033001989</v>
      </c>
      <c r="KO140" s="100">
        <f t="shared" ref="KO140:KO159" si="857">SQRT((KO139^2) +(NM170^2) + 2*KO139*NM170*COS(KO199-KO39))</f>
        <v>40468.89700819509</v>
      </c>
      <c r="KP140" s="100">
        <f t="shared" ref="KP140:KP159" si="858">SQRT((KP139^2) +(NN170^2) + 2*KP139*NN170*COS(KP199-KP39))</f>
        <v>51266.987814197382</v>
      </c>
      <c r="KQ140" s="100">
        <f t="shared" ref="KQ140:KQ159" si="859">SQRT((KQ139^2) +(NO170^2) + 2*KQ139*NO170*COS(KQ199-KQ39))</f>
        <v>54310.896303668073</v>
      </c>
      <c r="KR140" s="100">
        <f t="shared" ref="KR140:KR159" si="860">SQRT((KR139^2) +(NP170^2) + 2*KR139*NP170*COS(KR199-KR39))</f>
        <v>55966.229793369705</v>
      </c>
      <c r="KS140" s="100">
        <f t="shared" ref="KS140:KS159" si="861">SQRT((KS139^2) +(NQ170^2) + 2*KS139*NQ170*COS(KS199-KS39))</f>
        <v>58464.143929783517</v>
      </c>
      <c r="KT140" s="100">
        <f t="shared" ref="KT140:KT159" si="862">SQRT((KT139^2) +(NR170^2) + 2*KT139*NR170*COS(KT199-KT39))</f>
        <v>60191.340950390288</v>
      </c>
      <c r="KU140" s="100">
        <f t="shared" ref="KU140:KU159" si="863">SQRT((KU139^2) +(NS170^2) + 2*KU139*NS170*COS(KU199-KU39))</f>
        <v>59694.559035992606</v>
      </c>
      <c r="KV140" s="100">
        <f t="shared" ref="KV140:KV159" si="864">SQRT((KV139^2) +(NT170^2) + 2*KV139*NT170*COS(KV199-KV39))</f>
        <v>58856.213856116767</v>
      </c>
      <c r="KW140" s="100">
        <f t="shared" ref="KW140:KW159" si="865">SQRT((KW139^2) +(NU170^2) + 2*KW139*NU170*COS(KW199-KW39))</f>
        <v>57789.046502843179</v>
      </c>
      <c r="KX140" s="100">
        <f t="shared" ref="KX140:KX159" si="866">SQRT((KX139^2) +(NV170^2) + 2*KX139*NV170*COS(KX199-KX39))</f>
        <v>56573.664015877286</v>
      </c>
      <c r="KY140" s="100">
        <f t="shared" ref="KY140:KY159" si="867">SQRT((KY139^2) +(NW170^2) + 2*KY139*NW170*COS(KY199-KY39))</f>
        <v>55267.761185342679</v>
      </c>
      <c r="KZ140" s="100">
        <f t="shared" ref="KZ140:KZ159" si="868">SQRT((KZ139^2) +(NX170^2) + 2*KZ139*NX170*COS(KZ199-KZ39))</f>
        <v>63426.605725641748</v>
      </c>
      <c r="LA140" s="100">
        <f t="shared" ref="LA140:LA159" si="869">SQRT((LA139^2) +(NY170^2) + 2*LA139*NY170*COS(LA199-LA39))</f>
        <v>63426.605725641748</v>
      </c>
      <c r="LB140" s="100">
        <f t="shared" ref="LB140:LB159" si="870">SQRT((LB139^2) +(NZ170^2) + 2*LB139*NZ170*COS(LB199-LB39))</f>
        <v>60986.451976998746</v>
      </c>
      <c r="LC140" s="100">
        <f t="shared" ref="LC140:LC159" si="871">SQRT((LC139^2) +(OA170^2) + 2*LC139*OA170*COS(LC199-LC39))</f>
        <v>59751.43616528999</v>
      </c>
      <c r="LD140" s="100">
        <f t="shared" ref="LD140:LD159" si="872">SQRT((LD139^2) +(OB170^2) + 2*LD139*OB170*COS(LD199-LD39))</f>
        <v>58520.544740303718</v>
      </c>
      <c r="LE140" s="100">
        <f t="shared" ref="LE140:LE159" si="873">SQRT((LE139^2) +(OC170^2) + 2*LE139*OC170*COS(LE199-LE39))</f>
        <v>57301.228826101811</v>
      </c>
      <c r="LF140" s="100">
        <f t="shared" ref="LF140:LF159" si="874">SQRT((LF139^2) +(OD170^2) + 2*LF139*OD170*COS(LF199-LF39))</f>
        <v>56099.091638013007</v>
      </c>
      <c r="LG140" s="100">
        <f t="shared" ref="LG140:LG159" si="875">SQRT((LG139^2) +(OE170^2) + 2*LG139*OE170*COS(LG199-LG39))</f>
        <v>54918.286910859053</v>
      </c>
      <c r="LH140" s="100">
        <f t="shared" ref="LH140:LH159" si="876">SQRT((LH139^2) +(OF170^2) + 2*LH139*OF170*COS(LH199-LH39))</f>
        <v>53761.830911395613</v>
      </c>
      <c r="LI140" s="100">
        <f t="shared" ref="LI140:LI159" si="877">SQRT((LI139^2) +(OG170^2) + 2*LI139*OG170*COS(LI199-LI39))</f>
        <v>52631.847457085074</v>
      </c>
      <c r="LJ140" s="100">
        <f t="shared" ref="LJ140:LJ159" si="878">SQRT((LJ139^2) +(OH170^2) + 2*LJ139*OH170*COS(LJ199-LJ39))</f>
        <v>51529.76081902047</v>
      </c>
      <c r="LK140" s="100">
        <f t="shared" ref="LK140:LK159" si="879">SQRT((LK139^2) +(OI170^2) + 2*LK139*OI170*COS(LK199-LK39))</f>
        <v>50456.44794527394</v>
      </c>
      <c r="LL140" s="100">
        <f t="shared" ref="LL140:LL159" si="880">SQRT((LL139^2) +(OJ170^2) + 2*LL139*OJ170*COS(LL199-LL39))</f>
        <v>49412.358827182368</v>
      </c>
      <c r="LM140" s="100">
        <f t="shared" ref="LM140:LM159" si="881">SQRT((LM139^2) +(OK170^2) + 2*LM139*OK170*COS(LM199-LM39))</f>
        <v>48397.611839148442</v>
      </c>
      <c r="LN140" s="100">
        <f t="shared" ref="LN140:LN159" si="882">SQRT((LN139^2) +(OL170^2) + 2*LN139*OL170*COS(LN199-LN39))</f>
        <v>47412.06935867836</v>
      </c>
      <c r="LO140" s="100">
        <f t="shared" ref="LO140:LO159" si="883">SQRT((LO139^2) +(OM170^2) + 2*LO139*OM170*COS(LO199-LO39))</f>
        <v>46455.397804328968</v>
      </c>
      <c r="LP140" s="100">
        <f t="shared" ref="LP140:LP159" si="884">SQRT((LP139^2) +(ON170^2) + 2*LP139*ON170*COS(LP199-LP39))</f>
        <v>45527.115328486034</v>
      </c>
      <c r="LQ140" s="100">
        <f t="shared" ref="LQ140:LQ159" si="885">SQRT((LQ139^2) +(OO170^2) + 2*LQ139*OO170*COS(LQ199-LQ39))</f>
        <v>44626.62970541486</v>
      </c>
      <c r="LR140" s="100">
        <f t="shared" ref="LR140:LR159" si="886">SQRT((LR139^2) +(OP170^2) + 2*LR139*OP170*COS(LR199-LR39))</f>
        <v>43753.268415064005</v>
      </c>
      <c r="LS140" s="100">
        <f t="shared" ref="LS140:LS159" si="887">SQRT((LS139^2) +(OQ170^2) + 2*LS139*OQ170*COS(LS199-LS39))</f>
        <v>44551.193978931478</v>
      </c>
      <c r="LT140" s="100">
        <f t="shared" ref="LT140:LT159" si="888">SQRT((LT139^2) +(OR170^2) + 2*LT139*OR170*COS(LT199-LT39))</f>
        <v>43693.349246522615</v>
      </c>
      <c r="LU140" s="100">
        <f t="shared" ref="LU140:LU159" si="889">SQRT((LU139^2) +(OS170^2) + 2*LU139*OS170*COS(LU199-LU39))</f>
        <v>43220.98964175865</v>
      </c>
      <c r="LV140" s="100">
        <f t="shared" ref="LV140:LV159" si="890">SQRT((LV139^2) +(OT170^2) + 2*LV139*OT170*COS(LV199-LV39))</f>
        <v>42725.707174803938</v>
      </c>
      <c r="LW140" s="100">
        <f t="shared" ref="LW140:LW159" si="891">SQRT((LW139^2) +(OU170^2) + 2*LW139*OU170*COS(LW199-LW39))</f>
        <v>42211.43388142308</v>
      </c>
      <c r="LX140" s="100">
        <f t="shared" ref="LX140:LX159" si="892">SQRT((LX139^2) +(OV170^2) + 2*LX139*OV170*COS(LX199-LX39))</f>
        <v>41681.67806818262</v>
      </c>
      <c r="LY140" s="100">
        <f t="shared" ref="LY140:LY159" si="893">SQRT((LY139^2) +(OW170^2) + 2*LY139*OW170*COS(LY199-LY39))</f>
        <v>41139.563909334967</v>
      </c>
      <c r="LZ140" s="100">
        <f t="shared" ref="LZ140:LZ159" si="894">SQRT((LZ139^2) +(OX170^2) + 2*LZ139*OX170*COS(LZ199-LZ39))</f>
        <v>40587.868011072555</v>
      </c>
      <c r="MA140" s="100">
        <f t="shared" ref="MA140:MA159" si="895">SQRT((MA139^2) +(OY170^2) + 2*MA139*OY170*COS(MA199-MA39))</f>
        <v>40029.053036939455</v>
      </c>
      <c r="MB140" s="100">
        <f t="shared" ref="MB140:MB159" si="896">SQRT((MB139^2) +(OZ170^2) + 2*MB139*OZ170*COS(MB199-MB39))</f>
        <v>39465.298521934026</v>
      </c>
      <c r="MC140" s="100">
        <f t="shared" ref="MC140:MC159" si="897">SQRT((MC139^2) +(PA170^2) + 2*MC139*PA170*COS(MC199-MC39))</f>
        <v>38898.529024959229</v>
      </c>
      <c r="MD140" s="100">
        <f t="shared" ref="MD140:MD159" si="898">SQRT((MD139^2) +(PB170^2) + 2*MD139*PB170*COS(MD199-MD39))</f>
        <v>38330.439782190559</v>
      </c>
      <c r="ME140" s="100">
        <f t="shared" ref="ME140:ME159" si="899">SQRT((ME139^2) +(PC170^2) + 2*ME139*PC170*COS(ME199-ME39))</f>
        <v>37762.520030102591</v>
      </c>
      <c r="MF140" s="100">
        <f t="shared" ref="MF140:MF159" si="900">SQRT((MF139^2) +(PD170^2) + 2*MF139*PD170*COS(MF199-MF39))</f>
        <v>37196.074167813334</v>
      </c>
      <c r="MG140" s="100">
        <f t="shared" ref="MG140:MG159" si="901">SQRT((MG139^2) +(PE170^2) + 2*MG139*PE170*COS(MG199-MG39))</f>
        <v>36632.240925655933</v>
      </c>
      <c r="MH140" s="100">
        <f t="shared" ref="MH140:MH159" si="902">SQRT((MH139^2) +(PF170^2) + 2*MH139*PF170*COS(MH199-MH39))</f>
        <v>36072.0107013917</v>
      </c>
      <c r="MI140" s="100">
        <f t="shared" ref="MI140:MI159" si="903">SQRT((MI139^2) +(PG170^2) + 2*MI139*PG170*COS(MI199-MI39))</f>
        <v>35516.241218218769</v>
      </c>
      <c r="MJ140" s="100">
        <f t="shared" ref="MJ140:MJ159" si="904">SQRT((MJ139^2) +(PH170^2) + 2*MJ139*PH170*COS(MJ199-MJ39))</f>
        <v>34965.671650266675</v>
      </c>
      <c r="MK140" s="100"/>
      <c r="ML140" s="100"/>
      <c r="MM140" s="100"/>
      <c r="MN140" s="100"/>
      <c r="MO140" s="100"/>
      <c r="MP140" s="100"/>
      <c r="MQ140" s="100"/>
      <c r="MR140" s="100"/>
      <c r="MS140" s="100"/>
      <c r="MT140" s="100"/>
      <c r="MU140" s="100"/>
      <c r="MV140" s="100"/>
      <c r="MW140" s="100"/>
      <c r="MX140" s="100"/>
      <c r="MY140" s="100"/>
      <c r="MZ140" s="100"/>
      <c r="NA140" s="100"/>
      <c r="NG140" s="96">
        <f>HLOOKUP(NG70,'M10'!$C$5:$BX$13,($KG$271+1),FALSE)</f>
        <v>0.2</v>
      </c>
      <c r="NH140" s="96">
        <f>HLOOKUP(NH70,'M10'!$C$5:$BX$13,($KG$271+1),FALSE)</f>
        <v>0.3</v>
      </c>
      <c r="NI140" s="96">
        <f>HLOOKUP(NI70,'M10'!$C$5:$BX$13,($KG$271+1),FALSE)</f>
        <v>0.45</v>
      </c>
      <c r="NJ140" s="96">
        <f>HLOOKUP(NJ70,'M10'!$C$5:$BX$13,($KG$271+1),FALSE)</f>
        <v>0.6</v>
      </c>
      <c r="NK140" s="96">
        <f>HLOOKUP(NK70,'M10'!$C$5:$BX$13,($KG$271+1),FALSE)</f>
        <v>0.6</v>
      </c>
      <c r="NL140" s="96">
        <f>HLOOKUP(NL70,'M10'!$C$5:$BX$13,($KG$271+1),FALSE)</f>
        <v>0.7</v>
      </c>
      <c r="NM140" s="96">
        <f>HLOOKUP(NM70,'M10'!$C$5:$BX$13,($KG$271+1),FALSE)</f>
        <v>0.7</v>
      </c>
      <c r="NN140" s="96">
        <f>HLOOKUP(NN70,'M10'!$C$5:$BX$13,($KG$271+1),FALSE)</f>
        <v>0.8</v>
      </c>
      <c r="NO140" s="96">
        <f>HLOOKUP(NO70,'M10'!$C$5:$BX$13,($KG$271+1),FALSE)</f>
        <v>0.8</v>
      </c>
      <c r="NP140" s="96">
        <f>HLOOKUP(NP70,'M10'!$C$5:$BX$13,($KG$271+1),FALSE)</f>
        <v>0.8</v>
      </c>
      <c r="NQ140" s="96">
        <f>HLOOKUP(NQ70,'M10'!$C$5:$BX$13,($KG$271+1),FALSE)</f>
        <v>0.85</v>
      </c>
      <c r="NR140" s="96">
        <f>HLOOKUP(NR70,'M10'!$C$5:$BX$13,($KG$271+1),FALSE)</f>
        <v>0.85</v>
      </c>
      <c r="NS140" s="96">
        <f>HLOOKUP(NS70,'M10'!$C$5:$BX$13,($KG$271+1),FALSE)</f>
        <v>0.85</v>
      </c>
      <c r="NT140" s="96">
        <f>HLOOKUP(NT70,'M10'!$C$5:$BX$13,($KG$271+1),FALSE)</f>
        <v>0.85</v>
      </c>
      <c r="NU140" s="96">
        <f>HLOOKUP(NU70,'M10'!$C$5:$BX$13,($KG$271+1),FALSE)</f>
        <v>0.85</v>
      </c>
      <c r="NV140" s="96">
        <f>HLOOKUP(NV70,'M10'!$C$5:$BX$13,($KG$271+1),FALSE)</f>
        <v>0.85</v>
      </c>
      <c r="NW140" s="96">
        <f>HLOOKUP(NW70,'M10'!$C$5:$BX$13,($KG$271+1),FALSE)</f>
        <v>0.85</v>
      </c>
      <c r="NX140" s="96">
        <f>HLOOKUP(NX70,'M10'!$C$5:$BX$13,($KG$271+1),FALSE)</f>
        <v>1</v>
      </c>
      <c r="NY140" s="96">
        <f>HLOOKUP(NY70,'M10'!$C$5:$BX$13,($KG$271+1),FALSE)</f>
        <v>1</v>
      </c>
      <c r="NZ140" s="96">
        <f>HLOOKUP(NZ70,'M10'!$C$5:$BX$13,($KG$271+1),FALSE)</f>
        <v>1</v>
      </c>
      <c r="OA140" s="96">
        <f>HLOOKUP(OA70,'M10'!$C$5:$BX$13,($KG$271+1),FALSE)</f>
        <v>1</v>
      </c>
      <c r="OB140" s="96">
        <f>HLOOKUP(OB70,'M10'!$C$5:$BX$13,($KG$271+1),FALSE)</f>
        <v>1</v>
      </c>
      <c r="OC140" s="96">
        <f>HLOOKUP(OC70,'M10'!$C$5:$BX$13,($KG$271+1),FALSE)</f>
        <v>1</v>
      </c>
      <c r="OD140" s="96">
        <f>HLOOKUP(OD70,'M10'!$C$5:$BX$13,($KG$271+1),FALSE)</f>
        <v>1</v>
      </c>
      <c r="OE140" s="96">
        <f>HLOOKUP(OE70,'M10'!$C$5:$BX$13,($KG$271+1),FALSE)</f>
        <v>1</v>
      </c>
      <c r="OF140" s="96">
        <f>HLOOKUP(OF70,'M10'!$C$5:$BX$13,($KG$271+1),FALSE)</f>
        <v>1</v>
      </c>
      <c r="OG140" s="96">
        <f>HLOOKUP(OG70,'M10'!$C$5:$BX$13,($KG$271+1),FALSE)</f>
        <v>1</v>
      </c>
      <c r="OH140" s="96">
        <f>HLOOKUP(OH70,'M10'!$C$5:$BX$13,($KG$271+1),FALSE)</f>
        <v>1</v>
      </c>
      <c r="OI140" s="96">
        <f>HLOOKUP(OI70,'M10'!$C$5:$BX$13,($KG$271+1),FALSE)</f>
        <v>1</v>
      </c>
      <c r="OJ140" s="96">
        <f>HLOOKUP(OJ70,'M10'!$C$5:$BX$13,($KG$271+1),FALSE)</f>
        <v>1</v>
      </c>
      <c r="OK140" s="96">
        <f>HLOOKUP(OK70,'M10'!$C$5:$BX$13,($KG$271+1),FALSE)</f>
        <v>1</v>
      </c>
      <c r="OL140" s="96">
        <f>HLOOKUP(OL70,'M10'!$C$5:$BX$13,($KG$271+1),FALSE)</f>
        <v>1</v>
      </c>
      <c r="OM140" s="96">
        <f>HLOOKUP(OM70,'M10'!$C$5:$BX$13,($KG$271+1),FALSE)</f>
        <v>1</v>
      </c>
      <c r="ON140" s="96">
        <f>HLOOKUP(ON70,'M10'!$C$5:$BX$13,($KG$271+1),FALSE)</f>
        <v>1</v>
      </c>
      <c r="OO140" s="96">
        <f>HLOOKUP(OO70,'M10'!$C$5:$BX$13,($KG$271+1),FALSE)</f>
        <v>1</v>
      </c>
      <c r="OP140" s="96">
        <f>HLOOKUP(OP70,'M10'!$C$5:$BX$13,($KG$271+1),FALSE)</f>
        <v>1</v>
      </c>
      <c r="OQ140" s="96">
        <f>HLOOKUP(OQ70,'M10'!$C$5:$BX$13,($KG$271+1),FALSE)</f>
        <v>1</v>
      </c>
      <c r="OR140" s="96">
        <f>HLOOKUP(OR70,'M10'!$C$5:$BX$13,($KG$271+1),FALSE)</f>
        <v>1</v>
      </c>
      <c r="OS140" s="96">
        <f>HLOOKUP(OS70,'M10'!$C$5:$BX$13,($KG$271+1),FALSE)</f>
        <v>1</v>
      </c>
      <c r="OT140" s="96">
        <f>HLOOKUP(OT70,'M10'!$C$5:$BX$13,($KG$271+1),FALSE)</f>
        <v>1</v>
      </c>
      <c r="OU140" s="96">
        <f>HLOOKUP(OU70,'M10'!$C$5:$BX$13,($KG$271+1),FALSE)</f>
        <v>1</v>
      </c>
      <c r="OV140" s="96">
        <f>HLOOKUP(OV70,'M10'!$C$5:$BX$13,($KG$271+1),FALSE)</f>
        <v>1</v>
      </c>
      <c r="OW140" s="96">
        <f>HLOOKUP(OW70,'M10'!$C$5:$BX$13,($KG$271+1),FALSE)</f>
        <v>1</v>
      </c>
      <c r="OX140" s="96">
        <f>HLOOKUP(OX70,'M10'!$C$5:$BX$13,($KG$271+1),FALSE)</f>
        <v>1</v>
      </c>
      <c r="OY140" s="96">
        <f>HLOOKUP(OY70,'M10'!$C$5:$BX$13,($KG$271+1),FALSE)</f>
        <v>1</v>
      </c>
      <c r="OZ140" s="96">
        <f>HLOOKUP(OZ70,'M10'!$C$5:$BX$13,($KG$271+1),FALSE)</f>
        <v>1</v>
      </c>
      <c r="PA140" s="96">
        <f>HLOOKUP(PA70,'M10'!$C$5:$BX$13,($KG$271+1),FALSE)</f>
        <v>1</v>
      </c>
      <c r="PB140" s="96">
        <f>HLOOKUP(PB70,'M10'!$C$5:$BX$13,($KG$271+1),FALSE)</f>
        <v>1</v>
      </c>
      <c r="PC140" s="96">
        <f>HLOOKUP(PC70,'M10'!$C$5:$BX$13,($KG$271+1),FALSE)</f>
        <v>1</v>
      </c>
      <c r="PD140" s="96">
        <f>HLOOKUP(PD70,'M10'!$C$5:$BX$13,($KG$271+1),FALSE)</f>
        <v>1</v>
      </c>
      <c r="PE140" s="96">
        <f>HLOOKUP(PE70,'M10'!$C$5:$BX$13,($KG$271+1),FALSE)</f>
        <v>1</v>
      </c>
      <c r="PF140" s="96">
        <f>HLOOKUP(PF70,'M10'!$C$5:$BX$13,($KG$271+1),FALSE)</f>
        <v>1</v>
      </c>
      <c r="PG140" s="96">
        <f>HLOOKUP(PG70,'M10'!$C$5:$BX$13,($KG$271+1),FALSE)</f>
        <v>1</v>
      </c>
      <c r="PH140" s="96">
        <f>HLOOKUP(PH70,'M10'!$C$5:$BX$13,($KG$271+1),FALSE)</f>
        <v>1</v>
      </c>
    </row>
    <row r="141" spans="1:427" x14ac:dyDescent="0.2">
      <c r="A141" s="92" t="s">
        <v>135</v>
      </c>
      <c r="B141" s="92"/>
      <c r="C141" s="92" t="s">
        <v>39</v>
      </c>
      <c r="D141" s="98">
        <f t="shared" si="743"/>
        <v>187246.68975642908</v>
      </c>
      <c r="E141" s="98">
        <f t="shared" si="744"/>
        <v>214961.23034117214</v>
      </c>
      <c r="F141" s="98">
        <f t="shared" si="745"/>
        <v>216968.00020233946</v>
      </c>
      <c r="G141" s="98">
        <f t="shared" si="746"/>
        <v>218266.26340808542</v>
      </c>
      <c r="H141" s="98">
        <f t="shared" si="747"/>
        <v>209941.50885272535</v>
      </c>
      <c r="I141" s="98">
        <f t="shared" si="748"/>
        <v>205626.52770075737</v>
      </c>
      <c r="J141" s="98">
        <f t="shared" si="749"/>
        <v>193988.18444981624</v>
      </c>
      <c r="K141" s="98">
        <f t="shared" si="750"/>
        <v>192760.58739821959</v>
      </c>
      <c r="L141" s="98">
        <f t="shared" si="751"/>
        <v>182186.56984134999</v>
      </c>
      <c r="M141" s="98">
        <f t="shared" si="752"/>
        <v>172462.2718158841</v>
      </c>
      <c r="N141" s="98">
        <f t="shared" si="753"/>
        <v>163541.45533094532</v>
      </c>
      <c r="O141" s="98">
        <f t="shared" si="754"/>
        <v>155363.42821761451</v>
      </c>
      <c r="P141" s="98">
        <f t="shared" si="755"/>
        <v>147863.11052782295</v>
      </c>
      <c r="Q141" s="98">
        <f t="shared" si="756"/>
        <v>140976.44964342288</v>
      </c>
      <c r="R141" s="98">
        <f t="shared" si="757"/>
        <v>134643.15088979254</v>
      </c>
      <c r="S141" s="98">
        <f t="shared" si="758"/>
        <v>128807.88156760517</v>
      </c>
      <c r="T141" s="98">
        <f t="shared" si="759"/>
        <v>123420.62544084407</v>
      </c>
      <c r="U141" s="98">
        <f t="shared" si="760"/>
        <v>118436.58125085589</v>
      </c>
      <c r="V141" s="98">
        <f t="shared" si="761"/>
        <v>118436.58125085589</v>
      </c>
      <c r="W141" s="98">
        <f t="shared" si="762"/>
        <v>111218.2330678401</v>
      </c>
      <c r="X141" s="98">
        <f t="shared" si="763"/>
        <v>107908.45470408816</v>
      </c>
      <c r="Y141" s="98">
        <f t="shared" si="764"/>
        <v>104778.54922085593</v>
      </c>
      <c r="Z141" s="98">
        <f t="shared" si="765"/>
        <v>101815.2903965751</v>
      </c>
      <c r="AA141" s="98">
        <f t="shared" si="766"/>
        <v>99006.585451501334</v>
      </c>
      <c r="AB141" s="98">
        <f t="shared" si="767"/>
        <v>96341.377970061789</v>
      </c>
      <c r="AC141" s="98">
        <f t="shared" si="768"/>
        <v>93809.5559706114</v>
      </c>
      <c r="AD141" s="98">
        <f t="shared" si="769"/>
        <v>91401.866190398461</v>
      </c>
      <c r="AE141" s="98">
        <f t="shared" si="770"/>
        <v>89109.835024531872</v>
      </c>
      <c r="AF141" s="98">
        <f t="shared" si="771"/>
        <v>86925.69615814522</v>
      </c>
      <c r="AG141" s="98">
        <f t="shared" si="772"/>
        <v>84842.324685304658</v>
      </c>
      <c r="AH141" s="98">
        <f t="shared" si="773"/>
        <v>82853.177365089286</v>
      </c>
      <c r="AI141" s="98">
        <f t="shared" si="774"/>
        <v>80952.238589909946</v>
      </c>
      <c r="AJ141" s="98">
        <f t="shared" si="775"/>
        <v>79133.971609841683</v>
      </c>
      <c r="AK141" s="98">
        <f t="shared" si="776"/>
        <v>77393.274553669558</v>
      </c>
      <c r="AL141" s="98">
        <f t="shared" si="777"/>
        <v>75725.440801505276</v>
      </c>
      <c r="AM141" s="98">
        <f t="shared" si="778"/>
        <v>74126.123288251503</v>
      </c>
      <c r="AN141" s="98">
        <f t="shared" si="779"/>
        <v>74449.609633559536</v>
      </c>
      <c r="AO141" s="98">
        <f t="shared" si="780"/>
        <v>72218.566124272111</v>
      </c>
      <c r="AP141" s="98">
        <f t="shared" si="781"/>
        <v>71132.656417410064</v>
      </c>
      <c r="AQ141" s="98">
        <f t="shared" si="782"/>
        <v>70066.95152861379</v>
      </c>
      <c r="AR141" s="98">
        <f t="shared" si="783"/>
        <v>69021.653032520262</v>
      </c>
      <c r="AS141" s="98">
        <f t="shared" si="784"/>
        <v>67996.864202416778</v>
      </c>
      <c r="AT141" s="98">
        <f t="shared" si="785"/>
        <v>66992.603444289736</v>
      </c>
      <c r="AU141" s="98">
        <f t="shared" si="786"/>
        <v>66008.816210198172</v>
      </c>
      <c r="AV141" s="98">
        <f t="shared" si="787"/>
        <v>65045.385541928947</v>
      </c>
      <c r="AW141" s="98">
        <f t="shared" si="788"/>
        <v>64102.141384567767</v>
      </c>
      <c r="AX141" s="98">
        <f t="shared" si="789"/>
        <v>63178.868798270167</v>
      </c>
      <c r="AY141" s="98">
        <f t="shared" si="790"/>
        <v>62275.315185388805</v>
      </c>
      <c r="AZ141" s="98">
        <f t="shared" si="791"/>
        <v>61391.196639452246</v>
      </c>
      <c r="BA141" s="98">
        <f t="shared" si="792"/>
        <v>60526.203512381013</v>
      </c>
      <c r="BB141" s="98">
        <f t="shared" si="793"/>
        <v>59680.00528689292</v>
      </c>
      <c r="BC141" s="98">
        <f t="shared" si="794"/>
        <v>58852.25483228737</v>
      </c>
      <c r="BD141" s="98">
        <f t="shared" si="795"/>
        <v>58042.592113746716</v>
      </c>
      <c r="BE141" s="98">
        <f t="shared" si="796"/>
        <v>57250.647417927161</v>
      </c>
      <c r="BF141" s="98"/>
      <c r="BG141" s="98"/>
      <c r="BH141" s="98"/>
      <c r="BI141" s="98"/>
      <c r="BJ141" s="98"/>
      <c r="BK141" s="98"/>
      <c r="BL141" s="98"/>
      <c r="BM141" s="98"/>
      <c r="BN141" s="98"/>
      <c r="BO141" s="98"/>
      <c r="BP141" s="98"/>
      <c r="BQ141" s="98"/>
      <c r="BR141" s="98"/>
      <c r="BS141" s="98"/>
      <c r="BT141" s="98"/>
      <c r="BU141" s="92"/>
      <c r="BV141" s="92"/>
      <c r="BW141" s="92"/>
      <c r="BX141" s="92"/>
      <c r="BY141" s="92"/>
      <c r="BZ141" s="92">
        <f>HLOOKUP(BZ71,'M10'!$C$5:$BX$13,($EK$143+1),FALSE)</f>
        <v>0.68</v>
      </c>
      <c r="CA141" s="92">
        <f>HLOOKUP(CA71,'M10'!$C$5:$BX$13,($EK$143+1),FALSE)</f>
        <v>0.85</v>
      </c>
      <c r="CB141" s="92">
        <f>HLOOKUP(CB71,'M10'!$C$5:$BX$13,($EK$143+1),FALSE)</f>
        <v>0.85</v>
      </c>
      <c r="CC141" s="92">
        <f>HLOOKUP(CC71,'M10'!$C$5:$BX$13,($EK$143+1),FALSE)</f>
        <v>0.9</v>
      </c>
      <c r="CD141" s="92">
        <f>HLOOKUP(CD71,'M10'!$C$5:$BX$13,($EK$143+1),FALSE)</f>
        <v>0.95</v>
      </c>
      <c r="CE141" s="92">
        <f>HLOOKUP(CE71,'M10'!$C$5:$BX$13,($EK$143+1),FALSE)</f>
        <v>0.95</v>
      </c>
      <c r="CF141" s="92">
        <f>HLOOKUP(CF71,'M10'!$C$5:$BX$13,($EK$143+1),FALSE)</f>
        <v>0.95</v>
      </c>
      <c r="CG141" s="92">
        <f>HLOOKUP(CG71,'M10'!$C$5:$BX$13,($EK$143+1),FALSE)</f>
        <v>1</v>
      </c>
      <c r="CH141" s="92">
        <f>HLOOKUP(CH71,'M10'!$C$5:$BX$13,($EK$143+1),FALSE)</f>
        <v>1</v>
      </c>
      <c r="CI141" s="92">
        <f>HLOOKUP(CI71,'M10'!$C$5:$BX$13,($EK$143+1),FALSE)</f>
        <v>1</v>
      </c>
      <c r="CJ141" s="92">
        <f>HLOOKUP(CJ71,'M10'!$C$5:$BX$13,($EK$143+1),FALSE)</f>
        <v>1</v>
      </c>
      <c r="CK141" s="92">
        <f>HLOOKUP(CK71,'M10'!$C$5:$BX$13,($EK$143+1),FALSE)</f>
        <v>1</v>
      </c>
      <c r="CL141" s="92">
        <f>HLOOKUP(CL71,'M10'!$C$5:$BX$13,($EK$143+1),FALSE)</f>
        <v>1</v>
      </c>
      <c r="CM141" s="92">
        <f>HLOOKUP(CM71,'M10'!$C$5:$BX$13,($EK$143+1),FALSE)</f>
        <v>1</v>
      </c>
      <c r="CN141" s="92">
        <f>HLOOKUP(CN71,'M10'!$C$5:$BX$13,($EK$143+1),FALSE)</f>
        <v>1</v>
      </c>
      <c r="CO141" s="92">
        <f>HLOOKUP(CO71,'M10'!$C$5:$BX$13,($EK$143+1),FALSE)</f>
        <v>1</v>
      </c>
      <c r="CP141" s="92">
        <f>HLOOKUP(CP71,'M10'!$C$5:$BX$13,($EK$143+1),FALSE)</f>
        <v>1</v>
      </c>
      <c r="CQ141" s="92">
        <f>HLOOKUP(CQ71,'M10'!$C$5:$BX$13,($EK$143+1),FALSE)</f>
        <v>1</v>
      </c>
      <c r="CR141" s="92">
        <f>HLOOKUP(CR71,'M10'!$C$5:$BX$13,($EK$143+1),FALSE)</f>
        <v>1</v>
      </c>
      <c r="CS141" s="92">
        <f>HLOOKUP(CS71,'M10'!$C$5:$BX$13,($EK$143+1),FALSE)</f>
        <v>1</v>
      </c>
      <c r="CT141" s="92">
        <f>HLOOKUP(CT71,'M10'!$C$5:$BX$13,($EK$143+1),FALSE)</f>
        <v>1</v>
      </c>
      <c r="CU141" s="92">
        <f>HLOOKUP(CU71,'M10'!$C$5:$BX$13,($EK$143+1),FALSE)</f>
        <v>1</v>
      </c>
      <c r="CV141" s="92">
        <f>HLOOKUP(CV71,'M10'!$C$5:$BX$13,($EK$143+1),FALSE)</f>
        <v>1</v>
      </c>
      <c r="CW141" s="92">
        <f>HLOOKUP(CW71,'M10'!$C$5:$BX$13,($EK$143+1),FALSE)</f>
        <v>1</v>
      </c>
      <c r="CX141" s="92">
        <f>HLOOKUP(CX71,'M10'!$C$5:$BX$13,($EK$143+1),FALSE)</f>
        <v>1</v>
      </c>
      <c r="CY141" s="92">
        <f>HLOOKUP(CY71,'M10'!$C$5:$BX$13,($EK$143+1),FALSE)</f>
        <v>1</v>
      </c>
      <c r="CZ141" s="92">
        <f>HLOOKUP(CZ71,'M10'!$C$5:$BX$13,($EK$143+1),FALSE)</f>
        <v>1</v>
      </c>
      <c r="DA141" s="92">
        <f>HLOOKUP(DA71,'M10'!$C$5:$BX$13,($EK$143+1),FALSE)</f>
        <v>1</v>
      </c>
      <c r="DB141" s="92">
        <f>HLOOKUP(DB71,'M10'!$C$5:$BX$13,($EK$143+1),FALSE)</f>
        <v>1</v>
      </c>
      <c r="DC141" s="92">
        <f>HLOOKUP(DC71,'M10'!$C$5:$BX$13,($EK$143+1),FALSE)</f>
        <v>1</v>
      </c>
      <c r="DD141" s="92">
        <f>HLOOKUP(DD71,'M10'!$C$5:$BX$13,($EK$143+1),FALSE)</f>
        <v>1</v>
      </c>
      <c r="DE141" s="92">
        <f>HLOOKUP(DE71,'M10'!$C$5:$BX$13,($EK$143+1),FALSE)</f>
        <v>1</v>
      </c>
      <c r="DF141" s="92">
        <f>HLOOKUP(DF71,'M10'!$C$5:$BX$13,($EK$143+1),FALSE)</f>
        <v>1</v>
      </c>
      <c r="DG141" s="92">
        <f>HLOOKUP(DG71,'M10'!$C$5:$BX$13,($EK$143+1),FALSE)</f>
        <v>1</v>
      </c>
      <c r="DH141" s="92">
        <f>HLOOKUP(DH71,'M10'!$C$5:$BX$13,($EK$143+1),FALSE)</f>
        <v>1</v>
      </c>
      <c r="DI141" s="92">
        <f>HLOOKUP(DI71,'M10'!$C$5:$BX$13,($EK$143+1),FALSE)</f>
        <v>1</v>
      </c>
      <c r="DJ141" s="92">
        <f>HLOOKUP(DJ71,'M10'!$C$5:$BX$13,($EK$143+1),FALSE)</f>
        <v>1</v>
      </c>
      <c r="DK141" s="92">
        <f>HLOOKUP(DK71,'M10'!$C$5:$BX$13,($EK$143+1),FALSE)</f>
        <v>1</v>
      </c>
      <c r="DL141" s="92">
        <f>HLOOKUP(DL71,'M10'!$C$5:$BX$13,($EK$143+1),FALSE)</f>
        <v>1</v>
      </c>
      <c r="DM141" s="92">
        <f>HLOOKUP(DM71,'M10'!$C$5:$BX$13,($EK$143+1),FALSE)</f>
        <v>1</v>
      </c>
      <c r="DN141" s="92">
        <f>HLOOKUP(DN71,'M10'!$C$5:$BX$13,($EK$143+1),FALSE)</f>
        <v>1</v>
      </c>
      <c r="DO141" s="92">
        <f>HLOOKUP(DO71,'M10'!$C$5:$BX$13,($EK$143+1),FALSE)</f>
        <v>1</v>
      </c>
      <c r="DP141" s="92">
        <f>HLOOKUP(DP71,'M10'!$C$5:$BX$13,($EK$143+1),FALSE)</f>
        <v>1</v>
      </c>
      <c r="DQ141" s="92">
        <f>HLOOKUP(DQ71,'M10'!$C$5:$BX$13,($EK$143+1),FALSE)</f>
        <v>1</v>
      </c>
      <c r="DR141" s="92">
        <f>HLOOKUP(DR71,'M10'!$C$5:$BX$13,($EK$143+1),FALSE)</f>
        <v>1</v>
      </c>
      <c r="DS141" s="92">
        <f>HLOOKUP(DS71,'M10'!$C$5:$BX$13,($EK$143+1),FALSE)</f>
        <v>1</v>
      </c>
      <c r="DT141" s="92">
        <f>HLOOKUP(DT71,'M10'!$C$5:$BX$13,($EK$143+1),FALSE)</f>
        <v>1</v>
      </c>
      <c r="DU141" s="92">
        <f>HLOOKUP(DU71,'M10'!$C$5:$BX$13,($EK$143+1),FALSE)</f>
        <v>1</v>
      </c>
      <c r="DV141" s="92">
        <f>HLOOKUP(DV71,'M10'!$C$5:$BX$13,($EK$143+1),FALSE)</f>
        <v>1</v>
      </c>
      <c r="DW141" s="92">
        <f>HLOOKUP(DW71,'M10'!$C$5:$BX$13,($EK$143+1),FALSE)</f>
        <v>1</v>
      </c>
      <c r="DX141" s="92">
        <f>HLOOKUP(DX71,'M10'!$C$5:$BX$13,($EK$143+1),FALSE)</f>
        <v>1</v>
      </c>
      <c r="DY141" s="92">
        <f>HLOOKUP(DY71,'M10'!$C$5:$BX$13,($EK$143+1),FALSE)</f>
        <v>1</v>
      </c>
      <c r="DZ141" s="92">
        <f>HLOOKUP(DZ71,'M10'!$C$5:$BX$13,($EK$143+1),FALSE)</f>
        <v>1</v>
      </c>
      <c r="EA141" s="92">
        <f>HLOOKUP(EA71,'M10'!$C$5:$BX$13,($EK$143+1),FALSE)</f>
        <v>1</v>
      </c>
      <c r="EB141" s="92"/>
      <c r="EC141" s="92"/>
      <c r="ED141" s="92"/>
      <c r="EE141" s="92"/>
      <c r="EF141" s="92"/>
      <c r="EG141" s="92"/>
      <c r="EH141" s="92"/>
      <c r="EI141" s="92"/>
      <c r="EM141" s="92"/>
      <c r="EN141" s="92"/>
      <c r="EO141" s="92"/>
      <c r="EP141" s="92"/>
      <c r="EU141" s="94" t="s">
        <v>134</v>
      </c>
      <c r="EV141" s="94" t="s">
        <v>39</v>
      </c>
      <c r="EW141" s="94"/>
      <c r="EX141" s="102">
        <v>3</v>
      </c>
      <c r="EY141" s="99">
        <f t="shared" si="797"/>
        <v>11000.105410339633</v>
      </c>
      <c r="EZ141" s="99">
        <f t="shared" si="798"/>
        <v>35967.66171747091</v>
      </c>
      <c r="FA141" s="99">
        <f t="shared" si="799"/>
        <v>64235.607265475257</v>
      </c>
      <c r="FB141" s="99">
        <f t="shared" si="800"/>
        <v>90210.472478598327</v>
      </c>
      <c r="FC141" s="99">
        <f t="shared" si="801"/>
        <v>101801.88909959715</v>
      </c>
      <c r="FD141" s="99">
        <f t="shared" si="802"/>
        <v>113415.6859801267</v>
      </c>
      <c r="FE141" s="99">
        <f t="shared" si="803"/>
        <v>116428.02845101124</v>
      </c>
      <c r="FF141" s="99">
        <f t="shared" si="804"/>
        <v>124041.01720845774</v>
      </c>
      <c r="FG141" s="99">
        <f t="shared" si="805"/>
        <v>123187.00887430045</v>
      </c>
      <c r="FH141" s="99">
        <f t="shared" si="806"/>
        <v>121277.57449175361</v>
      </c>
      <c r="FI141" s="99">
        <f t="shared" si="807"/>
        <v>123489.9319947577</v>
      </c>
      <c r="FJ141" s="99">
        <f t="shared" si="808"/>
        <v>122153.50754784387</v>
      </c>
      <c r="FK141" s="99">
        <f t="shared" si="809"/>
        <v>118780.40514762071</v>
      </c>
      <c r="FL141" s="99">
        <f t="shared" si="810"/>
        <v>115306.51802085068</v>
      </c>
      <c r="FM141" s="99">
        <f t="shared" si="811"/>
        <v>111819.28503373456</v>
      </c>
      <c r="FN141" s="99">
        <f t="shared" si="812"/>
        <v>108376.67102361456</v>
      </c>
      <c r="FO141" s="99">
        <f t="shared" si="813"/>
        <v>106727.18535667668</v>
      </c>
      <c r="FP141" s="99">
        <f t="shared" si="814"/>
        <v>107117.41091810455</v>
      </c>
      <c r="FQ141" s="99">
        <f t="shared" si="815"/>
        <v>107117.41091810455</v>
      </c>
      <c r="FR141" s="99">
        <f t="shared" si="816"/>
        <v>102044.88221694327</v>
      </c>
      <c r="FS141" s="99">
        <f t="shared" si="817"/>
        <v>99615.337683818143</v>
      </c>
      <c r="FT141" s="99">
        <f t="shared" si="818"/>
        <v>97261.511546332928</v>
      </c>
      <c r="FU141" s="99">
        <f t="shared" si="819"/>
        <v>94984.712403823694</v>
      </c>
      <c r="FV141" s="99">
        <f t="shared" si="820"/>
        <v>92785.069143835368</v>
      </c>
      <c r="FW141" s="99">
        <f t="shared" si="821"/>
        <v>90661.843239192938</v>
      </c>
      <c r="FX141" s="99">
        <f t="shared" si="822"/>
        <v>88613.667193684421</v>
      </c>
      <c r="FY141" s="99">
        <f t="shared" si="823"/>
        <v>86638.726559509494</v>
      </c>
      <c r="FZ141" s="99">
        <f t="shared" si="824"/>
        <v>84734.898739673125</v>
      </c>
      <c r="GA141" s="99">
        <f t="shared" si="825"/>
        <v>82899.858625481793</v>
      </c>
      <c r="GB141" s="99">
        <f t="shared" si="826"/>
        <v>81131.158736386526</v>
      </c>
      <c r="GC141" s="99">
        <f t="shared" si="827"/>
        <v>79426.289728384596</v>
      </c>
      <c r="GD141" s="99">
        <f t="shared" si="828"/>
        <v>77782.725771787649</v>
      </c>
      <c r="GE141" s="99">
        <f t="shared" si="829"/>
        <v>76197.958260495958</v>
      </c>
      <c r="GF141" s="99">
        <f t="shared" si="830"/>
        <v>74669.520522720661</v>
      </c>
      <c r="GG141" s="99">
        <f t="shared" si="831"/>
        <v>73195.005596328585</v>
      </c>
      <c r="GH141" s="99">
        <f t="shared" si="832"/>
        <v>71772.078666584028</v>
      </c>
      <c r="GI141" s="99">
        <f t="shared" si="833"/>
        <v>72654.764703599678</v>
      </c>
      <c r="GJ141" s="99">
        <f t="shared" si="834"/>
        <v>71017.255892730594</v>
      </c>
      <c r="GK141" s="99">
        <f t="shared" si="835"/>
        <v>70168.304941182243</v>
      </c>
      <c r="GL141" s="99">
        <f t="shared" si="836"/>
        <v>69305.018936414912</v>
      </c>
      <c r="GM141" s="99">
        <f t="shared" si="837"/>
        <v>68431.144280673863</v>
      </c>
      <c r="GN141" s="99">
        <f t="shared" si="838"/>
        <v>67550.000484837044</v>
      </c>
      <c r="GO141" s="99">
        <f t="shared" si="839"/>
        <v>66664.520996354389</v>
      </c>
      <c r="GP141" s="99">
        <f t="shared" si="840"/>
        <v>65777.290822914991</v>
      </c>
      <c r="GQ141" s="99">
        <f t="shared" si="841"/>
        <v>64890.581065445753</v>
      </c>
      <c r="GR141" s="99">
        <f t="shared" si="842"/>
        <v>64006.380505821522</v>
      </c>
      <c r="GS141" s="99">
        <f t="shared" si="843"/>
        <v>63126.424414922687</v>
      </c>
      <c r="GT141" s="99">
        <f t="shared" si="844"/>
        <v>62252.220757930278</v>
      </c>
      <c r="GU141" s="99">
        <f t="shared" si="845"/>
        <v>61385.073978358581</v>
      </c>
      <c r="GV141" s="99">
        <f t="shared" si="846"/>
        <v>60526.106541832596</v>
      </c>
      <c r="GW141" s="99">
        <f t="shared" si="847"/>
        <v>59676.278416605463</v>
      </c>
      <c r="GX141" s="99">
        <f t="shared" si="848"/>
        <v>58836.404661165863</v>
      </c>
      <c r="GY141" s="99">
        <f t="shared" si="849"/>
        <v>58007.171280989147</v>
      </c>
      <c r="GZ141" s="99">
        <f t="shared" si="850"/>
        <v>57189.149507111841</v>
      </c>
      <c r="HA141" s="99"/>
      <c r="HB141" s="99"/>
      <c r="HC141" s="99"/>
      <c r="HD141" s="99"/>
      <c r="HE141" s="99"/>
      <c r="HF141" s="99"/>
      <c r="HG141" s="99"/>
      <c r="HH141" s="99"/>
      <c r="HI141" s="99"/>
      <c r="HJ141" s="99"/>
      <c r="HK141" s="99"/>
      <c r="HL141" s="99"/>
      <c r="HM141" s="99"/>
      <c r="HN141" s="99"/>
      <c r="HO141" s="99"/>
      <c r="HP141" s="99"/>
      <c r="HQ141" s="99"/>
      <c r="HR141" s="94"/>
      <c r="HS141" s="94"/>
      <c r="HT141" s="94"/>
      <c r="HU141" s="94"/>
      <c r="HV141" s="94"/>
      <c r="HW141" s="94">
        <f>HLOOKUP(HW71,'M10'!$C$5:$BX$13,($KA$141+1),FALSE)</f>
        <v>0.3</v>
      </c>
      <c r="HX141" s="94">
        <f>HLOOKUP(HX71,'M10'!$C$5:$BX$13,($KA$141+1),FALSE)</f>
        <v>0.7</v>
      </c>
      <c r="HY141" s="94">
        <f>HLOOKUP(HY71,'M10'!$C$5:$BX$13,($KA$141+1),FALSE)</f>
        <v>0.7</v>
      </c>
      <c r="HZ141" s="94">
        <f>HLOOKUP(HZ71,'M10'!$C$5:$BX$13,($KA$141+1),FALSE)</f>
        <v>0.8</v>
      </c>
      <c r="IA141" s="94">
        <f>HLOOKUP(IA71,'M10'!$C$5:$BX$13,($KA$141+1),FALSE)</f>
        <v>0.85</v>
      </c>
      <c r="IB141" s="94">
        <f>HLOOKUP(IB71,'M10'!$C$5:$BX$13,($KA$141+1),FALSE)</f>
        <v>0.85</v>
      </c>
      <c r="IC141" s="94">
        <f>HLOOKUP(IC71,'M10'!$C$5:$BX$13,($KA$141+1),FALSE)</f>
        <v>0.85</v>
      </c>
      <c r="ID141" s="94">
        <f>HLOOKUP(ID71,'M10'!$C$5:$BX$13,($KA$141+1),FALSE)</f>
        <v>0.9</v>
      </c>
      <c r="IE141" s="94">
        <f>HLOOKUP(IE71,'M10'!$C$5:$BX$13,($KA$141+1),FALSE)</f>
        <v>0.9</v>
      </c>
      <c r="IF141" s="94">
        <f>HLOOKUP(IF71,'M10'!$C$5:$BX$13,($KA$141+1),FALSE)</f>
        <v>0.9</v>
      </c>
      <c r="IG141" s="94">
        <f>HLOOKUP(IG71,'M10'!$C$5:$BX$13,($KA$141+1),FALSE)</f>
        <v>0.95</v>
      </c>
      <c r="IH141" s="94">
        <f>HLOOKUP(IH71,'M10'!$C$5:$BX$13,($KA$141+1),FALSE)</f>
        <v>0.95</v>
      </c>
      <c r="II141" s="94">
        <f>HLOOKUP(II71,'M10'!$C$5:$BX$13,($KA$141+1),FALSE)</f>
        <v>0.95</v>
      </c>
      <c r="IJ141" s="94">
        <f>HLOOKUP(IJ71,'M10'!$C$5:$BX$13,($KA$141+1),FALSE)</f>
        <v>0.95</v>
      </c>
      <c r="IK141" s="94">
        <f>HLOOKUP(IK71,'M10'!$C$5:$BX$13,($KA$141+1),FALSE)</f>
        <v>0.95</v>
      </c>
      <c r="IL141" s="94">
        <f>HLOOKUP(IL71,'M10'!$C$5:$BX$13,($KA$141+1),FALSE)</f>
        <v>0.95</v>
      </c>
      <c r="IM141" s="94">
        <f>HLOOKUP(IM71,'M10'!$C$5:$BX$13,($KA$141+1),FALSE)</f>
        <v>1</v>
      </c>
      <c r="IN141" s="94">
        <f>HLOOKUP(IN71,'M10'!$C$5:$BX$13,($KA$141+1),FALSE)</f>
        <v>1</v>
      </c>
      <c r="IO141" s="94">
        <f>HLOOKUP(IO71,'M10'!$C$5:$BX$13,($KA$141+1),FALSE)</f>
        <v>1</v>
      </c>
      <c r="IP141" s="94">
        <f>HLOOKUP(IP71,'M10'!$C$5:$BX$13,($KA$141+1),FALSE)</f>
        <v>1</v>
      </c>
      <c r="IQ141" s="94">
        <f>HLOOKUP(IQ71,'M10'!$C$5:$BX$13,($KA$141+1),FALSE)</f>
        <v>1</v>
      </c>
      <c r="IR141" s="94">
        <f>HLOOKUP(IR71,'M10'!$C$5:$BX$13,($KA$141+1),FALSE)</f>
        <v>1</v>
      </c>
      <c r="IS141" s="94">
        <f>HLOOKUP(IS71,'M10'!$C$5:$BX$13,($KA$141+1),FALSE)</f>
        <v>1</v>
      </c>
      <c r="IT141" s="94">
        <f>HLOOKUP(IT71,'M10'!$C$5:$BX$13,($KA$141+1),FALSE)</f>
        <v>1</v>
      </c>
      <c r="IU141" s="94">
        <f>HLOOKUP(IU71,'M10'!$C$5:$BX$13,($KA$141+1),FALSE)</f>
        <v>1</v>
      </c>
      <c r="IV141" s="94">
        <f>HLOOKUP(IV71,'M10'!$C$5:$BX$13,($KA$141+1),FALSE)</f>
        <v>1</v>
      </c>
      <c r="IW141" s="94">
        <f>HLOOKUP(IW71,'M10'!$C$5:$BX$13,($KA$141+1),FALSE)</f>
        <v>1</v>
      </c>
      <c r="IX141" s="94">
        <f>HLOOKUP(IX71,'M10'!$C$5:$BX$13,($KA$141+1),FALSE)</f>
        <v>1</v>
      </c>
      <c r="IY141" s="94">
        <f>HLOOKUP(IY71,'M10'!$C$5:$BX$13,($KA$141+1),FALSE)</f>
        <v>1</v>
      </c>
      <c r="IZ141" s="94">
        <f>HLOOKUP(IZ71,'M10'!$C$5:$BX$13,($KA$141+1),FALSE)</f>
        <v>1</v>
      </c>
      <c r="JA141" s="94">
        <f>HLOOKUP(JA71,'M10'!$C$5:$BX$13,($KA$141+1),FALSE)</f>
        <v>1</v>
      </c>
      <c r="JB141" s="94">
        <f>HLOOKUP(JB71,'M10'!$C$5:$BX$13,($KA$141+1),FALSE)</f>
        <v>1</v>
      </c>
      <c r="JC141" s="94">
        <f>HLOOKUP(JC71,'M10'!$C$5:$BX$13,($KA$141+1),FALSE)</f>
        <v>1</v>
      </c>
      <c r="JD141" s="94">
        <f>HLOOKUP(JD71,'M10'!$C$5:$BX$13,($KA$141+1),FALSE)</f>
        <v>1</v>
      </c>
      <c r="JE141" s="94">
        <f>HLOOKUP(JE71,'M10'!$C$5:$BX$13,($KA$141+1),FALSE)</f>
        <v>1</v>
      </c>
      <c r="JF141" s="94">
        <f>HLOOKUP(JF71,'M10'!$C$5:$BX$13,($KA$141+1),FALSE)</f>
        <v>1</v>
      </c>
      <c r="JG141" s="94">
        <f>HLOOKUP(JG71,'M10'!$C$5:$BX$13,($KA$141+1),FALSE)</f>
        <v>1</v>
      </c>
      <c r="JH141" s="94">
        <f>HLOOKUP(JH71,'M10'!$C$5:$BX$13,($KA$141+1),FALSE)</f>
        <v>1</v>
      </c>
      <c r="JI141" s="94">
        <f>HLOOKUP(JI71,'M10'!$C$5:$BX$13,($KA$141+1),FALSE)</f>
        <v>1</v>
      </c>
      <c r="JJ141" s="94">
        <f>HLOOKUP(JJ71,'M10'!$C$5:$BX$13,($KA$141+1),FALSE)</f>
        <v>1</v>
      </c>
      <c r="JK141" s="94">
        <f>HLOOKUP(JK71,'M10'!$C$5:$BX$13,($KA$141+1),FALSE)</f>
        <v>1</v>
      </c>
      <c r="JL141" s="94">
        <f>HLOOKUP(JL71,'M10'!$C$5:$BX$13,($KA$141+1),FALSE)</f>
        <v>1</v>
      </c>
      <c r="JM141" s="94">
        <f>HLOOKUP(JM71,'M10'!$C$5:$BX$13,($KA$141+1),FALSE)</f>
        <v>1</v>
      </c>
      <c r="JN141" s="94">
        <f>HLOOKUP(JN71,'M10'!$C$5:$BX$13,($KA$141+1),FALSE)</f>
        <v>1</v>
      </c>
      <c r="JO141" s="94">
        <f>HLOOKUP(JO71,'M10'!$C$5:$BX$13,($KA$141+1),FALSE)</f>
        <v>1</v>
      </c>
      <c r="JP141" s="94">
        <f>HLOOKUP(JP71,'M10'!$C$5:$BX$13,($KA$141+1),FALSE)</f>
        <v>1</v>
      </c>
      <c r="JQ141" s="94">
        <f>HLOOKUP(JQ71,'M10'!$C$5:$BX$13,($KA$141+1),FALSE)</f>
        <v>1</v>
      </c>
      <c r="JR141" s="94">
        <f>HLOOKUP(JR71,'M10'!$C$5:$BX$13,($KA$141+1),FALSE)</f>
        <v>1</v>
      </c>
      <c r="JS141" s="94">
        <f>HLOOKUP(JS71,'M10'!$C$5:$BX$13,($KA$141+1),FALSE)</f>
        <v>1</v>
      </c>
      <c r="JT141" s="94">
        <f>HLOOKUP(JT71,'M10'!$C$5:$BX$13,($KA$141+1),FALSE)</f>
        <v>1</v>
      </c>
      <c r="JU141" s="94">
        <f>HLOOKUP(JU71,'M10'!$C$5:$BX$13,($KA$141+1),FALSE)</f>
        <v>1</v>
      </c>
      <c r="JV141" s="94">
        <f>HLOOKUP(JV71,'M10'!$C$5:$BX$13,($KA$141+1),FALSE)</f>
        <v>1</v>
      </c>
      <c r="JW141" s="94">
        <f>HLOOKUP(JW71,'M10'!$C$5:$BX$13,($KA$141+1),FALSE)</f>
        <v>1</v>
      </c>
      <c r="JX141" s="94">
        <f>HLOOKUP(JX71,'M10'!$C$5:$BX$13,($KA$141+1),FALSE)</f>
        <v>1</v>
      </c>
      <c r="JY141" s="94"/>
      <c r="JZ141" s="94"/>
      <c r="KA141" s="104">
        <f>Display!AO5</f>
        <v>4</v>
      </c>
      <c r="KB141" s="277" t="s">
        <v>389</v>
      </c>
      <c r="KC141" s="277"/>
      <c r="KD141" s="277"/>
      <c r="KF141" s="96" t="s">
        <v>134</v>
      </c>
      <c r="KH141" s="96" t="s">
        <v>39</v>
      </c>
      <c r="KI141" s="100">
        <f t="shared" si="851"/>
        <v>16185.013961525699</v>
      </c>
      <c r="KJ141" s="100">
        <f t="shared" si="852"/>
        <v>43164.403130045124</v>
      </c>
      <c r="KK141" s="100">
        <f t="shared" si="853"/>
        <v>46863.593040904132</v>
      </c>
      <c r="KL141" s="100">
        <f t="shared" si="854"/>
        <v>56847.217788467307</v>
      </c>
      <c r="KM141" s="100">
        <f t="shared" si="855"/>
        <v>52934.223695658919</v>
      </c>
      <c r="KN141" s="100">
        <f t="shared" si="856"/>
        <v>35484.93685259614</v>
      </c>
      <c r="KO141" s="100">
        <f t="shared" si="857"/>
        <v>19613.55062486622</v>
      </c>
      <c r="KP141" s="100">
        <f t="shared" si="858"/>
        <v>6468.3216485488865</v>
      </c>
      <c r="KQ141" s="100">
        <f t="shared" si="859"/>
        <v>7236.9512231563258</v>
      </c>
      <c r="KR141" s="100">
        <f t="shared" si="860"/>
        <v>18203.821239862475</v>
      </c>
      <c r="KS141" s="100">
        <f t="shared" si="861"/>
        <v>29497.94794146499</v>
      </c>
      <c r="KT141" s="100">
        <f t="shared" si="862"/>
        <v>36094.0501468894</v>
      </c>
      <c r="KU141" s="100">
        <f t="shared" si="863"/>
        <v>41831.312500844419</v>
      </c>
      <c r="KV141" s="100">
        <f t="shared" si="864"/>
        <v>46221.204728290824</v>
      </c>
      <c r="KW141" s="100">
        <f t="shared" si="865"/>
        <v>49520.665201053678</v>
      </c>
      <c r="KX141" s="100">
        <f t="shared" si="866"/>
        <v>51943.123010831245</v>
      </c>
      <c r="KY141" s="100">
        <f t="shared" si="867"/>
        <v>55692.606121808225</v>
      </c>
      <c r="KZ141" s="100">
        <f t="shared" si="868"/>
        <v>64496.407246939627</v>
      </c>
      <c r="LA141" s="100">
        <f t="shared" si="869"/>
        <v>64496.407246939627</v>
      </c>
      <c r="LB141" s="100">
        <f t="shared" si="870"/>
        <v>66160.100287642272</v>
      </c>
      <c r="LC141" s="100">
        <f t="shared" si="871"/>
        <v>66553.353693931553</v>
      </c>
      <c r="LD141" s="100">
        <f t="shared" si="872"/>
        <v>66717.927415405517</v>
      </c>
      <c r="LE141" s="100">
        <f t="shared" si="873"/>
        <v>66692.305047566537</v>
      </c>
      <c r="LF141" s="100">
        <f t="shared" si="874"/>
        <v>66508.910943538358</v>
      </c>
      <c r="LG141" s="100">
        <f t="shared" si="875"/>
        <v>66195.0655328375</v>
      </c>
      <c r="LH141" s="100">
        <f t="shared" si="876"/>
        <v>65773.793643212513</v>
      </c>
      <c r="LI141" s="100">
        <f t="shared" si="877"/>
        <v>65264.505672637082</v>
      </c>
      <c r="LJ141" s="100">
        <f t="shared" si="878"/>
        <v>64683.570139385767</v>
      </c>
      <c r="LK141" s="100">
        <f t="shared" si="879"/>
        <v>64044.794215226568</v>
      </c>
      <c r="LL141" s="100">
        <f t="shared" si="880"/>
        <v>63359.826750227774</v>
      </c>
      <c r="LM141" s="100">
        <f t="shared" si="881"/>
        <v>62638.496255347432</v>
      </c>
      <c r="LN141" s="100">
        <f t="shared" si="882"/>
        <v>61889.094434196857</v>
      </c>
      <c r="LO141" s="100">
        <f t="shared" si="883"/>
        <v>61118.614192938163</v>
      </c>
      <c r="LP141" s="100">
        <f t="shared" si="884"/>
        <v>60332.949617430109</v>
      </c>
      <c r="LQ141" s="100">
        <f t="shared" si="885"/>
        <v>59537.064175691157</v>
      </c>
      <c r="LR141" s="100">
        <f t="shared" si="886"/>
        <v>58735.132364739686</v>
      </c>
      <c r="LS141" s="100">
        <f t="shared" si="887"/>
        <v>61517.10233348755</v>
      </c>
      <c r="LT141" s="100">
        <f t="shared" si="888"/>
        <v>61962.221516711681</v>
      </c>
      <c r="LU141" s="100">
        <f t="shared" si="889"/>
        <v>61953.881773511283</v>
      </c>
      <c r="LV141" s="100">
        <f t="shared" si="890"/>
        <v>61812.831467290103</v>
      </c>
      <c r="LW141" s="100">
        <f t="shared" si="891"/>
        <v>61553.611469149175</v>
      </c>
      <c r="LX141" s="100">
        <f t="shared" si="892"/>
        <v>61189.674166688921</v>
      </c>
      <c r="LY141" s="100">
        <f t="shared" si="893"/>
        <v>60733.412454497542</v>
      </c>
      <c r="LZ141" s="100">
        <f t="shared" si="894"/>
        <v>60196.199871475197</v>
      </c>
      <c r="MA141" s="100">
        <f t="shared" si="895"/>
        <v>59588.438464978433</v>
      </c>
      <c r="MB141" s="100">
        <f t="shared" si="896"/>
        <v>58919.611650615196</v>
      </c>
      <c r="MC141" s="100">
        <f t="shared" si="897"/>
        <v>58198.339913331351</v>
      </c>
      <c r="MD141" s="100">
        <f t="shared" si="898"/>
        <v>57432.437673525732</v>
      </c>
      <c r="ME141" s="100">
        <f t="shared" si="899"/>
        <v>56628.970035403181</v>
      </c>
      <c r="MF141" s="100">
        <f t="shared" si="900"/>
        <v>55794.308455284045</v>
      </c>
      <c r="MG141" s="100">
        <f t="shared" si="901"/>
        <v>54934.184627096234</v>
      </c>
      <c r="MH141" s="100">
        <f t="shared" si="902"/>
        <v>54053.742089977015</v>
      </c>
      <c r="MI141" s="100">
        <f t="shared" si="903"/>
        <v>53157.585227978161</v>
      </c>
      <c r="MJ141" s="100">
        <f t="shared" si="904"/>
        <v>52249.825461486791</v>
      </c>
      <c r="MK141" s="100"/>
      <c r="ML141" s="100"/>
      <c r="MM141" s="100"/>
      <c r="MN141" s="100"/>
      <c r="MO141" s="100"/>
      <c r="MP141" s="100"/>
      <c r="MQ141" s="100"/>
      <c r="MR141" s="100"/>
      <c r="MS141" s="100"/>
      <c r="MT141" s="100"/>
      <c r="MU141" s="100"/>
      <c r="MV141" s="100"/>
      <c r="MW141" s="100"/>
      <c r="MX141" s="100"/>
      <c r="MY141" s="100"/>
      <c r="MZ141" s="100"/>
      <c r="NA141" s="100"/>
      <c r="NG141" s="96">
        <f>HLOOKUP(NG71,'M10'!$C$5:$BX$13,($KG$271+1),FALSE)</f>
        <v>0.2</v>
      </c>
      <c r="NH141" s="96">
        <f>HLOOKUP(NH71,'M10'!$C$5:$BX$13,($KG$271+1),FALSE)</f>
        <v>0.45</v>
      </c>
      <c r="NI141" s="96">
        <f>HLOOKUP(NI71,'M10'!$C$5:$BX$13,($KG$271+1),FALSE)</f>
        <v>0.45</v>
      </c>
      <c r="NJ141" s="96">
        <f>HLOOKUP(NJ71,'M10'!$C$5:$BX$13,($KG$271+1),FALSE)</f>
        <v>0.6</v>
      </c>
      <c r="NK141" s="96">
        <f>HLOOKUP(NK71,'M10'!$C$5:$BX$13,($KG$271+1),FALSE)</f>
        <v>0.7</v>
      </c>
      <c r="NL141" s="96">
        <f>HLOOKUP(NL71,'M10'!$C$5:$BX$13,($KG$271+1),FALSE)</f>
        <v>0.7</v>
      </c>
      <c r="NM141" s="96">
        <f>HLOOKUP(NM71,'M10'!$C$5:$BX$13,($KG$271+1),FALSE)</f>
        <v>0.7</v>
      </c>
      <c r="NN141" s="96">
        <f>HLOOKUP(NN71,'M10'!$C$5:$BX$13,($KG$271+1),FALSE)</f>
        <v>0.8</v>
      </c>
      <c r="NO141" s="96">
        <f>HLOOKUP(NO71,'M10'!$C$5:$BX$13,($KG$271+1),FALSE)</f>
        <v>0.8</v>
      </c>
      <c r="NP141" s="96">
        <f>HLOOKUP(NP71,'M10'!$C$5:$BX$13,($KG$271+1),FALSE)</f>
        <v>0.8</v>
      </c>
      <c r="NQ141" s="96">
        <f>HLOOKUP(NQ71,'M10'!$C$5:$BX$13,($KG$271+1),FALSE)</f>
        <v>0.85</v>
      </c>
      <c r="NR141" s="96">
        <f>HLOOKUP(NR71,'M10'!$C$5:$BX$13,($KG$271+1),FALSE)</f>
        <v>0.85</v>
      </c>
      <c r="NS141" s="96">
        <f>HLOOKUP(NS71,'M10'!$C$5:$BX$13,($KG$271+1),FALSE)</f>
        <v>0.85</v>
      </c>
      <c r="NT141" s="96">
        <f>HLOOKUP(NT71,'M10'!$C$5:$BX$13,($KG$271+1),FALSE)</f>
        <v>0.85</v>
      </c>
      <c r="NU141" s="96">
        <f>HLOOKUP(NU71,'M10'!$C$5:$BX$13,($KG$271+1),FALSE)</f>
        <v>0.85</v>
      </c>
      <c r="NV141" s="96">
        <f>HLOOKUP(NV71,'M10'!$C$5:$BX$13,($KG$271+1),FALSE)</f>
        <v>0.85</v>
      </c>
      <c r="NW141" s="96">
        <f>HLOOKUP(NW71,'M10'!$C$5:$BX$13,($KG$271+1),FALSE)</f>
        <v>1</v>
      </c>
      <c r="NX141" s="96">
        <f>HLOOKUP(NX71,'M10'!$C$5:$BX$13,($KG$271+1),FALSE)</f>
        <v>1</v>
      </c>
      <c r="NY141" s="96">
        <f>HLOOKUP(NY71,'M10'!$C$5:$BX$13,($KG$271+1),FALSE)</f>
        <v>1</v>
      </c>
      <c r="NZ141" s="96">
        <f>HLOOKUP(NZ71,'M10'!$C$5:$BX$13,($KG$271+1),FALSE)</f>
        <v>1</v>
      </c>
      <c r="OA141" s="96">
        <f>HLOOKUP(OA71,'M10'!$C$5:$BX$13,($KG$271+1),FALSE)</f>
        <v>1</v>
      </c>
      <c r="OB141" s="96">
        <f>HLOOKUP(OB71,'M10'!$C$5:$BX$13,($KG$271+1),FALSE)</f>
        <v>1</v>
      </c>
      <c r="OC141" s="96">
        <f>HLOOKUP(OC71,'M10'!$C$5:$BX$13,($KG$271+1),FALSE)</f>
        <v>1</v>
      </c>
      <c r="OD141" s="96">
        <f>HLOOKUP(OD71,'M10'!$C$5:$BX$13,($KG$271+1),FALSE)</f>
        <v>1</v>
      </c>
      <c r="OE141" s="96">
        <f>HLOOKUP(OE71,'M10'!$C$5:$BX$13,($KG$271+1),FALSE)</f>
        <v>1</v>
      </c>
      <c r="OF141" s="96">
        <f>HLOOKUP(OF71,'M10'!$C$5:$BX$13,($KG$271+1),FALSE)</f>
        <v>1</v>
      </c>
      <c r="OG141" s="96">
        <f>HLOOKUP(OG71,'M10'!$C$5:$BX$13,($KG$271+1),FALSE)</f>
        <v>1</v>
      </c>
      <c r="OH141" s="96">
        <f>HLOOKUP(OH71,'M10'!$C$5:$BX$13,($KG$271+1),FALSE)</f>
        <v>1</v>
      </c>
      <c r="OI141" s="96">
        <f>HLOOKUP(OI71,'M10'!$C$5:$BX$13,($KG$271+1),FALSE)</f>
        <v>1</v>
      </c>
      <c r="OJ141" s="96">
        <f>HLOOKUP(OJ71,'M10'!$C$5:$BX$13,($KG$271+1),FALSE)</f>
        <v>1</v>
      </c>
      <c r="OK141" s="96">
        <f>HLOOKUP(OK71,'M10'!$C$5:$BX$13,($KG$271+1),FALSE)</f>
        <v>1</v>
      </c>
      <c r="OL141" s="96">
        <f>HLOOKUP(OL71,'M10'!$C$5:$BX$13,($KG$271+1),FALSE)</f>
        <v>1</v>
      </c>
      <c r="OM141" s="96">
        <f>HLOOKUP(OM71,'M10'!$C$5:$BX$13,($KG$271+1),FALSE)</f>
        <v>1</v>
      </c>
      <c r="ON141" s="96">
        <f>HLOOKUP(ON71,'M10'!$C$5:$BX$13,($KG$271+1),FALSE)</f>
        <v>1</v>
      </c>
      <c r="OO141" s="96">
        <f>HLOOKUP(OO71,'M10'!$C$5:$BX$13,($KG$271+1),FALSE)</f>
        <v>1</v>
      </c>
      <c r="OP141" s="96">
        <f>HLOOKUP(OP71,'M10'!$C$5:$BX$13,($KG$271+1),FALSE)</f>
        <v>1</v>
      </c>
      <c r="OQ141" s="96">
        <f>HLOOKUP(OQ71,'M10'!$C$5:$BX$13,($KG$271+1),FALSE)</f>
        <v>1</v>
      </c>
      <c r="OR141" s="96">
        <f>HLOOKUP(OR71,'M10'!$C$5:$BX$13,($KG$271+1),FALSE)</f>
        <v>1</v>
      </c>
      <c r="OS141" s="96">
        <f>HLOOKUP(OS71,'M10'!$C$5:$BX$13,($KG$271+1),FALSE)</f>
        <v>1</v>
      </c>
      <c r="OT141" s="96">
        <f>HLOOKUP(OT71,'M10'!$C$5:$BX$13,($KG$271+1),FALSE)</f>
        <v>1</v>
      </c>
      <c r="OU141" s="96">
        <f>HLOOKUP(OU71,'M10'!$C$5:$BX$13,($KG$271+1),FALSE)</f>
        <v>1</v>
      </c>
      <c r="OV141" s="96">
        <f>HLOOKUP(OV71,'M10'!$C$5:$BX$13,($KG$271+1),FALSE)</f>
        <v>1</v>
      </c>
      <c r="OW141" s="96">
        <f>HLOOKUP(OW71,'M10'!$C$5:$BX$13,($KG$271+1),FALSE)</f>
        <v>1</v>
      </c>
      <c r="OX141" s="96">
        <f>HLOOKUP(OX71,'M10'!$C$5:$BX$13,($KG$271+1),FALSE)</f>
        <v>1</v>
      </c>
      <c r="OY141" s="96">
        <f>HLOOKUP(OY71,'M10'!$C$5:$BX$13,($KG$271+1),FALSE)</f>
        <v>1</v>
      </c>
      <c r="OZ141" s="96">
        <f>HLOOKUP(OZ71,'M10'!$C$5:$BX$13,($KG$271+1),FALSE)</f>
        <v>1</v>
      </c>
      <c r="PA141" s="96">
        <f>HLOOKUP(PA71,'M10'!$C$5:$BX$13,($KG$271+1),FALSE)</f>
        <v>1</v>
      </c>
      <c r="PB141" s="96">
        <f>HLOOKUP(PB71,'M10'!$C$5:$BX$13,($KG$271+1),FALSE)</f>
        <v>1</v>
      </c>
      <c r="PC141" s="96">
        <f>HLOOKUP(PC71,'M10'!$C$5:$BX$13,($KG$271+1),FALSE)</f>
        <v>1</v>
      </c>
      <c r="PD141" s="96">
        <f>HLOOKUP(PD71,'M10'!$C$5:$BX$13,($KG$271+1),FALSE)</f>
        <v>1</v>
      </c>
      <c r="PE141" s="96">
        <f>HLOOKUP(PE71,'M10'!$C$5:$BX$13,($KG$271+1),FALSE)</f>
        <v>1</v>
      </c>
      <c r="PF141" s="96">
        <f>HLOOKUP(PF71,'M10'!$C$5:$BX$13,($KG$271+1),FALSE)</f>
        <v>1</v>
      </c>
      <c r="PG141" s="96">
        <f>HLOOKUP(PG71,'M10'!$C$5:$BX$13,($KG$271+1),FALSE)</f>
        <v>1</v>
      </c>
      <c r="PH141" s="96">
        <f>HLOOKUP(PH71,'M10'!$C$5:$BX$13,($KG$271+1),FALSE)</f>
        <v>1</v>
      </c>
    </row>
    <row r="142" spans="1:427" x14ac:dyDescent="0.2">
      <c r="A142" s="92" t="s">
        <v>136</v>
      </c>
      <c r="B142" s="92"/>
      <c r="C142" s="92" t="s">
        <v>162</v>
      </c>
      <c r="D142" s="98">
        <f t="shared" si="743"/>
        <v>149905.56766410588</v>
      </c>
      <c r="E142" s="98">
        <f t="shared" si="744"/>
        <v>219328.7394048023</v>
      </c>
      <c r="F142" s="98">
        <f t="shared" si="745"/>
        <v>231509.82986113639</v>
      </c>
      <c r="G142" s="98">
        <f t="shared" si="746"/>
        <v>243569.79379353402</v>
      </c>
      <c r="H142" s="98">
        <f t="shared" si="747"/>
        <v>244791.88745166361</v>
      </c>
      <c r="I142" s="98">
        <f t="shared" si="748"/>
        <v>243106.61375146144</v>
      </c>
      <c r="J142" s="98">
        <f t="shared" si="749"/>
        <v>236301.44686458763</v>
      </c>
      <c r="K142" s="98">
        <f t="shared" si="750"/>
        <v>235790.44104843106</v>
      </c>
      <c r="L142" s="98">
        <f t="shared" si="751"/>
        <v>225530.8612939358</v>
      </c>
      <c r="M142" s="98">
        <f t="shared" si="752"/>
        <v>215563.63010885645</v>
      </c>
      <c r="N142" s="98">
        <f t="shared" si="753"/>
        <v>206036.76193398549</v>
      </c>
      <c r="O142" s="98">
        <f t="shared" si="754"/>
        <v>197021.77319995526</v>
      </c>
      <c r="P142" s="98">
        <f t="shared" si="755"/>
        <v>188543.66557556577</v>
      </c>
      <c r="Q142" s="98">
        <f t="shared" si="756"/>
        <v>180599.77879264569</v>
      </c>
      <c r="R142" s="98">
        <f t="shared" si="757"/>
        <v>173171.58525914798</v>
      </c>
      <c r="S142" s="98">
        <f t="shared" si="758"/>
        <v>166232.02867772113</v>
      </c>
      <c r="T142" s="98">
        <f t="shared" si="759"/>
        <v>159750.05260993866</v>
      </c>
      <c r="U142" s="98">
        <f t="shared" si="760"/>
        <v>153693.35683238145</v>
      </c>
      <c r="V142" s="98">
        <f t="shared" si="761"/>
        <v>153693.35683238145</v>
      </c>
      <c r="W142" s="98">
        <f t="shared" si="762"/>
        <v>144878.61973694572</v>
      </c>
      <c r="X142" s="98">
        <f t="shared" si="763"/>
        <v>140796.72136457477</v>
      </c>
      <c r="Y142" s="98">
        <f t="shared" si="764"/>
        <v>136914.95737959674</v>
      </c>
      <c r="Z142" s="98">
        <f t="shared" si="765"/>
        <v>133221.31897869872</v>
      </c>
      <c r="AA142" s="98">
        <f t="shared" si="766"/>
        <v>129704.39651072744</v>
      </c>
      <c r="AB142" s="98">
        <f t="shared" si="767"/>
        <v>126353.41507362053</v>
      </c>
      <c r="AC142" s="98">
        <f t="shared" si="768"/>
        <v>123158.24426831846</v>
      </c>
      <c r="AD142" s="98">
        <f t="shared" si="769"/>
        <v>120109.39052724214</v>
      </c>
      <c r="AE142" s="98">
        <f t="shared" si="770"/>
        <v>117197.97800249241</v>
      </c>
      <c r="AF142" s="98">
        <f t="shared" si="771"/>
        <v>114415.72225518902</v>
      </c>
      <c r="AG142" s="98">
        <f t="shared" si="772"/>
        <v>111754.89973578764</v>
      </c>
      <c r="AH142" s="98">
        <f t="shared" si="773"/>
        <v>109208.31514613524</v>
      </c>
      <c r="AI142" s="98">
        <f t="shared" si="774"/>
        <v>106769.26812817832</v>
      </c>
      <c r="AJ142" s="98">
        <f t="shared" si="775"/>
        <v>104431.52026072012</v>
      </c>
      <c r="AK142" s="98">
        <f t="shared" si="776"/>
        <v>102189.26301372124</v>
      </c>
      <c r="AL142" s="98">
        <f t="shared" si="777"/>
        <v>100037.08707277558</v>
      </c>
      <c r="AM142" s="98">
        <f t="shared" si="778"/>
        <v>97969.953278391971</v>
      </c>
      <c r="AN142" s="98">
        <f t="shared" si="779"/>
        <v>98613.833424585595</v>
      </c>
      <c r="AO142" s="98">
        <f t="shared" si="780"/>
        <v>95860.6752816394</v>
      </c>
      <c r="AP142" s="98">
        <f t="shared" si="781"/>
        <v>94500.636063329293</v>
      </c>
      <c r="AQ142" s="98">
        <f t="shared" si="782"/>
        <v>93154.339522313894</v>
      </c>
      <c r="AR142" s="98">
        <f t="shared" si="783"/>
        <v>91823.440805424281</v>
      </c>
      <c r="AS142" s="98">
        <f t="shared" si="784"/>
        <v>90509.330128587622</v>
      </c>
      <c r="AT142" s="98">
        <f t="shared" si="785"/>
        <v>89213.162830126123</v>
      </c>
      <c r="AU142" s="98">
        <f t="shared" si="786"/>
        <v>87935.886447987185</v>
      </c>
      <c r="AV142" s="98">
        <f t="shared" si="787"/>
        <v>86678.26506037511</v>
      </c>
      <c r="AW142" s="98">
        <f t="shared" si="788"/>
        <v>85440.901122080046</v>
      </c>
      <c r="AX142" s="98">
        <f t="shared" si="789"/>
        <v>84224.255018479569</v>
      </c>
      <c r="AY142" s="98">
        <f t="shared" si="790"/>
        <v>83028.662546781692</v>
      </c>
      <c r="AZ142" s="98">
        <f t="shared" si="791"/>
        <v>81854.350520514185</v>
      </c>
      <c r="BA142" s="98">
        <f t="shared" si="792"/>
        <v>80701.45067914587</v>
      </c>
      <c r="BB142" s="98">
        <f t="shared" si="793"/>
        <v>79570.012070574114</v>
      </c>
      <c r="BC142" s="98">
        <f t="shared" si="794"/>
        <v>78460.012060322028</v>
      </c>
      <c r="BD142" s="98">
        <f t="shared" si="795"/>
        <v>77371.366107931928</v>
      </c>
      <c r="BE142" s="98">
        <f t="shared" si="796"/>
        <v>76303.936438360644</v>
      </c>
      <c r="BF142" s="98"/>
      <c r="BG142" s="98"/>
      <c r="BH142" s="98"/>
      <c r="BI142" s="98"/>
      <c r="BJ142" s="98"/>
      <c r="BK142" s="98"/>
      <c r="BL142" s="98"/>
      <c r="BM142" s="98"/>
      <c r="BN142" s="98"/>
      <c r="BO142" s="98"/>
      <c r="BP142" s="98"/>
      <c r="BQ142" s="98"/>
      <c r="BR142" s="98"/>
      <c r="BS142" s="98"/>
      <c r="BT142" s="98"/>
      <c r="BU142" s="92"/>
      <c r="BV142" s="92"/>
      <c r="BW142" s="92"/>
      <c r="BX142" s="92"/>
      <c r="BY142" s="92"/>
      <c r="BZ142" s="92">
        <f>HLOOKUP(BZ72,'M10'!$C$5:$BX$13,($EK$143+1),FALSE)</f>
        <v>0.68</v>
      </c>
      <c r="CA142" s="92">
        <f>HLOOKUP(CA72,'M10'!$C$5:$BX$13,($EK$143+1),FALSE)</f>
        <v>0.85</v>
      </c>
      <c r="CB142" s="92">
        <f>HLOOKUP(CB72,'M10'!$C$5:$BX$13,($EK$143+1),FALSE)</f>
        <v>0.85</v>
      </c>
      <c r="CC142" s="92">
        <f>HLOOKUP(CC72,'M10'!$C$5:$BX$13,($EK$143+1),FALSE)</f>
        <v>0.9</v>
      </c>
      <c r="CD142" s="92">
        <f>HLOOKUP(CD72,'M10'!$C$5:$BX$13,($EK$143+1),FALSE)</f>
        <v>0.95</v>
      </c>
      <c r="CE142" s="92">
        <f>HLOOKUP(CE72,'M10'!$C$5:$BX$13,($EK$143+1),FALSE)</f>
        <v>0.95</v>
      </c>
      <c r="CF142" s="92">
        <f>HLOOKUP(CF72,'M10'!$C$5:$BX$13,($EK$143+1),FALSE)</f>
        <v>1</v>
      </c>
      <c r="CG142" s="92">
        <f>HLOOKUP(CG72,'M10'!$C$5:$BX$13,($EK$143+1),FALSE)</f>
        <v>1</v>
      </c>
      <c r="CH142" s="92">
        <f>HLOOKUP(CH72,'M10'!$C$5:$BX$13,($EK$143+1),FALSE)</f>
        <v>1</v>
      </c>
      <c r="CI142" s="92">
        <f>HLOOKUP(CI72,'M10'!$C$5:$BX$13,($EK$143+1),FALSE)</f>
        <v>1</v>
      </c>
      <c r="CJ142" s="92">
        <f>HLOOKUP(CJ72,'M10'!$C$5:$BX$13,($EK$143+1),FALSE)</f>
        <v>1</v>
      </c>
      <c r="CK142" s="92">
        <f>HLOOKUP(CK72,'M10'!$C$5:$BX$13,($EK$143+1),FALSE)</f>
        <v>1</v>
      </c>
      <c r="CL142" s="92">
        <f>HLOOKUP(CL72,'M10'!$C$5:$BX$13,($EK$143+1),FALSE)</f>
        <v>1</v>
      </c>
      <c r="CM142" s="92">
        <f>HLOOKUP(CM72,'M10'!$C$5:$BX$13,($EK$143+1),FALSE)</f>
        <v>1</v>
      </c>
      <c r="CN142" s="92">
        <f>HLOOKUP(CN72,'M10'!$C$5:$BX$13,($EK$143+1),FALSE)</f>
        <v>1</v>
      </c>
      <c r="CO142" s="92">
        <f>HLOOKUP(CO72,'M10'!$C$5:$BX$13,($EK$143+1),FALSE)</f>
        <v>1</v>
      </c>
      <c r="CP142" s="92">
        <f>HLOOKUP(CP72,'M10'!$C$5:$BX$13,($EK$143+1),FALSE)</f>
        <v>1</v>
      </c>
      <c r="CQ142" s="92">
        <f>HLOOKUP(CQ72,'M10'!$C$5:$BX$13,($EK$143+1),FALSE)</f>
        <v>1</v>
      </c>
      <c r="CR142" s="92">
        <f>HLOOKUP(CR72,'M10'!$C$5:$BX$13,($EK$143+1),FALSE)</f>
        <v>1</v>
      </c>
      <c r="CS142" s="92">
        <f>HLOOKUP(CS72,'M10'!$C$5:$BX$13,($EK$143+1),FALSE)</f>
        <v>1</v>
      </c>
      <c r="CT142" s="92">
        <f>HLOOKUP(CT72,'M10'!$C$5:$BX$13,($EK$143+1),FALSE)</f>
        <v>1</v>
      </c>
      <c r="CU142" s="92">
        <f>HLOOKUP(CU72,'M10'!$C$5:$BX$13,($EK$143+1),FALSE)</f>
        <v>1</v>
      </c>
      <c r="CV142" s="92">
        <f>HLOOKUP(CV72,'M10'!$C$5:$BX$13,($EK$143+1),FALSE)</f>
        <v>1</v>
      </c>
      <c r="CW142" s="92">
        <f>HLOOKUP(CW72,'M10'!$C$5:$BX$13,($EK$143+1),FALSE)</f>
        <v>1</v>
      </c>
      <c r="CX142" s="92">
        <f>HLOOKUP(CX72,'M10'!$C$5:$BX$13,($EK$143+1),FALSE)</f>
        <v>1</v>
      </c>
      <c r="CY142" s="92">
        <f>HLOOKUP(CY72,'M10'!$C$5:$BX$13,($EK$143+1),FALSE)</f>
        <v>1</v>
      </c>
      <c r="CZ142" s="92">
        <f>HLOOKUP(CZ72,'M10'!$C$5:$BX$13,($EK$143+1),FALSE)</f>
        <v>1</v>
      </c>
      <c r="DA142" s="92">
        <f>HLOOKUP(DA72,'M10'!$C$5:$BX$13,($EK$143+1),FALSE)</f>
        <v>1</v>
      </c>
      <c r="DB142" s="92">
        <f>HLOOKUP(DB72,'M10'!$C$5:$BX$13,($EK$143+1),FALSE)</f>
        <v>1</v>
      </c>
      <c r="DC142" s="92">
        <f>HLOOKUP(DC72,'M10'!$C$5:$BX$13,($EK$143+1),FALSE)</f>
        <v>1</v>
      </c>
      <c r="DD142" s="92">
        <f>HLOOKUP(DD72,'M10'!$C$5:$BX$13,($EK$143+1),FALSE)</f>
        <v>1</v>
      </c>
      <c r="DE142" s="92">
        <f>HLOOKUP(DE72,'M10'!$C$5:$BX$13,($EK$143+1),FALSE)</f>
        <v>1</v>
      </c>
      <c r="DF142" s="92">
        <f>HLOOKUP(DF72,'M10'!$C$5:$BX$13,($EK$143+1),FALSE)</f>
        <v>1</v>
      </c>
      <c r="DG142" s="92">
        <f>HLOOKUP(DG72,'M10'!$C$5:$BX$13,($EK$143+1),FALSE)</f>
        <v>1</v>
      </c>
      <c r="DH142" s="92">
        <f>HLOOKUP(DH72,'M10'!$C$5:$BX$13,($EK$143+1),FALSE)</f>
        <v>1</v>
      </c>
      <c r="DI142" s="92">
        <f>HLOOKUP(DI72,'M10'!$C$5:$BX$13,($EK$143+1),FALSE)</f>
        <v>1</v>
      </c>
      <c r="DJ142" s="92">
        <f>HLOOKUP(DJ72,'M10'!$C$5:$BX$13,($EK$143+1),FALSE)</f>
        <v>1</v>
      </c>
      <c r="DK142" s="92">
        <f>HLOOKUP(DK72,'M10'!$C$5:$BX$13,($EK$143+1),FALSE)</f>
        <v>1</v>
      </c>
      <c r="DL142" s="92">
        <f>HLOOKUP(DL72,'M10'!$C$5:$BX$13,($EK$143+1),FALSE)</f>
        <v>1</v>
      </c>
      <c r="DM142" s="92">
        <f>HLOOKUP(DM72,'M10'!$C$5:$BX$13,($EK$143+1),FALSE)</f>
        <v>1</v>
      </c>
      <c r="DN142" s="92">
        <f>HLOOKUP(DN72,'M10'!$C$5:$BX$13,($EK$143+1),FALSE)</f>
        <v>1</v>
      </c>
      <c r="DO142" s="92">
        <f>HLOOKUP(DO72,'M10'!$C$5:$BX$13,($EK$143+1),FALSE)</f>
        <v>1</v>
      </c>
      <c r="DP142" s="92">
        <f>HLOOKUP(DP72,'M10'!$C$5:$BX$13,($EK$143+1),FALSE)</f>
        <v>1</v>
      </c>
      <c r="DQ142" s="92">
        <f>HLOOKUP(DQ72,'M10'!$C$5:$BX$13,($EK$143+1),FALSE)</f>
        <v>1</v>
      </c>
      <c r="DR142" s="92">
        <f>HLOOKUP(DR72,'M10'!$C$5:$BX$13,($EK$143+1),FALSE)</f>
        <v>1</v>
      </c>
      <c r="DS142" s="92">
        <f>HLOOKUP(DS72,'M10'!$C$5:$BX$13,($EK$143+1),FALSE)</f>
        <v>1</v>
      </c>
      <c r="DT142" s="92">
        <f>HLOOKUP(DT72,'M10'!$C$5:$BX$13,($EK$143+1),FALSE)</f>
        <v>1</v>
      </c>
      <c r="DU142" s="92">
        <f>HLOOKUP(DU72,'M10'!$C$5:$BX$13,($EK$143+1),FALSE)</f>
        <v>1</v>
      </c>
      <c r="DV142" s="92">
        <f>HLOOKUP(DV72,'M10'!$C$5:$BX$13,($EK$143+1),FALSE)</f>
        <v>1</v>
      </c>
      <c r="DW142" s="92">
        <f>HLOOKUP(DW72,'M10'!$C$5:$BX$13,($EK$143+1),FALSE)</f>
        <v>1</v>
      </c>
      <c r="DX142" s="92">
        <f>HLOOKUP(DX72,'M10'!$C$5:$BX$13,($EK$143+1),FALSE)</f>
        <v>1</v>
      </c>
      <c r="DY142" s="92">
        <f>HLOOKUP(DY72,'M10'!$C$5:$BX$13,($EK$143+1),FALSE)</f>
        <v>1</v>
      </c>
      <c r="DZ142" s="92">
        <f>HLOOKUP(DZ72,'M10'!$C$5:$BX$13,($EK$143+1),FALSE)</f>
        <v>1</v>
      </c>
      <c r="EA142" s="92">
        <f>HLOOKUP(EA72,'M10'!$C$5:$BX$13,($EK$143+1),FALSE)</f>
        <v>1</v>
      </c>
      <c r="EB142" s="92"/>
      <c r="EC142" s="92"/>
      <c r="ED142" s="92"/>
      <c r="EE142" s="92"/>
      <c r="EF142" s="92"/>
      <c r="EG142" s="92"/>
      <c r="EH142" s="92"/>
      <c r="EI142" s="92"/>
      <c r="EK142" s="61" t="s">
        <v>160</v>
      </c>
      <c r="EM142" s="92"/>
      <c r="EN142" s="92"/>
      <c r="EO142" s="92"/>
      <c r="EP142" s="92"/>
      <c r="EU142" s="94"/>
      <c r="EV142" s="94"/>
      <c r="EW142" s="94"/>
      <c r="EX142" s="102">
        <v>4</v>
      </c>
      <c r="EY142" s="99">
        <f t="shared" si="797"/>
        <v>48067.356814621133</v>
      </c>
      <c r="EZ142" s="99">
        <f t="shared" si="798"/>
        <v>49184.701969371112</v>
      </c>
      <c r="FA142" s="99">
        <f t="shared" si="799"/>
        <v>13957.297537290331</v>
      </c>
      <c r="FB142" s="99">
        <f t="shared" si="800"/>
        <v>19836.260748827917</v>
      </c>
      <c r="FC142" s="99">
        <f t="shared" si="801"/>
        <v>49640.536091047346</v>
      </c>
      <c r="FD142" s="99">
        <f t="shared" si="802"/>
        <v>72295.164653470012</v>
      </c>
      <c r="FE142" s="99">
        <f t="shared" si="803"/>
        <v>87896.420333692717</v>
      </c>
      <c r="FF142" s="99">
        <f t="shared" si="804"/>
        <v>105360.73874428989</v>
      </c>
      <c r="FG142" s="99">
        <f t="shared" si="805"/>
        <v>113314.98361177499</v>
      </c>
      <c r="FH142" s="99">
        <f t="shared" si="806"/>
        <v>118337.06068570433</v>
      </c>
      <c r="FI142" s="99">
        <f t="shared" si="807"/>
        <v>127265.81800099656</v>
      </c>
      <c r="FJ142" s="99">
        <f t="shared" si="808"/>
        <v>129237.80922325196</v>
      </c>
      <c r="FK142" s="99">
        <f t="shared" si="809"/>
        <v>129329.79090699546</v>
      </c>
      <c r="FL142" s="99">
        <f t="shared" si="810"/>
        <v>128534.94426464674</v>
      </c>
      <c r="FM142" s="99">
        <f t="shared" si="811"/>
        <v>127107.26131877149</v>
      </c>
      <c r="FN142" s="99">
        <f t="shared" si="812"/>
        <v>125235.37808780298</v>
      </c>
      <c r="FO142" s="99">
        <f t="shared" si="813"/>
        <v>126335.90834344256</v>
      </c>
      <c r="FP142" s="99">
        <f t="shared" si="814"/>
        <v>127034.56620211333</v>
      </c>
      <c r="FQ142" s="99">
        <f t="shared" si="815"/>
        <v>127034.56620211333</v>
      </c>
      <c r="FR142" s="99">
        <f t="shared" si="816"/>
        <v>123154.79497855723</v>
      </c>
      <c r="FS142" s="99">
        <f t="shared" si="817"/>
        <v>121111.5046498875</v>
      </c>
      <c r="FT142" s="99">
        <f t="shared" si="818"/>
        <v>119034.26265201633</v>
      </c>
      <c r="FU142" s="99">
        <f t="shared" si="819"/>
        <v>116942.48583497606</v>
      </c>
      <c r="FV142" s="99">
        <f t="shared" si="820"/>
        <v>114851.43000400942</v>
      </c>
      <c r="FW142" s="99">
        <f t="shared" si="821"/>
        <v>112773.01622546978</v>
      </c>
      <c r="FX142" s="99">
        <f t="shared" si="822"/>
        <v>110716.49085614772</v>
      </c>
      <c r="FY142" s="99">
        <f t="shared" si="823"/>
        <v>108688.95368683689</v>
      </c>
      <c r="FZ142" s="99">
        <f t="shared" si="824"/>
        <v>106695.7813269383</v>
      </c>
      <c r="GA142" s="99">
        <f t="shared" si="825"/>
        <v>104740.96723040538</v>
      </c>
      <c r="GB142" s="99">
        <f t="shared" si="826"/>
        <v>102827.39526073025</v>
      </c>
      <c r="GC142" s="99">
        <f t="shared" si="827"/>
        <v>100957.06015580239</v>
      </c>
      <c r="GD142" s="99">
        <f t="shared" si="828"/>
        <v>99131.24547531108</v>
      </c>
      <c r="GE142" s="99">
        <f t="shared" si="829"/>
        <v>97350.667429501467</v>
      </c>
      <c r="GF142" s="99">
        <f t="shared" si="830"/>
        <v>95615.59126946883</v>
      </c>
      <c r="GG142" s="99">
        <f t="shared" si="831"/>
        <v>93925.925564144636</v>
      </c>
      <c r="GH142" s="99">
        <f t="shared" si="832"/>
        <v>92281.298619083114</v>
      </c>
      <c r="GI142" s="99">
        <f t="shared" si="833"/>
        <v>94276.037576058909</v>
      </c>
      <c r="GJ142" s="99">
        <f t="shared" si="834"/>
        <v>92959.853865564815</v>
      </c>
      <c r="GK142" s="99">
        <f t="shared" si="835"/>
        <v>92174.941462253788</v>
      </c>
      <c r="GL142" s="99">
        <f t="shared" si="836"/>
        <v>91320.371125219157</v>
      </c>
      <c r="GM142" s="99">
        <f t="shared" si="837"/>
        <v>90406.017629214548</v>
      </c>
      <c r="GN142" s="99">
        <f t="shared" si="838"/>
        <v>89440.808987777593</v>
      </c>
      <c r="GO142" s="99">
        <f t="shared" si="839"/>
        <v>88432.797602082777</v>
      </c>
      <c r="GP142" s="99">
        <f t="shared" si="840"/>
        <v>87389.229169656275</v>
      </c>
      <c r="GQ142" s="99">
        <f t="shared" si="841"/>
        <v>86316.608665704844</v>
      </c>
      <c r="GR142" s="99">
        <f t="shared" si="842"/>
        <v>85220.762940162414</v>
      </c>
      <c r="GS142" s="99">
        <f t="shared" si="843"/>
        <v>84106.899654298293</v>
      </c>
      <c r="GT142" s="99">
        <f t="shared" si="844"/>
        <v>82979.662420386201</v>
      </c>
      <c r="GU142" s="99">
        <f t="shared" si="845"/>
        <v>81843.182114351337</v>
      </c>
      <c r="GV142" s="99">
        <f t="shared" si="846"/>
        <v>80701.124410679986</v>
      </c>
      <c r="GW142" s="99">
        <f t="shared" si="847"/>
        <v>79556.733646772613</v>
      </c>
      <c r="GX142" s="99">
        <f t="shared" si="848"/>
        <v>78412.87316456392</v>
      </c>
      <c r="GY142" s="99">
        <f t="shared" si="849"/>
        <v>77272.06230445909</v>
      </c>
      <c r="GZ142" s="99">
        <f t="shared" si="850"/>
        <v>76136.51024335582</v>
      </c>
      <c r="HA142" s="99"/>
      <c r="HB142" s="99"/>
      <c r="HC142" s="99"/>
      <c r="HD142" s="99"/>
      <c r="HE142" s="99"/>
      <c r="HF142" s="99"/>
      <c r="HG142" s="99"/>
      <c r="HH142" s="99"/>
      <c r="HI142" s="99"/>
      <c r="HJ142" s="99"/>
      <c r="HK142" s="99"/>
      <c r="HL142" s="99"/>
      <c r="HM142" s="99"/>
      <c r="HN142" s="99"/>
      <c r="HO142" s="99"/>
      <c r="HP142" s="99"/>
      <c r="HQ142" s="99"/>
      <c r="HR142" s="94"/>
      <c r="HS142" s="94"/>
      <c r="HT142" s="94"/>
      <c r="HU142" s="94"/>
      <c r="HV142" s="94"/>
      <c r="HW142" s="94">
        <f>HLOOKUP(HW72,'M10'!$C$5:$BX$13,($KA$141+1),FALSE)</f>
        <v>0.3</v>
      </c>
      <c r="HX142" s="94">
        <f>HLOOKUP(HX72,'M10'!$C$5:$BX$13,($KA$141+1),FALSE)</f>
        <v>0.7</v>
      </c>
      <c r="HY142" s="94">
        <f>HLOOKUP(HY72,'M10'!$C$5:$BX$13,($KA$141+1),FALSE)</f>
        <v>0.7</v>
      </c>
      <c r="HZ142" s="94">
        <f>HLOOKUP(HZ72,'M10'!$C$5:$BX$13,($KA$141+1),FALSE)</f>
        <v>0.8</v>
      </c>
      <c r="IA142" s="94">
        <f>HLOOKUP(IA72,'M10'!$C$5:$BX$13,($KA$141+1),FALSE)</f>
        <v>0.85</v>
      </c>
      <c r="IB142" s="94">
        <f>HLOOKUP(IB72,'M10'!$C$5:$BX$13,($KA$141+1),FALSE)</f>
        <v>0.85</v>
      </c>
      <c r="IC142" s="94">
        <f>HLOOKUP(IC72,'M10'!$C$5:$BX$13,($KA$141+1),FALSE)</f>
        <v>0.9</v>
      </c>
      <c r="ID142" s="94">
        <f>HLOOKUP(ID72,'M10'!$C$5:$BX$13,($KA$141+1),FALSE)</f>
        <v>0.9</v>
      </c>
      <c r="IE142" s="94">
        <f>HLOOKUP(IE72,'M10'!$C$5:$BX$13,($KA$141+1),FALSE)</f>
        <v>0.9</v>
      </c>
      <c r="IF142" s="94">
        <f>HLOOKUP(IF72,'M10'!$C$5:$BX$13,($KA$141+1),FALSE)</f>
        <v>0.9</v>
      </c>
      <c r="IG142" s="94">
        <f>HLOOKUP(IG72,'M10'!$C$5:$BX$13,($KA$141+1),FALSE)</f>
        <v>0.95</v>
      </c>
      <c r="IH142" s="94">
        <f>HLOOKUP(IH72,'M10'!$C$5:$BX$13,($KA$141+1),FALSE)</f>
        <v>0.95</v>
      </c>
      <c r="II142" s="94">
        <f>HLOOKUP(II72,'M10'!$C$5:$BX$13,($KA$141+1),FALSE)</f>
        <v>0.95</v>
      </c>
      <c r="IJ142" s="94">
        <f>HLOOKUP(IJ72,'M10'!$C$5:$BX$13,($KA$141+1),FALSE)</f>
        <v>0.95</v>
      </c>
      <c r="IK142" s="94">
        <f>HLOOKUP(IK72,'M10'!$C$5:$BX$13,($KA$141+1),FALSE)</f>
        <v>0.95</v>
      </c>
      <c r="IL142" s="94">
        <f>HLOOKUP(IL72,'M10'!$C$5:$BX$13,($KA$141+1),FALSE)</f>
        <v>0.95</v>
      </c>
      <c r="IM142" s="94">
        <f>HLOOKUP(IM72,'M10'!$C$5:$BX$13,($KA$141+1),FALSE)</f>
        <v>1</v>
      </c>
      <c r="IN142" s="94">
        <f>HLOOKUP(IN72,'M10'!$C$5:$BX$13,($KA$141+1),FALSE)</f>
        <v>1</v>
      </c>
      <c r="IO142" s="94">
        <f>HLOOKUP(IO72,'M10'!$C$5:$BX$13,($KA$141+1),FALSE)</f>
        <v>1</v>
      </c>
      <c r="IP142" s="94">
        <f>HLOOKUP(IP72,'M10'!$C$5:$BX$13,($KA$141+1),FALSE)</f>
        <v>1</v>
      </c>
      <c r="IQ142" s="94">
        <f>HLOOKUP(IQ72,'M10'!$C$5:$BX$13,($KA$141+1),FALSE)</f>
        <v>1</v>
      </c>
      <c r="IR142" s="94">
        <f>HLOOKUP(IR72,'M10'!$C$5:$BX$13,($KA$141+1),FALSE)</f>
        <v>1</v>
      </c>
      <c r="IS142" s="94">
        <f>HLOOKUP(IS72,'M10'!$C$5:$BX$13,($KA$141+1),FALSE)</f>
        <v>1</v>
      </c>
      <c r="IT142" s="94">
        <f>HLOOKUP(IT72,'M10'!$C$5:$BX$13,($KA$141+1),FALSE)</f>
        <v>1</v>
      </c>
      <c r="IU142" s="94">
        <f>HLOOKUP(IU72,'M10'!$C$5:$BX$13,($KA$141+1),FALSE)</f>
        <v>1</v>
      </c>
      <c r="IV142" s="94">
        <f>HLOOKUP(IV72,'M10'!$C$5:$BX$13,($KA$141+1),FALSE)</f>
        <v>1</v>
      </c>
      <c r="IW142" s="94">
        <f>HLOOKUP(IW72,'M10'!$C$5:$BX$13,($KA$141+1),FALSE)</f>
        <v>1</v>
      </c>
      <c r="IX142" s="94">
        <f>HLOOKUP(IX72,'M10'!$C$5:$BX$13,($KA$141+1),FALSE)</f>
        <v>1</v>
      </c>
      <c r="IY142" s="94">
        <f>HLOOKUP(IY72,'M10'!$C$5:$BX$13,($KA$141+1),FALSE)</f>
        <v>1</v>
      </c>
      <c r="IZ142" s="94">
        <f>HLOOKUP(IZ72,'M10'!$C$5:$BX$13,($KA$141+1),FALSE)</f>
        <v>1</v>
      </c>
      <c r="JA142" s="94">
        <f>HLOOKUP(JA72,'M10'!$C$5:$BX$13,($KA$141+1),FALSE)</f>
        <v>1</v>
      </c>
      <c r="JB142" s="94">
        <f>HLOOKUP(JB72,'M10'!$C$5:$BX$13,($KA$141+1),FALSE)</f>
        <v>1</v>
      </c>
      <c r="JC142" s="94">
        <f>HLOOKUP(JC72,'M10'!$C$5:$BX$13,($KA$141+1),FALSE)</f>
        <v>1</v>
      </c>
      <c r="JD142" s="94">
        <f>HLOOKUP(JD72,'M10'!$C$5:$BX$13,($KA$141+1),FALSE)</f>
        <v>1</v>
      </c>
      <c r="JE142" s="94">
        <f>HLOOKUP(JE72,'M10'!$C$5:$BX$13,($KA$141+1),FALSE)</f>
        <v>1</v>
      </c>
      <c r="JF142" s="94">
        <f>HLOOKUP(JF72,'M10'!$C$5:$BX$13,($KA$141+1),FALSE)</f>
        <v>1</v>
      </c>
      <c r="JG142" s="94">
        <f>HLOOKUP(JG72,'M10'!$C$5:$BX$13,($KA$141+1),FALSE)</f>
        <v>1</v>
      </c>
      <c r="JH142" s="94">
        <f>HLOOKUP(JH72,'M10'!$C$5:$BX$13,($KA$141+1),FALSE)</f>
        <v>1</v>
      </c>
      <c r="JI142" s="94">
        <f>HLOOKUP(JI72,'M10'!$C$5:$BX$13,($KA$141+1),FALSE)</f>
        <v>1</v>
      </c>
      <c r="JJ142" s="94">
        <f>HLOOKUP(JJ72,'M10'!$C$5:$BX$13,($KA$141+1),FALSE)</f>
        <v>1</v>
      </c>
      <c r="JK142" s="94">
        <f>HLOOKUP(JK72,'M10'!$C$5:$BX$13,($KA$141+1),FALSE)</f>
        <v>1</v>
      </c>
      <c r="JL142" s="94">
        <f>HLOOKUP(JL72,'M10'!$C$5:$BX$13,($KA$141+1),FALSE)</f>
        <v>1</v>
      </c>
      <c r="JM142" s="94">
        <f>HLOOKUP(JM72,'M10'!$C$5:$BX$13,($KA$141+1),FALSE)</f>
        <v>1</v>
      </c>
      <c r="JN142" s="94">
        <f>HLOOKUP(JN72,'M10'!$C$5:$BX$13,($KA$141+1),FALSE)</f>
        <v>1</v>
      </c>
      <c r="JO142" s="94">
        <f>HLOOKUP(JO72,'M10'!$C$5:$BX$13,($KA$141+1),FALSE)</f>
        <v>1</v>
      </c>
      <c r="JP142" s="94">
        <f>HLOOKUP(JP72,'M10'!$C$5:$BX$13,($KA$141+1),FALSE)</f>
        <v>1</v>
      </c>
      <c r="JQ142" s="94">
        <f>HLOOKUP(JQ72,'M10'!$C$5:$BX$13,($KA$141+1),FALSE)</f>
        <v>1</v>
      </c>
      <c r="JR142" s="94">
        <f>HLOOKUP(JR72,'M10'!$C$5:$BX$13,($KA$141+1),FALSE)</f>
        <v>1</v>
      </c>
      <c r="JS142" s="94">
        <f>HLOOKUP(JS72,'M10'!$C$5:$BX$13,($KA$141+1),FALSE)</f>
        <v>1</v>
      </c>
      <c r="JT142" s="94">
        <f>HLOOKUP(JT72,'M10'!$C$5:$BX$13,($KA$141+1),FALSE)</f>
        <v>1</v>
      </c>
      <c r="JU142" s="94">
        <f>HLOOKUP(JU72,'M10'!$C$5:$BX$13,($KA$141+1),FALSE)</f>
        <v>1</v>
      </c>
      <c r="JV142" s="94">
        <f>HLOOKUP(JV72,'M10'!$C$5:$BX$13,($KA$141+1),FALSE)</f>
        <v>1</v>
      </c>
      <c r="JW142" s="94">
        <f>HLOOKUP(JW72,'M10'!$C$5:$BX$13,($KA$141+1),FALSE)</f>
        <v>1</v>
      </c>
      <c r="JX142" s="94">
        <f>HLOOKUP(JX72,'M10'!$C$5:$BX$13,($KA$141+1),FALSE)</f>
        <v>1</v>
      </c>
      <c r="JY142" s="94"/>
      <c r="JZ142" s="94"/>
      <c r="KA142" s="94"/>
      <c r="KB142" s="277"/>
      <c r="KC142" s="277"/>
      <c r="KD142" s="277"/>
      <c r="KH142" s="96">
        <v>4</v>
      </c>
      <c r="KI142" s="100">
        <f t="shared" si="851"/>
        <v>17438.171284605152</v>
      </c>
      <c r="KJ142" s="100">
        <f t="shared" si="852"/>
        <v>36659.073033765257</v>
      </c>
      <c r="KK142" s="100">
        <f t="shared" si="853"/>
        <v>12367.306659703179</v>
      </c>
      <c r="KL142" s="100">
        <f t="shared" si="854"/>
        <v>19311.035316816466</v>
      </c>
      <c r="KM142" s="100">
        <f t="shared" si="855"/>
        <v>44600.592268241933</v>
      </c>
      <c r="KN142" s="100">
        <f t="shared" si="856"/>
        <v>57597.718385439257</v>
      </c>
      <c r="KO142" s="100">
        <f t="shared" si="857"/>
        <v>64297.038716097646</v>
      </c>
      <c r="KP142" s="100">
        <f t="shared" si="858"/>
        <v>57720.720273112529</v>
      </c>
      <c r="KQ142" s="100">
        <f t="shared" si="859"/>
        <v>46525.016155077741</v>
      </c>
      <c r="KR142" s="100">
        <f t="shared" si="860"/>
        <v>34060.281798772929</v>
      </c>
      <c r="KS142" s="100">
        <f t="shared" si="861"/>
        <v>20781.055200808129</v>
      </c>
      <c r="KT142" s="100">
        <f t="shared" si="862"/>
        <v>10870.540485923762</v>
      </c>
      <c r="KU142" s="100">
        <f t="shared" si="863"/>
        <v>1957.794577524849</v>
      </c>
      <c r="KV142" s="100">
        <f t="shared" si="864"/>
        <v>10191.257755862036</v>
      </c>
      <c r="KW142" s="100">
        <f t="shared" si="865"/>
        <v>18438.413395963398</v>
      </c>
      <c r="KX142" s="100">
        <f t="shared" si="866"/>
        <v>25492.174503380866</v>
      </c>
      <c r="KY142" s="100">
        <f t="shared" si="867"/>
        <v>35829.683765413582</v>
      </c>
      <c r="KZ142" s="100">
        <f t="shared" si="868"/>
        <v>42817.040060503095</v>
      </c>
      <c r="LA142" s="100">
        <f t="shared" si="869"/>
        <v>42817.040060503095</v>
      </c>
      <c r="LB142" s="100">
        <f t="shared" si="870"/>
        <v>51144.788004042792</v>
      </c>
      <c r="LC142" s="100">
        <f t="shared" si="871"/>
        <v>54413.212645218686</v>
      </c>
      <c r="LD142" s="100">
        <f t="shared" si="872"/>
        <v>57173.9502724013</v>
      </c>
      <c r="LE142" s="100">
        <f t="shared" si="873"/>
        <v>59486.788604103145</v>
      </c>
      <c r="LF142" s="100">
        <f t="shared" si="874"/>
        <v>61405.607911458879</v>
      </c>
      <c r="LG142" s="100">
        <f t="shared" si="875"/>
        <v>62978.591130582012</v>
      </c>
      <c r="LH142" s="100">
        <f t="shared" si="876"/>
        <v>64248.584984143854</v>
      </c>
      <c r="LI142" s="100">
        <f t="shared" si="877"/>
        <v>65253.534660103309</v>
      </c>
      <c r="LJ142" s="100">
        <f t="shared" si="878"/>
        <v>66026.943601739564</v>
      </c>
      <c r="LK142" s="100">
        <f t="shared" si="879"/>
        <v>66598.328837792185</v>
      </c>
      <c r="LL142" s="100">
        <f t="shared" si="880"/>
        <v>66993.654587831232</v>
      </c>
      <c r="LM142" s="100">
        <f t="shared" si="881"/>
        <v>67235.734853831149</v>
      </c>
      <c r="LN142" s="100">
        <f t="shared" si="882"/>
        <v>67344.600812233373</v>
      </c>
      <c r="LO142" s="100">
        <f t="shared" si="883"/>
        <v>67337.832016672925</v>
      </c>
      <c r="LP142" s="100">
        <f t="shared" si="884"/>
        <v>67230.852356579271</v>
      </c>
      <c r="LQ142" s="100">
        <f t="shared" si="885"/>
        <v>67037.192822648081</v>
      </c>
      <c r="LR142" s="100">
        <f t="shared" si="886"/>
        <v>66768.723698979942</v>
      </c>
      <c r="LS142" s="100">
        <f t="shared" si="887"/>
        <v>73004.35099302014</v>
      </c>
      <c r="LT142" s="100">
        <f t="shared" si="888"/>
        <v>76466.052934603955</v>
      </c>
      <c r="LU142" s="100">
        <f t="shared" si="889"/>
        <v>77641.766508915927</v>
      </c>
      <c r="LV142" s="100">
        <f t="shared" si="890"/>
        <v>78485.710953403919</v>
      </c>
      <c r="LW142" s="100">
        <f t="shared" si="891"/>
        <v>79026.313430380964</v>
      </c>
      <c r="LX142" s="100">
        <f t="shared" si="892"/>
        <v>79291.246767782213</v>
      </c>
      <c r="LY142" s="100">
        <f t="shared" si="893"/>
        <v>79307.133436537188</v>
      </c>
      <c r="LZ142" s="100">
        <f t="shared" si="894"/>
        <v>79099.334562350603</v>
      </c>
      <c r="MA142" s="100">
        <f t="shared" si="895"/>
        <v>78691.808600220378</v>
      </c>
      <c r="MB142" s="100">
        <f t="shared" si="896"/>
        <v>78107.026324420411</v>
      </c>
      <c r="MC142" s="100">
        <f t="shared" si="897"/>
        <v>77365.930694359064</v>
      </c>
      <c r="MD142" s="100">
        <f t="shared" si="898"/>
        <v>76487.931904803641</v>
      </c>
      <c r="ME142" s="100">
        <f t="shared" si="899"/>
        <v>75490.929498320722</v>
      </c>
      <c r="MF142" s="100">
        <f t="shared" si="900"/>
        <v>74391.354802415124</v>
      </c>
      <c r="MG142" s="100">
        <f t="shared" si="901"/>
        <v>73204.22815924052</v>
      </c>
      <c r="MH142" s="100">
        <f t="shared" si="902"/>
        <v>71943.226451902636</v>
      </c>
      <c r="MI142" s="100">
        <f t="shared" si="903"/>
        <v>70620.757313276627</v>
      </c>
      <c r="MJ142" s="100">
        <f t="shared" si="904"/>
        <v>69248.037146566494</v>
      </c>
      <c r="MK142" s="100"/>
      <c r="ML142" s="100"/>
      <c r="MM142" s="100"/>
      <c r="MN142" s="100"/>
      <c r="MO142" s="100"/>
      <c r="MP142" s="100"/>
      <c r="MQ142" s="100"/>
      <c r="MR142" s="100"/>
      <c r="MS142" s="100"/>
      <c r="MT142" s="100"/>
      <c r="MU142" s="100"/>
      <c r="MV142" s="100"/>
      <c r="MW142" s="100"/>
      <c r="MX142" s="100"/>
      <c r="MY142" s="100"/>
      <c r="MZ142" s="100"/>
      <c r="NA142" s="100"/>
      <c r="NG142" s="96">
        <f>HLOOKUP(NG72,'M10'!$C$5:$BX$13,($KG$271+1),FALSE)</f>
        <v>0.2</v>
      </c>
      <c r="NH142" s="96">
        <f>HLOOKUP(NH72,'M10'!$C$5:$BX$13,($KG$271+1),FALSE)</f>
        <v>0.45</v>
      </c>
      <c r="NI142" s="96">
        <f>HLOOKUP(NI72,'M10'!$C$5:$BX$13,($KG$271+1),FALSE)</f>
        <v>0.45</v>
      </c>
      <c r="NJ142" s="96">
        <f>HLOOKUP(NJ72,'M10'!$C$5:$BX$13,($KG$271+1),FALSE)</f>
        <v>0.6</v>
      </c>
      <c r="NK142" s="96">
        <f>HLOOKUP(NK72,'M10'!$C$5:$BX$13,($KG$271+1),FALSE)</f>
        <v>0.7</v>
      </c>
      <c r="NL142" s="96">
        <f>HLOOKUP(NL72,'M10'!$C$5:$BX$13,($KG$271+1),FALSE)</f>
        <v>0.7</v>
      </c>
      <c r="NM142" s="96">
        <f>HLOOKUP(NM72,'M10'!$C$5:$BX$13,($KG$271+1),FALSE)</f>
        <v>0.8</v>
      </c>
      <c r="NN142" s="96">
        <f>HLOOKUP(NN72,'M10'!$C$5:$BX$13,($KG$271+1),FALSE)</f>
        <v>0.8</v>
      </c>
      <c r="NO142" s="96">
        <f>HLOOKUP(NO72,'M10'!$C$5:$BX$13,($KG$271+1),FALSE)</f>
        <v>0.8</v>
      </c>
      <c r="NP142" s="96">
        <f>HLOOKUP(NP72,'M10'!$C$5:$BX$13,($KG$271+1),FALSE)</f>
        <v>0.8</v>
      </c>
      <c r="NQ142" s="96">
        <f>HLOOKUP(NQ72,'M10'!$C$5:$BX$13,($KG$271+1),FALSE)</f>
        <v>0.85</v>
      </c>
      <c r="NR142" s="96">
        <f>HLOOKUP(NR72,'M10'!$C$5:$BX$13,($KG$271+1),FALSE)</f>
        <v>0.85</v>
      </c>
      <c r="NS142" s="96">
        <f>HLOOKUP(NS72,'M10'!$C$5:$BX$13,($KG$271+1),FALSE)</f>
        <v>0.85</v>
      </c>
      <c r="NT142" s="96">
        <f>HLOOKUP(NT72,'M10'!$C$5:$BX$13,($KG$271+1),FALSE)</f>
        <v>0.85</v>
      </c>
      <c r="NU142" s="96">
        <f>HLOOKUP(NU72,'M10'!$C$5:$BX$13,($KG$271+1),FALSE)</f>
        <v>0.85</v>
      </c>
      <c r="NV142" s="96">
        <f>HLOOKUP(NV72,'M10'!$C$5:$BX$13,($KG$271+1),FALSE)</f>
        <v>0.85</v>
      </c>
      <c r="NW142" s="96">
        <f>HLOOKUP(NW72,'M10'!$C$5:$BX$13,($KG$271+1),FALSE)</f>
        <v>1</v>
      </c>
      <c r="NX142" s="96">
        <f>HLOOKUP(NX72,'M10'!$C$5:$BX$13,($KG$271+1),FALSE)</f>
        <v>1</v>
      </c>
      <c r="NY142" s="96">
        <f>HLOOKUP(NY72,'M10'!$C$5:$BX$13,($KG$271+1),FALSE)</f>
        <v>1</v>
      </c>
      <c r="NZ142" s="96">
        <f>HLOOKUP(NZ72,'M10'!$C$5:$BX$13,($KG$271+1),FALSE)</f>
        <v>1</v>
      </c>
      <c r="OA142" s="96">
        <f>HLOOKUP(OA72,'M10'!$C$5:$BX$13,($KG$271+1),FALSE)</f>
        <v>1</v>
      </c>
      <c r="OB142" s="96">
        <f>HLOOKUP(OB72,'M10'!$C$5:$BX$13,($KG$271+1),FALSE)</f>
        <v>1</v>
      </c>
      <c r="OC142" s="96">
        <f>HLOOKUP(OC72,'M10'!$C$5:$BX$13,($KG$271+1),FALSE)</f>
        <v>1</v>
      </c>
      <c r="OD142" s="96">
        <f>HLOOKUP(OD72,'M10'!$C$5:$BX$13,($KG$271+1),FALSE)</f>
        <v>1</v>
      </c>
      <c r="OE142" s="96">
        <f>HLOOKUP(OE72,'M10'!$C$5:$BX$13,($KG$271+1),FALSE)</f>
        <v>1</v>
      </c>
      <c r="OF142" s="96">
        <f>HLOOKUP(OF72,'M10'!$C$5:$BX$13,($KG$271+1),FALSE)</f>
        <v>1</v>
      </c>
      <c r="OG142" s="96">
        <f>HLOOKUP(OG72,'M10'!$C$5:$BX$13,($KG$271+1),FALSE)</f>
        <v>1</v>
      </c>
      <c r="OH142" s="96">
        <f>HLOOKUP(OH72,'M10'!$C$5:$BX$13,($KG$271+1),FALSE)</f>
        <v>1</v>
      </c>
      <c r="OI142" s="96">
        <f>HLOOKUP(OI72,'M10'!$C$5:$BX$13,($KG$271+1),FALSE)</f>
        <v>1</v>
      </c>
      <c r="OJ142" s="96">
        <f>HLOOKUP(OJ72,'M10'!$C$5:$BX$13,($KG$271+1),FALSE)</f>
        <v>1</v>
      </c>
      <c r="OK142" s="96">
        <f>HLOOKUP(OK72,'M10'!$C$5:$BX$13,($KG$271+1),FALSE)</f>
        <v>1</v>
      </c>
      <c r="OL142" s="96">
        <f>HLOOKUP(OL72,'M10'!$C$5:$BX$13,($KG$271+1),FALSE)</f>
        <v>1</v>
      </c>
      <c r="OM142" s="96">
        <f>HLOOKUP(OM72,'M10'!$C$5:$BX$13,($KG$271+1),FALSE)</f>
        <v>1</v>
      </c>
      <c r="ON142" s="96">
        <f>HLOOKUP(ON72,'M10'!$C$5:$BX$13,($KG$271+1),FALSE)</f>
        <v>1</v>
      </c>
      <c r="OO142" s="96">
        <f>HLOOKUP(OO72,'M10'!$C$5:$BX$13,($KG$271+1),FALSE)</f>
        <v>1</v>
      </c>
      <c r="OP142" s="96">
        <f>HLOOKUP(OP72,'M10'!$C$5:$BX$13,($KG$271+1),FALSE)</f>
        <v>1</v>
      </c>
      <c r="OQ142" s="96">
        <f>HLOOKUP(OQ72,'M10'!$C$5:$BX$13,($KG$271+1),FALSE)</f>
        <v>1</v>
      </c>
      <c r="OR142" s="96">
        <f>HLOOKUP(OR72,'M10'!$C$5:$BX$13,($KG$271+1),FALSE)</f>
        <v>1</v>
      </c>
      <c r="OS142" s="96">
        <f>HLOOKUP(OS72,'M10'!$C$5:$BX$13,($KG$271+1),FALSE)</f>
        <v>1</v>
      </c>
      <c r="OT142" s="96">
        <f>HLOOKUP(OT72,'M10'!$C$5:$BX$13,($KG$271+1),FALSE)</f>
        <v>1</v>
      </c>
      <c r="OU142" s="96">
        <f>HLOOKUP(OU72,'M10'!$C$5:$BX$13,($KG$271+1),FALSE)</f>
        <v>1</v>
      </c>
      <c r="OV142" s="96">
        <f>HLOOKUP(OV72,'M10'!$C$5:$BX$13,($KG$271+1),FALSE)</f>
        <v>1</v>
      </c>
      <c r="OW142" s="96">
        <f>HLOOKUP(OW72,'M10'!$C$5:$BX$13,($KG$271+1),FALSE)</f>
        <v>1</v>
      </c>
      <c r="OX142" s="96">
        <f>HLOOKUP(OX72,'M10'!$C$5:$BX$13,($KG$271+1),FALSE)</f>
        <v>1</v>
      </c>
      <c r="OY142" s="96">
        <f>HLOOKUP(OY72,'M10'!$C$5:$BX$13,($KG$271+1),FALSE)</f>
        <v>1</v>
      </c>
      <c r="OZ142" s="96">
        <f>HLOOKUP(OZ72,'M10'!$C$5:$BX$13,($KG$271+1),FALSE)</f>
        <v>1</v>
      </c>
      <c r="PA142" s="96">
        <f>HLOOKUP(PA72,'M10'!$C$5:$BX$13,($KG$271+1),FALSE)</f>
        <v>1</v>
      </c>
      <c r="PB142" s="96">
        <f>HLOOKUP(PB72,'M10'!$C$5:$BX$13,($KG$271+1),FALSE)</f>
        <v>1</v>
      </c>
      <c r="PC142" s="96">
        <f>HLOOKUP(PC72,'M10'!$C$5:$BX$13,($KG$271+1),FALSE)</f>
        <v>1</v>
      </c>
      <c r="PD142" s="96">
        <f>HLOOKUP(PD72,'M10'!$C$5:$BX$13,($KG$271+1),FALSE)</f>
        <v>1</v>
      </c>
      <c r="PE142" s="96">
        <f>HLOOKUP(PE72,'M10'!$C$5:$BX$13,($KG$271+1),FALSE)</f>
        <v>1</v>
      </c>
      <c r="PF142" s="96">
        <f>HLOOKUP(PF72,'M10'!$C$5:$BX$13,($KG$271+1),FALSE)</f>
        <v>1</v>
      </c>
      <c r="PG142" s="96">
        <f>HLOOKUP(PG72,'M10'!$C$5:$BX$13,($KG$271+1),FALSE)</f>
        <v>1</v>
      </c>
      <c r="PH142" s="96">
        <f>HLOOKUP(PH72,'M10'!$C$5:$BX$13,($KG$271+1),FALSE)</f>
        <v>1</v>
      </c>
    </row>
    <row r="143" spans="1:427" x14ac:dyDescent="0.2">
      <c r="A143" s="92"/>
      <c r="B143" s="92"/>
      <c r="C143" s="92" t="s">
        <v>161</v>
      </c>
      <c r="D143" s="98">
        <f t="shared" si="743"/>
        <v>68230.450306791274</v>
      </c>
      <c r="E143" s="98">
        <f t="shared" si="744"/>
        <v>182017.03093747198</v>
      </c>
      <c r="F143" s="98">
        <f t="shared" si="745"/>
        <v>209964.36802316949</v>
      </c>
      <c r="G143" s="98">
        <f t="shared" si="746"/>
        <v>237645.57967457126</v>
      </c>
      <c r="H143" s="98">
        <f t="shared" si="747"/>
        <v>253554.56825177156</v>
      </c>
      <c r="I143" s="98">
        <f t="shared" si="748"/>
        <v>258692.2309506406</v>
      </c>
      <c r="J143" s="98">
        <f t="shared" si="749"/>
        <v>260552.54272970292</v>
      </c>
      <c r="K143" s="98">
        <f t="shared" si="750"/>
        <v>263241.27736873116</v>
      </c>
      <c r="L143" s="98">
        <f t="shared" si="751"/>
        <v>255931.42182809979</v>
      </c>
      <c r="M143" s="98">
        <f t="shared" si="752"/>
        <v>247829.82456973605</v>
      </c>
      <c r="N143" s="98">
        <f t="shared" si="753"/>
        <v>239394.27948630994</v>
      </c>
      <c r="O143" s="98">
        <f t="shared" si="754"/>
        <v>230918.10180378109</v>
      </c>
      <c r="P143" s="98">
        <f t="shared" si="755"/>
        <v>222585.34634678249</v>
      </c>
      <c r="Q143" s="98">
        <f t="shared" si="756"/>
        <v>214507.7781458555</v>
      </c>
      <c r="R143" s="98">
        <f t="shared" si="757"/>
        <v>206749.50772586034</v>
      </c>
      <c r="S143" s="98">
        <f t="shared" si="758"/>
        <v>199343.39075547757</v>
      </c>
      <c r="T143" s="98">
        <f t="shared" si="759"/>
        <v>192301.95377233773</v>
      </c>
      <c r="U143" s="98">
        <f t="shared" si="760"/>
        <v>185624.68200792509</v>
      </c>
      <c r="V143" s="98">
        <f t="shared" si="761"/>
        <v>185624.68200792509</v>
      </c>
      <c r="W143" s="98">
        <f t="shared" si="762"/>
        <v>175840.02134044253</v>
      </c>
      <c r="X143" s="98">
        <f t="shared" si="763"/>
        <v>171243.6159521376</v>
      </c>
      <c r="Y143" s="98">
        <f t="shared" si="764"/>
        <v>166837.42990645996</v>
      </c>
      <c r="Z143" s="98">
        <f t="shared" si="765"/>
        <v>162614.82332371781</v>
      </c>
      <c r="AA143" s="98">
        <f t="shared" si="766"/>
        <v>158568.57280599838</v>
      </c>
      <c r="AB143" s="98">
        <f t="shared" si="767"/>
        <v>154691.15169567004</v>
      </c>
      <c r="AC143" s="98">
        <f t="shared" si="768"/>
        <v>150974.93256322431</v>
      </c>
      <c r="AD143" s="98">
        <f t="shared" si="769"/>
        <v>147412.3318486879</v>
      </c>
      <c r="AE143" s="98">
        <f t="shared" si="770"/>
        <v>143995.91148544848</v>
      </c>
      <c r="AF143" s="98">
        <f t="shared" si="771"/>
        <v>140718.44856874645</v>
      </c>
      <c r="AG143" s="98">
        <f t="shared" si="772"/>
        <v>137572.9813383343</v>
      </c>
      <c r="AH143" s="98">
        <f t="shared" si="773"/>
        <v>134552.83766762257</v>
      </c>
      <c r="AI143" s="98">
        <f t="shared" si="774"/>
        <v>131651.65070218558</v>
      </c>
      <c r="AJ143" s="98">
        <f t="shared" si="775"/>
        <v>128863.36513140608</v>
      </c>
      <c r="AK143" s="98">
        <f t="shared" si="776"/>
        <v>126182.23670778469</v>
      </c>
      <c r="AL143" s="98">
        <f t="shared" si="777"/>
        <v>123602.82697494709</v>
      </c>
      <c r="AM143" s="98">
        <f t="shared" si="778"/>
        <v>121119.99467316005</v>
      </c>
      <c r="AN143" s="98">
        <f t="shared" si="779"/>
        <v>122258.03512576495</v>
      </c>
      <c r="AO143" s="98">
        <f t="shared" si="780"/>
        <v>119162.4649815068</v>
      </c>
      <c r="AP143" s="98">
        <f t="shared" si="781"/>
        <v>117599.43201282984</v>
      </c>
      <c r="AQ143" s="98">
        <f t="shared" si="782"/>
        <v>116032.85752933059</v>
      </c>
      <c r="AR143" s="98">
        <f t="shared" si="783"/>
        <v>114466.95702976613</v>
      </c>
      <c r="AS143" s="98">
        <f t="shared" si="784"/>
        <v>112905.41582569589</v>
      </c>
      <c r="AT143" s="98">
        <f t="shared" si="785"/>
        <v>111351.44301526486</v>
      </c>
      <c r="AU143" s="98">
        <f t="shared" si="786"/>
        <v>109807.82078161818</v>
      </c>
      <c r="AV143" s="98">
        <f t="shared" si="787"/>
        <v>108276.94927702962</v>
      </c>
      <c r="AW143" s="98">
        <f t="shared" si="788"/>
        <v>106760.88737425249</v>
      </c>
      <c r="AX143" s="98">
        <f t="shared" si="789"/>
        <v>105261.38957542351</v>
      </c>
      <c r="AY143" s="98">
        <f t="shared" si="790"/>
        <v>103779.93936905796</v>
      </c>
      <c r="AZ143" s="98">
        <f t="shared" si="791"/>
        <v>102317.77931964946</v>
      </c>
      <c r="BA143" s="98">
        <f t="shared" si="792"/>
        <v>100875.93816396543</v>
      </c>
      <c r="BB143" s="98">
        <f t="shared" si="793"/>
        <v>99455.255174778489</v>
      </c>
      <c r="BC143" s="98">
        <f t="shared" si="794"/>
        <v>98056.402037582142</v>
      </c>
      <c r="BD143" s="98">
        <f t="shared" si="795"/>
        <v>96679.902469660374</v>
      </c>
      <c r="BE143" s="98">
        <f t="shared" si="796"/>
        <v>95326.149794347992</v>
      </c>
      <c r="BF143" s="98"/>
      <c r="BG143" s="98"/>
      <c r="BH143" s="98"/>
      <c r="BI143" s="98"/>
      <c r="BJ143" s="98"/>
      <c r="BK143" s="98"/>
      <c r="BL143" s="98"/>
      <c r="BM143" s="98"/>
      <c r="BN143" s="98"/>
      <c r="BO143" s="98"/>
      <c r="BP143" s="98"/>
      <c r="BQ143" s="98"/>
      <c r="BR143" s="98"/>
      <c r="BS143" s="98"/>
      <c r="BT143" s="98"/>
      <c r="BU143" s="92"/>
      <c r="BV143" s="92"/>
      <c r="BW143" s="92"/>
      <c r="BX143" s="92"/>
      <c r="BY143" s="92"/>
      <c r="BZ143" s="92">
        <f>HLOOKUP(BZ73,'M10'!$C$5:$BX$13,($EK$143+1),FALSE)</f>
        <v>0.68</v>
      </c>
      <c r="CA143" s="92">
        <f>HLOOKUP(CA73,'M10'!$C$5:$BX$13,($EK$143+1),FALSE)</f>
        <v>0.85</v>
      </c>
      <c r="CB143" s="92">
        <f>HLOOKUP(CB73,'M10'!$C$5:$BX$13,($EK$143+1),FALSE)</f>
        <v>0.9</v>
      </c>
      <c r="CC143" s="92">
        <f>HLOOKUP(CC73,'M10'!$C$5:$BX$13,($EK$143+1),FALSE)</f>
        <v>0.9</v>
      </c>
      <c r="CD143" s="92">
        <f>HLOOKUP(CD73,'M10'!$C$5:$BX$13,($EK$143+1),FALSE)</f>
        <v>0.95</v>
      </c>
      <c r="CE143" s="92">
        <f>HLOOKUP(CE73,'M10'!$C$5:$BX$13,($EK$143+1),FALSE)</f>
        <v>0.95</v>
      </c>
      <c r="CF143" s="92">
        <f>HLOOKUP(CF73,'M10'!$C$5:$BX$13,($EK$143+1),FALSE)</f>
        <v>1</v>
      </c>
      <c r="CG143" s="92">
        <f>HLOOKUP(CG73,'M10'!$C$5:$BX$13,($EK$143+1),FALSE)</f>
        <v>1</v>
      </c>
      <c r="CH143" s="92">
        <f>HLOOKUP(CH73,'M10'!$C$5:$BX$13,($EK$143+1),FALSE)</f>
        <v>1</v>
      </c>
      <c r="CI143" s="92">
        <f>HLOOKUP(CI73,'M10'!$C$5:$BX$13,($EK$143+1),FALSE)</f>
        <v>1</v>
      </c>
      <c r="CJ143" s="92">
        <f>HLOOKUP(CJ73,'M10'!$C$5:$BX$13,($EK$143+1),FALSE)</f>
        <v>1</v>
      </c>
      <c r="CK143" s="92">
        <f>HLOOKUP(CK73,'M10'!$C$5:$BX$13,($EK$143+1),FALSE)</f>
        <v>1</v>
      </c>
      <c r="CL143" s="92">
        <f>HLOOKUP(CL73,'M10'!$C$5:$BX$13,($EK$143+1),FALSE)</f>
        <v>1</v>
      </c>
      <c r="CM143" s="92">
        <f>HLOOKUP(CM73,'M10'!$C$5:$BX$13,($EK$143+1),FALSE)</f>
        <v>1</v>
      </c>
      <c r="CN143" s="92">
        <f>HLOOKUP(CN73,'M10'!$C$5:$BX$13,($EK$143+1),FALSE)</f>
        <v>1</v>
      </c>
      <c r="CO143" s="92">
        <f>HLOOKUP(CO73,'M10'!$C$5:$BX$13,($EK$143+1),FALSE)</f>
        <v>1</v>
      </c>
      <c r="CP143" s="92">
        <f>HLOOKUP(CP73,'M10'!$C$5:$BX$13,($EK$143+1),FALSE)</f>
        <v>1</v>
      </c>
      <c r="CQ143" s="92">
        <f>HLOOKUP(CQ73,'M10'!$C$5:$BX$13,($EK$143+1),FALSE)</f>
        <v>1</v>
      </c>
      <c r="CR143" s="92">
        <f>HLOOKUP(CR73,'M10'!$C$5:$BX$13,($EK$143+1),FALSE)</f>
        <v>1</v>
      </c>
      <c r="CS143" s="92">
        <f>HLOOKUP(CS73,'M10'!$C$5:$BX$13,($EK$143+1),FALSE)</f>
        <v>1</v>
      </c>
      <c r="CT143" s="92">
        <f>HLOOKUP(CT73,'M10'!$C$5:$BX$13,($EK$143+1),FALSE)</f>
        <v>1</v>
      </c>
      <c r="CU143" s="92">
        <f>HLOOKUP(CU73,'M10'!$C$5:$BX$13,($EK$143+1),FALSE)</f>
        <v>1</v>
      </c>
      <c r="CV143" s="92">
        <f>HLOOKUP(CV73,'M10'!$C$5:$BX$13,($EK$143+1),FALSE)</f>
        <v>1</v>
      </c>
      <c r="CW143" s="92">
        <f>HLOOKUP(CW73,'M10'!$C$5:$BX$13,($EK$143+1),FALSE)</f>
        <v>1</v>
      </c>
      <c r="CX143" s="92">
        <f>HLOOKUP(CX73,'M10'!$C$5:$BX$13,($EK$143+1),FALSE)</f>
        <v>1</v>
      </c>
      <c r="CY143" s="92">
        <f>HLOOKUP(CY73,'M10'!$C$5:$BX$13,($EK$143+1),FALSE)</f>
        <v>1</v>
      </c>
      <c r="CZ143" s="92">
        <f>HLOOKUP(CZ73,'M10'!$C$5:$BX$13,($EK$143+1),FALSE)</f>
        <v>1</v>
      </c>
      <c r="DA143" s="92">
        <f>HLOOKUP(DA73,'M10'!$C$5:$BX$13,($EK$143+1),FALSE)</f>
        <v>1</v>
      </c>
      <c r="DB143" s="92">
        <f>HLOOKUP(DB73,'M10'!$C$5:$BX$13,($EK$143+1),FALSE)</f>
        <v>1</v>
      </c>
      <c r="DC143" s="92">
        <f>HLOOKUP(DC73,'M10'!$C$5:$BX$13,($EK$143+1),FALSE)</f>
        <v>1</v>
      </c>
      <c r="DD143" s="92">
        <f>HLOOKUP(DD73,'M10'!$C$5:$BX$13,($EK$143+1),FALSE)</f>
        <v>1</v>
      </c>
      <c r="DE143" s="92">
        <f>HLOOKUP(DE73,'M10'!$C$5:$BX$13,($EK$143+1),FALSE)</f>
        <v>1</v>
      </c>
      <c r="DF143" s="92">
        <f>HLOOKUP(DF73,'M10'!$C$5:$BX$13,($EK$143+1),FALSE)</f>
        <v>1</v>
      </c>
      <c r="DG143" s="92">
        <f>HLOOKUP(DG73,'M10'!$C$5:$BX$13,($EK$143+1),FALSE)</f>
        <v>1</v>
      </c>
      <c r="DH143" s="92">
        <f>HLOOKUP(DH73,'M10'!$C$5:$BX$13,($EK$143+1),FALSE)</f>
        <v>1</v>
      </c>
      <c r="DI143" s="92">
        <f>HLOOKUP(DI73,'M10'!$C$5:$BX$13,($EK$143+1),FALSE)</f>
        <v>1</v>
      </c>
      <c r="DJ143" s="92">
        <f>HLOOKUP(DJ73,'M10'!$C$5:$BX$13,($EK$143+1),FALSE)</f>
        <v>1</v>
      </c>
      <c r="DK143" s="92">
        <f>HLOOKUP(DK73,'M10'!$C$5:$BX$13,($EK$143+1),FALSE)</f>
        <v>1</v>
      </c>
      <c r="DL143" s="92">
        <f>HLOOKUP(DL73,'M10'!$C$5:$BX$13,($EK$143+1),FALSE)</f>
        <v>1</v>
      </c>
      <c r="DM143" s="92">
        <f>HLOOKUP(DM73,'M10'!$C$5:$BX$13,($EK$143+1),FALSE)</f>
        <v>1</v>
      </c>
      <c r="DN143" s="92">
        <f>HLOOKUP(DN73,'M10'!$C$5:$BX$13,($EK$143+1),FALSE)</f>
        <v>1</v>
      </c>
      <c r="DO143" s="92">
        <f>HLOOKUP(DO73,'M10'!$C$5:$BX$13,($EK$143+1),FALSE)</f>
        <v>1</v>
      </c>
      <c r="DP143" s="92">
        <f>HLOOKUP(DP73,'M10'!$C$5:$BX$13,($EK$143+1),FALSE)</f>
        <v>1</v>
      </c>
      <c r="DQ143" s="92">
        <f>HLOOKUP(DQ73,'M10'!$C$5:$BX$13,($EK$143+1),FALSE)</f>
        <v>1</v>
      </c>
      <c r="DR143" s="92">
        <f>HLOOKUP(DR73,'M10'!$C$5:$BX$13,($EK$143+1),FALSE)</f>
        <v>1</v>
      </c>
      <c r="DS143" s="92">
        <f>HLOOKUP(DS73,'M10'!$C$5:$BX$13,($EK$143+1),FALSE)</f>
        <v>1</v>
      </c>
      <c r="DT143" s="92">
        <f>HLOOKUP(DT73,'M10'!$C$5:$BX$13,($EK$143+1),FALSE)</f>
        <v>1</v>
      </c>
      <c r="DU143" s="92">
        <f>HLOOKUP(DU73,'M10'!$C$5:$BX$13,($EK$143+1),FALSE)</f>
        <v>1</v>
      </c>
      <c r="DV143" s="92">
        <f>HLOOKUP(DV73,'M10'!$C$5:$BX$13,($EK$143+1),FALSE)</f>
        <v>1</v>
      </c>
      <c r="DW143" s="92">
        <f>HLOOKUP(DW73,'M10'!$C$5:$BX$13,($EK$143+1),FALSE)</f>
        <v>1</v>
      </c>
      <c r="DX143" s="92">
        <f>HLOOKUP(DX73,'M10'!$C$5:$BX$13,($EK$143+1),FALSE)</f>
        <v>1</v>
      </c>
      <c r="DY143" s="92">
        <f>HLOOKUP(DY73,'M10'!$C$5:$BX$13,($EK$143+1),FALSE)</f>
        <v>1</v>
      </c>
      <c r="DZ143" s="92">
        <f>HLOOKUP(DZ73,'M10'!$C$5:$BX$13,($EK$143+1),FALSE)</f>
        <v>1</v>
      </c>
      <c r="EA143" s="92">
        <f>HLOOKUP(EA73,'M10'!$C$5:$BX$13,($EK$143+1),FALSE)</f>
        <v>1</v>
      </c>
      <c r="EB143" s="92"/>
      <c r="EC143" s="92"/>
      <c r="ED143" s="92"/>
      <c r="EE143" s="92"/>
      <c r="EF143" s="92"/>
      <c r="EG143" s="92"/>
      <c r="EH143" s="92"/>
      <c r="EI143" s="92"/>
      <c r="EJ143" s="61" t="s">
        <v>159</v>
      </c>
      <c r="EK143" s="61">
        <f>Display!AO4</f>
        <v>3</v>
      </c>
      <c r="EM143" s="92"/>
      <c r="EN143" s="92"/>
      <c r="EO143" s="92"/>
      <c r="EP143" s="92"/>
      <c r="EU143" s="94" t="s">
        <v>136</v>
      </c>
      <c r="EV143" s="94" t="s">
        <v>161</v>
      </c>
      <c r="EW143" s="94"/>
      <c r="EX143" s="102">
        <v>5</v>
      </c>
      <c r="EY143" s="99">
        <f t="shared" si="797"/>
        <v>33019.246344902866</v>
      </c>
      <c r="EZ143" s="99">
        <f t="shared" si="798"/>
        <v>92841.124957728258</v>
      </c>
      <c r="FA143" s="99">
        <f t="shared" si="799"/>
        <v>94581.601032299135</v>
      </c>
      <c r="FB143" s="99">
        <f t="shared" si="800"/>
        <v>61545.114929243886</v>
      </c>
      <c r="FC143" s="99">
        <f t="shared" si="801"/>
        <v>27792.17023913997</v>
      </c>
      <c r="FD143" s="99">
        <f t="shared" si="802"/>
        <v>7529.23277269547</v>
      </c>
      <c r="FE143" s="99">
        <f t="shared" si="803"/>
        <v>34178.564125444034</v>
      </c>
      <c r="FF143" s="99">
        <f t="shared" si="804"/>
        <v>59181.084123306755</v>
      </c>
      <c r="FG143" s="99">
        <f t="shared" si="805"/>
        <v>77660.687256277903</v>
      </c>
      <c r="FH143" s="99">
        <f t="shared" si="806"/>
        <v>91759.890825044073</v>
      </c>
      <c r="FI143" s="99">
        <f t="shared" si="807"/>
        <v>108594.87162264658</v>
      </c>
      <c r="FJ143" s="99">
        <f t="shared" si="808"/>
        <v>116024.71606775501</v>
      </c>
      <c r="FK143" s="99">
        <f t="shared" si="809"/>
        <v>121704.10842578</v>
      </c>
      <c r="FL143" s="99">
        <f t="shared" si="810"/>
        <v>125513.01553267219</v>
      </c>
      <c r="FM143" s="99">
        <f t="shared" si="811"/>
        <v>127866.76016267062</v>
      </c>
      <c r="FN143" s="99">
        <f t="shared" si="812"/>
        <v>129093.76411953385</v>
      </c>
      <c r="FO143" s="99">
        <f t="shared" si="813"/>
        <v>134006.30178430292</v>
      </c>
      <c r="FP143" s="99">
        <f t="shared" si="814"/>
        <v>135941.41799012426</v>
      </c>
      <c r="FQ143" s="99">
        <f t="shared" si="815"/>
        <v>135941.41799012426</v>
      </c>
      <c r="FR143" s="99">
        <f t="shared" si="816"/>
        <v>135066.64622853012</v>
      </c>
      <c r="FS143" s="99">
        <f t="shared" si="817"/>
        <v>134185.30117525166</v>
      </c>
      <c r="FT143" s="99">
        <f t="shared" si="818"/>
        <v>133084.85832487914</v>
      </c>
      <c r="FU143" s="99">
        <f t="shared" si="819"/>
        <v>131810.60571591102</v>
      </c>
      <c r="FV143" s="99">
        <f t="shared" si="820"/>
        <v>130399.97639235815</v>
      </c>
      <c r="FW143" s="99">
        <f t="shared" si="821"/>
        <v>128883.90621751336</v>
      </c>
      <c r="FX143" s="99">
        <f t="shared" si="822"/>
        <v>127287.9542140368</v>
      </c>
      <c r="FY143" s="99">
        <f t="shared" si="823"/>
        <v>125633.22636072405</v>
      </c>
      <c r="FZ143" s="99">
        <f t="shared" si="824"/>
        <v>123937.13733501633</v>
      </c>
      <c r="GA143" s="99">
        <f t="shared" si="825"/>
        <v>122214.03893950913</v>
      </c>
      <c r="GB143" s="99">
        <f t="shared" si="826"/>
        <v>120475.73898186829</v>
      </c>
      <c r="GC143" s="99">
        <f t="shared" si="827"/>
        <v>118731.93017183614</v>
      </c>
      <c r="GD143" s="99">
        <f t="shared" si="828"/>
        <v>116990.54508788999</v>
      </c>
      <c r="GE143" s="99">
        <f t="shared" si="829"/>
        <v>115258.05036134104</v>
      </c>
      <c r="GF143" s="99">
        <f t="shared" si="830"/>
        <v>113539.69083757758</v>
      </c>
      <c r="GG143" s="99">
        <f t="shared" si="831"/>
        <v>111839.69251842909</v>
      </c>
      <c r="GH143" s="99">
        <f t="shared" si="832"/>
        <v>110161.43149230084</v>
      </c>
      <c r="GI143" s="99">
        <f t="shared" si="833"/>
        <v>113893.88792787805</v>
      </c>
      <c r="GJ143" s="99">
        <f t="shared" si="834"/>
        <v>113569.8213075432</v>
      </c>
      <c r="GK143" s="99">
        <f t="shared" si="835"/>
        <v>113120.07748100109</v>
      </c>
      <c r="GL143" s="99">
        <f t="shared" si="836"/>
        <v>112506.7375481896</v>
      </c>
      <c r="GM143" s="99">
        <f t="shared" si="837"/>
        <v>111748.92833272656</v>
      </c>
      <c r="GN143" s="99">
        <f t="shared" si="838"/>
        <v>110864.21848270083</v>
      </c>
      <c r="GO143" s="99">
        <f t="shared" si="839"/>
        <v>109868.6895726693</v>
      </c>
      <c r="GP143" s="99">
        <f t="shared" si="840"/>
        <v>108777.01534463374</v>
      </c>
      <c r="GQ143" s="99">
        <f t="shared" si="841"/>
        <v>107602.54571297308</v>
      </c>
      <c r="GR143" s="99">
        <f t="shared" si="842"/>
        <v>106357.39289481282</v>
      </c>
      <c r="GS143" s="99">
        <f t="shared" si="843"/>
        <v>105052.51763655819</v>
      </c>
      <c r="GT143" s="99">
        <f t="shared" si="844"/>
        <v>103697.81400665311</v>
      </c>
      <c r="GU143" s="99">
        <f t="shared" si="845"/>
        <v>102302.19163021828</v>
      </c>
      <c r="GV143" s="99">
        <f t="shared" si="846"/>
        <v>100873.65456750525</v>
      </c>
      <c r="GW143" s="99">
        <f t="shared" si="847"/>
        <v>99419.376298123869</v>
      </c>
      <c r="GX143" s="99">
        <f t="shared" si="848"/>
        <v>97945.770477891216</v>
      </c>
      <c r="GY143" s="99">
        <f t="shared" si="849"/>
        <v>96458.557294702274</v>
      </c>
      <c r="GZ143" s="99">
        <f t="shared" si="850"/>
        <v>94962.825372305088</v>
      </c>
      <c r="HA143" s="99"/>
      <c r="HB143" s="99"/>
      <c r="HC143" s="99"/>
      <c r="HD143" s="99"/>
      <c r="HE143" s="99"/>
      <c r="HF143" s="99"/>
      <c r="HG143" s="99"/>
      <c r="HH143" s="99"/>
      <c r="HI143" s="99"/>
      <c r="HJ143" s="99"/>
      <c r="HK143" s="99"/>
      <c r="HL143" s="99"/>
      <c r="HM143" s="99"/>
      <c r="HN143" s="99"/>
      <c r="HO143" s="99"/>
      <c r="HP143" s="99"/>
      <c r="HQ143" s="99"/>
      <c r="HR143" s="94"/>
      <c r="HS143" s="94"/>
      <c r="HT143" s="94"/>
      <c r="HU143" s="94"/>
      <c r="HV143" s="94"/>
      <c r="HW143" s="94">
        <f>HLOOKUP(HW73,'M10'!$C$5:$BX$13,($KA$141+1),FALSE)</f>
        <v>0.3</v>
      </c>
      <c r="HX143" s="94">
        <f>HLOOKUP(HX73,'M10'!$C$5:$BX$13,($KA$141+1),FALSE)</f>
        <v>0.7</v>
      </c>
      <c r="HY143" s="94">
        <f>HLOOKUP(HY73,'M10'!$C$5:$BX$13,($KA$141+1),FALSE)</f>
        <v>0.8</v>
      </c>
      <c r="HZ143" s="94">
        <f>HLOOKUP(HZ73,'M10'!$C$5:$BX$13,($KA$141+1),FALSE)</f>
        <v>0.8</v>
      </c>
      <c r="IA143" s="94">
        <f>HLOOKUP(IA73,'M10'!$C$5:$BX$13,($KA$141+1),FALSE)</f>
        <v>0.85</v>
      </c>
      <c r="IB143" s="94">
        <f>HLOOKUP(IB73,'M10'!$C$5:$BX$13,($KA$141+1),FALSE)</f>
        <v>0.85</v>
      </c>
      <c r="IC143" s="94">
        <f>HLOOKUP(IC73,'M10'!$C$5:$BX$13,($KA$141+1),FALSE)</f>
        <v>0.9</v>
      </c>
      <c r="ID143" s="94">
        <f>HLOOKUP(ID73,'M10'!$C$5:$BX$13,($KA$141+1),FALSE)</f>
        <v>0.9</v>
      </c>
      <c r="IE143" s="94">
        <f>HLOOKUP(IE73,'M10'!$C$5:$BX$13,($KA$141+1),FALSE)</f>
        <v>0.9</v>
      </c>
      <c r="IF143" s="94">
        <f>HLOOKUP(IF73,'M10'!$C$5:$BX$13,($KA$141+1),FALSE)</f>
        <v>0.9</v>
      </c>
      <c r="IG143" s="94">
        <f>HLOOKUP(IG73,'M10'!$C$5:$BX$13,($KA$141+1),FALSE)</f>
        <v>0.95</v>
      </c>
      <c r="IH143" s="94">
        <f>HLOOKUP(IH73,'M10'!$C$5:$BX$13,($KA$141+1),FALSE)</f>
        <v>0.95</v>
      </c>
      <c r="II143" s="94">
        <f>HLOOKUP(II73,'M10'!$C$5:$BX$13,($KA$141+1),FALSE)</f>
        <v>0.95</v>
      </c>
      <c r="IJ143" s="94">
        <f>HLOOKUP(IJ73,'M10'!$C$5:$BX$13,($KA$141+1),FALSE)</f>
        <v>0.95</v>
      </c>
      <c r="IK143" s="94">
        <f>HLOOKUP(IK73,'M10'!$C$5:$BX$13,($KA$141+1),FALSE)</f>
        <v>0.95</v>
      </c>
      <c r="IL143" s="94">
        <f>HLOOKUP(IL73,'M10'!$C$5:$BX$13,($KA$141+1),FALSE)</f>
        <v>0.95</v>
      </c>
      <c r="IM143" s="94">
        <f>HLOOKUP(IM73,'M10'!$C$5:$BX$13,($KA$141+1),FALSE)</f>
        <v>1</v>
      </c>
      <c r="IN143" s="94">
        <f>HLOOKUP(IN73,'M10'!$C$5:$BX$13,($KA$141+1),FALSE)</f>
        <v>1</v>
      </c>
      <c r="IO143" s="94">
        <f>HLOOKUP(IO73,'M10'!$C$5:$BX$13,($KA$141+1),FALSE)</f>
        <v>1</v>
      </c>
      <c r="IP143" s="94">
        <f>HLOOKUP(IP73,'M10'!$C$5:$BX$13,($KA$141+1),FALSE)</f>
        <v>1</v>
      </c>
      <c r="IQ143" s="94">
        <f>HLOOKUP(IQ73,'M10'!$C$5:$BX$13,($KA$141+1),FALSE)</f>
        <v>1</v>
      </c>
      <c r="IR143" s="94">
        <f>HLOOKUP(IR73,'M10'!$C$5:$BX$13,($KA$141+1),FALSE)</f>
        <v>1</v>
      </c>
      <c r="IS143" s="94">
        <f>HLOOKUP(IS73,'M10'!$C$5:$BX$13,($KA$141+1),FALSE)</f>
        <v>1</v>
      </c>
      <c r="IT143" s="94">
        <f>HLOOKUP(IT73,'M10'!$C$5:$BX$13,($KA$141+1),FALSE)</f>
        <v>1</v>
      </c>
      <c r="IU143" s="94">
        <f>HLOOKUP(IU73,'M10'!$C$5:$BX$13,($KA$141+1),FALSE)</f>
        <v>1</v>
      </c>
      <c r="IV143" s="94">
        <f>HLOOKUP(IV73,'M10'!$C$5:$BX$13,($KA$141+1),FALSE)</f>
        <v>1</v>
      </c>
      <c r="IW143" s="94">
        <f>HLOOKUP(IW73,'M10'!$C$5:$BX$13,($KA$141+1),FALSE)</f>
        <v>1</v>
      </c>
      <c r="IX143" s="94">
        <f>HLOOKUP(IX73,'M10'!$C$5:$BX$13,($KA$141+1),FALSE)</f>
        <v>1</v>
      </c>
      <c r="IY143" s="94">
        <f>HLOOKUP(IY73,'M10'!$C$5:$BX$13,($KA$141+1),FALSE)</f>
        <v>1</v>
      </c>
      <c r="IZ143" s="94">
        <f>HLOOKUP(IZ73,'M10'!$C$5:$BX$13,($KA$141+1),FALSE)</f>
        <v>1</v>
      </c>
      <c r="JA143" s="94">
        <f>HLOOKUP(JA73,'M10'!$C$5:$BX$13,($KA$141+1),FALSE)</f>
        <v>1</v>
      </c>
      <c r="JB143" s="94">
        <f>HLOOKUP(JB73,'M10'!$C$5:$BX$13,($KA$141+1),FALSE)</f>
        <v>1</v>
      </c>
      <c r="JC143" s="94">
        <f>HLOOKUP(JC73,'M10'!$C$5:$BX$13,($KA$141+1),FALSE)</f>
        <v>1</v>
      </c>
      <c r="JD143" s="94">
        <f>HLOOKUP(JD73,'M10'!$C$5:$BX$13,($KA$141+1),FALSE)</f>
        <v>1</v>
      </c>
      <c r="JE143" s="94">
        <f>HLOOKUP(JE73,'M10'!$C$5:$BX$13,($KA$141+1),FALSE)</f>
        <v>1</v>
      </c>
      <c r="JF143" s="94">
        <f>HLOOKUP(JF73,'M10'!$C$5:$BX$13,($KA$141+1),FALSE)</f>
        <v>1</v>
      </c>
      <c r="JG143" s="94">
        <f>HLOOKUP(JG73,'M10'!$C$5:$BX$13,($KA$141+1),FALSE)</f>
        <v>1</v>
      </c>
      <c r="JH143" s="94">
        <f>HLOOKUP(JH73,'M10'!$C$5:$BX$13,($KA$141+1),FALSE)</f>
        <v>1</v>
      </c>
      <c r="JI143" s="94">
        <f>HLOOKUP(JI73,'M10'!$C$5:$BX$13,($KA$141+1),FALSE)</f>
        <v>1</v>
      </c>
      <c r="JJ143" s="94">
        <f>HLOOKUP(JJ73,'M10'!$C$5:$BX$13,($KA$141+1),FALSE)</f>
        <v>1</v>
      </c>
      <c r="JK143" s="94">
        <f>HLOOKUP(JK73,'M10'!$C$5:$BX$13,($KA$141+1),FALSE)</f>
        <v>1</v>
      </c>
      <c r="JL143" s="94">
        <f>HLOOKUP(JL73,'M10'!$C$5:$BX$13,($KA$141+1),FALSE)</f>
        <v>1</v>
      </c>
      <c r="JM143" s="94">
        <f>HLOOKUP(JM73,'M10'!$C$5:$BX$13,($KA$141+1),FALSE)</f>
        <v>1</v>
      </c>
      <c r="JN143" s="94">
        <f>HLOOKUP(JN73,'M10'!$C$5:$BX$13,($KA$141+1),FALSE)</f>
        <v>1</v>
      </c>
      <c r="JO143" s="94">
        <f>HLOOKUP(JO73,'M10'!$C$5:$BX$13,($KA$141+1),FALSE)</f>
        <v>1</v>
      </c>
      <c r="JP143" s="94">
        <f>HLOOKUP(JP73,'M10'!$C$5:$BX$13,($KA$141+1),FALSE)</f>
        <v>1</v>
      </c>
      <c r="JQ143" s="94">
        <f>HLOOKUP(JQ73,'M10'!$C$5:$BX$13,($KA$141+1),FALSE)</f>
        <v>1</v>
      </c>
      <c r="JR143" s="94">
        <f>HLOOKUP(JR73,'M10'!$C$5:$BX$13,($KA$141+1),FALSE)</f>
        <v>1</v>
      </c>
      <c r="JS143" s="94">
        <f>HLOOKUP(JS73,'M10'!$C$5:$BX$13,($KA$141+1),FALSE)</f>
        <v>1</v>
      </c>
      <c r="JT143" s="94">
        <f>HLOOKUP(JT73,'M10'!$C$5:$BX$13,($KA$141+1),FALSE)</f>
        <v>1</v>
      </c>
      <c r="JU143" s="94">
        <f>HLOOKUP(JU73,'M10'!$C$5:$BX$13,($KA$141+1),FALSE)</f>
        <v>1</v>
      </c>
      <c r="JV143" s="94">
        <f>HLOOKUP(JV73,'M10'!$C$5:$BX$13,($KA$141+1),FALSE)</f>
        <v>1</v>
      </c>
      <c r="JW143" s="94">
        <f>HLOOKUP(JW73,'M10'!$C$5:$BX$13,($KA$141+1),FALSE)</f>
        <v>1</v>
      </c>
      <c r="JX143" s="94">
        <f>HLOOKUP(JX73,'M10'!$C$5:$BX$13,($KA$141+1),FALSE)</f>
        <v>1</v>
      </c>
      <c r="JY143" s="94"/>
      <c r="JZ143" s="94"/>
      <c r="KA143" s="94"/>
      <c r="KB143" s="277"/>
      <c r="KC143" s="277"/>
      <c r="KD143" s="277"/>
      <c r="KH143" s="96">
        <v>5</v>
      </c>
      <c r="KI143" s="100">
        <f t="shared" si="851"/>
        <v>36885.761920597623</v>
      </c>
      <c r="KJ143" s="100">
        <f t="shared" si="852"/>
        <v>29537.505545328655</v>
      </c>
      <c r="KK143" s="100">
        <f t="shared" si="853"/>
        <v>62559.342876073526</v>
      </c>
      <c r="KL143" s="100">
        <f t="shared" si="854"/>
        <v>52178.250633913507</v>
      </c>
      <c r="KM143" s="100">
        <f t="shared" si="855"/>
        <v>30731.940747491004</v>
      </c>
      <c r="KN143" s="100">
        <f t="shared" si="856"/>
        <v>5558.8330711873396</v>
      </c>
      <c r="KO143" s="100">
        <f t="shared" si="857"/>
        <v>37141.382847477595</v>
      </c>
      <c r="KP143" s="100">
        <f t="shared" si="858"/>
        <v>52698.058729669152</v>
      </c>
      <c r="KQ143" s="100">
        <f t="shared" si="859"/>
        <v>60265.943943984974</v>
      </c>
      <c r="KR143" s="100">
        <f t="shared" si="860"/>
        <v>60453.16779300011</v>
      </c>
      <c r="KS143" s="100">
        <f t="shared" si="861"/>
        <v>56536.070932862269</v>
      </c>
      <c r="KT143" s="100">
        <f t="shared" si="862"/>
        <v>51127.454590427034</v>
      </c>
      <c r="KU143" s="100">
        <f t="shared" si="863"/>
        <v>41455.68087523026</v>
      </c>
      <c r="KV143" s="100">
        <f t="shared" si="864"/>
        <v>31249.415742366094</v>
      </c>
      <c r="KW143" s="100">
        <f t="shared" si="865"/>
        <v>21182.480686829433</v>
      </c>
      <c r="KX143" s="100">
        <f t="shared" si="866"/>
        <v>11704.647991134618</v>
      </c>
      <c r="KY143" s="100">
        <f t="shared" si="867"/>
        <v>12289.807857473208</v>
      </c>
      <c r="KZ143" s="100">
        <f t="shared" si="868"/>
        <v>7137.8863692371369</v>
      </c>
      <c r="LA143" s="100">
        <f t="shared" si="869"/>
        <v>7137.8863692371369</v>
      </c>
      <c r="LB143" s="100">
        <f t="shared" si="870"/>
        <v>21230.165767977131</v>
      </c>
      <c r="LC143" s="100">
        <f t="shared" si="871"/>
        <v>27452.448891940308</v>
      </c>
      <c r="LD143" s="100">
        <f t="shared" si="872"/>
        <v>33063.619127661797</v>
      </c>
      <c r="LE143" s="100">
        <f t="shared" si="873"/>
        <v>38089.824876805425</v>
      </c>
      <c r="LF143" s="100">
        <f t="shared" si="874"/>
        <v>42567.68688843555</v>
      </c>
      <c r="LG143" s="100">
        <f t="shared" si="875"/>
        <v>46537.721068668478</v>
      </c>
      <c r="LH143" s="100">
        <f t="shared" si="876"/>
        <v>50041.290125350279</v>
      </c>
      <c r="LI143" s="100">
        <f t="shared" si="877"/>
        <v>53118.943060815669</v>
      </c>
      <c r="LJ143" s="100">
        <f t="shared" si="878"/>
        <v>55809.466943478736</v>
      </c>
      <c r="LK143" s="100">
        <f t="shared" si="879"/>
        <v>58149.359655425957</v>
      </c>
      <c r="LL143" s="100">
        <f t="shared" si="880"/>
        <v>60172.568335635689</v>
      </c>
      <c r="LM143" s="100">
        <f t="shared" si="881"/>
        <v>61910.399563557417</v>
      </c>
      <c r="LN143" s="100">
        <f t="shared" si="882"/>
        <v>63391.540396794342</v>
      </c>
      <c r="LO143" s="100">
        <f t="shared" si="883"/>
        <v>64642.14942860591</v>
      </c>
      <c r="LP143" s="100">
        <f t="shared" si="884"/>
        <v>65685.990073565205</v>
      </c>
      <c r="LQ143" s="100">
        <f t="shared" si="885"/>
        <v>66544.587114734793</v>
      </c>
      <c r="LR143" s="100">
        <f t="shared" si="886"/>
        <v>67237.393646048717</v>
      </c>
      <c r="LS143" s="100">
        <f t="shared" si="887"/>
        <v>78308.50434066281</v>
      </c>
      <c r="LT143" s="100">
        <f t="shared" si="888"/>
        <v>86591.432650913121</v>
      </c>
      <c r="LU143" s="100">
        <f t="shared" si="889"/>
        <v>89754.733598908235</v>
      </c>
      <c r="LV143" s="100">
        <f t="shared" si="890"/>
        <v>92307.318621141225</v>
      </c>
      <c r="LW143" s="100">
        <f t="shared" si="891"/>
        <v>94286.268960623056</v>
      </c>
      <c r="LX143" s="100">
        <f t="shared" si="892"/>
        <v>95731.515535555416</v>
      </c>
      <c r="LY143" s="100">
        <f t="shared" si="893"/>
        <v>96684.523669520771</v>
      </c>
      <c r="LZ143" s="100">
        <f t="shared" si="894"/>
        <v>97187.230290530046</v>
      </c>
      <c r="MA143" s="100">
        <f t="shared" si="895"/>
        <v>97281.202436221662</v>
      </c>
      <c r="MB143" s="100">
        <f t="shared" si="896"/>
        <v>97006.986622799377</v>
      </c>
      <c r="MC143" s="100">
        <f t="shared" si="897"/>
        <v>96403.620403410852</v>
      </c>
      <c r="MD143" s="100">
        <f t="shared" si="898"/>
        <v>95508.279834531451</v>
      </c>
      <c r="ME143" s="100">
        <f t="shared" si="899"/>
        <v>94356.039275346338</v>
      </c>
      <c r="MF143" s="100">
        <f t="shared" si="900"/>
        <v>92979.722743542501</v>
      </c>
      <c r="MG143" s="100">
        <f t="shared" si="901"/>
        <v>91409.828791413762</v>
      </c>
      <c r="MH143" s="100">
        <f t="shared" si="902"/>
        <v>89674.51345159045</v>
      </c>
      <c r="MI143" s="100">
        <f t="shared" si="903"/>
        <v>87799.61817550908</v>
      </c>
      <c r="MJ143" s="100">
        <f t="shared" si="904"/>
        <v>85808.731821739275</v>
      </c>
      <c r="MK143" s="100"/>
      <c r="ML143" s="100"/>
      <c r="MM143" s="100"/>
      <c r="MN143" s="100"/>
      <c r="MO143" s="100"/>
      <c r="MP143" s="100"/>
      <c r="MQ143" s="100"/>
      <c r="MR143" s="100"/>
      <c r="MS143" s="100"/>
      <c r="MT143" s="100"/>
      <c r="MU143" s="100"/>
      <c r="MV143" s="100"/>
      <c r="MW143" s="100"/>
      <c r="MX143" s="100"/>
      <c r="MY143" s="100"/>
      <c r="MZ143" s="100"/>
      <c r="NA143" s="100"/>
      <c r="NG143" s="96">
        <f>HLOOKUP(NG73,'M10'!$C$5:$BX$13,($KG$271+1),FALSE)</f>
        <v>0.2</v>
      </c>
      <c r="NH143" s="96">
        <f>HLOOKUP(NH73,'M10'!$C$5:$BX$13,($KG$271+1),FALSE)</f>
        <v>0.45</v>
      </c>
      <c r="NI143" s="96">
        <f>HLOOKUP(NI73,'M10'!$C$5:$BX$13,($KG$271+1),FALSE)</f>
        <v>0.6</v>
      </c>
      <c r="NJ143" s="96">
        <f>HLOOKUP(NJ73,'M10'!$C$5:$BX$13,($KG$271+1),FALSE)</f>
        <v>0.6</v>
      </c>
      <c r="NK143" s="96">
        <f>HLOOKUP(NK73,'M10'!$C$5:$BX$13,($KG$271+1),FALSE)</f>
        <v>0.7</v>
      </c>
      <c r="NL143" s="96">
        <f>HLOOKUP(NL73,'M10'!$C$5:$BX$13,($KG$271+1),FALSE)</f>
        <v>0.7</v>
      </c>
      <c r="NM143" s="96">
        <f>HLOOKUP(NM73,'M10'!$C$5:$BX$13,($KG$271+1),FALSE)</f>
        <v>0.8</v>
      </c>
      <c r="NN143" s="96">
        <f>HLOOKUP(NN73,'M10'!$C$5:$BX$13,($KG$271+1),FALSE)</f>
        <v>0.8</v>
      </c>
      <c r="NO143" s="96">
        <f>HLOOKUP(NO73,'M10'!$C$5:$BX$13,($KG$271+1),FALSE)</f>
        <v>0.8</v>
      </c>
      <c r="NP143" s="96">
        <f>HLOOKUP(NP73,'M10'!$C$5:$BX$13,($KG$271+1),FALSE)</f>
        <v>0.8</v>
      </c>
      <c r="NQ143" s="96">
        <f>HLOOKUP(NQ73,'M10'!$C$5:$BX$13,($KG$271+1),FALSE)</f>
        <v>0.85</v>
      </c>
      <c r="NR143" s="96">
        <f>HLOOKUP(NR73,'M10'!$C$5:$BX$13,($KG$271+1),FALSE)</f>
        <v>0.85</v>
      </c>
      <c r="NS143" s="96">
        <f>HLOOKUP(NS73,'M10'!$C$5:$BX$13,($KG$271+1),FALSE)</f>
        <v>0.85</v>
      </c>
      <c r="NT143" s="96">
        <f>HLOOKUP(NT73,'M10'!$C$5:$BX$13,($KG$271+1),FALSE)</f>
        <v>0.85</v>
      </c>
      <c r="NU143" s="96">
        <f>HLOOKUP(NU73,'M10'!$C$5:$BX$13,($KG$271+1),FALSE)</f>
        <v>0.85</v>
      </c>
      <c r="NV143" s="96">
        <f>HLOOKUP(NV73,'M10'!$C$5:$BX$13,($KG$271+1),FALSE)</f>
        <v>0.85</v>
      </c>
      <c r="NW143" s="96">
        <f>HLOOKUP(NW73,'M10'!$C$5:$BX$13,($KG$271+1),FALSE)</f>
        <v>1</v>
      </c>
      <c r="NX143" s="96">
        <f>HLOOKUP(NX73,'M10'!$C$5:$BX$13,($KG$271+1),FALSE)</f>
        <v>1</v>
      </c>
      <c r="NY143" s="96">
        <f>HLOOKUP(NY73,'M10'!$C$5:$BX$13,($KG$271+1),FALSE)</f>
        <v>1</v>
      </c>
      <c r="NZ143" s="96">
        <f>HLOOKUP(NZ73,'M10'!$C$5:$BX$13,($KG$271+1),FALSE)</f>
        <v>1</v>
      </c>
      <c r="OA143" s="96">
        <f>HLOOKUP(OA73,'M10'!$C$5:$BX$13,($KG$271+1),FALSE)</f>
        <v>1</v>
      </c>
      <c r="OB143" s="96">
        <f>HLOOKUP(OB73,'M10'!$C$5:$BX$13,($KG$271+1),FALSE)</f>
        <v>1</v>
      </c>
      <c r="OC143" s="96">
        <f>HLOOKUP(OC73,'M10'!$C$5:$BX$13,($KG$271+1),FALSE)</f>
        <v>1</v>
      </c>
      <c r="OD143" s="96">
        <f>HLOOKUP(OD73,'M10'!$C$5:$BX$13,($KG$271+1),FALSE)</f>
        <v>1</v>
      </c>
      <c r="OE143" s="96">
        <f>HLOOKUP(OE73,'M10'!$C$5:$BX$13,($KG$271+1),FALSE)</f>
        <v>1</v>
      </c>
      <c r="OF143" s="96">
        <f>HLOOKUP(OF73,'M10'!$C$5:$BX$13,($KG$271+1),FALSE)</f>
        <v>1</v>
      </c>
      <c r="OG143" s="96">
        <f>HLOOKUP(OG73,'M10'!$C$5:$BX$13,($KG$271+1),FALSE)</f>
        <v>1</v>
      </c>
      <c r="OH143" s="96">
        <f>HLOOKUP(OH73,'M10'!$C$5:$BX$13,($KG$271+1),FALSE)</f>
        <v>1</v>
      </c>
      <c r="OI143" s="96">
        <f>HLOOKUP(OI73,'M10'!$C$5:$BX$13,($KG$271+1),FALSE)</f>
        <v>1</v>
      </c>
      <c r="OJ143" s="96">
        <f>HLOOKUP(OJ73,'M10'!$C$5:$BX$13,($KG$271+1),FALSE)</f>
        <v>1</v>
      </c>
      <c r="OK143" s="96">
        <f>HLOOKUP(OK73,'M10'!$C$5:$BX$13,($KG$271+1),FALSE)</f>
        <v>1</v>
      </c>
      <c r="OL143" s="96">
        <f>HLOOKUP(OL73,'M10'!$C$5:$BX$13,($KG$271+1),FALSE)</f>
        <v>1</v>
      </c>
      <c r="OM143" s="96">
        <f>HLOOKUP(OM73,'M10'!$C$5:$BX$13,($KG$271+1),FALSE)</f>
        <v>1</v>
      </c>
      <c r="ON143" s="96">
        <f>HLOOKUP(ON73,'M10'!$C$5:$BX$13,($KG$271+1),FALSE)</f>
        <v>1</v>
      </c>
      <c r="OO143" s="96">
        <f>HLOOKUP(OO73,'M10'!$C$5:$BX$13,($KG$271+1),FALSE)</f>
        <v>1</v>
      </c>
      <c r="OP143" s="96">
        <f>HLOOKUP(OP73,'M10'!$C$5:$BX$13,($KG$271+1),FALSE)</f>
        <v>1</v>
      </c>
      <c r="OQ143" s="96">
        <f>HLOOKUP(OQ73,'M10'!$C$5:$BX$13,($KG$271+1),FALSE)</f>
        <v>1</v>
      </c>
      <c r="OR143" s="96">
        <f>HLOOKUP(OR73,'M10'!$C$5:$BX$13,($KG$271+1),FALSE)</f>
        <v>1</v>
      </c>
      <c r="OS143" s="96">
        <f>HLOOKUP(OS73,'M10'!$C$5:$BX$13,($KG$271+1),FALSE)</f>
        <v>1</v>
      </c>
      <c r="OT143" s="96">
        <f>HLOOKUP(OT73,'M10'!$C$5:$BX$13,($KG$271+1),FALSE)</f>
        <v>1</v>
      </c>
      <c r="OU143" s="96">
        <f>HLOOKUP(OU73,'M10'!$C$5:$BX$13,($KG$271+1),FALSE)</f>
        <v>1</v>
      </c>
      <c r="OV143" s="96">
        <f>HLOOKUP(OV73,'M10'!$C$5:$BX$13,($KG$271+1),FALSE)</f>
        <v>1</v>
      </c>
      <c r="OW143" s="96">
        <f>HLOOKUP(OW73,'M10'!$C$5:$BX$13,($KG$271+1),FALSE)</f>
        <v>1</v>
      </c>
      <c r="OX143" s="96">
        <f>HLOOKUP(OX73,'M10'!$C$5:$BX$13,($KG$271+1),FALSE)</f>
        <v>1</v>
      </c>
      <c r="OY143" s="96">
        <f>HLOOKUP(OY73,'M10'!$C$5:$BX$13,($KG$271+1),FALSE)</f>
        <v>1</v>
      </c>
      <c r="OZ143" s="96">
        <f>HLOOKUP(OZ73,'M10'!$C$5:$BX$13,($KG$271+1),FALSE)</f>
        <v>1</v>
      </c>
      <c r="PA143" s="96">
        <f>HLOOKUP(PA73,'M10'!$C$5:$BX$13,($KG$271+1),FALSE)</f>
        <v>1</v>
      </c>
      <c r="PB143" s="96">
        <f>HLOOKUP(PB73,'M10'!$C$5:$BX$13,($KG$271+1),FALSE)</f>
        <v>1</v>
      </c>
      <c r="PC143" s="96">
        <f>HLOOKUP(PC73,'M10'!$C$5:$BX$13,($KG$271+1),FALSE)</f>
        <v>1</v>
      </c>
      <c r="PD143" s="96">
        <f>HLOOKUP(PD73,'M10'!$C$5:$BX$13,($KG$271+1),FALSE)</f>
        <v>1</v>
      </c>
      <c r="PE143" s="96">
        <f>HLOOKUP(PE73,'M10'!$C$5:$BX$13,($KG$271+1),FALSE)</f>
        <v>1</v>
      </c>
      <c r="PF143" s="96">
        <f>HLOOKUP(PF73,'M10'!$C$5:$BX$13,($KG$271+1),FALSE)</f>
        <v>1</v>
      </c>
      <c r="PG143" s="96">
        <f>HLOOKUP(PG73,'M10'!$C$5:$BX$13,($KG$271+1),FALSE)</f>
        <v>1</v>
      </c>
      <c r="PH143" s="96">
        <f>HLOOKUP(PH73,'M10'!$C$5:$BX$13,($KG$271+1),FALSE)</f>
        <v>1</v>
      </c>
    </row>
    <row r="144" spans="1:427" x14ac:dyDescent="0.2">
      <c r="A144" s="92"/>
      <c r="B144" s="92"/>
      <c r="C144" s="92">
        <v>6</v>
      </c>
      <c r="D144" s="98">
        <f t="shared" si="743"/>
        <v>47594.485274004415</v>
      </c>
      <c r="E144" s="98">
        <f t="shared" si="744"/>
        <v>111492.58293869213</v>
      </c>
      <c r="F144" s="98">
        <f t="shared" si="745"/>
        <v>157191.29477654945</v>
      </c>
      <c r="G144" s="98">
        <f t="shared" si="746"/>
        <v>202131.30511587567</v>
      </c>
      <c r="H144" s="98">
        <f t="shared" si="747"/>
        <v>236135.80172616953</v>
      </c>
      <c r="I144" s="98">
        <f t="shared" si="748"/>
        <v>251724.18750461627</v>
      </c>
      <c r="J144" s="98">
        <f t="shared" si="749"/>
        <v>265545.63477615832</v>
      </c>
      <c r="K144" s="98">
        <f t="shared" si="750"/>
        <v>273890.86792896898</v>
      </c>
      <c r="L144" s="98">
        <f t="shared" si="751"/>
        <v>272153.93884511979</v>
      </c>
      <c r="M144" s="98">
        <f t="shared" si="752"/>
        <v>268079.50473842357</v>
      </c>
      <c r="N144" s="98">
        <f t="shared" si="753"/>
        <v>262515.37898682291</v>
      </c>
      <c r="O144" s="98">
        <f t="shared" si="754"/>
        <v>256047.12176902549</v>
      </c>
      <c r="P144" s="98">
        <f t="shared" si="755"/>
        <v>249076.67954621211</v>
      </c>
      <c r="Q144" s="98">
        <f t="shared" si="756"/>
        <v>241878.16970931116</v>
      </c>
      <c r="R144" s="98">
        <f t="shared" si="757"/>
        <v>234636.89577053278</v>
      </c>
      <c r="S144" s="98">
        <f t="shared" si="758"/>
        <v>227476.47186576165</v>
      </c>
      <c r="T144" s="98">
        <f t="shared" si="759"/>
        <v>220477.65441391361</v>
      </c>
      <c r="U144" s="98">
        <f t="shared" si="760"/>
        <v>213691.43146132832</v>
      </c>
      <c r="V144" s="98">
        <f t="shared" si="761"/>
        <v>213691.43146132832</v>
      </c>
      <c r="W144" s="98">
        <f t="shared" si="762"/>
        <v>203651.17170622741</v>
      </c>
      <c r="X144" s="98">
        <f t="shared" si="763"/>
        <v>198835.71918853975</v>
      </c>
      <c r="Y144" s="98">
        <f t="shared" si="764"/>
        <v>194166.81452171586</v>
      </c>
      <c r="Z144" s="98">
        <f t="shared" si="765"/>
        <v>189647.6776672049</v>
      </c>
      <c r="AA144" s="98">
        <f t="shared" si="766"/>
        <v>185279.09158660311</v>
      </c>
      <c r="AB144" s="98">
        <f t="shared" si="767"/>
        <v>181060.03625614819</v>
      </c>
      <c r="AC144" s="98">
        <f t="shared" si="768"/>
        <v>176988.17423386994</v>
      </c>
      <c r="AD144" s="98">
        <f t="shared" si="769"/>
        <v>173060.22249365496</v>
      </c>
      <c r="AE144" s="98">
        <f t="shared" si="770"/>
        <v>169272.23693113713</v>
      </c>
      <c r="AF144" s="98">
        <f t="shared" si="771"/>
        <v>165619.82968085093</v>
      </c>
      <c r="AG144" s="98">
        <f t="shared" si="772"/>
        <v>162098.33464826058</v>
      </c>
      <c r="AH144" s="98">
        <f t="shared" si="773"/>
        <v>158702.93307040114</v>
      </c>
      <c r="AI144" s="98">
        <f t="shared" si="774"/>
        <v>155428.74818987917</v>
      </c>
      <c r="AJ144" s="98">
        <f t="shared" si="775"/>
        <v>152270.91604614057</v>
      </c>
      <c r="AK144" s="98">
        <f t="shared" si="776"/>
        <v>149224.63779661164</v>
      </c>
      <c r="AL144" s="98">
        <f t="shared" si="777"/>
        <v>146285.21775958722</v>
      </c>
      <c r="AM144" s="98">
        <f t="shared" si="778"/>
        <v>143448.09043185288</v>
      </c>
      <c r="AN144" s="98">
        <f t="shared" si="779"/>
        <v>145288.88909636042</v>
      </c>
      <c r="AO144" s="98">
        <f t="shared" si="780"/>
        <v>142065.57400471982</v>
      </c>
      <c r="AP144" s="98">
        <f t="shared" si="781"/>
        <v>140384.47593320036</v>
      </c>
      <c r="AQ144" s="98">
        <f t="shared" si="782"/>
        <v>138669.52498702903</v>
      </c>
      <c r="AR144" s="98">
        <f t="shared" si="783"/>
        <v>136928.7909161592</v>
      </c>
      <c r="AS144" s="98">
        <f t="shared" si="784"/>
        <v>135169.44321273666</v>
      </c>
      <c r="AT144" s="98">
        <f t="shared" si="785"/>
        <v>133397.83452790827</v>
      </c>
      <c r="AU144" s="98">
        <f t="shared" si="786"/>
        <v>131619.57806449453</v>
      </c>
      <c r="AV144" s="98">
        <f t="shared" si="787"/>
        <v>129839.61903289382</v>
      </c>
      <c r="AW144" s="98">
        <f t="shared" si="788"/>
        <v>128062.30035252414</v>
      </c>
      <c r="AX144" s="98">
        <f t="shared" si="789"/>
        <v>126291.42284695613</v>
      </c>
      <c r="AY144" s="98">
        <f t="shared" si="790"/>
        <v>124530.30022405526</v>
      </c>
      <c r="AZ144" s="98">
        <f t="shared" si="791"/>
        <v>122781.80915804458</v>
      </c>
      <c r="BA144" s="98">
        <f t="shared" si="792"/>
        <v>121048.43480262301</v>
      </c>
      <c r="BB144" s="98">
        <f t="shared" si="793"/>
        <v>119332.31206647791</v>
      </c>
      <c r="BC144" s="98">
        <f t="shared" si="794"/>
        <v>117635.26297737533</v>
      </c>
      <c r="BD144" s="98">
        <f t="shared" si="795"/>
        <v>115958.83045061334</v>
      </c>
      <c r="BE144" s="98">
        <f t="shared" si="796"/>
        <v>114304.30876363577</v>
      </c>
      <c r="BF144" s="98"/>
      <c r="BG144" s="98"/>
      <c r="BH144" s="98"/>
      <c r="BI144" s="98"/>
      <c r="BJ144" s="98"/>
      <c r="BK144" s="98"/>
      <c r="BL144" s="98"/>
      <c r="BM144" s="98"/>
      <c r="BN144" s="98"/>
      <c r="BO144" s="98"/>
      <c r="BP144" s="98"/>
      <c r="BQ144" s="98"/>
      <c r="BR144" s="98"/>
      <c r="BS144" s="98"/>
      <c r="BT144" s="98"/>
      <c r="BU144" s="92"/>
      <c r="BV144" s="92"/>
      <c r="BW144" s="92"/>
      <c r="BX144" s="92"/>
      <c r="BY144" s="92"/>
      <c r="BZ144" s="92">
        <f>HLOOKUP(BZ74,'M10'!$C$5:$BX$13,($EK$143+1),FALSE)</f>
        <v>0.75</v>
      </c>
      <c r="CA144" s="92">
        <f>HLOOKUP(CA74,'M10'!$C$5:$BX$13,($EK$143+1),FALSE)</f>
        <v>0.85</v>
      </c>
      <c r="CB144" s="92">
        <f>HLOOKUP(CB74,'M10'!$C$5:$BX$13,($EK$143+1),FALSE)</f>
        <v>0.9</v>
      </c>
      <c r="CC144" s="92">
        <f>HLOOKUP(CC74,'M10'!$C$5:$BX$13,($EK$143+1),FALSE)</f>
        <v>0.9</v>
      </c>
      <c r="CD144" s="92">
        <f>HLOOKUP(CD74,'M10'!$C$5:$BX$13,($EK$143+1),FALSE)</f>
        <v>0.95</v>
      </c>
      <c r="CE144" s="92">
        <f>HLOOKUP(CE74,'M10'!$C$5:$BX$13,($EK$143+1),FALSE)</f>
        <v>0.95</v>
      </c>
      <c r="CF144" s="92">
        <f>HLOOKUP(CF74,'M10'!$C$5:$BX$13,($EK$143+1),FALSE)</f>
        <v>1</v>
      </c>
      <c r="CG144" s="92">
        <f>HLOOKUP(CG74,'M10'!$C$5:$BX$13,($EK$143+1),FALSE)</f>
        <v>1</v>
      </c>
      <c r="CH144" s="92">
        <f>HLOOKUP(CH74,'M10'!$C$5:$BX$13,($EK$143+1),FALSE)</f>
        <v>1</v>
      </c>
      <c r="CI144" s="92">
        <f>HLOOKUP(CI74,'M10'!$C$5:$BX$13,($EK$143+1),FALSE)</f>
        <v>1</v>
      </c>
      <c r="CJ144" s="92">
        <f>HLOOKUP(CJ74,'M10'!$C$5:$BX$13,($EK$143+1),FALSE)</f>
        <v>1</v>
      </c>
      <c r="CK144" s="92">
        <f>HLOOKUP(CK74,'M10'!$C$5:$BX$13,($EK$143+1),FALSE)</f>
        <v>1</v>
      </c>
      <c r="CL144" s="92">
        <f>HLOOKUP(CL74,'M10'!$C$5:$BX$13,($EK$143+1),FALSE)</f>
        <v>1</v>
      </c>
      <c r="CM144" s="92">
        <f>HLOOKUP(CM74,'M10'!$C$5:$BX$13,($EK$143+1),FALSE)</f>
        <v>1</v>
      </c>
      <c r="CN144" s="92">
        <f>HLOOKUP(CN74,'M10'!$C$5:$BX$13,($EK$143+1),FALSE)</f>
        <v>1</v>
      </c>
      <c r="CO144" s="92">
        <f>HLOOKUP(CO74,'M10'!$C$5:$BX$13,($EK$143+1),FALSE)</f>
        <v>1</v>
      </c>
      <c r="CP144" s="92">
        <f>HLOOKUP(CP74,'M10'!$C$5:$BX$13,($EK$143+1),FALSE)</f>
        <v>1</v>
      </c>
      <c r="CQ144" s="92">
        <f>HLOOKUP(CQ74,'M10'!$C$5:$BX$13,($EK$143+1),FALSE)</f>
        <v>1</v>
      </c>
      <c r="CR144" s="92">
        <f>HLOOKUP(CR74,'M10'!$C$5:$BX$13,($EK$143+1),FALSE)</f>
        <v>1</v>
      </c>
      <c r="CS144" s="92">
        <f>HLOOKUP(CS74,'M10'!$C$5:$BX$13,($EK$143+1),FALSE)</f>
        <v>1</v>
      </c>
      <c r="CT144" s="92">
        <f>HLOOKUP(CT74,'M10'!$C$5:$BX$13,($EK$143+1),FALSE)</f>
        <v>1</v>
      </c>
      <c r="CU144" s="92">
        <f>HLOOKUP(CU74,'M10'!$C$5:$BX$13,($EK$143+1),FALSE)</f>
        <v>1</v>
      </c>
      <c r="CV144" s="92">
        <f>HLOOKUP(CV74,'M10'!$C$5:$BX$13,($EK$143+1),FALSE)</f>
        <v>1</v>
      </c>
      <c r="CW144" s="92">
        <f>HLOOKUP(CW74,'M10'!$C$5:$BX$13,($EK$143+1),FALSE)</f>
        <v>1</v>
      </c>
      <c r="CX144" s="92">
        <f>HLOOKUP(CX74,'M10'!$C$5:$BX$13,($EK$143+1),FALSE)</f>
        <v>1</v>
      </c>
      <c r="CY144" s="92">
        <f>HLOOKUP(CY74,'M10'!$C$5:$BX$13,($EK$143+1),FALSE)</f>
        <v>1</v>
      </c>
      <c r="CZ144" s="92">
        <f>HLOOKUP(CZ74,'M10'!$C$5:$BX$13,($EK$143+1),FALSE)</f>
        <v>1</v>
      </c>
      <c r="DA144" s="92">
        <f>HLOOKUP(DA74,'M10'!$C$5:$BX$13,($EK$143+1),FALSE)</f>
        <v>1</v>
      </c>
      <c r="DB144" s="92">
        <f>HLOOKUP(DB74,'M10'!$C$5:$BX$13,($EK$143+1),FALSE)</f>
        <v>1</v>
      </c>
      <c r="DC144" s="92">
        <f>HLOOKUP(DC74,'M10'!$C$5:$BX$13,($EK$143+1),FALSE)</f>
        <v>1</v>
      </c>
      <c r="DD144" s="92">
        <f>HLOOKUP(DD74,'M10'!$C$5:$BX$13,($EK$143+1),FALSE)</f>
        <v>1</v>
      </c>
      <c r="DE144" s="92">
        <f>HLOOKUP(DE74,'M10'!$C$5:$BX$13,($EK$143+1),FALSE)</f>
        <v>1</v>
      </c>
      <c r="DF144" s="92">
        <f>HLOOKUP(DF74,'M10'!$C$5:$BX$13,($EK$143+1),FALSE)</f>
        <v>1</v>
      </c>
      <c r="DG144" s="92">
        <f>HLOOKUP(DG74,'M10'!$C$5:$BX$13,($EK$143+1),FALSE)</f>
        <v>1</v>
      </c>
      <c r="DH144" s="92">
        <f>HLOOKUP(DH74,'M10'!$C$5:$BX$13,($EK$143+1),FALSE)</f>
        <v>1</v>
      </c>
      <c r="DI144" s="92">
        <f>HLOOKUP(DI74,'M10'!$C$5:$BX$13,($EK$143+1),FALSE)</f>
        <v>1</v>
      </c>
      <c r="DJ144" s="92">
        <f>HLOOKUP(DJ74,'M10'!$C$5:$BX$13,($EK$143+1),FALSE)</f>
        <v>1</v>
      </c>
      <c r="DK144" s="92">
        <f>HLOOKUP(DK74,'M10'!$C$5:$BX$13,($EK$143+1),FALSE)</f>
        <v>1</v>
      </c>
      <c r="DL144" s="92">
        <f>HLOOKUP(DL74,'M10'!$C$5:$BX$13,($EK$143+1),FALSE)</f>
        <v>1</v>
      </c>
      <c r="DM144" s="92">
        <f>HLOOKUP(DM74,'M10'!$C$5:$BX$13,($EK$143+1),FALSE)</f>
        <v>1</v>
      </c>
      <c r="DN144" s="92">
        <f>HLOOKUP(DN74,'M10'!$C$5:$BX$13,($EK$143+1),FALSE)</f>
        <v>1</v>
      </c>
      <c r="DO144" s="92">
        <f>HLOOKUP(DO74,'M10'!$C$5:$BX$13,($EK$143+1),FALSE)</f>
        <v>1</v>
      </c>
      <c r="DP144" s="92">
        <f>HLOOKUP(DP74,'M10'!$C$5:$BX$13,($EK$143+1),FALSE)</f>
        <v>1</v>
      </c>
      <c r="DQ144" s="92">
        <f>HLOOKUP(DQ74,'M10'!$C$5:$BX$13,($EK$143+1),FALSE)</f>
        <v>1</v>
      </c>
      <c r="DR144" s="92">
        <f>HLOOKUP(DR74,'M10'!$C$5:$BX$13,($EK$143+1),FALSE)</f>
        <v>1</v>
      </c>
      <c r="DS144" s="92">
        <f>HLOOKUP(DS74,'M10'!$C$5:$BX$13,($EK$143+1),FALSE)</f>
        <v>1</v>
      </c>
      <c r="DT144" s="92">
        <f>HLOOKUP(DT74,'M10'!$C$5:$BX$13,($EK$143+1),FALSE)</f>
        <v>1</v>
      </c>
      <c r="DU144" s="92">
        <f>HLOOKUP(DU74,'M10'!$C$5:$BX$13,($EK$143+1),FALSE)</f>
        <v>1</v>
      </c>
      <c r="DV144" s="92">
        <f>HLOOKUP(DV74,'M10'!$C$5:$BX$13,($EK$143+1),FALSE)</f>
        <v>1</v>
      </c>
      <c r="DW144" s="92">
        <f>HLOOKUP(DW74,'M10'!$C$5:$BX$13,($EK$143+1),FALSE)</f>
        <v>1</v>
      </c>
      <c r="DX144" s="92">
        <f>HLOOKUP(DX74,'M10'!$C$5:$BX$13,($EK$143+1),FALSE)</f>
        <v>1</v>
      </c>
      <c r="DY144" s="92">
        <f>HLOOKUP(DY74,'M10'!$C$5:$BX$13,($EK$143+1),FALSE)</f>
        <v>1</v>
      </c>
      <c r="DZ144" s="92">
        <f>HLOOKUP(DZ74,'M10'!$C$5:$BX$13,($EK$143+1),FALSE)</f>
        <v>1</v>
      </c>
      <c r="EA144" s="92">
        <f>HLOOKUP(EA74,'M10'!$C$5:$BX$13,($EK$143+1),FALSE)</f>
        <v>1</v>
      </c>
      <c r="EB144" s="92"/>
      <c r="EC144" s="92"/>
      <c r="ED144" s="92"/>
      <c r="EE144" s="92"/>
      <c r="EF144" s="92"/>
      <c r="EG144" s="92"/>
      <c r="EH144" s="92"/>
      <c r="EI144" s="92"/>
      <c r="EM144" s="92"/>
      <c r="EN144" s="92"/>
      <c r="EO144" s="92"/>
      <c r="EP144" s="92"/>
      <c r="EU144" s="94"/>
      <c r="EV144" s="94"/>
      <c r="EW144" s="94"/>
      <c r="EX144" s="102">
        <v>6</v>
      </c>
      <c r="EY144" s="99">
        <f t="shared" si="797"/>
        <v>39301.846950544677</v>
      </c>
      <c r="EZ144" s="99">
        <f t="shared" si="798"/>
        <v>74001.573418905406</v>
      </c>
      <c r="FA144" s="99">
        <f t="shared" si="799"/>
        <v>120865.19303723349</v>
      </c>
      <c r="FB144" s="99">
        <f t="shared" si="800"/>
        <v>112979.94741731219</v>
      </c>
      <c r="FC144" s="99">
        <f t="shared" si="801"/>
        <v>89556.66418785468</v>
      </c>
      <c r="FD144" s="99">
        <f t="shared" si="802"/>
        <v>64075.864247117235</v>
      </c>
      <c r="FE144" s="99">
        <f t="shared" si="803"/>
        <v>35788.840665732205</v>
      </c>
      <c r="FF144" s="99">
        <f t="shared" si="804"/>
        <v>7514.3616799900337</v>
      </c>
      <c r="FG144" s="99">
        <f t="shared" si="805"/>
        <v>25558.59700393011</v>
      </c>
      <c r="FH144" s="99">
        <f t="shared" si="806"/>
        <v>46053.338131019547</v>
      </c>
      <c r="FI144" s="99">
        <f t="shared" si="807"/>
        <v>71598.879798786889</v>
      </c>
      <c r="FJ144" s="99">
        <f t="shared" si="808"/>
        <v>85323.638086052131</v>
      </c>
      <c r="FK144" s="99">
        <f t="shared" si="809"/>
        <v>97653.134886797226</v>
      </c>
      <c r="FL144" s="99">
        <f t="shared" si="810"/>
        <v>107248.0241163454</v>
      </c>
      <c r="FM144" s="99">
        <f t="shared" si="811"/>
        <v>114585.78919957326</v>
      </c>
      <c r="FN144" s="99">
        <f t="shared" si="812"/>
        <v>120004.32973322444</v>
      </c>
      <c r="FO144" s="99">
        <f t="shared" si="813"/>
        <v>129516.31183061552</v>
      </c>
      <c r="FP144" s="99">
        <f t="shared" si="814"/>
        <v>133530.87178089094</v>
      </c>
      <c r="FQ144" s="99">
        <f t="shared" si="815"/>
        <v>133530.87178089094</v>
      </c>
      <c r="FR144" s="99">
        <f t="shared" si="816"/>
        <v>137293.07153580291</v>
      </c>
      <c r="FS144" s="99">
        <f t="shared" si="817"/>
        <v>138301.67949496565</v>
      </c>
      <c r="FT144" s="99">
        <f t="shared" si="818"/>
        <v>138849.77918803057</v>
      </c>
      <c r="FU144" s="99">
        <f t="shared" si="819"/>
        <v>139011.4665901665</v>
      </c>
      <c r="FV144" s="99">
        <f t="shared" si="820"/>
        <v>138849.71489664828</v>
      </c>
      <c r="FW144" s="99">
        <f t="shared" si="821"/>
        <v>138418.01075196418</v>
      </c>
      <c r="FX144" s="99">
        <f t="shared" si="822"/>
        <v>137761.7689115954</v>
      </c>
      <c r="FY144" s="99">
        <f t="shared" si="823"/>
        <v>136919.54591438131</v>
      </c>
      <c r="FZ144" s="99">
        <f t="shared" si="824"/>
        <v>135924.07580834485</v>
      </c>
      <c r="GA144" s="99">
        <f t="shared" si="825"/>
        <v>134803.15085282715</v>
      </c>
      <c r="GB144" s="99">
        <f t="shared" si="826"/>
        <v>133580.36864766359</v>
      </c>
      <c r="GC144" s="99">
        <f t="shared" si="827"/>
        <v>132275.76504609259</v>
      </c>
      <c r="GD144" s="99">
        <f t="shared" si="828"/>
        <v>130906.34991691237</v>
      </c>
      <c r="GE144" s="99">
        <f t="shared" si="829"/>
        <v>129486.56056826004</v>
      </c>
      <c r="GF144" s="99">
        <f t="shared" si="830"/>
        <v>128028.64555249245</v>
      </c>
      <c r="GG144" s="99">
        <f t="shared" si="831"/>
        <v>126542.98969239864</v>
      </c>
      <c r="GH144" s="99">
        <f t="shared" si="832"/>
        <v>125038.38951978763</v>
      </c>
      <c r="GI144" s="99">
        <f t="shared" si="833"/>
        <v>131212.97130761901</v>
      </c>
      <c r="GJ144" s="99">
        <f t="shared" si="834"/>
        <v>132648.39169947448</v>
      </c>
      <c r="GK144" s="99">
        <f t="shared" si="835"/>
        <v>132847.57289448936</v>
      </c>
      <c r="GL144" s="99">
        <f t="shared" si="836"/>
        <v>132745.82407821316</v>
      </c>
      <c r="GM144" s="99">
        <f t="shared" si="837"/>
        <v>132374.28169761228</v>
      </c>
      <c r="GN144" s="99">
        <f t="shared" si="838"/>
        <v>131762.05092203349</v>
      </c>
      <c r="GO144" s="99">
        <f t="shared" si="839"/>
        <v>130936.19209360996</v>
      </c>
      <c r="GP144" s="99">
        <f t="shared" si="840"/>
        <v>129921.7445992906</v>
      </c>
      <c r="GQ144" s="99">
        <f t="shared" si="841"/>
        <v>128741.77893684186</v>
      </c>
      <c r="GR144" s="99">
        <f t="shared" si="842"/>
        <v>127417.46938967334</v>
      </c>
      <c r="GS144" s="99">
        <f t="shared" si="843"/>
        <v>125968.18114212228</v>
      </c>
      <c r="GT144" s="99">
        <f t="shared" si="844"/>
        <v>124411.56687496971</v>
      </c>
      <c r="GU144" s="99">
        <f t="shared" si="845"/>
        <v>122763.66890037745</v>
      </c>
      <c r="GV144" s="99">
        <f t="shared" si="846"/>
        <v>121039.02374751552</v>
      </c>
      <c r="GW144" s="99">
        <f t="shared" si="847"/>
        <v>119250.7668160582</v>
      </c>
      <c r="GX144" s="99">
        <f t="shared" si="848"/>
        <v>117410.73529444555</v>
      </c>
      <c r="GY144" s="99">
        <f t="shared" si="849"/>
        <v>115529.56801186602</v>
      </c>
      <c r="GZ144" s="99">
        <f t="shared" si="850"/>
        <v>113616.80127394148</v>
      </c>
      <c r="HA144" s="99"/>
      <c r="HB144" s="99"/>
      <c r="HC144" s="99"/>
      <c r="HD144" s="99"/>
      <c r="HE144" s="99"/>
      <c r="HF144" s="99"/>
      <c r="HG144" s="99"/>
      <c r="HH144" s="99"/>
      <c r="HI144" s="99"/>
      <c r="HJ144" s="99"/>
      <c r="HK144" s="99"/>
      <c r="HL144" s="99"/>
      <c r="HM144" s="99"/>
      <c r="HN144" s="99"/>
      <c r="HO144" s="99"/>
      <c r="HP144" s="99"/>
      <c r="HQ144" s="99"/>
      <c r="HR144" s="94"/>
      <c r="HS144" s="94"/>
      <c r="HT144" s="94"/>
      <c r="HU144" s="94"/>
      <c r="HV144" s="94"/>
      <c r="HW144" s="94">
        <f>HLOOKUP(HW74,'M10'!$C$5:$BX$13,($KA$141+1),FALSE)</f>
        <v>0.45</v>
      </c>
      <c r="HX144" s="94">
        <f>HLOOKUP(HX74,'M10'!$C$5:$BX$13,($KA$141+1),FALSE)</f>
        <v>0.7</v>
      </c>
      <c r="HY144" s="94">
        <f>HLOOKUP(HY74,'M10'!$C$5:$BX$13,($KA$141+1),FALSE)</f>
        <v>0.8</v>
      </c>
      <c r="HZ144" s="94">
        <f>HLOOKUP(HZ74,'M10'!$C$5:$BX$13,($KA$141+1),FALSE)</f>
        <v>0.8</v>
      </c>
      <c r="IA144" s="94">
        <f>HLOOKUP(IA74,'M10'!$C$5:$BX$13,($KA$141+1),FALSE)</f>
        <v>0.85</v>
      </c>
      <c r="IB144" s="94">
        <f>HLOOKUP(IB74,'M10'!$C$5:$BX$13,($KA$141+1),FALSE)</f>
        <v>0.85</v>
      </c>
      <c r="IC144" s="94">
        <f>HLOOKUP(IC74,'M10'!$C$5:$BX$13,($KA$141+1),FALSE)</f>
        <v>0.9</v>
      </c>
      <c r="ID144" s="94">
        <f>HLOOKUP(ID74,'M10'!$C$5:$BX$13,($KA$141+1),FALSE)</f>
        <v>0.9</v>
      </c>
      <c r="IE144" s="94">
        <f>HLOOKUP(IE74,'M10'!$C$5:$BX$13,($KA$141+1),FALSE)</f>
        <v>0.9</v>
      </c>
      <c r="IF144" s="94">
        <f>HLOOKUP(IF74,'M10'!$C$5:$BX$13,($KA$141+1),FALSE)</f>
        <v>0.95</v>
      </c>
      <c r="IG144" s="94">
        <f>HLOOKUP(IG74,'M10'!$C$5:$BX$13,($KA$141+1),FALSE)</f>
        <v>0.95</v>
      </c>
      <c r="IH144" s="94">
        <f>HLOOKUP(IH74,'M10'!$C$5:$BX$13,($KA$141+1),FALSE)</f>
        <v>0.95</v>
      </c>
      <c r="II144" s="94">
        <f>HLOOKUP(II74,'M10'!$C$5:$BX$13,($KA$141+1),FALSE)</f>
        <v>0.95</v>
      </c>
      <c r="IJ144" s="94">
        <f>HLOOKUP(IJ74,'M10'!$C$5:$BX$13,($KA$141+1),FALSE)</f>
        <v>0.95</v>
      </c>
      <c r="IK144" s="94">
        <f>HLOOKUP(IK74,'M10'!$C$5:$BX$13,($KA$141+1),FALSE)</f>
        <v>0.95</v>
      </c>
      <c r="IL144" s="94">
        <f>HLOOKUP(IL74,'M10'!$C$5:$BX$13,($KA$141+1),FALSE)</f>
        <v>1</v>
      </c>
      <c r="IM144" s="94">
        <f>HLOOKUP(IM74,'M10'!$C$5:$BX$13,($KA$141+1),FALSE)</f>
        <v>1</v>
      </c>
      <c r="IN144" s="94">
        <f>HLOOKUP(IN74,'M10'!$C$5:$BX$13,($KA$141+1),FALSE)</f>
        <v>1</v>
      </c>
      <c r="IO144" s="94">
        <f>HLOOKUP(IO74,'M10'!$C$5:$BX$13,($KA$141+1),FALSE)</f>
        <v>1</v>
      </c>
      <c r="IP144" s="94">
        <f>HLOOKUP(IP74,'M10'!$C$5:$BX$13,($KA$141+1),FALSE)</f>
        <v>1</v>
      </c>
      <c r="IQ144" s="94">
        <f>HLOOKUP(IQ74,'M10'!$C$5:$BX$13,($KA$141+1),FALSE)</f>
        <v>1</v>
      </c>
      <c r="IR144" s="94">
        <f>HLOOKUP(IR74,'M10'!$C$5:$BX$13,($KA$141+1),FALSE)</f>
        <v>1</v>
      </c>
      <c r="IS144" s="94">
        <f>HLOOKUP(IS74,'M10'!$C$5:$BX$13,($KA$141+1),FALSE)</f>
        <v>1</v>
      </c>
      <c r="IT144" s="94">
        <f>HLOOKUP(IT74,'M10'!$C$5:$BX$13,($KA$141+1),FALSE)</f>
        <v>1</v>
      </c>
      <c r="IU144" s="94">
        <f>HLOOKUP(IU74,'M10'!$C$5:$BX$13,($KA$141+1),FALSE)</f>
        <v>1</v>
      </c>
      <c r="IV144" s="94">
        <f>HLOOKUP(IV74,'M10'!$C$5:$BX$13,($KA$141+1),FALSE)</f>
        <v>1</v>
      </c>
      <c r="IW144" s="94">
        <f>HLOOKUP(IW74,'M10'!$C$5:$BX$13,($KA$141+1),FALSE)</f>
        <v>1</v>
      </c>
      <c r="IX144" s="94">
        <f>HLOOKUP(IX74,'M10'!$C$5:$BX$13,($KA$141+1),FALSE)</f>
        <v>1</v>
      </c>
      <c r="IY144" s="94">
        <f>HLOOKUP(IY74,'M10'!$C$5:$BX$13,($KA$141+1),FALSE)</f>
        <v>1</v>
      </c>
      <c r="IZ144" s="94">
        <f>HLOOKUP(IZ74,'M10'!$C$5:$BX$13,($KA$141+1),FALSE)</f>
        <v>1</v>
      </c>
      <c r="JA144" s="94">
        <f>HLOOKUP(JA74,'M10'!$C$5:$BX$13,($KA$141+1),FALSE)</f>
        <v>1</v>
      </c>
      <c r="JB144" s="94">
        <f>HLOOKUP(JB74,'M10'!$C$5:$BX$13,($KA$141+1),FALSE)</f>
        <v>1</v>
      </c>
      <c r="JC144" s="94">
        <f>HLOOKUP(JC74,'M10'!$C$5:$BX$13,($KA$141+1),FALSE)</f>
        <v>1</v>
      </c>
      <c r="JD144" s="94">
        <f>HLOOKUP(JD74,'M10'!$C$5:$BX$13,($KA$141+1),FALSE)</f>
        <v>1</v>
      </c>
      <c r="JE144" s="94">
        <f>HLOOKUP(JE74,'M10'!$C$5:$BX$13,($KA$141+1),FALSE)</f>
        <v>1</v>
      </c>
      <c r="JF144" s="94">
        <f>HLOOKUP(JF74,'M10'!$C$5:$BX$13,($KA$141+1),FALSE)</f>
        <v>1</v>
      </c>
      <c r="JG144" s="94">
        <f>HLOOKUP(JG74,'M10'!$C$5:$BX$13,($KA$141+1),FALSE)</f>
        <v>1</v>
      </c>
      <c r="JH144" s="94">
        <f>HLOOKUP(JH74,'M10'!$C$5:$BX$13,($KA$141+1),FALSE)</f>
        <v>1</v>
      </c>
      <c r="JI144" s="94">
        <f>HLOOKUP(JI74,'M10'!$C$5:$BX$13,($KA$141+1),FALSE)</f>
        <v>1</v>
      </c>
      <c r="JJ144" s="94">
        <f>HLOOKUP(JJ74,'M10'!$C$5:$BX$13,($KA$141+1),FALSE)</f>
        <v>1</v>
      </c>
      <c r="JK144" s="94">
        <f>HLOOKUP(JK74,'M10'!$C$5:$BX$13,($KA$141+1),FALSE)</f>
        <v>1</v>
      </c>
      <c r="JL144" s="94">
        <f>HLOOKUP(JL74,'M10'!$C$5:$BX$13,($KA$141+1),FALSE)</f>
        <v>1</v>
      </c>
      <c r="JM144" s="94">
        <f>HLOOKUP(JM74,'M10'!$C$5:$BX$13,($KA$141+1),FALSE)</f>
        <v>1</v>
      </c>
      <c r="JN144" s="94">
        <f>HLOOKUP(JN74,'M10'!$C$5:$BX$13,($KA$141+1),FALSE)</f>
        <v>1</v>
      </c>
      <c r="JO144" s="94">
        <f>HLOOKUP(JO74,'M10'!$C$5:$BX$13,($KA$141+1),FALSE)</f>
        <v>1</v>
      </c>
      <c r="JP144" s="94">
        <f>HLOOKUP(JP74,'M10'!$C$5:$BX$13,($KA$141+1),FALSE)</f>
        <v>1</v>
      </c>
      <c r="JQ144" s="94">
        <f>HLOOKUP(JQ74,'M10'!$C$5:$BX$13,($KA$141+1),FALSE)</f>
        <v>1</v>
      </c>
      <c r="JR144" s="94">
        <f>HLOOKUP(JR74,'M10'!$C$5:$BX$13,($KA$141+1),FALSE)</f>
        <v>1</v>
      </c>
      <c r="JS144" s="94">
        <f>HLOOKUP(JS74,'M10'!$C$5:$BX$13,($KA$141+1),FALSE)</f>
        <v>1</v>
      </c>
      <c r="JT144" s="94">
        <f>HLOOKUP(JT74,'M10'!$C$5:$BX$13,($KA$141+1),FALSE)</f>
        <v>1</v>
      </c>
      <c r="JU144" s="94">
        <f>HLOOKUP(JU74,'M10'!$C$5:$BX$13,($KA$141+1),FALSE)</f>
        <v>1</v>
      </c>
      <c r="JV144" s="94">
        <f>HLOOKUP(JV74,'M10'!$C$5:$BX$13,($KA$141+1),FALSE)</f>
        <v>1</v>
      </c>
      <c r="JW144" s="94">
        <f>HLOOKUP(JW74,'M10'!$C$5:$BX$13,($KA$141+1),FALSE)</f>
        <v>1</v>
      </c>
      <c r="JX144" s="94">
        <f>HLOOKUP(JX74,'M10'!$C$5:$BX$13,($KA$141+1),FALSE)</f>
        <v>1</v>
      </c>
      <c r="JY144" s="94"/>
      <c r="JZ144" s="94"/>
      <c r="KA144" s="94"/>
      <c r="KB144" s="277"/>
      <c r="KC144" s="277"/>
      <c r="KD144" s="277"/>
      <c r="KH144" s="96">
        <v>6</v>
      </c>
      <c r="KI144" s="100">
        <f t="shared" si="851"/>
        <v>26490.936896777344</v>
      </c>
      <c r="KJ144" s="100">
        <f t="shared" si="852"/>
        <v>46807.641538939759</v>
      </c>
      <c r="KK144" s="100">
        <f t="shared" si="853"/>
        <v>11953.219190292188</v>
      </c>
      <c r="KL144" s="100">
        <f t="shared" si="854"/>
        <v>35190.50122772067</v>
      </c>
      <c r="KM144" s="100">
        <f t="shared" si="855"/>
        <v>61557.786099634577</v>
      </c>
      <c r="KN144" s="100">
        <f t="shared" si="856"/>
        <v>53831.118033847415</v>
      </c>
      <c r="KO144" s="100">
        <f t="shared" si="857"/>
        <v>30650.731378252818</v>
      </c>
      <c r="KP144" s="100">
        <f t="shared" si="858"/>
        <v>3416.1306733604911</v>
      </c>
      <c r="KQ144" s="100">
        <f t="shared" si="859"/>
        <v>24057.292779298623</v>
      </c>
      <c r="KR144" s="100">
        <f t="shared" si="860"/>
        <v>43067.765084912709</v>
      </c>
      <c r="KS144" s="100">
        <f t="shared" si="861"/>
        <v>55831.749690137134</v>
      </c>
      <c r="KT144" s="100">
        <f t="shared" si="862"/>
        <v>61784.219002371618</v>
      </c>
      <c r="KU144" s="100">
        <f t="shared" si="863"/>
        <v>61547.200742500521</v>
      </c>
      <c r="KV144" s="100">
        <f t="shared" si="864"/>
        <v>57704.285858577379</v>
      </c>
      <c r="KW144" s="100">
        <f t="shared" si="865"/>
        <v>51517.139013669766</v>
      </c>
      <c r="KX144" s="100">
        <f t="shared" si="866"/>
        <v>50287.963795373173</v>
      </c>
      <c r="KY144" s="100">
        <f t="shared" si="867"/>
        <v>35387.745046766693</v>
      </c>
      <c r="KZ144" s="100">
        <f t="shared" si="868"/>
        <v>32171.020354982284</v>
      </c>
      <c r="LA144" s="100">
        <f t="shared" si="869"/>
        <v>32171.020354982284</v>
      </c>
      <c r="LB144" s="100">
        <f t="shared" si="870"/>
        <v>15500.896850642566</v>
      </c>
      <c r="LC144" s="100">
        <f t="shared" si="871"/>
        <v>7978.5483681435217</v>
      </c>
      <c r="LD144" s="100">
        <f t="shared" si="872"/>
        <v>3889.2722018525201</v>
      </c>
      <c r="LE144" s="100">
        <f t="shared" si="873"/>
        <v>8652.0364172315276</v>
      </c>
      <c r="LF144" s="100">
        <f t="shared" si="874"/>
        <v>14902.94695455585</v>
      </c>
      <c r="LG144" s="100">
        <f t="shared" si="875"/>
        <v>20901.982751356896</v>
      </c>
      <c r="LH144" s="100">
        <f t="shared" si="876"/>
        <v>26478.035968486533</v>
      </c>
      <c r="LI144" s="100">
        <f t="shared" si="877"/>
        <v>31603.918961000716</v>
      </c>
      <c r="LJ144" s="100">
        <f t="shared" si="878"/>
        <v>36285.286483042859</v>
      </c>
      <c r="LK144" s="100">
        <f t="shared" si="879"/>
        <v>40539.716054615274</v>
      </c>
      <c r="LL144" s="100">
        <f t="shared" si="880"/>
        <v>44390.051754330801</v>
      </c>
      <c r="LM144" s="100">
        <f t="shared" si="881"/>
        <v>47861.476647771786</v>
      </c>
      <c r="LN144" s="100">
        <f t="shared" si="882"/>
        <v>50979.95058111455</v>
      </c>
      <c r="LO144" s="100">
        <f t="shared" si="883"/>
        <v>53771.2870446327</v>
      </c>
      <c r="LP144" s="100">
        <f t="shared" si="884"/>
        <v>56260.584480383077</v>
      </c>
      <c r="LQ144" s="100">
        <f t="shared" si="885"/>
        <v>58471.876347529003</v>
      </c>
      <c r="LR144" s="100">
        <f t="shared" si="886"/>
        <v>60427.924770965743</v>
      </c>
      <c r="LS144" s="100">
        <f t="shared" si="887"/>
        <v>77321.112869420525</v>
      </c>
      <c r="LT144" s="100">
        <f t="shared" si="888"/>
        <v>92057.795809851828</v>
      </c>
      <c r="LU144" s="100">
        <f t="shared" si="889"/>
        <v>98008.726132682699</v>
      </c>
      <c r="LV144" s="100">
        <f t="shared" si="890"/>
        <v>103021.66013222624</v>
      </c>
      <c r="LW144" s="100">
        <f t="shared" si="891"/>
        <v>107123.56154842432</v>
      </c>
      <c r="LX144" s="100">
        <f t="shared" si="892"/>
        <v>110354.09713221992</v>
      </c>
      <c r="LY144" s="100">
        <f t="shared" si="893"/>
        <v>112762.27732678423</v>
      </c>
      <c r="LZ144" s="100">
        <f t="shared" si="894"/>
        <v>114403.57733412799</v>
      </c>
      <c r="MA144" s="100">
        <f t="shared" si="895"/>
        <v>115337.51723122457</v>
      </c>
      <c r="MB144" s="100">
        <f t="shared" si="896"/>
        <v>115625.66705315898</v>
      </c>
      <c r="MC144" s="100">
        <f t="shared" si="897"/>
        <v>115330.03543168255</v>
      </c>
      <c r="MD144" s="100">
        <f t="shared" si="898"/>
        <v>114511.7971500881</v>
      </c>
      <c r="ME144" s="100">
        <f t="shared" si="899"/>
        <v>113230.31469810962</v>
      </c>
      <c r="MF144" s="100">
        <f t="shared" si="900"/>
        <v>111542.41064451575</v>
      </c>
      <c r="MG144" s="100">
        <f t="shared" si="901"/>
        <v>109501.85065676592</v>
      </c>
      <c r="MH144" s="100">
        <f t="shared" si="902"/>
        <v>107159.000733409</v>
      </c>
      <c r="MI144" s="100">
        <f t="shared" si="903"/>
        <v>104560.62627344286</v>
      </c>
      <c r="MJ144" s="100">
        <f t="shared" si="904"/>
        <v>101749.80470516291</v>
      </c>
      <c r="MK144" s="100"/>
      <c r="ML144" s="100"/>
      <c r="MM144" s="100"/>
      <c r="MN144" s="100"/>
      <c r="MO144" s="100"/>
      <c r="MP144" s="100"/>
      <c r="MQ144" s="100"/>
      <c r="MR144" s="100"/>
      <c r="MS144" s="100"/>
      <c r="MT144" s="100"/>
      <c r="MU144" s="100"/>
      <c r="MV144" s="100"/>
      <c r="MW144" s="100"/>
      <c r="MX144" s="100"/>
      <c r="MY144" s="100"/>
      <c r="MZ144" s="100"/>
      <c r="NA144" s="100"/>
      <c r="NG144" s="96">
        <f>HLOOKUP(NG74,'M10'!$C$5:$BX$13,($KG$271+1),FALSE)</f>
        <v>0.25</v>
      </c>
      <c r="NH144" s="96">
        <f>HLOOKUP(NH74,'M10'!$C$5:$BX$13,($KG$271+1),FALSE)</f>
        <v>0.45</v>
      </c>
      <c r="NI144" s="96">
        <f>HLOOKUP(NI74,'M10'!$C$5:$BX$13,($KG$271+1),FALSE)</f>
        <v>0.6</v>
      </c>
      <c r="NJ144" s="96">
        <f>HLOOKUP(NJ74,'M10'!$C$5:$BX$13,($KG$271+1),FALSE)</f>
        <v>0.6</v>
      </c>
      <c r="NK144" s="96">
        <f>HLOOKUP(NK74,'M10'!$C$5:$BX$13,($KG$271+1),FALSE)</f>
        <v>0.7</v>
      </c>
      <c r="NL144" s="96">
        <f>HLOOKUP(NL74,'M10'!$C$5:$BX$13,($KG$271+1),FALSE)</f>
        <v>0.7</v>
      </c>
      <c r="NM144" s="96">
        <f>HLOOKUP(NM74,'M10'!$C$5:$BX$13,($KG$271+1),FALSE)</f>
        <v>0.8</v>
      </c>
      <c r="NN144" s="96">
        <f>HLOOKUP(NN74,'M10'!$C$5:$BX$13,($KG$271+1),FALSE)</f>
        <v>0.8</v>
      </c>
      <c r="NO144" s="96">
        <f>HLOOKUP(NO74,'M10'!$C$5:$BX$13,($KG$271+1),FALSE)</f>
        <v>0.8</v>
      </c>
      <c r="NP144" s="96">
        <f>HLOOKUP(NP74,'M10'!$C$5:$BX$13,($KG$271+1),FALSE)</f>
        <v>0.85</v>
      </c>
      <c r="NQ144" s="96">
        <f>HLOOKUP(NQ74,'M10'!$C$5:$BX$13,($KG$271+1),FALSE)</f>
        <v>0.85</v>
      </c>
      <c r="NR144" s="96">
        <f>HLOOKUP(NR74,'M10'!$C$5:$BX$13,($KG$271+1),FALSE)</f>
        <v>0.85</v>
      </c>
      <c r="NS144" s="96">
        <f>HLOOKUP(NS74,'M10'!$C$5:$BX$13,($KG$271+1),FALSE)</f>
        <v>0.85</v>
      </c>
      <c r="NT144" s="96">
        <f>HLOOKUP(NT74,'M10'!$C$5:$BX$13,($KG$271+1),FALSE)</f>
        <v>0.85</v>
      </c>
      <c r="NU144" s="96">
        <f>HLOOKUP(NU74,'M10'!$C$5:$BX$13,($KG$271+1),FALSE)</f>
        <v>0.85</v>
      </c>
      <c r="NV144" s="96">
        <f>HLOOKUP(NV74,'M10'!$C$5:$BX$13,($KG$271+1),FALSE)</f>
        <v>1</v>
      </c>
      <c r="NW144" s="96">
        <f>HLOOKUP(NW74,'M10'!$C$5:$BX$13,($KG$271+1),FALSE)</f>
        <v>1</v>
      </c>
      <c r="NX144" s="96">
        <f>HLOOKUP(NX74,'M10'!$C$5:$BX$13,($KG$271+1),FALSE)</f>
        <v>1</v>
      </c>
      <c r="NY144" s="96">
        <f>HLOOKUP(NY74,'M10'!$C$5:$BX$13,($KG$271+1),FALSE)</f>
        <v>1</v>
      </c>
      <c r="NZ144" s="96">
        <f>HLOOKUP(NZ74,'M10'!$C$5:$BX$13,($KG$271+1),FALSE)</f>
        <v>1</v>
      </c>
      <c r="OA144" s="96">
        <f>HLOOKUP(OA74,'M10'!$C$5:$BX$13,($KG$271+1),FALSE)</f>
        <v>1</v>
      </c>
      <c r="OB144" s="96">
        <f>HLOOKUP(OB74,'M10'!$C$5:$BX$13,($KG$271+1),FALSE)</f>
        <v>1</v>
      </c>
      <c r="OC144" s="96">
        <f>HLOOKUP(OC74,'M10'!$C$5:$BX$13,($KG$271+1),FALSE)</f>
        <v>1</v>
      </c>
      <c r="OD144" s="96">
        <f>HLOOKUP(OD74,'M10'!$C$5:$BX$13,($KG$271+1),FALSE)</f>
        <v>1</v>
      </c>
      <c r="OE144" s="96">
        <f>HLOOKUP(OE74,'M10'!$C$5:$BX$13,($KG$271+1),FALSE)</f>
        <v>1</v>
      </c>
      <c r="OF144" s="96">
        <f>HLOOKUP(OF74,'M10'!$C$5:$BX$13,($KG$271+1),FALSE)</f>
        <v>1</v>
      </c>
      <c r="OG144" s="96">
        <f>HLOOKUP(OG74,'M10'!$C$5:$BX$13,($KG$271+1),FALSE)</f>
        <v>1</v>
      </c>
      <c r="OH144" s="96">
        <f>HLOOKUP(OH74,'M10'!$C$5:$BX$13,($KG$271+1),FALSE)</f>
        <v>1</v>
      </c>
      <c r="OI144" s="96">
        <f>HLOOKUP(OI74,'M10'!$C$5:$BX$13,($KG$271+1),FALSE)</f>
        <v>1</v>
      </c>
      <c r="OJ144" s="96">
        <f>HLOOKUP(OJ74,'M10'!$C$5:$BX$13,($KG$271+1),FALSE)</f>
        <v>1</v>
      </c>
      <c r="OK144" s="96">
        <f>HLOOKUP(OK74,'M10'!$C$5:$BX$13,($KG$271+1),FALSE)</f>
        <v>1</v>
      </c>
      <c r="OL144" s="96">
        <f>HLOOKUP(OL74,'M10'!$C$5:$BX$13,($KG$271+1),FALSE)</f>
        <v>1</v>
      </c>
      <c r="OM144" s="96">
        <f>HLOOKUP(OM74,'M10'!$C$5:$BX$13,($KG$271+1),FALSE)</f>
        <v>1</v>
      </c>
      <c r="ON144" s="96">
        <f>HLOOKUP(ON74,'M10'!$C$5:$BX$13,($KG$271+1),FALSE)</f>
        <v>1</v>
      </c>
      <c r="OO144" s="96">
        <f>HLOOKUP(OO74,'M10'!$C$5:$BX$13,($KG$271+1),FALSE)</f>
        <v>1</v>
      </c>
      <c r="OP144" s="96">
        <f>HLOOKUP(OP74,'M10'!$C$5:$BX$13,($KG$271+1),FALSE)</f>
        <v>1</v>
      </c>
      <c r="OQ144" s="96">
        <f>HLOOKUP(OQ74,'M10'!$C$5:$BX$13,($KG$271+1),FALSE)</f>
        <v>1</v>
      </c>
      <c r="OR144" s="96">
        <f>HLOOKUP(OR74,'M10'!$C$5:$BX$13,($KG$271+1),FALSE)</f>
        <v>1</v>
      </c>
      <c r="OS144" s="96">
        <f>HLOOKUP(OS74,'M10'!$C$5:$BX$13,($KG$271+1),FALSE)</f>
        <v>1</v>
      </c>
      <c r="OT144" s="96">
        <f>HLOOKUP(OT74,'M10'!$C$5:$BX$13,($KG$271+1),FALSE)</f>
        <v>1</v>
      </c>
      <c r="OU144" s="96">
        <f>HLOOKUP(OU74,'M10'!$C$5:$BX$13,($KG$271+1),FALSE)</f>
        <v>1</v>
      </c>
      <c r="OV144" s="96">
        <f>HLOOKUP(OV74,'M10'!$C$5:$BX$13,($KG$271+1),FALSE)</f>
        <v>1</v>
      </c>
      <c r="OW144" s="96">
        <f>HLOOKUP(OW74,'M10'!$C$5:$BX$13,($KG$271+1),FALSE)</f>
        <v>1</v>
      </c>
      <c r="OX144" s="96">
        <f>HLOOKUP(OX74,'M10'!$C$5:$BX$13,($KG$271+1),FALSE)</f>
        <v>1</v>
      </c>
      <c r="OY144" s="96">
        <f>HLOOKUP(OY74,'M10'!$C$5:$BX$13,($KG$271+1),FALSE)</f>
        <v>1</v>
      </c>
      <c r="OZ144" s="96">
        <f>HLOOKUP(OZ74,'M10'!$C$5:$BX$13,($KG$271+1),FALSE)</f>
        <v>1</v>
      </c>
      <c r="PA144" s="96">
        <f>HLOOKUP(PA74,'M10'!$C$5:$BX$13,($KG$271+1),FALSE)</f>
        <v>1</v>
      </c>
      <c r="PB144" s="96">
        <f>HLOOKUP(PB74,'M10'!$C$5:$BX$13,($KG$271+1),FALSE)</f>
        <v>1</v>
      </c>
      <c r="PC144" s="96">
        <f>HLOOKUP(PC74,'M10'!$C$5:$BX$13,($KG$271+1),FALSE)</f>
        <v>1</v>
      </c>
      <c r="PD144" s="96">
        <f>HLOOKUP(PD74,'M10'!$C$5:$BX$13,($KG$271+1),FALSE)</f>
        <v>1</v>
      </c>
      <c r="PE144" s="96">
        <f>HLOOKUP(PE74,'M10'!$C$5:$BX$13,($KG$271+1),FALSE)</f>
        <v>1</v>
      </c>
      <c r="PF144" s="96">
        <f>HLOOKUP(PF74,'M10'!$C$5:$BX$13,($KG$271+1),FALSE)</f>
        <v>1</v>
      </c>
      <c r="PG144" s="96">
        <f>HLOOKUP(PG74,'M10'!$C$5:$BX$13,($KG$271+1),FALSE)</f>
        <v>1</v>
      </c>
      <c r="PH144" s="96">
        <f>HLOOKUP(PH74,'M10'!$C$5:$BX$13,($KG$271+1),FALSE)</f>
        <v>1</v>
      </c>
    </row>
    <row r="145" spans="1:424" x14ac:dyDescent="0.2">
      <c r="A145" s="92"/>
      <c r="B145" s="92"/>
      <c r="C145" s="92">
        <v>7</v>
      </c>
      <c r="D145" s="98">
        <f t="shared" si="743"/>
        <v>147861.91119951048</v>
      </c>
      <c r="E145" s="98">
        <f t="shared" si="744"/>
        <v>32235.912932354324</v>
      </c>
      <c r="F145" s="98">
        <f t="shared" si="745"/>
        <v>84699.82953395498</v>
      </c>
      <c r="G145" s="98">
        <f t="shared" si="746"/>
        <v>141004.57858892652</v>
      </c>
      <c r="H145" s="98">
        <f t="shared" si="747"/>
        <v>196206.27082718175</v>
      </c>
      <c r="I145" s="98">
        <f t="shared" si="748"/>
        <v>223782.35097215019</v>
      </c>
      <c r="J145" s="98">
        <f t="shared" si="749"/>
        <v>252566.69983954699</v>
      </c>
      <c r="K145" s="98">
        <f t="shared" si="750"/>
        <v>268568.88127579651</v>
      </c>
      <c r="L145" s="98">
        <f t="shared" si="751"/>
        <v>274668.08867500199</v>
      </c>
      <c r="M145" s="98">
        <f t="shared" si="752"/>
        <v>276567.45048364752</v>
      </c>
      <c r="N145" s="98">
        <f t="shared" si="753"/>
        <v>275527.92228525499</v>
      </c>
      <c r="O145" s="98">
        <f t="shared" si="754"/>
        <v>272463.33763674239</v>
      </c>
      <c r="P145" s="98">
        <f t="shared" si="755"/>
        <v>268031.45667050884</v>
      </c>
      <c r="Q145" s="98">
        <f t="shared" si="756"/>
        <v>262703.86549588136</v>
      </c>
      <c r="R145" s="98">
        <f t="shared" si="757"/>
        <v>256817.71919379345</v>
      </c>
      <c r="S145" s="98">
        <f t="shared" si="758"/>
        <v>250613.34882663164</v>
      </c>
      <c r="T145" s="98">
        <f t="shared" si="759"/>
        <v>244261.35730148462</v>
      </c>
      <c r="U145" s="98">
        <f t="shared" si="760"/>
        <v>237882.07857073878</v>
      </c>
      <c r="V145" s="98">
        <f t="shared" si="761"/>
        <v>237882.07857073878</v>
      </c>
      <c r="W145" s="98">
        <f t="shared" si="762"/>
        <v>228311.35458682888</v>
      </c>
      <c r="X145" s="98">
        <f t="shared" si="763"/>
        <v>223577.77820096226</v>
      </c>
      <c r="Y145" s="98">
        <f t="shared" si="764"/>
        <v>218913.07585974535</v>
      </c>
      <c r="Z145" s="98">
        <f t="shared" si="765"/>
        <v>214334.70883546156</v>
      </c>
      <c r="AA145" s="98">
        <f t="shared" si="766"/>
        <v>209855.22859316584</v>
      </c>
      <c r="AB145" s="98">
        <f t="shared" si="767"/>
        <v>205483.35658167658</v>
      </c>
      <c r="AC145" s="98">
        <f t="shared" si="768"/>
        <v>201224.83139781482</v>
      </c>
      <c r="AD145" s="98">
        <f t="shared" si="769"/>
        <v>197083.07451636373</v>
      </c>
      <c r="AE145" s="98">
        <f t="shared" si="770"/>
        <v>193059.71419494261</v>
      </c>
      <c r="AF145" s="98">
        <f t="shared" si="771"/>
        <v>189154.99825945095</v>
      </c>
      <c r="AG145" s="98">
        <f t="shared" si="772"/>
        <v>185368.11962687274</v>
      </c>
      <c r="AH145" s="98">
        <f t="shared" si="773"/>
        <v>181697.47314562302</v>
      </c>
      <c r="AI145" s="98">
        <f t="shared" si="774"/>
        <v>178140.85826096777</v>
      </c>
      <c r="AJ145" s="98">
        <f t="shared" si="775"/>
        <v>174695.63886225296</v>
      </c>
      <c r="AK145" s="98">
        <f t="shared" si="776"/>
        <v>171358.86922531418</v>
      </c>
      <c r="AL145" s="98">
        <f t="shared" si="777"/>
        <v>168127.39306348297</v>
      </c>
      <c r="AM145" s="98">
        <f t="shared" si="778"/>
        <v>164997.92121956078</v>
      </c>
      <c r="AN145" s="98">
        <f t="shared" si="779"/>
        <v>167761.37196715057</v>
      </c>
      <c r="AO145" s="98">
        <f t="shared" si="780"/>
        <v>164628.89502343768</v>
      </c>
      <c r="AP145" s="98">
        <f t="shared" si="781"/>
        <v>162914.29403053317</v>
      </c>
      <c r="AQ145" s="98">
        <f t="shared" si="782"/>
        <v>161121.11247569238</v>
      </c>
      <c r="AR145" s="98">
        <f t="shared" si="783"/>
        <v>159262.6974619524</v>
      </c>
      <c r="AS145" s="98">
        <f t="shared" si="784"/>
        <v>157351.02256270492</v>
      </c>
      <c r="AT145" s="98">
        <f t="shared" si="785"/>
        <v>155396.80295975291</v>
      </c>
      <c r="AU145" s="98">
        <f t="shared" si="786"/>
        <v>153409.60442664337</v>
      </c>
      <c r="AV145" s="98">
        <f t="shared" si="787"/>
        <v>151397.94570130541</v>
      </c>
      <c r="AW145" s="98">
        <f t="shared" si="788"/>
        <v>149369.3940383904</v>
      </c>
      <c r="AX145" s="98">
        <f t="shared" si="789"/>
        <v>147330.65391804761</v>
      </c>
      <c r="AY145" s="98">
        <f t="shared" si="790"/>
        <v>145287.64902602424</v>
      </c>
      <c r="AZ145" s="98">
        <f t="shared" si="791"/>
        <v>143245.59771950246</v>
      </c>
      <c r="BA145" s="98">
        <f t="shared" si="792"/>
        <v>141209.08226212134</v>
      </c>
      <c r="BB145" s="98">
        <f t="shared" si="793"/>
        <v>139182.11215677578</v>
      </c>
      <c r="BC145" s="98">
        <f t="shared" si="794"/>
        <v>137168.18193142957</v>
      </c>
      <c r="BD145" s="98">
        <f t="shared" si="795"/>
        <v>135170.32374571057</v>
      </c>
      <c r="BE145" s="98">
        <f t="shared" si="796"/>
        <v>133191.15518799509</v>
      </c>
      <c r="BF145" s="98"/>
      <c r="BG145" s="98"/>
      <c r="BH145" s="98"/>
      <c r="BI145" s="98"/>
      <c r="BJ145" s="98"/>
      <c r="BK145" s="98"/>
      <c r="BL145" s="98"/>
      <c r="BM145" s="98"/>
      <c r="BN145" s="98"/>
      <c r="BO145" s="98"/>
      <c r="BP145" s="98"/>
      <c r="BQ145" s="98"/>
      <c r="BR145" s="98"/>
      <c r="BS145" s="98"/>
      <c r="BT145" s="98"/>
      <c r="BU145" s="92"/>
      <c r="BV145" s="92"/>
      <c r="BW145" s="92"/>
      <c r="BX145" s="92"/>
      <c r="BY145" s="92"/>
      <c r="BZ145" s="92">
        <f>HLOOKUP(BZ75,'M10'!$C$5:$BX$13,($EK$143+1),FALSE)</f>
        <v>0.75</v>
      </c>
      <c r="CA145" s="92">
        <f>HLOOKUP(CA75,'M10'!$C$5:$BX$13,($EK$143+1),FALSE)</f>
        <v>0.85</v>
      </c>
      <c r="CB145" s="92">
        <f>HLOOKUP(CB75,'M10'!$C$5:$BX$13,($EK$143+1),FALSE)</f>
        <v>0.9</v>
      </c>
      <c r="CC145" s="92">
        <f>HLOOKUP(CC75,'M10'!$C$5:$BX$13,($EK$143+1),FALSE)</f>
        <v>0.95</v>
      </c>
      <c r="CD145" s="92">
        <f>HLOOKUP(CD75,'M10'!$C$5:$BX$13,($EK$143+1),FALSE)</f>
        <v>0.95</v>
      </c>
      <c r="CE145" s="92">
        <f>HLOOKUP(CE75,'M10'!$C$5:$BX$13,($EK$143+1),FALSE)</f>
        <v>1</v>
      </c>
      <c r="CF145" s="92">
        <f>HLOOKUP(CF75,'M10'!$C$5:$BX$13,($EK$143+1),FALSE)</f>
        <v>1</v>
      </c>
      <c r="CG145" s="92">
        <f>HLOOKUP(CG75,'M10'!$C$5:$BX$13,($EK$143+1),FALSE)</f>
        <v>1</v>
      </c>
      <c r="CH145" s="92">
        <f>HLOOKUP(CH75,'M10'!$C$5:$BX$13,($EK$143+1),FALSE)</f>
        <v>1</v>
      </c>
      <c r="CI145" s="92">
        <f>HLOOKUP(CI75,'M10'!$C$5:$BX$13,($EK$143+1),FALSE)</f>
        <v>1</v>
      </c>
      <c r="CJ145" s="92">
        <f>HLOOKUP(CJ75,'M10'!$C$5:$BX$13,($EK$143+1),FALSE)</f>
        <v>1</v>
      </c>
      <c r="CK145" s="92">
        <f>HLOOKUP(CK75,'M10'!$C$5:$BX$13,($EK$143+1),FALSE)</f>
        <v>1</v>
      </c>
      <c r="CL145" s="92">
        <f>HLOOKUP(CL75,'M10'!$C$5:$BX$13,($EK$143+1),FALSE)</f>
        <v>1</v>
      </c>
      <c r="CM145" s="92">
        <f>HLOOKUP(CM75,'M10'!$C$5:$BX$13,($EK$143+1),FALSE)</f>
        <v>1</v>
      </c>
      <c r="CN145" s="92">
        <f>HLOOKUP(CN75,'M10'!$C$5:$BX$13,($EK$143+1),FALSE)</f>
        <v>1</v>
      </c>
      <c r="CO145" s="92">
        <f>HLOOKUP(CO75,'M10'!$C$5:$BX$13,($EK$143+1),FALSE)</f>
        <v>1</v>
      </c>
      <c r="CP145" s="92">
        <f>HLOOKUP(CP75,'M10'!$C$5:$BX$13,($EK$143+1),FALSE)</f>
        <v>1</v>
      </c>
      <c r="CQ145" s="92">
        <f>HLOOKUP(CQ75,'M10'!$C$5:$BX$13,($EK$143+1),FALSE)</f>
        <v>1</v>
      </c>
      <c r="CR145" s="92">
        <f>HLOOKUP(CR75,'M10'!$C$5:$BX$13,($EK$143+1),FALSE)</f>
        <v>1</v>
      </c>
      <c r="CS145" s="92">
        <f>HLOOKUP(CS75,'M10'!$C$5:$BX$13,($EK$143+1),FALSE)</f>
        <v>1</v>
      </c>
      <c r="CT145" s="92">
        <f>HLOOKUP(CT75,'M10'!$C$5:$BX$13,($EK$143+1),FALSE)</f>
        <v>1</v>
      </c>
      <c r="CU145" s="92">
        <f>HLOOKUP(CU75,'M10'!$C$5:$BX$13,($EK$143+1),FALSE)</f>
        <v>1</v>
      </c>
      <c r="CV145" s="92">
        <f>HLOOKUP(CV75,'M10'!$C$5:$BX$13,($EK$143+1),FALSE)</f>
        <v>1</v>
      </c>
      <c r="CW145" s="92">
        <f>HLOOKUP(CW75,'M10'!$C$5:$BX$13,($EK$143+1),FALSE)</f>
        <v>1</v>
      </c>
      <c r="CX145" s="92">
        <f>HLOOKUP(CX75,'M10'!$C$5:$BX$13,($EK$143+1),FALSE)</f>
        <v>1</v>
      </c>
      <c r="CY145" s="92">
        <f>HLOOKUP(CY75,'M10'!$C$5:$BX$13,($EK$143+1),FALSE)</f>
        <v>1</v>
      </c>
      <c r="CZ145" s="92">
        <f>HLOOKUP(CZ75,'M10'!$C$5:$BX$13,($EK$143+1),FALSE)</f>
        <v>1</v>
      </c>
      <c r="DA145" s="92">
        <f>HLOOKUP(DA75,'M10'!$C$5:$BX$13,($EK$143+1),FALSE)</f>
        <v>1</v>
      </c>
      <c r="DB145" s="92">
        <f>HLOOKUP(DB75,'M10'!$C$5:$BX$13,($EK$143+1),FALSE)</f>
        <v>1</v>
      </c>
      <c r="DC145" s="92">
        <f>HLOOKUP(DC75,'M10'!$C$5:$BX$13,($EK$143+1),FALSE)</f>
        <v>1</v>
      </c>
      <c r="DD145" s="92">
        <f>HLOOKUP(DD75,'M10'!$C$5:$BX$13,($EK$143+1),FALSE)</f>
        <v>1</v>
      </c>
      <c r="DE145" s="92">
        <f>HLOOKUP(DE75,'M10'!$C$5:$BX$13,($EK$143+1),FALSE)</f>
        <v>1</v>
      </c>
      <c r="DF145" s="92">
        <f>HLOOKUP(DF75,'M10'!$C$5:$BX$13,($EK$143+1),FALSE)</f>
        <v>1</v>
      </c>
      <c r="DG145" s="92">
        <f>HLOOKUP(DG75,'M10'!$C$5:$BX$13,($EK$143+1),FALSE)</f>
        <v>1</v>
      </c>
      <c r="DH145" s="92">
        <f>HLOOKUP(DH75,'M10'!$C$5:$BX$13,($EK$143+1),FALSE)</f>
        <v>1</v>
      </c>
      <c r="DI145" s="92">
        <f>HLOOKUP(DI75,'M10'!$C$5:$BX$13,($EK$143+1),FALSE)</f>
        <v>1</v>
      </c>
      <c r="DJ145" s="92">
        <f>HLOOKUP(DJ75,'M10'!$C$5:$BX$13,($EK$143+1),FALSE)</f>
        <v>1</v>
      </c>
      <c r="DK145" s="92">
        <f>HLOOKUP(DK75,'M10'!$C$5:$BX$13,($EK$143+1),FALSE)</f>
        <v>1</v>
      </c>
      <c r="DL145" s="92">
        <f>HLOOKUP(DL75,'M10'!$C$5:$BX$13,($EK$143+1),FALSE)</f>
        <v>1</v>
      </c>
      <c r="DM145" s="92">
        <f>HLOOKUP(DM75,'M10'!$C$5:$BX$13,($EK$143+1),FALSE)</f>
        <v>1</v>
      </c>
      <c r="DN145" s="92">
        <f>HLOOKUP(DN75,'M10'!$C$5:$BX$13,($EK$143+1),FALSE)</f>
        <v>1</v>
      </c>
      <c r="DO145" s="92">
        <f>HLOOKUP(DO75,'M10'!$C$5:$BX$13,($EK$143+1),FALSE)</f>
        <v>1</v>
      </c>
      <c r="DP145" s="92">
        <f>HLOOKUP(DP75,'M10'!$C$5:$BX$13,($EK$143+1),FALSE)</f>
        <v>1</v>
      </c>
      <c r="DQ145" s="92">
        <f>HLOOKUP(DQ75,'M10'!$C$5:$BX$13,($EK$143+1),FALSE)</f>
        <v>1</v>
      </c>
      <c r="DR145" s="92">
        <f>HLOOKUP(DR75,'M10'!$C$5:$BX$13,($EK$143+1),FALSE)</f>
        <v>1</v>
      </c>
      <c r="DS145" s="92">
        <f>HLOOKUP(DS75,'M10'!$C$5:$BX$13,($EK$143+1),FALSE)</f>
        <v>1</v>
      </c>
      <c r="DT145" s="92">
        <f>HLOOKUP(DT75,'M10'!$C$5:$BX$13,($EK$143+1),FALSE)</f>
        <v>1</v>
      </c>
      <c r="DU145" s="92">
        <f>HLOOKUP(DU75,'M10'!$C$5:$BX$13,($EK$143+1),FALSE)</f>
        <v>1</v>
      </c>
      <c r="DV145" s="92">
        <f>HLOOKUP(DV75,'M10'!$C$5:$BX$13,($EK$143+1),FALSE)</f>
        <v>1</v>
      </c>
      <c r="DW145" s="92">
        <f>HLOOKUP(DW75,'M10'!$C$5:$BX$13,($EK$143+1),FALSE)</f>
        <v>1</v>
      </c>
      <c r="DX145" s="92">
        <f>HLOOKUP(DX75,'M10'!$C$5:$BX$13,($EK$143+1),FALSE)</f>
        <v>1</v>
      </c>
      <c r="DY145" s="92">
        <f>HLOOKUP(DY75,'M10'!$C$5:$BX$13,($EK$143+1),FALSE)</f>
        <v>1</v>
      </c>
      <c r="DZ145" s="92">
        <f>HLOOKUP(DZ75,'M10'!$C$5:$BX$13,($EK$143+1),FALSE)</f>
        <v>1</v>
      </c>
      <c r="EA145" s="92">
        <f>HLOOKUP(EA75,'M10'!$C$5:$BX$13,($EK$143+1),FALSE)</f>
        <v>1</v>
      </c>
      <c r="EB145" s="92"/>
      <c r="EC145" s="92"/>
      <c r="ED145" s="92"/>
      <c r="EE145" s="92"/>
      <c r="EF145" s="92"/>
      <c r="EG145" s="92"/>
      <c r="EH145" s="92"/>
      <c r="EI145" s="92"/>
      <c r="EM145" s="92"/>
      <c r="EN145" s="92"/>
      <c r="EO145" s="92"/>
      <c r="EP145" s="92"/>
      <c r="EU145" s="94"/>
      <c r="EV145" s="94"/>
      <c r="EW145" s="94"/>
      <c r="EX145" s="102">
        <v>7</v>
      </c>
      <c r="EY145" s="99">
        <f t="shared" si="797"/>
        <v>76757.698193974327</v>
      </c>
      <c r="EZ145" s="99">
        <f t="shared" si="798"/>
        <v>29890.035773299522</v>
      </c>
      <c r="FA145" s="99">
        <f t="shared" si="799"/>
        <v>81540.69972426309</v>
      </c>
      <c r="FB145" s="99">
        <f t="shared" si="800"/>
        <v>120070.79591096887</v>
      </c>
      <c r="FC145" s="99">
        <f t="shared" si="801"/>
        <v>126473.11227851434</v>
      </c>
      <c r="FD145" s="99">
        <f t="shared" si="802"/>
        <v>124654.56784354086</v>
      </c>
      <c r="FE145" s="99">
        <f t="shared" si="803"/>
        <v>98603.497573219793</v>
      </c>
      <c r="FF145" s="99">
        <f t="shared" si="804"/>
        <v>71981.594318152172</v>
      </c>
      <c r="FG145" s="99">
        <f t="shared" si="805"/>
        <v>45862.432331267977</v>
      </c>
      <c r="FH145" s="99">
        <f t="shared" si="806"/>
        <v>23326.019966712367</v>
      </c>
      <c r="FI145" s="99">
        <f t="shared" si="807"/>
        <v>23044.35302640103</v>
      </c>
      <c r="FJ145" s="99">
        <f t="shared" si="808"/>
        <v>40427.016339849797</v>
      </c>
      <c r="FK145" s="99">
        <f t="shared" si="809"/>
        <v>59258.715852280875</v>
      </c>
      <c r="FL145" s="99">
        <f t="shared" si="810"/>
        <v>74216.3349527705</v>
      </c>
      <c r="FM145" s="99">
        <f t="shared" si="811"/>
        <v>87675.819800425146</v>
      </c>
      <c r="FN145" s="99">
        <f t="shared" si="812"/>
        <v>99534.80174858289</v>
      </c>
      <c r="FO145" s="99">
        <f t="shared" si="813"/>
        <v>114036.55845232986</v>
      </c>
      <c r="FP145" s="99">
        <f t="shared" si="814"/>
        <v>120901.04847016629</v>
      </c>
      <c r="FQ145" s="99">
        <f t="shared" si="815"/>
        <v>120901.04847016629</v>
      </c>
      <c r="FR145" s="99">
        <f t="shared" si="816"/>
        <v>131047.17506176539</v>
      </c>
      <c r="FS145" s="99">
        <f t="shared" si="817"/>
        <v>134747.42415062763</v>
      </c>
      <c r="FT145" s="99">
        <f t="shared" si="818"/>
        <v>137692.6897199596</v>
      </c>
      <c r="FU145" s="99">
        <f t="shared" si="819"/>
        <v>139985.31480327828</v>
      </c>
      <c r="FV145" s="99">
        <f t="shared" si="820"/>
        <v>141714.83939996516</v>
      </c>
      <c r="FW145" s="99">
        <f t="shared" si="821"/>
        <v>142959.33156393445</v>
      </c>
      <c r="FX145" s="99">
        <f t="shared" si="822"/>
        <v>143786.69254469874</v>
      </c>
      <c r="FY145" s="99">
        <f t="shared" si="823"/>
        <v>144255.88231512939</v>
      </c>
      <c r="FZ145" s="99">
        <f t="shared" si="824"/>
        <v>144418.03977195817</v>
      </c>
      <c r="GA145" s="99">
        <f t="shared" si="825"/>
        <v>144317.48858261458</v>
      </c>
      <c r="GB145" s="99">
        <f t="shared" si="826"/>
        <v>143992.62936552236</v>
      </c>
      <c r="GC145" s="99">
        <f t="shared" si="827"/>
        <v>143476.72427127024</v>
      </c>
      <c r="GD145" s="99">
        <f t="shared" si="828"/>
        <v>142798.58273745357</v>
      </c>
      <c r="GE145" s="99">
        <f t="shared" si="829"/>
        <v>141983.15826532533</v>
      </c>
      <c r="GF145" s="99">
        <f t="shared" si="830"/>
        <v>141052.06617566705</v>
      </c>
      <c r="GG145" s="99">
        <f t="shared" si="831"/>
        <v>140024.0318619129</v>
      </c>
      <c r="GH145" s="99">
        <f t="shared" si="832"/>
        <v>138915.27833394468</v>
      </c>
      <c r="GI145" s="99">
        <f t="shared" si="833"/>
        <v>148555.35341036003</v>
      </c>
      <c r="GJ145" s="99">
        <f t="shared" si="834"/>
        <v>152744.10574864893</v>
      </c>
      <c r="GK145" s="99">
        <f t="shared" si="835"/>
        <v>153987.01728828697</v>
      </c>
      <c r="GL145" s="99">
        <f t="shared" si="836"/>
        <v>154727.34870725009</v>
      </c>
      <c r="GM145" s="99">
        <f t="shared" si="837"/>
        <v>155011.90962533123</v>
      </c>
      <c r="GN145" s="99">
        <f t="shared" si="838"/>
        <v>154885.41439506647</v>
      </c>
      <c r="GO145" s="99">
        <f t="shared" si="839"/>
        <v>154390.21194884225</v>
      </c>
      <c r="GP145" s="99">
        <f t="shared" si="840"/>
        <v>153566.11748991013</v>
      </c>
      <c r="GQ145" s="99">
        <f t="shared" si="841"/>
        <v>152450.32570912188</v>
      </c>
      <c r="GR145" s="99">
        <f t="shared" si="842"/>
        <v>151077.38823771939</v>
      </c>
      <c r="GS145" s="99">
        <f t="shared" si="843"/>
        <v>149479.24078853021</v>
      </c>
      <c r="GT145" s="99">
        <f t="shared" si="844"/>
        <v>147685.26787560625</v>
      </c>
      <c r="GU145" s="99">
        <f t="shared" si="845"/>
        <v>145722.39513594459</v>
      </c>
      <c r="GV145" s="99">
        <f t="shared" si="846"/>
        <v>143615.20112050144</v>
      </c>
      <c r="GW145" s="99">
        <f t="shared" si="847"/>
        <v>141386.04199672869</v>
      </c>
      <c r="GX145" s="99">
        <f t="shared" si="848"/>
        <v>139055.18393680811</v>
      </c>
      <c r="GY145" s="99">
        <f t="shared" si="849"/>
        <v>136640.93908181551</v>
      </c>
      <c r="GZ145" s="99">
        <f t="shared" si="850"/>
        <v>134159.80189910758</v>
      </c>
      <c r="HA145" s="99"/>
      <c r="HB145" s="99"/>
      <c r="HC145" s="99"/>
      <c r="HD145" s="99"/>
      <c r="HE145" s="99"/>
      <c r="HF145" s="99"/>
      <c r="HG145" s="99"/>
      <c r="HH145" s="99"/>
      <c r="HI145" s="99"/>
      <c r="HJ145" s="99"/>
      <c r="HK145" s="99"/>
      <c r="HL145" s="99"/>
      <c r="HM145" s="99"/>
      <c r="HN145" s="99"/>
      <c r="HO145" s="99"/>
      <c r="HP145" s="99"/>
      <c r="HQ145" s="99"/>
      <c r="HR145" s="94"/>
      <c r="HS145" s="94"/>
      <c r="HT145" s="94"/>
      <c r="HU145" s="94"/>
      <c r="HV145" s="94"/>
      <c r="HW145" s="94">
        <f>HLOOKUP(HW75,'M10'!$C$5:$BX$13,($KA$141+1),FALSE)</f>
        <v>0.45</v>
      </c>
      <c r="HX145" s="94">
        <f>HLOOKUP(HX75,'M10'!$C$5:$BX$13,($KA$141+1),FALSE)</f>
        <v>0.7</v>
      </c>
      <c r="HY145" s="94">
        <f>HLOOKUP(HY75,'M10'!$C$5:$BX$13,($KA$141+1),FALSE)</f>
        <v>0.8</v>
      </c>
      <c r="HZ145" s="94">
        <f>HLOOKUP(HZ75,'M10'!$C$5:$BX$13,($KA$141+1),FALSE)</f>
        <v>0.85</v>
      </c>
      <c r="IA145" s="94">
        <f>HLOOKUP(IA75,'M10'!$C$5:$BX$13,($KA$141+1),FALSE)</f>
        <v>0.85</v>
      </c>
      <c r="IB145" s="94">
        <f>HLOOKUP(IB75,'M10'!$C$5:$BX$13,($KA$141+1),FALSE)</f>
        <v>0.9</v>
      </c>
      <c r="IC145" s="94">
        <f>HLOOKUP(IC75,'M10'!$C$5:$BX$13,($KA$141+1),FALSE)</f>
        <v>0.9</v>
      </c>
      <c r="ID145" s="94">
        <f>HLOOKUP(ID75,'M10'!$C$5:$BX$13,($KA$141+1),FALSE)</f>
        <v>0.9</v>
      </c>
      <c r="IE145" s="94">
        <f>HLOOKUP(IE75,'M10'!$C$5:$BX$13,($KA$141+1),FALSE)</f>
        <v>0.95</v>
      </c>
      <c r="IF145" s="94">
        <f>HLOOKUP(IF75,'M10'!$C$5:$BX$13,($KA$141+1),FALSE)</f>
        <v>0.95</v>
      </c>
      <c r="IG145" s="94">
        <f>HLOOKUP(IG75,'M10'!$C$5:$BX$13,($KA$141+1),FALSE)</f>
        <v>0.95</v>
      </c>
      <c r="IH145" s="94">
        <f>HLOOKUP(IH75,'M10'!$C$5:$BX$13,($KA$141+1),FALSE)</f>
        <v>0.95</v>
      </c>
      <c r="II145" s="94">
        <f>HLOOKUP(II75,'M10'!$C$5:$BX$13,($KA$141+1),FALSE)</f>
        <v>0.95</v>
      </c>
      <c r="IJ145" s="94">
        <f>HLOOKUP(IJ75,'M10'!$C$5:$BX$13,($KA$141+1),FALSE)</f>
        <v>1</v>
      </c>
      <c r="IK145" s="94">
        <f>HLOOKUP(IK75,'M10'!$C$5:$BX$13,($KA$141+1),FALSE)</f>
        <v>1</v>
      </c>
      <c r="IL145" s="94">
        <f>HLOOKUP(IL75,'M10'!$C$5:$BX$13,($KA$141+1),FALSE)</f>
        <v>1</v>
      </c>
      <c r="IM145" s="94">
        <f>HLOOKUP(IM75,'M10'!$C$5:$BX$13,($KA$141+1),FALSE)</f>
        <v>1</v>
      </c>
      <c r="IN145" s="94">
        <f>HLOOKUP(IN75,'M10'!$C$5:$BX$13,($KA$141+1),FALSE)</f>
        <v>1</v>
      </c>
      <c r="IO145" s="94">
        <f>HLOOKUP(IO75,'M10'!$C$5:$BX$13,($KA$141+1),FALSE)</f>
        <v>1</v>
      </c>
      <c r="IP145" s="94">
        <f>HLOOKUP(IP75,'M10'!$C$5:$BX$13,($KA$141+1),FALSE)</f>
        <v>1</v>
      </c>
      <c r="IQ145" s="94">
        <f>HLOOKUP(IQ75,'M10'!$C$5:$BX$13,($KA$141+1),FALSE)</f>
        <v>1</v>
      </c>
      <c r="IR145" s="94">
        <f>HLOOKUP(IR75,'M10'!$C$5:$BX$13,($KA$141+1),FALSE)</f>
        <v>1</v>
      </c>
      <c r="IS145" s="94">
        <f>HLOOKUP(IS75,'M10'!$C$5:$BX$13,($KA$141+1),FALSE)</f>
        <v>1</v>
      </c>
      <c r="IT145" s="94">
        <f>HLOOKUP(IT75,'M10'!$C$5:$BX$13,($KA$141+1),FALSE)</f>
        <v>1</v>
      </c>
      <c r="IU145" s="94">
        <f>HLOOKUP(IU75,'M10'!$C$5:$BX$13,($KA$141+1),FALSE)</f>
        <v>1</v>
      </c>
      <c r="IV145" s="94">
        <f>HLOOKUP(IV75,'M10'!$C$5:$BX$13,($KA$141+1),FALSE)</f>
        <v>1</v>
      </c>
      <c r="IW145" s="94">
        <f>HLOOKUP(IW75,'M10'!$C$5:$BX$13,($KA$141+1),FALSE)</f>
        <v>1</v>
      </c>
      <c r="IX145" s="94">
        <f>HLOOKUP(IX75,'M10'!$C$5:$BX$13,($KA$141+1),FALSE)</f>
        <v>1</v>
      </c>
      <c r="IY145" s="94">
        <f>HLOOKUP(IY75,'M10'!$C$5:$BX$13,($KA$141+1),FALSE)</f>
        <v>1</v>
      </c>
      <c r="IZ145" s="94">
        <f>HLOOKUP(IZ75,'M10'!$C$5:$BX$13,($KA$141+1),FALSE)</f>
        <v>1</v>
      </c>
      <c r="JA145" s="94">
        <f>HLOOKUP(JA75,'M10'!$C$5:$BX$13,($KA$141+1),FALSE)</f>
        <v>1</v>
      </c>
      <c r="JB145" s="94">
        <f>HLOOKUP(JB75,'M10'!$C$5:$BX$13,($KA$141+1),FALSE)</f>
        <v>1</v>
      </c>
      <c r="JC145" s="94">
        <f>HLOOKUP(JC75,'M10'!$C$5:$BX$13,($KA$141+1),FALSE)</f>
        <v>1</v>
      </c>
      <c r="JD145" s="94">
        <f>HLOOKUP(JD75,'M10'!$C$5:$BX$13,($KA$141+1),FALSE)</f>
        <v>1</v>
      </c>
      <c r="JE145" s="94">
        <f>HLOOKUP(JE75,'M10'!$C$5:$BX$13,($KA$141+1),FALSE)</f>
        <v>1</v>
      </c>
      <c r="JF145" s="94">
        <f>HLOOKUP(JF75,'M10'!$C$5:$BX$13,($KA$141+1),FALSE)</f>
        <v>1</v>
      </c>
      <c r="JG145" s="94">
        <f>HLOOKUP(JG75,'M10'!$C$5:$BX$13,($KA$141+1),FALSE)</f>
        <v>1</v>
      </c>
      <c r="JH145" s="94">
        <f>HLOOKUP(JH75,'M10'!$C$5:$BX$13,($KA$141+1),FALSE)</f>
        <v>1</v>
      </c>
      <c r="JI145" s="94">
        <f>HLOOKUP(JI75,'M10'!$C$5:$BX$13,($KA$141+1),FALSE)</f>
        <v>1</v>
      </c>
      <c r="JJ145" s="94">
        <f>HLOOKUP(JJ75,'M10'!$C$5:$BX$13,($KA$141+1),FALSE)</f>
        <v>1</v>
      </c>
      <c r="JK145" s="94">
        <f>HLOOKUP(JK75,'M10'!$C$5:$BX$13,($KA$141+1),FALSE)</f>
        <v>1</v>
      </c>
      <c r="JL145" s="94">
        <f>HLOOKUP(JL75,'M10'!$C$5:$BX$13,($KA$141+1),FALSE)</f>
        <v>1</v>
      </c>
      <c r="JM145" s="94">
        <f>HLOOKUP(JM75,'M10'!$C$5:$BX$13,($KA$141+1),FALSE)</f>
        <v>1</v>
      </c>
      <c r="JN145" s="94">
        <f>HLOOKUP(JN75,'M10'!$C$5:$BX$13,($KA$141+1),FALSE)</f>
        <v>1</v>
      </c>
      <c r="JO145" s="94">
        <f>HLOOKUP(JO75,'M10'!$C$5:$BX$13,($KA$141+1),FALSE)</f>
        <v>1</v>
      </c>
      <c r="JP145" s="94">
        <f>HLOOKUP(JP75,'M10'!$C$5:$BX$13,($KA$141+1),FALSE)</f>
        <v>1</v>
      </c>
      <c r="JQ145" s="94">
        <f>HLOOKUP(JQ75,'M10'!$C$5:$BX$13,($KA$141+1),FALSE)</f>
        <v>1</v>
      </c>
      <c r="JR145" s="94">
        <f>HLOOKUP(JR75,'M10'!$C$5:$BX$13,($KA$141+1),FALSE)</f>
        <v>1</v>
      </c>
      <c r="JS145" s="94">
        <f>HLOOKUP(JS75,'M10'!$C$5:$BX$13,($KA$141+1),FALSE)</f>
        <v>1</v>
      </c>
      <c r="JT145" s="94">
        <f>HLOOKUP(JT75,'M10'!$C$5:$BX$13,($KA$141+1),FALSE)</f>
        <v>1</v>
      </c>
      <c r="JU145" s="94">
        <f>HLOOKUP(JU75,'M10'!$C$5:$BX$13,($KA$141+1),FALSE)</f>
        <v>1</v>
      </c>
      <c r="JV145" s="94">
        <f>HLOOKUP(JV75,'M10'!$C$5:$BX$13,($KA$141+1),FALSE)</f>
        <v>1</v>
      </c>
      <c r="JW145" s="94">
        <f>HLOOKUP(JW75,'M10'!$C$5:$BX$13,($KA$141+1),FALSE)</f>
        <v>1</v>
      </c>
      <c r="JX145" s="94">
        <f>HLOOKUP(JX75,'M10'!$C$5:$BX$13,($KA$141+1),FALSE)</f>
        <v>1</v>
      </c>
      <c r="JY145" s="94"/>
      <c r="JZ145" s="94"/>
      <c r="KA145" s="94"/>
      <c r="KB145" s="277"/>
      <c r="KC145" s="277"/>
      <c r="KD145" s="277"/>
      <c r="KH145" s="96">
        <v>7</v>
      </c>
      <c r="KI145" s="100">
        <f t="shared" si="851"/>
        <v>12160.563174518289</v>
      </c>
      <c r="KJ145" s="100">
        <f t="shared" si="852"/>
        <v>18327.064129359249</v>
      </c>
      <c r="KK145" s="100">
        <f t="shared" si="853"/>
        <v>64136.582015370455</v>
      </c>
      <c r="KL145" s="100">
        <f t="shared" si="854"/>
        <v>47173.855904363569</v>
      </c>
      <c r="KM145" s="100">
        <f t="shared" si="855"/>
        <v>9211.4084765748212</v>
      </c>
      <c r="KN145" s="100">
        <f t="shared" si="856"/>
        <v>54868.096299923083</v>
      </c>
      <c r="KO145" s="100">
        <f t="shared" si="857"/>
        <v>67618.1004459877</v>
      </c>
      <c r="KP145" s="100">
        <f t="shared" si="858"/>
        <v>55507.671796815033</v>
      </c>
      <c r="KQ145" s="100">
        <f t="shared" si="859"/>
        <v>34219.604041560815</v>
      </c>
      <c r="KR145" s="100">
        <f t="shared" si="860"/>
        <v>9585.1066643731338</v>
      </c>
      <c r="KS145" s="100">
        <f t="shared" si="861"/>
        <v>23064.279911886544</v>
      </c>
      <c r="KT145" s="100">
        <f t="shared" si="862"/>
        <v>40154.663406315529</v>
      </c>
      <c r="KU145" s="100">
        <f t="shared" si="863"/>
        <v>52849.707513089626</v>
      </c>
      <c r="KV145" s="100">
        <f t="shared" si="864"/>
        <v>63105.430715689312</v>
      </c>
      <c r="KW145" s="100">
        <f t="shared" si="865"/>
        <v>66484.780932705224</v>
      </c>
      <c r="KX145" s="100">
        <f t="shared" si="866"/>
        <v>71849.664460171931</v>
      </c>
      <c r="KY145" s="100">
        <f t="shared" si="867"/>
        <v>58144.407446092737</v>
      </c>
      <c r="KZ145" s="100">
        <f t="shared" si="868"/>
        <v>61469.566479733912</v>
      </c>
      <c r="LA145" s="100">
        <f t="shared" si="869"/>
        <v>61469.566479733912</v>
      </c>
      <c r="LB145" s="100">
        <f t="shared" si="870"/>
        <v>47724.875622834326</v>
      </c>
      <c r="LC145" s="100">
        <f t="shared" si="871"/>
        <v>40119.735552519807</v>
      </c>
      <c r="LD145" s="100">
        <f t="shared" si="872"/>
        <v>32386.006089418395</v>
      </c>
      <c r="LE145" s="100">
        <f t="shared" si="873"/>
        <v>24739.665247634592</v>
      </c>
      <c r="LF145" s="100">
        <f t="shared" si="874"/>
        <v>17403.013723983997</v>
      </c>
      <c r="LG145" s="100">
        <f t="shared" si="875"/>
        <v>10771.612658816481</v>
      </c>
      <c r="LH145" s="100">
        <f t="shared" si="876"/>
        <v>6372.2910834858858</v>
      </c>
      <c r="LI145" s="100">
        <f t="shared" si="877"/>
        <v>7907.6768488805119</v>
      </c>
      <c r="LJ145" s="100">
        <f t="shared" si="878"/>
        <v>12901.357906990199</v>
      </c>
      <c r="LK145" s="100">
        <f t="shared" si="879"/>
        <v>18356.859631465933</v>
      </c>
      <c r="LL145" s="100">
        <f t="shared" si="880"/>
        <v>23654.968044864807</v>
      </c>
      <c r="LM145" s="100">
        <f t="shared" si="881"/>
        <v>28651.922422315998</v>
      </c>
      <c r="LN145" s="100">
        <f t="shared" si="882"/>
        <v>33307.397296470495</v>
      </c>
      <c r="LO145" s="100">
        <f t="shared" si="883"/>
        <v>37614.004778788294</v>
      </c>
      <c r="LP145" s="100">
        <f t="shared" si="884"/>
        <v>41577.882379253409</v>
      </c>
      <c r="LQ145" s="100">
        <f t="shared" si="885"/>
        <v>45211.599503691345</v>
      </c>
      <c r="LR145" s="100">
        <f t="shared" si="886"/>
        <v>48530.969106445176</v>
      </c>
      <c r="LS145" s="100">
        <f t="shared" si="887"/>
        <v>71663.634103947508</v>
      </c>
      <c r="LT145" s="100">
        <f t="shared" si="888"/>
        <v>94033.402676149053</v>
      </c>
      <c r="LU145" s="100">
        <f t="shared" si="889"/>
        <v>103428.57760641245</v>
      </c>
      <c r="LV145" s="100">
        <f t="shared" si="890"/>
        <v>111542.39966501607</v>
      </c>
      <c r="LW145" s="100">
        <f t="shared" si="891"/>
        <v>118359.36929193306</v>
      </c>
      <c r="LX145" s="100">
        <f t="shared" si="892"/>
        <v>123895.80361273463</v>
      </c>
      <c r="LY145" s="100">
        <f t="shared" si="893"/>
        <v>128193.21452520191</v>
      </c>
      <c r="LZ145" s="100">
        <f t="shared" si="894"/>
        <v>131312.35005334561</v>
      </c>
      <c r="MA145" s="100">
        <f t="shared" si="895"/>
        <v>133327.95719483306</v>
      </c>
      <c r="MB145" s="100">
        <f t="shared" si="896"/>
        <v>134324.28065159247</v>
      </c>
      <c r="MC145" s="100">
        <f t="shared" si="897"/>
        <v>134391.27699905049</v>
      </c>
      <c r="MD145" s="100">
        <f t="shared" si="898"/>
        <v>133621.49940241614</v>
      </c>
      <c r="ME145" s="100">
        <f t="shared" si="899"/>
        <v>132107.59273709569</v>
      </c>
      <c r="MF145" s="100">
        <f t="shared" si="900"/>
        <v>129940.33105710494</v>
      </c>
      <c r="MG145" s="100">
        <f t="shared" si="901"/>
        <v>127207.12692785714</v>
      </c>
      <c r="MH145" s="100">
        <f t="shared" si="902"/>
        <v>123990.94358600871</v>
      </c>
      <c r="MI145" s="100">
        <f t="shared" si="903"/>
        <v>120369.54490029371</v>
      </c>
      <c r="MJ145" s="100">
        <f t="shared" si="904"/>
        <v>116415.02366804544</v>
      </c>
      <c r="MK145" s="100"/>
      <c r="ML145" s="100"/>
      <c r="MM145" s="100"/>
      <c r="MN145" s="100"/>
      <c r="MO145" s="100"/>
      <c r="MP145" s="100"/>
      <c r="MQ145" s="100"/>
      <c r="MR145" s="100"/>
      <c r="MS145" s="100"/>
      <c r="MT145" s="100"/>
      <c r="MU145" s="100"/>
      <c r="MV145" s="100"/>
      <c r="MW145" s="100"/>
      <c r="MX145" s="100"/>
      <c r="MY145" s="100"/>
      <c r="MZ145" s="100"/>
      <c r="NA145" s="100"/>
      <c r="NG145" s="96">
        <f>HLOOKUP(NG75,'M10'!$C$5:$BX$13,($KG$271+1),FALSE)</f>
        <v>0.25</v>
      </c>
      <c r="NH145" s="96">
        <f>HLOOKUP(NH75,'M10'!$C$5:$BX$13,($KG$271+1),FALSE)</f>
        <v>0.45</v>
      </c>
      <c r="NI145" s="96">
        <f>HLOOKUP(NI75,'M10'!$C$5:$BX$13,($KG$271+1),FALSE)</f>
        <v>0.6</v>
      </c>
      <c r="NJ145" s="96">
        <f>HLOOKUP(NJ75,'M10'!$C$5:$BX$13,($KG$271+1),FALSE)</f>
        <v>0.7</v>
      </c>
      <c r="NK145" s="96">
        <f>HLOOKUP(NK75,'M10'!$C$5:$BX$13,($KG$271+1),FALSE)</f>
        <v>0.7</v>
      </c>
      <c r="NL145" s="96">
        <f>HLOOKUP(NL75,'M10'!$C$5:$BX$13,($KG$271+1),FALSE)</f>
        <v>0.8</v>
      </c>
      <c r="NM145" s="96">
        <f>HLOOKUP(NM75,'M10'!$C$5:$BX$13,($KG$271+1),FALSE)</f>
        <v>0.8</v>
      </c>
      <c r="NN145" s="96">
        <f>HLOOKUP(NN75,'M10'!$C$5:$BX$13,($KG$271+1),FALSE)</f>
        <v>0.8</v>
      </c>
      <c r="NO145" s="96">
        <f>HLOOKUP(NO75,'M10'!$C$5:$BX$13,($KG$271+1),FALSE)</f>
        <v>0.85</v>
      </c>
      <c r="NP145" s="96">
        <f>HLOOKUP(NP75,'M10'!$C$5:$BX$13,($KG$271+1),FALSE)</f>
        <v>0.85</v>
      </c>
      <c r="NQ145" s="96">
        <f>HLOOKUP(NQ75,'M10'!$C$5:$BX$13,($KG$271+1),FALSE)</f>
        <v>0.85</v>
      </c>
      <c r="NR145" s="96">
        <f>HLOOKUP(NR75,'M10'!$C$5:$BX$13,($KG$271+1),FALSE)</f>
        <v>0.85</v>
      </c>
      <c r="NS145" s="96">
        <f>HLOOKUP(NS75,'M10'!$C$5:$BX$13,($KG$271+1),FALSE)</f>
        <v>0.85</v>
      </c>
      <c r="NT145" s="96">
        <f>HLOOKUP(NT75,'M10'!$C$5:$BX$13,($KG$271+1),FALSE)</f>
        <v>1</v>
      </c>
      <c r="NU145" s="96">
        <f>HLOOKUP(NU75,'M10'!$C$5:$BX$13,($KG$271+1),FALSE)</f>
        <v>1</v>
      </c>
      <c r="NV145" s="96">
        <f>HLOOKUP(NV75,'M10'!$C$5:$BX$13,($KG$271+1),FALSE)</f>
        <v>1</v>
      </c>
      <c r="NW145" s="96">
        <f>HLOOKUP(NW75,'M10'!$C$5:$BX$13,($KG$271+1),FALSE)</f>
        <v>1</v>
      </c>
      <c r="NX145" s="96">
        <f>HLOOKUP(NX75,'M10'!$C$5:$BX$13,($KG$271+1),FALSE)</f>
        <v>1</v>
      </c>
      <c r="NY145" s="96">
        <f>HLOOKUP(NY75,'M10'!$C$5:$BX$13,($KG$271+1),FALSE)</f>
        <v>1</v>
      </c>
      <c r="NZ145" s="96">
        <f>HLOOKUP(NZ75,'M10'!$C$5:$BX$13,($KG$271+1),FALSE)</f>
        <v>1</v>
      </c>
      <c r="OA145" s="96">
        <f>HLOOKUP(OA75,'M10'!$C$5:$BX$13,($KG$271+1),FALSE)</f>
        <v>1</v>
      </c>
      <c r="OB145" s="96">
        <f>HLOOKUP(OB75,'M10'!$C$5:$BX$13,($KG$271+1),FALSE)</f>
        <v>1</v>
      </c>
      <c r="OC145" s="96">
        <f>HLOOKUP(OC75,'M10'!$C$5:$BX$13,($KG$271+1),FALSE)</f>
        <v>1</v>
      </c>
      <c r="OD145" s="96">
        <f>HLOOKUP(OD75,'M10'!$C$5:$BX$13,($KG$271+1),FALSE)</f>
        <v>1</v>
      </c>
      <c r="OE145" s="96">
        <f>HLOOKUP(OE75,'M10'!$C$5:$BX$13,($KG$271+1),FALSE)</f>
        <v>1</v>
      </c>
      <c r="OF145" s="96">
        <f>HLOOKUP(OF75,'M10'!$C$5:$BX$13,($KG$271+1),FALSE)</f>
        <v>1</v>
      </c>
      <c r="OG145" s="96">
        <f>HLOOKUP(OG75,'M10'!$C$5:$BX$13,($KG$271+1),FALSE)</f>
        <v>1</v>
      </c>
      <c r="OH145" s="96">
        <f>HLOOKUP(OH75,'M10'!$C$5:$BX$13,($KG$271+1),FALSE)</f>
        <v>1</v>
      </c>
      <c r="OI145" s="96">
        <f>HLOOKUP(OI75,'M10'!$C$5:$BX$13,($KG$271+1),FALSE)</f>
        <v>1</v>
      </c>
      <c r="OJ145" s="96">
        <f>HLOOKUP(OJ75,'M10'!$C$5:$BX$13,($KG$271+1),FALSE)</f>
        <v>1</v>
      </c>
      <c r="OK145" s="96">
        <f>HLOOKUP(OK75,'M10'!$C$5:$BX$13,($KG$271+1),FALSE)</f>
        <v>1</v>
      </c>
      <c r="OL145" s="96">
        <f>HLOOKUP(OL75,'M10'!$C$5:$BX$13,($KG$271+1),FALSE)</f>
        <v>1</v>
      </c>
      <c r="OM145" s="96">
        <f>HLOOKUP(OM75,'M10'!$C$5:$BX$13,($KG$271+1),FALSE)</f>
        <v>1</v>
      </c>
      <c r="ON145" s="96">
        <f>HLOOKUP(ON75,'M10'!$C$5:$BX$13,($KG$271+1),FALSE)</f>
        <v>1</v>
      </c>
      <c r="OO145" s="96">
        <f>HLOOKUP(OO75,'M10'!$C$5:$BX$13,($KG$271+1),FALSE)</f>
        <v>1</v>
      </c>
      <c r="OP145" s="96">
        <f>HLOOKUP(OP75,'M10'!$C$5:$BX$13,($KG$271+1),FALSE)</f>
        <v>1</v>
      </c>
      <c r="OQ145" s="96">
        <f>HLOOKUP(OQ75,'M10'!$C$5:$BX$13,($KG$271+1),FALSE)</f>
        <v>1</v>
      </c>
      <c r="OR145" s="96">
        <f>HLOOKUP(OR75,'M10'!$C$5:$BX$13,($KG$271+1),FALSE)</f>
        <v>1</v>
      </c>
      <c r="OS145" s="96">
        <f>HLOOKUP(OS75,'M10'!$C$5:$BX$13,($KG$271+1),FALSE)</f>
        <v>1</v>
      </c>
      <c r="OT145" s="96">
        <f>HLOOKUP(OT75,'M10'!$C$5:$BX$13,($KG$271+1),FALSE)</f>
        <v>1</v>
      </c>
      <c r="OU145" s="96">
        <f>HLOOKUP(OU75,'M10'!$C$5:$BX$13,($KG$271+1),FALSE)</f>
        <v>1</v>
      </c>
      <c r="OV145" s="96">
        <f>HLOOKUP(OV75,'M10'!$C$5:$BX$13,($KG$271+1),FALSE)</f>
        <v>1</v>
      </c>
      <c r="OW145" s="96">
        <f>HLOOKUP(OW75,'M10'!$C$5:$BX$13,($KG$271+1),FALSE)</f>
        <v>1</v>
      </c>
      <c r="OX145" s="96">
        <f>HLOOKUP(OX75,'M10'!$C$5:$BX$13,($KG$271+1),FALSE)</f>
        <v>1</v>
      </c>
      <c r="OY145" s="96">
        <f>HLOOKUP(OY75,'M10'!$C$5:$BX$13,($KG$271+1),FALSE)</f>
        <v>1</v>
      </c>
      <c r="OZ145" s="96">
        <f>HLOOKUP(OZ75,'M10'!$C$5:$BX$13,($KG$271+1),FALSE)</f>
        <v>1</v>
      </c>
      <c r="PA145" s="96">
        <f>HLOOKUP(PA75,'M10'!$C$5:$BX$13,($KG$271+1),FALSE)</f>
        <v>1</v>
      </c>
      <c r="PB145" s="96">
        <f>HLOOKUP(PB75,'M10'!$C$5:$BX$13,($KG$271+1),FALSE)</f>
        <v>1</v>
      </c>
      <c r="PC145" s="96">
        <f>HLOOKUP(PC75,'M10'!$C$5:$BX$13,($KG$271+1),FALSE)</f>
        <v>1</v>
      </c>
      <c r="PD145" s="96">
        <f>HLOOKUP(PD75,'M10'!$C$5:$BX$13,($KG$271+1),FALSE)</f>
        <v>1</v>
      </c>
      <c r="PE145" s="96">
        <f>HLOOKUP(PE75,'M10'!$C$5:$BX$13,($KG$271+1),FALSE)</f>
        <v>1</v>
      </c>
      <c r="PF145" s="96">
        <f>HLOOKUP(PF75,'M10'!$C$5:$BX$13,($KG$271+1),FALSE)</f>
        <v>1</v>
      </c>
      <c r="PG145" s="96">
        <f>HLOOKUP(PG75,'M10'!$C$5:$BX$13,($KG$271+1),FALSE)</f>
        <v>1</v>
      </c>
      <c r="PH145" s="96">
        <f>HLOOKUP(PH75,'M10'!$C$5:$BX$13,($KG$271+1),FALSE)</f>
        <v>1</v>
      </c>
    </row>
    <row r="146" spans="1:424" x14ac:dyDescent="0.2">
      <c r="A146" s="92"/>
      <c r="B146" s="92"/>
      <c r="C146" s="92">
        <v>8</v>
      </c>
      <c r="D146" s="98">
        <f t="shared" si="743"/>
        <v>211495.88966099071</v>
      </c>
      <c r="E146" s="98">
        <f t="shared" si="744"/>
        <v>84552.382590546753</v>
      </c>
      <c r="F146" s="98">
        <f t="shared" si="745"/>
        <v>39287.942752524119</v>
      </c>
      <c r="G146" s="98">
        <f t="shared" si="746"/>
        <v>70082.297580583647</v>
      </c>
      <c r="H146" s="98">
        <f t="shared" si="747"/>
        <v>140659.6160172947</v>
      </c>
      <c r="I146" s="98">
        <f t="shared" si="748"/>
        <v>181130.99152821512</v>
      </c>
      <c r="J146" s="98">
        <f t="shared" si="749"/>
        <v>225137.96575347555</v>
      </c>
      <c r="K146" s="98">
        <f t="shared" si="750"/>
        <v>250002.3361589819</v>
      </c>
      <c r="L146" s="98">
        <f t="shared" si="751"/>
        <v>265585.67510483251</v>
      </c>
      <c r="M146" s="98">
        <f t="shared" si="752"/>
        <v>274983.76311078412</v>
      </c>
      <c r="N146" s="98">
        <f t="shared" si="753"/>
        <v>279825.04826434556</v>
      </c>
      <c r="O146" s="98">
        <f t="shared" si="754"/>
        <v>281344.98727295425</v>
      </c>
      <c r="P146" s="98">
        <f t="shared" si="755"/>
        <v>280468.09369510319</v>
      </c>
      <c r="Q146" s="98">
        <f t="shared" si="756"/>
        <v>277881.18834814394</v>
      </c>
      <c r="R146" s="98">
        <f t="shared" si="757"/>
        <v>274092.59338584053</v>
      </c>
      <c r="S146" s="98">
        <f t="shared" si="758"/>
        <v>269477.77588020946</v>
      </c>
      <c r="T146" s="98">
        <f t="shared" si="759"/>
        <v>264313.70662681304</v>
      </c>
      <c r="U146" s="98">
        <f t="shared" si="760"/>
        <v>258804.40697436983</v>
      </c>
      <c r="V146" s="98">
        <f t="shared" si="761"/>
        <v>258804.40697436983</v>
      </c>
      <c r="W146" s="98">
        <f t="shared" si="762"/>
        <v>250357.37363051798</v>
      </c>
      <c r="X146" s="98">
        <f t="shared" si="763"/>
        <v>245976.77638361033</v>
      </c>
      <c r="Y146" s="98">
        <f t="shared" si="764"/>
        <v>241556.2820353389</v>
      </c>
      <c r="Z146" s="98">
        <f t="shared" si="765"/>
        <v>237131.5032426893</v>
      </c>
      <c r="AA146" s="98">
        <f t="shared" si="766"/>
        <v>232730.15335130191</v>
      </c>
      <c r="AB146" s="98">
        <f t="shared" si="767"/>
        <v>228373.63832245316</v>
      </c>
      <c r="AC146" s="98">
        <f t="shared" si="768"/>
        <v>224078.32525801045</v>
      </c>
      <c r="AD146" s="98">
        <f t="shared" si="769"/>
        <v>219856.5549279135</v>
      </c>
      <c r="AE146" s="98">
        <f t="shared" si="770"/>
        <v>215717.45136325093</v>
      </c>
      <c r="AF146" s="98">
        <f t="shared" si="771"/>
        <v>211667.57029733749</v>
      </c>
      <c r="AG146" s="98">
        <f t="shared" si="772"/>
        <v>207711.41938487376</v>
      </c>
      <c r="AH146" s="98">
        <f t="shared" si="773"/>
        <v>203851.87618883164</v>
      </c>
      <c r="AI146" s="98">
        <f t="shared" si="774"/>
        <v>200090.52448336792</v>
      </c>
      <c r="AJ146" s="98">
        <f t="shared" si="775"/>
        <v>196427.92515125778</v>
      </c>
      <c r="AK146" s="98">
        <f t="shared" si="776"/>
        <v>192863.83459985969</v>
      </c>
      <c r="AL146" s="98">
        <f t="shared" si="777"/>
        <v>189397.38097947722</v>
      </c>
      <c r="AM146" s="98">
        <f t="shared" si="778"/>
        <v>186027.20640631966</v>
      </c>
      <c r="AN146" s="98">
        <f t="shared" si="779"/>
        <v>189913.02749546897</v>
      </c>
      <c r="AO146" s="98">
        <f t="shared" si="780"/>
        <v>187052.22569708017</v>
      </c>
      <c r="AP146" s="98">
        <f t="shared" si="781"/>
        <v>185368.97509817471</v>
      </c>
      <c r="AQ146" s="98">
        <f t="shared" si="782"/>
        <v>183547.55751085869</v>
      </c>
      <c r="AR146" s="98">
        <f t="shared" si="783"/>
        <v>181608.11896968048</v>
      </c>
      <c r="AS146" s="98">
        <f t="shared" si="784"/>
        <v>179568.85891230329</v>
      </c>
      <c r="AT146" s="98">
        <f t="shared" si="785"/>
        <v>177446.17545615227</v>
      </c>
      <c r="AU146" s="98">
        <f t="shared" si="786"/>
        <v>175254.80664756507</v>
      </c>
      <c r="AV146" s="98">
        <f t="shared" si="787"/>
        <v>173007.96610565414</v>
      </c>
      <c r="AW146" s="98">
        <f t="shared" si="788"/>
        <v>170717.47199272219</v>
      </c>
      <c r="AX146" s="98">
        <f t="shared" si="789"/>
        <v>168393.8686437927</v>
      </c>
      <c r="AY146" s="98">
        <f t="shared" si="790"/>
        <v>166046.54049894618</v>
      </c>
      <c r="AZ146" s="98">
        <f t="shared" si="791"/>
        <v>163683.81821996818</v>
      </c>
      <c r="BA146" s="98">
        <f t="shared" si="792"/>
        <v>161313.07705134657</v>
      </c>
      <c r="BB146" s="98">
        <f t="shared" si="793"/>
        <v>158940.8276165422</v>
      </c>
      <c r="BC146" s="98">
        <f t="shared" si="794"/>
        <v>156572.79943344681</v>
      </c>
      <c r="BD146" s="98">
        <f t="shared" si="795"/>
        <v>154214.0174960368</v>
      </c>
      <c r="BE146" s="98">
        <f t="shared" si="796"/>
        <v>151868.87230904418</v>
      </c>
      <c r="BF146" s="98"/>
      <c r="BG146" s="98"/>
      <c r="BH146" s="98"/>
      <c r="BI146" s="98"/>
      <c r="BJ146" s="98"/>
      <c r="BK146" s="98"/>
      <c r="BL146" s="98"/>
      <c r="BM146" s="98"/>
      <c r="BN146" s="98"/>
      <c r="BO146" s="98"/>
      <c r="BP146" s="98"/>
      <c r="BQ146" s="98"/>
      <c r="BR146" s="98"/>
      <c r="BS146" s="98"/>
      <c r="BT146" s="98"/>
      <c r="BU146" s="92"/>
      <c r="BV146" s="92"/>
      <c r="BW146" s="92"/>
      <c r="BX146" s="92"/>
      <c r="BY146" s="92"/>
      <c r="BZ146" s="92">
        <f>HLOOKUP(BZ76,'M10'!$C$5:$BX$13,($EK$143+1),FALSE)</f>
        <v>0.75</v>
      </c>
      <c r="CA146" s="92">
        <f>HLOOKUP(CA76,'M10'!$C$5:$BX$13,($EK$143+1),FALSE)</f>
        <v>0.85</v>
      </c>
      <c r="CB146" s="92">
        <f>HLOOKUP(CB76,'M10'!$C$5:$BX$13,($EK$143+1),FALSE)</f>
        <v>0.9</v>
      </c>
      <c r="CC146" s="92">
        <f>HLOOKUP(CC76,'M10'!$C$5:$BX$13,($EK$143+1),FALSE)</f>
        <v>0.95</v>
      </c>
      <c r="CD146" s="92">
        <f>HLOOKUP(CD76,'M10'!$C$5:$BX$13,($EK$143+1),FALSE)</f>
        <v>0.95</v>
      </c>
      <c r="CE146" s="92">
        <f>HLOOKUP(CE76,'M10'!$C$5:$BX$13,($EK$143+1),FALSE)</f>
        <v>1</v>
      </c>
      <c r="CF146" s="92">
        <f>HLOOKUP(CF76,'M10'!$C$5:$BX$13,($EK$143+1),FALSE)</f>
        <v>1</v>
      </c>
      <c r="CG146" s="92">
        <f>HLOOKUP(CG76,'M10'!$C$5:$BX$13,($EK$143+1),FALSE)</f>
        <v>1</v>
      </c>
      <c r="CH146" s="92">
        <f>HLOOKUP(CH76,'M10'!$C$5:$BX$13,($EK$143+1),FALSE)</f>
        <v>1</v>
      </c>
      <c r="CI146" s="92">
        <f>HLOOKUP(CI76,'M10'!$C$5:$BX$13,($EK$143+1),FALSE)</f>
        <v>1</v>
      </c>
      <c r="CJ146" s="92">
        <f>HLOOKUP(CJ76,'M10'!$C$5:$BX$13,($EK$143+1),FALSE)</f>
        <v>1</v>
      </c>
      <c r="CK146" s="92">
        <f>HLOOKUP(CK76,'M10'!$C$5:$BX$13,($EK$143+1),FALSE)</f>
        <v>1</v>
      </c>
      <c r="CL146" s="92">
        <f>HLOOKUP(CL76,'M10'!$C$5:$BX$13,($EK$143+1),FALSE)</f>
        <v>1</v>
      </c>
      <c r="CM146" s="92">
        <f>HLOOKUP(CM76,'M10'!$C$5:$BX$13,($EK$143+1),FALSE)</f>
        <v>1</v>
      </c>
      <c r="CN146" s="92">
        <f>HLOOKUP(CN76,'M10'!$C$5:$BX$13,($EK$143+1),FALSE)</f>
        <v>1</v>
      </c>
      <c r="CO146" s="92">
        <f>HLOOKUP(CO76,'M10'!$C$5:$BX$13,($EK$143+1),FALSE)</f>
        <v>1</v>
      </c>
      <c r="CP146" s="92">
        <f>HLOOKUP(CP76,'M10'!$C$5:$BX$13,($EK$143+1),FALSE)</f>
        <v>1</v>
      </c>
      <c r="CQ146" s="92">
        <f>HLOOKUP(CQ76,'M10'!$C$5:$BX$13,($EK$143+1),FALSE)</f>
        <v>1</v>
      </c>
      <c r="CR146" s="92">
        <f>HLOOKUP(CR76,'M10'!$C$5:$BX$13,($EK$143+1),FALSE)</f>
        <v>1</v>
      </c>
      <c r="CS146" s="92">
        <f>HLOOKUP(CS76,'M10'!$C$5:$BX$13,($EK$143+1),FALSE)</f>
        <v>1</v>
      </c>
      <c r="CT146" s="92">
        <f>HLOOKUP(CT76,'M10'!$C$5:$BX$13,($EK$143+1),FALSE)</f>
        <v>1</v>
      </c>
      <c r="CU146" s="92">
        <f>HLOOKUP(CU76,'M10'!$C$5:$BX$13,($EK$143+1),FALSE)</f>
        <v>1</v>
      </c>
      <c r="CV146" s="92">
        <f>HLOOKUP(CV76,'M10'!$C$5:$BX$13,($EK$143+1),FALSE)</f>
        <v>1</v>
      </c>
      <c r="CW146" s="92">
        <f>HLOOKUP(CW76,'M10'!$C$5:$BX$13,($EK$143+1),FALSE)</f>
        <v>1</v>
      </c>
      <c r="CX146" s="92">
        <f>HLOOKUP(CX76,'M10'!$C$5:$BX$13,($EK$143+1),FALSE)</f>
        <v>1</v>
      </c>
      <c r="CY146" s="92">
        <f>HLOOKUP(CY76,'M10'!$C$5:$BX$13,($EK$143+1),FALSE)</f>
        <v>1</v>
      </c>
      <c r="CZ146" s="92">
        <f>HLOOKUP(CZ76,'M10'!$C$5:$BX$13,($EK$143+1),FALSE)</f>
        <v>1</v>
      </c>
      <c r="DA146" s="92">
        <f>HLOOKUP(DA76,'M10'!$C$5:$BX$13,($EK$143+1),FALSE)</f>
        <v>1</v>
      </c>
      <c r="DB146" s="92">
        <f>HLOOKUP(DB76,'M10'!$C$5:$BX$13,($EK$143+1),FALSE)</f>
        <v>1</v>
      </c>
      <c r="DC146" s="92">
        <f>HLOOKUP(DC76,'M10'!$C$5:$BX$13,($EK$143+1),FALSE)</f>
        <v>1</v>
      </c>
      <c r="DD146" s="92">
        <f>HLOOKUP(DD76,'M10'!$C$5:$BX$13,($EK$143+1),FALSE)</f>
        <v>1</v>
      </c>
      <c r="DE146" s="92">
        <f>HLOOKUP(DE76,'M10'!$C$5:$BX$13,($EK$143+1),FALSE)</f>
        <v>1</v>
      </c>
      <c r="DF146" s="92">
        <f>HLOOKUP(DF76,'M10'!$C$5:$BX$13,($EK$143+1),FALSE)</f>
        <v>1</v>
      </c>
      <c r="DG146" s="92">
        <f>HLOOKUP(DG76,'M10'!$C$5:$BX$13,($EK$143+1),FALSE)</f>
        <v>1</v>
      </c>
      <c r="DH146" s="92">
        <f>HLOOKUP(DH76,'M10'!$C$5:$BX$13,($EK$143+1),FALSE)</f>
        <v>1</v>
      </c>
      <c r="DI146" s="92">
        <f>HLOOKUP(DI76,'M10'!$C$5:$BX$13,($EK$143+1),FALSE)</f>
        <v>1</v>
      </c>
      <c r="DJ146" s="92">
        <f>HLOOKUP(DJ76,'M10'!$C$5:$BX$13,($EK$143+1),FALSE)</f>
        <v>1</v>
      </c>
      <c r="DK146" s="92">
        <f>HLOOKUP(DK76,'M10'!$C$5:$BX$13,($EK$143+1),FALSE)</f>
        <v>1</v>
      </c>
      <c r="DL146" s="92">
        <f>HLOOKUP(DL76,'M10'!$C$5:$BX$13,($EK$143+1),FALSE)</f>
        <v>1</v>
      </c>
      <c r="DM146" s="92">
        <f>HLOOKUP(DM76,'M10'!$C$5:$BX$13,($EK$143+1),FALSE)</f>
        <v>1</v>
      </c>
      <c r="DN146" s="92">
        <f>HLOOKUP(DN76,'M10'!$C$5:$BX$13,($EK$143+1),FALSE)</f>
        <v>1</v>
      </c>
      <c r="DO146" s="92">
        <f>HLOOKUP(DO76,'M10'!$C$5:$BX$13,($EK$143+1),FALSE)</f>
        <v>1</v>
      </c>
      <c r="DP146" s="92">
        <f>HLOOKUP(DP76,'M10'!$C$5:$BX$13,($EK$143+1),FALSE)</f>
        <v>1</v>
      </c>
      <c r="DQ146" s="92">
        <f>HLOOKUP(DQ76,'M10'!$C$5:$BX$13,($EK$143+1),FALSE)</f>
        <v>1</v>
      </c>
      <c r="DR146" s="92">
        <f>HLOOKUP(DR76,'M10'!$C$5:$BX$13,($EK$143+1),FALSE)</f>
        <v>1</v>
      </c>
      <c r="DS146" s="92">
        <f>HLOOKUP(DS76,'M10'!$C$5:$BX$13,($EK$143+1),FALSE)</f>
        <v>1</v>
      </c>
      <c r="DT146" s="92">
        <f>HLOOKUP(DT76,'M10'!$C$5:$BX$13,($EK$143+1),FALSE)</f>
        <v>1</v>
      </c>
      <c r="DU146" s="92">
        <f>HLOOKUP(DU76,'M10'!$C$5:$BX$13,($EK$143+1),FALSE)</f>
        <v>1</v>
      </c>
      <c r="DV146" s="92">
        <f>HLOOKUP(DV76,'M10'!$C$5:$BX$13,($EK$143+1),FALSE)</f>
        <v>1</v>
      </c>
      <c r="DW146" s="92">
        <f>HLOOKUP(DW76,'M10'!$C$5:$BX$13,($EK$143+1),FALSE)</f>
        <v>1</v>
      </c>
      <c r="DX146" s="92">
        <f>HLOOKUP(DX76,'M10'!$C$5:$BX$13,($EK$143+1),FALSE)</f>
        <v>1</v>
      </c>
      <c r="DY146" s="92">
        <f>HLOOKUP(DY76,'M10'!$C$5:$BX$13,($EK$143+1),FALSE)</f>
        <v>1</v>
      </c>
      <c r="DZ146" s="92">
        <f>HLOOKUP(DZ76,'M10'!$C$5:$BX$13,($EK$143+1),FALSE)</f>
        <v>1</v>
      </c>
      <c r="EA146" s="92">
        <f>HLOOKUP(EA76,'M10'!$C$5:$BX$13,($EK$143+1),FALSE)</f>
        <v>1</v>
      </c>
      <c r="EB146" s="92"/>
      <c r="EC146" s="92"/>
      <c r="ED146" s="92"/>
      <c r="EE146" s="92"/>
      <c r="EF146" s="92"/>
      <c r="EG146" s="92"/>
      <c r="EH146" s="92"/>
      <c r="EI146" s="92"/>
      <c r="EJ146" s="92"/>
      <c r="EK146" s="92"/>
      <c r="EL146" s="92"/>
      <c r="EM146" s="92"/>
      <c r="EN146" s="92"/>
      <c r="EO146" s="92"/>
      <c r="EP146" s="92"/>
      <c r="EU146" s="94"/>
      <c r="EV146" s="94"/>
      <c r="EW146" s="94"/>
      <c r="EX146" s="102">
        <v>8</v>
      </c>
      <c r="EY146" s="99">
        <f t="shared" si="797"/>
        <v>42938.768407874886</v>
      </c>
      <c r="EZ146" s="99">
        <f t="shared" si="798"/>
        <v>84191.985070185241</v>
      </c>
      <c r="FA146" s="99">
        <f t="shared" si="799"/>
        <v>29259.696288407682</v>
      </c>
      <c r="FB146" s="99">
        <f t="shared" si="800"/>
        <v>83172.791036789844</v>
      </c>
      <c r="FC146" s="99">
        <f t="shared" si="801"/>
        <v>123180.96478712429</v>
      </c>
      <c r="FD146" s="99">
        <f t="shared" si="802"/>
        <v>151292.48037285512</v>
      </c>
      <c r="FE146" s="99">
        <f t="shared" si="803"/>
        <v>140507.56574335988</v>
      </c>
      <c r="FF146" s="99">
        <f t="shared" si="804"/>
        <v>130315.72788232482</v>
      </c>
      <c r="FG146" s="99">
        <f t="shared" si="805"/>
        <v>107033.32943029705</v>
      </c>
      <c r="FH146" s="99">
        <f t="shared" si="806"/>
        <v>78930.43549790846</v>
      </c>
      <c r="FI146" s="99">
        <f t="shared" si="807"/>
        <v>45825.154000513226</v>
      </c>
      <c r="FJ146" s="99">
        <f t="shared" si="808"/>
        <v>27725.022354538043</v>
      </c>
      <c r="FK146" s="99">
        <f t="shared" si="809"/>
        <v>27966.122628071444</v>
      </c>
      <c r="FL146" s="99">
        <f t="shared" si="810"/>
        <v>43039.231529517805</v>
      </c>
      <c r="FM146" s="99">
        <f t="shared" si="811"/>
        <v>59084.389233700414</v>
      </c>
      <c r="FN146" s="99">
        <f t="shared" si="812"/>
        <v>75854.179260779245</v>
      </c>
      <c r="FO146" s="99">
        <f t="shared" si="813"/>
        <v>93659.756519770643</v>
      </c>
      <c r="FP146" s="99">
        <f t="shared" si="814"/>
        <v>103165.69607118098</v>
      </c>
      <c r="FQ146" s="99">
        <f t="shared" si="815"/>
        <v>103165.69607118098</v>
      </c>
      <c r="FR146" s="99">
        <f t="shared" si="816"/>
        <v>119921.07126740906</v>
      </c>
      <c r="FS146" s="99">
        <f t="shared" si="817"/>
        <v>126524.27442957624</v>
      </c>
      <c r="FT146" s="99">
        <f t="shared" si="818"/>
        <v>132109.34585650935</v>
      </c>
      <c r="FU146" s="99">
        <f t="shared" si="819"/>
        <v>136791.39597624418</v>
      </c>
      <c r="FV146" s="99">
        <f t="shared" si="820"/>
        <v>140676.00323258273</v>
      </c>
      <c r="FW146" s="99">
        <f t="shared" si="821"/>
        <v>143858.6821197136</v>
      </c>
      <c r="FX146" s="99">
        <f t="shared" si="822"/>
        <v>146425.05363573259</v>
      </c>
      <c r="FY146" s="99">
        <f t="shared" si="823"/>
        <v>148451.38493469189</v>
      </c>
      <c r="FZ146" s="99">
        <f t="shared" si="824"/>
        <v>150005.3077639867</v>
      </c>
      <c r="GA146" s="99">
        <f t="shared" si="825"/>
        <v>151146.60498278076</v>
      </c>
      <c r="GB146" s="99">
        <f t="shared" si="826"/>
        <v>151928.00098832912</v>
      </c>
      <c r="GC146" s="99">
        <f t="shared" si="827"/>
        <v>152395.91982531094</v>
      </c>
      <c r="GD146" s="99">
        <f t="shared" si="828"/>
        <v>152591.19179565427</v>
      </c>
      <c r="GE146" s="99">
        <f t="shared" si="829"/>
        <v>152549.69980936279</v>
      </c>
      <c r="GF146" s="99">
        <f t="shared" si="830"/>
        <v>152302.96303475363</v>
      </c>
      <c r="GG146" s="99">
        <f t="shared" si="831"/>
        <v>151878.65914293789</v>
      </c>
      <c r="GH146" s="99">
        <f t="shared" si="832"/>
        <v>151301.08854762977</v>
      </c>
      <c r="GI146" s="99">
        <f t="shared" si="833"/>
        <v>164973.09167353762</v>
      </c>
      <c r="GJ146" s="99">
        <f t="shared" si="834"/>
        <v>172475.15872866529</v>
      </c>
      <c r="GK146" s="99">
        <f t="shared" si="835"/>
        <v>174973.55868821687</v>
      </c>
      <c r="GL146" s="99">
        <f t="shared" si="836"/>
        <v>176722.3500437781</v>
      </c>
      <c r="GM146" s="99">
        <f t="shared" si="837"/>
        <v>177785.54973027864</v>
      </c>
      <c r="GN146" s="99">
        <f t="shared" si="838"/>
        <v>178225.8119260401</v>
      </c>
      <c r="GO146" s="99">
        <f t="shared" si="839"/>
        <v>178103.65835287943</v>
      </c>
      <c r="GP146" s="99">
        <f t="shared" si="840"/>
        <v>177476.91997667076</v>
      </c>
      <c r="GQ146" s="99">
        <f t="shared" si="841"/>
        <v>176400.35278249416</v>
      </c>
      <c r="GR146" s="99">
        <f t="shared" si="842"/>
        <v>174925.39504643562</v>
      </c>
      <c r="GS146" s="99">
        <f t="shared" si="843"/>
        <v>173100.03802842888</v>
      </c>
      <c r="GT146" s="99">
        <f t="shared" si="844"/>
        <v>170968.78617304016</v>
      </c>
      <c r="GU146" s="99">
        <f t="shared" si="845"/>
        <v>168572.68667331352</v>
      </c>
      <c r="GV146" s="99">
        <f t="shared" si="846"/>
        <v>165949.41160549209</v>
      </c>
      <c r="GW146" s="99">
        <f t="shared" si="847"/>
        <v>163133.37878167597</v>
      </c>
      <c r="GX146" s="99">
        <f t="shared" si="848"/>
        <v>160155.90001164051</v>
      </c>
      <c r="GY146" s="99">
        <f t="shared" si="849"/>
        <v>157045.34764258144</v>
      </c>
      <c r="GZ146" s="99">
        <f t="shared" si="850"/>
        <v>153827.33209064257</v>
      </c>
      <c r="HA146" s="99"/>
      <c r="HB146" s="99"/>
      <c r="HC146" s="99"/>
      <c r="HD146" s="99"/>
      <c r="HE146" s="99"/>
      <c r="HF146" s="99"/>
      <c r="HG146" s="99"/>
      <c r="HH146" s="99"/>
      <c r="HI146" s="99"/>
      <c r="HJ146" s="99"/>
      <c r="HK146" s="99"/>
      <c r="HL146" s="99"/>
      <c r="HM146" s="99"/>
      <c r="HN146" s="99"/>
      <c r="HO146" s="99"/>
      <c r="HP146" s="99"/>
      <c r="HQ146" s="99"/>
      <c r="HR146" s="94"/>
      <c r="HS146" s="94"/>
      <c r="HT146" s="94"/>
      <c r="HU146" s="94"/>
      <c r="HV146" s="94"/>
      <c r="HW146" s="94">
        <f>HLOOKUP(HW76,'M10'!$C$5:$BX$13,($KA$141+1),FALSE)</f>
        <v>0.45</v>
      </c>
      <c r="HX146" s="94">
        <f>HLOOKUP(HX76,'M10'!$C$5:$BX$13,($KA$141+1),FALSE)</f>
        <v>0.7</v>
      </c>
      <c r="HY146" s="94">
        <f>HLOOKUP(HY76,'M10'!$C$5:$BX$13,($KA$141+1),FALSE)</f>
        <v>0.8</v>
      </c>
      <c r="HZ146" s="94">
        <f>HLOOKUP(HZ76,'M10'!$C$5:$BX$13,($KA$141+1),FALSE)</f>
        <v>0.85</v>
      </c>
      <c r="IA146" s="94">
        <f>HLOOKUP(IA76,'M10'!$C$5:$BX$13,($KA$141+1),FALSE)</f>
        <v>0.85</v>
      </c>
      <c r="IB146" s="94">
        <f>HLOOKUP(IB76,'M10'!$C$5:$BX$13,($KA$141+1),FALSE)</f>
        <v>0.9</v>
      </c>
      <c r="IC146" s="94">
        <f>HLOOKUP(IC76,'M10'!$C$5:$BX$13,($KA$141+1),FALSE)</f>
        <v>0.9</v>
      </c>
      <c r="ID146" s="94">
        <f>HLOOKUP(ID76,'M10'!$C$5:$BX$13,($KA$141+1),FALSE)</f>
        <v>0.95</v>
      </c>
      <c r="IE146" s="94">
        <f>HLOOKUP(IE76,'M10'!$C$5:$BX$13,($KA$141+1),FALSE)</f>
        <v>0.95</v>
      </c>
      <c r="IF146" s="94">
        <f>HLOOKUP(IF76,'M10'!$C$5:$BX$13,($KA$141+1),FALSE)</f>
        <v>0.95</v>
      </c>
      <c r="IG146" s="94">
        <f>HLOOKUP(IG76,'M10'!$C$5:$BX$13,($KA$141+1),FALSE)</f>
        <v>0.95</v>
      </c>
      <c r="IH146" s="94">
        <f>HLOOKUP(IH76,'M10'!$C$5:$BX$13,($KA$141+1),FALSE)</f>
        <v>0.95</v>
      </c>
      <c r="II146" s="94">
        <f>HLOOKUP(II76,'M10'!$C$5:$BX$13,($KA$141+1),FALSE)</f>
        <v>1</v>
      </c>
      <c r="IJ146" s="94">
        <f>HLOOKUP(IJ76,'M10'!$C$5:$BX$13,($KA$141+1),FALSE)</f>
        <v>1</v>
      </c>
      <c r="IK146" s="94">
        <f>HLOOKUP(IK76,'M10'!$C$5:$BX$13,($KA$141+1),FALSE)</f>
        <v>1</v>
      </c>
      <c r="IL146" s="94">
        <f>HLOOKUP(IL76,'M10'!$C$5:$BX$13,($KA$141+1),FALSE)</f>
        <v>1</v>
      </c>
      <c r="IM146" s="94">
        <f>HLOOKUP(IM76,'M10'!$C$5:$BX$13,($KA$141+1),FALSE)</f>
        <v>1</v>
      </c>
      <c r="IN146" s="94">
        <f>HLOOKUP(IN76,'M10'!$C$5:$BX$13,($KA$141+1),FALSE)</f>
        <v>1</v>
      </c>
      <c r="IO146" s="94">
        <f>HLOOKUP(IO76,'M10'!$C$5:$BX$13,($KA$141+1),FALSE)</f>
        <v>1</v>
      </c>
      <c r="IP146" s="94">
        <f>HLOOKUP(IP76,'M10'!$C$5:$BX$13,($KA$141+1),FALSE)</f>
        <v>1</v>
      </c>
      <c r="IQ146" s="94">
        <f>HLOOKUP(IQ76,'M10'!$C$5:$BX$13,($KA$141+1),FALSE)</f>
        <v>1</v>
      </c>
      <c r="IR146" s="94">
        <f>HLOOKUP(IR76,'M10'!$C$5:$BX$13,($KA$141+1),FALSE)</f>
        <v>1</v>
      </c>
      <c r="IS146" s="94">
        <f>HLOOKUP(IS76,'M10'!$C$5:$BX$13,($KA$141+1),FALSE)</f>
        <v>1</v>
      </c>
      <c r="IT146" s="94">
        <f>HLOOKUP(IT76,'M10'!$C$5:$BX$13,($KA$141+1),FALSE)</f>
        <v>1</v>
      </c>
      <c r="IU146" s="94">
        <f>HLOOKUP(IU76,'M10'!$C$5:$BX$13,($KA$141+1),FALSE)</f>
        <v>1</v>
      </c>
      <c r="IV146" s="94">
        <f>HLOOKUP(IV76,'M10'!$C$5:$BX$13,($KA$141+1),FALSE)</f>
        <v>1</v>
      </c>
      <c r="IW146" s="94">
        <f>HLOOKUP(IW76,'M10'!$C$5:$BX$13,($KA$141+1),FALSE)</f>
        <v>1</v>
      </c>
      <c r="IX146" s="94">
        <f>HLOOKUP(IX76,'M10'!$C$5:$BX$13,($KA$141+1),FALSE)</f>
        <v>1</v>
      </c>
      <c r="IY146" s="94">
        <f>HLOOKUP(IY76,'M10'!$C$5:$BX$13,($KA$141+1),FALSE)</f>
        <v>1</v>
      </c>
      <c r="IZ146" s="94">
        <f>HLOOKUP(IZ76,'M10'!$C$5:$BX$13,($KA$141+1),FALSE)</f>
        <v>1</v>
      </c>
      <c r="JA146" s="94">
        <f>HLOOKUP(JA76,'M10'!$C$5:$BX$13,($KA$141+1),FALSE)</f>
        <v>1</v>
      </c>
      <c r="JB146" s="94">
        <f>HLOOKUP(JB76,'M10'!$C$5:$BX$13,($KA$141+1),FALSE)</f>
        <v>1</v>
      </c>
      <c r="JC146" s="94">
        <f>HLOOKUP(JC76,'M10'!$C$5:$BX$13,($KA$141+1),FALSE)</f>
        <v>1</v>
      </c>
      <c r="JD146" s="94">
        <f>HLOOKUP(JD76,'M10'!$C$5:$BX$13,($KA$141+1),FALSE)</f>
        <v>1</v>
      </c>
      <c r="JE146" s="94">
        <f>HLOOKUP(JE76,'M10'!$C$5:$BX$13,($KA$141+1),FALSE)</f>
        <v>1</v>
      </c>
      <c r="JF146" s="94">
        <f>HLOOKUP(JF76,'M10'!$C$5:$BX$13,($KA$141+1),FALSE)</f>
        <v>1</v>
      </c>
      <c r="JG146" s="94">
        <f>HLOOKUP(JG76,'M10'!$C$5:$BX$13,($KA$141+1),FALSE)</f>
        <v>1</v>
      </c>
      <c r="JH146" s="94">
        <f>HLOOKUP(JH76,'M10'!$C$5:$BX$13,($KA$141+1),FALSE)</f>
        <v>1</v>
      </c>
      <c r="JI146" s="94">
        <f>HLOOKUP(JI76,'M10'!$C$5:$BX$13,($KA$141+1),FALSE)</f>
        <v>1</v>
      </c>
      <c r="JJ146" s="94">
        <f>HLOOKUP(JJ76,'M10'!$C$5:$BX$13,($KA$141+1),FALSE)</f>
        <v>1</v>
      </c>
      <c r="JK146" s="94">
        <f>HLOOKUP(JK76,'M10'!$C$5:$BX$13,($KA$141+1),FALSE)</f>
        <v>1</v>
      </c>
      <c r="JL146" s="94">
        <f>HLOOKUP(JL76,'M10'!$C$5:$BX$13,($KA$141+1),FALSE)</f>
        <v>1</v>
      </c>
      <c r="JM146" s="94">
        <f>HLOOKUP(JM76,'M10'!$C$5:$BX$13,($KA$141+1),FALSE)</f>
        <v>1</v>
      </c>
      <c r="JN146" s="94">
        <f>HLOOKUP(JN76,'M10'!$C$5:$BX$13,($KA$141+1),FALSE)</f>
        <v>1</v>
      </c>
      <c r="JO146" s="94">
        <f>HLOOKUP(JO76,'M10'!$C$5:$BX$13,($KA$141+1),FALSE)</f>
        <v>1</v>
      </c>
      <c r="JP146" s="94">
        <f>HLOOKUP(JP76,'M10'!$C$5:$BX$13,($KA$141+1),FALSE)</f>
        <v>1</v>
      </c>
      <c r="JQ146" s="94">
        <f>HLOOKUP(JQ76,'M10'!$C$5:$BX$13,($KA$141+1),FALSE)</f>
        <v>1</v>
      </c>
      <c r="JR146" s="94">
        <f>HLOOKUP(JR76,'M10'!$C$5:$BX$13,($KA$141+1),FALSE)</f>
        <v>1</v>
      </c>
      <c r="JS146" s="94">
        <f>HLOOKUP(JS76,'M10'!$C$5:$BX$13,($KA$141+1),FALSE)</f>
        <v>1</v>
      </c>
      <c r="JT146" s="94">
        <f>HLOOKUP(JT76,'M10'!$C$5:$BX$13,($KA$141+1),FALSE)</f>
        <v>1</v>
      </c>
      <c r="JU146" s="94">
        <f>HLOOKUP(JU76,'M10'!$C$5:$BX$13,($KA$141+1),FALSE)</f>
        <v>1</v>
      </c>
      <c r="JV146" s="94">
        <f>HLOOKUP(JV76,'M10'!$C$5:$BX$13,($KA$141+1),FALSE)</f>
        <v>1</v>
      </c>
      <c r="JW146" s="94">
        <f>HLOOKUP(JW76,'M10'!$C$5:$BX$13,($KA$141+1),FALSE)</f>
        <v>1</v>
      </c>
      <c r="JX146" s="94">
        <f>HLOOKUP(JX76,'M10'!$C$5:$BX$13,($KA$141+1),FALSE)</f>
        <v>1</v>
      </c>
      <c r="JY146" s="94"/>
      <c r="JZ146" s="94"/>
      <c r="KA146" s="94"/>
      <c r="KB146" s="277"/>
      <c r="KC146" s="277"/>
      <c r="KD146" s="277"/>
      <c r="KF146" s="96" t="s">
        <v>137</v>
      </c>
      <c r="KH146" s="96">
        <v>8</v>
      </c>
      <c r="KI146" s="100">
        <f t="shared" si="851"/>
        <v>35101.492602038852</v>
      </c>
      <c r="KJ146" s="100">
        <f t="shared" si="852"/>
        <v>49145.869709367922</v>
      </c>
      <c r="KK146" s="100">
        <f t="shared" si="853"/>
        <v>4322.4755770732982</v>
      </c>
      <c r="KL146" s="100">
        <f t="shared" si="854"/>
        <v>60189.226876415327</v>
      </c>
      <c r="KM146" s="100">
        <f t="shared" si="855"/>
        <v>55687.722039546446</v>
      </c>
      <c r="KN146" s="100">
        <f t="shared" si="856"/>
        <v>12594.531276502003</v>
      </c>
      <c r="KO146" s="100">
        <f t="shared" si="857"/>
        <v>44910.443086708656</v>
      </c>
      <c r="KP146" s="100">
        <f t="shared" si="858"/>
        <v>68689.037793737414</v>
      </c>
      <c r="KQ146" s="100">
        <f t="shared" si="859"/>
        <v>69686.382092512416</v>
      </c>
      <c r="KR146" s="100">
        <f t="shared" si="860"/>
        <v>49372.477821345463</v>
      </c>
      <c r="KS146" s="100">
        <f t="shared" si="861"/>
        <v>25593.610869501794</v>
      </c>
      <c r="KT146" s="100">
        <f t="shared" si="862"/>
        <v>9657.9110757737981</v>
      </c>
      <c r="KU146" s="100">
        <f t="shared" si="863"/>
        <v>25222.050866587269</v>
      </c>
      <c r="KV146" s="100">
        <f t="shared" si="864"/>
        <v>49464.71619417832</v>
      </c>
      <c r="KW146" s="100">
        <f t="shared" si="865"/>
        <v>62499.00421261548</v>
      </c>
      <c r="KX146" s="100">
        <f t="shared" si="866"/>
        <v>73880.615282220184</v>
      </c>
      <c r="KY146" s="100">
        <f t="shared" si="867"/>
        <v>68320.090011607812</v>
      </c>
      <c r="KZ146" s="100">
        <f t="shared" si="868"/>
        <v>77210.799890689406</v>
      </c>
      <c r="LA146" s="100">
        <f t="shared" si="869"/>
        <v>77210.799890689406</v>
      </c>
      <c r="LB146" s="100">
        <f t="shared" si="870"/>
        <v>71330.455785817729</v>
      </c>
      <c r="LC146" s="100">
        <f t="shared" si="871"/>
        <v>66116.223163025468</v>
      </c>
      <c r="LD146" s="100">
        <f t="shared" si="872"/>
        <v>59925.799984387893</v>
      </c>
      <c r="LE146" s="100">
        <f t="shared" si="873"/>
        <v>53089.507976893394</v>
      </c>
      <c r="LF146" s="100">
        <f t="shared" si="874"/>
        <v>45885.802762010193</v>
      </c>
      <c r="LG146" s="100">
        <f t="shared" si="875"/>
        <v>38553.536597726648</v>
      </c>
      <c r="LH146" s="100">
        <f t="shared" si="876"/>
        <v>31311.973668824194</v>
      </c>
      <c r="LI146" s="100">
        <f t="shared" si="877"/>
        <v>24399.830129824528</v>
      </c>
      <c r="LJ146" s="100">
        <f t="shared" si="878"/>
        <v>18170.032026130953</v>
      </c>
      <c r="LK146" s="100">
        <f t="shared" si="879"/>
        <v>13339.306710832207</v>
      </c>
      <c r="LL146" s="100">
        <f t="shared" si="880"/>
        <v>11316.430994924156</v>
      </c>
      <c r="LM146" s="100">
        <f t="shared" si="881"/>
        <v>12954.189041280884</v>
      </c>
      <c r="LN146" s="100">
        <f t="shared" si="882"/>
        <v>16842.3360751289</v>
      </c>
      <c r="LO146" s="100">
        <f t="shared" si="883"/>
        <v>21498.294479416629</v>
      </c>
      <c r="LP146" s="100">
        <f t="shared" si="884"/>
        <v>26278.703767199848</v>
      </c>
      <c r="LQ146" s="100">
        <f t="shared" si="885"/>
        <v>30937.011139332684</v>
      </c>
      <c r="LR146" s="100">
        <f t="shared" si="886"/>
        <v>35372.923002319534</v>
      </c>
      <c r="LS146" s="100">
        <f t="shared" si="887"/>
        <v>64452.505079121111</v>
      </c>
      <c r="LT146" s="100">
        <f t="shared" si="888"/>
        <v>95070.300698830892</v>
      </c>
      <c r="LU146" s="100">
        <f t="shared" si="889"/>
        <v>108336.2689532166</v>
      </c>
      <c r="LV146" s="100">
        <f t="shared" si="890"/>
        <v>119968.02636136219</v>
      </c>
      <c r="LW146" s="100">
        <f t="shared" si="891"/>
        <v>129863.81443953096</v>
      </c>
      <c r="LX146" s="100">
        <f t="shared" si="892"/>
        <v>137986.70377827101</v>
      </c>
      <c r="LY146" s="100">
        <f t="shared" si="893"/>
        <v>144352.46022726357</v>
      </c>
      <c r="LZ146" s="100">
        <f t="shared" si="894"/>
        <v>149018.50354462839</v>
      </c>
      <c r="MA146" s="100">
        <f t="shared" si="895"/>
        <v>152073.97109460615</v>
      </c>
      <c r="MB146" s="100">
        <f t="shared" si="896"/>
        <v>153630.95788096022</v>
      </c>
      <c r="MC146" s="100">
        <f t="shared" si="897"/>
        <v>153816.96822794055</v>
      </c>
      <c r="MD146" s="100">
        <f t="shared" si="898"/>
        <v>152768.5625580482</v>
      </c>
      <c r="ME146" s="100">
        <f t="shared" si="899"/>
        <v>150626.13837861753</v>
      </c>
      <c r="MF146" s="100">
        <f t="shared" si="900"/>
        <v>147529.75338052987</v>
      </c>
      <c r="MG146" s="100">
        <f t="shared" si="901"/>
        <v>143615.88007530797</v>
      </c>
      <c r="MH146" s="100">
        <f t="shared" si="902"/>
        <v>139014.97337892739</v>
      </c>
      <c r="MI146" s="100">
        <f t="shared" si="903"/>
        <v>133849.73237701767</v>
      </c>
      <c r="MJ146" s="100">
        <f t="shared" si="904"/>
        <v>128233.9427910994</v>
      </c>
      <c r="MK146" s="100"/>
      <c r="ML146" s="100"/>
      <c r="MM146" s="100"/>
      <c r="MN146" s="100"/>
      <c r="MO146" s="100"/>
      <c r="MP146" s="100"/>
      <c r="MQ146" s="100"/>
      <c r="MR146" s="100"/>
      <c r="MS146" s="100"/>
      <c r="MT146" s="100"/>
      <c r="MU146" s="100"/>
      <c r="MV146" s="100"/>
      <c r="MW146" s="100"/>
      <c r="MX146" s="100"/>
      <c r="MY146" s="100"/>
      <c r="MZ146" s="100"/>
      <c r="NA146" s="100"/>
      <c r="NG146" s="96">
        <f>HLOOKUP(NG76,'M10'!$C$5:$BX$13,($KG$271+1),FALSE)</f>
        <v>0.25</v>
      </c>
      <c r="NH146" s="96">
        <f>HLOOKUP(NH76,'M10'!$C$5:$BX$13,($KG$271+1),FALSE)</f>
        <v>0.45</v>
      </c>
      <c r="NI146" s="96">
        <f>HLOOKUP(NI76,'M10'!$C$5:$BX$13,($KG$271+1),FALSE)</f>
        <v>0.6</v>
      </c>
      <c r="NJ146" s="96">
        <f>HLOOKUP(NJ76,'M10'!$C$5:$BX$13,($KG$271+1),FALSE)</f>
        <v>0.7</v>
      </c>
      <c r="NK146" s="96">
        <f>HLOOKUP(NK76,'M10'!$C$5:$BX$13,($KG$271+1),FALSE)</f>
        <v>0.7</v>
      </c>
      <c r="NL146" s="96">
        <f>HLOOKUP(NL76,'M10'!$C$5:$BX$13,($KG$271+1),FALSE)</f>
        <v>0.8</v>
      </c>
      <c r="NM146" s="96">
        <f>HLOOKUP(NM76,'M10'!$C$5:$BX$13,($KG$271+1),FALSE)</f>
        <v>0.8</v>
      </c>
      <c r="NN146" s="96">
        <f>HLOOKUP(NN76,'M10'!$C$5:$BX$13,($KG$271+1),FALSE)</f>
        <v>0.85</v>
      </c>
      <c r="NO146" s="96">
        <f>HLOOKUP(NO76,'M10'!$C$5:$BX$13,($KG$271+1),FALSE)</f>
        <v>0.85</v>
      </c>
      <c r="NP146" s="96">
        <f>HLOOKUP(NP76,'M10'!$C$5:$BX$13,($KG$271+1),FALSE)</f>
        <v>0.85</v>
      </c>
      <c r="NQ146" s="96">
        <f>HLOOKUP(NQ76,'M10'!$C$5:$BX$13,($KG$271+1),FALSE)</f>
        <v>0.85</v>
      </c>
      <c r="NR146" s="96">
        <f>HLOOKUP(NR76,'M10'!$C$5:$BX$13,($KG$271+1),FALSE)</f>
        <v>0.85</v>
      </c>
      <c r="NS146" s="96">
        <f>HLOOKUP(NS76,'M10'!$C$5:$BX$13,($KG$271+1),FALSE)</f>
        <v>1</v>
      </c>
      <c r="NT146" s="96">
        <f>HLOOKUP(NT76,'M10'!$C$5:$BX$13,($KG$271+1),FALSE)</f>
        <v>1</v>
      </c>
      <c r="NU146" s="96">
        <f>HLOOKUP(NU76,'M10'!$C$5:$BX$13,($KG$271+1),FALSE)</f>
        <v>1</v>
      </c>
      <c r="NV146" s="96">
        <f>HLOOKUP(NV76,'M10'!$C$5:$BX$13,($KG$271+1),FALSE)</f>
        <v>1</v>
      </c>
      <c r="NW146" s="96">
        <f>HLOOKUP(NW76,'M10'!$C$5:$BX$13,($KG$271+1),FALSE)</f>
        <v>1</v>
      </c>
      <c r="NX146" s="96">
        <f>HLOOKUP(NX76,'M10'!$C$5:$BX$13,($KG$271+1),FALSE)</f>
        <v>1</v>
      </c>
      <c r="NY146" s="96">
        <f>HLOOKUP(NY76,'M10'!$C$5:$BX$13,($KG$271+1),FALSE)</f>
        <v>1</v>
      </c>
      <c r="NZ146" s="96">
        <f>HLOOKUP(NZ76,'M10'!$C$5:$BX$13,($KG$271+1),FALSE)</f>
        <v>1</v>
      </c>
      <c r="OA146" s="96">
        <f>HLOOKUP(OA76,'M10'!$C$5:$BX$13,($KG$271+1),FALSE)</f>
        <v>1</v>
      </c>
      <c r="OB146" s="96">
        <f>HLOOKUP(OB76,'M10'!$C$5:$BX$13,($KG$271+1),FALSE)</f>
        <v>1</v>
      </c>
      <c r="OC146" s="96">
        <f>HLOOKUP(OC76,'M10'!$C$5:$BX$13,($KG$271+1),FALSE)</f>
        <v>1</v>
      </c>
      <c r="OD146" s="96">
        <f>HLOOKUP(OD76,'M10'!$C$5:$BX$13,($KG$271+1),FALSE)</f>
        <v>1</v>
      </c>
      <c r="OE146" s="96">
        <f>HLOOKUP(OE76,'M10'!$C$5:$BX$13,($KG$271+1),FALSE)</f>
        <v>1</v>
      </c>
      <c r="OF146" s="96">
        <f>HLOOKUP(OF76,'M10'!$C$5:$BX$13,($KG$271+1),FALSE)</f>
        <v>1</v>
      </c>
      <c r="OG146" s="96">
        <f>HLOOKUP(OG76,'M10'!$C$5:$BX$13,($KG$271+1),FALSE)</f>
        <v>1</v>
      </c>
      <c r="OH146" s="96">
        <f>HLOOKUP(OH76,'M10'!$C$5:$BX$13,($KG$271+1),FALSE)</f>
        <v>1</v>
      </c>
      <c r="OI146" s="96">
        <f>HLOOKUP(OI76,'M10'!$C$5:$BX$13,($KG$271+1),FALSE)</f>
        <v>1</v>
      </c>
      <c r="OJ146" s="96">
        <f>HLOOKUP(OJ76,'M10'!$C$5:$BX$13,($KG$271+1),FALSE)</f>
        <v>1</v>
      </c>
      <c r="OK146" s="96">
        <f>HLOOKUP(OK76,'M10'!$C$5:$BX$13,($KG$271+1),FALSE)</f>
        <v>1</v>
      </c>
      <c r="OL146" s="96">
        <f>HLOOKUP(OL76,'M10'!$C$5:$BX$13,($KG$271+1),FALSE)</f>
        <v>1</v>
      </c>
      <c r="OM146" s="96">
        <f>HLOOKUP(OM76,'M10'!$C$5:$BX$13,($KG$271+1),FALSE)</f>
        <v>1</v>
      </c>
      <c r="ON146" s="96">
        <f>HLOOKUP(ON76,'M10'!$C$5:$BX$13,($KG$271+1),FALSE)</f>
        <v>1</v>
      </c>
      <c r="OO146" s="96">
        <f>HLOOKUP(OO76,'M10'!$C$5:$BX$13,($KG$271+1),FALSE)</f>
        <v>1</v>
      </c>
      <c r="OP146" s="96">
        <f>HLOOKUP(OP76,'M10'!$C$5:$BX$13,($KG$271+1),FALSE)</f>
        <v>1</v>
      </c>
      <c r="OQ146" s="96">
        <f>HLOOKUP(OQ76,'M10'!$C$5:$BX$13,($KG$271+1),FALSE)</f>
        <v>1</v>
      </c>
      <c r="OR146" s="96">
        <f>HLOOKUP(OR76,'M10'!$C$5:$BX$13,($KG$271+1),FALSE)</f>
        <v>1</v>
      </c>
      <c r="OS146" s="96">
        <f>HLOOKUP(OS76,'M10'!$C$5:$BX$13,($KG$271+1),FALSE)</f>
        <v>1</v>
      </c>
      <c r="OT146" s="96">
        <f>HLOOKUP(OT76,'M10'!$C$5:$BX$13,($KG$271+1),FALSE)</f>
        <v>1</v>
      </c>
      <c r="OU146" s="96">
        <f>HLOOKUP(OU76,'M10'!$C$5:$BX$13,($KG$271+1),FALSE)</f>
        <v>1</v>
      </c>
      <c r="OV146" s="96">
        <f>HLOOKUP(OV76,'M10'!$C$5:$BX$13,($KG$271+1),FALSE)</f>
        <v>1</v>
      </c>
      <c r="OW146" s="96">
        <f>HLOOKUP(OW76,'M10'!$C$5:$BX$13,($KG$271+1),FALSE)</f>
        <v>1</v>
      </c>
      <c r="OX146" s="96">
        <f>HLOOKUP(OX76,'M10'!$C$5:$BX$13,($KG$271+1),FALSE)</f>
        <v>1</v>
      </c>
      <c r="OY146" s="96">
        <f>HLOOKUP(OY76,'M10'!$C$5:$BX$13,($KG$271+1),FALSE)</f>
        <v>1</v>
      </c>
      <c r="OZ146" s="96">
        <f>HLOOKUP(OZ76,'M10'!$C$5:$BX$13,($KG$271+1),FALSE)</f>
        <v>1</v>
      </c>
      <c r="PA146" s="96">
        <f>HLOOKUP(PA76,'M10'!$C$5:$BX$13,($KG$271+1),FALSE)</f>
        <v>1</v>
      </c>
      <c r="PB146" s="96">
        <f>HLOOKUP(PB76,'M10'!$C$5:$BX$13,($KG$271+1),FALSE)</f>
        <v>1</v>
      </c>
      <c r="PC146" s="96">
        <f>HLOOKUP(PC76,'M10'!$C$5:$BX$13,($KG$271+1),FALSE)</f>
        <v>1</v>
      </c>
      <c r="PD146" s="96">
        <f>HLOOKUP(PD76,'M10'!$C$5:$BX$13,($KG$271+1),FALSE)</f>
        <v>1</v>
      </c>
      <c r="PE146" s="96">
        <f>HLOOKUP(PE76,'M10'!$C$5:$BX$13,($KG$271+1),FALSE)</f>
        <v>1</v>
      </c>
      <c r="PF146" s="96">
        <f>HLOOKUP(PF76,'M10'!$C$5:$BX$13,($KG$271+1),FALSE)</f>
        <v>1</v>
      </c>
      <c r="PG146" s="96">
        <f>HLOOKUP(PG76,'M10'!$C$5:$BX$13,($KG$271+1),FALSE)</f>
        <v>1</v>
      </c>
      <c r="PH146" s="96">
        <f>HLOOKUP(PH76,'M10'!$C$5:$BX$13,($KG$271+1),FALSE)</f>
        <v>1</v>
      </c>
    </row>
    <row r="147" spans="1:424" x14ac:dyDescent="0.2">
      <c r="A147" s="92" t="s">
        <v>137</v>
      </c>
      <c r="B147" s="92"/>
      <c r="C147" s="92">
        <v>9</v>
      </c>
      <c r="D147" s="98">
        <f t="shared" si="743"/>
        <v>226067.36990132995</v>
      </c>
      <c r="E147" s="98">
        <f t="shared" si="744"/>
        <v>172572.66493944591</v>
      </c>
      <c r="F147" s="98">
        <f t="shared" si="745"/>
        <v>111043.23504837605</v>
      </c>
      <c r="G147" s="98">
        <f t="shared" si="746"/>
        <v>49760.275818137292</v>
      </c>
      <c r="H147" s="98">
        <f t="shared" si="747"/>
        <v>78631.796918335924</v>
      </c>
      <c r="I147" s="98">
        <f t="shared" si="748"/>
        <v>130960.25512451441</v>
      </c>
      <c r="J147" s="98">
        <f t="shared" si="749"/>
        <v>187793.89826471193</v>
      </c>
      <c r="K147" s="98">
        <f t="shared" si="750"/>
        <v>221632.97723356955</v>
      </c>
      <c r="L147" s="98">
        <f t="shared" si="751"/>
        <v>247595.04488738708</v>
      </c>
      <c r="M147" s="98">
        <f t="shared" si="752"/>
        <v>265500.65853562939</v>
      </c>
      <c r="N147" s="98">
        <f t="shared" si="753"/>
        <v>277211.68484194227</v>
      </c>
      <c r="O147" s="98">
        <f t="shared" si="754"/>
        <v>284227.09518449177</v>
      </c>
      <c r="P147" s="98">
        <f t="shared" si="755"/>
        <v>287717.40782257891</v>
      </c>
      <c r="Q147" s="98">
        <f t="shared" si="756"/>
        <v>288582.24396755244</v>
      </c>
      <c r="R147" s="98">
        <f t="shared" si="757"/>
        <v>287507.19585641864</v>
      </c>
      <c r="S147" s="98">
        <f t="shared" si="758"/>
        <v>285012.4519806563</v>
      </c>
      <c r="T147" s="98">
        <f t="shared" si="759"/>
        <v>281491.84560348367</v>
      </c>
      <c r="U147" s="98">
        <f t="shared" si="760"/>
        <v>277243.23446000437</v>
      </c>
      <c r="V147" s="98">
        <f t="shared" si="761"/>
        <v>277243.23446000437</v>
      </c>
      <c r="W147" s="98">
        <f t="shared" si="762"/>
        <v>270475.1707433624</v>
      </c>
      <c r="X147" s="98">
        <f t="shared" si="763"/>
        <v>266676.89029836172</v>
      </c>
      <c r="Y147" s="98">
        <f t="shared" si="764"/>
        <v>262702.85947593022</v>
      </c>
      <c r="Z147" s="98">
        <f t="shared" si="765"/>
        <v>258610.1469280615</v>
      </c>
      <c r="AA147" s="98">
        <f t="shared" si="766"/>
        <v>254444.53936664428</v>
      </c>
      <c r="AB147" s="98">
        <f t="shared" si="767"/>
        <v>250242.68224203333</v>
      </c>
      <c r="AC147" s="98">
        <f t="shared" si="768"/>
        <v>246033.80749732253</v>
      </c>
      <c r="AD147" s="98">
        <f t="shared" si="769"/>
        <v>241841.12954930187</v>
      </c>
      <c r="AE147" s="98">
        <f t="shared" si="770"/>
        <v>237682.97470870393</v>
      </c>
      <c r="AF147" s="98">
        <f t="shared" si="771"/>
        <v>233573.69630367341</v>
      </c>
      <c r="AG147" s="98">
        <f t="shared" si="772"/>
        <v>229524.41733818105</v>
      </c>
      <c r="AH147" s="98">
        <f t="shared" si="773"/>
        <v>225543.63415666798</v>
      </c>
      <c r="AI147" s="98">
        <f t="shared" si="774"/>
        <v>221637.70790777844</v>
      </c>
      <c r="AJ147" s="98">
        <f t="shared" si="775"/>
        <v>217811.26527395088</v>
      </c>
      <c r="AK147" s="98">
        <f t="shared" si="776"/>
        <v>214067.52568917262</v>
      </c>
      <c r="AL147" s="98">
        <f t="shared" si="777"/>
        <v>210408.56888382172</v>
      </c>
      <c r="AM147" s="98">
        <f t="shared" si="778"/>
        <v>206835.5538968039</v>
      </c>
      <c r="AN147" s="98">
        <f t="shared" si="779"/>
        <v>212008.81515745184</v>
      </c>
      <c r="AO147" s="98">
        <f t="shared" si="780"/>
        <v>209545.48755029071</v>
      </c>
      <c r="AP147" s="98">
        <f t="shared" si="781"/>
        <v>207930.61403019039</v>
      </c>
      <c r="AQ147" s="98">
        <f t="shared" si="782"/>
        <v>206103.04919255181</v>
      </c>
      <c r="AR147" s="98">
        <f t="shared" si="783"/>
        <v>204091.36642627779</v>
      </c>
      <c r="AS147" s="98">
        <f t="shared" si="784"/>
        <v>201921.52208943394</v>
      </c>
      <c r="AT147" s="98">
        <f t="shared" si="785"/>
        <v>199617.02495571363</v>
      </c>
      <c r="AU147" s="98">
        <f t="shared" si="786"/>
        <v>197199.1072564417</v>
      </c>
      <c r="AV147" s="98">
        <f t="shared" si="787"/>
        <v>194686.89378838282</v>
      </c>
      <c r="AW147" s="98">
        <f t="shared" si="788"/>
        <v>192097.56648379893</v>
      </c>
      <c r="AX147" s="98">
        <f t="shared" si="789"/>
        <v>189446.52258445119</v>
      </c>
      <c r="AY147" s="98">
        <f t="shared" si="790"/>
        <v>186747.52515476366</v>
      </c>
      <c r="AZ147" s="98">
        <f t="shared" si="791"/>
        <v>184012.84513665427</v>
      </c>
      <c r="BA147" s="98">
        <f t="shared" si="792"/>
        <v>181253.39451190064</v>
      </c>
      <c r="BB147" s="98">
        <f t="shared" si="793"/>
        <v>178478.85041630166</v>
      </c>
      <c r="BC147" s="98">
        <f t="shared" si="794"/>
        <v>175697.77025947717</v>
      </c>
      <c r="BD147" s="98">
        <f t="shared" si="795"/>
        <v>172917.69805836515</v>
      </c>
      <c r="BE147" s="98">
        <f t="shared" si="796"/>
        <v>170145.26230265576</v>
      </c>
      <c r="BF147" s="98"/>
      <c r="BG147" s="98"/>
      <c r="BH147" s="98"/>
      <c r="BI147" s="98"/>
      <c r="BJ147" s="98"/>
      <c r="BK147" s="98"/>
      <c r="BL147" s="98"/>
      <c r="BM147" s="98"/>
      <c r="BN147" s="98"/>
      <c r="BO147" s="98"/>
      <c r="BP147" s="98"/>
      <c r="BQ147" s="98"/>
      <c r="BR147" s="98"/>
      <c r="BS147" s="98"/>
      <c r="BT147" s="98"/>
      <c r="BU147" s="92"/>
      <c r="BV147" s="92"/>
      <c r="BW147" s="92"/>
      <c r="BX147" s="92"/>
      <c r="BY147" s="92"/>
      <c r="BZ147" s="92">
        <f>HLOOKUP(BZ77,'M10'!$C$5:$BX$13,($EK$143+1),FALSE)</f>
        <v>0.79</v>
      </c>
      <c r="CA147" s="92">
        <f>HLOOKUP(CA77,'M10'!$C$5:$BX$13,($EK$143+1),FALSE)</f>
        <v>0.9</v>
      </c>
      <c r="CB147" s="92">
        <f>HLOOKUP(CB77,'M10'!$C$5:$BX$13,($EK$143+1),FALSE)</f>
        <v>0.95</v>
      </c>
      <c r="CC147" s="92">
        <f>HLOOKUP(CC77,'M10'!$C$5:$BX$13,($EK$143+1),FALSE)</f>
        <v>0.95</v>
      </c>
      <c r="CD147" s="92">
        <f>HLOOKUP(CD77,'M10'!$C$5:$BX$13,($EK$143+1),FALSE)</f>
        <v>1</v>
      </c>
      <c r="CE147" s="92">
        <f>HLOOKUP(CE77,'M10'!$C$5:$BX$13,($EK$143+1),FALSE)</f>
        <v>1</v>
      </c>
      <c r="CF147" s="92">
        <f>HLOOKUP(CF77,'M10'!$C$5:$BX$13,($EK$143+1),FALSE)</f>
        <v>1</v>
      </c>
      <c r="CG147" s="92">
        <f>HLOOKUP(CG77,'M10'!$C$5:$BX$13,($EK$143+1),FALSE)</f>
        <v>1</v>
      </c>
      <c r="CH147" s="92">
        <f>HLOOKUP(CH77,'M10'!$C$5:$BX$13,($EK$143+1),FALSE)</f>
        <v>1</v>
      </c>
      <c r="CI147" s="92">
        <f>HLOOKUP(CI77,'M10'!$C$5:$BX$13,($EK$143+1),FALSE)</f>
        <v>1</v>
      </c>
      <c r="CJ147" s="92">
        <f>HLOOKUP(CJ77,'M10'!$C$5:$BX$13,($EK$143+1),FALSE)</f>
        <v>1</v>
      </c>
      <c r="CK147" s="92">
        <f>HLOOKUP(CK77,'M10'!$C$5:$BX$13,($EK$143+1),FALSE)</f>
        <v>1</v>
      </c>
      <c r="CL147" s="92">
        <f>HLOOKUP(CL77,'M10'!$C$5:$BX$13,($EK$143+1),FALSE)</f>
        <v>1</v>
      </c>
      <c r="CM147" s="92">
        <f>HLOOKUP(CM77,'M10'!$C$5:$BX$13,($EK$143+1),FALSE)</f>
        <v>1</v>
      </c>
      <c r="CN147" s="92">
        <f>HLOOKUP(CN77,'M10'!$C$5:$BX$13,($EK$143+1),FALSE)</f>
        <v>1</v>
      </c>
      <c r="CO147" s="92">
        <f>HLOOKUP(CO77,'M10'!$C$5:$BX$13,($EK$143+1),FALSE)</f>
        <v>1</v>
      </c>
      <c r="CP147" s="92">
        <f>HLOOKUP(CP77,'M10'!$C$5:$BX$13,($EK$143+1),FALSE)</f>
        <v>1</v>
      </c>
      <c r="CQ147" s="92">
        <f>HLOOKUP(CQ77,'M10'!$C$5:$BX$13,($EK$143+1),FALSE)</f>
        <v>1</v>
      </c>
      <c r="CR147" s="92">
        <f>HLOOKUP(CR77,'M10'!$C$5:$BX$13,($EK$143+1),FALSE)</f>
        <v>1</v>
      </c>
      <c r="CS147" s="92">
        <f>HLOOKUP(CS77,'M10'!$C$5:$BX$13,($EK$143+1),FALSE)</f>
        <v>1</v>
      </c>
      <c r="CT147" s="92">
        <f>HLOOKUP(CT77,'M10'!$C$5:$BX$13,($EK$143+1),FALSE)</f>
        <v>1</v>
      </c>
      <c r="CU147" s="92">
        <f>HLOOKUP(CU77,'M10'!$C$5:$BX$13,($EK$143+1),FALSE)</f>
        <v>1</v>
      </c>
      <c r="CV147" s="92">
        <f>HLOOKUP(CV77,'M10'!$C$5:$BX$13,($EK$143+1),FALSE)</f>
        <v>1</v>
      </c>
      <c r="CW147" s="92">
        <f>HLOOKUP(CW77,'M10'!$C$5:$BX$13,($EK$143+1),FALSE)</f>
        <v>1</v>
      </c>
      <c r="CX147" s="92">
        <f>HLOOKUP(CX77,'M10'!$C$5:$BX$13,($EK$143+1),FALSE)</f>
        <v>1</v>
      </c>
      <c r="CY147" s="92">
        <f>HLOOKUP(CY77,'M10'!$C$5:$BX$13,($EK$143+1),FALSE)</f>
        <v>1</v>
      </c>
      <c r="CZ147" s="92">
        <f>HLOOKUP(CZ77,'M10'!$C$5:$BX$13,($EK$143+1),FALSE)</f>
        <v>1</v>
      </c>
      <c r="DA147" s="92">
        <f>HLOOKUP(DA77,'M10'!$C$5:$BX$13,($EK$143+1),FALSE)</f>
        <v>1</v>
      </c>
      <c r="DB147" s="92">
        <f>HLOOKUP(DB77,'M10'!$C$5:$BX$13,($EK$143+1),FALSE)</f>
        <v>1</v>
      </c>
      <c r="DC147" s="92">
        <f>HLOOKUP(DC77,'M10'!$C$5:$BX$13,($EK$143+1),FALSE)</f>
        <v>1</v>
      </c>
      <c r="DD147" s="92">
        <f>HLOOKUP(DD77,'M10'!$C$5:$BX$13,($EK$143+1),FALSE)</f>
        <v>1</v>
      </c>
      <c r="DE147" s="92">
        <f>HLOOKUP(DE77,'M10'!$C$5:$BX$13,($EK$143+1),FALSE)</f>
        <v>1</v>
      </c>
      <c r="DF147" s="92">
        <f>HLOOKUP(DF77,'M10'!$C$5:$BX$13,($EK$143+1),FALSE)</f>
        <v>1</v>
      </c>
      <c r="DG147" s="92">
        <f>HLOOKUP(DG77,'M10'!$C$5:$BX$13,($EK$143+1),FALSE)</f>
        <v>1</v>
      </c>
      <c r="DH147" s="92">
        <f>HLOOKUP(DH77,'M10'!$C$5:$BX$13,($EK$143+1),FALSE)</f>
        <v>1</v>
      </c>
      <c r="DI147" s="92">
        <f>HLOOKUP(DI77,'M10'!$C$5:$BX$13,($EK$143+1),FALSE)</f>
        <v>1</v>
      </c>
      <c r="DJ147" s="92">
        <f>HLOOKUP(DJ77,'M10'!$C$5:$BX$13,($EK$143+1),FALSE)</f>
        <v>1</v>
      </c>
      <c r="DK147" s="92">
        <f>HLOOKUP(DK77,'M10'!$C$5:$BX$13,($EK$143+1),FALSE)</f>
        <v>1</v>
      </c>
      <c r="DL147" s="92">
        <f>HLOOKUP(DL77,'M10'!$C$5:$BX$13,($EK$143+1),FALSE)</f>
        <v>1</v>
      </c>
      <c r="DM147" s="92">
        <f>HLOOKUP(DM77,'M10'!$C$5:$BX$13,($EK$143+1),FALSE)</f>
        <v>1</v>
      </c>
      <c r="DN147" s="92">
        <f>HLOOKUP(DN77,'M10'!$C$5:$BX$13,($EK$143+1),FALSE)</f>
        <v>1</v>
      </c>
      <c r="DO147" s="92">
        <f>HLOOKUP(DO77,'M10'!$C$5:$BX$13,($EK$143+1),FALSE)</f>
        <v>1</v>
      </c>
      <c r="DP147" s="92">
        <f>HLOOKUP(DP77,'M10'!$C$5:$BX$13,($EK$143+1),FALSE)</f>
        <v>1</v>
      </c>
      <c r="DQ147" s="92">
        <f>HLOOKUP(DQ77,'M10'!$C$5:$BX$13,($EK$143+1),FALSE)</f>
        <v>1</v>
      </c>
      <c r="DR147" s="92">
        <f>HLOOKUP(DR77,'M10'!$C$5:$BX$13,($EK$143+1),FALSE)</f>
        <v>1</v>
      </c>
      <c r="DS147" s="92">
        <f>HLOOKUP(DS77,'M10'!$C$5:$BX$13,($EK$143+1),FALSE)</f>
        <v>1</v>
      </c>
      <c r="DT147" s="92">
        <f>HLOOKUP(DT77,'M10'!$C$5:$BX$13,($EK$143+1),FALSE)</f>
        <v>1</v>
      </c>
      <c r="DU147" s="92">
        <f>HLOOKUP(DU77,'M10'!$C$5:$BX$13,($EK$143+1),FALSE)</f>
        <v>1</v>
      </c>
      <c r="DV147" s="92">
        <f>HLOOKUP(DV77,'M10'!$C$5:$BX$13,($EK$143+1),FALSE)</f>
        <v>1</v>
      </c>
      <c r="DW147" s="92">
        <f>HLOOKUP(DW77,'M10'!$C$5:$BX$13,($EK$143+1),FALSE)</f>
        <v>1</v>
      </c>
      <c r="DX147" s="92">
        <f>HLOOKUP(DX77,'M10'!$C$5:$BX$13,($EK$143+1),FALSE)</f>
        <v>1</v>
      </c>
      <c r="DY147" s="92">
        <f>HLOOKUP(DY77,'M10'!$C$5:$BX$13,($EK$143+1),FALSE)</f>
        <v>1</v>
      </c>
      <c r="DZ147" s="92">
        <f>HLOOKUP(DZ77,'M10'!$C$5:$BX$13,($EK$143+1),FALSE)</f>
        <v>1</v>
      </c>
      <c r="EA147" s="92">
        <f>HLOOKUP(EA77,'M10'!$C$5:$BX$13,($EK$143+1),FALSE)</f>
        <v>1</v>
      </c>
      <c r="EB147" s="92"/>
      <c r="EC147" s="92"/>
      <c r="ED147" s="92"/>
      <c r="EE147" s="92"/>
      <c r="EF147" s="92"/>
      <c r="EG147" s="92"/>
      <c r="EH147" s="92"/>
      <c r="EI147" s="92"/>
      <c r="EJ147" s="92"/>
      <c r="EK147" s="92"/>
      <c r="EL147" s="92"/>
      <c r="EM147" s="92"/>
      <c r="EN147" s="92"/>
      <c r="EO147" s="92"/>
      <c r="EP147" s="92"/>
      <c r="EU147" s="94"/>
      <c r="EV147" s="94"/>
      <c r="EW147" s="94"/>
      <c r="EX147" s="102">
        <v>9</v>
      </c>
      <c r="EY147" s="99">
        <f t="shared" si="797"/>
        <v>64801.68340389058</v>
      </c>
      <c r="EZ147" s="99">
        <f t="shared" si="798"/>
        <v>120891.19019732541</v>
      </c>
      <c r="FA147" s="99">
        <f t="shared" si="799"/>
        <v>95352.396311166653</v>
      </c>
      <c r="FB147" s="99">
        <f t="shared" si="800"/>
        <v>42638.021966725726</v>
      </c>
      <c r="FC147" s="99">
        <f t="shared" si="801"/>
        <v>87522.078408791509</v>
      </c>
      <c r="FD147" s="99">
        <f t="shared" si="802"/>
        <v>141855.66034789954</v>
      </c>
      <c r="FE147" s="99">
        <f t="shared" si="803"/>
        <v>156741.77800546362</v>
      </c>
      <c r="FF147" s="99">
        <f t="shared" si="804"/>
        <v>166915.07831726619</v>
      </c>
      <c r="FG147" s="99">
        <f t="shared" si="805"/>
        <v>153390.6568299848</v>
      </c>
      <c r="FH147" s="99">
        <f t="shared" si="806"/>
        <v>128676.30144593694</v>
      </c>
      <c r="FI147" s="99">
        <f t="shared" si="807"/>
        <v>99977.433450572513</v>
      </c>
      <c r="FJ147" s="99">
        <f t="shared" si="808"/>
        <v>75670.207498690725</v>
      </c>
      <c r="FK147" s="99">
        <f t="shared" si="809"/>
        <v>55853.91254648786</v>
      </c>
      <c r="FL147" s="99">
        <f t="shared" si="810"/>
        <v>45360.945568247058</v>
      </c>
      <c r="FM147" s="99">
        <f t="shared" si="811"/>
        <v>46294.145540436679</v>
      </c>
      <c r="FN147" s="99">
        <f t="shared" si="812"/>
        <v>58906.905760646434</v>
      </c>
      <c r="FO147" s="99">
        <f t="shared" si="813"/>
        <v>74709.206332150279</v>
      </c>
      <c r="FP147" s="99">
        <f t="shared" si="814"/>
        <v>85362.509281703024</v>
      </c>
      <c r="FQ147" s="99">
        <f t="shared" si="815"/>
        <v>85362.509281703024</v>
      </c>
      <c r="FR147" s="99">
        <f t="shared" si="816"/>
        <v>107552.67378550592</v>
      </c>
      <c r="FS147" s="99">
        <f t="shared" si="817"/>
        <v>116838.56714902028</v>
      </c>
      <c r="FT147" s="99">
        <f t="shared" si="818"/>
        <v>124970.64174230742</v>
      </c>
      <c r="FU147" s="99">
        <f t="shared" si="819"/>
        <v>132031.5248266338</v>
      </c>
      <c r="FV147" s="99">
        <f t="shared" si="820"/>
        <v>138113.75942609116</v>
      </c>
      <c r="FW147" s="99">
        <f t="shared" si="821"/>
        <v>143310.9864839018</v>
      </c>
      <c r="FX147" s="99">
        <f t="shared" si="822"/>
        <v>147713.42378454652</v>
      </c>
      <c r="FY147" s="99">
        <f t="shared" si="823"/>
        <v>151405.61776419924</v>
      </c>
      <c r="FZ147" s="99">
        <f t="shared" si="824"/>
        <v>154465.45094748592</v>
      </c>
      <c r="GA147" s="99">
        <f t="shared" si="825"/>
        <v>156963.8588259948</v>
      </c>
      <c r="GB147" s="99">
        <f t="shared" si="826"/>
        <v>158964.9478398808</v>
      </c>
      <c r="GC147" s="99">
        <f t="shared" si="827"/>
        <v>160526.33409449796</v>
      </c>
      <c r="GD147" s="99">
        <f t="shared" si="828"/>
        <v>161699.59493218237</v>
      </c>
      <c r="GE147" s="99">
        <f t="shared" si="829"/>
        <v>162530.76821601557</v>
      </c>
      <c r="GF147" s="99">
        <f t="shared" si="830"/>
        <v>163060.86013962937</v>
      </c>
      <c r="GG147" s="99">
        <f t="shared" si="831"/>
        <v>163326.33846840804</v>
      </c>
      <c r="GH147" s="99">
        <f t="shared" si="832"/>
        <v>163359.5982147168</v>
      </c>
      <c r="GI147" s="99">
        <f t="shared" si="833"/>
        <v>181492.93659692167</v>
      </c>
      <c r="GJ147" s="99">
        <f t="shared" si="834"/>
        <v>192664.19105971456</v>
      </c>
      <c r="GK147" s="99">
        <f t="shared" si="835"/>
        <v>196526.2249370795</v>
      </c>
      <c r="GL147" s="99">
        <f t="shared" si="836"/>
        <v>199344.18319595355</v>
      </c>
      <c r="GM147" s="99">
        <f t="shared" si="837"/>
        <v>201200.75283277294</v>
      </c>
      <c r="GN147" s="99">
        <f t="shared" si="838"/>
        <v>202179.16266365643</v>
      </c>
      <c r="GO147" s="99">
        <f t="shared" si="839"/>
        <v>202361.5544243131</v>
      </c>
      <c r="GP147" s="99">
        <f t="shared" si="840"/>
        <v>201827.74312858164</v>
      </c>
      <c r="GQ147" s="99">
        <f t="shared" si="841"/>
        <v>200654.30283564539</v>
      </c>
      <c r="GR147" s="99">
        <f t="shared" si="842"/>
        <v>198913.92136653108</v>
      </c>
      <c r="GS147" s="99">
        <f t="shared" si="843"/>
        <v>196674.97459018615</v>
      </c>
      <c r="GT147" s="99">
        <f t="shared" si="844"/>
        <v>194001.27758079959</v>
      </c>
      <c r="GU147" s="99">
        <f t="shared" si="845"/>
        <v>190951.97613714234</v>
      </c>
      <c r="GV147" s="99">
        <f t="shared" si="846"/>
        <v>187581.54778497663</v>
      </c>
      <c r="GW147" s="99">
        <f t="shared" si="847"/>
        <v>183939.88642141447</v>
      </c>
      <c r="GX147" s="99">
        <f t="shared" si="848"/>
        <v>180072.4492021011</v>
      </c>
      <c r="GY147" s="99">
        <f t="shared" si="849"/>
        <v>176020.4481377239</v>
      </c>
      <c r="GZ147" s="99">
        <f t="shared" si="850"/>
        <v>171821.07219149804</v>
      </c>
      <c r="HA147" s="99"/>
      <c r="HB147" s="99"/>
      <c r="HC147" s="99"/>
      <c r="HD147" s="99"/>
      <c r="HE147" s="99"/>
      <c r="HF147" s="99"/>
      <c r="HG147" s="99"/>
      <c r="HH147" s="99"/>
      <c r="HI147" s="99"/>
      <c r="HJ147" s="99"/>
      <c r="HK147" s="99"/>
      <c r="HL147" s="99"/>
      <c r="HM147" s="99"/>
      <c r="HN147" s="99"/>
      <c r="HO147" s="99"/>
      <c r="HP147" s="99"/>
      <c r="HQ147" s="99"/>
      <c r="HR147" s="94"/>
      <c r="HS147" s="94"/>
      <c r="HT147" s="94"/>
      <c r="HU147" s="94"/>
      <c r="HV147" s="94"/>
      <c r="HW147" s="94">
        <f>HLOOKUP(HW77,'M10'!$C$5:$BX$13,($KA$141+1),FALSE)</f>
        <v>0.6</v>
      </c>
      <c r="HX147" s="94">
        <f>HLOOKUP(HX77,'M10'!$C$5:$BX$13,($KA$141+1),FALSE)</f>
        <v>0.8</v>
      </c>
      <c r="HY147" s="94">
        <f>HLOOKUP(HY77,'M10'!$C$5:$BX$13,($KA$141+1),FALSE)</f>
        <v>0.85</v>
      </c>
      <c r="HZ147" s="94">
        <f>HLOOKUP(HZ77,'M10'!$C$5:$BX$13,($KA$141+1),FALSE)</f>
        <v>0.85</v>
      </c>
      <c r="IA147" s="94">
        <f>HLOOKUP(IA77,'M10'!$C$5:$BX$13,($KA$141+1),FALSE)</f>
        <v>0.9</v>
      </c>
      <c r="IB147" s="94">
        <f>HLOOKUP(IB77,'M10'!$C$5:$BX$13,($KA$141+1),FALSE)</f>
        <v>0.9</v>
      </c>
      <c r="IC147" s="94">
        <f>HLOOKUP(IC77,'M10'!$C$5:$BX$13,($KA$141+1),FALSE)</f>
        <v>0.95</v>
      </c>
      <c r="ID147" s="94">
        <f>HLOOKUP(ID77,'M10'!$C$5:$BX$13,($KA$141+1),FALSE)</f>
        <v>0.95</v>
      </c>
      <c r="IE147" s="94">
        <f>HLOOKUP(IE77,'M10'!$C$5:$BX$13,($KA$141+1),FALSE)</f>
        <v>0.95</v>
      </c>
      <c r="IF147" s="94">
        <f>HLOOKUP(IF77,'M10'!$C$5:$BX$13,($KA$141+1),FALSE)</f>
        <v>0.95</v>
      </c>
      <c r="IG147" s="94">
        <f>HLOOKUP(IG77,'M10'!$C$5:$BX$13,($KA$141+1),FALSE)</f>
        <v>1</v>
      </c>
      <c r="IH147" s="94">
        <f>HLOOKUP(IH77,'M10'!$C$5:$BX$13,($KA$141+1),FALSE)</f>
        <v>1</v>
      </c>
      <c r="II147" s="94">
        <f>HLOOKUP(II77,'M10'!$C$5:$BX$13,($KA$141+1),FALSE)</f>
        <v>1</v>
      </c>
      <c r="IJ147" s="94">
        <f>HLOOKUP(IJ77,'M10'!$C$5:$BX$13,($KA$141+1),FALSE)</f>
        <v>1</v>
      </c>
      <c r="IK147" s="94">
        <f>HLOOKUP(IK77,'M10'!$C$5:$BX$13,($KA$141+1),FALSE)</f>
        <v>1</v>
      </c>
      <c r="IL147" s="94">
        <f>HLOOKUP(IL77,'M10'!$C$5:$BX$13,($KA$141+1),FALSE)</f>
        <v>1</v>
      </c>
      <c r="IM147" s="94">
        <f>HLOOKUP(IM77,'M10'!$C$5:$BX$13,($KA$141+1),FALSE)</f>
        <v>1</v>
      </c>
      <c r="IN147" s="94">
        <f>HLOOKUP(IN77,'M10'!$C$5:$BX$13,($KA$141+1),FALSE)</f>
        <v>1</v>
      </c>
      <c r="IO147" s="94">
        <f>HLOOKUP(IO77,'M10'!$C$5:$BX$13,($KA$141+1),FALSE)</f>
        <v>1</v>
      </c>
      <c r="IP147" s="94">
        <f>HLOOKUP(IP77,'M10'!$C$5:$BX$13,($KA$141+1),FALSE)</f>
        <v>1</v>
      </c>
      <c r="IQ147" s="94">
        <f>HLOOKUP(IQ77,'M10'!$C$5:$BX$13,($KA$141+1),FALSE)</f>
        <v>1</v>
      </c>
      <c r="IR147" s="94">
        <f>HLOOKUP(IR77,'M10'!$C$5:$BX$13,($KA$141+1),FALSE)</f>
        <v>1</v>
      </c>
      <c r="IS147" s="94">
        <f>HLOOKUP(IS77,'M10'!$C$5:$BX$13,($KA$141+1),FALSE)</f>
        <v>1</v>
      </c>
      <c r="IT147" s="94">
        <f>HLOOKUP(IT77,'M10'!$C$5:$BX$13,($KA$141+1),FALSE)</f>
        <v>1</v>
      </c>
      <c r="IU147" s="94">
        <f>HLOOKUP(IU77,'M10'!$C$5:$BX$13,($KA$141+1),FALSE)</f>
        <v>1</v>
      </c>
      <c r="IV147" s="94">
        <f>HLOOKUP(IV77,'M10'!$C$5:$BX$13,($KA$141+1),FALSE)</f>
        <v>1</v>
      </c>
      <c r="IW147" s="94">
        <f>HLOOKUP(IW77,'M10'!$C$5:$BX$13,($KA$141+1),FALSE)</f>
        <v>1</v>
      </c>
      <c r="IX147" s="94">
        <f>HLOOKUP(IX77,'M10'!$C$5:$BX$13,($KA$141+1),FALSE)</f>
        <v>1</v>
      </c>
      <c r="IY147" s="94">
        <f>HLOOKUP(IY77,'M10'!$C$5:$BX$13,($KA$141+1),FALSE)</f>
        <v>1</v>
      </c>
      <c r="IZ147" s="94">
        <f>HLOOKUP(IZ77,'M10'!$C$5:$BX$13,($KA$141+1),FALSE)</f>
        <v>1</v>
      </c>
      <c r="JA147" s="94">
        <f>HLOOKUP(JA77,'M10'!$C$5:$BX$13,($KA$141+1),FALSE)</f>
        <v>1</v>
      </c>
      <c r="JB147" s="94">
        <f>HLOOKUP(JB77,'M10'!$C$5:$BX$13,($KA$141+1),FALSE)</f>
        <v>1</v>
      </c>
      <c r="JC147" s="94">
        <f>HLOOKUP(JC77,'M10'!$C$5:$BX$13,($KA$141+1),FALSE)</f>
        <v>1</v>
      </c>
      <c r="JD147" s="94">
        <f>HLOOKUP(JD77,'M10'!$C$5:$BX$13,($KA$141+1),FALSE)</f>
        <v>1</v>
      </c>
      <c r="JE147" s="94">
        <f>HLOOKUP(JE77,'M10'!$C$5:$BX$13,($KA$141+1),FALSE)</f>
        <v>1</v>
      </c>
      <c r="JF147" s="94">
        <f>HLOOKUP(JF77,'M10'!$C$5:$BX$13,($KA$141+1),FALSE)</f>
        <v>1</v>
      </c>
      <c r="JG147" s="94">
        <f>HLOOKUP(JG77,'M10'!$C$5:$BX$13,($KA$141+1),FALSE)</f>
        <v>1</v>
      </c>
      <c r="JH147" s="94">
        <f>HLOOKUP(JH77,'M10'!$C$5:$BX$13,($KA$141+1),FALSE)</f>
        <v>1</v>
      </c>
      <c r="JI147" s="94">
        <f>HLOOKUP(JI77,'M10'!$C$5:$BX$13,($KA$141+1),FALSE)</f>
        <v>1</v>
      </c>
      <c r="JJ147" s="94">
        <f>HLOOKUP(JJ77,'M10'!$C$5:$BX$13,($KA$141+1),FALSE)</f>
        <v>1</v>
      </c>
      <c r="JK147" s="94">
        <f>HLOOKUP(JK77,'M10'!$C$5:$BX$13,($KA$141+1),FALSE)</f>
        <v>1</v>
      </c>
      <c r="JL147" s="94">
        <f>HLOOKUP(JL77,'M10'!$C$5:$BX$13,($KA$141+1),FALSE)</f>
        <v>1</v>
      </c>
      <c r="JM147" s="94">
        <f>HLOOKUP(JM77,'M10'!$C$5:$BX$13,($KA$141+1),FALSE)</f>
        <v>1</v>
      </c>
      <c r="JN147" s="94">
        <f>HLOOKUP(JN77,'M10'!$C$5:$BX$13,($KA$141+1),FALSE)</f>
        <v>1</v>
      </c>
      <c r="JO147" s="94">
        <f>HLOOKUP(JO77,'M10'!$C$5:$BX$13,($KA$141+1),FALSE)</f>
        <v>1</v>
      </c>
      <c r="JP147" s="94">
        <f>HLOOKUP(JP77,'M10'!$C$5:$BX$13,($KA$141+1),FALSE)</f>
        <v>1</v>
      </c>
      <c r="JQ147" s="94">
        <f>HLOOKUP(JQ77,'M10'!$C$5:$BX$13,($KA$141+1),FALSE)</f>
        <v>1</v>
      </c>
      <c r="JR147" s="94">
        <f>HLOOKUP(JR77,'M10'!$C$5:$BX$13,($KA$141+1),FALSE)</f>
        <v>1</v>
      </c>
      <c r="JS147" s="94">
        <f>HLOOKUP(JS77,'M10'!$C$5:$BX$13,($KA$141+1),FALSE)</f>
        <v>1</v>
      </c>
      <c r="JT147" s="94">
        <f>HLOOKUP(JT77,'M10'!$C$5:$BX$13,($KA$141+1),FALSE)</f>
        <v>1</v>
      </c>
      <c r="JU147" s="94">
        <f>HLOOKUP(JU77,'M10'!$C$5:$BX$13,($KA$141+1),FALSE)</f>
        <v>1</v>
      </c>
      <c r="JV147" s="94">
        <f>HLOOKUP(JV77,'M10'!$C$5:$BX$13,($KA$141+1),FALSE)</f>
        <v>1</v>
      </c>
      <c r="JW147" s="94">
        <f>HLOOKUP(JW77,'M10'!$C$5:$BX$13,($KA$141+1),FALSE)</f>
        <v>1</v>
      </c>
      <c r="JX147" s="94">
        <f>HLOOKUP(JX77,'M10'!$C$5:$BX$13,($KA$141+1),FALSE)</f>
        <v>1</v>
      </c>
      <c r="JY147" s="94"/>
      <c r="JZ147" s="94"/>
      <c r="KA147" s="94"/>
      <c r="KH147" s="96">
        <v>9</v>
      </c>
      <c r="KI147" s="100">
        <f t="shared" si="851"/>
        <v>26182.244530389024</v>
      </c>
      <c r="KJ147" s="100">
        <f t="shared" si="852"/>
        <v>33315.677061490955</v>
      </c>
      <c r="KK147" s="100">
        <f t="shared" si="853"/>
        <v>74316.40116969205</v>
      </c>
      <c r="KL147" s="100">
        <f t="shared" si="854"/>
        <v>10417.878766277076</v>
      </c>
      <c r="KM147" s="100">
        <f t="shared" si="855"/>
        <v>63941.022459207627</v>
      </c>
      <c r="KN147" s="100">
        <f t="shared" si="856"/>
        <v>57695.730219203477</v>
      </c>
      <c r="KO147" s="100">
        <f t="shared" si="857"/>
        <v>20110.14252211446</v>
      </c>
      <c r="KP147" s="100">
        <f t="shared" si="858"/>
        <v>38221.234309245818</v>
      </c>
      <c r="KQ147" s="100">
        <f t="shared" si="859"/>
        <v>66589.084669076517</v>
      </c>
      <c r="KR147" s="100">
        <f t="shared" si="860"/>
        <v>70625.834470679925</v>
      </c>
      <c r="KS147" s="100">
        <f t="shared" si="861"/>
        <v>68023.7471558096</v>
      </c>
      <c r="KT147" s="100">
        <f t="shared" si="862"/>
        <v>49816.927528667708</v>
      </c>
      <c r="KU147" s="100">
        <f t="shared" si="863"/>
        <v>33095.753073122178</v>
      </c>
      <c r="KV147" s="100">
        <f t="shared" si="864"/>
        <v>31963.865391041058</v>
      </c>
      <c r="KW147" s="100">
        <f t="shared" si="865"/>
        <v>47090.000299075036</v>
      </c>
      <c r="KX147" s="100">
        <f t="shared" si="866"/>
        <v>61289.695199217887</v>
      </c>
      <c r="KY147" s="100">
        <f t="shared" si="867"/>
        <v>67577.483007146424</v>
      </c>
      <c r="KZ147" s="100">
        <f t="shared" si="868"/>
        <v>80408.271576472529</v>
      </c>
      <c r="LA147" s="100">
        <f t="shared" si="869"/>
        <v>80408.271576472529</v>
      </c>
      <c r="LB147" s="100">
        <f t="shared" si="870"/>
        <v>85364.269609953742</v>
      </c>
      <c r="LC147" s="100">
        <f t="shared" si="871"/>
        <v>84078.947617004946</v>
      </c>
      <c r="LD147" s="100">
        <f t="shared" si="872"/>
        <v>80903.960740297334</v>
      </c>
      <c r="LE147" s="100">
        <f t="shared" si="873"/>
        <v>76265.3572879368</v>
      </c>
      <c r="LF147" s="100">
        <f t="shared" si="874"/>
        <v>70543.812385086174</v>
      </c>
      <c r="LG147" s="100">
        <f t="shared" si="875"/>
        <v>64073.295206292554</v>
      </c>
      <c r="LH147" s="100">
        <f t="shared" si="876"/>
        <v>57145.656526085142</v>
      </c>
      <c r="LI147" s="100">
        <f t="shared" si="877"/>
        <v>50020.152260648654</v>
      </c>
      <c r="LJ147" s="100">
        <f t="shared" si="878"/>
        <v>42938.789726767158</v>
      </c>
      <c r="LK147" s="100">
        <f t="shared" si="879"/>
        <v>36151.026686558238</v>
      </c>
      <c r="LL147" s="100">
        <f t="shared" si="880"/>
        <v>29954.916654853689</v>
      </c>
      <c r="LM147" s="100">
        <f t="shared" si="881"/>
        <v>24760.851929539265</v>
      </c>
      <c r="LN147" s="100">
        <f t="shared" si="882"/>
        <v>21145.022963842475</v>
      </c>
      <c r="LO147" s="100">
        <f t="shared" si="883"/>
        <v>19715.042905405</v>
      </c>
      <c r="LP147" s="100">
        <f t="shared" si="884"/>
        <v>20620.287246037915</v>
      </c>
      <c r="LQ147" s="100">
        <f t="shared" si="885"/>
        <v>23306.607350004295</v>
      </c>
      <c r="LR147" s="100">
        <f t="shared" si="886"/>
        <v>27003.952935426907</v>
      </c>
      <c r="LS147" s="100">
        <f t="shared" si="887"/>
        <v>59130.380677830057</v>
      </c>
      <c r="LT147" s="100">
        <f t="shared" si="888"/>
        <v>97737.001629381222</v>
      </c>
      <c r="LU147" s="100">
        <f t="shared" si="889"/>
        <v>115006.76152431162</v>
      </c>
      <c r="LV147" s="100">
        <f t="shared" si="890"/>
        <v>130286.7208363821</v>
      </c>
      <c r="LW147" s="100">
        <f t="shared" si="891"/>
        <v>143323.63709679391</v>
      </c>
      <c r="LX147" s="100">
        <f t="shared" si="892"/>
        <v>153989.0803699432</v>
      </c>
      <c r="LY147" s="100">
        <f t="shared" si="893"/>
        <v>162254.02970496129</v>
      </c>
      <c r="LZ147" s="100">
        <f t="shared" si="894"/>
        <v>168167.97809490486</v>
      </c>
      <c r="MA147" s="100">
        <f t="shared" si="895"/>
        <v>171840.67864872422</v>
      </c>
      <c r="MB147" s="100">
        <f t="shared" si="896"/>
        <v>173426.11181998259</v>
      </c>
      <c r="MC147" s="100">
        <f t="shared" si="897"/>
        <v>173108.60795710186</v>
      </c>
      <c r="MD147" s="100">
        <f t="shared" si="898"/>
        <v>171091.095434719</v>
      </c>
      <c r="ME147" s="100">
        <f t="shared" si="899"/>
        <v>167585.39624661655</v>
      </c>
      <c r="MF147" s="100">
        <f t="shared" si="900"/>
        <v>162804.43335758863</v>
      </c>
      <c r="MG147" s="100">
        <f t="shared" si="901"/>
        <v>156956.17024592237</v>
      </c>
      <c r="MH147" s="100">
        <f t="shared" si="902"/>
        <v>150239.07750492165</v>
      </c>
      <c r="MI147" s="100">
        <f t="shared" si="903"/>
        <v>142838.91229571254</v>
      </c>
      <c r="MJ147" s="100">
        <f t="shared" si="904"/>
        <v>134926.60015510197</v>
      </c>
      <c r="MK147" s="100"/>
      <c r="ML147" s="100"/>
      <c r="MM147" s="100"/>
      <c r="MN147" s="100"/>
      <c r="MO147" s="100"/>
      <c r="MP147" s="100"/>
      <c r="MQ147" s="100"/>
      <c r="MR147" s="100"/>
      <c r="MS147" s="100"/>
      <c r="MT147" s="100"/>
      <c r="MU147" s="100"/>
      <c r="MV147" s="100"/>
      <c r="MW147" s="100"/>
      <c r="MX147" s="100"/>
      <c r="MY147" s="100"/>
      <c r="MZ147" s="100"/>
      <c r="NA147" s="100"/>
      <c r="NG147" s="96">
        <f>HLOOKUP(NG77,'M10'!$C$5:$BX$13,($KG$271+1),FALSE)</f>
        <v>0.3</v>
      </c>
      <c r="NH147" s="96">
        <f>HLOOKUP(NH77,'M10'!$C$5:$BX$13,($KG$271+1),FALSE)</f>
        <v>0.6</v>
      </c>
      <c r="NI147" s="96">
        <f>HLOOKUP(NI77,'M10'!$C$5:$BX$13,($KG$271+1),FALSE)</f>
        <v>0.7</v>
      </c>
      <c r="NJ147" s="96">
        <f>HLOOKUP(NJ77,'M10'!$C$5:$BX$13,($KG$271+1),FALSE)</f>
        <v>0.7</v>
      </c>
      <c r="NK147" s="96">
        <f>HLOOKUP(NK77,'M10'!$C$5:$BX$13,($KG$271+1),FALSE)</f>
        <v>0.8</v>
      </c>
      <c r="NL147" s="96">
        <f>HLOOKUP(NL77,'M10'!$C$5:$BX$13,($KG$271+1),FALSE)</f>
        <v>0.8</v>
      </c>
      <c r="NM147" s="96">
        <f>HLOOKUP(NM77,'M10'!$C$5:$BX$13,($KG$271+1),FALSE)</f>
        <v>0.85</v>
      </c>
      <c r="NN147" s="96">
        <f>HLOOKUP(NN77,'M10'!$C$5:$BX$13,($KG$271+1),FALSE)</f>
        <v>0.85</v>
      </c>
      <c r="NO147" s="96">
        <f>HLOOKUP(NO77,'M10'!$C$5:$BX$13,($KG$271+1),FALSE)</f>
        <v>0.85</v>
      </c>
      <c r="NP147" s="96">
        <f>HLOOKUP(NP77,'M10'!$C$5:$BX$13,($KG$271+1),FALSE)</f>
        <v>0.85</v>
      </c>
      <c r="NQ147" s="96">
        <f>HLOOKUP(NQ77,'M10'!$C$5:$BX$13,($KG$271+1),FALSE)</f>
        <v>1</v>
      </c>
      <c r="NR147" s="96">
        <f>HLOOKUP(NR77,'M10'!$C$5:$BX$13,($KG$271+1),FALSE)</f>
        <v>1</v>
      </c>
      <c r="NS147" s="96">
        <f>HLOOKUP(NS77,'M10'!$C$5:$BX$13,($KG$271+1),FALSE)</f>
        <v>1</v>
      </c>
      <c r="NT147" s="96">
        <f>HLOOKUP(NT77,'M10'!$C$5:$BX$13,($KG$271+1),FALSE)</f>
        <v>1</v>
      </c>
      <c r="NU147" s="96">
        <f>HLOOKUP(NU77,'M10'!$C$5:$BX$13,($KG$271+1),FALSE)</f>
        <v>1</v>
      </c>
      <c r="NV147" s="96">
        <f>HLOOKUP(NV77,'M10'!$C$5:$BX$13,($KG$271+1),FALSE)</f>
        <v>1</v>
      </c>
      <c r="NW147" s="96">
        <f>HLOOKUP(NW77,'M10'!$C$5:$BX$13,($KG$271+1),FALSE)</f>
        <v>1</v>
      </c>
      <c r="NX147" s="96">
        <f>HLOOKUP(NX77,'M10'!$C$5:$BX$13,($KG$271+1),FALSE)</f>
        <v>1</v>
      </c>
      <c r="NY147" s="96">
        <f>HLOOKUP(NY77,'M10'!$C$5:$BX$13,($KG$271+1),FALSE)</f>
        <v>1</v>
      </c>
      <c r="NZ147" s="96">
        <f>HLOOKUP(NZ77,'M10'!$C$5:$BX$13,($KG$271+1),FALSE)</f>
        <v>1</v>
      </c>
      <c r="OA147" s="96">
        <f>HLOOKUP(OA77,'M10'!$C$5:$BX$13,($KG$271+1),FALSE)</f>
        <v>1</v>
      </c>
      <c r="OB147" s="96">
        <f>HLOOKUP(OB77,'M10'!$C$5:$BX$13,($KG$271+1),FALSE)</f>
        <v>1</v>
      </c>
      <c r="OC147" s="96">
        <f>HLOOKUP(OC77,'M10'!$C$5:$BX$13,($KG$271+1),FALSE)</f>
        <v>1</v>
      </c>
      <c r="OD147" s="96">
        <f>HLOOKUP(OD77,'M10'!$C$5:$BX$13,($KG$271+1),FALSE)</f>
        <v>1</v>
      </c>
      <c r="OE147" s="96">
        <f>HLOOKUP(OE77,'M10'!$C$5:$BX$13,($KG$271+1),FALSE)</f>
        <v>1</v>
      </c>
      <c r="OF147" s="96">
        <f>HLOOKUP(OF77,'M10'!$C$5:$BX$13,($KG$271+1),FALSE)</f>
        <v>1</v>
      </c>
      <c r="OG147" s="96">
        <f>HLOOKUP(OG77,'M10'!$C$5:$BX$13,($KG$271+1),FALSE)</f>
        <v>1</v>
      </c>
      <c r="OH147" s="96">
        <f>HLOOKUP(OH77,'M10'!$C$5:$BX$13,($KG$271+1),FALSE)</f>
        <v>1</v>
      </c>
      <c r="OI147" s="96">
        <f>HLOOKUP(OI77,'M10'!$C$5:$BX$13,($KG$271+1),FALSE)</f>
        <v>1</v>
      </c>
      <c r="OJ147" s="96">
        <f>HLOOKUP(OJ77,'M10'!$C$5:$BX$13,($KG$271+1),FALSE)</f>
        <v>1</v>
      </c>
      <c r="OK147" s="96">
        <f>HLOOKUP(OK77,'M10'!$C$5:$BX$13,($KG$271+1),FALSE)</f>
        <v>1</v>
      </c>
      <c r="OL147" s="96">
        <f>HLOOKUP(OL77,'M10'!$C$5:$BX$13,($KG$271+1),FALSE)</f>
        <v>1</v>
      </c>
      <c r="OM147" s="96">
        <f>HLOOKUP(OM77,'M10'!$C$5:$BX$13,($KG$271+1),FALSE)</f>
        <v>1</v>
      </c>
      <c r="ON147" s="96">
        <f>HLOOKUP(ON77,'M10'!$C$5:$BX$13,($KG$271+1),FALSE)</f>
        <v>1</v>
      </c>
      <c r="OO147" s="96">
        <f>HLOOKUP(OO77,'M10'!$C$5:$BX$13,($KG$271+1),FALSE)</f>
        <v>1</v>
      </c>
      <c r="OP147" s="96">
        <f>HLOOKUP(OP77,'M10'!$C$5:$BX$13,($KG$271+1),FALSE)</f>
        <v>1</v>
      </c>
      <c r="OQ147" s="96">
        <f>HLOOKUP(OQ77,'M10'!$C$5:$BX$13,($KG$271+1),FALSE)</f>
        <v>1</v>
      </c>
      <c r="OR147" s="96">
        <f>HLOOKUP(OR77,'M10'!$C$5:$BX$13,($KG$271+1),FALSE)</f>
        <v>1</v>
      </c>
      <c r="OS147" s="96">
        <f>HLOOKUP(OS77,'M10'!$C$5:$BX$13,($KG$271+1),FALSE)</f>
        <v>1</v>
      </c>
      <c r="OT147" s="96">
        <f>HLOOKUP(OT77,'M10'!$C$5:$BX$13,($KG$271+1),FALSE)</f>
        <v>1</v>
      </c>
      <c r="OU147" s="96">
        <f>HLOOKUP(OU77,'M10'!$C$5:$BX$13,($KG$271+1),FALSE)</f>
        <v>1</v>
      </c>
      <c r="OV147" s="96">
        <f>HLOOKUP(OV77,'M10'!$C$5:$BX$13,($KG$271+1),FALSE)</f>
        <v>1</v>
      </c>
      <c r="OW147" s="96">
        <f>HLOOKUP(OW77,'M10'!$C$5:$BX$13,($KG$271+1),FALSE)</f>
        <v>1</v>
      </c>
      <c r="OX147" s="96">
        <f>HLOOKUP(OX77,'M10'!$C$5:$BX$13,($KG$271+1),FALSE)</f>
        <v>1</v>
      </c>
      <c r="OY147" s="96">
        <f>HLOOKUP(OY77,'M10'!$C$5:$BX$13,($KG$271+1),FALSE)</f>
        <v>1</v>
      </c>
      <c r="OZ147" s="96">
        <f>HLOOKUP(OZ77,'M10'!$C$5:$BX$13,($KG$271+1),FALSE)</f>
        <v>1</v>
      </c>
      <c r="PA147" s="96">
        <f>HLOOKUP(PA77,'M10'!$C$5:$BX$13,($KG$271+1),FALSE)</f>
        <v>1</v>
      </c>
      <c r="PB147" s="96">
        <f>HLOOKUP(PB77,'M10'!$C$5:$BX$13,($KG$271+1),FALSE)</f>
        <v>1</v>
      </c>
      <c r="PC147" s="96">
        <f>HLOOKUP(PC77,'M10'!$C$5:$BX$13,($KG$271+1),FALSE)</f>
        <v>1</v>
      </c>
      <c r="PD147" s="96">
        <f>HLOOKUP(PD77,'M10'!$C$5:$BX$13,($KG$271+1),FALSE)</f>
        <v>1</v>
      </c>
      <c r="PE147" s="96">
        <f>HLOOKUP(PE77,'M10'!$C$5:$BX$13,($KG$271+1),FALSE)</f>
        <v>1</v>
      </c>
      <c r="PF147" s="96">
        <f>HLOOKUP(PF77,'M10'!$C$5:$BX$13,($KG$271+1),FALSE)</f>
        <v>1</v>
      </c>
      <c r="PG147" s="96">
        <f>HLOOKUP(PG77,'M10'!$C$5:$BX$13,($KG$271+1),FALSE)</f>
        <v>1</v>
      </c>
      <c r="PH147" s="96">
        <f>HLOOKUP(PH77,'M10'!$C$5:$BX$13,($KG$271+1),FALSE)</f>
        <v>1</v>
      </c>
    </row>
    <row r="148" spans="1:424" x14ac:dyDescent="0.2">
      <c r="A148" s="92"/>
      <c r="B148" s="92"/>
      <c r="C148" s="92">
        <v>10</v>
      </c>
      <c r="D148" s="98">
        <f t="shared" si="743"/>
        <v>189924.72689811621</v>
      </c>
      <c r="E148" s="98">
        <f t="shared" si="744"/>
        <v>240550.67488923096</v>
      </c>
      <c r="F148" s="98">
        <f t="shared" si="745"/>
        <v>191119.88969474391</v>
      </c>
      <c r="G148" s="98">
        <f t="shared" si="746"/>
        <v>123000.55428897911</v>
      </c>
      <c r="H148" s="98">
        <f t="shared" si="747"/>
        <v>60143.449799098038</v>
      </c>
      <c r="I148" s="98">
        <f t="shared" si="748"/>
        <v>86764.824699589721</v>
      </c>
      <c r="J148" s="98">
        <f t="shared" si="749"/>
        <v>146489.17079385463</v>
      </c>
      <c r="K148" s="98">
        <f t="shared" si="750"/>
        <v>187575.43451693864</v>
      </c>
      <c r="L148" s="98">
        <f t="shared" si="751"/>
        <v>223819.14566983358</v>
      </c>
      <c r="M148" s="98">
        <f t="shared" si="752"/>
        <v>250616.57780773594</v>
      </c>
      <c r="N148" s="98">
        <f t="shared" si="753"/>
        <v>269757.70791840681</v>
      </c>
      <c r="O148" s="98">
        <f t="shared" si="754"/>
        <v>282869.08452735032</v>
      </c>
      <c r="P148" s="98">
        <f t="shared" si="755"/>
        <v>291304.70981537673</v>
      </c>
      <c r="Q148" s="98">
        <f t="shared" si="756"/>
        <v>296149.94653589651</v>
      </c>
      <c r="R148" s="98">
        <f t="shared" si="757"/>
        <v>298258.37619829783</v>
      </c>
      <c r="S148" s="98">
        <f t="shared" si="758"/>
        <v>298294.48628913966</v>
      </c>
      <c r="T148" s="98">
        <f t="shared" si="759"/>
        <v>296772.74753835698</v>
      </c>
      <c r="U148" s="98">
        <f t="shared" si="760"/>
        <v>294090.36818416772</v>
      </c>
      <c r="V148" s="98">
        <f t="shared" si="761"/>
        <v>294090.36818416772</v>
      </c>
      <c r="W148" s="98">
        <f t="shared" si="762"/>
        <v>289438.67383556085</v>
      </c>
      <c r="X148" s="98">
        <f t="shared" si="763"/>
        <v>286401.96063663356</v>
      </c>
      <c r="Y148" s="98">
        <f t="shared" si="764"/>
        <v>283031.24973464751</v>
      </c>
      <c r="Z148" s="98">
        <f t="shared" si="765"/>
        <v>279407.69783367659</v>
      </c>
      <c r="AA148" s="98">
        <f t="shared" si="766"/>
        <v>275597.53744288621</v>
      </c>
      <c r="AB148" s="98">
        <f t="shared" si="767"/>
        <v>271654.77083757991</v>
      </c>
      <c r="AC148" s="98">
        <f t="shared" si="768"/>
        <v>267623.3714159056</v>
      </c>
      <c r="AD148" s="98">
        <f t="shared" si="769"/>
        <v>263539.08241831214</v>
      </c>
      <c r="AE148" s="98">
        <f t="shared" si="770"/>
        <v>259430.88734889246</v>
      </c>
      <c r="AF148" s="98">
        <f t="shared" si="771"/>
        <v>255322.21303959814</v>
      </c>
      <c r="AG148" s="98">
        <f t="shared" si="772"/>
        <v>251231.91506103866</v>
      </c>
      <c r="AH148" s="98">
        <f t="shared" si="773"/>
        <v>247175.08589111362</v>
      </c>
      <c r="AI148" s="98">
        <f t="shared" si="774"/>
        <v>243163.71864025545</v>
      </c>
      <c r="AJ148" s="98">
        <f t="shared" si="775"/>
        <v>239207.25293373549</v>
      </c>
      <c r="AK148" s="98">
        <f t="shared" si="776"/>
        <v>235313.02452424463</v>
      </c>
      <c r="AL148" s="98">
        <f t="shared" si="777"/>
        <v>231486.63614031408</v>
      </c>
      <c r="AM148" s="98">
        <f t="shared" si="778"/>
        <v>227732.26378863785</v>
      </c>
      <c r="AN148" s="98">
        <f t="shared" si="779"/>
        <v>234308.69589225302</v>
      </c>
      <c r="AO148" s="98">
        <f t="shared" si="780"/>
        <v>232297.11409822808</v>
      </c>
      <c r="AP148" s="98">
        <f t="shared" si="781"/>
        <v>230752.03839063641</v>
      </c>
      <c r="AQ148" s="98">
        <f t="shared" si="782"/>
        <v>228905.08680997574</v>
      </c>
      <c r="AR148" s="98">
        <f t="shared" si="783"/>
        <v>226795.02451796722</v>
      </c>
      <c r="AS148" s="98">
        <f t="shared" si="784"/>
        <v>224457.22921620647</v>
      </c>
      <c r="AT148" s="98">
        <f t="shared" si="785"/>
        <v>221923.87433546156</v>
      </c>
      <c r="AU148" s="98">
        <f t="shared" si="786"/>
        <v>219224.1243601371</v>
      </c>
      <c r="AV148" s="98">
        <f t="shared" si="787"/>
        <v>216384.33567427081</v>
      </c>
      <c r="AW148" s="98">
        <f t="shared" si="788"/>
        <v>213428.25786171714</v>
      </c>
      <c r="AX148" s="98">
        <f t="shared" si="789"/>
        <v>210377.23165743018</v>
      </c>
      <c r="AY148" s="98">
        <f t="shared" si="790"/>
        <v>207250.38077051041</v>
      </c>
      <c r="AZ148" s="98">
        <f t="shared" si="791"/>
        <v>204064.79562042205</v>
      </c>
      <c r="BA148" s="98">
        <f t="shared" si="792"/>
        <v>200835.70767900432</v>
      </c>
      <c r="BB148" s="98">
        <f t="shared" si="793"/>
        <v>197576.65362166581</v>
      </c>
      <c r="BC148" s="98">
        <f t="shared" si="794"/>
        <v>194299.62888666423</v>
      </c>
      <c r="BD148" s="98">
        <f t="shared" si="795"/>
        <v>191015.23054284888</v>
      </c>
      <c r="BE148" s="98">
        <f t="shared" si="796"/>
        <v>187732.78959197173</v>
      </c>
      <c r="BF148" s="98"/>
      <c r="BG148" s="98"/>
      <c r="BH148" s="98"/>
      <c r="BI148" s="98"/>
      <c r="BJ148" s="98"/>
      <c r="BK148" s="98"/>
      <c r="BL148" s="98"/>
      <c r="BM148" s="98"/>
      <c r="BN148" s="98"/>
      <c r="BO148" s="98"/>
      <c r="BP148" s="98"/>
      <c r="BQ148" s="98"/>
      <c r="BR148" s="98"/>
      <c r="BS148" s="98"/>
      <c r="BT148" s="98"/>
      <c r="BU148" s="92"/>
      <c r="BV148" s="92"/>
      <c r="BW148" s="92"/>
      <c r="BX148" s="92"/>
      <c r="BY148" s="92"/>
      <c r="BZ148" s="92">
        <f>HLOOKUP(BZ78,'M10'!$C$5:$BX$13,($EK$143+1),FALSE)</f>
        <v>0.79</v>
      </c>
      <c r="CA148" s="92">
        <f>HLOOKUP(CA78,'M10'!$C$5:$BX$13,($EK$143+1),FALSE)</f>
        <v>0.9</v>
      </c>
      <c r="CB148" s="92">
        <f>HLOOKUP(CB78,'M10'!$C$5:$BX$13,($EK$143+1),FALSE)</f>
        <v>0.95</v>
      </c>
      <c r="CC148" s="92">
        <f>HLOOKUP(CC78,'M10'!$C$5:$BX$13,($EK$143+1),FALSE)</f>
        <v>1</v>
      </c>
      <c r="CD148" s="92">
        <f>HLOOKUP(CD78,'M10'!$C$5:$BX$13,($EK$143+1),FALSE)</f>
        <v>1</v>
      </c>
      <c r="CE148" s="92">
        <f>HLOOKUP(CE78,'M10'!$C$5:$BX$13,($EK$143+1),FALSE)</f>
        <v>1</v>
      </c>
      <c r="CF148" s="92">
        <f>HLOOKUP(CF78,'M10'!$C$5:$BX$13,($EK$143+1),FALSE)</f>
        <v>1</v>
      </c>
      <c r="CG148" s="92">
        <f>HLOOKUP(CG78,'M10'!$C$5:$BX$13,($EK$143+1),FALSE)</f>
        <v>1</v>
      </c>
      <c r="CH148" s="92">
        <f>HLOOKUP(CH78,'M10'!$C$5:$BX$13,($EK$143+1),FALSE)</f>
        <v>1</v>
      </c>
      <c r="CI148" s="92">
        <f>HLOOKUP(CI78,'M10'!$C$5:$BX$13,($EK$143+1),FALSE)</f>
        <v>1</v>
      </c>
      <c r="CJ148" s="92">
        <f>HLOOKUP(CJ78,'M10'!$C$5:$BX$13,($EK$143+1),FALSE)</f>
        <v>1</v>
      </c>
      <c r="CK148" s="92">
        <f>HLOOKUP(CK78,'M10'!$C$5:$BX$13,($EK$143+1),FALSE)</f>
        <v>1</v>
      </c>
      <c r="CL148" s="92">
        <f>HLOOKUP(CL78,'M10'!$C$5:$BX$13,($EK$143+1),FALSE)</f>
        <v>1</v>
      </c>
      <c r="CM148" s="92">
        <f>HLOOKUP(CM78,'M10'!$C$5:$BX$13,($EK$143+1),FALSE)</f>
        <v>1</v>
      </c>
      <c r="CN148" s="92">
        <f>HLOOKUP(CN78,'M10'!$C$5:$BX$13,($EK$143+1),FALSE)</f>
        <v>1</v>
      </c>
      <c r="CO148" s="92">
        <f>HLOOKUP(CO78,'M10'!$C$5:$BX$13,($EK$143+1),FALSE)</f>
        <v>1</v>
      </c>
      <c r="CP148" s="92">
        <f>HLOOKUP(CP78,'M10'!$C$5:$BX$13,($EK$143+1),FALSE)</f>
        <v>1</v>
      </c>
      <c r="CQ148" s="92">
        <f>HLOOKUP(CQ78,'M10'!$C$5:$BX$13,($EK$143+1),FALSE)</f>
        <v>1</v>
      </c>
      <c r="CR148" s="92">
        <f>HLOOKUP(CR78,'M10'!$C$5:$BX$13,($EK$143+1),FALSE)</f>
        <v>1</v>
      </c>
      <c r="CS148" s="92">
        <f>HLOOKUP(CS78,'M10'!$C$5:$BX$13,($EK$143+1),FALSE)</f>
        <v>1</v>
      </c>
      <c r="CT148" s="92">
        <f>HLOOKUP(CT78,'M10'!$C$5:$BX$13,($EK$143+1),FALSE)</f>
        <v>1</v>
      </c>
      <c r="CU148" s="92">
        <f>HLOOKUP(CU78,'M10'!$C$5:$BX$13,($EK$143+1),FALSE)</f>
        <v>1</v>
      </c>
      <c r="CV148" s="92">
        <f>HLOOKUP(CV78,'M10'!$C$5:$BX$13,($EK$143+1),FALSE)</f>
        <v>1</v>
      </c>
      <c r="CW148" s="92">
        <f>HLOOKUP(CW78,'M10'!$C$5:$BX$13,($EK$143+1),FALSE)</f>
        <v>1</v>
      </c>
      <c r="CX148" s="92">
        <f>HLOOKUP(CX78,'M10'!$C$5:$BX$13,($EK$143+1),FALSE)</f>
        <v>1</v>
      </c>
      <c r="CY148" s="92">
        <f>HLOOKUP(CY78,'M10'!$C$5:$BX$13,($EK$143+1),FALSE)</f>
        <v>1</v>
      </c>
      <c r="CZ148" s="92">
        <f>HLOOKUP(CZ78,'M10'!$C$5:$BX$13,($EK$143+1),FALSE)</f>
        <v>1</v>
      </c>
      <c r="DA148" s="92">
        <f>HLOOKUP(DA78,'M10'!$C$5:$BX$13,($EK$143+1),FALSE)</f>
        <v>1</v>
      </c>
      <c r="DB148" s="92">
        <f>HLOOKUP(DB78,'M10'!$C$5:$BX$13,($EK$143+1),FALSE)</f>
        <v>1</v>
      </c>
      <c r="DC148" s="92">
        <f>HLOOKUP(DC78,'M10'!$C$5:$BX$13,($EK$143+1),FALSE)</f>
        <v>1</v>
      </c>
      <c r="DD148" s="92">
        <f>HLOOKUP(DD78,'M10'!$C$5:$BX$13,($EK$143+1),FALSE)</f>
        <v>1</v>
      </c>
      <c r="DE148" s="92">
        <f>HLOOKUP(DE78,'M10'!$C$5:$BX$13,($EK$143+1),FALSE)</f>
        <v>1</v>
      </c>
      <c r="DF148" s="92">
        <f>HLOOKUP(DF78,'M10'!$C$5:$BX$13,($EK$143+1),FALSE)</f>
        <v>1</v>
      </c>
      <c r="DG148" s="92">
        <f>HLOOKUP(DG78,'M10'!$C$5:$BX$13,($EK$143+1),FALSE)</f>
        <v>1</v>
      </c>
      <c r="DH148" s="92">
        <f>HLOOKUP(DH78,'M10'!$C$5:$BX$13,($EK$143+1),FALSE)</f>
        <v>1</v>
      </c>
      <c r="DI148" s="92">
        <f>HLOOKUP(DI78,'M10'!$C$5:$BX$13,($EK$143+1),FALSE)</f>
        <v>1</v>
      </c>
      <c r="DJ148" s="92">
        <f>HLOOKUP(DJ78,'M10'!$C$5:$BX$13,($EK$143+1),FALSE)</f>
        <v>1</v>
      </c>
      <c r="DK148" s="92">
        <f>HLOOKUP(DK78,'M10'!$C$5:$BX$13,($EK$143+1),FALSE)</f>
        <v>1</v>
      </c>
      <c r="DL148" s="92">
        <f>HLOOKUP(DL78,'M10'!$C$5:$BX$13,($EK$143+1),FALSE)</f>
        <v>1</v>
      </c>
      <c r="DM148" s="92">
        <f>HLOOKUP(DM78,'M10'!$C$5:$BX$13,($EK$143+1),FALSE)</f>
        <v>1</v>
      </c>
      <c r="DN148" s="92">
        <f>HLOOKUP(DN78,'M10'!$C$5:$BX$13,($EK$143+1),FALSE)</f>
        <v>1</v>
      </c>
      <c r="DO148" s="92">
        <f>HLOOKUP(DO78,'M10'!$C$5:$BX$13,($EK$143+1),FALSE)</f>
        <v>1</v>
      </c>
      <c r="DP148" s="92">
        <f>HLOOKUP(DP78,'M10'!$C$5:$BX$13,($EK$143+1),FALSE)</f>
        <v>1</v>
      </c>
      <c r="DQ148" s="92">
        <f>HLOOKUP(DQ78,'M10'!$C$5:$BX$13,($EK$143+1),FALSE)</f>
        <v>1</v>
      </c>
      <c r="DR148" s="92">
        <f>HLOOKUP(DR78,'M10'!$C$5:$BX$13,($EK$143+1),FALSE)</f>
        <v>1</v>
      </c>
      <c r="DS148" s="92">
        <f>HLOOKUP(DS78,'M10'!$C$5:$BX$13,($EK$143+1),FALSE)</f>
        <v>1</v>
      </c>
      <c r="DT148" s="92">
        <f>HLOOKUP(DT78,'M10'!$C$5:$BX$13,($EK$143+1),FALSE)</f>
        <v>1</v>
      </c>
      <c r="DU148" s="92">
        <f>HLOOKUP(DU78,'M10'!$C$5:$BX$13,($EK$143+1),FALSE)</f>
        <v>1</v>
      </c>
      <c r="DV148" s="92">
        <f>HLOOKUP(DV78,'M10'!$C$5:$BX$13,($EK$143+1),FALSE)</f>
        <v>1</v>
      </c>
      <c r="DW148" s="92">
        <f>HLOOKUP(DW78,'M10'!$C$5:$BX$13,($EK$143+1),FALSE)</f>
        <v>1</v>
      </c>
      <c r="DX148" s="92">
        <f>HLOOKUP(DX78,'M10'!$C$5:$BX$13,($EK$143+1),FALSE)</f>
        <v>1</v>
      </c>
      <c r="DY148" s="92">
        <f>HLOOKUP(DY78,'M10'!$C$5:$BX$13,($EK$143+1),FALSE)</f>
        <v>1</v>
      </c>
      <c r="DZ148" s="92">
        <f>HLOOKUP(DZ78,'M10'!$C$5:$BX$13,($EK$143+1),FALSE)</f>
        <v>1</v>
      </c>
      <c r="EA148" s="92">
        <f>HLOOKUP(EA78,'M10'!$C$5:$BX$13,($EK$143+1),FALSE)</f>
        <v>1</v>
      </c>
      <c r="EB148" s="92"/>
      <c r="EC148" s="92"/>
      <c r="ED148" s="92"/>
      <c r="EE148" s="92"/>
      <c r="EF148" s="92"/>
      <c r="EG148" s="92"/>
      <c r="EH148" s="92"/>
      <c r="EI148" s="92"/>
      <c r="EJ148" s="92"/>
      <c r="EK148" s="92"/>
      <c r="EL148" s="92"/>
      <c r="EM148" s="92"/>
      <c r="EN148" s="92"/>
      <c r="EO148" s="92"/>
      <c r="EP148" s="92"/>
      <c r="EU148" s="94" t="s">
        <v>137</v>
      </c>
      <c r="EV148" s="94"/>
      <c r="EW148" s="94"/>
      <c r="EX148" s="102">
        <v>10</v>
      </c>
      <c r="EY148" s="99">
        <f t="shared" si="797"/>
        <v>107966.77728821835</v>
      </c>
      <c r="EZ148" s="99">
        <f t="shared" si="798"/>
        <v>104645.24525334088</v>
      </c>
      <c r="FA148" s="99">
        <f t="shared" si="799"/>
        <v>144040.28173588283</v>
      </c>
      <c r="FB148" s="99">
        <f t="shared" si="800"/>
        <v>86047.663704499442</v>
      </c>
      <c r="FC148" s="99">
        <f t="shared" si="801"/>
        <v>54657.326844480391</v>
      </c>
      <c r="FD148" s="99">
        <f t="shared" si="802"/>
        <v>104983.39603785503</v>
      </c>
      <c r="FE148" s="99">
        <f t="shared" si="803"/>
        <v>148128.99485367635</v>
      </c>
      <c r="FF148" s="99">
        <f t="shared" si="804"/>
        <v>180137.53592084904</v>
      </c>
      <c r="FG148" s="99">
        <f t="shared" si="805"/>
        <v>181802.18655658077</v>
      </c>
      <c r="FH148" s="99">
        <f t="shared" si="806"/>
        <v>168815.13027673887</v>
      </c>
      <c r="FI148" s="99">
        <f t="shared" si="807"/>
        <v>147778.55475445546</v>
      </c>
      <c r="FJ148" s="99">
        <f t="shared" si="808"/>
        <v>124396.61301315877</v>
      </c>
      <c r="FK148" s="99">
        <f t="shared" si="809"/>
        <v>100853.08671052835</v>
      </c>
      <c r="FL148" s="99">
        <f t="shared" si="810"/>
        <v>80007.606983905018</v>
      </c>
      <c r="FM148" s="99">
        <f t="shared" si="811"/>
        <v>65536.757984916534</v>
      </c>
      <c r="FN148" s="99">
        <f t="shared" si="812"/>
        <v>62518.707974464225</v>
      </c>
      <c r="FO148" s="99">
        <f t="shared" si="813"/>
        <v>66671.224191318222</v>
      </c>
      <c r="FP148" s="99">
        <f t="shared" si="814"/>
        <v>74509.361370205166</v>
      </c>
      <c r="FQ148" s="99">
        <f t="shared" si="815"/>
        <v>74509.361370205166</v>
      </c>
      <c r="FR148" s="99">
        <f t="shared" si="816"/>
        <v>98237.262017453453</v>
      </c>
      <c r="FS148" s="99">
        <f t="shared" si="817"/>
        <v>109299.20482428071</v>
      </c>
      <c r="FT148" s="99">
        <f t="shared" si="818"/>
        <v>119403.39910573032</v>
      </c>
      <c r="FU148" s="99">
        <f t="shared" si="819"/>
        <v>128475.98886475016</v>
      </c>
      <c r="FV148" s="99">
        <f t="shared" si="820"/>
        <v>136523.23326736133</v>
      </c>
      <c r="FW148" s="99">
        <f t="shared" si="821"/>
        <v>143591.42910610299</v>
      </c>
      <c r="FX148" s="99">
        <f t="shared" si="822"/>
        <v>149746.02202685882</v>
      </c>
      <c r="FY148" s="99">
        <f t="shared" si="823"/>
        <v>155060.28430602668</v>
      </c>
      <c r="FZ148" s="99">
        <f t="shared" si="824"/>
        <v>159609.03673912716</v>
      </c>
      <c r="GA148" s="99">
        <f t="shared" si="825"/>
        <v>163465.16143192214</v>
      </c>
      <c r="GB148" s="99">
        <f t="shared" si="826"/>
        <v>166697.71770703213</v>
      </c>
      <c r="GC148" s="99">
        <f t="shared" si="827"/>
        <v>169371.00290024639</v>
      </c>
      <c r="GD148" s="99">
        <f t="shared" si="828"/>
        <v>171544.17771357688</v>
      </c>
      <c r="GE148" s="99">
        <f t="shared" si="829"/>
        <v>173271.22893837807</v>
      </c>
      <c r="GF148" s="99">
        <f t="shared" si="830"/>
        <v>174601.13043172198</v>
      </c>
      <c r="GG148" s="99">
        <f t="shared" si="831"/>
        <v>175578.11572502769</v>
      </c>
      <c r="GH148" s="99">
        <f t="shared" si="832"/>
        <v>176242.00786185573</v>
      </c>
      <c r="GI148" s="99">
        <f t="shared" si="833"/>
        <v>199093.04514364849</v>
      </c>
      <c r="GJ148" s="99">
        <f t="shared" si="834"/>
        <v>214034.33978251388</v>
      </c>
      <c r="GK148" s="99">
        <f t="shared" si="835"/>
        <v>219235.99715320626</v>
      </c>
      <c r="GL148" s="99">
        <f t="shared" si="836"/>
        <v>223048.54819939865</v>
      </c>
      <c r="GM148" s="99">
        <f t="shared" si="837"/>
        <v>225575.54221794422</v>
      </c>
      <c r="GN148" s="99">
        <f t="shared" si="838"/>
        <v>226924.49849339662</v>
      </c>
      <c r="GO148" s="99">
        <f t="shared" si="839"/>
        <v>227203.90870503784</v>
      </c>
      <c r="GP148" s="99">
        <f t="shared" si="840"/>
        <v>226520.91055310934</v>
      </c>
      <c r="GQ148" s="99">
        <f t="shared" si="841"/>
        <v>224979.52539413917</v>
      </c>
      <c r="GR148" s="99">
        <f t="shared" si="842"/>
        <v>222679.36550509109</v>
      </c>
      <c r="GS148" s="99">
        <f t="shared" si="843"/>
        <v>219714.72816151261</v>
      </c>
      <c r="GT148" s="99">
        <f t="shared" si="844"/>
        <v>216174.00443530589</v>
      </c>
      <c r="GU148" s="99">
        <f t="shared" si="845"/>
        <v>212139.34056531391</v>
      </c>
      <c r="GV148" s="99">
        <f t="shared" si="846"/>
        <v>207686.49889077208</v>
      </c>
      <c r="GW148" s="99">
        <f t="shared" si="847"/>
        <v>202884.87361318918</v>
      </c>
      <c r="GX148" s="99">
        <f t="shared" si="848"/>
        <v>197797.62403974775</v>
      </c>
      <c r="GY148" s="99">
        <f t="shared" si="849"/>
        <v>192481.89446496675</v>
      </c>
      <c r="GZ148" s="99">
        <f t="shared" si="850"/>
        <v>186989.09550098827</v>
      </c>
      <c r="HA148" s="99"/>
      <c r="HB148" s="99"/>
      <c r="HC148" s="99"/>
      <c r="HD148" s="99"/>
      <c r="HE148" s="99"/>
      <c r="HF148" s="99"/>
      <c r="HG148" s="99"/>
      <c r="HH148" s="99"/>
      <c r="HI148" s="99"/>
      <c r="HJ148" s="99"/>
      <c r="HK148" s="99"/>
      <c r="HL148" s="99"/>
      <c r="HM148" s="99"/>
      <c r="HN148" s="99"/>
      <c r="HO148" s="99"/>
      <c r="HP148" s="99"/>
      <c r="HQ148" s="99"/>
      <c r="HR148" s="94"/>
      <c r="HS148" s="94"/>
      <c r="HT148" s="94"/>
      <c r="HU148" s="94"/>
      <c r="HV148" s="94"/>
      <c r="HW148" s="94">
        <f>HLOOKUP(HW78,'M10'!$C$5:$BX$13,($KA$141+1),FALSE)</f>
        <v>0.6</v>
      </c>
      <c r="HX148" s="94">
        <f>HLOOKUP(HX78,'M10'!$C$5:$BX$13,($KA$141+1),FALSE)</f>
        <v>0.8</v>
      </c>
      <c r="HY148" s="94">
        <f>HLOOKUP(HY78,'M10'!$C$5:$BX$13,($KA$141+1),FALSE)</f>
        <v>0.85</v>
      </c>
      <c r="HZ148" s="94">
        <f>HLOOKUP(HZ78,'M10'!$C$5:$BX$13,($KA$141+1),FALSE)</f>
        <v>0.9</v>
      </c>
      <c r="IA148" s="94">
        <f>HLOOKUP(IA78,'M10'!$C$5:$BX$13,($KA$141+1),FALSE)</f>
        <v>0.9</v>
      </c>
      <c r="IB148" s="94">
        <f>HLOOKUP(IB78,'M10'!$C$5:$BX$13,($KA$141+1),FALSE)</f>
        <v>0.9</v>
      </c>
      <c r="IC148" s="94">
        <f>HLOOKUP(IC78,'M10'!$C$5:$BX$13,($KA$141+1),FALSE)</f>
        <v>0.95</v>
      </c>
      <c r="ID148" s="94">
        <f>HLOOKUP(ID78,'M10'!$C$5:$BX$13,($KA$141+1),FALSE)</f>
        <v>0.95</v>
      </c>
      <c r="IE148" s="94">
        <f>HLOOKUP(IE78,'M10'!$C$5:$BX$13,($KA$141+1),FALSE)</f>
        <v>0.95</v>
      </c>
      <c r="IF148" s="94">
        <f>HLOOKUP(IF78,'M10'!$C$5:$BX$13,($KA$141+1),FALSE)</f>
        <v>1</v>
      </c>
      <c r="IG148" s="94">
        <f>HLOOKUP(IG78,'M10'!$C$5:$BX$13,($KA$141+1),FALSE)</f>
        <v>1</v>
      </c>
      <c r="IH148" s="94">
        <f>HLOOKUP(IH78,'M10'!$C$5:$BX$13,($KA$141+1),FALSE)</f>
        <v>1</v>
      </c>
      <c r="II148" s="94">
        <f>HLOOKUP(II78,'M10'!$C$5:$BX$13,($KA$141+1),FALSE)</f>
        <v>1</v>
      </c>
      <c r="IJ148" s="94">
        <f>HLOOKUP(IJ78,'M10'!$C$5:$BX$13,($KA$141+1),FALSE)</f>
        <v>1</v>
      </c>
      <c r="IK148" s="94">
        <f>HLOOKUP(IK78,'M10'!$C$5:$BX$13,($KA$141+1),FALSE)</f>
        <v>1</v>
      </c>
      <c r="IL148" s="94">
        <f>HLOOKUP(IL78,'M10'!$C$5:$BX$13,($KA$141+1),FALSE)</f>
        <v>1</v>
      </c>
      <c r="IM148" s="94">
        <f>HLOOKUP(IM78,'M10'!$C$5:$BX$13,($KA$141+1),FALSE)</f>
        <v>1</v>
      </c>
      <c r="IN148" s="94">
        <f>HLOOKUP(IN78,'M10'!$C$5:$BX$13,($KA$141+1),FALSE)</f>
        <v>1</v>
      </c>
      <c r="IO148" s="94">
        <f>HLOOKUP(IO78,'M10'!$C$5:$BX$13,($KA$141+1),FALSE)</f>
        <v>1</v>
      </c>
      <c r="IP148" s="94">
        <f>HLOOKUP(IP78,'M10'!$C$5:$BX$13,($KA$141+1),FALSE)</f>
        <v>1</v>
      </c>
      <c r="IQ148" s="94">
        <f>HLOOKUP(IQ78,'M10'!$C$5:$BX$13,($KA$141+1),FALSE)</f>
        <v>1</v>
      </c>
      <c r="IR148" s="94">
        <f>HLOOKUP(IR78,'M10'!$C$5:$BX$13,($KA$141+1),FALSE)</f>
        <v>1</v>
      </c>
      <c r="IS148" s="94">
        <f>HLOOKUP(IS78,'M10'!$C$5:$BX$13,($KA$141+1),FALSE)</f>
        <v>1</v>
      </c>
      <c r="IT148" s="94">
        <f>HLOOKUP(IT78,'M10'!$C$5:$BX$13,($KA$141+1),FALSE)</f>
        <v>1</v>
      </c>
      <c r="IU148" s="94">
        <f>HLOOKUP(IU78,'M10'!$C$5:$BX$13,($KA$141+1),FALSE)</f>
        <v>1</v>
      </c>
      <c r="IV148" s="94">
        <f>HLOOKUP(IV78,'M10'!$C$5:$BX$13,($KA$141+1),FALSE)</f>
        <v>1</v>
      </c>
      <c r="IW148" s="94">
        <f>HLOOKUP(IW78,'M10'!$C$5:$BX$13,($KA$141+1),FALSE)</f>
        <v>1</v>
      </c>
      <c r="IX148" s="94">
        <f>HLOOKUP(IX78,'M10'!$C$5:$BX$13,($KA$141+1),FALSE)</f>
        <v>1</v>
      </c>
      <c r="IY148" s="94">
        <f>HLOOKUP(IY78,'M10'!$C$5:$BX$13,($KA$141+1),FALSE)</f>
        <v>1</v>
      </c>
      <c r="IZ148" s="94">
        <f>HLOOKUP(IZ78,'M10'!$C$5:$BX$13,($KA$141+1),FALSE)</f>
        <v>1</v>
      </c>
      <c r="JA148" s="94">
        <f>HLOOKUP(JA78,'M10'!$C$5:$BX$13,($KA$141+1),FALSE)</f>
        <v>1</v>
      </c>
      <c r="JB148" s="94">
        <f>HLOOKUP(JB78,'M10'!$C$5:$BX$13,($KA$141+1),FALSE)</f>
        <v>1</v>
      </c>
      <c r="JC148" s="94">
        <f>HLOOKUP(JC78,'M10'!$C$5:$BX$13,($KA$141+1),FALSE)</f>
        <v>1</v>
      </c>
      <c r="JD148" s="94">
        <f>HLOOKUP(JD78,'M10'!$C$5:$BX$13,($KA$141+1),FALSE)</f>
        <v>1</v>
      </c>
      <c r="JE148" s="94">
        <f>HLOOKUP(JE78,'M10'!$C$5:$BX$13,($KA$141+1),FALSE)</f>
        <v>1</v>
      </c>
      <c r="JF148" s="94">
        <f>HLOOKUP(JF78,'M10'!$C$5:$BX$13,($KA$141+1),FALSE)</f>
        <v>1</v>
      </c>
      <c r="JG148" s="94">
        <f>HLOOKUP(JG78,'M10'!$C$5:$BX$13,($KA$141+1),FALSE)</f>
        <v>1</v>
      </c>
      <c r="JH148" s="94">
        <f>HLOOKUP(JH78,'M10'!$C$5:$BX$13,($KA$141+1),FALSE)</f>
        <v>1</v>
      </c>
      <c r="JI148" s="94">
        <f>HLOOKUP(JI78,'M10'!$C$5:$BX$13,($KA$141+1),FALSE)</f>
        <v>1</v>
      </c>
      <c r="JJ148" s="94">
        <f>HLOOKUP(JJ78,'M10'!$C$5:$BX$13,($KA$141+1),FALSE)</f>
        <v>1</v>
      </c>
      <c r="JK148" s="94">
        <f>HLOOKUP(JK78,'M10'!$C$5:$BX$13,($KA$141+1),FALSE)</f>
        <v>1</v>
      </c>
      <c r="JL148" s="94">
        <f>HLOOKUP(JL78,'M10'!$C$5:$BX$13,($KA$141+1),FALSE)</f>
        <v>1</v>
      </c>
      <c r="JM148" s="94">
        <f>HLOOKUP(JM78,'M10'!$C$5:$BX$13,($KA$141+1),FALSE)</f>
        <v>1</v>
      </c>
      <c r="JN148" s="94">
        <f>HLOOKUP(JN78,'M10'!$C$5:$BX$13,($KA$141+1),FALSE)</f>
        <v>1</v>
      </c>
      <c r="JO148" s="94">
        <f>HLOOKUP(JO78,'M10'!$C$5:$BX$13,($KA$141+1),FALSE)</f>
        <v>1</v>
      </c>
      <c r="JP148" s="94">
        <f>HLOOKUP(JP78,'M10'!$C$5:$BX$13,($KA$141+1),FALSE)</f>
        <v>1</v>
      </c>
      <c r="JQ148" s="94">
        <f>HLOOKUP(JQ78,'M10'!$C$5:$BX$13,($KA$141+1),FALSE)</f>
        <v>1</v>
      </c>
      <c r="JR148" s="94">
        <f>HLOOKUP(JR78,'M10'!$C$5:$BX$13,($KA$141+1),FALSE)</f>
        <v>1</v>
      </c>
      <c r="JS148" s="94">
        <f>HLOOKUP(JS78,'M10'!$C$5:$BX$13,($KA$141+1),FALSE)</f>
        <v>1</v>
      </c>
      <c r="JT148" s="94">
        <f>HLOOKUP(JT78,'M10'!$C$5:$BX$13,($KA$141+1),FALSE)</f>
        <v>1</v>
      </c>
      <c r="JU148" s="94">
        <f>HLOOKUP(JU78,'M10'!$C$5:$BX$13,($KA$141+1),FALSE)</f>
        <v>1</v>
      </c>
      <c r="JV148" s="94">
        <f>HLOOKUP(JV78,'M10'!$C$5:$BX$13,($KA$141+1),FALSE)</f>
        <v>1</v>
      </c>
      <c r="JW148" s="94">
        <f>HLOOKUP(JW78,'M10'!$C$5:$BX$13,($KA$141+1),FALSE)</f>
        <v>1</v>
      </c>
      <c r="JX148" s="94">
        <f>HLOOKUP(JX78,'M10'!$C$5:$BX$13,($KA$141+1),FALSE)</f>
        <v>1</v>
      </c>
      <c r="JY148" s="94"/>
      <c r="JZ148" s="94"/>
      <c r="KA148" s="94"/>
      <c r="KH148" s="96">
        <v>10</v>
      </c>
      <c r="KI148" s="100">
        <f t="shared" si="851"/>
        <v>21790.598037843469</v>
      </c>
      <c r="KJ148" s="100">
        <f t="shared" si="852"/>
        <v>45577.67475986683</v>
      </c>
      <c r="KK148" s="100">
        <f t="shared" si="853"/>
        <v>42456.858773174434</v>
      </c>
      <c r="KL148" s="100">
        <f t="shared" si="854"/>
        <v>76476.133632607743</v>
      </c>
      <c r="KM148" s="100">
        <f t="shared" si="855"/>
        <v>18640.813322870956</v>
      </c>
      <c r="KN148" s="100">
        <f t="shared" si="856"/>
        <v>67105.363841648752</v>
      </c>
      <c r="KO148" s="100">
        <f t="shared" si="857"/>
        <v>67683.044148942936</v>
      </c>
      <c r="KP148" s="100">
        <f t="shared" si="858"/>
        <v>22563.722590606441</v>
      </c>
      <c r="KQ148" s="100">
        <f t="shared" si="859"/>
        <v>34406.091922792904</v>
      </c>
      <c r="KR148" s="100">
        <f t="shared" si="860"/>
        <v>68613.929243585284</v>
      </c>
      <c r="KS148" s="100">
        <f t="shared" si="861"/>
        <v>89717.79274472926</v>
      </c>
      <c r="KT148" s="100">
        <f t="shared" si="862"/>
        <v>83913.864400431485</v>
      </c>
      <c r="KU148" s="100">
        <f t="shared" si="863"/>
        <v>63937.857357596935</v>
      </c>
      <c r="KV148" s="100">
        <f t="shared" si="864"/>
        <v>38589.986184480804</v>
      </c>
      <c r="KW148" s="100">
        <f t="shared" si="865"/>
        <v>35737.120552564564</v>
      </c>
      <c r="KX148" s="100">
        <f t="shared" si="866"/>
        <v>43650.344775697806</v>
      </c>
      <c r="KY148" s="100">
        <f t="shared" si="867"/>
        <v>61360.15963005642</v>
      </c>
      <c r="KZ148" s="100">
        <f t="shared" si="868"/>
        <v>75386.814301295453</v>
      </c>
      <c r="LA148" s="100">
        <f t="shared" si="869"/>
        <v>75386.814301295453</v>
      </c>
      <c r="LB148" s="100">
        <f t="shared" si="870"/>
        <v>91990.794552082181</v>
      </c>
      <c r="LC148" s="100">
        <f t="shared" si="871"/>
        <v>95458.373707916122</v>
      </c>
      <c r="LD148" s="100">
        <f t="shared" si="872"/>
        <v>96205.933246553657</v>
      </c>
      <c r="LE148" s="100">
        <f t="shared" si="873"/>
        <v>94678.794913733436</v>
      </c>
      <c r="LF148" s="100">
        <f t="shared" si="874"/>
        <v>91317.52494803266</v>
      </c>
      <c r="LG148" s="100">
        <f t="shared" si="875"/>
        <v>86535.628137183987</v>
      </c>
      <c r="LH148" s="100">
        <f t="shared" si="876"/>
        <v>80709.877601899425</v>
      </c>
      <c r="LI148" s="100">
        <f t="shared" si="877"/>
        <v>74178.868464378902</v>
      </c>
      <c r="LJ148" s="100">
        <f t="shared" si="878"/>
        <v>67247.351919838678</v>
      </c>
      <c r="LK148" s="100">
        <f t="shared" si="879"/>
        <v>60195.209129010254</v>
      </c>
      <c r="LL148" s="100">
        <f t="shared" si="880"/>
        <v>53290.827066957318</v>
      </c>
      <c r="LM148" s="100">
        <f t="shared" si="881"/>
        <v>46808.830914407772</v>
      </c>
      <c r="LN148" s="100">
        <f t="shared" si="882"/>
        <v>41050.097313678511</v>
      </c>
      <c r="LO148" s="100">
        <f t="shared" si="883"/>
        <v>36353.877001683933</v>
      </c>
      <c r="LP148" s="100">
        <f t="shared" si="884"/>
        <v>33074.161268744749</v>
      </c>
      <c r="LQ148" s="100">
        <f t="shared" si="885"/>
        <v>31482.96705614532</v>
      </c>
      <c r="LR148" s="100">
        <f t="shared" si="886"/>
        <v>31624.113462616719</v>
      </c>
      <c r="LS148" s="100">
        <f t="shared" si="887"/>
        <v>59390.066802374597</v>
      </c>
      <c r="LT148" s="100">
        <f t="shared" si="888"/>
        <v>104341.38286256134</v>
      </c>
      <c r="LU148" s="100">
        <f t="shared" si="889"/>
        <v>125351.6190510317</v>
      </c>
      <c r="LV148" s="100">
        <f t="shared" si="890"/>
        <v>144024.84051549525</v>
      </c>
      <c r="LW148" s="100">
        <f t="shared" si="891"/>
        <v>159857.34196478338</v>
      </c>
      <c r="LX148" s="100">
        <f t="shared" si="892"/>
        <v>172583.18061136192</v>
      </c>
      <c r="LY148" s="100">
        <f t="shared" si="893"/>
        <v>182114.6730101273</v>
      </c>
      <c r="LZ148" s="100">
        <f t="shared" si="894"/>
        <v>188500.84690099568</v>
      </c>
      <c r="MA148" s="100">
        <f t="shared" si="895"/>
        <v>191893.82921768885</v>
      </c>
      <c r="MB148" s="100">
        <f t="shared" si="896"/>
        <v>192520.28387286011</v>
      </c>
      <c r="MC148" s="100">
        <f t="shared" si="897"/>
        <v>190657.07143069489</v>
      </c>
      <c r="MD148" s="100">
        <f t="shared" si="898"/>
        <v>186610.84473511294</v>
      </c>
      <c r="ME148" s="100">
        <f t="shared" si="899"/>
        <v>180701.36915264517</v>
      </c>
      <c r="MF148" s="100">
        <f t="shared" si="900"/>
        <v>173248.30297760799</v>
      </c>
      <c r="MG148" s="100">
        <f t="shared" si="901"/>
        <v>164561.10650534305</v>
      </c>
      <c r="MH148" s="100">
        <f t="shared" si="902"/>
        <v>154931.70260941688</v>
      </c>
      <c r="MI148" s="100">
        <f t="shared" si="903"/>
        <v>144629.49419773687</v>
      </c>
      <c r="MJ148" s="100">
        <f t="shared" si="904"/>
        <v>133898.35153988114</v>
      </c>
      <c r="MK148" s="100"/>
      <c r="ML148" s="100"/>
      <c r="MM148" s="100"/>
      <c r="MN148" s="100"/>
      <c r="MO148" s="100"/>
      <c r="MP148" s="100"/>
      <c r="MQ148" s="100"/>
      <c r="MR148" s="100"/>
      <c r="MS148" s="100"/>
      <c r="MT148" s="100"/>
      <c r="MU148" s="100"/>
      <c r="MV148" s="100"/>
      <c r="MW148" s="100"/>
      <c r="MX148" s="100"/>
      <c r="MY148" s="100"/>
      <c r="MZ148" s="100"/>
      <c r="NA148" s="100"/>
      <c r="NG148" s="96">
        <f>HLOOKUP(NG78,'M10'!$C$5:$BX$13,($KG$271+1),FALSE)</f>
        <v>0.3</v>
      </c>
      <c r="NH148" s="96">
        <f>HLOOKUP(NH78,'M10'!$C$5:$BX$13,($KG$271+1),FALSE)</f>
        <v>0.6</v>
      </c>
      <c r="NI148" s="96">
        <f>HLOOKUP(NI78,'M10'!$C$5:$BX$13,($KG$271+1),FALSE)</f>
        <v>0.7</v>
      </c>
      <c r="NJ148" s="96">
        <f>HLOOKUP(NJ78,'M10'!$C$5:$BX$13,($KG$271+1),FALSE)</f>
        <v>0.8</v>
      </c>
      <c r="NK148" s="96">
        <f>HLOOKUP(NK78,'M10'!$C$5:$BX$13,($KG$271+1),FALSE)</f>
        <v>0.8</v>
      </c>
      <c r="NL148" s="96">
        <f>HLOOKUP(NL78,'M10'!$C$5:$BX$13,($KG$271+1),FALSE)</f>
        <v>0.8</v>
      </c>
      <c r="NM148" s="96">
        <f>HLOOKUP(NM78,'M10'!$C$5:$BX$13,($KG$271+1),FALSE)</f>
        <v>0.85</v>
      </c>
      <c r="NN148" s="96">
        <f>HLOOKUP(NN78,'M10'!$C$5:$BX$13,($KG$271+1),FALSE)</f>
        <v>0.85</v>
      </c>
      <c r="NO148" s="96">
        <f>HLOOKUP(NO78,'M10'!$C$5:$BX$13,($KG$271+1),FALSE)</f>
        <v>0.85</v>
      </c>
      <c r="NP148" s="96">
        <f>HLOOKUP(NP78,'M10'!$C$5:$BX$13,($KG$271+1),FALSE)</f>
        <v>1</v>
      </c>
      <c r="NQ148" s="96">
        <f>HLOOKUP(NQ78,'M10'!$C$5:$BX$13,($KG$271+1),FALSE)</f>
        <v>1</v>
      </c>
      <c r="NR148" s="96">
        <f>HLOOKUP(NR78,'M10'!$C$5:$BX$13,($KG$271+1),FALSE)</f>
        <v>1</v>
      </c>
      <c r="NS148" s="96">
        <f>HLOOKUP(NS78,'M10'!$C$5:$BX$13,($KG$271+1),FALSE)</f>
        <v>1</v>
      </c>
      <c r="NT148" s="96">
        <f>HLOOKUP(NT78,'M10'!$C$5:$BX$13,($KG$271+1),FALSE)</f>
        <v>1</v>
      </c>
      <c r="NU148" s="96">
        <f>HLOOKUP(NU78,'M10'!$C$5:$BX$13,($KG$271+1),FALSE)</f>
        <v>1</v>
      </c>
      <c r="NV148" s="96">
        <f>HLOOKUP(NV78,'M10'!$C$5:$BX$13,($KG$271+1),FALSE)</f>
        <v>1</v>
      </c>
      <c r="NW148" s="96">
        <f>HLOOKUP(NW78,'M10'!$C$5:$BX$13,($KG$271+1),FALSE)</f>
        <v>1</v>
      </c>
      <c r="NX148" s="96">
        <f>HLOOKUP(NX78,'M10'!$C$5:$BX$13,($KG$271+1),FALSE)</f>
        <v>1</v>
      </c>
      <c r="NY148" s="96">
        <f>HLOOKUP(NY78,'M10'!$C$5:$BX$13,($KG$271+1),FALSE)</f>
        <v>1</v>
      </c>
      <c r="NZ148" s="96">
        <f>HLOOKUP(NZ78,'M10'!$C$5:$BX$13,($KG$271+1),FALSE)</f>
        <v>1</v>
      </c>
      <c r="OA148" s="96">
        <f>HLOOKUP(OA78,'M10'!$C$5:$BX$13,($KG$271+1),FALSE)</f>
        <v>1</v>
      </c>
      <c r="OB148" s="96">
        <f>HLOOKUP(OB78,'M10'!$C$5:$BX$13,($KG$271+1),FALSE)</f>
        <v>1</v>
      </c>
      <c r="OC148" s="96">
        <f>HLOOKUP(OC78,'M10'!$C$5:$BX$13,($KG$271+1),FALSE)</f>
        <v>1</v>
      </c>
      <c r="OD148" s="96">
        <f>HLOOKUP(OD78,'M10'!$C$5:$BX$13,($KG$271+1),FALSE)</f>
        <v>1</v>
      </c>
      <c r="OE148" s="96">
        <f>HLOOKUP(OE78,'M10'!$C$5:$BX$13,($KG$271+1),FALSE)</f>
        <v>1</v>
      </c>
      <c r="OF148" s="96">
        <f>HLOOKUP(OF78,'M10'!$C$5:$BX$13,($KG$271+1),FALSE)</f>
        <v>1</v>
      </c>
      <c r="OG148" s="96">
        <f>HLOOKUP(OG78,'M10'!$C$5:$BX$13,($KG$271+1),FALSE)</f>
        <v>1</v>
      </c>
      <c r="OH148" s="96">
        <f>HLOOKUP(OH78,'M10'!$C$5:$BX$13,($KG$271+1),FALSE)</f>
        <v>1</v>
      </c>
      <c r="OI148" s="96">
        <f>HLOOKUP(OI78,'M10'!$C$5:$BX$13,($KG$271+1),FALSE)</f>
        <v>1</v>
      </c>
      <c r="OJ148" s="96">
        <f>HLOOKUP(OJ78,'M10'!$C$5:$BX$13,($KG$271+1),FALSE)</f>
        <v>1</v>
      </c>
      <c r="OK148" s="96">
        <f>HLOOKUP(OK78,'M10'!$C$5:$BX$13,($KG$271+1),FALSE)</f>
        <v>1</v>
      </c>
      <c r="OL148" s="96">
        <f>HLOOKUP(OL78,'M10'!$C$5:$BX$13,($KG$271+1),FALSE)</f>
        <v>1</v>
      </c>
      <c r="OM148" s="96">
        <f>HLOOKUP(OM78,'M10'!$C$5:$BX$13,($KG$271+1),FALSE)</f>
        <v>1</v>
      </c>
      <c r="ON148" s="96">
        <f>HLOOKUP(ON78,'M10'!$C$5:$BX$13,($KG$271+1),FALSE)</f>
        <v>1</v>
      </c>
      <c r="OO148" s="96">
        <f>HLOOKUP(OO78,'M10'!$C$5:$BX$13,($KG$271+1),FALSE)</f>
        <v>1</v>
      </c>
      <c r="OP148" s="96">
        <f>HLOOKUP(OP78,'M10'!$C$5:$BX$13,($KG$271+1),FALSE)</f>
        <v>1</v>
      </c>
      <c r="OQ148" s="96">
        <f>HLOOKUP(OQ78,'M10'!$C$5:$BX$13,($KG$271+1),FALSE)</f>
        <v>1</v>
      </c>
      <c r="OR148" s="96">
        <f>HLOOKUP(OR78,'M10'!$C$5:$BX$13,($KG$271+1),FALSE)</f>
        <v>1</v>
      </c>
      <c r="OS148" s="96">
        <f>HLOOKUP(OS78,'M10'!$C$5:$BX$13,($KG$271+1),FALSE)</f>
        <v>1</v>
      </c>
      <c r="OT148" s="96">
        <f>HLOOKUP(OT78,'M10'!$C$5:$BX$13,($KG$271+1),FALSE)</f>
        <v>1</v>
      </c>
      <c r="OU148" s="96">
        <f>HLOOKUP(OU78,'M10'!$C$5:$BX$13,($KG$271+1),FALSE)</f>
        <v>1</v>
      </c>
      <c r="OV148" s="96">
        <f>HLOOKUP(OV78,'M10'!$C$5:$BX$13,($KG$271+1),FALSE)</f>
        <v>1</v>
      </c>
      <c r="OW148" s="96">
        <f>HLOOKUP(OW78,'M10'!$C$5:$BX$13,($KG$271+1),FALSE)</f>
        <v>1</v>
      </c>
      <c r="OX148" s="96">
        <f>HLOOKUP(OX78,'M10'!$C$5:$BX$13,($KG$271+1),FALSE)</f>
        <v>1</v>
      </c>
      <c r="OY148" s="96">
        <f>HLOOKUP(OY78,'M10'!$C$5:$BX$13,($KG$271+1),FALSE)</f>
        <v>1</v>
      </c>
      <c r="OZ148" s="96">
        <f>HLOOKUP(OZ78,'M10'!$C$5:$BX$13,($KG$271+1),FALSE)</f>
        <v>1</v>
      </c>
      <c r="PA148" s="96">
        <f>HLOOKUP(PA78,'M10'!$C$5:$BX$13,($KG$271+1),FALSE)</f>
        <v>1</v>
      </c>
      <c r="PB148" s="96">
        <f>HLOOKUP(PB78,'M10'!$C$5:$BX$13,($KG$271+1),FALSE)</f>
        <v>1</v>
      </c>
      <c r="PC148" s="96">
        <f>HLOOKUP(PC78,'M10'!$C$5:$BX$13,($KG$271+1),FALSE)</f>
        <v>1</v>
      </c>
      <c r="PD148" s="96">
        <f>HLOOKUP(PD78,'M10'!$C$5:$BX$13,($KG$271+1),FALSE)</f>
        <v>1</v>
      </c>
      <c r="PE148" s="96">
        <f>HLOOKUP(PE78,'M10'!$C$5:$BX$13,($KG$271+1),FALSE)</f>
        <v>1</v>
      </c>
      <c r="PF148" s="96">
        <f>HLOOKUP(PF78,'M10'!$C$5:$BX$13,($KG$271+1),FALSE)</f>
        <v>1</v>
      </c>
      <c r="PG148" s="96">
        <f>HLOOKUP(PG78,'M10'!$C$5:$BX$13,($KG$271+1),FALSE)</f>
        <v>1</v>
      </c>
      <c r="PH148" s="96">
        <f>HLOOKUP(PH78,'M10'!$C$5:$BX$13,($KG$271+1),FALSE)</f>
        <v>1</v>
      </c>
    </row>
    <row r="149" spans="1:424" x14ac:dyDescent="0.2">
      <c r="A149" s="92"/>
      <c r="B149" s="92"/>
      <c r="C149" s="92">
        <v>11</v>
      </c>
      <c r="D149" s="98">
        <f t="shared" si="743"/>
        <v>117607.72322118754</v>
      </c>
      <c r="E149" s="98">
        <f t="shared" si="744"/>
        <v>280667.45824573818</v>
      </c>
      <c r="F149" s="98">
        <f t="shared" si="745"/>
        <v>256417.40690640899</v>
      </c>
      <c r="G149" s="98">
        <f t="shared" si="746"/>
        <v>200833.36677416883</v>
      </c>
      <c r="H149" s="98">
        <f t="shared" si="747"/>
        <v>115309.54742948103</v>
      </c>
      <c r="I149" s="98">
        <f t="shared" si="748"/>
        <v>80634.961408238683</v>
      </c>
      <c r="J149" s="98">
        <f t="shared" si="749"/>
        <v>110984.92302871104</v>
      </c>
      <c r="K149" s="98">
        <f t="shared" si="750"/>
        <v>153188.7579031885</v>
      </c>
      <c r="L149" s="98">
        <f t="shared" si="751"/>
        <v>197905.71356271111</v>
      </c>
      <c r="M149" s="98">
        <f t="shared" si="752"/>
        <v>233118.53914749727</v>
      </c>
      <c r="N149" s="98">
        <f t="shared" si="753"/>
        <v>259724.14317250159</v>
      </c>
      <c r="O149" s="98">
        <f t="shared" si="754"/>
        <v>279173.37612100691</v>
      </c>
      <c r="P149" s="98">
        <f t="shared" si="755"/>
        <v>292870.34305508889</v>
      </c>
      <c r="Q149" s="98">
        <f t="shared" si="756"/>
        <v>302023.5138672805</v>
      </c>
      <c r="R149" s="98">
        <f t="shared" si="757"/>
        <v>307625.23022259795</v>
      </c>
      <c r="S149" s="98">
        <f t="shared" si="758"/>
        <v>310471.79817870358</v>
      </c>
      <c r="T149" s="98">
        <f t="shared" si="759"/>
        <v>311194.40344430978</v>
      </c>
      <c r="U149" s="98">
        <f t="shared" si="760"/>
        <v>310289.99071901321</v>
      </c>
      <c r="V149" s="98">
        <f t="shared" si="761"/>
        <v>310289.99071901321</v>
      </c>
      <c r="W149" s="98">
        <f t="shared" si="762"/>
        <v>308060.92202425376</v>
      </c>
      <c r="X149" s="98">
        <f t="shared" si="763"/>
        <v>305909.00548956031</v>
      </c>
      <c r="Y149" s="98">
        <f t="shared" si="764"/>
        <v>303247.54383408115</v>
      </c>
      <c r="Z149" s="98">
        <f t="shared" si="765"/>
        <v>300183.71127384529</v>
      </c>
      <c r="AA149" s="98">
        <f t="shared" si="766"/>
        <v>296805.99507624394</v>
      </c>
      <c r="AB149" s="98">
        <f t="shared" si="767"/>
        <v>293187.41278934706</v>
      </c>
      <c r="AC149" s="98">
        <f t="shared" si="768"/>
        <v>289388.17676088284</v>
      </c>
      <c r="AD149" s="98">
        <f t="shared" si="769"/>
        <v>285457.89683049842</v>
      </c>
      <c r="AE149" s="98">
        <f t="shared" si="770"/>
        <v>281437.39963309607</v>
      </c>
      <c r="AF149" s="98">
        <f t="shared" si="771"/>
        <v>277360.23095467431</v>
      </c>
      <c r="AG149" s="98">
        <f t="shared" si="772"/>
        <v>273253.89673601266</v>
      </c>
      <c r="AH149" s="98">
        <f t="shared" si="773"/>
        <v>269140.88886824565</v>
      </c>
      <c r="AI149" s="98">
        <f t="shared" si="774"/>
        <v>265039.53387580975</v>
      </c>
      <c r="AJ149" s="98">
        <f t="shared" si="775"/>
        <v>260964.69583011756</v>
      </c>
      <c r="AK149" s="98">
        <f t="shared" si="776"/>
        <v>256928.35922887869</v>
      </c>
      <c r="AL149" s="98">
        <f t="shared" si="777"/>
        <v>252940.11294900146</v>
      </c>
      <c r="AM149" s="98">
        <f t="shared" si="778"/>
        <v>249007.55258007787</v>
      </c>
      <c r="AN149" s="98">
        <f t="shared" si="779"/>
        <v>257038.02468272994</v>
      </c>
      <c r="AO149" s="98">
        <f t="shared" si="780"/>
        <v>255444.72240805719</v>
      </c>
      <c r="AP149" s="98">
        <f t="shared" si="781"/>
        <v>253927.67802014464</v>
      </c>
      <c r="AQ149" s="98">
        <f t="shared" si="782"/>
        <v>252005.61615691232</v>
      </c>
      <c r="AR149" s="98">
        <f t="shared" si="783"/>
        <v>249729.43944215949</v>
      </c>
      <c r="AS149" s="98">
        <f t="shared" si="784"/>
        <v>247145.78062191073</v>
      </c>
      <c r="AT149" s="98">
        <f t="shared" si="785"/>
        <v>244297.18504290251</v>
      </c>
      <c r="AU149" s="98">
        <f t="shared" si="786"/>
        <v>241222.32232261356</v>
      </c>
      <c r="AV149" s="98">
        <f t="shared" si="787"/>
        <v>237956.21601326251</v>
      </c>
      <c r="AW149" s="98">
        <f t="shared" si="788"/>
        <v>234530.48249703841</v>
      </c>
      <c r="AX149" s="98">
        <f t="shared" si="789"/>
        <v>230973.57236398497</v>
      </c>
      <c r="AY149" s="98">
        <f t="shared" si="790"/>
        <v>227311.00917420452</v>
      </c>
      <c r="AZ149" s="98">
        <f t="shared" si="791"/>
        <v>223565.62184523584</v>
      </c>
      <c r="BA149" s="98">
        <f t="shared" si="792"/>
        <v>219757.76798181576</v>
      </c>
      <c r="BB149" s="98">
        <f t="shared" si="793"/>
        <v>215905.54632163933</v>
      </c>
      <c r="BC149" s="98">
        <f t="shared" si="794"/>
        <v>212024.9971445718</v>
      </c>
      <c r="BD149" s="98">
        <f t="shared" si="795"/>
        <v>208130.29001654673</v>
      </c>
      <c r="BE149" s="98">
        <f t="shared" si="796"/>
        <v>204233.89864062762</v>
      </c>
      <c r="BF149" s="98"/>
      <c r="BG149" s="98"/>
      <c r="BH149" s="98"/>
      <c r="BI149" s="98"/>
      <c r="BJ149" s="98"/>
      <c r="BK149" s="98"/>
      <c r="BL149" s="98"/>
      <c r="BM149" s="98"/>
      <c r="BN149" s="98"/>
      <c r="BO149" s="98"/>
      <c r="BP149" s="98"/>
      <c r="BQ149" s="98"/>
      <c r="BR149" s="98"/>
      <c r="BS149" s="98"/>
      <c r="BT149" s="98"/>
      <c r="BU149" s="92"/>
      <c r="BV149" s="92"/>
      <c r="BW149" s="92"/>
      <c r="BX149" s="92"/>
      <c r="BY149" s="92"/>
      <c r="BZ149" s="92">
        <f>HLOOKUP(BZ79,'M10'!$C$5:$BX$13,($EK$143+1),FALSE)</f>
        <v>0.79</v>
      </c>
      <c r="CA149" s="92">
        <f>HLOOKUP(CA79,'M10'!$C$5:$BX$13,($EK$143+1),FALSE)</f>
        <v>0.9</v>
      </c>
      <c r="CB149" s="92">
        <f>HLOOKUP(CB79,'M10'!$C$5:$BX$13,($EK$143+1),FALSE)</f>
        <v>0.95</v>
      </c>
      <c r="CC149" s="92">
        <f>HLOOKUP(CC79,'M10'!$C$5:$BX$13,($EK$143+1),FALSE)</f>
        <v>1</v>
      </c>
      <c r="CD149" s="92">
        <f>HLOOKUP(CD79,'M10'!$C$5:$BX$13,($EK$143+1),FALSE)</f>
        <v>1</v>
      </c>
      <c r="CE149" s="92">
        <f>HLOOKUP(CE79,'M10'!$C$5:$BX$13,($EK$143+1),FALSE)</f>
        <v>1</v>
      </c>
      <c r="CF149" s="92">
        <f>HLOOKUP(CF79,'M10'!$C$5:$BX$13,($EK$143+1),FALSE)</f>
        <v>1</v>
      </c>
      <c r="CG149" s="92">
        <f>HLOOKUP(CG79,'M10'!$C$5:$BX$13,($EK$143+1),FALSE)</f>
        <v>1</v>
      </c>
      <c r="CH149" s="92">
        <f>HLOOKUP(CH79,'M10'!$C$5:$BX$13,($EK$143+1),FALSE)</f>
        <v>1</v>
      </c>
      <c r="CI149" s="92">
        <f>HLOOKUP(CI79,'M10'!$C$5:$BX$13,($EK$143+1),FALSE)</f>
        <v>1</v>
      </c>
      <c r="CJ149" s="92">
        <f>HLOOKUP(CJ79,'M10'!$C$5:$BX$13,($EK$143+1),FALSE)</f>
        <v>1</v>
      </c>
      <c r="CK149" s="92">
        <f>HLOOKUP(CK79,'M10'!$C$5:$BX$13,($EK$143+1),FALSE)</f>
        <v>1</v>
      </c>
      <c r="CL149" s="92">
        <f>HLOOKUP(CL79,'M10'!$C$5:$BX$13,($EK$143+1),FALSE)</f>
        <v>1</v>
      </c>
      <c r="CM149" s="92">
        <f>HLOOKUP(CM79,'M10'!$C$5:$BX$13,($EK$143+1),FALSE)</f>
        <v>1</v>
      </c>
      <c r="CN149" s="92">
        <f>HLOOKUP(CN79,'M10'!$C$5:$BX$13,($EK$143+1),FALSE)</f>
        <v>1</v>
      </c>
      <c r="CO149" s="92">
        <f>HLOOKUP(CO79,'M10'!$C$5:$BX$13,($EK$143+1),FALSE)</f>
        <v>1</v>
      </c>
      <c r="CP149" s="92">
        <f>HLOOKUP(CP79,'M10'!$C$5:$BX$13,($EK$143+1),FALSE)</f>
        <v>1</v>
      </c>
      <c r="CQ149" s="92">
        <f>HLOOKUP(CQ79,'M10'!$C$5:$BX$13,($EK$143+1),FALSE)</f>
        <v>1</v>
      </c>
      <c r="CR149" s="92">
        <f>HLOOKUP(CR79,'M10'!$C$5:$BX$13,($EK$143+1),FALSE)</f>
        <v>1</v>
      </c>
      <c r="CS149" s="92">
        <f>HLOOKUP(CS79,'M10'!$C$5:$BX$13,($EK$143+1),FALSE)</f>
        <v>1</v>
      </c>
      <c r="CT149" s="92">
        <f>HLOOKUP(CT79,'M10'!$C$5:$BX$13,($EK$143+1),FALSE)</f>
        <v>1</v>
      </c>
      <c r="CU149" s="92">
        <f>HLOOKUP(CU79,'M10'!$C$5:$BX$13,($EK$143+1),FALSE)</f>
        <v>1</v>
      </c>
      <c r="CV149" s="92">
        <f>HLOOKUP(CV79,'M10'!$C$5:$BX$13,($EK$143+1),FALSE)</f>
        <v>1</v>
      </c>
      <c r="CW149" s="92">
        <f>HLOOKUP(CW79,'M10'!$C$5:$BX$13,($EK$143+1),FALSE)</f>
        <v>1</v>
      </c>
      <c r="CX149" s="92">
        <f>HLOOKUP(CX79,'M10'!$C$5:$BX$13,($EK$143+1),FALSE)</f>
        <v>1</v>
      </c>
      <c r="CY149" s="92">
        <f>HLOOKUP(CY79,'M10'!$C$5:$BX$13,($EK$143+1),FALSE)</f>
        <v>1</v>
      </c>
      <c r="CZ149" s="92">
        <f>HLOOKUP(CZ79,'M10'!$C$5:$BX$13,($EK$143+1),FALSE)</f>
        <v>1</v>
      </c>
      <c r="DA149" s="92">
        <f>HLOOKUP(DA79,'M10'!$C$5:$BX$13,($EK$143+1),FALSE)</f>
        <v>1</v>
      </c>
      <c r="DB149" s="92">
        <f>HLOOKUP(DB79,'M10'!$C$5:$BX$13,($EK$143+1),FALSE)</f>
        <v>1</v>
      </c>
      <c r="DC149" s="92">
        <f>HLOOKUP(DC79,'M10'!$C$5:$BX$13,($EK$143+1),FALSE)</f>
        <v>1</v>
      </c>
      <c r="DD149" s="92">
        <f>HLOOKUP(DD79,'M10'!$C$5:$BX$13,($EK$143+1),FALSE)</f>
        <v>1</v>
      </c>
      <c r="DE149" s="92">
        <f>HLOOKUP(DE79,'M10'!$C$5:$BX$13,($EK$143+1),FALSE)</f>
        <v>1</v>
      </c>
      <c r="DF149" s="92">
        <f>HLOOKUP(DF79,'M10'!$C$5:$BX$13,($EK$143+1),FALSE)</f>
        <v>1</v>
      </c>
      <c r="DG149" s="92">
        <f>HLOOKUP(DG79,'M10'!$C$5:$BX$13,($EK$143+1),FALSE)</f>
        <v>1</v>
      </c>
      <c r="DH149" s="92">
        <f>HLOOKUP(DH79,'M10'!$C$5:$BX$13,($EK$143+1),FALSE)</f>
        <v>1</v>
      </c>
      <c r="DI149" s="92">
        <f>HLOOKUP(DI79,'M10'!$C$5:$BX$13,($EK$143+1),FALSE)</f>
        <v>1</v>
      </c>
      <c r="DJ149" s="92">
        <f>HLOOKUP(DJ79,'M10'!$C$5:$BX$13,($EK$143+1),FALSE)</f>
        <v>1</v>
      </c>
      <c r="DK149" s="92">
        <f>HLOOKUP(DK79,'M10'!$C$5:$BX$13,($EK$143+1),FALSE)</f>
        <v>1</v>
      </c>
      <c r="DL149" s="92">
        <f>HLOOKUP(DL79,'M10'!$C$5:$BX$13,($EK$143+1),FALSE)</f>
        <v>1</v>
      </c>
      <c r="DM149" s="92">
        <f>HLOOKUP(DM79,'M10'!$C$5:$BX$13,($EK$143+1),FALSE)</f>
        <v>1</v>
      </c>
      <c r="DN149" s="92">
        <f>HLOOKUP(DN79,'M10'!$C$5:$BX$13,($EK$143+1),FALSE)</f>
        <v>1</v>
      </c>
      <c r="DO149" s="92">
        <f>HLOOKUP(DO79,'M10'!$C$5:$BX$13,($EK$143+1),FALSE)</f>
        <v>1</v>
      </c>
      <c r="DP149" s="92">
        <f>HLOOKUP(DP79,'M10'!$C$5:$BX$13,($EK$143+1),FALSE)</f>
        <v>1</v>
      </c>
      <c r="DQ149" s="92">
        <f>HLOOKUP(DQ79,'M10'!$C$5:$BX$13,($EK$143+1),FALSE)</f>
        <v>1</v>
      </c>
      <c r="DR149" s="92">
        <f>HLOOKUP(DR79,'M10'!$C$5:$BX$13,($EK$143+1),FALSE)</f>
        <v>1</v>
      </c>
      <c r="DS149" s="92">
        <f>HLOOKUP(DS79,'M10'!$C$5:$BX$13,($EK$143+1),FALSE)</f>
        <v>1</v>
      </c>
      <c r="DT149" s="92">
        <f>HLOOKUP(DT79,'M10'!$C$5:$BX$13,($EK$143+1),FALSE)</f>
        <v>1</v>
      </c>
      <c r="DU149" s="92">
        <f>HLOOKUP(DU79,'M10'!$C$5:$BX$13,($EK$143+1),FALSE)</f>
        <v>1</v>
      </c>
      <c r="DV149" s="92">
        <f>HLOOKUP(DV79,'M10'!$C$5:$BX$13,($EK$143+1),FALSE)</f>
        <v>1</v>
      </c>
      <c r="DW149" s="92">
        <f>HLOOKUP(DW79,'M10'!$C$5:$BX$13,($EK$143+1),FALSE)</f>
        <v>1</v>
      </c>
      <c r="DX149" s="92">
        <f>HLOOKUP(DX79,'M10'!$C$5:$BX$13,($EK$143+1),FALSE)</f>
        <v>1</v>
      </c>
      <c r="DY149" s="92">
        <f>HLOOKUP(DY79,'M10'!$C$5:$BX$13,($EK$143+1),FALSE)</f>
        <v>1</v>
      </c>
      <c r="DZ149" s="92">
        <f>HLOOKUP(DZ79,'M10'!$C$5:$BX$13,($EK$143+1),FALSE)</f>
        <v>1</v>
      </c>
      <c r="EA149" s="92">
        <f>HLOOKUP(EA79,'M10'!$C$5:$BX$13,($EK$143+1),FALSE)</f>
        <v>1</v>
      </c>
      <c r="EB149" s="92"/>
      <c r="EC149" s="92"/>
      <c r="ED149" s="92"/>
      <c r="EE149" s="92"/>
      <c r="EF149" s="92"/>
      <c r="EG149" s="92"/>
      <c r="EH149" s="92"/>
      <c r="EI149" s="92"/>
      <c r="EJ149" s="92"/>
      <c r="EK149" s="92"/>
      <c r="EL149" s="92"/>
      <c r="EM149" s="92"/>
      <c r="EN149" s="92"/>
      <c r="EO149" s="92"/>
      <c r="EP149" s="92"/>
      <c r="EU149" s="94"/>
      <c r="EV149" s="94"/>
      <c r="EW149" s="94"/>
      <c r="EX149" s="102">
        <v>11</v>
      </c>
      <c r="EY149" s="99">
        <f t="shared" si="797"/>
        <v>69589.14730285418</v>
      </c>
      <c r="EZ149" s="99">
        <f t="shared" si="798"/>
        <v>61112.072489531551</v>
      </c>
      <c r="FA149" s="99">
        <f t="shared" si="799"/>
        <v>144094.93030653705</v>
      </c>
      <c r="FB149" s="99">
        <f t="shared" si="800"/>
        <v>138991.50428216078</v>
      </c>
      <c r="FC149" s="99">
        <f t="shared" si="801"/>
        <v>80311.933822063147</v>
      </c>
      <c r="FD149" s="99">
        <f t="shared" si="802"/>
        <v>60703.024553225405</v>
      </c>
      <c r="FE149" s="99">
        <f t="shared" si="803"/>
        <v>122653.16873852539</v>
      </c>
      <c r="FF149" s="99">
        <f t="shared" si="804"/>
        <v>173275.10683955511</v>
      </c>
      <c r="FG149" s="99">
        <f t="shared" si="805"/>
        <v>194623.51119714798</v>
      </c>
      <c r="FH149" s="99">
        <f t="shared" si="806"/>
        <v>196548.9789761123</v>
      </c>
      <c r="FI149" s="99">
        <f t="shared" si="807"/>
        <v>186676.49254109981</v>
      </c>
      <c r="FJ149" s="99">
        <f t="shared" si="808"/>
        <v>167587.03143119952</v>
      </c>
      <c r="FK149" s="99">
        <f t="shared" si="809"/>
        <v>144347.01888417537</v>
      </c>
      <c r="FL149" s="99">
        <f t="shared" si="810"/>
        <v>120238.29032573973</v>
      </c>
      <c r="FM149" s="99">
        <f t="shared" si="811"/>
        <v>99851.139772419541</v>
      </c>
      <c r="FN149" s="99">
        <f t="shared" si="812"/>
        <v>86068.242101786353</v>
      </c>
      <c r="FO149" s="99">
        <f t="shared" si="813"/>
        <v>77026.948732914083</v>
      </c>
      <c r="FP149" s="99">
        <f t="shared" si="814"/>
        <v>77948.967901473035</v>
      </c>
      <c r="FQ149" s="99">
        <f t="shared" si="815"/>
        <v>77948.967901473035</v>
      </c>
      <c r="FR149" s="99">
        <f t="shared" si="816"/>
        <v>96579.714992503446</v>
      </c>
      <c r="FS149" s="99">
        <f t="shared" si="817"/>
        <v>107667.90925192818</v>
      </c>
      <c r="FT149" s="99">
        <f t="shared" si="818"/>
        <v>118583.03555916825</v>
      </c>
      <c r="FU149" s="99">
        <f t="shared" si="819"/>
        <v>128880.44119293924</v>
      </c>
      <c r="FV149" s="99">
        <f t="shared" si="820"/>
        <v>138347.86668726796</v>
      </c>
      <c r="FW149" s="99">
        <f t="shared" si="821"/>
        <v>146902.177290288</v>
      </c>
      <c r="FX149" s="99">
        <f t="shared" si="822"/>
        <v>154531.88860483014</v>
      </c>
      <c r="FY149" s="99">
        <f t="shared" si="823"/>
        <v>161264.98059165801</v>
      </c>
      <c r="FZ149" s="99">
        <f t="shared" si="824"/>
        <v>167150.48927063346</v>
      </c>
      <c r="GA149" s="99">
        <f t="shared" si="825"/>
        <v>172247.75877045497</v>
      </c>
      <c r="GB149" s="99">
        <f t="shared" si="826"/>
        <v>176620.08119270825</v>
      </c>
      <c r="GC149" s="99">
        <f t="shared" si="827"/>
        <v>180330.92518571857</v>
      </c>
      <c r="GD149" s="99">
        <f t="shared" si="828"/>
        <v>183441.73077877087</v>
      </c>
      <c r="GE149" s="99">
        <f t="shared" si="829"/>
        <v>186010.6700454524</v>
      </c>
      <c r="GF149" s="99">
        <f t="shared" si="830"/>
        <v>188092.01042992162</v>
      </c>
      <c r="GG149" s="99">
        <f t="shared" si="831"/>
        <v>189735.85551840439</v>
      </c>
      <c r="GH149" s="99">
        <f t="shared" si="832"/>
        <v>190988.12076640327</v>
      </c>
      <c r="GI149" s="99">
        <f t="shared" si="833"/>
        <v>218596.54141748272</v>
      </c>
      <c r="GJ149" s="99">
        <f t="shared" si="834"/>
        <v>237095.35914196953</v>
      </c>
      <c r="GK149" s="99">
        <f t="shared" si="835"/>
        <v>243448.38270567392</v>
      </c>
      <c r="GL149" s="99">
        <f t="shared" si="836"/>
        <v>248013.29706662026</v>
      </c>
      <c r="GM149" s="99">
        <f t="shared" si="837"/>
        <v>250918.64030472605</v>
      </c>
      <c r="GN149" s="99">
        <f t="shared" si="838"/>
        <v>252302.11881817447</v>
      </c>
      <c r="GO149" s="99">
        <f t="shared" si="839"/>
        <v>252305.54958868699</v>
      </c>
      <c r="GP149" s="99">
        <f t="shared" si="840"/>
        <v>251070.91083684302</v>
      </c>
      <c r="GQ149" s="99">
        <f t="shared" si="841"/>
        <v>248737.32196116741</v>
      </c>
      <c r="GR149" s="99">
        <f t="shared" si="842"/>
        <v>245438.79794912401</v>
      </c>
      <c r="GS149" s="99">
        <f t="shared" si="843"/>
        <v>241302.64326655137</v>
      </c>
      <c r="GT149" s="99">
        <f t="shared" si="844"/>
        <v>236448.36773372616</v>
      </c>
      <c r="GU149" s="99">
        <f t="shared" si="845"/>
        <v>230987.02285398371</v>
      </c>
      <c r="GV149" s="99">
        <f t="shared" si="846"/>
        <v>225020.87168383642</v>
      </c>
      <c r="GW149" s="99">
        <f t="shared" si="847"/>
        <v>218643.31863383309</v>
      </c>
      <c r="GX149" s="99">
        <f t="shared" si="848"/>
        <v>211939.03753832233</v>
      </c>
      <c r="GY149" s="99">
        <f t="shared" si="849"/>
        <v>204984.24692329488</v>
      </c>
      <c r="GZ149" s="99">
        <f t="shared" si="850"/>
        <v>197847.09066381535</v>
      </c>
      <c r="HA149" s="99"/>
      <c r="HB149" s="99"/>
      <c r="HC149" s="99"/>
      <c r="HD149" s="99"/>
      <c r="HE149" s="99"/>
      <c r="HF149" s="99"/>
      <c r="HG149" s="99"/>
      <c r="HH149" s="99"/>
      <c r="HI149" s="99"/>
      <c r="HJ149" s="99"/>
      <c r="HK149" s="99"/>
      <c r="HL149" s="99"/>
      <c r="HM149" s="99"/>
      <c r="HN149" s="99"/>
      <c r="HO149" s="99"/>
      <c r="HP149" s="99"/>
      <c r="HQ149" s="99"/>
      <c r="HR149" s="94"/>
      <c r="HS149" s="94"/>
      <c r="HT149" s="94"/>
      <c r="HU149" s="94"/>
      <c r="HV149" s="94"/>
      <c r="HW149" s="94">
        <f>HLOOKUP(HW79,'M10'!$C$5:$BX$13,($KA$141+1),FALSE)</f>
        <v>0.6</v>
      </c>
      <c r="HX149" s="94">
        <f>HLOOKUP(HX79,'M10'!$C$5:$BX$13,($KA$141+1),FALSE)</f>
        <v>0.8</v>
      </c>
      <c r="HY149" s="94">
        <f>HLOOKUP(HY79,'M10'!$C$5:$BX$13,($KA$141+1),FALSE)</f>
        <v>0.85</v>
      </c>
      <c r="HZ149" s="94">
        <f>HLOOKUP(HZ79,'M10'!$C$5:$BX$13,($KA$141+1),FALSE)</f>
        <v>0.9</v>
      </c>
      <c r="IA149" s="94">
        <f>HLOOKUP(IA79,'M10'!$C$5:$BX$13,($KA$141+1),FALSE)</f>
        <v>0.9</v>
      </c>
      <c r="IB149" s="94">
        <f>HLOOKUP(IB79,'M10'!$C$5:$BX$13,($KA$141+1),FALSE)</f>
        <v>0.95</v>
      </c>
      <c r="IC149" s="94">
        <f>HLOOKUP(IC79,'M10'!$C$5:$BX$13,($KA$141+1),FALSE)</f>
        <v>0.95</v>
      </c>
      <c r="ID149" s="94">
        <f>HLOOKUP(ID79,'M10'!$C$5:$BX$13,($KA$141+1),FALSE)</f>
        <v>0.95</v>
      </c>
      <c r="IE149" s="94">
        <f>HLOOKUP(IE79,'M10'!$C$5:$BX$13,($KA$141+1),FALSE)</f>
        <v>1</v>
      </c>
      <c r="IF149" s="94">
        <f>HLOOKUP(IF79,'M10'!$C$5:$BX$13,($KA$141+1),FALSE)</f>
        <v>1</v>
      </c>
      <c r="IG149" s="94">
        <f>HLOOKUP(IG79,'M10'!$C$5:$BX$13,($KA$141+1),FALSE)</f>
        <v>1</v>
      </c>
      <c r="IH149" s="94">
        <f>HLOOKUP(IH79,'M10'!$C$5:$BX$13,($KA$141+1),FALSE)</f>
        <v>1</v>
      </c>
      <c r="II149" s="94">
        <f>HLOOKUP(II79,'M10'!$C$5:$BX$13,($KA$141+1),FALSE)</f>
        <v>1</v>
      </c>
      <c r="IJ149" s="94">
        <f>HLOOKUP(IJ79,'M10'!$C$5:$BX$13,($KA$141+1),FALSE)</f>
        <v>1</v>
      </c>
      <c r="IK149" s="94">
        <f>HLOOKUP(IK79,'M10'!$C$5:$BX$13,($KA$141+1),FALSE)</f>
        <v>1</v>
      </c>
      <c r="IL149" s="94">
        <f>HLOOKUP(IL79,'M10'!$C$5:$BX$13,($KA$141+1),FALSE)</f>
        <v>1</v>
      </c>
      <c r="IM149" s="94">
        <f>HLOOKUP(IM79,'M10'!$C$5:$BX$13,($KA$141+1),FALSE)</f>
        <v>1</v>
      </c>
      <c r="IN149" s="94">
        <f>HLOOKUP(IN79,'M10'!$C$5:$BX$13,($KA$141+1),FALSE)</f>
        <v>1</v>
      </c>
      <c r="IO149" s="94">
        <f>HLOOKUP(IO79,'M10'!$C$5:$BX$13,($KA$141+1),FALSE)</f>
        <v>1</v>
      </c>
      <c r="IP149" s="94">
        <f>HLOOKUP(IP79,'M10'!$C$5:$BX$13,($KA$141+1),FALSE)</f>
        <v>1</v>
      </c>
      <c r="IQ149" s="94">
        <f>HLOOKUP(IQ79,'M10'!$C$5:$BX$13,($KA$141+1),FALSE)</f>
        <v>1</v>
      </c>
      <c r="IR149" s="94">
        <f>HLOOKUP(IR79,'M10'!$C$5:$BX$13,($KA$141+1),FALSE)</f>
        <v>1</v>
      </c>
      <c r="IS149" s="94">
        <f>HLOOKUP(IS79,'M10'!$C$5:$BX$13,($KA$141+1),FALSE)</f>
        <v>1</v>
      </c>
      <c r="IT149" s="94">
        <f>HLOOKUP(IT79,'M10'!$C$5:$BX$13,($KA$141+1),FALSE)</f>
        <v>1</v>
      </c>
      <c r="IU149" s="94">
        <f>HLOOKUP(IU79,'M10'!$C$5:$BX$13,($KA$141+1),FALSE)</f>
        <v>1</v>
      </c>
      <c r="IV149" s="94">
        <f>HLOOKUP(IV79,'M10'!$C$5:$BX$13,($KA$141+1),FALSE)</f>
        <v>1</v>
      </c>
      <c r="IW149" s="94">
        <f>HLOOKUP(IW79,'M10'!$C$5:$BX$13,($KA$141+1),FALSE)</f>
        <v>1</v>
      </c>
      <c r="IX149" s="94">
        <f>HLOOKUP(IX79,'M10'!$C$5:$BX$13,($KA$141+1),FALSE)</f>
        <v>1</v>
      </c>
      <c r="IY149" s="94">
        <f>HLOOKUP(IY79,'M10'!$C$5:$BX$13,($KA$141+1),FALSE)</f>
        <v>1</v>
      </c>
      <c r="IZ149" s="94">
        <f>HLOOKUP(IZ79,'M10'!$C$5:$BX$13,($KA$141+1),FALSE)</f>
        <v>1</v>
      </c>
      <c r="JA149" s="94">
        <f>HLOOKUP(JA79,'M10'!$C$5:$BX$13,($KA$141+1),FALSE)</f>
        <v>1</v>
      </c>
      <c r="JB149" s="94">
        <f>HLOOKUP(JB79,'M10'!$C$5:$BX$13,($KA$141+1),FALSE)</f>
        <v>1</v>
      </c>
      <c r="JC149" s="94">
        <f>HLOOKUP(JC79,'M10'!$C$5:$BX$13,($KA$141+1),FALSE)</f>
        <v>1</v>
      </c>
      <c r="JD149" s="94">
        <f>HLOOKUP(JD79,'M10'!$C$5:$BX$13,($KA$141+1),FALSE)</f>
        <v>1</v>
      </c>
      <c r="JE149" s="94">
        <f>HLOOKUP(JE79,'M10'!$C$5:$BX$13,($KA$141+1),FALSE)</f>
        <v>1</v>
      </c>
      <c r="JF149" s="94">
        <f>HLOOKUP(JF79,'M10'!$C$5:$BX$13,($KA$141+1),FALSE)</f>
        <v>1</v>
      </c>
      <c r="JG149" s="94">
        <f>HLOOKUP(JG79,'M10'!$C$5:$BX$13,($KA$141+1),FALSE)</f>
        <v>1</v>
      </c>
      <c r="JH149" s="94">
        <f>HLOOKUP(JH79,'M10'!$C$5:$BX$13,($KA$141+1),FALSE)</f>
        <v>1</v>
      </c>
      <c r="JI149" s="94">
        <f>HLOOKUP(JI79,'M10'!$C$5:$BX$13,($KA$141+1),FALSE)</f>
        <v>1</v>
      </c>
      <c r="JJ149" s="94">
        <f>HLOOKUP(JJ79,'M10'!$C$5:$BX$13,($KA$141+1),FALSE)</f>
        <v>1</v>
      </c>
      <c r="JK149" s="94">
        <f>HLOOKUP(JK79,'M10'!$C$5:$BX$13,($KA$141+1),FALSE)</f>
        <v>1</v>
      </c>
      <c r="JL149" s="94">
        <f>HLOOKUP(JL79,'M10'!$C$5:$BX$13,($KA$141+1),FALSE)</f>
        <v>1</v>
      </c>
      <c r="JM149" s="94">
        <f>HLOOKUP(JM79,'M10'!$C$5:$BX$13,($KA$141+1),FALSE)</f>
        <v>1</v>
      </c>
      <c r="JN149" s="94">
        <f>HLOOKUP(JN79,'M10'!$C$5:$BX$13,($KA$141+1),FALSE)</f>
        <v>1</v>
      </c>
      <c r="JO149" s="94">
        <f>HLOOKUP(JO79,'M10'!$C$5:$BX$13,($KA$141+1),FALSE)</f>
        <v>1</v>
      </c>
      <c r="JP149" s="94">
        <f>HLOOKUP(JP79,'M10'!$C$5:$BX$13,($KA$141+1),FALSE)</f>
        <v>1</v>
      </c>
      <c r="JQ149" s="94">
        <f>HLOOKUP(JQ79,'M10'!$C$5:$BX$13,($KA$141+1),FALSE)</f>
        <v>1</v>
      </c>
      <c r="JR149" s="94">
        <f>HLOOKUP(JR79,'M10'!$C$5:$BX$13,($KA$141+1),FALSE)</f>
        <v>1</v>
      </c>
      <c r="JS149" s="94">
        <f>HLOOKUP(JS79,'M10'!$C$5:$BX$13,($KA$141+1),FALSE)</f>
        <v>1</v>
      </c>
      <c r="JT149" s="94">
        <f>HLOOKUP(JT79,'M10'!$C$5:$BX$13,($KA$141+1),FALSE)</f>
        <v>1</v>
      </c>
      <c r="JU149" s="94">
        <f>HLOOKUP(JU79,'M10'!$C$5:$BX$13,($KA$141+1),FALSE)</f>
        <v>1</v>
      </c>
      <c r="JV149" s="94">
        <f>HLOOKUP(JV79,'M10'!$C$5:$BX$13,($KA$141+1),FALSE)</f>
        <v>1</v>
      </c>
      <c r="JW149" s="94">
        <f>HLOOKUP(JW79,'M10'!$C$5:$BX$13,($KA$141+1),FALSE)</f>
        <v>1</v>
      </c>
      <c r="JX149" s="94">
        <f>HLOOKUP(JX79,'M10'!$C$5:$BX$13,($KA$141+1),FALSE)</f>
        <v>1</v>
      </c>
      <c r="JY149" s="94"/>
      <c r="JZ149" s="94"/>
      <c r="KA149" s="94"/>
      <c r="KH149" s="96">
        <v>11</v>
      </c>
      <c r="KI149" s="100">
        <f t="shared" si="851"/>
        <v>34585.170088513994</v>
      </c>
      <c r="KJ149" s="100">
        <f t="shared" si="852"/>
        <v>45311.904458800265</v>
      </c>
      <c r="KK149" s="100">
        <f t="shared" si="853"/>
        <v>46970.04484025429</v>
      </c>
      <c r="KL149" s="100">
        <f t="shared" si="854"/>
        <v>64715.450645863057</v>
      </c>
      <c r="KM149" s="100">
        <f t="shared" si="855"/>
        <v>55378.664926094716</v>
      </c>
      <c r="KN149" s="100">
        <f t="shared" si="856"/>
        <v>36434.220758758027</v>
      </c>
      <c r="KO149" s="100">
        <f t="shared" si="857"/>
        <v>80334.483232374347</v>
      </c>
      <c r="KP149" s="100">
        <f t="shared" si="858"/>
        <v>64002.826957134101</v>
      </c>
      <c r="KQ149" s="100">
        <f t="shared" si="859"/>
        <v>33997.844337427421</v>
      </c>
      <c r="KR149" s="100">
        <f t="shared" si="860"/>
        <v>54087.572502924064</v>
      </c>
      <c r="KS149" s="100">
        <f t="shared" si="861"/>
        <v>89274.563403466367</v>
      </c>
      <c r="KT149" s="100">
        <f t="shared" si="862"/>
        <v>100464.27985178561</v>
      </c>
      <c r="KU149" s="100">
        <f t="shared" si="863"/>
        <v>87666.537028240462</v>
      </c>
      <c r="KV149" s="100">
        <f t="shared" si="864"/>
        <v>62941.061575665444</v>
      </c>
      <c r="KW149" s="100">
        <f t="shared" si="865"/>
        <v>46252.57317602836</v>
      </c>
      <c r="KX149" s="100">
        <f t="shared" si="866"/>
        <v>37685.750136876559</v>
      </c>
      <c r="KY149" s="100">
        <f t="shared" si="867"/>
        <v>57144.420019772137</v>
      </c>
      <c r="KZ149" s="100">
        <f t="shared" si="868"/>
        <v>68165.743184948369</v>
      </c>
      <c r="LA149" s="100">
        <f t="shared" si="869"/>
        <v>68165.743184948369</v>
      </c>
      <c r="LB149" s="100">
        <f t="shared" si="870"/>
        <v>94848.016169228125</v>
      </c>
      <c r="LC149" s="100">
        <f t="shared" si="871"/>
        <v>103182.09283292595</v>
      </c>
      <c r="LD149" s="100">
        <f t="shared" si="872"/>
        <v>108197.31468205135</v>
      </c>
      <c r="LE149" s="100">
        <f t="shared" si="873"/>
        <v>110234.08565002283</v>
      </c>
      <c r="LF149" s="100">
        <f t="shared" si="874"/>
        <v>109720.56280387493</v>
      </c>
      <c r="LG149" s="100">
        <f t="shared" si="875"/>
        <v>107109.35715250832</v>
      </c>
      <c r="LH149" s="100">
        <f t="shared" si="876"/>
        <v>102843.34141910284</v>
      </c>
      <c r="LI149" s="100">
        <f t="shared" si="877"/>
        <v>97338.421746406821</v>
      </c>
      <c r="LJ149" s="100">
        <f t="shared" si="878"/>
        <v>90976.974857740875</v>
      </c>
      <c r="LK149" s="100">
        <f t="shared" si="879"/>
        <v>84108.290552440565</v>
      </c>
      <c r="LL149" s="100">
        <f t="shared" si="880"/>
        <v>77053.718895901024</v>
      </c>
      <c r="LM149" s="100">
        <f t="shared" si="881"/>
        <v>70114.801264142108</v>
      </c>
      <c r="LN149" s="100">
        <f t="shared" si="882"/>
        <v>63582.390590044772</v>
      </c>
      <c r="LO149" s="100">
        <f t="shared" si="883"/>
        <v>57743.221572496237</v>
      </c>
      <c r="LP149" s="100">
        <f t="shared" si="884"/>
        <v>52877.322880198313</v>
      </c>
      <c r="LQ149" s="100">
        <f t="shared" si="885"/>
        <v>49236.835183307689</v>
      </c>
      <c r="LR149" s="100">
        <f t="shared" si="886"/>
        <v>47000.972150905385</v>
      </c>
      <c r="LS149" s="100">
        <f t="shared" si="887"/>
        <v>67621.535181148996</v>
      </c>
      <c r="LT149" s="100">
        <f t="shared" si="888"/>
        <v>116396.54070267863</v>
      </c>
      <c r="LU149" s="100">
        <f t="shared" si="889"/>
        <v>140454.35140908434</v>
      </c>
      <c r="LV149" s="100">
        <f t="shared" si="890"/>
        <v>161794.72647835166</v>
      </c>
      <c r="LW149" s="100">
        <f t="shared" si="891"/>
        <v>179557.39239062849</v>
      </c>
      <c r="LX149" s="100">
        <f t="shared" si="892"/>
        <v>193305.65587134581</v>
      </c>
      <c r="LY149" s="100">
        <f t="shared" si="893"/>
        <v>202902.60951676033</v>
      </c>
      <c r="LZ149" s="100">
        <f t="shared" si="894"/>
        <v>208432.32887663203</v>
      </c>
      <c r="MA149" s="100">
        <f t="shared" si="895"/>
        <v>210140.02109086674</v>
      </c>
      <c r="MB149" s="100">
        <f t="shared" si="896"/>
        <v>208383.043018728</v>
      </c>
      <c r="MC149" s="100">
        <f t="shared" si="897"/>
        <v>203590.21519816574</v>
      </c>
      <c r="MD149" s="100">
        <f t="shared" si="898"/>
        <v>196228.48015348575</v>
      </c>
      <c r="ME149" s="100">
        <f t="shared" si="899"/>
        <v>186776.3271335935</v>
      </c>
      <c r="MF149" s="100">
        <f t="shared" si="900"/>
        <v>175703.40309758819</v>
      </c>
      <c r="MG149" s="100">
        <f t="shared" si="901"/>
        <v>163455.65163362768</v>
      </c>
      <c r="MH149" s="100">
        <f t="shared" si="902"/>
        <v>150445.26671365899</v>
      </c>
      <c r="MI149" s="100">
        <f t="shared" si="903"/>
        <v>137044.74228341988</v>
      </c>
      <c r="MJ149" s="100">
        <f t="shared" si="904"/>
        <v>123584.34017869701</v>
      </c>
      <c r="MK149" s="100"/>
      <c r="ML149" s="100"/>
      <c r="MM149" s="100"/>
      <c r="MN149" s="100"/>
      <c r="MO149" s="100"/>
      <c r="MP149" s="100"/>
      <c r="MQ149" s="100"/>
      <c r="MR149" s="100"/>
      <c r="MS149" s="100"/>
      <c r="MT149" s="100"/>
      <c r="MU149" s="100"/>
      <c r="MV149" s="100"/>
      <c r="MW149" s="100"/>
      <c r="MX149" s="100"/>
      <c r="MY149" s="100"/>
      <c r="MZ149" s="100"/>
      <c r="NA149" s="100"/>
      <c r="NG149" s="96">
        <f>HLOOKUP(NG79,'M10'!$C$5:$BX$13,($KG$271+1),FALSE)</f>
        <v>0.3</v>
      </c>
      <c r="NH149" s="96">
        <f>HLOOKUP(NH79,'M10'!$C$5:$BX$13,($KG$271+1),FALSE)</f>
        <v>0.6</v>
      </c>
      <c r="NI149" s="96">
        <f>HLOOKUP(NI79,'M10'!$C$5:$BX$13,($KG$271+1),FALSE)</f>
        <v>0.7</v>
      </c>
      <c r="NJ149" s="96">
        <f>HLOOKUP(NJ79,'M10'!$C$5:$BX$13,($KG$271+1),FALSE)</f>
        <v>0.8</v>
      </c>
      <c r="NK149" s="96">
        <f>HLOOKUP(NK79,'M10'!$C$5:$BX$13,($KG$271+1),FALSE)</f>
        <v>0.8</v>
      </c>
      <c r="NL149" s="96">
        <f>HLOOKUP(NL79,'M10'!$C$5:$BX$13,($KG$271+1),FALSE)</f>
        <v>0.85</v>
      </c>
      <c r="NM149" s="96">
        <f>HLOOKUP(NM79,'M10'!$C$5:$BX$13,($KG$271+1),FALSE)</f>
        <v>0.85</v>
      </c>
      <c r="NN149" s="96">
        <f>HLOOKUP(NN79,'M10'!$C$5:$BX$13,($KG$271+1),FALSE)</f>
        <v>0.85</v>
      </c>
      <c r="NO149" s="96">
        <f>HLOOKUP(NO79,'M10'!$C$5:$BX$13,($KG$271+1),FALSE)</f>
        <v>1</v>
      </c>
      <c r="NP149" s="96">
        <f>HLOOKUP(NP79,'M10'!$C$5:$BX$13,($KG$271+1),FALSE)</f>
        <v>1</v>
      </c>
      <c r="NQ149" s="96">
        <f>HLOOKUP(NQ79,'M10'!$C$5:$BX$13,($KG$271+1),FALSE)</f>
        <v>1</v>
      </c>
      <c r="NR149" s="96">
        <f>HLOOKUP(NR79,'M10'!$C$5:$BX$13,($KG$271+1),FALSE)</f>
        <v>1</v>
      </c>
      <c r="NS149" s="96">
        <f>HLOOKUP(NS79,'M10'!$C$5:$BX$13,($KG$271+1),FALSE)</f>
        <v>1</v>
      </c>
      <c r="NT149" s="96">
        <f>HLOOKUP(NT79,'M10'!$C$5:$BX$13,($KG$271+1),FALSE)</f>
        <v>1</v>
      </c>
      <c r="NU149" s="96">
        <f>HLOOKUP(NU79,'M10'!$C$5:$BX$13,($KG$271+1),FALSE)</f>
        <v>1</v>
      </c>
      <c r="NV149" s="96">
        <f>HLOOKUP(NV79,'M10'!$C$5:$BX$13,($KG$271+1),FALSE)</f>
        <v>1</v>
      </c>
      <c r="NW149" s="96">
        <f>HLOOKUP(NW79,'M10'!$C$5:$BX$13,($KG$271+1),FALSE)</f>
        <v>1</v>
      </c>
      <c r="NX149" s="96">
        <f>HLOOKUP(NX79,'M10'!$C$5:$BX$13,($KG$271+1),FALSE)</f>
        <v>1</v>
      </c>
      <c r="NY149" s="96">
        <f>HLOOKUP(NY79,'M10'!$C$5:$BX$13,($KG$271+1),FALSE)</f>
        <v>1</v>
      </c>
      <c r="NZ149" s="96">
        <f>HLOOKUP(NZ79,'M10'!$C$5:$BX$13,($KG$271+1),FALSE)</f>
        <v>1</v>
      </c>
      <c r="OA149" s="96">
        <f>HLOOKUP(OA79,'M10'!$C$5:$BX$13,($KG$271+1),FALSE)</f>
        <v>1</v>
      </c>
      <c r="OB149" s="96">
        <f>HLOOKUP(OB79,'M10'!$C$5:$BX$13,($KG$271+1),FALSE)</f>
        <v>1</v>
      </c>
      <c r="OC149" s="96">
        <f>HLOOKUP(OC79,'M10'!$C$5:$BX$13,($KG$271+1),FALSE)</f>
        <v>1</v>
      </c>
      <c r="OD149" s="96">
        <f>HLOOKUP(OD79,'M10'!$C$5:$BX$13,($KG$271+1),FALSE)</f>
        <v>1</v>
      </c>
      <c r="OE149" s="96">
        <f>HLOOKUP(OE79,'M10'!$C$5:$BX$13,($KG$271+1),FALSE)</f>
        <v>1</v>
      </c>
      <c r="OF149" s="96">
        <f>HLOOKUP(OF79,'M10'!$C$5:$BX$13,($KG$271+1),FALSE)</f>
        <v>1</v>
      </c>
      <c r="OG149" s="96">
        <f>HLOOKUP(OG79,'M10'!$C$5:$BX$13,($KG$271+1),FALSE)</f>
        <v>1</v>
      </c>
      <c r="OH149" s="96">
        <f>HLOOKUP(OH79,'M10'!$C$5:$BX$13,($KG$271+1),FALSE)</f>
        <v>1</v>
      </c>
      <c r="OI149" s="96">
        <f>HLOOKUP(OI79,'M10'!$C$5:$BX$13,($KG$271+1),FALSE)</f>
        <v>1</v>
      </c>
      <c r="OJ149" s="96">
        <f>HLOOKUP(OJ79,'M10'!$C$5:$BX$13,($KG$271+1),FALSE)</f>
        <v>1</v>
      </c>
      <c r="OK149" s="96">
        <f>HLOOKUP(OK79,'M10'!$C$5:$BX$13,($KG$271+1),FALSE)</f>
        <v>1</v>
      </c>
      <c r="OL149" s="96">
        <f>HLOOKUP(OL79,'M10'!$C$5:$BX$13,($KG$271+1),FALSE)</f>
        <v>1</v>
      </c>
      <c r="OM149" s="96">
        <f>HLOOKUP(OM79,'M10'!$C$5:$BX$13,($KG$271+1),FALSE)</f>
        <v>1</v>
      </c>
      <c r="ON149" s="96">
        <f>HLOOKUP(ON79,'M10'!$C$5:$BX$13,($KG$271+1),FALSE)</f>
        <v>1</v>
      </c>
      <c r="OO149" s="96">
        <f>HLOOKUP(OO79,'M10'!$C$5:$BX$13,($KG$271+1),FALSE)</f>
        <v>1</v>
      </c>
      <c r="OP149" s="96">
        <f>HLOOKUP(OP79,'M10'!$C$5:$BX$13,($KG$271+1),FALSE)</f>
        <v>1</v>
      </c>
      <c r="OQ149" s="96">
        <f>HLOOKUP(OQ79,'M10'!$C$5:$BX$13,($KG$271+1),FALSE)</f>
        <v>1</v>
      </c>
      <c r="OR149" s="96">
        <f>HLOOKUP(OR79,'M10'!$C$5:$BX$13,($KG$271+1),FALSE)</f>
        <v>1</v>
      </c>
      <c r="OS149" s="96">
        <f>HLOOKUP(OS79,'M10'!$C$5:$BX$13,($KG$271+1),FALSE)</f>
        <v>1</v>
      </c>
      <c r="OT149" s="96">
        <f>HLOOKUP(OT79,'M10'!$C$5:$BX$13,($KG$271+1),FALSE)</f>
        <v>1</v>
      </c>
      <c r="OU149" s="96">
        <f>HLOOKUP(OU79,'M10'!$C$5:$BX$13,($KG$271+1),FALSE)</f>
        <v>1</v>
      </c>
      <c r="OV149" s="96">
        <f>HLOOKUP(OV79,'M10'!$C$5:$BX$13,($KG$271+1),FALSE)</f>
        <v>1</v>
      </c>
      <c r="OW149" s="96">
        <f>HLOOKUP(OW79,'M10'!$C$5:$BX$13,($KG$271+1),FALSE)</f>
        <v>1</v>
      </c>
      <c r="OX149" s="96">
        <f>HLOOKUP(OX79,'M10'!$C$5:$BX$13,($KG$271+1),FALSE)</f>
        <v>1</v>
      </c>
      <c r="OY149" s="96">
        <f>HLOOKUP(OY79,'M10'!$C$5:$BX$13,($KG$271+1),FALSE)</f>
        <v>1</v>
      </c>
      <c r="OZ149" s="96">
        <f>HLOOKUP(OZ79,'M10'!$C$5:$BX$13,($KG$271+1),FALSE)</f>
        <v>1</v>
      </c>
      <c r="PA149" s="96">
        <f>HLOOKUP(PA79,'M10'!$C$5:$BX$13,($KG$271+1),FALSE)</f>
        <v>1</v>
      </c>
      <c r="PB149" s="96">
        <f>HLOOKUP(PB79,'M10'!$C$5:$BX$13,($KG$271+1),FALSE)</f>
        <v>1</v>
      </c>
      <c r="PC149" s="96">
        <f>HLOOKUP(PC79,'M10'!$C$5:$BX$13,($KG$271+1),FALSE)</f>
        <v>1</v>
      </c>
      <c r="PD149" s="96">
        <f>HLOOKUP(PD79,'M10'!$C$5:$BX$13,($KG$271+1),FALSE)</f>
        <v>1</v>
      </c>
      <c r="PE149" s="96">
        <f>HLOOKUP(PE79,'M10'!$C$5:$BX$13,($KG$271+1),FALSE)</f>
        <v>1</v>
      </c>
      <c r="PF149" s="96">
        <f>HLOOKUP(PF79,'M10'!$C$5:$BX$13,($KG$271+1),FALSE)</f>
        <v>1</v>
      </c>
      <c r="PG149" s="96">
        <f>HLOOKUP(PG79,'M10'!$C$5:$BX$13,($KG$271+1),FALSE)</f>
        <v>1</v>
      </c>
      <c r="PH149" s="96">
        <f>HLOOKUP(PH79,'M10'!$C$5:$BX$13,($KG$271+1),FALSE)</f>
        <v>1</v>
      </c>
    </row>
    <row r="150" spans="1:424" x14ac:dyDescent="0.2">
      <c r="A150" s="92"/>
      <c r="B150" s="92"/>
      <c r="C150" s="92">
        <v>12</v>
      </c>
      <c r="D150" s="98">
        <f t="shared" si="743"/>
        <v>64393.894030195173</v>
      </c>
      <c r="E150" s="98">
        <f t="shared" si="744"/>
        <v>293397.05136921641</v>
      </c>
      <c r="F150" s="98">
        <f t="shared" si="745"/>
        <v>305597.39023272286</v>
      </c>
      <c r="G150" s="98">
        <f t="shared" si="746"/>
        <v>268927.49005736964</v>
      </c>
      <c r="H150" s="98">
        <f t="shared" si="747"/>
        <v>183875.03258964859</v>
      </c>
      <c r="I150" s="98">
        <f t="shared" si="748"/>
        <v>121804.30031600792</v>
      </c>
      <c r="J150" s="98">
        <f t="shared" si="749"/>
        <v>98828.534400394856</v>
      </c>
      <c r="K150" s="98">
        <f t="shared" si="750"/>
        <v>126637.29775488023</v>
      </c>
      <c r="L150" s="98">
        <f t="shared" si="751"/>
        <v>174383.71417002278</v>
      </c>
      <c r="M150" s="98">
        <f t="shared" si="752"/>
        <v>216145.68639555931</v>
      </c>
      <c r="N150" s="98">
        <f t="shared" si="753"/>
        <v>249541.63180609819</v>
      </c>
      <c r="O150" s="98">
        <f t="shared" si="754"/>
        <v>275137.47303538781</v>
      </c>
      <c r="P150" s="98">
        <f t="shared" si="755"/>
        <v>294114.62306795048</v>
      </c>
      <c r="Q150" s="98">
        <f t="shared" si="756"/>
        <v>307683.04364825151</v>
      </c>
      <c r="R150" s="98">
        <f t="shared" si="757"/>
        <v>316915.67807560164</v>
      </c>
      <c r="S150" s="98">
        <f t="shared" si="758"/>
        <v>322712.38877150678</v>
      </c>
      <c r="T150" s="98">
        <f t="shared" si="759"/>
        <v>325807.83391177963</v>
      </c>
      <c r="U150" s="98">
        <f t="shared" si="760"/>
        <v>326793.22421790799</v>
      </c>
      <c r="V150" s="98">
        <f t="shared" si="761"/>
        <v>326793.22421790799</v>
      </c>
      <c r="W150" s="98">
        <f t="shared" si="762"/>
        <v>327152.1559820837</v>
      </c>
      <c r="X150" s="98">
        <f t="shared" si="763"/>
        <v>325947.81962383579</v>
      </c>
      <c r="Y150" s="98">
        <f t="shared" si="764"/>
        <v>324046.44180627458</v>
      </c>
      <c r="Z150" s="98">
        <f t="shared" si="765"/>
        <v>321582.43011894246</v>
      </c>
      <c r="AA150" s="98">
        <f t="shared" si="766"/>
        <v>318667.76591297344</v>
      </c>
      <c r="AB150" s="98">
        <f t="shared" si="767"/>
        <v>315395.67672334984</v>
      </c>
      <c r="AC150" s="98">
        <f t="shared" si="768"/>
        <v>311843.72705185867</v>
      </c>
      <c r="AD150" s="98">
        <f t="shared" si="769"/>
        <v>308076.40756467008</v>
      </c>
      <c r="AE150" s="98">
        <f t="shared" si="770"/>
        <v>304147.29772615741</v>
      </c>
      <c r="AF150" s="98">
        <f t="shared" si="771"/>
        <v>300100.86899715435</v>
      </c>
      <c r="AG150" s="98">
        <f t="shared" si="772"/>
        <v>295973.98701022944</v>
      </c>
      <c r="AH150" s="98">
        <f t="shared" si="773"/>
        <v>291797.16265001416</v>
      </c>
      <c r="AI150" s="98">
        <f t="shared" si="774"/>
        <v>287595.59421267867</v>
      </c>
      <c r="AJ150" s="98">
        <f t="shared" si="775"/>
        <v>283390.03598695772</v>
      </c>
      <c r="AK150" s="98">
        <f t="shared" si="776"/>
        <v>279197.52271630272</v>
      </c>
      <c r="AL150" s="98">
        <f t="shared" si="777"/>
        <v>275031.97441253025</v>
      </c>
      <c r="AM150" s="98">
        <f t="shared" si="778"/>
        <v>270904.70180219022</v>
      </c>
      <c r="AN150" s="98">
        <f t="shared" si="779"/>
        <v>280358.45592329593</v>
      </c>
      <c r="AO150" s="98">
        <f t="shared" si="780"/>
        <v>279046.16333680449</v>
      </c>
      <c r="AP150" s="98">
        <f t="shared" si="781"/>
        <v>277464.88518357021</v>
      </c>
      <c r="AQ150" s="98">
        <f t="shared" si="782"/>
        <v>275362.77332683577</v>
      </c>
      <c r="AR150" s="98">
        <f t="shared" si="783"/>
        <v>272805.04983108898</v>
      </c>
      <c r="AS150" s="98">
        <f t="shared" si="784"/>
        <v>269851.64640915964</v>
      </c>
      <c r="AT150" s="98">
        <f t="shared" si="785"/>
        <v>266557.36879372521</v>
      </c>
      <c r="AU150" s="98">
        <f t="shared" si="786"/>
        <v>262972.11563991144</v>
      </c>
      <c r="AV150" s="98">
        <f t="shared" si="787"/>
        <v>259141.1342225908</v>
      </c>
      <c r="AW150" s="98">
        <f t="shared" si="788"/>
        <v>255105.29887090396</v>
      </c>
      <c r="AX150" s="98">
        <f t="shared" si="789"/>
        <v>250901.40115179357</v>
      </c>
      <c r="AY150" s="98">
        <f t="shared" si="790"/>
        <v>246562.44334983377</v>
      </c>
      <c r="AZ150" s="98">
        <f t="shared" si="791"/>
        <v>242117.92886542843</v>
      </c>
      <c r="BA150" s="98">
        <f t="shared" si="792"/>
        <v>237594.14483506669</v>
      </c>
      <c r="BB150" s="98">
        <f t="shared" si="793"/>
        <v>233014.43362753504</v>
      </c>
      <c r="BC150" s="98">
        <f t="shared" si="794"/>
        <v>228399.45094270748</v>
      </c>
      <c r="BD150" s="98">
        <f t="shared" si="795"/>
        <v>223767.4090827562</v>
      </c>
      <c r="BE150" s="98">
        <f t="shared" si="796"/>
        <v>219134.30462003234</v>
      </c>
      <c r="BF150" s="98"/>
      <c r="BG150" s="98"/>
      <c r="BH150" s="98"/>
      <c r="BI150" s="98"/>
      <c r="BJ150" s="98"/>
      <c r="BK150" s="98"/>
      <c r="BL150" s="98"/>
      <c r="BM150" s="98"/>
      <c r="BN150" s="98"/>
      <c r="BO150" s="98"/>
      <c r="BP150" s="98"/>
      <c r="BQ150" s="98"/>
      <c r="BR150" s="98"/>
      <c r="BS150" s="98"/>
      <c r="BT150" s="98"/>
      <c r="BU150" s="92"/>
      <c r="BV150" s="92"/>
      <c r="BW150" s="92"/>
      <c r="BX150" s="92"/>
      <c r="BY150" s="92"/>
      <c r="BZ150" s="92">
        <f>HLOOKUP(BZ80,'M10'!$C$5:$BX$13,($EK$143+1),FALSE)</f>
        <v>0.85</v>
      </c>
      <c r="CA150" s="92">
        <f>HLOOKUP(CA80,'M10'!$C$5:$BX$13,($EK$143+1),FALSE)</f>
        <v>0.95</v>
      </c>
      <c r="CB150" s="92">
        <f>HLOOKUP(CB80,'M10'!$C$5:$BX$13,($EK$143+1),FALSE)</f>
        <v>1</v>
      </c>
      <c r="CC150" s="92">
        <f>HLOOKUP(CC80,'M10'!$C$5:$BX$13,($EK$143+1),FALSE)</f>
        <v>1</v>
      </c>
      <c r="CD150" s="92">
        <f>HLOOKUP(CD80,'M10'!$C$5:$BX$13,($EK$143+1),FALSE)</f>
        <v>1</v>
      </c>
      <c r="CE150" s="92">
        <f>HLOOKUP(CE80,'M10'!$C$5:$BX$13,($EK$143+1),FALSE)</f>
        <v>1</v>
      </c>
      <c r="CF150" s="92">
        <f>HLOOKUP(CF80,'M10'!$C$5:$BX$13,($EK$143+1),FALSE)</f>
        <v>1</v>
      </c>
      <c r="CG150" s="92">
        <f>HLOOKUP(CG80,'M10'!$C$5:$BX$13,($EK$143+1),FALSE)</f>
        <v>1</v>
      </c>
      <c r="CH150" s="92">
        <f>HLOOKUP(CH80,'M10'!$C$5:$BX$13,($EK$143+1),FALSE)</f>
        <v>1</v>
      </c>
      <c r="CI150" s="92">
        <f>HLOOKUP(CI80,'M10'!$C$5:$BX$13,($EK$143+1),FALSE)</f>
        <v>1</v>
      </c>
      <c r="CJ150" s="92">
        <f>HLOOKUP(CJ80,'M10'!$C$5:$BX$13,($EK$143+1),FALSE)</f>
        <v>1</v>
      </c>
      <c r="CK150" s="92">
        <f>HLOOKUP(CK80,'M10'!$C$5:$BX$13,($EK$143+1),FALSE)</f>
        <v>1</v>
      </c>
      <c r="CL150" s="92">
        <f>HLOOKUP(CL80,'M10'!$C$5:$BX$13,($EK$143+1),FALSE)</f>
        <v>1</v>
      </c>
      <c r="CM150" s="92">
        <f>HLOOKUP(CM80,'M10'!$C$5:$BX$13,($EK$143+1),FALSE)</f>
        <v>1</v>
      </c>
      <c r="CN150" s="92">
        <f>HLOOKUP(CN80,'M10'!$C$5:$BX$13,($EK$143+1),FALSE)</f>
        <v>1</v>
      </c>
      <c r="CO150" s="92">
        <f>HLOOKUP(CO80,'M10'!$C$5:$BX$13,($EK$143+1),FALSE)</f>
        <v>1</v>
      </c>
      <c r="CP150" s="92">
        <f>HLOOKUP(CP80,'M10'!$C$5:$BX$13,($EK$143+1),FALSE)</f>
        <v>1</v>
      </c>
      <c r="CQ150" s="92">
        <f>HLOOKUP(CQ80,'M10'!$C$5:$BX$13,($EK$143+1),FALSE)</f>
        <v>1</v>
      </c>
      <c r="CR150" s="92">
        <f>HLOOKUP(CR80,'M10'!$C$5:$BX$13,($EK$143+1),FALSE)</f>
        <v>1</v>
      </c>
      <c r="CS150" s="92">
        <f>HLOOKUP(CS80,'M10'!$C$5:$BX$13,($EK$143+1),FALSE)</f>
        <v>1</v>
      </c>
      <c r="CT150" s="92">
        <f>HLOOKUP(CT80,'M10'!$C$5:$BX$13,($EK$143+1),FALSE)</f>
        <v>1</v>
      </c>
      <c r="CU150" s="92">
        <f>HLOOKUP(CU80,'M10'!$C$5:$BX$13,($EK$143+1),FALSE)</f>
        <v>1</v>
      </c>
      <c r="CV150" s="92">
        <f>HLOOKUP(CV80,'M10'!$C$5:$BX$13,($EK$143+1),FALSE)</f>
        <v>1</v>
      </c>
      <c r="CW150" s="92">
        <f>HLOOKUP(CW80,'M10'!$C$5:$BX$13,($EK$143+1),FALSE)</f>
        <v>1</v>
      </c>
      <c r="CX150" s="92">
        <f>HLOOKUP(CX80,'M10'!$C$5:$BX$13,($EK$143+1),FALSE)</f>
        <v>1</v>
      </c>
      <c r="CY150" s="92">
        <f>HLOOKUP(CY80,'M10'!$C$5:$BX$13,($EK$143+1),FALSE)</f>
        <v>1</v>
      </c>
      <c r="CZ150" s="92">
        <f>HLOOKUP(CZ80,'M10'!$C$5:$BX$13,($EK$143+1),FALSE)</f>
        <v>1</v>
      </c>
      <c r="DA150" s="92">
        <f>HLOOKUP(DA80,'M10'!$C$5:$BX$13,($EK$143+1),FALSE)</f>
        <v>1</v>
      </c>
      <c r="DB150" s="92">
        <f>HLOOKUP(DB80,'M10'!$C$5:$BX$13,($EK$143+1),FALSE)</f>
        <v>1</v>
      </c>
      <c r="DC150" s="92">
        <f>HLOOKUP(DC80,'M10'!$C$5:$BX$13,($EK$143+1),FALSE)</f>
        <v>1</v>
      </c>
      <c r="DD150" s="92">
        <f>HLOOKUP(DD80,'M10'!$C$5:$BX$13,($EK$143+1),FALSE)</f>
        <v>1</v>
      </c>
      <c r="DE150" s="92">
        <f>HLOOKUP(DE80,'M10'!$C$5:$BX$13,($EK$143+1),FALSE)</f>
        <v>1</v>
      </c>
      <c r="DF150" s="92">
        <f>HLOOKUP(DF80,'M10'!$C$5:$BX$13,($EK$143+1),FALSE)</f>
        <v>1</v>
      </c>
      <c r="DG150" s="92">
        <f>HLOOKUP(DG80,'M10'!$C$5:$BX$13,($EK$143+1),FALSE)</f>
        <v>1</v>
      </c>
      <c r="DH150" s="92">
        <f>HLOOKUP(DH80,'M10'!$C$5:$BX$13,($EK$143+1),FALSE)</f>
        <v>1</v>
      </c>
      <c r="DI150" s="92">
        <f>HLOOKUP(DI80,'M10'!$C$5:$BX$13,($EK$143+1),FALSE)</f>
        <v>1</v>
      </c>
      <c r="DJ150" s="92">
        <f>HLOOKUP(DJ80,'M10'!$C$5:$BX$13,($EK$143+1),FALSE)</f>
        <v>1</v>
      </c>
      <c r="DK150" s="92">
        <f>HLOOKUP(DK80,'M10'!$C$5:$BX$13,($EK$143+1),FALSE)</f>
        <v>1</v>
      </c>
      <c r="DL150" s="92">
        <f>HLOOKUP(DL80,'M10'!$C$5:$BX$13,($EK$143+1),FALSE)</f>
        <v>1</v>
      </c>
      <c r="DM150" s="92">
        <f>HLOOKUP(DM80,'M10'!$C$5:$BX$13,($EK$143+1),FALSE)</f>
        <v>1</v>
      </c>
      <c r="DN150" s="92">
        <f>HLOOKUP(DN80,'M10'!$C$5:$BX$13,($EK$143+1),FALSE)</f>
        <v>1</v>
      </c>
      <c r="DO150" s="92">
        <f>HLOOKUP(DO80,'M10'!$C$5:$BX$13,($EK$143+1),FALSE)</f>
        <v>1</v>
      </c>
      <c r="DP150" s="92">
        <f>HLOOKUP(DP80,'M10'!$C$5:$BX$13,($EK$143+1),FALSE)</f>
        <v>1</v>
      </c>
      <c r="DQ150" s="92">
        <f>HLOOKUP(DQ80,'M10'!$C$5:$BX$13,($EK$143+1),FALSE)</f>
        <v>1</v>
      </c>
      <c r="DR150" s="92">
        <f>HLOOKUP(DR80,'M10'!$C$5:$BX$13,($EK$143+1),FALSE)</f>
        <v>1</v>
      </c>
      <c r="DS150" s="92">
        <f>HLOOKUP(DS80,'M10'!$C$5:$BX$13,($EK$143+1),FALSE)</f>
        <v>1</v>
      </c>
      <c r="DT150" s="92">
        <f>HLOOKUP(DT80,'M10'!$C$5:$BX$13,($EK$143+1),FALSE)</f>
        <v>1</v>
      </c>
      <c r="DU150" s="92">
        <f>HLOOKUP(DU80,'M10'!$C$5:$BX$13,($EK$143+1),FALSE)</f>
        <v>1</v>
      </c>
      <c r="DV150" s="92">
        <f>HLOOKUP(DV80,'M10'!$C$5:$BX$13,($EK$143+1),FALSE)</f>
        <v>1</v>
      </c>
      <c r="DW150" s="92">
        <f>HLOOKUP(DW80,'M10'!$C$5:$BX$13,($EK$143+1),FALSE)</f>
        <v>1</v>
      </c>
      <c r="DX150" s="92">
        <f>HLOOKUP(DX80,'M10'!$C$5:$BX$13,($EK$143+1),FALSE)</f>
        <v>1</v>
      </c>
      <c r="DY150" s="92">
        <f>HLOOKUP(DY80,'M10'!$C$5:$BX$13,($EK$143+1),FALSE)</f>
        <v>1</v>
      </c>
      <c r="DZ150" s="92">
        <f>HLOOKUP(DZ80,'M10'!$C$5:$BX$13,($EK$143+1),FALSE)</f>
        <v>1</v>
      </c>
      <c r="EA150" s="92">
        <f>HLOOKUP(EA80,'M10'!$C$5:$BX$13,($EK$143+1),FALSE)</f>
        <v>1</v>
      </c>
      <c r="EB150" s="92"/>
      <c r="EC150" s="92"/>
      <c r="ED150" s="92"/>
      <c r="EE150" s="92"/>
      <c r="EF150" s="92"/>
      <c r="EG150" s="92"/>
      <c r="EH150" s="92"/>
      <c r="EI150" s="92"/>
      <c r="EJ150" s="92"/>
      <c r="EK150" s="92"/>
      <c r="EL150" s="92"/>
      <c r="EM150" s="92"/>
      <c r="EN150" s="92"/>
      <c r="EO150" s="92"/>
      <c r="EP150" s="92"/>
      <c r="EU150" s="94"/>
      <c r="EV150" s="94"/>
      <c r="EW150" s="94"/>
      <c r="EX150" s="102">
        <v>12</v>
      </c>
      <c r="EY150" s="99">
        <f t="shared" si="797"/>
        <v>60500.42030532271</v>
      </c>
      <c r="EZ150" s="99">
        <f t="shared" si="798"/>
        <v>83203.172626744956</v>
      </c>
      <c r="FA150" s="99">
        <f t="shared" si="799"/>
        <v>104452.37868598588</v>
      </c>
      <c r="FB150" s="99">
        <f t="shared" si="800"/>
        <v>164514.31670616867</v>
      </c>
      <c r="FC150" s="99">
        <f t="shared" si="801"/>
        <v>131751.47368832302</v>
      </c>
      <c r="FD150" s="99">
        <f t="shared" si="802"/>
        <v>69271.628915846668</v>
      </c>
      <c r="FE150" s="99">
        <f t="shared" si="803"/>
        <v>94287.832100442683</v>
      </c>
      <c r="FF150" s="99">
        <f t="shared" si="804"/>
        <v>152745.03230656584</v>
      </c>
      <c r="FG150" s="99">
        <f t="shared" si="805"/>
        <v>194791.16319744298</v>
      </c>
      <c r="FH150" s="99">
        <f t="shared" si="806"/>
        <v>213637.77053551894</v>
      </c>
      <c r="FI150" s="99">
        <f t="shared" si="807"/>
        <v>217200.08264251368</v>
      </c>
      <c r="FJ150" s="99">
        <f t="shared" si="808"/>
        <v>204940.56070376493</v>
      </c>
      <c r="FK150" s="99">
        <f t="shared" si="809"/>
        <v>184547.46337742571</v>
      </c>
      <c r="FL150" s="99">
        <f t="shared" si="810"/>
        <v>160214.56533966903</v>
      </c>
      <c r="FM150" s="99">
        <f t="shared" si="811"/>
        <v>137762.14776283695</v>
      </c>
      <c r="FN150" s="99">
        <f t="shared" si="812"/>
        <v>118624.54041343369</v>
      </c>
      <c r="FO150" s="99">
        <f t="shared" si="813"/>
        <v>101800.2686702684</v>
      </c>
      <c r="FP150" s="99">
        <f t="shared" si="814"/>
        <v>96292.103747353613</v>
      </c>
      <c r="FQ150" s="99">
        <f t="shared" si="815"/>
        <v>96292.103747353613</v>
      </c>
      <c r="FR150" s="99">
        <f t="shared" si="816"/>
        <v>105559.64406265235</v>
      </c>
      <c r="FS150" s="99">
        <f t="shared" si="817"/>
        <v>114760.63123493172</v>
      </c>
      <c r="FT150" s="99">
        <f t="shared" si="818"/>
        <v>125047.84623530965</v>
      </c>
      <c r="FU150" s="99">
        <f t="shared" si="819"/>
        <v>135518.91133533334</v>
      </c>
      <c r="FV150" s="99">
        <f t="shared" si="820"/>
        <v>145637.17654642946</v>
      </c>
      <c r="FW150" s="99">
        <f t="shared" si="821"/>
        <v>155106.03616356113</v>
      </c>
      <c r="FX150" s="99">
        <f t="shared" si="822"/>
        <v>163777.21931532095</v>
      </c>
      <c r="FY150" s="99">
        <f t="shared" si="823"/>
        <v>171592.09163075415</v>
      </c>
      <c r="FZ150" s="99">
        <f t="shared" si="824"/>
        <v>178545.50435163712</v>
      </c>
      <c r="GA150" s="99">
        <f t="shared" si="825"/>
        <v>184663.64012339278</v>
      </c>
      <c r="GB150" s="99">
        <f t="shared" si="826"/>
        <v>189990.35076699738</v>
      </c>
      <c r="GC150" s="99">
        <f t="shared" si="827"/>
        <v>194578.66812495346</v>
      </c>
      <c r="GD150" s="99">
        <f t="shared" si="828"/>
        <v>198485.50999839796</v>
      </c>
      <c r="GE150" s="99">
        <f t="shared" si="829"/>
        <v>201768.3912543183</v>
      </c>
      <c r="GF150" s="99">
        <f t="shared" si="830"/>
        <v>204483.41168455794</v>
      </c>
      <c r="GG150" s="99">
        <f t="shared" si="831"/>
        <v>206684.06589338055</v>
      </c>
      <c r="GH150" s="99">
        <f t="shared" si="832"/>
        <v>208420.58594580393</v>
      </c>
      <c r="GI150" s="99">
        <f t="shared" si="833"/>
        <v>240556.88229728932</v>
      </c>
      <c r="GJ150" s="99">
        <f t="shared" si="834"/>
        <v>262020.86818313506</v>
      </c>
      <c r="GK150" s="99">
        <f t="shared" si="835"/>
        <v>269138.16355693474</v>
      </c>
      <c r="GL150" s="99">
        <f t="shared" si="836"/>
        <v>274012.68262794014</v>
      </c>
      <c r="GM150" s="99">
        <f t="shared" si="837"/>
        <v>276805.69423792808</v>
      </c>
      <c r="GN150" s="99">
        <f t="shared" si="838"/>
        <v>277694.58891101362</v>
      </c>
      <c r="GO150" s="99">
        <f t="shared" si="839"/>
        <v>276864.87679621059</v>
      </c>
      <c r="GP150" s="99">
        <f t="shared" si="840"/>
        <v>274503.95002010168</v>
      </c>
      <c r="GQ150" s="99">
        <f t="shared" si="841"/>
        <v>270796.31562829972</v>
      </c>
      <c r="GR150" s="99">
        <f t="shared" si="842"/>
        <v>265920.05038244999</v>
      </c>
      <c r="GS150" s="99">
        <f t="shared" si="843"/>
        <v>260044.26258564691</v>
      </c>
      <c r="GT150" s="99">
        <f t="shared" si="844"/>
        <v>253327.37464746117</v>
      </c>
      <c r="GU150" s="99">
        <f t="shared" si="845"/>
        <v>245916.06556570387</v>
      </c>
      <c r="GV150" s="99">
        <f t="shared" si="846"/>
        <v>237944.73567978264</v>
      </c>
      <c r="GW150" s="99">
        <f t="shared" si="847"/>
        <v>229535.37713208172</v>
      </c>
      <c r="GX150" s="99">
        <f t="shared" si="848"/>
        <v>220797.75245924498</v>
      </c>
      <c r="GY150" s="99">
        <f t="shared" si="849"/>
        <v>211829.80061188829</v>
      </c>
      <c r="GZ150" s="99">
        <f t="shared" si="850"/>
        <v>202718.20449616772</v>
      </c>
      <c r="HA150" s="99"/>
      <c r="HB150" s="99"/>
      <c r="HC150" s="99"/>
      <c r="HD150" s="99"/>
      <c r="HE150" s="99"/>
      <c r="HF150" s="99"/>
      <c r="HG150" s="99"/>
      <c r="HH150" s="99"/>
      <c r="HI150" s="99"/>
      <c r="HJ150" s="99"/>
      <c r="HK150" s="99"/>
      <c r="HL150" s="99"/>
      <c r="HM150" s="99"/>
      <c r="HN150" s="99"/>
      <c r="HO150" s="99"/>
      <c r="HP150" s="99"/>
      <c r="HQ150" s="99"/>
      <c r="HR150" s="94"/>
      <c r="HS150" s="94"/>
      <c r="HT150" s="94"/>
      <c r="HU150" s="94"/>
      <c r="HV150" s="94"/>
      <c r="HW150" s="94">
        <f>HLOOKUP(HW80,'M10'!$C$5:$BX$13,($KA$141+1),FALSE)</f>
        <v>0.7</v>
      </c>
      <c r="HX150" s="94">
        <f>HLOOKUP(HX80,'M10'!$C$5:$BX$13,($KA$141+1),FALSE)</f>
        <v>0.85</v>
      </c>
      <c r="HY150" s="94">
        <f>HLOOKUP(HY80,'M10'!$C$5:$BX$13,($KA$141+1),FALSE)</f>
        <v>0.9</v>
      </c>
      <c r="HZ150" s="94">
        <f>HLOOKUP(HZ80,'M10'!$C$5:$BX$13,($KA$141+1),FALSE)</f>
        <v>0.9</v>
      </c>
      <c r="IA150" s="94">
        <f>HLOOKUP(IA80,'M10'!$C$5:$BX$13,($KA$141+1),FALSE)</f>
        <v>0.95</v>
      </c>
      <c r="IB150" s="94">
        <f>HLOOKUP(IB80,'M10'!$C$5:$BX$13,($KA$141+1),FALSE)</f>
        <v>0.95</v>
      </c>
      <c r="IC150" s="94">
        <f>HLOOKUP(IC80,'M10'!$C$5:$BX$13,($KA$141+1),FALSE)</f>
        <v>0.95</v>
      </c>
      <c r="ID150" s="94">
        <f>HLOOKUP(ID80,'M10'!$C$5:$BX$13,($KA$141+1),FALSE)</f>
        <v>1</v>
      </c>
      <c r="IE150" s="94">
        <f>HLOOKUP(IE80,'M10'!$C$5:$BX$13,($KA$141+1),FALSE)</f>
        <v>1</v>
      </c>
      <c r="IF150" s="94">
        <f>HLOOKUP(IF80,'M10'!$C$5:$BX$13,($KA$141+1),FALSE)</f>
        <v>1</v>
      </c>
      <c r="IG150" s="94">
        <f>HLOOKUP(IG80,'M10'!$C$5:$BX$13,($KA$141+1),FALSE)</f>
        <v>1</v>
      </c>
      <c r="IH150" s="94">
        <f>HLOOKUP(IH80,'M10'!$C$5:$BX$13,($KA$141+1),FALSE)</f>
        <v>1</v>
      </c>
      <c r="II150" s="94">
        <f>HLOOKUP(II80,'M10'!$C$5:$BX$13,($KA$141+1),FALSE)</f>
        <v>1</v>
      </c>
      <c r="IJ150" s="94">
        <f>HLOOKUP(IJ80,'M10'!$C$5:$BX$13,($KA$141+1),FALSE)</f>
        <v>1</v>
      </c>
      <c r="IK150" s="94">
        <f>HLOOKUP(IK80,'M10'!$C$5:$BX$13,($KA$141+1),FALSE)</f>
        <v>1</v>
      </c>
      <c r="IL150" s="94">
        <f>HLOOKUP(IL80,'M10'!$C$5:$BX$13,($KA$141+1),FALSE)</f>
        <v>1</v>
      </c>
      <c r="IM150" s="94">
        <f>HLOOKUP(IM80,'M10'!$C$5:$BX$13,($KA$141+1),FALSE)</f>
        <v>1</v>
      </c>
      <c r="IN150" s="94">
        <f>HLOOKUP(IN80,'M10'!$C$5:$BX$13,($KA$141+1),FALSE)</f>
        <v>1</v>
      </c>
      <c r="IO150" s="94">
        <f>HLOOKUP(IO80,'M10'!$C$5:$BX$13,($KA$141+1),FALSE)</f>
        <v>1</v>
      </c>
      <c r="IP150" s="94">
        <f>HLOOKUP(IP80,'M10'!$C$5:$BX$13,($KA$141+1),FALSE)</f>
        <v>1</v>
      </c>
      <c r="IQ150" s="94">
        <f>HLOOKUP(IQ80,'M10'!$C$5:$BX$13,($KA$141+1),FALSE)</f>
        <v>1</v>
      </c>
      <c r="IR150" s="94">
        <f>HLOOKUP(IR80,'M10'!$C$5:$BX$13,($KA$141+1),FALSE)</f>
        <v>1</v>
      </c>
      <c r="IS150" s="94">
        <f>HLOOKUP(IS80,'M10'!$C$5:$BX$13,($KA$141+1),FALSE)</f>
        <v>1</v>
      </c>
      <c r="IT150" s="94">
        <f>HLOOKUP(IT80,'M10'!$C$5:$BX$13,($KA$141+1),FALSE)</f>
        <v>1</v>
      </c>
      <c r="IU150" s="94">
        <f>HLOOKUP(IU80,'M10'!$C$5:$BX$13,($KA$141+1),FALSE)</f>
        <v>1</v>
      </c>
      <c r="IV150" s="94">
        <f>HLOOKUP(IV80,'M10'!$C$5:$BX$13,($KA$141+1),FALSE)</f>
        <v>1</v>
      </c>
      <c r="IW150" s="94">
        <f>HLOOKUP(IW80,'M10'!$C$5:$BX$13,($KA$141+1),FALSE)</f>
        <v>1</v>
      </c>
      <c r="IX150" s="94">
        <f>HLOOKUP(IX80,'M10'!$C$5:$BX$13,($KA$141+1),FALSE)</f>
        <v>1</v>
      </c>
      <c r="IY150" s="94">
        <f>HLOOKUP(IY80,'M10'!$C$5:$BX$13,($KA$141+1),FALSE)</f>
        <v>1</v>
      </c>
      <c r="IZ150" s="94">
        <f>HLOOKUP(IZ80,'M10'!$C$5:$BX$13,($KA$141+1),FALSE)</f>
        <v>1</v>
      </c>
      <c r="JA150" s="94">
        <f>HLOOKUP(JA80,'M10'!$C$5:$BX$13,($KA$141+1),FALSE)</f>
        <v>1</v>
      </c>
      <c r="JB150" s="94">
        <f>HLOOKUP(JB80,'M10'!$C$5:$BX$13,($KA$141+1),FALSE)</f>
        <v>1</v>
      </c>
      <c r="JC150" s="94">
        <f>HLOOKUP(JC80,'M10'!$C$5:$BX$13,($KA$141+1),FALSE)</f>
        <v>1</v>
      </c>
      <c r="JD150" s="94">
        <f>HLOOKUP(JD80,'M10'!$C$5:$BX$13,($KA$141+1),FALSE)</f>
        <v>1</v>
      </c>
      <c r="JE150" s="94">
        <f>HLOOKUP(JE80,'M10'!$C$5:$BX$13,($KA$141+1),FALSE)</f>
        <v>1</v>
      </c>
      <c r="JF150" s="94">
        <f>HLOOKUP(JF80,'M10'!$C$5:$BX$13,($KA$141+1),FALSE)</f>
        <v>1</v>
      </c>
      <c r="JG150" s="94">
        <f>HLOOKUP(JG80,'M10'!$C$5:$BX$13,($KA$141+1),FALSE)</f>
        <v>1</v>
      </c>
      <c r="JH150" s="94">
        <f>HLOOKUP(JH80,'M10'!$C$5:$BX$13,($KA$141+1),FALSE)</f>
        <v>1</v>
      </c>
      <c r="JI150" s="94">
        <f>HLOOKUP(JI80,'M10'!$C$5:$BX$13,($KA$141+1),FALSE)</f>
        <v>1</v>
      </c>
      <c r="JJ150" s="94">
        <f>HLOOKUP(JJ80,'M10'!$C$5:$BX$13,($KA$141+1),FALSE)</f>
        <v>1</v>
      </c>
      <c r="JK150" s="94">
        <f>HLOOKUP(JK80,'M10'!$C$5:$BX$13,($KA$141+1),FALSE)</f>
        <v>1</v>
      </c>
      <c r="JL150" s="94">
        <f>HLOOKUP(JL80,'M10'!$C$5:$BX$13,($KA$141+1),FALSE)</f>
        <v>1</v>
      </c>
      <c r="JM150" s="94">
        <f>HLOOKUP(JM80,'M10'!$C$5:$BX$13,($KA$141+1),FALSE)</f>
        <v>1</v>
      </c>
      <c r="JN150" s="94">
        <f>HLOOKUP(JN80,'M10'!$C$5:$BX$13,($KA$141+1),FALSE)</f>
        <v>1</v>
      </c>
      <c r="JO150" s="94">
        <f>HLOOKUP(JO80,'M10'!$C$5:$BX$13,($KA$141+1),FALSE)</f>
        <v>1</v>
      </c>
      <c r="JP150" s="94">
        <f>HLOOKUP(JP80,'M10'!$C$5:$BX$13,($KA$141+1),FALSE)</f>
        <v>1</v>
      </c>
      <c r="JQ150" s="94">
        <f>HLOOKUP(JQ80,'M10'!$C$5:$BX$13,($KA$141+1),FALSE)</f>
        <v>1</v>
      </c>
      <c r="JR150" s="94">
        <f>HLOOKUP(JR80,'M10'!$C$5:$BX$13,($KA$141+1),FALSE)</f>
        <v>1</v>
      </c>
      <c r="JS150" s="94">
        <f>HLOOKUP(JS80,'M10'!$C$5:$BX$13,($KA$141+1),FALSE)</f>
        <v>1</v>
      </c>
      <c r="JT150" s="94">
        <f>HLOOKUP(JT80,'M10'!$C$5:$BX$13,($KA$141+1),FALSE)</f>
        <v>1</v>
      </c>
      <c r="JU150" s="94">
        <f>HLOOKUP(JU80,'M10'!$C$5:$BX$13,($KA$141+1),FALSE)</f>
        <v>1</v>
      </c>
      <c r="JV150" s="94">
        <f>HLOOKUP(JV80,'M10'!$C$5:$BX$13,($KA$141+1),FALSE)</f>
        <v>1</v>
      </c>
      <c r="JW150" s="94">
        <f>HLOOKUP(JW80,'M10'!$C$5:$BX$13,($KA$141+1),FALSE)</f>
        <v>1</v>
      </c>
      <c r="JX150" s="94">
        <f>HLOOKUP(JX80,'M10'!$C$5:$BX$13,($KA$141+1),FALSE)</f>
        <v>1</v>
      </c>
      <c r="JY150" s="94"/>
      <c r="JZ150" s="94"/>
      <c r="KA150" s="94"/>
      <c r="KH150" s="96">
        <v>12</v>
      </c>
      <c r="KI150" s="100">
        <f t="shared" si="851"/>
        <v>38885.158991938413</v>
      </c>
      <c r="KJ150" s="100">
        <f t="shared" si="852"/>
        <v>43877.910002392404</v>
      </c>
      <c r="KK150" s="100">
        <f t="shared" si="853"/>
        <v>89776.359796941731</v>
      </c>
      <c r="KL150" s="100">
        <f t="shared" si="854"/>
        <v>16449.814011939437</v>
      </c>
      <c r="KM150" s="100">
        <f t="shared" si="855"/>
        <v>81468.771469579515</v>
      </c>
      <c r="KN150" s="100">
        <f t="shared" si="856"/>
        <v>39335.14086451575</v>
      </c>
      <c r="KO150" s="100">
        <f t="shared" si="857"/>
        <v>58189.206812598241</v>
      </c>
      <c r="KP150" s="100">
        <f t="shared" si="858"/>
        <v>93719.118222186269</v>
      </c>
      <c r="KQ150" s="100">
        <f t="shared" si="859"/>
        <v>79096.392572032826</v>
      </c>
      <c r="KR150" s="100">
        <f t="shared" si="860"/>
        <v>48950.842455890823</v>
      </c>
      <c r="KS150" s="100">
        <f t="shared" si="861"/>
        <v>74653.730039531074</v>
      </c>
      <c r="KT150" s="100">
        <f t="shared" si="862"/>
        <v>102216.31671747008</v>
      </c>
      <c r="KU150" s="100">
        <f t="shared" si="863"/>
        <v>102412.47639135958</v>
      </c>
      <c r="KV150" s="100">
        <f t="shared" si="864"/>
        <v>87822.621672723384</v>
      </c>
      <c r="KW150" s="100">
        <f t="shared" si="865"/>
        <v>70029.839055116725</v>
      </c>
      <c r="KX150" s="100">
        <f t="shared" si="866"/>
        <v>54195.298986044094</v>
      </c>
      <c r="KY150" s="100">
        <f t="shared" si="867"/>
        <v>61948.570937705619</v>
      </c>
      <c r="KZ150" s="100">
        <f t="shared" si="868"/>
        <v>65730.170543015556</v>
      </c>
      <c r="LA150" s="100">
        <f t="shared" si="869"/>
        <v>65730.170543015556</v>
      </c>
      <c r="LB150" s="100">
        <f t="shared" si="870"/>
        <v>98076.984942413736</v>
      </c>
      <c r="LC150" s="100">
        <f t="shared" si="871"/>
        <v>110708.84773734503</v>
      </c>
      <c r="LD150" s="100">
        <f t="shared" si="872"/>
        <v>119816.204648785</v>
      </c>
      <c r="LE150" s="100">
        <f t="shared" si="873"/>
        <v>125438.46003384866</v>
      </c>
      <c r="LF150" s="100">
        <f t="shared" si="874"/>
        <v>127886.77347820869</v>
      </c>
      <c r="LG150" s="100">
        <f t="shared" si="875"/>
        <v>127595.98855025125</v>
      </c>
      <c r="LH150" s="100">
        <f t="shared" si="876"/>
        <v>125045.82430099843</v>
      </c>
      <c r="LI150" s="100">
        <f t="shared" si="877"/>
        <v>120717.50204747253</v>
      </c>
      <c r="LJ150" s="100">
        <f t="shared" si="878"/>
        <v>115070.81735880548</v>
      </c>
      <c r="LK150" s="100">
        <f t="shared" si="879"/>
        <v>108533.79172646074</v>
      </c>
      <c r="LL150" s="100">
        <f t="shared" si="880"/>
        <v>101500.17130467502</v>
      </c>
      <c r="LM150" s="100">
        <f t="shared" si="881"/>
        <v>94331.508106279041</v>
      </c>
      <c r="LN150" s="100">
        <f t="shared" si="882"/>
        <v>87361.082618747241</v>
      </c>
      <c r="LO150" s="100">
        <f t="shared" si="883"/>
        <v>80896.73661330741</v>
      </c>
      <c r="LP150" s="100">
        <f t="shared" si="884"/>
        <v>75219.043596641859</v>
      </c>
      <c r="LQ150" s="100">
        <f t="shared" si="885"/>
        <v>70570.993884134325</v>
      </c>
      <c r="LR150" s="100">
        <f t="shared" si="886"/>
        <v>67137.360080124708</v>
      </c>
      <c r="LS150" s="100">
        <f t="shared" si="887"/>
        <v>83369.039905283847</v>
      </c>
      <c r="LT150" s="100">
        <f t="shared" si="888"/>
        <v>134033.26220472684</v>
      </c>
      <c r="LU150" s="100">
        <f t="shared" si="889"/>
        <v>160060.06979355213</v>
      </c>
      <c r="LV150" s="100">
        <f t="shared" si="890"/>
        <v>182806.86498354445</v>
      </c>
      <c r="LW150" s="100">
        <f t="shared" si="891"/>
        <v>201021.69225761111</v>
      </c>
      <c r="LX150" s="100">
        <f t="shared" si="892"/>
        <v>214122.6773111143</v>
      </c>
      <c r="LY150" s="100">
        <f t="shared" si="893"/>
        <v>221988.46378586034</v>
      </c>
      <c r="LZ150" s="100">
        <f t="shared" si="894"/>
        <v>224824.8776311033</v>
      </c>
      <c r="MA150" s="100">
        <f t="shared" si="895"/>
        <v>223065.75235604128</v>
      </c>
      <c r="MB150" s="100">
        <f t="shared" si="896"/>
        <v>217293.83788819067</v>
      </c>
      <c r="MC150" s="100">
        <f t="shared" si="897"/>
        <v>208176.9836719759</v>
      </c>
      <c r="MD150" s="100">
        <f t="shared" si="898"/>
        <v>196417.62853168632</v>
      </c>
      <c r="ME150" s="100">
        <f t="shared" si="899"/>
        <v>182714.32127115384</v>
      </c>
      <c r="MF150" s="100">
        <f t="shared" si="900"/>
        <v>167734.02988155338</v>
      </c>
      <c r="MG150" s="100">
        <f t="shared" si="901"/>
        <v>152093.88936349429</v>
      </c>
      <c r="MH150" s="100">
        <f t="shared" si="902"/>
        <v>136350.93624168879</v>
      </c>
      <c r="MI150" s="100">
        <f t="shared" si="903"/>
        <v>120998.26626007824</v>
      </c>
      <c r="MJ150" s="100">
        <f t="shared" si="904"/>
        <v>106465.80628589276</v>
      </c>
      <c r="MK150" s="100"/>
      <c r="ML150" s="100"/>
      <c r="MM150" s="100"/>
      <c r="MN150" s="100"/>
      <c r="MO150" s="100"/>
      <c r="MP150" s="100"/>
      <c r="MQ150" s="100"/>
      <c r="MR150" s="100"/>
      <c r="MS150" s="100"/>
      <c r="MT150" s="100"/>
      <c r="MU150" s="100"/>
      <c r="MV150" s="100"/>
      <c r="MW150" s="100"/>
      <c r="MX150" s="100"/>
      <c r="MY150" s="100"/>
      <c r="MZ150" s="100"/>
      <c r="NA150" s="100"/>
      <c r="NG150" s="96">
        <f>HLOOKUP(NG80,'M10'!$C$5:$BX$13,($KG$271+1),FALSE)</f>
        <v>0.45</v>
      </c>
      <c r="NH150" s="96">
        <f>HLOOKUP(NH80,'M10'!$C$5:$BX$13,($KG$271+1),FALSE)</f>
        <v>0.7</v>
      </c>
      <c r="NI150" s="96">
        <f>HLOOKUP(NI80,'M10'!$C$5:$BX$13,($KG$271+1),FALSE)</f>
        <v>0.8</v>
      </c>
      <c r="NJ150" s="96">
        <f>HLOOKUP(NJ80,'M10'!$C$5:$BX$13,($KG$271+1),FALSE)</f>
        <v>0.8</v>
      </c>
      <c r="NK150" s="96">
        <f>HLOOKUP(NK80,'M10'!$C$5:$BX$13,($KG$271+1),FALSE)</f>
        <v>0.85</v>
      </c>
      <c r="NL150" s="96">
        <f>HLOOKUP(NL80,'M10'!$C$5:$BX$13,($KG$271+1),FALSE)</f>
        <v>0.85</v>
      </c>
      <c r="NM150" s="96">
        <f>HLOOKUP(NM80,'M10'!$C$5:$BX$13,($KG$271+1),FALSE)</f>
        <v>0.85</v>
      </c>
      <c r="NN150" s="96">
        <f>HLOOKUP(NN80,'M10'!$C$5:$BX$13,($KG$271+1),FALSE)</f>
        <v>1</v>
      </c>
      <c r="NO150" s="96">
        <f>HLOOKUP(NO80,'M10'!$C$5:$BX$13,($KG$271+1),FALSE)</f>
        <v>1</v>
      </c>
      <c r="NP150" s="96">
        <f>HLOOKUP(NP80,'M10'!$C$5:$BX$13,($KG$271+1),FALSE)</f>
        <v>1</v>
      </c>
      <c r="NQ150" s="96">
        <f>HLOOKUP(NQ80,'M10'!$C$5:$BX$13,($KG$271+1),FALSE)</f>
        <v>1</v>
      </c>
      <c r="NR150" s="96">
        <f>HLOOKUP(NR80,'M10'!$C$5:$BX$13,($KG$271+1),FALSE)</f>
        <v>1</v>
      </c>
      <c r="NS150" s="96">
        <f>HLOOKUP(NS80,'M10'!$C$5:$BX$13,($KG$271+1),FALSE)</f>
        <v>1</v>
      </c>
      <c r="NT150" s="96">
        <f>HLOOKUP(NT80,'M10'!$C$5:$BX$13,($KG$271+1),FALSE)</f>
        <v>1</v>
      </c>
      <c r="NU150" s="96">
        <f>HLOOKUP(NU80,'M10'!$C$5:$BX$13,($KG$271+1),FALSE)</f>
        <v>1</v>
      </c>
      <c r="NV150" s="96">
        <f>HLOOKUP(NV80,'M10'!$C$5:$BX$13,($KG$271+1),FALSE)</f>
        <v>1</v>
      </c>
      <c r="NW150" s="96">
        <f>HLOOKUP(NW80,'M10'!$C$5:$BX$13,($KG$271+1),FALSE)</f>
        <v>1</v>
      </c>
      <c r="NX150" s="96">
        <f>HLOOKUP(NX80,'M10'!$C$5:$BX$13,($KG$271+1),FALSE)</f>
        <v>1</v>
      </c>
      <c r="NY150" s="96">
        <f>HLOOKUP(NY80,'M10'!$C$5:$BX$13,($KG$271+1),FALSE)</f>
        <v>1</v>
      </c>
      <c r="NZ150" s="96">
        <f>HLOOKUP(NZ80,'M10'!$C$5:$BX$13,($KG$271+1),FALSE)</f>
        <v>1</v>
      </c>
      <c r="OA150" s="96">
        <f>HLOOKUP(OA80,'M10'!$C$5:$BX$13,($KG$271+1),FALSE)</f>
        <v>1</v>
      </c>
      <c r="OB150" s="96">
        <f>HLOOKUP(OB80,'M10'!$C$5:$BX$13,($KG$271+1),FALSE)</f>
        <v>1</v>
      </c>
      <c r="OC150" s="96">
        <f>HLOOKUP(OC80,'M10'!$C$5:$BX$13,($KG$271+1),FALSE)</f>
        <v>1</v>
      </c>
      <c r="OD150" s="96">
        <f>HLOOKUP(OD80,'M10'!$C$5:$BX$13,($KG$271+1),FALSE)</f>
        <v>1</v>
      </c>
      <c r="OE150" s="96">
        <f>HLOOKUP(OE80,'M10'!$C$5:$BX$13,($KG$271+1),FALSE)</f>
        <v>1</v>
      </c>
      <c r="OF150" s="96">
        <f>HLOOKUP(OF80,'M10'!$C$5:$BX$13,($KG$271+1),FALSE)</f>
        <v>1</v>
      </c>
      <c r="OG150" s="96">
        <f>HLOOKUP(OG80,'M10'!$C$5:$BX$13,($KG$271+1),FALSE)</f>
        <v>1</v>
      </c>
      <c r="OH150" s="96">
        <f>HLOOKUP(OH80,'M10'!$C$5:$BX$13,($KG$271+1),FALSE)</f>
        <v>1</v>
      </c>
      <c r="OI150" s="96">
        <f>HLOOKUP(OI80,'M10'!$C$5:$BX$13,($KG$271+1),FALSE)</f>
        <v>1</v>
      </c>
      <c r="OJ150" s="96">
        <f>HLOOKUP(OJ80,'M10'!$C$5:$BX$13,($KG$271+1),FALSE)</f>
        <v>1</v>
      </c>
      <c r="OK150" s="96">
        <f>HLOOKUP(OK80,'M10'!$C$5:$BX$13,($KG$271+1),FALSE)</f>
        <v>1</v>
      </c>
      <c r="OL150" s="96">
        <f>HLOOKUP(OL80,'M10'!$C$5:$BX$13,($KG$271+1),FALSE)</f>
        <v>1</v>
      </c>
      <c r="OM150" s="96">
        <f>HLOOKUP(OM80,'M10'!$C$5:$BX$13,($KG$271+1),FALSE)</f>
        <v>1</v>
      </c>
      <c r="ON150" s="96">
        <f>HLOOKUP(ON80,'M10'!$C$5:$BX$13,($KG$271+1),FALSE)</f>
        <v>1</v>
      </c>
      <c r="OO150" s="96">
        <f>HLOOKUP(OO80,'M10'!$C$5:$BX$13,($KG$271+1),FALSE)</f>
        <v>1</v>
      </c>
      <c r="OP150" s="96">
        <f>HLOOKUP(OP80,'M10'!$C$5:$BX$13,($KG$271+1),FALSE)</f>
        <v>1</v>
      </c>
      <c r="OQ150" s="96">
        <f>HLOOKUP(OQ80,'M10'!$C$5:$BX$13,($KG$271+1),FALSE)</f>
        <v>1</v>
      </c>
      <c r="OR150" s="96">
        <f>HLOOKUP(OR80,'M10'!$C$5:$BX$13,($KG$271+1),FALSE)</f>
        <v>1</v>
      </c>
      <c r="OS150" s="96">
        <f>HLOOKUP(OS80,'M10'!$C$5:$BX$13,($KG$271+1),FALSE)</f>
        <v>1</v>
      </c>
      <c r="OT150" s="96">
        <f>HLOOKUP(OT80,'M10'!$C$5:$BX$13,($KG$271+1),FALSE)</f>
        <v>1</v>
      </c>
      <c r="OU150" s="96">
        <f>HLOOKUP(OU80,'M10'!$C$5:$BX$13,($KG$271+1),FALSE)</f>
        <v>1</v>
      </c>
      <c r="OV150" s="96">
        <f>HLOOKUP(OV80,'M10'!$C$5:$BX$13,($KG$271+1),FALSE)</f>
        <v>1</v>
      </c>
      <c r="OW150" s="96">
        <f>HLOOKUP(OW80,'M10'!$C$5:$BX$13,($KG$271+1),FALSE)</f>
        <v>1</v>
      </c>
      <c r="OX150" s="96">
        <f>HLOOKUP(OX80,'M10'!$C$5:$BX$13,($KG$271+1),FALSE)</f>
        <v>1</v>
      </c>
      <c r="OY150" s="96">
        <f>HLOOKUP(OY80,'M10'!$C$5:$BX$13,($KG$271+1),FALSE)</f>
        <v>1</v>
      </c>
      <c r="OZ150" s="96">
        <f>HLOOKUP(OZ80,'M10'!$C$5:$BX$13,($KG$271+1),FALSE)</f>
        <v>1</v>
      </c>
      <c r="PA150" s="96">
        <f>HLOOKUP(PA80,'M10'!$C$5:$BX$13,($KG$271+1),FALSE)</f>
        <v>1</v>
      </c>
      <c r="PB150" s="96">
        <f>HLOOKUP(PB80,'M10'!$C$5:$BX$13,($KG$271+1),FALSE)</f>
        <v>1</v>
      </c>
      <c r="PC150" s="96">
        <f>HLOOKUP(PC80,'M10'!$C$5:$BX$13,($KG$271+1),FALSE)</f>
        <v>1</v>
      </c>
      <c r="PD150" s="96">
        <f>HLOOKUP(PD80,'M10'!$C$5:$BX$13,($KG$271+1),FALSE)</f>
        <v>1</v>
      </c>
      <c r="PE150" s="96">
        <f>HLOOKUP(PE80,'M10'!$C$5:$BX$13,($KG$271+1),FALSE)</f>
        <v>1</v>
      </c>
      <c r="PF150" s="96">
        <f>HLOOKUP(PF80,'M10'!$C$5:$BX$13,($KG$271+1),FALSE)</f>
        <v>1</v>
      </c>
      <c r="PG150" s="96">
        <f>HLOOKUP(PG80,'M10'!$C$5:$BX$13,($KG$271+1),FALSE)</f>
        <v>1</v>
      </c>
      <c r="PH150" s="96">
        <f>HLOOKUP(PH80,'M10'!$C$5:$BX$13,($KG$271+1),FALSE)</f>
        <v>1</v>
      </c>
    </row>
    <row r="151" spans="1:424" x14ac:dyDescent="0.2">
      <c r="A151" s="92"/>
      <c r="B151" s="92"/>
      <c r="C151" s="92">
        <v>13</v>
      </c>
      <c r="D151" s="98">
        <f t="shared" si="743"/>
        <v>137486.33322352648</v>
      </c>
      <c r="E151" s="98">
        <f t="shared" si="744"/>
        <v>280831.395048448</v>
      </c>
      <c r="F151" s="98">
        <f t="shared" si="745"/>
        <v>335106.1486759106</v>
      </c>
      <c r="G151" s="98">
        <f t="shared" si="746"/>
        <v>324243.09535170702</v>
      </c>
      <c r="H151" s="98">
        <f t="shared" si="747"/>
        <v>249671.1671201296</v>
      </c>
      <c r="I151" s="98">
        <f t="shared" si="748"/>
        <v>178916.15357251035</v>
      </c>
      <c r="J151" s="98">
        <f t="shared" si="749"/>
        <v>121337.23125214079</v>
      </c>
      <c r="K151" s="98">
        <f t="shared" si="750"/>
        <v>119354.62720608836</v>
      </c>
      <c r="L151" s="98">
        <f t="shared" si="751"/>
        <v>158974.3118128411</v>
      </c>
      <c r="M151" s="98">
        <f t="shared" si="752"/>
        <v>203239.56430423495</v>
      </c>
      <c r="N151" s="98">
        <f t="shared" si="753"/>
        <v>241783.24758581206</v>
      </c>
      <c r="O151" s="98">
        <f t="shared" si="754"/>
        <v>272805.72752661683</v>
      </c>
      <c r="P151" s="98">
        <f t="shared" si="755"/>
        <v>296745.43702053354</v>
      </c>
      <c r="Q151" s="98">
        <f t="shared" si="756"/>
        <v>314598.07274649176</v>
      </c>
      <c r="R151" s="98">
        <f t="shared" si="757"/>
        <v>327417.38185725425</v>
      </c>
      <c r="S151" s="98">
        <f t="shared" si="758"/>
        <v>336157.79509733821</v>
      </c>
      <c r="T151" s="98">
        <f t="shared" si="759"/>
        <v>341632.87972266157</v>
      </c>
      <c r="U151" s="98">
        <f t="shared" si="760"/>
        <v>344515.97158838023</v>
      </c>
      <c r="V151" s="98">
        <f t="shared" si="761"/>
        <v>344515.97158838023</v>
      </c>
      <c r="W151" s="98">
        <f t="shared" si="762"/>
        <v>347480.26903461531</v>
      </c>
      <c r="X151" s="98">
        <f t="shared" si="763"/>
        <v>347222.5129292233</v>
      </c>
      <c r="Y151" s="98">
        <f t="shared" si="764"/>
        <v>346073.76741738548</v>
      </c>
      <c r="Z151" s="98">
        <f t="shared" si="765"/>
        <v>344196.186851384</v>
      </c>
      <c r="AA151" s="98">
        <f t="shared" si="766"/>
        <v>341725.92856610235</v>
      </c>
      <c r="AB151" s="98">
        <f t="shared" si="767"/>
        <v>338777.17100843322</v>
      </c>
      <c r="AC151" s="98">
        <f t="shared" si="768"/>
        <v>335445.56623513758</v>
      </c>
      <c r="AD151" s="98">
        <f t="shared" si="769"/>
        <v>331811.17931710707</v>
      </c>
      <c r="AE151" s="98">
        <f t="shared" si="770"/>
        <v>327940.97567654209</v>
      </c>
      <c r="AF151" s="98">
        <f t="shared" si="771"/>
        <v>323890.91742051835</v>
      </c>
      <c r="AG151" s="98">
        <f t="shared" si="772"/>
        <v>319707.72557947942</v>
      </c>
      <c r="AH151" s="98">
        <f t="shared" si="773"/>
        <v>315430.3591997436</v>
      </c>
      <c r="AI151" s="98">
        <f t="shared" si="774"/>
        <v>311091.25578583992</v>
      </c>
      <c r="AJ151" s="98">
        <f t="shared" si="775"/>
        <v>306717.37132924714</v>
      </c>
      <c r="AK151" s="98">
        <f t="shared" si="776"/>
        <v>302331.05242613651</v>
      </c>
      <c r="AL151" s="98">
        <f t="shared" si="777"/>
        <v>297950.76790935639</v>
      </c>
      <c r="AM151" s="98">
        <f t="shared" si="778"/>
        <v>293591.72301920445</v>
      </c>
      <c r="AN151" s="98">
        <f t="shared" si="779"/>
        <v>304338.3157164352</v>
      </c>
      <c r="AO151" s="98">
        <f t="shared" si="780"/>
        <v>303050.42938393221</v>
      </c>
      <c r="AP151" s="98">
        <f t="shared" si="781"/>
        <v>301255.46062461927</v>
      </c>
      <c r="AQ151" s="98">
        <f t="shared" si="782"/>
        <v>298813.27456543292</v>
      </c>
      <c r="AR151" s="98">
        <f t="shared" si="783"/>
        <v>295805.88698850077</v>
      </c>
      <c r="AS151" s="98">
        <f t="shared" si="784"/>
        <v>292308.81940618361</v>
      </c>
      <c r="AT151" s="98">
        <f t="shared" si="785"/>
        <v>288391.22700444353</v>
      </c>
      <c r="AU151" s="98">
        <f t="shared" si="786"/>
        <v>284116.11661506753</v>
      </c>
      <c r="AV151" s="98">
        <f t="shared" si="787"/>
        <v>279540.6279269642</v>
      </c>
      <c r="AW151" s="98">
        <f t="shared" si="788"/>
        <v>274716.35654334154</v>
      </c>
      <c r="AX151" s="98">
        <f t="shared" si="789"/>
        <v>269689.70201935328</v>
      </c>
      <c r="AY151" s="98">
        <f t="shared" si="790"/>
        <v>264502.22777528048</v>
      </c>
      <c r="AZ151" s="98">
        <f t="shared" si="791"/>
        <v>259191.02287394754</v>
      </c>
      <c r="BA151" s="98">
        <f t="shared" si="792"/>
        <v>253789.05817153552</v>
      </c>
      <c r="BB151" s="98">
        <f t="shared" si="793"/>
        <v>248325.53138558028</v>
      </c>
      <c r="BC151" s="98">
        <f t="shared" si="794"/>
        <v>242826.19724968189</v>
      </c>
      <c r="BD151" s="98">
        <f t="shared" si="795"/>
        <v>237313.68021015884</v>
      </c>
      <c r="BE151" s="98">
        <f t="shared" si="796"/>
        <v>231807.76812480704</v>
      </c>
      <c r="BF151" s="98"/>
      <c r="BG151" s="98"/>
      <c r="BH151" s="98"/>
      <c r="BI151" s="98"/>
      <c r="BJ151" s="98"/>
      <c r="BK151" s="98"/>
      <c r="BL151" s="98"/>
      <c r="BM151" s="98"/>
      <c r="BN151" s="98"/>
      <c r="BO151" s="98"/>
      <c r="BP151" s="98"/>
      <c r="BQ151" s="98"/>
      <c r="BR151" s="98"/>
      <c r="BS151" s="98"/>
      <c r="BT151" s="98"/>
      <c r="BU151" s="92"/>
      <c r="BV151" s="92"/>
      <c r="BW151" s="92"/>
      <c r="BX151" s="92"/>
      <c r="BY151" s="92"/>
      <c r="BZ151" s="92">
        <f>HLOOKUP(BZ81,'M10'!$C$5:$BX$13,($EK$143+1),FALSE)</f>
        <v>0.85</v>
      </c>
      <c r="CA151" s="92">
        <f>HLOOKUP(CA81,'M10'!$C$5:$BX$13,($EK$143+1),FALSE)</f>
        <v>0.95</v>
      </c>
      <c r="CB151" s="92">
        <f>HLOOKUP(CB81,'M10'!$C$5:$BX$13,($EK$143+1),FALSE)</f>
        <v>1</v>
      </c>
      <c r="CC151" s="92">
        <f>HLOOKUP(CC81,'M10'!$C$5:$BX$13,($EK$143+1),FALSE)</f>
        <v>1</v>
      </c>
      <c r="CD151" s="92">
        <f>HLOOKUP(CD81,'M10'!$C$5:$BX$13,($EK$143+1),FALSE)</f>
        <v>1</v>
      </c>
      <c r="CE151" s="92">
        <f>HLOOKUP(CE81,'M10'!$C$5:$BX$13,($EK$143+1),FALSE)</f>
        <v>1</v>
      </c>
      <c r="CF151" s="92">
        <f>HLOOKUP(CF81,'M10'!$C$5:$BX$13,($EK$143+1),FALSE)</f>
        <v>1</v>
      </c>
      <c r="CG151" s="92">
        <f>HLOOKUP(CG81,'M10'!$C$5:$BX$13,($EK$143+1),FALSE)</f>
        <v>1</v>
      </c>
      <c r="CH151" s="92">
        <f>HLOOKUP(CH81,'M10'!$C$5:$BX$13,($EK$143+1),FALSE)</f>
        <v>1</v>
      </c>
      <c r="CI151" s="92">
        <f>HLOOKUP(CI81,'M10'!$C$5:$BX$13,($EK$143+1),FALSE)</f>
        <v>1</v>
      </c>
      <c r="CJ151" s="92">
        <f>HLOOKUP(CJ81,'M10'!$C$5:$BX$13,($EK$143+1),FALSE)</f>
        <v>1</v>
      </c>
      <c r="CK151" s="92">
        <f>HLOOKUP(CK81,'M10'!$C$5:$BX$13,($EK$143+1),FALSE)</f>
        <v>1</v>
      </c>
      <c r="CL151" s="92">
        <f>HLOOKUP(CL81,'M10'!$C$5:$BX$13,($EK$143+1),FALSE)</f>
        <v>1</v>
      </c>
      <c r="CM151" s="92">
        <f>HLOOKUP(CM81,'M10'!$C$5:$BX$13,($EK$143+1),FALSE)</f>
        <v>1</v>
      </c>
      <c r="CN151" s="92">
        <f>HLOOKUP(CN81,'M10'!$C$5:$BX$13,($EK$143+1),FALSE)</f>
        <v>1</v>
      </c>
      <c r="CO151" s="92">
        <f>HLOOKUP(CO81,'M10'!$C$5:$BX$13,($EK$143+1),FALSE)</f>
        <v>1</v>
      </c>
      <c r="CP151" s="92">
        <f>HLOOKUP(CP81,'M10'!$C$5:$BX$13,($EK$143+1),FALSE)</f>
        <v>1</v>
      </c>
      <c r="CQ151" s="92">
        <f>HLOOKUP(CQ81,'M10'!$C$5:$BX$13,($EK$143+1),FALSE)</f>
        <v>1</v>
      </c>
      <c r="CR151" s="92">
        <f>HLOOKUP(CR81,'M10'!$C$5:$BX$13,($EK$143+1),FALSE)</f>
        <v>1</v>
      </c>
      <c r="CS151" s="92">
        <f>HLOOKUP(CS81,'M10'!$C$5:$BX$13,($EK$143+1),FALSE)</f>
        <v>1</v>
      </c>
      <c r="CT151" s="92">
        <f>HLOOKUP(CT81,'M10'!$C$5:$BX$13,($EK$143+1),FALSE)</f>
        <v>1</v>
      </c>
      <c r="CU151" s="92">
        <f>HLOOKUP(CU81,'M10'!$C$5:$BX$13,($EK$143+1),FALSE)</f>
        <v>1</v>
      </c>
      <c r="CV151" s="92">
        <f>HLOOKUP(CV81,'M10'!$C$5:$BX$13,($EK$143+1),FALSE)</f>
        <v>1</v>
      </c>
      <c r="CW151" s="92">
        <f>HLOOKUP(CW81,'M10'!$C$5:$BX$13,($EK$143+1),FALSE)</f>
        <v>1</v>
      </c>
      <c r="CX151" s="92">
        <f>HLOOKUP(CX81,'M10'!$C$5:$BX$13,($EK$143+1),FALSE)</f>
        <v>1</v>
      </c>
      <c r="CY151" s="92">
        <f>HLOOKUP(CY81,'M10'!$C$5:$BX$13,($EK$143+1),FALSE)</f>
        <v>1</v>
      </c>
      <c r="CZ151" s="92">
        <f>HLOOKUP(CZ81,'M10'!$C$5:$BX$13,($EK$143+1),FALSE)</f>
        <v>1</v>
      </c>
      <c r="DA151" s="92">
        <f>HLOOKUP(DA81,'M10'!$C$5:$BX$13,($EK$143+1),FALSE)</f>
        <v>1</v>
      </c>
      <c r="DB151" s="92">
        <f>HLOOKUP(DB81,'M10'!$C$5:$BX$13,($EK$143+1),FALSE)</f>
        <v>1</v>
      </c>
      <c r="DC151" s="92">
        <f>HLOOKUP(DC81,'M10'!$C$5:$BX$13,($EK$143+1),FALSE)</f>
        <v>1</v>
      </c>
      <c r="DD151" s="92">
        <f>HLOOKUP(DD81,'M10'!$C$5:$BX$13,($EK$143+1),FALSE)</f>
        <v>1</v>
      </c>
      <c r="DE151" s="92">
        <f>HLOOKUP(DE81,'M10'!$C$5:$BX$13,($EK$143+1),FALSE)</f>
        <v>1</v>
      </c>
      <c r="DF151" s="92">
        <f>HLOOKUP(DF81,'M10'!$C$5:$BX$13,($EK$143+1),FALSE)</f>
        <v>1</v>
      </c>
      <c r="DG151" s="92">
        <f>HLOOKUP(DG81,'M10'!$C$5:$BX$13,($EK$143+1),FALSE)</f>
        <v>1</v>
      </c>
      <c r="DH151" s="92">
        <f>HLOOKUP(DH81,'M10'!$C$5:$BX$13,($EK$143+1),FALSE)</f>
        <v>1</v>
      </c>
      <c r="DI151" s="92">
        <f>HLOOKUP(DI81,'M10'!$C$5:$BX$13,($EK$143+1),FALSE)</f>
        <v>1</v>
      </c>
      <c r="DJ151" s="92">
        <f>HLOOKUP(DJ81,'M10'!$C$5:$BX$13,($EK$143+1),FALSE)</f>
        <v>1</v>
      </c>
      <c r="DK151" s="92">
        <f>HLOOKUP(DK81,'M10'!$C$5:$BX$13,($EK$143+1),FALSE)</f>
        <v>1</v>
      </c>
      <c r="DL151" s="92">
        <f>HLOOKUP(DL81,'M10'!$C$5:$BX$13,($EK$143+1),FALSE)</f>
        <v>1</v>
      </c>
      <c r="DM151" s="92">
        <f>HLOOKUP(DM81,'M10'!$C$5:$BX$13,($EK$143+1),FALSE)</f>
        <v>1</v>
      </c>
      <c r="DN151" s="92">
        <f>HLOOKUP(DN81,'M10'!$C$5:$BX$13,($EK$143+1),FALSE)</f>
        <v>1</v>
      </c>
      <c r="DO151" s="92">
        <f>HLOOKUP(DO81,'M10'!$C$5:$BX$13,($EK$143+1),FALSE)</f>
        <v>1</v>
      </c>
      <c r="DP151" s="92">
        <f>HLOOKUP(DP81,'M10'!$C$5:$BX$13,($EK$143+1),FALSE)</f>
        <v>1</v>
      </c>
      <c r="DQ151" s="92">
        <f>HLOOKUP(DQ81,'M10'!$C$5:$BX$13,($EK$143+1),FALSE)</f>
        <v>1</v>
      </c>
      <c r="DR151" s="92">
        <f>HLOOKUP(DR81,'M10'!$C$5:$BX$13,($EK$143+1),FALSE)</f>
        <v>1</v>
      </c>
      <c r="DS151" s="92">
        <f>HLOOKUP(DS81,'M10'!$C$5:$BX$13,($EK$143+1),FALSE)</f>
        <v>1</v>
      </c>
      <c r="DT151" s="92">
        <f>HLOOKUP(DT81,'M10'!$C$5:$BX$13,($EK$143+1),FALSE)</f>
        <v>1</v>
      </c>
      <c r="DU151" s="92">
        <f>HLOOKUP(DU81,'M10'!$C$5:$BX$13,($EK$143+1),FALSE)</f>
        <v>1</v>
      </c>
      <c r="DV151" s="92">
        <f>HLOOKUP(DV81,'M10'!$C$5:$BX$13,($EK$143+1),FALSE)</f>
        <v>1</v>
      </c>
      <c r="DW151" s="92">
        <f>HLOOKUP(DW81,'M10'!$C$5:$BX$13,($EK$143+1),FALSE)</f>
        <v>1</v>
      </c>
      <c r="DX151" s="92">
        <f>HLOOKUP(DX81,'M10'!$C$5:$BX$13,($EK$143+1),FALSE)</f>
        <v>1</v>
      </c>
      <c r="DY151" s="92">
        <f>HLOOKUP(DY81,'M10'!$C$5:$BX$13,($EK$143+1),FALSE)</f>
        <v>1</v>
      </c>
      <c r="DZ151" s="92">
        <f>HLOOKUP(DZ81,'M10'!$C$5:$BX$13,($EK$143+1),FALSE)</f>
        <v>1</v>
      </c>
      <c r="EA151" s="92">
        <f>HLOOKUP(EA81,'M10'!$C$5:$BX$13,($EK$143+1),FALSE)</f>
        <v>1</v>
      </c>
      <c r="EB151" s="92"/>
      <c r="EC151" s="92"/>
      <c r="ED151" s="92"/>
      <c r="EE151" s="92"/>
      <c r="EF151" s="92"/>
      <c r="EG151" s="92"/>
      <c r="EH151" s="92"/>
      <c r="EI151" s="92"/>
      <c r="EJ151" s="92"/>
      <c r="EK151" s="92"/>
      <c r="EL151" s="92"/>
      <c r="EM151" s="92"/>
      <c r="EN151" s="92"/>
      <c r="EO151" s="92"/>
      <c r="EP151" s="92"/>
      <c r="EU151" s="94"/>
      <c r="EV151" s="94"/>
      <c r="EW151" s="94"/>
      <c r="EX151" s="102">
        <v>13</v>
      </c>
      <c r="EY151" s="99">
        <f t="shared" si="797"/>
        <v>127085.66880842856</v>
      </c>
      <c r="EZ151" s="99">
        <f t="shared" si="798"/>
        <v>136995.96999689631</v>
      </c>
      <c r="FA151" s="99">
        <f t="shared" si="799"/>
        <v>69613.150152788978</v>
      </c>
      <c r="FB151" s="99">
        <f t="shared" si="800"/>
        <v>160640.06793180679</v>
      </c>
      <c r="FC151" s="99">
        <f t="shared" si="801"/>
        <v>173249.09012124114</v>
      </c>
      <c r="FD151" s="99">
        <f t="shared" si="802"/>
        <v>121274.17987473366</v>
      </c>
      <c r="FE151" s="99">
        <f t="shared" si="803"/>
        <v>87450.583191843572</v>
      </c>
      <c r="FF151" s="99">
        <f t="shared" si="804"/>
        <v>129779.52827071118</v>
      </c>
      <c r="FG151" s="99">
        <f t="shared" si="805"/>
        <v>187605.16480388329</v>
      </c>
      <c r="FH151" s="99">
        <f t="shared" si="806"/>
        <v>223336.8905181548</v>
      </c>
      <c r="FI151" s="99">
        <f t="shared" si="807"/>
        <v>241364.85277132224</v>
      </c>
      <c r="FJ151" s="99">
        <f t="shared" si="808"/>
        <v>237718.45599941557</v>
      </c>
      <c r="FK151" s="99">
        <f t="shared" si="809"/>
        <v>222006.77495825526</v>
      </c>
      <c r="FL151" s="99">
        <f t="shared" si="810"/>
        <v>199351.84255516672</v>
      </c>
      <c r="FM151" s="99">
        <f t="shared" si="811"/>
        <v>176751.15126935087</v>
      </c>
      <c r="FN151" s="99">
        <f t="shared" si="812"/>
        <v>154994.3273431673</v>
      </c>
      <c r="FO151" s="99">
        <f t="shared" si="813"/>
        <v>134169.71940672764</v>
      </c>
      <c r="FP151" s="99">
        <f t="shared" si="814"/>
        <v>124449.17992413732</v>
      </c>
      <c r="FQ151" s="99">
        <f t="shared" si="815"/>
        <v>124449.17992413732</v>
      </c>
      <c r="FR151" s="99">
        <f t="shared" si="816"/>
        <v>124842.3351977174</v>
      </c>
      <c r="FS151" s="99">
        <f t="shared" si="817"/>
        <v>131219.24048838046</v>
      </c>
      <c r="FT151" s="99">
        <f t="shared" si="818"/>
        <v>139860.47634599163</v>
      </c>
      <c r="FU151" s="99">
        <f t="shared" si="819"/>
        <v>149602.71247517818</v>
      </c>
      <c r="FV151" s="99">
        <f t="shared" si="820"/>
        <v>159627.18608515611</v>
      </c>
      <c r="FW151" s="99">
        <f t="shared" si="821"/>
        <v>169408.55190612763</v>
      </c>
      <c r="FX151" s="99">
        <f t="shared" si="822"/>
        <v>178632.75840721579</v>
      </c>
      <c r="FY151" s="99">
        <f t="shared" si="823"/>
        <v>187127.11367691922</v>
      </c>
      <c r="FZ151" s="99">
        <f t="shared" si="824"/>
        <v>194810.24463557411</v>
      </c>
      <c r="GA151" s="99">
        <f t="shared" si="825"/>
        <v>201658.55035104079</v>
      </c>
      <c r="GB151" s="99">
        <f t="shared" si="826"/>
        <v>207684.24249912737</v>
      </c>
      <c r="GC151" s="99">
        <f t="shared" si="827"/>
        <v>212921.0694358394</v>
      </c>
      <c r="GD151" s="99">
        <f t="shared" si="828"/>
        <v>217415.04483896634</v>
      </c>
      <c r="GE151" s="99">
        <f t="shared" si="829"/>
        <v>221218.43207662259</v>
      </c>
      <c r="GF151" s="99">
        <f t="shared" si="830"/>
        <v>224385.85839753068</v>
      </c>
      <c r="GG151" s="99">
        <f t="shared" si="831"/>
        <v>226971.83278954335</v>
      </c>
      <c r="GH151" s="99">
        <f t="shared" si="832"/>
        <v>229029.19514980222</v>
      </c>
      <c r="GI151" s="99">
        <f t="shared" si="833"/>
        <v>265131.93716507853</v>
      </c>
      <c r="GJ151" s="99">
        <f t="shared" si="834"/>
        <v>288517.73608165112</v>
      </c>
      <c r="GK151" s="99">
        <f t="shared" si="835"/>
        <v>295780.60324126587</v>
      </c>
      <c r="GL151" s="99">
        <f t="shared" si="836"/>
        <v>300294.20071561693</v>
      </c>
      <c r="GM151" s="99">
        <f t="shared" si="837"/>
        <v>302265.97067196632</v>
      </c>
      <c r="GN151" s="99">
        <f t="shared" si="838"/>
        <v>301927.68345793034</v>
      </c>
      <c r="GO151" s="99">
        <f t="shared" si="839"/>
        <v>299523.44508730731</v>
      </c>
      <c r="GP151" s="99">
        <f t="shared" si="840"/>
        <v>295300.41431516816</v>
      </c>
      <c r="GQ151" s="99">
        <f t="shared" si="841"/>
        <v>289501.76396053535</v>
      </c>
      <c r="GR151" s="99">
        <f t="shared" si="842"/>
        <v>282361.49768783036</v>
      </c>
      <c r="GS151" s="99">
        <f t="shared" si="843"/>
        <v>274100.78875450656</v>
      </c>
      <c r="GT151" s="99">
        <f t="shared" si="844"/>
        <v>264925.5526264006</v>
      </c>
      <c r="GU151" s="99">
        <f t="shared" si="845"/>
        <v>255025.0054249815</v>
      </c>
      <c r="GV151" s="99">
        <f t="shared" si="846"/>
        <v>244570.99651595598</v>
      </c>
      <c r="GW151" s="99">
        <f t="shared" si="847"/>
        <v>233717.93660510631</v>
      </c>
      <c r="GX151" s="99">
        <f t="shared" si="848"/>
        <v>222603.17249699609</v>
      </c>
      <c r="GY151" s="99">
        <f t="shared" si="849"/>
        <v>211347.68616067976</v>
      </c>
      <c r="GZ151" s="99">
        <f t="shared" si="850"/>
        <v>200057.01895904544</v>
      </c>
      <c r="HA151" s="99"/>
      <c r="HB151" s="99"/>
      <c r="HC151" s="99"/>
      <c r="HD151" s="99"/>
      <c r="HE151" s="99"/>
      <c r="HF151" s="99"/>
      <c r="HG151" s="99"/>
      <c r="HH151" s="99"/>
      <c r="HI151" s="99"/>
      <c r="HJ151" s="99"/>
      <c r="HK151" s="99"/>
      <c r="HL151" s="99"/>
      <c r="HM151" s="99"/>
      <c r="HN151" s="99"/>
      <c r="HO151" s="99"/>
      <c r="HP151" s="99"/>
      <c r="HQ151" s="99"/>
      <c r="HR151" s="94"/>
      <c r="HS151" s="94"/>
      <c r="HT151" s="94"/>
      <c r="HU151" s="94"/>
      <c r="HV151" s="94"/>
      <c r="HW151" s="94">
        <f>HLOOKUP(HW81,'M10'!$C$5:$BX$13,($KA$141+1),FALSE)</f>
        <v>0.7</v>
      </c>
      <c r="HX151" s="94">
        <f>HLOOKUP(HX81,'M10'!$C$5:$BX$13,($KA$141+1),FALSE)</f>
        <v>0.85</v>
      </c>
      <c r="HY151" s="94">
        <f>HLOOKUP(HY81,'M10'!$C$5:$BX$13,($KA$141+1),FALSE)</f>
        <v>0.9</v>
      </c>
      <c r="HZ151" s="94">
        <f>HLOOKUP(HZ81,'M10'!$C$5:$BX$13,($KA$141+1),FALSE)</f>
        <v>0.9</v>
      </c>
      <c r="IA151" s="94">
        <f>HLOOKUP(IA81,'M10'!$C$5:$BX$13,($KA$141+1),FALSE)</f>
        <v>0.95</v>
      </c>
      <c r="IB151" s="94">
        <f>HLOOKUP(IB81,'M10'!$C$5:$BX$13,($KA$141+1),FALSE)</f>
        <v>0.95</v>
      </c>
      <c r="IC151" s="94">
        <f>HLOOKUP(IC81,'M10'!$C$5:$BX$13,($KA$141+1),FALSE)</f>
        <v>1</v>
      </c>
      <c r="ID151" s="94">
        <f>HLOOKUP(ID81,'M10'!$C$5:$BX$13,($KA$141+1),FALSE)</f>
        <v>1</v>
      </c>
      <c r="IE151" s="94">
        <f>HLOOKUP(IE81,'M10'!$C$5:$BX$13,($KA$141+1),FALSE)</f>
        <v>1</v>
      </c>
      <c r="IF151" s="94">
        <f>HLOOKUP(IF81,'M10'!$C$5:$BX$13,($KA$141+1),FALSE)</f>
        <v>1</v>
      </c>
      <c r="IG151" s="94">
        <f>HLOOKUP(IG81,'M10'!$C$5:$BX$13,($KA$141+1),FALSE)</f>
        <v>1</v>
      </c>
      <c r="IH151" s="94">
        <f>HLOOKUP(IH81,'M10'!$C$5:$BX$13,($KA$141+1),FALSE)</f>
        <v>1</v>
      </c>
      <c r="II151" s="94">
        <f>HLOOKUP(II81,'M10'!$C$5:$BX$13,($KA$141+1),FALSE)</f>
        <v>1</v>
      </c>
      <c r="IJ151" s="94">
        <f>HLOOKUP(IJ81,'M10'!$C$5:$BX$13,($KA$141+1),FALSE)</f>
        <v>1</v>
      </c>
      <c r="IK151" s="94">
        <f>HLOOKUP(IK81,'M10'!$C$5:$BX$13,($KA$141+1),FALSE)</f>
        <v>1</v>
      </c>
      <c r="IL151" s="94">
        <f>HLOOKUP(IL81,'M10'!$C$5:$BX$13,($KA$141+1),FALSE)</f>
        <v>1</v>
      </c>
      <c r="IM151" s="94">
        <f>HLOOKUP(IM81,'M10'!$C$5:$BX$13,($KA$141+1),FALSE)</f>
        <v>1</v>
      </c>
      <c r="IN151" s="94">
        <f>HLOOKUP(IN81,'M10'!$C$5:$BX$13,($KA$141+1),FALSE)</f>
        <v>1</v>
      </c>
      <c r="IO151" s="94">
        <f>HLOOKUP(IO81,'M10'!$C$5:$BX$13,($KA$141+1),FALSE)</f>
        <v>1</v>
      </c>
      <c r="IP151" s="94">
        <f>HLOOKUP(IP81,'M10'!$C$5:$BX$13,($KA$141+1),FALSE)</f>
        <v>1</v>
      </c>
      <c r="IQ151" s="94">
        <f>HLOOKUP(IQ81,'M10'!$C$5:$BX$13,($KA$141+1),FALSE)</f>
        <v>1</v>
      </c>
      <c r="IR151" s="94">
        <f>HLOOKUP(IR81,'M10'!$C$5:$BX$13,($KA$141+1),FALSE)</f>
        <v>1</v>
      </c>
      <c r="IS151" s="94">
        <f>HLOOKUP(IS81,'M10'!$C$5:$BX$13,($KA$141+1),FALSE)</f>
        <v>1</v>
      </c>
      <c r="IT151" s="94">
        <f>HLOOKUP(IT81,'M10'!$C$5:$BX$13,($KA$141+1),FALSE)</f>
        <v>1</v>
      </c>
      <c r="IU151" s="94">
        <f>HLOOKUP(IU81,'M10'!$C$5:$BX$13,($KA$141+1),FALSE)</f>
        <v>1</v>
      </c>
      <c r="IV151" s="94">
        <f>HLOOKUP(IV81,'M10'!$C$5:$BX$13,($KA$141+1),FALSE)</f>
        <v>1</v>
      </c>
      <c r="IW151" s="94">
        <f>HLOOKUP(IW81,'M10'!$C$5:$BX$13,($KA$141+1),FALSE)</f>
        <v>1</v>
      </c>
      <c r="IX151" s="94">
        <f>HLOOKUP(IX81,'M10'!$C$5:$BX$13,($KA$141+1),FALSE)</f>
        <v>1</v>
      </c>
      <c r="IY151" s="94">
        <f>HLOOKUP(IY81,'M10'!$C$5:$BX$13,($KA$141+1),FALSE)</f>
        <v>1</v>
      </c>
      <c r="IZ151" s="94">
        <f>HLOOKUP(IZ81,'M10'!$C$5:$BX$13,($KA$141+1),FALSE)</f>
        <v>1</v>
      </c>
      <c r="JA151" s="94">
        <f>HLOOKUP(JA81,'M10'!$C$5:$BX$13,($KA$141+1),FALSE)</f>
        <v>1</v>
      </c>
      <c r="JB151" s="94">
        <f>HLOOKUP(JB81,'M10'!$C$5:$BX$13,($KA$141+1),FALSE)</f>
        <v>1</v>
      </c>
      <c r="JC151" s="94">
        <f>HLOOKUP(JC81,'M10'!$C$5:$BX$13,($KA$141+1),FALSE)</f>
        <v>1</v>
      </c>
      <c r="JD151" s="94">
        <f>HLOOKUP(JD81,'M10'!$C$5:$BX$13,($KA$141+1),FALSE)</f>
        <v>1</v>
      </c>
      <c r="JE151" s="94">
        <f>HLOOKUP(JE81,'M10'!$C$5:$BX$13,($KA$141+1),FALSE)</f>
        <v>1</v>
      </c>
      <c r="JF151" s="94">
        <f>HLOOKUP(JF81,'M10'!$C$5:$BX$13,($KA$141+1),FALSE)</f>
        <v>1</v>
      </c>
      <c r="JG151" s="94">
        <f>HLOOKUP(JG81,'M10'!$C$5:$BX$13,($KA$141+1),FALSE)</f>
        <v>1</v>
      </c>
      <c r="JH151" s="94">
        <f>HLOOKUP(JH81,'M10'!$C$5:$BX$13,($KA$141+1),FALSE)</f>
        <v>1</v>
      </c>
      <c r="JI151" s="94">
        <f>HLOOKUP(JI81,'M10'!$C$5:$BX$13,($KA$141+1),FALSE)</f>
        <v>1</v>
      </c>
      <c r="JJ151" s="94">
        <f>HLOOKUP(JJ81,'M10'!$C$5:$BX$13,($KA$141+1),FALSE)</f>
        <v>1</v>
      </c>
      <c r="JK151" s="94">
        <f>HLOOKUP(JK81,'M10'!$C$5:$BX$13,($KA$141+1),FALSE)</f>
        <v>1</v>
      </c>
      <c r="JL151" s="94">
        <f>HLOOKUP(JL81,'M10'!$C$5:$BX$13,($KA$141+1),FALSE)</f>
        <v>1</v>
      </c>
      <c r="JM151" s="94">
        <f>HLOOKUP(JM81,'M10'!$C$5:$BX$13,($KA$141+1),FALSE)</f>
        <v>1</v>
      </c>
      <c r="JN151" s="94">
        <f>HLOOKUP(JN81,'M10'!$C$5:$BX$13,($KA$141+1),FALSE)</f>
        <v>1</v>
      </c>
      <c r="JO151" s="94">
        <f>HLOOKUP(JO81,'M10'!$C$5:$BX$13,($KA$141+1),FALSE)</f>
        <v>1</v>
      </c>
      <c r="JP151" s="94">
        <f>HLOOKUP(JP81,'M10'!$C$5:$BX$13,($KA$141+1),FALSE)</f>
        <v>1</v>
      </c>
      <c r="JQ151" s="94">
        <f>HLOOKUP(JQ81,'M10'!$C$5:$BX$13,($KA$141+1),FALSE)</f>
        <v>1</v>
      </c>
      <c r="JR151" s="94">
        <f>HLOOKUP(JR81,'M10'!$C$5:$BX$13,($KA$141+1),FALSE)</f>
        <v>1</v>
      </c>
      <c r="JS151" s="94">
        <f>HLOOKUP(JS81,'M10'!$C$5:$BX$13,($KA$141+1),FALSE)</f>
        <v>1</v>
      </c>
      <c r="JT151" s="94">
        <f>HLOOKUP(JT81,'M10'!$C$5:$BX$13,($KA$141+1),FALSE)</f>
        <v>1</v>
      </c>
      <c r="JU151" s="94">
        <f>HLOOKUP(JU81,'M10'!$C$5:$BX$13,($KA$141+1),FALSE)</f>
        <v>1</v>
      </c>
      <c r="JV151" s="94">
        <f>HLOOKUP(JV81,'M10'!$C$5:$BX$13,($KA$141+1),FALSE)</f>
        <v>1</v>
      </c>
      <c r="JW151" s="94">
        <f>HLOOKUP(JW81,'M10'!$C$5:$BX$13,($KA$141+1),FALSE)</f>
        <v>1</v>
      </c>
      <c r="JX151" s="94">
        <f>HLOOKUP(JX81,'M10'!$C$5:$BX$13,($KA$141+1),FALSE)</f>
        <v>1</v>
      </c>
      <c r="JY151" s="94"/>
      <c r="JZ151" s="94"/>
      <c r="KA151" s="94"/>
      <c r="KH151" s="96">
        <v>13</v>
      </c>
      <c r="KI151" s="100">
        <f t="shared" si="851"/>
        <v>38171.301797491658</v>
      </c>
      <c r="KJ151" s="100">
        <f t="shared" si="852"/>
        <v>64384.61217622213</v>
      </c>
      <c r="KK151" s="100">
        <f t="shared" si="853"/>
        <v>40452.603573346823</v>
      </c>
      <c r="KL151" s="100">
        <f t="shared" si="854"/>
        <v>75944.328806114994</v>
      </c>
      <c r="KM151" s="100">
        <f t="shared" si="855"/>
        <v>62684.334529087893</v>
      </c>
      <c r="KN151" s="100">
        <f t="shared" si="856"/>
        <v>74539.770724754489</v>
      </c>
      <c r="KO151" s="100">
        <f t="shared" si="857"/>
        <v>36717.413185515281</v>
      </c>
      <c r="KP151" s="100">
        <f t="shared" si="858"/>
        <v>100349.58105572432</v>
      </c>
      <c r="KQ151" s="100">
        <f t="shared" si="859"/>
        <v>110482.34036228077</v>
      </c>
      <c r="KR151" s="100">
        <f t="shared" si="860"/>
        <v>66343.595277325236</v>
      </c>
      <c r="KS151" s="100">
        <f t="shared" si="861"/>
        <v>59827.945720840326</v>
      </c>
      <c r="KT151" s="100">
        <f t="shared" si="862"/>
        <v>96032.345311870056</v>
      </c>
      <c r="KU151" s="100">
        <f t="shared" si="863"/>
        <v>111360.54153161366</v>
      </c>
      <c r="KV151" s="100">
        <f t="shared" si="864"/>
        <v>110479.75774545049</v>
      </c>
      <c r="KW151" s="100">
        <f t="shared" si="865"/>
        <v>96807.442439623206</v>
      </c>
      <c r="KX151" s="100">
        <f t="shared" si="866"/>
        <v>81145.670822520318</v>
      </c>
      <c r="KY151" s="100">
        <f t="shared" si="867"/>
        <v>77455.990543050953</v>
      </c>
      <c r="KZ151" s="100">
        <f t="shared" si="868"/>
        <v>73653.211684631096</v>
      </c>
      <c r="LA151" s="100">
        <f t="shared" si="869"/>
        <v>73653.211684631096</v>
      </c>
      <c r="LB151" s="100">
        <f t="shared" si="870"/>
        <v>105591.21270119573</v>
      </c>
      <c r="LC151" s="100">
        <f t="shared" si="871"/>
        <v>121381.32016427767</v>
      </c>
      <c r="LD151" s="100">
        <f t="shared" si="872"/>
        <v>133959.68524698933</v>
      </c>
      <c r="LE151" s="100">
        <f t="shared" si="873"/>
        <v>142805.7782679649</v>
      </c>
      <c r="LF151" s="100">
        <f t="shared" si="874"/>
        <v>147981.93147389343</v>
      </c>
      <c r="LG151" s="100">
        <f t="shared" si="875"/>
        <v>149838.02391298703</v>
      </c>
      <c r="LH151" s="100">
        <f t="shared" si="876"/>
        <v>148858.12682601041</v>
      </c>
      <c r="LI151" s="100">
        <f t="shared" si="877"/>
        <v>145575.78383592321</v>
      </c>
      <c r="LJ151" s="100">
        <f t="shared" si="878"/>
        <v>140526.50621134945</v>
      </c>
      <c r="LK151" s="100">
        <f t="shared" si="879"/>
        <v>134222.14772449073</v>
      </c>
      <c r="LL151" s="100">
        <f t="shared" si="880"/>
        <v>127138.55552466719</v>
      </c>
      <c r="LM151" s="100">
        <f t="shared" si="881"/>
        <v>119710.99815187139</v>
      </c>
      <c r="LN151" s="100">
        <f t="shared" si="882"/>
        <v>112333.352002454</v>
      </c>
      <c r="LO151" s="100">
        <f t="shared" si="883"/>
        <v>105357.68438201753</v>
      </c>
      <c r="LP151" s="100">
        <f t="shared" si="884"/>
        <v>99091.229709108055</v>
      </c>
      <c r="LQ151" s="100">
        <f t="shared" si="885"/>
        <v>93788.47720860703</v>
      </c>
      <c r="LR151" s="100">
        <f t="shared" si="886"/>
        <v>89638.014647639575</v>
      </c>
      <c r="LS151" s="100">
        <f t="shared" si="887"/>
        <v>104380.05506862128</v>
      </c>
      <c r="LT151" s="100">
        <f t="shared" si="888"/>
        <v>155703.08916679546</v>
      </c>
      <c r="LU151" s="100">
        <f t="shared" si="889"/>
        <v>182200.30455015055</v>
      </c>
      <c r="LV151" s="100">
        <f t="shared" si="890"/>
        <v>204492.8929955115</v>
      </c>
      <c r="LW151" s="100">
        <f t="shared" si="891"/>
        <v>221042.82159871227</v>
      </c>
      <c r="LX151" s="100">
        <f t="shared" si="892"/>
        <v>231256.93196169529</v>
      </c>
      <c r="LY151" s="100">
        <f t="shared" si="893"/>
        <v>235183.35083323935</v>
      </c>
      <c r="LZ151" s="100">
        <f t="shared" si="894"/>
        <v>233308.41016528956</v>
      </c>
      <c r="MA151" s="100">
        <f t="shared" si="895"/>
        <v>226404.81276395547</v>
      </c>
      <c r="MB151" s="100">
        <f t="shared" si="896"/>
        <v>215412.98660205511</v>
      </c>
      <c r="MC151" s="100">
        <f t="shared" si="897"/>
        <v>201348.77701704664</v>
      </c>
      <c r="MD151" s="100">
        <f t="shared" si="898"/>
        <v>185233.96169134413</v>
      </c>
      <c r="ME151" s="100">
        <f t="shared" si="899"/>
        <v>168046.57102766453</v>
      </c>
      <c r="MF151" s="100">
        <f t="shared" si="900"/>
        <v>150687.43339891254</v>
      </c>
      <c r="MG151" s="100">
        <f t="shared" si="901"/>
        <v>133958.19225466734</v>
      </c>
      <c r="MH151" s="100">
        <f t="shared" si="902"/>
        <v>118544.27586345519</v>
      </c>
      <c r="MI151" s="100">
        <f t="shared" si="903"/>
        <v>104994.38503285281</v>
      </c>
      <c r="MJ151" s="100">
        <f t="shared" si="904"/>
        <v>93688.351358866305</v>
      </c>
      <c r="MK151" s="100"/>
      <c r="ML151" s="100"/>
      <c r="MM151" s="100"/>
      <c r="MN151" s="100"/>
      <c r="MO151" s="100"/>
      <c r="MP151" s="100"/>
      <c r="MQ151" s="100"/>
      <c r="MR151" s="100"/>
      <c r="MS151" s="100"/>
      <c r="MT151" s="100"/>
      <c r="MU151" s="100"/>
      <c r="MV151" s="100"/>
      <c r="MW151" s="100"/>
      <c r="MX151" s="100"/>
      <c r="MY151" s="100"/>
      <c r="MZ151" s="100"/>
      <c r="NA151" s="100"/>
      <c r="NG151" s="96">
        <f>HLOOKUP(NG81,'M10'!$C$5:$BX$13,($KG$271+1),FALSE)</f>
        <v>0.45</v>
      </c>
      <c r="NH151" s="96">
        <f>HLOOKUP(NH81,'M10'!$C$5:$BX$13,($KG$271+1),FALSE)</f>
        <v>0.7</v>
      </c>
      <c r="NI151" s="96">
        <f>HLOOKUP(NI81,'M10'!$C$5:$BX$13,($KG$271+1),FALSE)</f>
        <v>0.8</v>
      </c>
      <c r="NJ151" s="96">
        <f>HLOOKUP(NJ81,'M10'!$C$5:$BX$13,($KG$271+1),FALSE)</f>
        <v>0.8</v>
      </c>
      <c r="NK151" s="96">
        <f>HLOOKUP(NK81,'M10'!$C$5:$BX$13,($KG$271+1),FALSE)</f>
        <v>0.85</v>
      </c>
      <c r="NL151" s="96">
        <f>HLOOKUP(NL81,'M10'!$C$5:$BX$13,($KG$271+1),FALSE)</f>
        <v>0.85</v>
      </c>
      <c r="NM151" s="96">
        <f>HLOOKUP(NM81,'M10'!$C$5:$BX$13,($KG$271+1),FALSE)</f>
        <v>1</v>
      </c>
      <c r="NN151" s="96">
        <f>HLOOKUP(NN81,'M10'!$C$5:$BX$13,($KG$271+1),FALSE)</f>
        <v>1</v>
      </c>
      <c r="NO151" s="96">
        <f>HLOOKUP(NO81,'M10'!$C$5:$BX$13,($KG$271+1),FALSE)</f>
        <v>1</v>
      </c>
      <c r="NP151" s="96">
        <f>HLOOKUP(NP81,'M10'!$C$5:$BX$13,($KG$271+1),FALSE)</f>
        <v>1</v>
      </c>
      <c r="NQ151" s="96">
        <f>HLOOKUP(NQ81,'M10'!$C$5:$BX$13,($KG$271+1),FALSE)</f>
        <v>1</v>
      </c>
      <c r="NR151" s="96">
        <f>HLOOKUP(NR81,'M10'!$C$5:$BX$13,($KG$271+1),FALSE)</f>
        <v>1</v>
      </c>
      <c r="NS151" s="96">
        <f>HLOOKUP(NS81,'M10'!$C$5:$BX$13,($KG$271+1),FALSE)</f>
        <v>1</v>
      </c>
      <c r="NT151" s="96">
        <f>HLOOKUP(NT81,'M10'!$C$5:$BX$13,($KG$271+1),FALSE)</f>
        <v>1</v>
      </c>
      <c r="NU151" s="96">
        <f>HLOOKUP(NU81,'M10'!$C$5:$BX$13,($KG$271+1),FALSE)</f>
        <v>1</v>
      </c>
      <c r="NV151" s="96">
        <f>HLOOKUP(NV81,'M10'!$C$5:$BX$13,($KG$271+1),FALSE)</f>
        <v>1</v>
      </c>
      <c r="NW151" s="96">
        <f>HLOOKUP(NW81,'M10'!$C$5:$BX$13,($KG$271+1),FALSE)</f>
        <v>1</v>
      </c>
      <c r="NX151" s="96">
        <f>HLOOKUP(NX81,'M10'!$C$5:$BX$13,($KG$271+1),FALSE)</f>
        <v>1</v>
      </c>
      <c r="NY151" s="96">
        <f>HLOOKUP(NY81,'M10'!$C$5:$BX$13,($KG$271+1),FALSE)</f>
        <v>1</v>
      </c>
      <c r="NZ151" s="96">
        <f>HLOOKUP(NZ81,'M10'!$C$5:$BX$13,($KG$271+1),FALSE)</f>
        <v>1</v>
      </c>
      <c r="OA151" s="96">
        <f>HLOOKUP(OA81,'M10'!$C$5:$BX$13,($KG$271+1),FALSE)</f>
        <v>1</v>
      </c>
      <c r="OB151" s="96">
        <f>HLOOKUP(OB81,'M10'!$C$5:$BX$13,($KG$271+1),FALSE)</f>
        <v>1</v>
      </c>
      <c r="OC151" s="96">
        <f>HLOOKUP(OC81,'M10'!$C$5:$BX$13,($KG$271+1),FALSE)</f>
        <v>1</v>
      </c>
      <c r="OD151" s="96">
        <f>HLOOKUP(OD81,'M10'!$C$5:$BX$13,($KG$271+1),FALSE)</f>
        <v>1</v>
      </c>
      <c r="OE151" s="96">
        <f>HLOOKUP(OE81,'M10'!$C$5:$BX$13,($KG$271+1),FALSE)</f>
        <v>1</v>
      </c>
      <c r="OF151" s="96">
        <f>HLOOKUP(OF81,'M10'!$C$5:$BX$13,($KG$271+1),FALSE)</f>
        <v>1</v>
      </c>
      <c r="OG151" s="96">
        <f>HLOOKUP(OG81,'M10'!$C$5:$BX$13,($KG$271+1),FALSE)</f>
        <v>1</v>
      </c>
      <c r="OH151" s="96">
        <f>HLOOKUP(OH81,'M10'!$C$5:$BX$13,($KG$271+1),FALSE)</f>
        <v>1</v>
      </c>
      <c r="OI151" s="96">
        <f>HLOOKUP(OI81,'M10'!$C$5:$BX$13,($KG$271+1),FALSE)</f>
        <v>1</v>
      </c>
      <c r="OJ151" s="96">
        <f>HLOOKUP(OJ81,'M10'!$C$5:$BX$13,($KG$271+1),FALSE)</f>
        <v>1</v>
      </c>
      <c r="OK151" s="96">
        <f>HLOOKUP(OK81,'M10'!$C$5:$BX$13,($KG$271+1),FALSE)</f>
        <v>1</v>
      </c>
      <c r="OL151" s="96">
        <f>HLOOKUP(OL81,'M10'!$C$5:$BX$13,($KG$271+1),FALSE)</f>
        <v>1</v>
      </c>
      <c r="OM151" s="96">
        <f>HLOOKUP(OM81,'M10'!$C$5:$BX$13,($KG$271+1),FALSE)</f>
        <v>1</v>
      </c>
      <c r="ON151" s="96">
        <f>HLOOKUP(ON81,'M10'!$C$5:$BX$13,($KG$271+1),FALSE)</f>
        <v>1</v>
      </c>
      <c r="OO151" s="96">
        <f>HLOOKUP(OO81,'M10'!$C$5:$BX$13,($KG$271+1),FALSE)</f>
        <v>1</v>
      </c>
      <c r="OP151" s="96">
        <f>HLOOKUP(OP81,'M10'!$C$5:$BX$13,($KG$271+1),FALSE)</f>
        <v>1</v>
      </c>
      <c r="OQ151" s="96">
        <f>HLOOKUP(OQ81,'M10'!$C$5:$BX$13,($KG$271+1),FALSE)</f>
        <v>1</v>
      </c>
      <c r="OR151" s="96">
        <f>HLOOKUP(OR81,'M10'!$C$5:$BX$13,($KG$271+1),FALSE)</f>
        <v>1</v>
      </c>
      <c r="OS151" s="96">
        <f>HLOOKUP(OS81,'M10'!$C$5:$BX$13,($KG$271+1),FALSE)</f>
        <v>1</v>
      </c>
      <c r="OT151" s="96">
        <f>HLOOKUP(OT81,'M10'!$C$5:$BX$13,($KG$271+1),FALSE)</f>
        <v>1</v>
      </c>
      <c r="OU151" s="96">
        <f>HLOOKUP(OU81,'M10'!$C$5:$BX$13,($KG$271+1),FALSE)</f>
        <v>1</v>
      </c>
      <c r="OV151" s="96">
        <f>HLOOKUP(OV81,'M10'!$C$5:$BX$13,($KG$271+1),FALSE)</f>
        <v>1</v>
      </c>
      <c r="OW151" s="96">
        <f>HLOOKUP(OW81,'M10'!$C$5:$BX$13,($KG$271+1),FALSE)</f>
        <v>1</v>
      </c>
      <c r="OX151" s="96">
        <f>HLOOKUP(OX81,'M10'!$C$5:$BX$13,($KG$271+1),FALSE)</f>
        <v>1</v>
      </c>
      <c r="OY151" s="96">
        <f>HLOOKUP(OY81,'M10'!$C$5:$BX$13,($KG$271+1),FALSE)</f>
        <v>1</v>
      </c>
      <c r="OZ151" s="96">
        <f>HLOOKUP(OZ81,'M10'!$C$5:$BX$13,($KG$271+1),FALSE)</f>
        <v>1</v>
      </c>
      <c r="PA151" s="96">
        <f>HLOOKUP(PA81,'M10'!$C$5:$BX$13,($KG$271+1),FALSE)</f>
        <v>1</v>
      </c>
      <c r="PB151" s="96">
        <f>HLOOKUP(PB81,'M10'!$C$5:$BX$13,($KG$271+1),FALSE)</f>
        <v>1</v>
      </c>
      <c r="PC151" s="96">
        <f>HLOOKUP(PC81,'M10'!$C$5:$BX$13,($KG$271+1),FALSE)</f>
        <v>1</v>
      </c>
      <c r="PD151" s="96">
        <f>HLOOKUP(PD81,'M10'!$C$5:$BX$13,($KG$271+1),FALSE)</f>
        <v>1</v>
      </c>
      <c r="PE151" s="96">
        <f>HLOOKUP(PE81,'M10'!$C$5:$BX$13,($KG$271+1),FALSE)</f>
        <v>1</v>
      </c>
      <c r="PF151" s="96">
        <f>HLOOKUP(PF81,'M10'!$C$5:$BX$13,($KG$271+1),FALSE)</f>
        <v>1</v>
      </c>
      <c r="PG151" s="96">
        <f>HLOOKUP(PG81,'M10'!$C$5:$BX$13,($KG$271+1),FALSE)</f>
        <v>1</v>
      </c>
      <c r="PH151" s="96">
        <f>HLOOKUP(PH81,'M10'!$C$5:$BX$13,($KG$271+1),FALSE)</f>
        <v>1</v>
      </c>
    </row>
    <row r="152" spans="1:424" x14ac:dyDescent="0.2">
      <c r="A152" s="92"/>
      <c r="B152" s="92"/>
      <c r="C152" s="92">
        <v>14</v>
      </c>
      <c r="D152" s="98">
        <f t="shared" si="743"/>
        <v>223163.97908831746</v>
      </c>
      <c r="E152" s="98">
        <f t="shared" si="744"/>
        <v>249613.39445725098</v>
      </c>
      <c r="F152" s="98">
        <f t="shared" si="745"/>
        <v>346561.36803028727</v>
      </c>
      <c r="G152" s="98">
        <f t="shared" si="746"/>
        <v>366441.83059717366</v>
      </c>
      <c r="H152" s="98">
        <f t="shared" si="747"/>
        <v>309529.71838100057</v>
      </c>
      <c r="I152" s="98">
        <f t="shared" si="748"/>
        <v>238481.85111664169</v>
      </c>
      <c r="J152" s="98">
        <f t="shared" si="749"/>
        <v>165543.39182426914</v>
      </c>
      <c r="K152" s="98">
        <f t="shared" si="750"/>
        <v>137403.98411394711</v>
      </c>
      <c r="L152" s="98">
        <f t="shared" si="751"/>
        <v>157531.53088618311</v>
      </c>
      <c r="M152" s="98">
        <f t="shared" si="752"/>
        <v>198082.24591417637</v>
      </c>
      <c r="N152" s="98">
        <f t="shared" si="753"/>
        <v>239029.98133274255</v>
      </c>
      <c r="O152" s="98">
        <f t="shared" si="754"/>
        <v>274175.65203793725</v>
      </c>
      <c r="P152" s="98">
        <f t="shared" si="755"/>
        <v>302404.50238759042</v>
      </c>
      <c r="Q152" s="98">
        <f t="shared" si="756"/>
        <v>324165.51709927886</v>
      </c>
      <c r="R152" s="98">
        <f t="shared" si="757"/>
        <v>340343.13539529376</v>
      </c>
      <c r="S152" s="98">
        <f t="shared" si="758"/>
        <v>351873.49332477065</v>
      </c>
      <c r="T152" s="98">
        <f t="shared" si="759"/>
        <v>359612.13092537306</v>
      </c>
      <c r="U152" s="98">
        <f t="shared" si="760"/>
        <v>364295.43237794726</v>
      </c>
      <c r="V152" s="98">
        <f t="shared" si="761"/>
        <v>364295.43237794726</v>
      </c>
      <c r="W152" s="98">
        <f t="shared" si="762"/>
        <v>369730.14418716839</v>
      </c>
      <c r="X152" s="98">
        <f t="shared" si="763"/>
        <v>370351.90119735646</v>
      </c>
      <c r="Y152" s="98">
        <f t="shared" si="764"/>
        <v>369887.77062654949</v>
      </c>
      <c r="Z152" s="98">
        <f t="shared" si="765"/>
        <v>368527.52087511931</v>
      </c>
      <c r="AA152" s="98">
        <f t="shared" si="766"/>
        <v>366431.65347397077</v>
      </c>
      <c r="AB152" s="98">
        <f t="shared" si="767"/>
        <v>363735.61670824827</v>
      </c>
      <c r="AC152" s="98">
        <f t="shared" si="768"/>
        <v>360553.52925599401</v>
      </c>
      <c r="AD152" s="98">
        <f t="shared" si="769"/>
        <v>356981.41652998427</v>
      </c>
      <c r="AE152" s="98">
        <f t="shared" si="770"/>
        <v>353099.99278893636</v>
      </c>
      <c r="AF152" s="98">
        <f t="shared" si="771"/>
        <v>348977.03519744979</v>
      </c>
      <c r="AG152" s="98">
        <f t="shared" si="772"/>
        <v>344669.39963559032</v>
      </c>
      <c r="AH152" s="98">
        <f t="shared" si="773"/>
        <v>340224.72665997868</v>
      </c>
      <c r="AI152" s="98">
        <f t="shared" si="774"/>
        <v>335682.88216538547</v>
      </c>
      <c r="AJ152" s="98">
        <f t="shared" si="775"/>
        <v>331077.17244463461</v>
      </c>
      <c r="AK152" s="98">
        <f t="shared" si="776"/>
        <v>326435.36829838459</v>
      </c>
      <c r="AL152" s="98">
        <f t="shared" si="777"/>
        <v>321780.56802879972</v>
      </c>
      <c r="AM152" s="98">
        <f t="shared" si="778"/>
        <v>317131.92476280389</v>
      </c>
      <c r="AN152" s="98">
        <f t="shared" si="779"/>
        <v>328922.33013292123</v>
      </c>
      <c r="AO152" s="98">
        <f t="shared" si="780"/>
        <v>327268.96880351542</v>
      </c>
      <c r="AP152" s="98">
        <f t="shared" si="781"/>
        <v>325048.27671610966</v>
      </c>
      <c r="AQ152" s="98">
        <f t="shared" si="782"/>
        <v>322046.68955413572</v>
      </c>
      <c r="AR152" s="98">
        <f t="shared" si="783"/>
        <v>318365.82791322866</v>
      </c>
      <c r="AS152" s="98">
        <f t="shared" si="784"/>
        <v>314099.36042094498</v>
      </c>
      <c r="AT152" s="98">
        <f t="shared" si="785"/>
        <v>309333.07935894566</v>
      </c>
      <c r="AU152" s="98">
        <f t="shared" si="786"/>
        <v>304145.11381116515</v>
      </c>
      <c r="AV152" s="98">
        <f t="shared" si="787"/>
        <v>298606.24130978796</v>
      </c>
      <c r="AW152" s="98">
        <f t="shared" si="788"/>
        <v>292780.26669465547</v>
      </c>
      <c r="AX152" s="98">
        <f t="shared" si="789"/>
        <v>286724.44341848715</v>
      </c>
      <c r="AY152" s="98">
        <f t="shared" si="790"/>
        <v>280489.91795836989</v>
      </c>
      <c r="AZ152" s="98">
        <f t="shared" si="791"/>
        <v>274122.18247191963</v>
      </c>
      <c r="BA152" s="98">
        <f t="shared" si="792"/>
        <v>267661.52449429611</v>
      </c>
      <c r="BB152" s="98">
        <f t="shared" si="793"/>
        <v>261143.46543264695</v>
      </c>
      <c r="BC152" s="98">
        <f t="shared" si="794"/>
        <v>254599.18198586942</v>
      </c>
      <c r="BD152" s="98">
        <f t="shared" si="795"/>
        <v>248055.90649797206</v>
      </c>
      <c r="BE152" s="98">
        <f t="shared" si="796"/>
        <v>241537.30372728541</v>
      </c>
      <c r="BF152" s="98"/>
      <c r="BG152" s="98"/>
      <c r="BH152" s="98"/>
      <c r="BI152" s="98"/>
      <c r="BJ152" s="98"/>
      <c r="BK152" s="98"/>
      <c r="BL152" s="98"/>
      <c r="BM152" s="98"/>
      <c r="BN152" s="98"/>
      <c r="BO152" s="98"/>
      <c r="BP152" s="98"/>
      <c r="BQ152" s="98"/>
      <c r="BR152" s="98"/>
      <c r="BS152" s="98"/>
      <c r="BT152" s="98"/>
      <c r="BU152" s="92"/>
      <c r="BV152" s="92"/>
      <c r="BW152" s="92"/>
      <c r="BX152" s="92"/>
      <c r="BY152" s="92"/>
      <c r="BZ152" s="92">
        <f>HLOOKUP(BZ82,'M10'!$C$5:$BX$13,($EK$143+1),FALSE)</f>
        <v>0.85</v>
      </c>
      <c r="CA152" s="92">
        <f>HLOOKUP(CA82,'M10'!$C$5:$BX$13,($EK$143+1),FALSE)</f>
        <v>0.95</v>
      </c>
      <c r="CB152" s="92">
        <f>HLOOKUP(CB82,'M10'!$C$5:$BX$13,($EK$143+1),FALSE)</f>
        <v>1</v>
      </c>
      <c r="CC152" s="92">
        <f>HLOOKUP(CC82,'M10'!$C$5:$BX$13,($EK$143+1),FALSE)</f>
        <v>1</v>
      </c>
      <c r="CD152" s="92">
        <f>HLOOKUP(CD82,'M10'!$C$5:$BX$13,($EK$143+1),FALSE)</f>
        <v>1</v>
      </c>
      <c r="CE152" s="92">
        <f>HLOOKUP(CE82,'M10'!$C$5:$BX$13,($EK$143+1),FALSE)</f>
        <v>1</v>
      </c>
      <c r="CF152" s="92">
        <f>HLOOKUP(CF82,'M10'!$C$5:$BX$13,($EK$143+1),FALSE)</f>
        <v>1</v>
      </c>
      <c r="CG152" s="92">
        <f>HLOOKUP(CG82,'M10'!$C$5:$BX$13,($EK$143+1),FALSE)</f>
        <v>1</v>
      </c>
      <c r="CH152" s="92">
        <f>HLOOKUP(CH82,'M10'!$C$5:$BX$13,($EK$143+1),FALSE)</f>
        <v>1</v>
      </c>
      <c r="CI152" s="92">
        <f>HLOOKUP(CI82,'M10'!$C$5:$BX$13,($EK$143+1),FALSE)</f>
        <v>1</v>
      </c>
      <c r="CJ152" s="92">
        <f>HLOOKUP(CJ82,'M10'!$C$5:$BX$13,($EK$143+1),FALSE)</f>
        <v>1</v>
      </c>
      <c r="CK152" s="92">
        <f>HLOOKUP(CK82,'M10'!$C$5:$BX$13,($EK$143+1),FALSE)</f>
        <v>1</v>
      </c>
      <c r="CL152" s="92">
        <f>HLOOKUP(CL82,'M10'!$C$5:$BX$13,($EK$143+1),FALSE)</f>
        <v>1</v>
      </c>
      <c r="CM152" s="92">
        <f>HLOOKUP(CM82,'M10'!$C$5:$BX$13,($EK$143+1),FALSE)</f>
        <v>1</v>
      </c>
      <c r="CN152" s="92">
        <f>HLOOKUP(CN82,'M10'!$C$5:$BX$13,($EK$143+1),FALSE)</f>
        <v>1</v>
      </c>
      <c r="CO152" s="92">
        <f>HLOOKUP(CO82,'M10'!$C$5:$BX$13,($EK$143+1),FALSE)</f>
        <v>1</v>
      </c>
      <c r="CP152" s="92">
        <f>HLOOKUP(CP82,'M10'!$C$5:$BX$13,($EK$143+1),FALSE)</f>
        <v>1</v>
      </c>
      <c r="CQ152" s="92">
        <f>HLOOKUP(CQ82,'M10'!$C$5:$BX$13,($EK$143+1),FALSE)</f>
        <v>1</v>
      </c>
      <c r="CR152" s="92">
        <f>HLOOKUP(CR82,'M10'!$C$5:$BX$13,($EK$143+1),FALSE)</f>
        <v>1</v>
      </c>
      <c r="CS152" s="92">
        <f>HLOOKUP(CS82,'M10'!$C$5:$BX$13,($EK$143+1),FALSE)</f>
        <v>1</v>
      </c>
      <c r="CT152" s="92">
        <f>HLOOKUP(CT82,'M10'!$C$5:$BX$13,($EK$143+1),FALSE)</f>
        <v>1</v>
      </c>
      <c r="CU152" s="92">
        <f>HLOOKUP(CU82,'M10'!$C$5:$BX$13,($EK$143+1),FALSE)</f>
        <v>1</v>
      </c>
      <c r="CV152" s="92">
        <f>HLOOKUP(CV82,'M10'!$C$5:$BX$13,($EK$143+1),FALSE)</f>
        <v>1</v>
      </c>
      <c r="CW152" s="92">
        <f>HLOOKUP(CW82,'M10'!$C$5:$BX$13,($EK$143+1),FALSE)</f>
        <v>1</v>
      </c>
      <c r="CX152" s="92">
        <f>HLOOKUP(CX82,'M10'!$C$5:$BX$13,($EK$143+1),FALSE)</f>
        <v>1</v>
      </c>
      <c r="CY152" s="92">
        <f>HLOOKUP(CY82,'M10'!$C$5:$BX$13,($EK$143+1),FALSE)</f>
        <v>1</v>
      </c>
      <c r="CZ152" s="92">
        <f>HLOOKUP(CZ82,'M10'!$C$5:$BX$13,($EK$143+1),FALSE)</f>
        <v>1</v>
      </c>
      <c r="DA152" s="92">
        <f>HLOOKUP(DA82,'M10'!$C$5:$BX$13,($EK$143+1),FALSE)</f>
        <v>1</v>
      </c>
      <c r="DB152" s="92">
        <f>HLOOKUP(DB82,'M10'!$C$5:$BX$13,($EK$143+1),FALSE)</f>
        <v>1</v>
      </c>
      <c r="DC152" s="92">
        <f>HLOOKUP(DC82,'M10'!$C$5:$BX$13,($EK$143+1),FALSE)</f>
        <v>1</v>
      </c>
      <c r="DD152" s="92">
        <f>HLOOKUP(DD82,'M10'!$C$5:$BX$13,($EK$143+1),FALSE)</f>
        <v>1</v>
      </c>
      <c r="DE152" s="92">
        <f>HLOOKUP(DE82,'M10'!$C$5:$BX$13,($EK$143+1),FALSE)</f>
        <v>1</v>
      </c>
      <c r="DF152" s="92">
        <f>HLOOKUP(DF82,'M10'!$C$5:$BX$13,($EK$143+1),FALSE)</f>
        <v>1</v>
      </c>
      <c r="DG152" s="92">
        <f>HLOOKUP(DG82,'M10'!$C$5:$BX$13,($EK$143+1),FALSE)</f>
        <v>1</v>
      </c>
      <c r="DH152" s="92">
        <f>HLOOKUP(DH82,'M10'!$C$5:$BX$13,($EK$143+1),FALSE)</f>
        <v>1</v>
      </c>
      <c r="DI152" s="92">
        <f>HLOOKUP(DI82,'M10'!$C$5:$BX$13,($EK$143+1),FALSE)</f>
        <v>1</v>
      </c>
      <c r="DJ152" s="92">
        <f>HLOOKUP(DJ82,'M10'!$C$5:$BX$13,($EK$143+1),FALSE)</f>
        <v>1</v>
      </c>
      <c r="DK152" s="92">
        <f>HLOOKUP(DK82,'M10'!$C$5:$BX$13,($EK$143+1),FALSE)</f>
        <v>1</v>
      </c>
      <c r="DL152" s="92">
        <f>HLOOKUP(DL82,'M10'!$C$5:$BX$13,($EK$143+1),FALSE)</f>
        <v>1</v>
      </c>
      <c r="DM152" s="92">
        <f>HLOOKUP(DM82,'M10'!$C$5:$BX$13,($EK$143+1),FALSE)</f>
        <v>1</v>
      </c>
      <c r="DN152" s="92">
        <f>HLOOKUP(DN82,'M10'!$C$5:$BX$13,($EK$143+1),FALSE)</f>
        <v>1</v>
      </c>
      <c r="DO152" s="92">
        <f>HLOOKUP(DO82,'M10'!$C$5:$BX$13,($EK$143+1),FALSE)</f>
        <v>1</v>
      </c>
      <c r="DP152" s="92">
        <f>HLOOKUP(DP82,'M10'!$C$5:$BX$13,($EK$143+1),FALSE)</f>
        <v>1</v>
      </c>
      <c r="DQ152" s="92">
        <f>HLOOKUP(DQ82,'M10'!$C$5:$BX$13,($EK$143+1),FALSE)</f>
        <v>1</v>
      </c>
      <c r="DR152" s="92">
        <f>HLOOKUP(DR82,'M10'!$C$5:$BX$13,($EK$143+1),FALSE)</f>
        <v>1</v>
      </c>
      <c r="DS152" s="92">
        <f>HLOOKUP(DS82,'M10'!$C$5:$BX$13,($EK$143+1),FALSE)</f>
        <v>1</v>
      </c>
      <c r="DT152" s="92">
        <f>HLOOKUP(DT82,'M10'!$C$5:$BX$13,($EK$143+1),FALSE)</f>
        <v>1</v>
      </c>
      <c r="DU152" s="92">
        <f>HLOOKUP(DU82,'M10'!$C$5:$BX$13,($EK$143+1),FALSE)</f>
        <v>1</v>
      </c>
      <c r="DV152" s="92">
        <f>HLOOKUP(DV82,'M10'!$C$5:$BX$13,($EK$143+1),FALSE)</f>
        <v>1</v>
      </c>
      <c r="DW152" s="92">
        <f>HLOOKUP(DW82,'M10'!$C$5:$BX$13,($EK$143+1),FALSE)</f>
        <v>1</v>
      </c>
      <c r="DX152" s="92">
        <f>HLOOKUP(DX82,'M10'!$C$5:$BX$13,($EK$143+1),FALSE)</f>
        <v>1</v>
      </c>
      <c r="DY152" s="92">
        <f>HLOOKUP(DY82,'M10'!$C$5:$BX$13,($EK$143+1),FALSE)</f>
        <v>1</v>
      </c>
      <c r="DZ152" s="92">
        <f>HLOOKUP(DZ82,'M10'!$C$5:$BX$13,($EK$143+1),FALSE)</f>
        <v>1</v>
      </c>
      <c r="EA152" s="92">
        <f>HLOOKUP(EA82,'M10'!$C$5:$BX$13,($EK$143+1),FALSE)</f>
        <v>1</v>
      </c>
      <c r="EB152" s="92"/>
      <c r="EC152" s="92"/>
      <c r="ED152" s="92"/>
      <c r="EE152" s="92"/>
      <c r="EF152" s="92"/>
      <c r="EG152" s="92"/>
      <c r="EH152" s="92"/>
      <c r="EI152" s="92"/>
      <c r="EJ152" s="92"/>
      <c r="EK152" s="92"/>
      <c r="EL152" s="92"/>
      <c r="EM152" s="92"/>
      <c r="EN152" s="92"/>
      <c r="EO152" s="92"/>
      <c r="EP152" s="92"/>
      <c r="EU152" s="94"/>
      <c r="EV152" s="94"/>
      <c r="EW152" s="94"/>
      <c r="EX152" s="102">
        <v>14</v>
      </c>
      <c r="EY152" s="99">
        <f t="shared" si="797"/>
        <v>117871.50759442872</v>
      </c>
      <c r="EZ152" s="99">
        <f t="shared" si="798"/>
        <v>152884.90653729791</v>
      </c>
      <c r="FA152" s="99">
        <f t="shared" si="799"/>
        <v>91254.475455110369</v>
      </c>
      <c r="FB152" s="99">
        <f t="shared" si="800"/>
        <v>136084.6331551992</v>
      </c>
      <c r="FC152" s="99">
        <f t="shared" si="801"/>
        <v>192841.69158146795</v>
      </c>
      <c r="FD152" s="99">
        <f t="shared" si="802"/>
        <v>169655.46799098051</v>
      </c>
      <c r="FE152" s="99">
        <f t="shared" si="803"/>
        <v>110673.78156609305</v>
      </c>
      <c r="FF152" s="99">
        <f t="shared" si="804"/>
        <v>116290.71867105343</v>
      </c>
      <c r="FG152" s="99">
        <f t="shared" si="805"/>
        <v>178740.9216750201</v>
      </c>
      <c r="FH152" s="99">
        <f t="shared" si="806"/>
        <v>227933.84595786757</v>
      </c>
      <c r="FI152" s="99">
        <f t="shared" si="807"/>
        <v>259003.07495966964</v>
      </c>
      <c r="FJ152" s="99">
        <f t="shared" si="808"/>
        <v>264137.89678689418</v>
      </c>
      <c r="FK152" s="99">
        <f t="shared" si="809"/>
        <v>253805.67481500664</v>
      </c>
      <c r="FL152" s="99">
        <f t="shared" si="810"/>
        <v>233820.55678028733</v>
      </c>
      <c r="FM152" s="99">
        <f t="shared" si="811"/>
        <v>212116.91791268199</v>
      </c>
      <c r="FN152" s="99">
        <f t="shared" si="812"/>
        <v>189330.44128326126</v>
      </c>
      <c r="FO152" s="99">
        <f t="shared" si="813"/>
        <v>166623.97415999611</v>
      </c>
      <c r="FP152" s="99">
        <f t="shared" si="814"/>
        <v>154504.88340749618</v>
      </c>
      <c r="FQ152" s="99">
        <f t="shared" si="815"/>
        <v>154504.88340749618</v>
      </c>
      <c r="FR152" s="99">
        <f t="shared" si="816"/>
        <v>148880.56557584053</v>
      </c>
      <c r="FS152" s="99">
        <f t="shared" si="817"/>
        <v>152838.26461443846</v>
      </c>
      <c r="FT152" s="99">
        <f t="shared" si="818"/>
        <v>159773.28803521965</v>
      </c>
      <c r="FU152" s="99">
        <f t="shared" si="819"/>
        <v>168486.38894611644</v>
      </c>
      <c r="FV152" s="99">
        <f t="shared" si="820"/>
        <v>178019.55057057811</v>
      </c>
      <c r="FW152" s="99">
        <f t="shared" si="821"/>
        <v>187691.639752608</v>
      </c>
      <c r="FX152" s="99">
        <f t="shared" si="822"/>
        <v>197055.26286099976</v>
      </c>
      <c r="FY152" s="99">
        <f t="shared" si="823"/>
        <v>205836.14799591238</v>
      </c>
      <c r="FZ152" s="99">
        <f t="shared" si="824"/>
        <v>213880.20979834688</v>
      </c>
      <c r="GA152" s="99">
        <f t="shared" si="825"/>
        <v>221113.86876895133</v>
      </c>
      <c r="GB152" s="99">
        <f t="shared" si="826"/>
        <v>227516.15943136846</v>
      </c>
      <c r="GC152" s="99">
        <f t="shared" si="827"/>
        <v>233099.6768803309</v>
      </c>
      <c r="GD152" s="99">
        <f t="shared" si="828"/>
        <v>237897.72645469088</v>
      </c>
      <c r="GE152" s="99">
        <f t="shared" si="829"/>
        <v>241955.71330536611</v>
      </c>
      <c r="GF152" s="99">
        <f t="shared" si="830"/>
        <v>245325.4041901422</v>
      </c>
      <c r="GG152" s="99">
        <f t="shared" si="831"/>
        <v>248061.13296154802</v>
      </c>
      <c r="GH152" s="99">
        <f t="shared" si="832"/>
        <v>250217.32403256992</v>
      </c>
      <c r="GI152" s="99">
        <f t="shared" si="833"/>
        <v>289023.26265745738</v>
      </c>
      <c r="GJ152" s="99">
        <f t="shared" si="834"/>
        <v>312743.33725470561</v>
      </c>
      <c r="GK152" s="99">
        <f t="shared" si="835"/>
        <v>319356.54961882584</v>
      </c>
      <c r="GL152" s="99">
        <f t="shared" si="836"/>
        <v>322732.71154549316</v>
      </c>
      <c r="GM152" s="99">
        <f t="shared" si="837"/>
        <v>323140.45625499333</v>
      </c>
      <c r="GN152" s="99">
        <f t="shared" si="838"/>
        <v>320880.03846331214</v>
      </c>
      <c r="GO152" s="99">
        <f t="shared" si="839"/>
        <v>316266.75194975303</v>
      </c>
      <c r="GP152" s="99">
        <f t="shared" si="840"/>
        <v>309618.23116919561</v>
      </c>
      <c r="GQ152" s="99">
        <f t="shared" si="841"/>
        <v>301244.95623926527</v>
      </c>
      <c r="GR152" s="99">
        <f t="shared" si="842"/>
        <v>291443.3925551073</v>
      </c>
      <c r="GS152" s="99">
        <f t="shared" si="843"/>
        <v>280491.27742743568</v>
      </c>
      <c r="GT152" s="99">
        <f t="shared" si="844"/>
        <v>268644.6332496205</v>
      </c>
      <c r="GU152" s="99">
        <f t="shared" si="845"/>
        <v>256136.14636106195</v>
      </c>
      <c r="GV152" s="99">
        <f t="shared" si="846"/>
        <v>243174.60517069986</v>
      </c>
      <c r="GW152" s="99">
        <f t="shared" si="847"/>
        <v>229945.1406974603</v>
      </c>
      <c r="GX152" s="99">
        <f t="shared" si="848"/>
        <v>216610.0573821775</v>
      </c>
      <c r="GY152" s="99">
        <f t="shared" si="849"/>
        <v>203310.08170182476</v>
      </c>
      <c r="GZ152" s="99">
        <f t="shared" si="850"/>
        <v>190165.8907693185</v>
      </c>
      <c r="HA152" s="99"/>
      <c r="HB152" s="99"/>
      <c r="HC152" s="99"/>
      <c r="HD152" s="99"/>
      <c r="HE152" s="99"/>
      <c r="HF152" s="99"/>
      <c r="HG152" s="99"/>
      <c r="HH152" s="99"/>
      <c r="HI152" s="99"/>
      <c r="HJ152" s="99"/>
      <c r="HK152" s="99"/>
      <c r="HL152" s="99"/>
      <c r="HM152" s="99"/>
      <c r="HN152" s="99"/>
      <c r="HO152" s="99"/>
      <c r="HP152" s="99"/>
      <c r="HQ152" s="99"/>
      <c r="HR152" s="94"/>
      <c r="HS152" s="94"/>
      <c r="HT152" s="94"/>
      <c r="HU152" s="94"/>
      <c r="HV152" s="94"/>
      <c r="HW152" s="94">
        <f>HLOOKUP(HW82,'M10'!$C$5:$BX$13,($KA$141+1),FALSE)</f>
        <v>0.7</v>
      </c>
      <c r="HX152" s="94">
        <f>HLOOKUP(HX82,'M10'!$C$5:$BX$13,($KA$141+1),FALSE)</f>
        <v>0.85</v>
      </c>
      <c r="HY152" s="94">
        <f>HLOOKUP(HY82,'M10'!$C$5:$BX$13,($KA$141+1),FALSE)</f>
        <v>0.9</v>
      </c>
      <c r="HZ152" s="94">
        <f>HLOOKUP(HZ82,'M10'!$C$5:$BX$13,($KA$141+1),FALSE)</f>
        <v>0.95</v>
      </c>
      <c r="IA152" s="94">
        <f>HLOOKUP(IA82,'M10'!$C$5:$BX$13,($KA$141+1),FALSE)</f>
        <v>0.95</v>
      </c>
      <c r="IB152" s="94">
        <f>HLOOKUP(IB82,'M10'!$C$5:$BX$13,($KA$141+1),FALSE)</f>
        <v>1</v>
      </c>
      <c r="IC152" s="94">
        <f>HLOOKUP(IC82,'M10'!$C$5:$BX$13,($KA$141+1),FALSE)</f>
        <v>1</v>
      </c>
      <c r="ID152" s="94">
        <f>HLOOKUP(ID82,'M10'!$C$5:$BX$13,($KA$141+1),FALSE)</f>
        <v>1</v>
      </c>
      <c r="IE152" s="94">
        <f>HLOOKUP(IE82,'M10'!$C$5:$BX$13,($KA$141+1),FALSE)</f>
        <v>1</v>
      </c>
      <c r="IF152" s="94">
        <f>HLOOKUP(IF82,'M10'!$C$5:$BX$13,($KA$141+1),FALSE)</f>
        <v>1</v>
      </c>
      <c r="IG152" s="94">
        <f>HLOOKUP(IG82,'M10'!$C$5:$BX$13,($KA$141+1),FALSE)</f>
        <v>1</v>
      </c>
      <c r="IH152" s="94">
        <f>HLOOKUP(IH82,'M10'!$C$5:$BX$13,($KA$141+1),FALSE)</f>
        <v>1</v>
      </c>
      <c r="II152" s="94">
        <f>HLOOKUP(II82,'M10'!$C$5:$BX$13,($KA$141+1),FALSE)</f>
        <v>1</v>
      </c>
      <c r="IJ152" s="94">
        <f>HLOOKUP(IJ82,'M10'!$C$5:$BX$13,($KA$141+1),FALSE)</f>
        <v>1</v>
      </c>
      <c r="IK152" s="94">
        <f>HLOOKUP(IK82,'M10'!$C$5:$BX$13,($KA$141+1),FALSE)</f>
        <v>1</v>
      </c>
      <c r="IL152" s="94">
        <f>HLOOKUP(IL82,'M10'!$C$5:$BX$13,($KA$141+1),FALSE)</f>
        <v>1</v>
      </c>
      <c r="IM152" s="94">
        <f>HLOOKUP(IM82,'M10'!$C$5:$BX$13,($KA$141+1),FALSE)</f>
        <v>1</v>
      </c>
      <c r="IN152" s="94">
        <f>HLOOKUP(IN82,'M10'!$C$5:$BX$13,($KA$141+1),FALSE)</f>
        <v>1</v>
      </c>
      <c r="IO152" s="94">
        <f>HLOOKUP(IO82,'M10'!$C$5:$BX$13,($KA$141+1),FALSE)</f>
        <v>1</v>
      </c>
      <c r="IP152" s="94">
        <f>HLOOKUP(IP82,'M10'!$C$5:$BX$13,($KA$141+1),FALSE)</f>
        <v>1</v>
      </c>
      <c r="IQ152" s="94">
        <f>HLOOKUP(IQ82,'M10'!$C$5:$BX$13,($KA$141+1),FALSE)</f>
        <v>1</v>
      </c>
      <c r="IR152" s="94">
        <f>HLOOKUP(IR82,'M10'!$C$5:$BX$13,($KA$141+1),FALSE)</f>
        <v>1</v>
      </c>
      <c r="IS152" s="94">
        <f>HLOOKUP(IS82,'M10'!$C$5:$BX$13,($KA$141+1),FALSE)</f>
        <v>1</v>
      </c>
      <c r="IT152" s="94">
        <f>HLOOKUP(IT82,'M10'!$C$5:$BX$13,($KA$141+1),FALSE)</f>
        <v>1</v>
      </c>
      <c r="IU152" s="94">
        <f>HLOOKUP(IU82,'M10'!$C$5:$BX$13,($KA$141+1),FALSE)</f>
        <v>1</v>
      </c>
      <c r="IV152" s="94">
        <f>HLOOKUP(IV82,'M10'!$C$5:$BX$13,($KA$141+1),FALSE)</f>
        <v>1</v>
      </c>
      <c r="IW152" s="94">
        <f>HLOOKUP(IW82,'M10'!$C$5:$BX$13,($KA$141+1),FALSE)</f>
        <v>1</v>
      </c>
      <c r="IX152" s="94">
        <f>HLOOKUP(IX82,'M10'!$C$5:$BX$13,($KA$141+1),FALSE)</f>
        <v>1</v>
      </c>
      <c r="IY152" s="94">
        <f>HLOOKUP(IY82,'M10'!$C$5:$BX$13,($KA$141+1),FALSE)</f>
        <v>1</v>
      </c>
      <c r="IZ152" s="94">
        <f>HLOOKUP(IZ82,'M10'!$C$5:$BX$13,($KA$141+1),FALSE)</f>
        <v>1</v>
      </c>
      <c r="JA152" s="94">
        <f>HLOOKUP(JA82,'M10'!$C$5:$BX$13,($KA$141+1),FALSE)</f>
        <v>1</v>
      </c>
      <c r="JB152" s="94">
        <f>HLOOKUP(JB82,'M10'!$C$5:$BX$13,($KA$141+1),FALSE)</f>
        <v>1</v>
      </c>
      <c r="JC152" s="94">
        <f>HLOOKUP(JC82,'M10'!$C$5:$BX$13,($KA$141+1),FALSE)</f>
        <v>1</v>
      </c>
      <c r="JD152" s="94">
        <f>HLOOKUP(JD82,'M10'!$C$5:$BX$13,($KA$141+1),FALSE)</f>
        <v>1</v>
      </c>
      <c r="JE152" s="94">
        <f>HLOOKUP(JE82,'M10'!$C$5:$BX$13,($KA$141+1),FALSE)</f>
        <v>1</v>
      </c>
      <c r="JF152" s="94">
        <f>HLOOKUP(JF82,'M10'!$C$5:$BX$13,($KA$141+1),FALSE)</f>
        <v>1</v>
      </c>
      <c r="JG152" s="94">
        <f>HLOOKUP(JG82,'M10'!$C$5:$BX$13,($KA$141+1),FALSE)</f>
        <v>1</v>
      </c>
      <c r="JH152" s="94">
        <f>HLOOKUP(JH82,'M10'!$C$5:$BX$13,($KA$141+1),FALSE)</f>
        <v>1</v>
      </c>
      <c r="JI152" s="94">
        <f>HLOOKUP(JI82,'M10'!$C$5:$BX$13,($KA$141+1),FALSE)</f>
        <v>1</v>
      </c>
      <c r="JJ152" s="94">
        <f>HLOOKUP(JJ82,'M10'!$C$5:$BX$13,($KA$141+1),FALSE)</f>
        <v>1</v>
      </c>
      <c r="JK152" s="94">
        <f>HLOOKUP(JK82,'M10'!$C$5:$BX$13,($KA$141+1),FALSE)</f>
        <v>1</v>
      </c>
      <c r="JL152" s="94">
        <f>HLOOKUP(JL82,'M10'!$C$5:$BX$13,($KA$141+1),FALSE)</f>
        <v>1</v>
      </c>
      <c r="JM152" s="94">
        <f>HLOOKUP(JM82,'M10'!$C$5:$BX$13,($KA$141+1),FALSE)</f>
        <v>1</v>
      </c>
      <c r="JN152" s="94">
        <f>HLOOKUP(JN82,'M10'!$C$5:$BX$13,($KA$141+1),FALSE)</f>
        <v>1</v>
      </c>
      <c r="JO152" s="94">
        <f>HLOOKUP(JO82,'M10'!$C$5:$BX$13,($KA$141+1),FALSE)</f>
        <v>1</v>
      </c>
      <c r="JP152" s="94">
        <f>HLOOKUP(JP82,'M10'!$C$5:$BX$13,($KA$141+1),FALSE)</f>
        <v>1</v>
      </c>
      <c r="JQ152" s="94">
        <f>HLOOKUP(JQ82,'M10'!$C$5:$BX$13,($KA$141+1),FALSE)</f>
        <v>1</v>
      </c>
      <c r="JR152" s="94">
        <f>HLOOKUP(JR82,'M10'!$C$5:$BX$13,($KA$141+1),FALSE)</f>
        <v>1</v>
      </c>
      <c r="JS152" s="94">
        <f>HLOOKUP(JS82,'M10'!$C$5:$BX$13,($KA$141+1),FALSE)</f>
        <v>1</v>
      </c>
      <c r="JT152" s="94">
        <f>HLOOKUP(JT82,'M10'!$C$5:$BX$13,($KA$141+1),FALSE)</f>
        <v>1</v>
      </c>
      <c r="JU152" s="94">
        <f>HLOOKUP(JU82,'M10'!$C$5:$BX$13,($KA$141+1),FALSE)</f>
        <v>1</v>
      </c>
      <c r="JV152" s="94">
        <f>HLOOKUP(JV82,'M10'!$C$5:$BX$13,($KA$141+1),FALSE)</f>
        <v>1</v>
      </c>
      <c r="JW152" s="94">
        <f>HLOOKUP(JW82,'M10'!$C$5:$BX$13,($KA$141+1),FALSE)</f>
        <v>1</v>
      </c>
      <c r="JX152" s="94">
        <f>HLOOKUP(JX82,'M10'!$C$5:$BX$13,($KA$141+1),FALSE)</f>
        <v>1</v>
      </c>
      <c r="JY152" s="94"/>
      <c r="JZ152" s="94"/>
      <c r="KA152" s="94"/>
      <c r="KH152" s="96">
        <v>14</v>
      </c>
      <c r="KI152" s="100">
        <f t="shared" si="851"/>
        <v>36935.286907839349</v>
      </c>
      <c r="KJ152" s="100">
        <f t="shared" si="852"/>
        <v>33749.495037725872</v>
      </c>
      <c r="KK152" s="100">
        <f t="shared" si="853"/>
        <v>51709.25310348835</v>
      </c>
      <c r="KL152" s="100">
        <f t="shared" si="854"/>
        <v>94081.682285350747</v>
      </c>
      <c r="KM152" s="100">
        <f t="shared" si="855"/>
        <v>34948.071937145047</v>
      </c>
      <c r="KN152" s="100">
        <f t="shared" si="856"/>
        <v>97576.794231990338</v>
      </c>
      <c r="KO152" s="100">
        <f t="shared" si="857"/>
        <v>73176.811185852683</v>
      </c>
      <c r="KP152" s="100">
        <f t="shared" si="858"/>
        <v>90884.478330422658</v>
      </c>
      <c r="KQ152" s="100">
        <f t="shared" si="859"/>
        <v>125664.2744871621</v>
      </c>
      <c r="KR152" s="100">
        <f t="shared" si="860"/>
        <v>93092.449221521223</v>
      </c>
      <c r="KS152" s="100">
        <f t="shared" si="861"/>
        <v>62840.786422287383</v>
      </c>
      <c r="KT152" s="100">
        <f t="shared" si="862"/>
        <v>90751.621612058167</v>
      </c>
      <c r="KU152" s="100">
        <f t="shared" si="863"/>
        <v>119340.81566843347</v>
      </c>
      <c r="KV152" s="100">
        <f t="shared" si="864"/>
        <v>132417.35019077332</v>
      </c>
      <c r="KW152" s="100">
        <f t="shared" si="865"/>
        <v>124876.26812108133</v>
      </c>
      <c r="KX152" s="100">
        <f t="shared" si="866"/>
        <v>111810.14916709311</v>
      </c>
      <c r="KY152" s="100">
        <f t="shared" si="867"/>
        <v>101148.77674843014</v>
      </c>
      <c r="KZ152" s="100">
        <f t="shared" si="868"/>
        <v>92563.477124220939</v>
      </c>
      <c r="LA152" s="100">
        <f t="shared" si="869"/>
        <v>92563.477124220939</v>
      </c>
      <c r="LB152" s="100">
        <f t="shared" si="870"/>
        <v>120209.20369345845</v>
      </c>
      <c r="LC152" s="100">
        <f t="shared" si="871"/>
        <v>137816.89636171798</v>
      </c>
      <c r="LD152" s="100">
        <f t="shared" si="872"/>
        <v>152958.45918835889</v>
      </c>
      <c r="LE152" s="100">
        <f t="shared" si="873"/>
        <v>164354.31194797662</v>
      </c>
      <c r="LF152" s="100">
        <f t="shared" si="874"/>
        <v>171702.78857773464</v>
      </c>
      <c r="LG152" s="100">
        <f t="shared" si="875"/>
        <v>175211.7417595998</v>
      </c>
      <c r="LH152" s="100">
        <f t="shared" si="876"/>
        <v>175345.68646166977</v>
      </c>
      <c r="LI152" s="100">
        <f t="shared" si="877"/>
        <v>172684.45533959821</v>
      </c>
      <c r="LJ152" s="100">
        <f t="shared" si="878"/>
        <v>167842.32777499934</v>
      </c>
      <c r="LK152" s="100">
        <f t="shared" si="879"/>
        <v>161422.15635276766</v>
      </c>
      <c r="LL152" s="100">
        <f t="shared" si="880"/>
        <v>153990.47319883181</v>
      </c>
      <c r="LM152" s="100">
        <f t="shared" si="881"/>
        <v>146064.97229471762</v>
      </c>
      <c r="LN152" s="100">
        <f t="shared" si="882"/>
        <v>138108.52094386239</v>
      </c>
      <c r="LO152" s="100">
        <f t="shared" si="883"/>
        <v>130525.40832208574</v>
      </c>
      <c r="LP152" s="100">
        <f t="shared" si="884"/>
        <v>123656.69763660373</v>
      </c>
      <c r="LQ152" s="100">
        <f t="shared" si="885"/>
        <v>117772.95043596771</v>
      </c>
      <c r="LR152" s="100">
        <f t="shared" si="886"/>
        <v>113064.69688831687</v>
      </c>
      <c r="LS152" s="100">
        <f t="shared" si="887"/>
        <v>127770.55977721192</v>
      </c>
      <c r="LT152" s="100">
        <f t="shared" si="888"/>
        <v>178117.24958361962</v>
      </c>
      <c r="LU152" s="100">
        <f t="shared" si="889"/>
        <v>203040.13238401106</v>
      </c>
      <c r="LV152" s="100">
        <f t="shared" si="890"/>
        <v>222435.9417536968</v>
      </c>
      <c r="LW152" s="100">
        <f t="shared" si="891"/>
        <v>234758.46264780874</v>
      </c>
      <c r="LX152" s="100">
        <f t="shared" si="892"/>
        <v>239678.01208954371</v>
      </c>
      <c r="LY152" s="100">
        <f t="shared" si="893"/>
        <v>237674.45136909807</v>
      </c>
      <c r="LZ152" s="100">
        <f t="shared" si="894"/>
        <v>229749.28730300273</v>
      </c>
      <c r="MA152" s="100">
        <f t="shared" si="895"/>
        <v>217209.0513904554</v>
      </c>
      <c r="MB152" s="100">
        <f t="shared" si="896"/>
        <v>201499.45541097599</v>
      </c>
      <c r="MC152" s="100">
        <f t="shared" si="897"/>
        <v>184079.28679430371</v>
      </c>
      <c r="MD152" s="100">
        <f t="shared" si="898"/>
        <v>166323.8999924543</v>
      </c>
      <c r="ME152" s="100">
        <f t="shared" si="899"/>
        <v>149445.71010976526</v>
      </c>
      <c r="MF152" s="100">
        <f t="shared" si="900"/>
        <v>134417.44515388538</v>
      </c>
      <c r="MG152" s="100">
        <f t="shared" si="901"/>
        <v>121889.88609256812</v>
      </c>
      <c r="MH152" s="100">
        <f t="shared" si="902"/>
        <v>112117.28064749097</v>
      </c>
      <c r="MI152" s="100">
        <f t="shared" si="903"/>
        <v>104933.86391438733</v>
      </c>
      <c r="MJ152" s="100">
        <f t="shared" si="904"/>
        <v>99827.507195640428</v>
      </c>
      <c r="MK152" s="100"/>
      <c r="ML152" s="100"/>
      <c r="MM152" s="100"/>
      <c r="MN152" s="100"/>
      <c r="MO152" s="100"/>
      <c r="MP152" s="100"/>
      <c r="MQ152" s="100"/>
      <c r="MR152" s="100"/>
      <c r="MS152" s="100"/>
      <c r="MT152" s="100"/>
      <c r="MU152" s="100"/>
      <c r="MV152" s="100"/>
      <c r="MW152" s="100"/>
      <c r="MX152" s="100"/>
      <c r="MY152" s="100"/>
      <c r="MZ152" s="100"/>
      <c r="NA152" s="100"/>
      <c r="NG152" s="96">
        <f>HLOOKUP(NG82,'M10'!$C$5:$BX$13,($KG$271+1),FALSE)</f>
        <v>0.45</v>
      </c>
      <c r="NH152" s="96">
        <f>HLOOKUP(NH82,'M10'!$C$5:$BX$13,($KG$271+1),FALSE)</f>
        <v>0.7</v>
      </c>
      <c r="NI152" s="96">
        <f>HLOOKUP(NI82,'M10'!$C$5:$BX$13,($KG$271+1),FALSE)</f>
        <v>0.8</v>
      </c>
      <c r="NJ152" s="96">
        <f>HLOOKUP(NJ82,'M10'!$C$5:$BX$13,($KG$271+1),FALSE)</f>
        <v>0.85</v>
      </c>
      <c r="NK152" s="96">
        <f>HLOOKUP(NK82,'M10'!$C$5:$BX$13,($KG$271+1),FALSE)</f>
        <v>0.85</v>
      </c>
      <c r="NL152" s="96">
        <f>HLOOKUP(NL82,'M10'!$C$5:$BX$13,($KG$271+1),FALSE)</f>
        <v>1</v>
      </c>
      <c r="NM152" s="96">
        <f>HLOOKUP(NM82,'M10'!$C$5:$BX$13,($KG$271+1),FALSE)</f>
        <v>1</v>
      </c>
      <c r="NN152" s="96">
        <f>HLOOKUP(NN82,'M10'!$C$5:$BX$13,($KG$271+1),FALSE)</f>
        <v>1</v>
      </c>
      <c r="NO152" s="96">
        <f>HLOOKUP(NO82,'M10'!$C$5:$BX$13,($KG$271+1),FALSE)</f>
        <v>1</v>
      </c>
      <c r="NP152" s="96">
        <f>HLOOKUP(NP82,'M10'!$C$5:$BX$13,($KG$271+1),FALSE)</f>
        <v>1</v>
      </c>
      <c r="NQ152" s="96">
        <f>HLOOKUP(NQ82,'M10'!$C$5:$BX$13,($KG$271+1),FALSE)</f>
        <v>1</v>
      </c>
      <c r="NR152" s="96">
        <f>HLOOKUP(NR82,'M10'!$C$5:$BX$13,($KG$271+1),FALSE)</f>
        <v>1</v>
      </c>
      <c r="NS152" s="96">
        <f>HLOOKUP(NS82,'M10'!$C$5:$BX$13,($KG$271+1),FALSE)</f>
        <v>1</v>
      </c>
      <c r="NT152" s="96">
        <f>HLOOKUP(NT82,'M10'!$C$5:$BX$13,($KG$271+1),FALSE)</f>
        <v>1</v>
      </c>
      <c r="NU152" s="96">
        <f>HLOOKUP(NU82,'M10'!$C$5:$BX$13,($KG$271+1),FALSE)</f>
        <v>1</v>
      </c>
      <c r="NV152" s="96">
        <f>HLOOKUP(NV82,'M10'!$C$5:$BX$13,($KG$271+1),FALSE)</f>
        <v>1</v>
      </c>
      <c r="NW152" s="96">
        <f>HLOOKUP(NW82,'M10'!$C$5:$BX$13,($KG$271+1),FALSE)</f>
        <v>1</v>
      </c>
      <c r="NX152" s="96">
        <f>HLOOKUP(NX82,'M10'!$C$5:$BX$13,($KG$271+1),FALSE)</f>
        <v>1</v>
      </c>
      <c r="NY152" s="96">
        <f>HLOOKUP(NY82,'M10'!$C$5:$BX$13,($KG$271+1),FALSE)</f>
        <v>1</v>
      </c>
      <c r="NZ152" s="96">
        <f>HLOOKUP(NZ82,'M10'!$C$5:$BX$13,($KG$271+1),FALSE)</f>
        <v>1</v>
      </c>
      <c r="OA152" s="96">
        <f>HLOOKUP(OA82,'M10'!$C$5:$BX$13,($KG$271+1),FALSE)</f>
        <v>1</v>
      </c>
      <c r="OB152" s="96">
        <f>HLOOKUP(OB82,'M10'!$C$5:$BX$13,($KG$271+1),FALSE)</f>
        <v>1</v>
      </c>
      <c r="OC152" s="96">
        <f>HLOOKUP(OC82,'M10'!$C$5:$BX$13,($KG$271+1),FALSE)</f>
        <v>1</v>
      </c>
      <c r="OD152" s="96">
        <f>HLOOKUP(OD82,'M10'!$C$5:$BX$13,($KG$271+1),FALSE)</f>
        <v>1</v>
      </c>
      <c r="OE152" s="96">
        <f>HLOOKUP(OE82,'M10'!$C$5:$BX$13,($KG$271+1),FALSE)</f>
        <v>1</v>
      </c>
      <c r="OF152" s="96">
        <f>HLOOKUP(OF82,'M10'!$C$5:$BX$13,($KG$271+1),FALSE)</f>
        <v>1</v>
      </c>
      <c r="OG152" s="96">
        <f>HLOOKUP(OG82,'M10'!$C$5:$BX$13,($KG$271+1),FALSE)</f>
        <v>1</v>
      </c>
      <c r="OH152" s="96">
        <f>HLOOKUP(OH82,'M10'!$C$5:$BX$13,($KG$271+1),FALSE)</f>
        <v>1</v>
      </c>
      <c r="OI152" s="96">
        <f>HLOOKUP(OI82,'M10'!$C$5:$BX$13,($KG$271+1),FALSE)</f>
        <v>1</v>
      </c>
      <c r="OJ152" s="96">
        <f>HLOOKUP(OJ82,'M10'!$C$5:$BX$13,($KG$271+1),FALSE)</f>
        <v>1</v>
      </c>
      <c r="OK152" s="96">
        <f>HLOOKUP(OK82,'M10'!$C$5:$BX$13,($KG$271+1),FALSE)</f>
        <v>1</v>
      </c>
      <c r="OL152" s="96">
        <f>HLOOKUP(OL82,'M10'!$C$5:$BX$13,($KG$271+1),FALSE)</f>
        <v>1</v>
      </c>
      <c r="OM152" s="96">
        <f>HLOOKUP(OM82,'M10'!$C$5:$BX$13,($KG$271+1),FALSE)</f>
        <v>1</v>
      </c>
      <c r="ON152" s="96">
        <f>HLOOKUP(ON82,'M10'!$C$5:$BX$13,($KG$271+1),FALSE)</f>
        <v>1</v>
      </c>
      <c r="OO152" s="96">
        <f>HLOOKUP(OO82,'M10'!$C$5:$BX$13,($KG$271+1),FALSE)</f>
        <v>1</v>
      </c>
      <c r="OP152" s="96">
        <f>HLOOKUP(OP82,'M10'!$C$5:$BX$13,($KG$271+1),FALSE)</f>
        <v>1</v>
      </c>
      <c r="OQ152" s="96">
        <f>HLOOKUP(OQ82,'M10'!$C$5:$BX$13,($KG$271+1),FALSE)</f>
        <v>1</v>
      </c>
      <c r="OR152" s="96">
        <f>HLOOKUP(OR82,'M10'!$C$5:$BX$13,($KG$271+1),FALSE)</f>
        <v>1</v>
      </c>
      <c r="OS152" s="96">
        <f>HLOOKUP(OS82,'M10'!$C$5:$BX$13,($KG$271+1),FALSE)</f>
        <v>1</v>
      </c>
      <c r="OT152" s="96">
        <f>HLOOKUP(OT82,'M10'!$C$5:$BX$13,($KG$271+1),FALSE)</f>
        <v>1</v>
      </c>
      <c r="OU152" s="96">
        <f>HLOOKUP(OU82,'M10'!$C$5:$BX$13,($KG$271+1),FALSE)</f>
        <v>1</v>
      </c>
      <c r="OV152" s="96">
        <f>HLOOKUP(OV82,'M10'!$C$5:$BX$13,($KG$271+1),FALSE)</f>
        <v>1</v>
      </c>
      <c r="OW152" s="96">
        <f>HLOOKUP(OW82,'M10'!$C$5:$BX$13,($KG$271+1),FALSE)</f>
        <v>1</v>
      </c>
      <c r="OX152" s="96">
        <f>HLOOKUP(OX82,'M10'!$C$5:$BX$13,($KG$271+1),FALSE)</f>
        <v>1</v>
      </c>
      <c r="OY152" s="96">
        <f>HLOOKUP(OY82,'M10'!$C$5:$BX$13,($KG$271+1),FALSE)</f>
        <v>1</v>
      </c>
      <c r="OZ152" s="96">
        <f>HLOOKUP(OZ82,'M10'!$C$5:$BX$13,($KG$271+1),FALSE)</f>
        <v>1</v>
      </c>
      <c r="PA152" s="96">
        <f>HLOOKUP(PA82,'M10'!$C$5:$BX$13,($KG$271+1),FALSE)</f>
        <v>1</v>
      </c>
      <c r="PB152" s="96">
        <f>HLOOKUP(PB82,'M10'!$C$5:$BX$13,($KG$271+1),FALSE)</f>
        <v>1</v>
      </c>
      <c r="PC152" s="96">
        <f>HLOOKUP(PC82,'M10'!$C$5:$BX$13,($KG$271+1),FALSE)</f>
        <v>1</v>
      </c>
      <c r="PD152" s="96">
        <f>HLOOKUP(PD82,'M10'!$C$5:$BX$13,($KG$271+1),FALSE)</f>
        <v>1</v>
      </c>
      <c r="PE152" s="96">
        <f>HLOOKUP(PE82,'M10'!$C$5:$BX$13,($KG$271+1),FALSE)</f>
        <v>1</v>
      </c>
      <c r="PF152" s="96">
        <f>HLOOKUP(PF82,'M10'!$C$5:$BX$13,($KG$271+1),FALSE)</f>
        <v>1</v>
      </c>
      <c r="PG152" s="96">
        <f>HLOOKUP(PG82,'M10'!$C$5:$BX$13,($KG$271+1),FALSE)</f>
        <v>1</v>
      </c>
      <c r="PH152" s="96">
        <f>HLOOKUP(PH82,'M10'!$C$5:$BX$13,($KG$271+1),FALSE)</f>
        <v>1</v>
      </c>
    </row>
    <row r="153" spans="1:424" x14ac:dyDescent="0.2">
      <c r="A153" s="92"/>
      <c r="B153" s="92"/>
      <c r="C153" s="92">
        <v>15</v>
      </c>
      <c r="D153" s="98">
        <f t="shared" si="743"/>
        <v>287496.34752392571</v>
      </c>
      <c r="E153" s="98">
        <f t="shared" si="744"/>
        <v>209843.98680167893</v>
      </c>
      <c r="F153" s="98">
        <f t="shared" si="745"/>
        <v>343537.1661830396</v>
      </c>
      <c r="G153" s="98">
        <f t="shared" si="746"/>
        <v>396791.91334003751</v>
      </c>
      <c r="H153" s="98">
        <f t="shared" si="747"/>
        <v>362986.23490432033</v>
      </c>
      <c r="I153" s="98">
        <f t="shared" si="748"/>
        <v>297017.48786537972</v>
      </c>
      <c r="J153" s="98">
        <f t="shared" si="749"/>
        <v>218403.94727007663</v>
      </c>
      <c r="K153" s="98">
        <f t="shared" si="750"/>
        <v>174324.72207917145</v>
      </c>
      <c r="L153" s="98">
        <f t="shared" si="751"/>
        <v>172722.96408189577</v>
      </c>
      <c r="M153" s="98">
        <f t="shared" si="752"/>
        <v>203618.26772731845</v>
      </c>
      <c r="N153" s="98">
        <f t="shared" si="753"/>
        <v>243542.36856673536</v>
      </c>
      <c r="O153" s="98">
        <f t="shared" si="754"/>
        <v>281028.82039554283</v>
      </c>
      <c r="P153" s="98">
        <f t="shared" si="755"/>
        <v>312559.46882378828</v>
      </c>
      <c r="Q153" s="98">
        <f t="shared" si="756"/>
        <v>337630.23248419224</v>
      </c>
      <c r="R153" s="98">
        <f t="shared" si="757"/>
        <v>356766.40517951542</v>
      </c>
      <c r="S153" s="98">
        <f t="shared" si="758"/>
        <v>370793.04405431641</v>
      </c>
      <c r="T153" s="98">
        <f t="shared" si="759"/>
        <v>380560.37372260506</v>
      </c>
      <c r="U153" s="98">
        <f t="shared" si="760"/>
        <v>386843.03534631437</v>
      </c>
      <c r="V153" s="98">
        <f t="shared" si="761"/>
        <v>386843.03534631437</v>
      </c>
      <c r="W153" s="98">
        <f t="shared" si="762"/>
        <v>394460.04749755096</v>
      </c>
      <c r="X153" s="98">
        <f t="shared" si="763"/>
        <v>395827.09318185743</v>
      </c>
      <c r="Y153" s="98">
        <f t="shared" si="764"/>
        <v>395917.72373476758</v>
      </c>
      <c r="Z153" s="98">
        <f t="shared" si="765"/>
        <v>394948.67184743658</v>
      </c>
      <c r="AA153" s="98">
        <f t="shared" si="766"/>
        <v>393104.52806188009</v>
      </c>
      <c r="AB153" s="98">
        <f t="shared" si="767"/>
        <v>390541.96877867181</v>
      </c>
      <c r="AC153" s="98">
        <f t="shared" si="768"/>
        <v>387393.64189118351</v>
      </c>
      <c r="AD153" s="98">
        <f t="shared" si="769"/>
        <v>383771.63547760143</v>
      </c>
      <c r="AE153" s="98">
        <f t="shared" si="770"/>
        <v>379770.51773389528</v>
      </c>
      <c r="AF153" s="98">
        <f t="shared" si="771"/>
        <v>375469.96888116986</v>
      </c>
      <c r="AG153" s="98">
        <f t="shared" si="772"/>
        <v>370937.04110345698</v>
      </c>
      <c r="AH153" s="98">
        <f t="shared" si="773"/>
        <v>366228.08818674315</v>
      </c>
      <c r="AI153" s="98">
        <f t="shared" si="774"/>
        <v>361390.40682677121</v>
      </c>
      <c r="AJ153" s="98">
        <f t="shared" si="775"/>
        <v>356463.62911472435</v>
      </c>
      <c r="AK153" s="98">
        <f t="shared" si="776"/>
        <v>351480.90197995532</v>
      </c>
      <c r="AL153" s="98">
        <f t="shared" si="777"/>
        <v>346469.88521274627</v>
      </c>
      <c r="AM153" s="98">
        <f t="shared" si="778"/>
        <v>341453.59557011724</v>
      </c>
      <c r="AN153" s="98">
        <f t="shared" si="779"/>
        <v>353901.58465267264</v>
      </c>
      <c r="AO153" s="98">
        <f t="shared" si="780"/>
        <v>351349.08795996889</v>
      </c>
      <c r="AP153" s="98">
        <f t="shared" si="781"/>
        <v>348425.09105443454</v>
      </c>
      <c r="AQ153" s="98">
        <f t="shared" si="782"/>
        <v>344584.10037485737</v>
      </c>
      <c r="AR153" s="98">
        <f t="shared" si="783"/>
        <v>339950.50460280629</v>
      </c>
      <c r="AS153" s="98">
        <f t="shared" si="784"/>
        <v>334638.92833435768</v>
      </c>
      <c r="AT153" s="98">
        <f t="shared" si="785"/>
        <v>328754.24707218393</v>
      </c>
      <c r="AU153" s="98">
        <f t="shared" si="786"/>
        <v>322391.80078659003</v>
      </c>
      <c r="AV153" s="98">
        <f t="shared" si="787"/>
        <v>315637.75082626281</v>
      </c>
      <c r="AW153" s="98">
        <f t="shared" si="788"/>
        <v>308569.53587799094</v>
      </c>
      <c r="AX153" s="98">
        <f t="shared" si="789"/>
        <v>301256.39186972601</v>
      </c>
      <c r="AY153" s="98">
        <f t="shared" si="790"/>
        <v>293759.90837593412</v>
      </c>
      <c r="AZ153" s="98">
        <f t="shared" si="791"/>
        <v>286134.60041079804</v>
      </c>
      <c r="BA153" s="98">
        <f t="shared" si="792"/>
        <v>278428.47966473526</v>
      </c>
      <c r="BB153" s="98">
        <f t="shared" si="793"/>
        <v>270683.61342453188</v>
      </c>
      <c r="BC153" s="98">
        <f t="shared" si="794"/>
        <v>262936.66276938742</v>
      </c>
      <c r="BD153" s="98">
        <f t="shared" si="795"/>
        <v>255219.39429262423</v>
      </c>
      <c r="BE153" s="98">
        <f t="shared" si="796"/>
        <v>247559.16168091557</v>
      </c>
      <c r="BF153" s="98"/>
      <c r="BG153" s="98"/>
      <c r="BH153" s="98"/>
      <c r="BI153" s="98"/>
      <c r="BJ153" s="98"/>
      <c r="BK153" s="98"/>
      <c r="BL153" s="98"/>
      <c r="BM153" s="98"/>
      <c r="BN153" s="98"/>
      <c r="BO153" s="98"/>
      <c r="BP153" s="98"/>
      <c r="BQ153" s="98"/>
      <c r="BR153" s="98"/>
      <c r="BS153" s="98"/>
      <c r="BT153" s="98"/>
      <c r="BU153" s="92"/>
      <c r="BV153" s="92"/>
      <c r="BW153" s="92"/>
      <c r="BX153" s="92"/>
      <c r="BY153" s="92"/>
      <c r="BZ153" s="92">
        <f>HLOOKUP(BZ83,'M10'!$C$5:$BX$13,($EK$143+1),FALSE)</f>
        <v>0.9</v>
      </c>
      <c r="CA153" s="92">
        <f>HLOOKUP(CA83,'M10'!$C$5:$BX$13,($EK$143+1),FALSE)</f>
        <v>1</v>
      </c>
      <c r="CB153" s="92">
        <f>HLOOKUP(CB83,'M10'!$C$5:$BX$13,($EK$143+1),FALSE)</f>
        <v>1</v>
      </c>
      <c r="CC153" s="92">
        <f>HLOOKUP(CC83,'M10'!$C$5:$BX$13,($EK$143+1),FALSE)</f>
        <v>1</v>
      </c>
      <c r="CD153" s="92">
        <f>HLOOKUP(CD83,'M10'!$C$5:$BX$13,($EK$143+1),FALSE)</f>
        <v>1</v>
      </c>
      <c r="CE153" s="92">
        <f>HLOOKUP(CE83,'M10'!$C$5:$BX$13,($EK$143+1),FALSE)</f>
        <v>1</v>
      </c>
      <c r="CF153" s="92">
        <f>HLOOKUP(CF83,'M10'!$C$5:$BX$13,($EK$143+1),FALSE)</f>
        <v>1</v>
      </c>
      <c r="CG153" s="92">
        <f>HLOOKUP(CG83,'M10'!$C$5:$BX$13,($EK$143+1),FALSE)</f>
        <v>1</v>
      </c>
      <c r="CH153" s="92">
        <f>HLOOKUP(CH83,'M10'!$C$5:$BX$13,($EK$143+1),FALSE)</f>
        <v>1</v>
      </c>
      <c r="CI153" s="92">
        <f>HLOOKUP(CI83,'M10'!$C$5:$BX$13,($EK$143+1),FALSE)</f>
        <v>1</v>
      </c>
      <c r="CJ153" s="92">
        <f>HLOOKUP(CJ83,'M10'!$C$5:$BX$13,($EK$143+1),FALSE)</f>
        <v>1</v>
      </c>
      <c r="CK153" s="92">
        <f>HLOOKUP(CK83,'M10'!$C$5:$BX$13,($EK$143+1),FALSE)</f>
        <v>1</v>
      </c>
      <c r="CL153" s="92">
        <f>HLOOKUP(CL83,'M10'!$C$5:$BX$13,($EK$143+1),FALSE)</f>
        <v>1</v>
      </c>
      <c r="CM153" s="92">
        <f>HLOOKUP(CM83,'M10'!$C$5:$BX$13,($EK$143+1),FALSE)</f>
        <v>1</v>
      </c>
      <c r="CN153" s="92">
        <f>HLOOKUP(CN83,'M10'!$C$5:$BX$13,($EK$143+1),FALSE)</f>
        <v>1</v>
      </c>
      <c r="CO153" s="92">
        <f>HLOOKUP(CO83,'M10'!$C$5:$BX$13,($EK$143+1),FALSE)</f>
        <v>1</v>
      </c>
      <c r="CP153" s="92">
        <f>HLOOKUP(CP83,'M10'!$C$5:$BX$13,($EK$143+1),FALSE)</f>
        <v>1</v>
      </c>
      <c r="CQ153" s="92">
        <f>HLOOKUP(CQ83,'M10'!$C$5:$BX$13,($EK$143+1),FALSE)</f>
        <v>1</v>
      </c>
      <c r="CR153" s="92">
        <f>HLOOKUP(CR83,'M10'!$C$5:$BX$13,($EK$143+1),FALSE)</f>
        <v>1</v>
      </c>
      <c r="CS153" s="92">
        <f>HLOOKUP(CS83,'M10'!$C$5:$BX$13,($EK$143+1),FALSE)</f>
        <v>1</v>
      </c>
      <c r="CT153" s="92">
        <f>HLOOKUP(CT83,'M10'!$C$5:$BX$13,($EK$143+1),FALSE)</f>
        <v>1</v>
      </c>
      <c r="CU153" s="92">
        <f>HLOOKUP(CU83,'M10'!$C$5:$BX$13,($EK$143+1),FALSE)</f>
        <v>1</v>
      </c>
      <c r="CV153" s="92">
        <f>HLOOKUP(CV83,'M10'!$C$5:$BX$13,($EK$143+1),FALSE)</f>
        <v>1</v>
      </c>
      <c r="CW153" s="92">
        <f>HLOOKUP(CW83,'M10'!$C$5:$BX$13,($EK$143+1),FALSE)</f>
        <v>1</v>
      </c>
      <c r="CX153" s="92">
        <f>HLOOKUP(CX83,'M10'!$C$5:$BX$13,($EK$143+1),FALSE)</f>
        <v>1</v>
      </c>
      <c r="CY153" s="92">
        <f>HLOOKUP(CY83,'M10'!$C$5:$BX$13,($EK$143+1),FALSE)</f>
        <v>1</v>
      </c>
      <c r="CZ153" s="92">
        <f>HLOOKUP(CZ83,'M10'!$C$5:$BX$13,($EK$143+1),FALSE)</f>
        <v>1</v>
      </c>
      <c r="DA153" s="92">
        <f>HLOOKUP(DA83,'M10'!$C$5:$BX$13,($EK$143+1),FALSE)</f>
        <v>1</v>
      </c>
      <c r="DB153" s="92">
        <f>HLOOKUP(DB83,'M10'!$C$5:$BX$13,($EK$143+1),FALSE)</f>
        <v>1</v>
      </c>
      <c r="DC153" s="92">
        <f>HLOOKUP(DC83,'M10'!$C$5:$BX$13,($EK$143+1),FALSE)</f>
        <v>1</v>
      </c>
      <c r="DD153" s="92">
        <f>HLOOKUP(DD83,'M10'!$C$5:$BX$13,($EK$143+1),FALSE)</f>
        <v>1</v>
      </c>
      <c r="DE153" s="92">
        <f>HLOOKUP(DE83,'M10'!$C$5:$BX$13,($EK$143+1),FALSE)</f>
        <v>1</v>
      </c>
      <c r="DF153" s="92">
        <f>HLOOKUP(DF83,'M10'!$C$5:$BX$13,($EK$143+1),FALSE)</f>
        <v>1</v>
      </c>
      <c r="DG153" s="92">
        <f>HLOOKUP(DG83,'M10'!$C$5:$BX$13,($EK$143+1),FALSE)</f>
        <v>1</v>
      </c>
      <c r="DH153" s="92">
        <f>HLOOKUP(DH83,'M10'!$C$5:$BX$13,($EK$143+1),FALSE)</f>
        <v>1</v>
      </c>
      <c r="DI153" s="92">
        <f>HLOOKUP(DI83,'M10'!$C$5:$BX$13,($EK$143+1),FALSE)</f>
        <v>1</v>
      </c>
      <c r="DJ153" s="92">
        <f>HLOOKUP(DJ83,'M10'!$C$5:$BX$13,($EK$143+1),FALSE)</f>
        <v>1</v>
      </c>
      <c r="DK153" s="92">
        <f>HLOOKUP(DK83,'M10'!$C$5:$BX$13,($EK$143+1),FALSE)</f>
        <v>1</v>
      </c>
      <c r="DL153" s="92">
        <f>HLOOKUP(DL83,'M10'!$C$5:$BX$13,($EK$143+1),FALSE)</f>
        <v>1</v>
      </c>
      <c r="DM153" s="92">
        <f>HLOOKUP(DM83,'M10'!$C$5:$BX$13,($EK$143+1),FALSE)</f>
        <v>1</v>
      </c>
      <c r="DN153" s="92">
        <f>HLOOKUP(DN83,'M10'!$C$5:$BX$13,($EK$143+1),FALSE)</f>
        <v>1</v>
      </c>
      <c r="DO153" s="92">
        <f>HLOOKUP(DO83,'M10'!$C$5:$BX$13,($EK$143+1),FALSE)</f>
        <v>1</v>
      </c>
      <c r="DP153" s="92">
        <f>HLOOKUP(DP83,'M10'!$C$5:$BX$13,($EK$143+1),FALSE)</f>
        <v>1</v>
      </c>
      <c r="DQ153" s="92">
        <f>HLOOKUP(DQ83,'M10'!$C$5:$BX$13,($EK$143+1),FALSE)</f>
        <v>1</v>
      </c>
      <c r="DR153" s="92">
        <f>HLOOKUP(DR83,'M10'!$C$5:$BX$13,($EK$143+1),FALSE)</f>
        <v>1</v>
      </c>
      <c r="DS153" s="92">
        <f>HLOOKUP(DS83,'M10'!$C$5:$BX$13,($EK$143+1),FALSE)</f>
        <v>1</v>
      </c>
      <c r="DT153" s="92">
        <f>HLOOKUP(DT83,'M10'!$C$5:$BX$13,($EK$143+1),FALSE)</f>
        <v>1</v>
      </c>
      <c r="DU153" s="92">
        <f>HLOOKUP(DU83,'M10'!$C$5:$BX$13,($EK$143+1),FALSE)</f>
        <v>1</v>
      </c>
      <c r="DV153" s="92">
        <f>HLOOKUP(DV83,'M10'!$C$5:$BX$13,($EK$143+1),FALSE)</f>
        <v>1</v>
      </c>
      <c r="DW153" s="92">
        <f>HLOOKUP(DW83,'M10'!$C$5:$BX$13,($EK$143+1),FALSE)</f>
        <v>1</v>
      </c>
      <c r="DX153" s="92">
        <f>HLOOKUP(DX83,'M10'!$C$5:$BX$13,($EK$143+1),FALSE)</f>
        <v>1</v>
      </c>
      <c r="DY153" s="92">
        <f>HLOOKUP(DY83,'M10'!$C$5:$BX$13,($EK$143+1),FALSE)</f>
        <v>1</v>
      </c>
      <c r="DZ153" s="92">
        <f>HLOOKUP(DZ83,'M10'!$C$5:$BX$13,($EK$143+1),FALSE)</f>
        <v>1</v>
      </c>
      <c r="EA153" s="92">
        <f>HLOOKUP(EA83,'M10'!$C$5:$BX$13,($EK$143+1),FALSE)</f>
        <v>1</v>
      </c>
      <c r="EB153" s="92"/>
      <c r="EC153" s="92"/>
      <c r="ED153" s="92"/>
      <c r="EE153" s="92"/>
      <c r="EF153" s="92"/>
      <c r="EG153" s="92"/>
      <c r="EH153" s="92"/>
      <c r="EI153" s="92"/>
      <c r="EJ153" s="92"/>
      <c r="EK153" s="92"/>
      <c r="EL153" s="92"/>
      <c r="EM153" s="92"/>
      <c r="EN153" s="92"/>
      <c r="EO153" s="92"/>
      <c r="EP153" s="92"/>
      <c r="EU153" s="94"/>
      <c r="EV153" s="94"/>
      <c r="EW153" s="94"/>
      <c r="EX153" s="102">
        <v>15</v>
      </c>
      <c r="EY153" s="99">
        <f t="shared" si="797"/>
        <v>54770.724793491536</v>
      </c>
      <c r="EZ153" s="99">
        <f t="shared" si="798"/>
        <v>132283.5489184577</v>
      </c>
      <c r="FA153" s="99">
        <f t="shared" si="799"/>
        <v>137730.13996542676</v>
      </c>
      <c r="FB153" s="99">
        <f t="shared" si="800"/>
        <v>105635.7551739638</v>
      </c>
      <c r="FC153" s="99">
        <f t="shared" si="801"/>
        <v>196493.56236015316</v>
      </c>
      <c r="FD153" s="99">
        <f t="shared" si="802"/>
        <v>209227.17183716019</v>
      </c>
      <c r="FE153" s="99">
        <f t="shared" si="803"/>
        <v>147404.24152524653</v>
      </c>
      <c r="FF153" s="99">
        <f t="shared" si="804"/>
        <v>118121.07594815118</v>
      </c>
      <c r="FG153" s="99">
        <f t="shared" si="805"/>
        <v>171871.43819442822</v>
      </c>
      <c r="FH153" s="99">
        <f t="shared" si="806"/>
        <v>231446.73002965705</v>
      </c>
      <c r="FI153" s="99">
        <f t="shared" si="807"/>
        <v>275037.30333879072</v>
      </c>
      <c r="FJ153" s="99">
        <f t="shared" si="808"/>
        <v>289585.6841520422</v>
      </c>
      <c r="FK153" s="99">
        <f t="shared" si="809"/>
        <v>285417.28497671697</v>
      </c>
      <c r="FL153" s="99">
        <f t="shared" si="810"/>
        <v>268844.63715111831</v>
      </c>
      <c r="FM153" s="99">
        <f t="shared" si="811"/>
        <v>248630.59857527181</v>
      </c>
      <c r="FN153" s="99">
        <f t="shared" si="812"/>
        <v>225533.64592756404</v>
      </c>
      <c r="FO153" s="99">
        <f t="shared" si="813"/>
        <v>201777.39621341875</v>
      </c>
      <c r="FP153" s="99">
        <f t="shared" si="814"/>
        <v>188008.05432094916</v>
      </c>
      <c r="FQ153" s="99">
        <f t="shared" si="815"/>
        <v>188008.05432094916</v>
      </c>
      <c r="FR153" s="99">
        <f t="shared" si="816"/>
        <v>178004.98143934758</v>
      </c>
      <c r="FS153" s="99">
        <f t="shared" si="817"/>
        <v>179975.62511119607</v>
      </c>
      <c r="FT153" s="99">
        <f t="shared" si="818"/>
        <v>185349.50302933366</v>
      </c>
      <c r="FU153" s="99">
        <f t="shared" si="819"/>
        <v>192975.97763875616</v>
      </c>
      <c r="FV153" s="99">
        <f t="shared" si="820"/>
        <v>201842.76300453712</v>
      </c>
      <c r="FW153" s="99">
        <f t="shared" si="821"/>
        <v>211171.07810592314</v>
      </c>
      <c r="FX153" s="99">
        <f t="shared" si="822"/>
        <v>220413.21635974481</v>
      </c>
      <c r="FY153" s="99">
        <f t="shared" si="823"/>
        <v>229210.18245376245</v>
      </c>
      <c r="FZ153" s="99">
        <f t="shared" si="824"/>
        <v>237343.19966279593</v>
      </c>
      <c r="GA153" s="99">
        <f t="shared" si="825"/>
        <v>244692.34636420992</v>
      </c>
      <c r="GB153" s="99">
        <f t="shared" si="826"/>
        <v>251205.09678908045</v>
      </c>
      <c r="GC153" s="99">
        <f t="shared" si="827"/>
        <v>256873.65067151326</v>
      </c>
      <c r="GD153" s="99">
        <f t="shared" si="828"/>
        <v>261719.03640181068</v>
      </c>
      <c r="GE153" s="99">
        <f t="shared" si="829"/>
        <v>265780.12993944238</v>
      </c>
      <c r="GF153" s="99">
        <f t="shared" si="830"/>
        <v>269106.14484278962</v>
      </c>
      <c r="GG153" s="99">
        <f t="shared" si="831"/>
        <v>271751.54367968754</v>
      </c>
      <c r="GH153" s="99">
        <f t="shared" si="832"/>
        <v>273772.63023257622</v>
      </c>
      <c r="GI153" s="99">
        <f t="shared" si="833"/>
        <v>314009.7538871587</v>
      </c>
      <c r="GJ153" s="99">
        <f t="shared" si="834"/>
        <v>336167.35963708203</v>
      </c>
      <c r="GK153" s="99">
        <f t="shared" si="835"/>
        <v>341114.9484340956</v>
      </c>
      <c r="GL153" s="99">
        <f t="shared" si="836"/>
        <v>342332.72069453611</v>
      </c>
      <c r="GM153" s="99">
        <f t="shared" si="837"/>
        <v>340180.30957312172</v>
      </c>
      <c r="GN153" s="99">
        <f t="shared" si="838"/>
        <v>335054.1518540929</v>
      </c>
      <c r="GO153" s="99">
        <f t="shared" si="839"/>
        <v>327365.32217953133</v>
      </c>
      <c r="GP153" s="99">
        <f t="shared" si="840"/>
        <v>317522.84569087176</v>
      </c>
      <c r="GQ153" s="99">
        <f t="shared" si="841"/>
        <v>305921.51104841509</v>
      </c>
      <c r="GR153" s="99">
        <f t="shared" si="842"/>
        <v>292933.35876628204</v>
      </c>
      <c r="GS153" s="99">
        <f t="shared" si="843"/>
        <v>278902.13523501158</v>
      </c>
      <c r="GT153" s="99">
        <f t="shared" si="844"/>
        <v>264140.10139702592</v>
      </c>
      <c r="GU153" s="99">
        <f t="shared" si="845"/>
        <v>248926.6743072902</v>
      </c>
      <c r="GV153" s="99">
        <f t="shared" si="846"/>
        <v>233508.46169759776</v>
      </c>
      <c r="GW153" s="99">
        <f t="shared" si="847"/>
        <v>218100.32405760777</v>
      </c>
      <c r="GX153" s="99">
        <f t="shared" si="848"/>
        <v>202887.16496755992</v>
      </c>
      <c r="GY153" s="99">
        <f t="shared" si="849"/>
        <v>188026.2078021433</v>
      </c>
      <c r="GZ153" s="99">
        <f t="shared" si="850"/>
        <v>173649.56492140141</v>
      </c>
      <c r="HA153" s="99"/>
      <c r="HB153" s="99"/>
      <c r="HC153" s="99"/>
      <c r="HD153" s="99"/>
      <c r="HE153" s="99"/>
      <c r="HF153" s="99"/>
      <c r="HG153" s="99"/>
      <c r="HH153" s="99"/>
      <c r="HI153" s="99"/>
      <c r="HJ153" s="99"/>
      <c r="HK153" s="99"/>
      <c r="HL153" s="99"/>
      <c r="HM153" s="99"/>
      <c r="HN153" s="99"/>
      <c r="HO153" s="99"/>
      <c r="HP153" s="99"/>
      <c r="HQ153" s="99"/>
      <c r="HR153" s="94"/>
      <c r="HS153" s="94"/>
      <c r="HT153" s="94"/>
      <c r="HU153" s="94"/>
      <c r="HV153" s="94"/>
      <c r="HW153" s="94">
        <f>HLOOKUP(HW83,'M10'!$C$5:$BX$13,($KA$141+1),FALSE)</f>
        <v>0.8</v>
      </c>
      <c r="HX153" s="94">
        <f>HLOOKUP(HX83,'M10'!$C$5:$BX$13,($KA$141+1),FALSE)</f>
        <v>0.9</v>
      </c>
      <c r="HY153" s="94">
        <f>HLOOKUP(HY83,'M10'!$C$5:$BX$13,($KA$141+1),FALSE)</f>
        <v>0.95</v>
      </c>
      <c r="HZ153" s="94">
        <f>HLOOKUP(HZ83,'M10'!$C$5:$BX$13,($KA$141+1),FALSE)</f>
        <v>0.95</v>
      </c>
      <c r="IA153" s="94">
        <f>HLOOKUP(IA83,'M10'!$C$5:$BX$13,($KA$141+1),FALSE)</f>
        <v>1</v>
      </c>
      <c r="IB153" s="94">
        <f>HLOOKUP(IB83,'M10'!$C$5:$BX$13,($KA$141+1),FALSE)</f>
        <v>1</v>
      </c>
      <c r="IC153" s="94">
        <f>HLOOKUP(IC83,'M10'!$C$5:$BX$13,($KA$141+1),FALSE)</f>
        <v>1</v>
      </c>
      <c r="ID153" s="94">
        <f>HLOOKUP(ID83,'M10'!$C$5:$BX$13,($KA$141+1),FALSE)</f>
        <v>1</v>
      </c>
      <c r="IE153" s="94">
        <f>HLOOKUP(IE83,'M10'!$C$5:$BX$13,($KA$141+1),FALSE)</f>
        <v>1</v>
      </c>
      <c r="IF153" s="94">
        <f>HLOOKUP(IF83,'M10'!$C$5:$BX$13,($KA$141+1),FALSE)</f>
        <v>1</v>
      </c>
      <c r="IG153" s="94">
        <f>HLOOKUP(IG83,'M10'!$C$5:$BX$13,($KA$141+1),FALSE)</f>
        <v>1</v>
      </c>
      <c r="IH153" s="94">
        <f>HLOOKUP(IH83,'M10'!$C$5:$BX$13,($KA$141+1),FALSE)</f>
        <v>1</v>
      </c>
      <c r="II153" s="94">
        <f>HLOOKUP(II83,'M10'!$C$5:$BX$13,($KA$141+1),FALSE)</f>
        <v>1</v>
      </c>
      <c r="IJ153" s="94">
        <f>HLOOKUP(IJ83,'M10'!$C$5:$BX$13,($KA$141+1),FALSE)</f>
        <v>1</v>
      </c>
      <c r="IK153" s="94">
        <f>HLOOKUP(IK83,'M10'!$C$5:$BX$13,($KA$141+1),FALSE)</f>
        <v>1</v>
      </c>
      <c r="IL153" s="94">
        <f>HLOOKUP(IL83,'M10'!$C$5:$BX$13,($KA$141+1),FALSE)</f>
        <v>1</v>
      </c>
      <c r="IM153" s="94">
        <f>HLOOKUP(IM83,'M10'!$C$5:$BX$13,($KA$141+1),FALSE)</f>
        <v>1</v>
      </c>
      <c r="IN153" s="94">
        <f>HLOOKUP(IN83,'M10'!$C$5:$BX$13,($KA$141+1),FALSE)</f>
        <v>1</v>
      </c>
      <c r="IO153" s="94">
        <f>HLOOKUP(IO83,'M10'!$C$5:$BX$13,($KA$141+1),FALSE)</f>
        <v>1</v>
      </c>
      <c r="IP153" s="94">
        <f>HLOOKUP(IP83,'M10'!$C$5:$BX$13,($KA$141+1),FALSE)</f>
        <v>1</v>
      </c>
      <c r="IQ153" s="94">
        <f>HLOOKUP(IQ83,'M10'!$C$5:$BX$13,($KA$141+1),FALSE)</f>
        <v>1</v>
      </c>
      <c r="IR153" s="94">
        <f>HLOOKUP(IR83,'M10'!$C$5:$BX$13,($KA$141+1),FALSE)</f>
        <v>1</v>
      </c>
      <c r="IS153" s="94">
        <f>HLOOKUP(IS83,'M10'!$C$5:$BX$13,($KA$141+1),FALSE)</f>
        <v>1</v>
      </c>
      <c r="IT153" s="94">
        <f>HLOOKUP(IT83,'M10'!$C$5:$BX$13,($KA$141+1),FALSE)</f>
        <v>1</v>
      </c>
      <c r="IU153" s="94">
        <f>HLOOKUP(IU83,'M10'!$C$5:$BX$13,($KA$141+1),FALSE)</f>
        <v>1</v>
      </c>
      <c r="IV153" s="94">
        <f>HLOOKUP(IV83,'M10'!$C$5:$BX$13,($KA$141+1),FALSE)</f>
        <v>1</v>
      </c>
      <c r="IW153" s="94">
        <f>HLOOKUP(IW83,'M10'!$C$5:$BX$13,($KA$141+1),FALSE)</f>
        <v>1</v>
      </c>
      <c r="IX153" s="94">
        <f>HLOOKUP(IX83,'M10'!$C$5:$BX$13,($KA$141+1),FALSE)</f>
        <v>1</v>
      </c>
      <c r="IY153" s="94">
        <f>HLOOKUP(IY83,'M10'!$C$5:$BX$13,($KA$141+1),FALSE)</f>
        <v>1</v>
      </c>
      <c r="IZ153" s="94">
        <f>HLOOKUP(IZ83,'M10'!$C$5:$BX$13,($KA$141+1),FALSE)</f>
        <v>1</v>
      </c>
      <c r="JA153" s="94">
        <f>HLOOKUP(JA83,'M10'!$C$5:$BX$13,($KA$141+1),FALSE)</f>
        <v>1</v>
      </c>
      <c r="JB153" s="94">
        <f>HLOOKUP(JB83,'M10'!$C$5:$BX$13,($KA$141+1),FALSE)</f>
        <v>1</v>
      </c>
      <c r="JC153" s="94">
        <f>HLOOKUP(JC83,'M10'!$C$5:$BX$13,($KA$141+1),FALSE)</f>
        <v>1</v>
      </c>
      <c r="JD153" s="94">
        <f>HLOOKUP(JD83,'M10'!$C$5:$BX$13,($KA$141+1),FALSE)</f>
        <v>1</v>
      </c>
      <c r="JE153" s="94">
        <f>HLOOKUP(JE83,'M10'!$C$5:$BX$13,($KA$141+1),FALSE)</f>
        <v>1</v>
      </c>
      <c r="JF153" s="94">
        <f>HLOOKUP(JF83,'M10'!$C$5:$BX$13,($KA$141+1),FALSE)</f>
        <v>1</v>
      </c>
      <c r="JG153" s="94">
        <f>HLOOKUP(JG83,'M10'!$C$5:$BX$13,($KA$141+1),FALSE)</f>
        <v>1</v>
      </c>
      <c r="JH153" s="94">
        <f>HLOOKUP(JH83,'M10'!$C$5:$BX$13,($KA$141+1),FALSE)</f>
        <v>1</v>
      </c>
      <c r="JI153" s="94">
        <f>HLOOKUP(JI83,'M10'!$C$5:$BX$13,($KA$141+1),FALSE)</f>
        <v>1</v>
      </c>
      <c r="JJ153" s="94">
        <f>HLOOKUP(JJ83,'M10'!$C$5:$BX$13,($KA$141+1),FALSE)</f>
        <v>1</v>
      </c>
      <c r="JK153" s="94">
        <f>HLOOKUP(JK83,'M10'!$C$5:$BX$13,($KA$141+1),FALSE)</f>
        <v>1</v>
      </c>
      <c r="JL153" s="94">
        <f>HLOOKUP(JL83,'M10'!$C$5:$BX$13,($KA$141+1),FALSE)</f>
        <v>1</v>
      </c>
      <c r="JM153" s="94">
        <f>HLOOKUP(JM83,'M10'!$C$5:$BX$13,($KA$141+1),FALSE)</f>
        <v>1</v>
      </c>
      <c r="JN153" s="94">
        <f>HLOOKUP(JN83,'M10'!$C$5:$BX$13,($KA$141+1),FALSE)</f>
        <v>1</v>
      </c>
      <c r="JO153" s="94">
        <f>HLOOKUP(JO83,'M10'!$C$5:$BX$13,($KA$141+1),FALSE)</f>
        <v>1</v>
      </c>
      <c r="JP153" s="94">
        <f>HLOOKUP(JP83,'M10'!$C$5:$BX$13,($KA$141+1),FALSE)</f>
        <v>1</v>
      </c>
      <c r="JQ153" s="94">
        <f>HLOOKUP(JQ83,'M10'!$C$5:$BX$13,($KA$141+1),FALSE)</f>
        <v>1</v>
      </c>
      <c r="JR153" s="94">
        <f>HLOOKUP(JR83,'M10'!$C$5:$BX$13,($KA$141+1),FALSE)</f>
        <v>1</v>
      </c>
      <c r="JS153" s="94">
        <f>HLOOKUP(JS83,'M10'!$C$5:$BX$13,($KA$141+1),FALSE)</f>
        <v>1</v>
      </c>
      <c r="JT153" s="94">
        <f>HLOOKUP(JT83,'M10'!$C$5:$BX$13,($KA$141+1),FALSE)</f>
        <v>1</v>
      </c>
      <c r="JU153" s="94">
        <f>HLOOKUP(JU83,'M10'!$C$5:$BX$13,($KA$141+1),FALSE)</f>
        <v>1</v>
      </c>
      <c r="JV153" s="94">
        <f>HLOOKUP(JV83,'M10'!$C$5:$BX$13,($KA$141+1),FALSE)</f>
        <v>1</v>
      </c>
      <c r="JW153" s="94">
        <f>HLOOKUP(JW83,'M10'!$C$5:$BX$13,($KA$141+1),FALSE)</f>
        <v>1</v>
      </c>
      <c r="JX153" s="94">
        <f>HLOOKUP(JX83,'M10'!$C$5:$BX$13,($KA$141+1),FALSE)</f>
        <v>1</v>
      </c>
      <c r="JY153" s="94"/>
      <c r="JZ153" s="94"/>
      <c r="KA153" s="94"/>
      <c r="KH153" s="96">
        <v>15</v>
      </c>
      <c r="KI153" s="100">
        <f t="shared" si="851"/>
        <v>64159.743857081034</v>
      </c>
      <c r="KJ153" s="100">
        <f t="shared" si="852"/>
        <v>71946.710430185878</v>
      </c>
      <c r="KK153" s="100">
        <f t="shared" si="853"/>
        <v>103928.05502669394</v>
      </c>
      <c r="KL153" s="100">
        <f t="shared" si="854"/>
        <v>64027.832848136226</v>
      </c>
      <c r="KM153" s="100">
        <f t="shared" si="855"/>
        <v>76609.869301571554</v>
      </c>
      <c r="KN153" s="100">
        <f t="shared" si="856"/>
        <v>101899.50891735559</v>
      </c>
      <c r="KO153" s="100">
        <f t="shared" si="857"/>
        <v>112539.86474067705</v>
      </c>
      <c r="KP153" s="100">
        <f t="shared" si="858"/>
        <v>80085.816607249595</v>
      </c>
      <c r="KQ153" s="100">
        <f t="shared" si="859"/>
        <v>130045.26185183796</v>
      </c>
      <c r="KR153" s="100">
        <f t="shared" si="860"/>
        <v>120897.23905592124</v>
      </c>
      <c r="KS153" s="100">
        <f t="shared" si="861"/>
        <v>86837.49919732126</v>
      </c>
      <c r="KT153" s="100">
        <f t="shared" si="862"/>
        <v>95204.824517287081</v>
      </c>
      <c r="KU153" s="100">
        <f t="shared" si="863"/>
        <v>131286.07820795305</v>
      </c>
      <c r="KV153" s="100">
        <f t="shared" si="864"/>
        <v>156330.83567987589</v>
      </c>
      <c r="KW153" s="100">
        <f t="shared" si="865"/>
        <v>155288.20817234964</v>
      </c>
      <c r="KX153" s="100">
        <f t="shared" si="866"/>
        <v>145404.16221527389</v>
      </c>
      <c r="KY153" s="100">
        <f t="shared" si="867"/>
        <v>131011.96862648285</v>
      </c>
      <c r="KZ153" s="100">
        <f t="shared" si="868"/>
        <v>120058.50283288096</v>
      </c>
      <c r="LA153" s="100">
        <f t="shared" si="869"/>
        <v>120058.50283288096</v>
      </c>
      <c r="LB153" s="100">
        <f t="shared" si="870"/>
        <v>143003.77221986346</v>
      </c>
      <c r="LC153" s="100">
        <f t="shared" si="871"/>
        <v>161345.86445414246</v>
      </c>
      <c r="LD153" s="100">
        <f t="shared" si="872"/>
        <v>178054.42713130129</v>
      </c>
      <c r="LE153" s="100">
        <f t="shared" si="873"/>
        <v>191088.33243545154</v>
      </c>
      <c r="LF153" s="100">
        <f t="shared" si="874"/>
        <v>199749.21591201329</v>
      </c>
      <c r="LG153" s="100">
        <f t="shared" si="875"/>
        <v>204088.17962966437</v>
      </c>
      <c r="LH153" s="100">
        <f t="shared" si="876"/>
        <v>204551.7433399393</v>
      </c>
      <c r="LI153" s="100">
        <f t="shared" si="877"/>
        <v>201776.13299172182</v>
      </c>
      <c r="LJ153" s="100">
        <f t="shared" si="878"/>
        <v>196467.14798249188</v>
      </c>
      <c r="LK153" s="100">
        <f t="shared" si="879"/>
        <v>189330.50334354979</v>
      </c>
      <c r="LL153" s="100">
        <f t="shared" si="880"/>
        <v>181032.57508420598</v>
      </c>
      <c r="LM153" s="100">
        <f t="shared" si="881"/>
        <v>172179.22119742067</v>
      </c>
      <c r="LN153" s="100">
        <f t="shared" si="882"/>
        <v>163304.55743081504</v>
      </c>
      <c r="LO153" s="100">
        <f t="shared" si="883"/>
        <v>154864.14273326733</v>
      </c>
      <c r="LP153" s="100">
        <f t="shared" si="884"/>
        <v>147229.02255554427</v>
      </c>
      <c r="LQ153" s="100">
        <f t="shared" si="885"/>
        <v>140679.13686163747</v>
      </c>
      <c r="LR153" s="100">
        <f t="shared" si="886"/>
        <v>135396.95057902733</v>
      </c>
      <c r="LS153" s="100">
        <f t="shared" si="887"/>
        <v>149877.66806475079</v>
      </c>
      <c r="LT153" s="100">
        <f t="shared" si="888"/>
        <v>196340.58803248138</v>
      </c>
      <c r="LU153" s="100">
        <f t="shared" si="889"/>
        <v>217152.68440492894</v>
      </c>
      <c r="LV153" s="100">
        <f t="shared" si="890"/>
        <v>231008.38796797022</v>
      </c>
      <c r="LW153" s="100">
        <f t="shared" si="891"/>
        <v>236818.80103010108</v>
      </c>
      <c r="LX153" s="100">
        <f t="shared" si="892"/>
        <v>234938.40450721927</v>
      </c>
      <c r="LY153" s="100">
        <f t="shared" si="893"/>
        <v>226631.8025154981</v>
      </c>
      <c r="LZ153" s="100">
        <f t="shared" si="894"/>
        <v>213679.31588826331</v>
      </c>
      <c r="MA153" s="100">
        <f t="shared" si="895"/>
        <v>198071.45230586978</v>
      </c>
      <c r="MB153" s="100">
        <f t="shared" si="896"/>
        <v>181758.8787818171</v>
      </c>
      <c r="MC153" s="100">
        <f t="shared" si="897"/>
        <v>166430.78828839172</v>
      </c>
      <c r="MD153" s="100">
        <f t="shared" si="898"/>
        <v>153309.16005626277</v>
      </c>
      <c r="ME153" s="100">
        <f t="shared" si="899"/>
        <v>142986.15861264331</v>
      </c>
      <c r="MF153" s="100">
        <f t="shared" si="900"/>
        <v>135379.52468115196</v>
      </c>
      <c r="MG153" s="100">
        <f t="shared" si="901"/>
        <v>129868.05990909472</v>
      </c>
      <c r="MH153" s="100">
        <f t="shared" si="902"/>
        <v>125565.81332387899</v>
      </c>
      <c r="MI153" s="100">
        <f t="shared" si="903"/>
        <v>121602.24074825304</v>
      </c>
      <c r="MJ153" s="100">
        <f t="shared" si="904"/>
        <v>117300.67048764574</v>
      </c>
      <c r="MK153" s="100"/>
      <c r="ML153" s="100"/>
      <c r="MM153" s="100"/>
      <c r="MN153" s="100"/>
      <c r="MO153" s="100"/>
      <c r="MP153" s="100"/>
      <c r="MQ153" s="100"/>
      <c r="MR153" s="100"/>
      <c r="MS153" s="100"/>
      <c r="MT153" s="100"/>
      <c r="MU153" s="100"/>
      <c r="MV153" s="100"/>
      <c r="MW153" s="100"/>
      <c r="MX153" s="100"/>
      <c r="MY153" s="100"/>
      <c r="MZ153" s="100"/>
      <c r="NA153" s="100"/>
      <c r="NG153" s="96">
        <f>HLOOKUP(NG83,'M10'!$C$5:$BX$13,($KG$271+1),FALSE)</f>
        <v>0.6</v>
      </c>
      <c r="NH153" s="96">
        <f>HLOOKUP(NH83,'M10'!$C$5:$BX$13,($KG$271+1),FALSE)</f>
        <v>0.8</v>
      </c>
      <c r="NI153" s="96">
        <f>HLOOKUP(NI83,'M10'!$C$5:$BX$13,($KG$271+1),FALSE)</f>
        <v>0.85</v>
      </c>
      <c r="NJ153" s="96">
        <f>HLOOKUP(NJ83,'M10'!$C$5:$BX$13,($KG$271+1),FALSE)</f>
        <v>0.85</v>
      </c>
      <c r="NK153" s="96">
        <f>HLOOKUP(NK83,'M10'!$C$5:$BX$13,($KG$271+1),FALSE)</f>
        <v>1</v>
      </c>
      <c r="NL153" s="96">
        <f>HLOOKUP(NL83,'M10'!$C$5:$BX$13,($KG$271+1),FALSE)</f>
        <v>1</v>
      </c>
      <c r="NM153" s="96">
        <f>HLOOKUP(NM83,'M10'!$C$5:$BX$13,($KG$271+1),FALSE)</f>
        <v>1</v>
      </c>
      <c r="NN153" s="96">
        <f>HLOOKUP(NN83,'M10'!$C$5:$BX$13,($KG$271+1),FALSE)</f>
        <v>1</v>
      </c>
      <c r="NO153" s="96">
        <f>HLOOKUP(NO83,'M10'!$C$5:$BX$13,($KG$271+1),FALSE)</f>
        <v>1</v>
      </c>
      <c r="NP153" s="96">
        <f>HLOOKUP(NP83,'M10'!$C$5:$BX$13,($KG$271+1),FALSE)</f>
        <v>1</v>
      </c>
      <c r="NQ153" s="96">
        <f>HLOOKUP(NQ83,'M10'!$C$5:$BX$13,($KG$271+1),FALSE)</f>
        <v>1</v>
      </c>
      <c r="NR153" s="96">
        <f>HLOOKUP(NR83,'M10'!$C$5:$BX$13,($KG$271+1),FALSE)</f>
        <v>1</v>
      </c>
      <c r="NS153" s="96">
        <f>HLOOKUP(NS83,'M10'!$C$5:$BX$13,($KG$271+1),FALSE)</f>
        <v>1</v>
      </c>
      <c r="NT153" s="96">
        <f>HLOOKUP(NT83,'M10'!$C$5:$BX$13,($KG$271+1),FALSE)</f>
        <v>1</v>
      </c>
      <c r="NU153" s="96">
        <f>HLOOKUP(NU83,'M10'!$C$5:$BX$13,($KG$271+1),FALSE)</f>
        <v>1</v>
      </c>
      <c r="NV153" s="96">
        <f>HLOOKUP(NV83,'M10'!$C$5:$BX$13,($KG$271+1),FALSE)</f>
        <v>1</v>
      </c>
      <c r="NW153" s="96">
        <f>HLOOKUP(NW83,'M10'!$C$5:$BX$13,($KG$271+1),FALSE)</f>
        <v>1</v>
      </c>
      <c r="NX153" s="96">
        <f>HLOOKUP(NX83,'M10'!$C$5:$BX$13,($KG$271+1),FALSE)</f>
        <v>1</v>
      </c>
      <c r="NY153" s="96">
        <f>HLOOKUP(NY83,'M10'!$C$5:$BX$13,($KG$271+1),FALSE)</f>
        <v>1</v>
      </c>
      <c r="NZ153" s="96">
        <f>HLOOKUP(NZ83,'M10'!$C$5:$BX$13,($KG$271+1),FALSE)</f>
        <v>1</v>
      </c>
      <c r="OA153" s="96">
        <f>HLOOKUP(OA83,'M10'!$C$5:$BX$13,($KG$271+1),FALSE)</f>
        <v>1</v>
      </c>
      <c r="OB153" s="96">
        <f>HLOOKUP(OB83,'M10'!$C$5:$BX$13,($KG$271+1),FALSE)</f>
        <v>1</v>
      </c>
      <c r="OC153" s="96">
        <f>HLOOKUP(OC83,'M10'!$C$5:$BX$13,($KG$271+1),FALSE)</f>
        <v>1</v>
      </c>
      <c r="OD153" s="96">
        <f>HLOOKUP(OD83,'M10'!$C$5:$BX$13,($KG$271+1),FALSE)</f>
        <v>1</v>
      </c>
      <c r="OE153" s="96">
        <f>HLOOKUP(OE83,'M10'!$C$5:$BX$13,($KG$271+1),FALSE)</f>
        <v>1</v>
      </c>
      <c r="OF153" s="96">
        <f>HLOOKUP(OF83,'M10'!$C$5:$BX$13,($KG$271+1),FALSE)</f>
        <v>1</v>
      </c>
      <c r="OG153" s="96">
        <f>HLOOKUP(OG83,'M10'!$C$5:$BX$13,($KG$271+1),FALSE)</f>
        <v>1</v>
      </c>
      <c r="OH153" s="96">
        <f>HLOOKUP(OH83,'M10'!$C$5:$BX$13,($KG$271+1),FALSE)</f>
        <v>1</v>
      </c>
      <c r="OI153" s="96">
        <f>HLOOKUP(OI83,'M10'!$C$5:$BX$13,($KG$271+1),FALSE)</f>
        <v>1</v>
      </c>
      <c r="OJ153" s="96">
        <f>HLOOKUP(OJ83,'M10'!$C$5:$BX$13,($KG$271+1),FALSE)</f>
        <v>1</v>
      </c>
      <c r="OK153" s="96">
        <f>HLOOKUP(OK83,'M10'!$C$5:$BX$13,($KG$271+1),FALSE)</f>
        <v>1</v>
      </c>
      <c r="OL153" s="96">
        <f>HLOOKUP(OL83,'M10'!$C$5:$BX$13,($KG$271+1),FALSE)</f>
        <v>1</v>
      </c>
      <c r="OM153" s="96">
        <f>HLOOKUP(OM83,'M10'!$C$5:$BX$13,($KG$271+1),FALSE)</f>
        <v>1</v>
      </c>
      <c r="ON153" s="96">
        <f>HLOOKUP(ON83,'M10'!$C$5:$BX$13,($KG$271+1),FALSE)</f>
        <v>1</v>
      </c>
      <c r="OO153" s="96">
        <f>HLOOKUP(OO83,'M10'!$C$5:$BX$13,($KG$271+1),FALSE)</f>
        <v>1</v>
      </c>
      <c r="OP153" s="96">
        <f>HLOOKUP(OP83,'M10'!$C$5:$BX$13,($KG$271+1),FALSE)</f>
        <v>1</v>
      </c>
      <c r="OQ153" s="96">
        <f>HLOOKUP(OQ83,'M10'!$C$5:$BX$13,($KG$271+1),FALSE)</f>
        <v>1</v>
      </c>
      <c r="OR153" s="96">
        <f>HLOOKUP(OR83,'M10'!$C$5:$BX$13,($KG$271+1),FALSE)</f>
        <v>1</v>
      </c>
      <c r="OS153" s="96">
        <f>HLOOKUP(OS83,'M10'!$C$5:$BX$13,($KG$271+1),FALSE)</f>
        <v>1</v>
      </c>
      <c r="OT153" s="96">
        <f>HLOOKUP(OT83,'M10'!$C$5:$BX$13,($KG$271+1),FALSE)</f>
        <v>1</v>
      </c>
      <c r="OU153" s="96">
        <f>HLOOKUP(OU83,'M10'!$C$5:$BX$13,($KG$271+1),FALSE)</f>
        <v>1</v>
      </c>
      <c r="OV153" s="96">
        <f>HLOOKUP(OV83,'M10'!$C$5:$BX$13,($KG$271+1),FALSE)</f>
        <v>1</v>
      </c>
      <c r="OW153" s="96">
        <f>HLOOKUP(OW83,'M10'!$C$5:$BX$13,($KG$271+1),FALSE)</f>
        <v>1</v>
      </c>
      <c r="OX153" s="96">
        <f>HLOOKUP(OX83,'M10'!$C$5:$BX$13,($KG$271+1),FALSE)</f>
        <v>1</v>
      </c>
      <c r="OY153" s="96">
        <f>HLOOKUP(OY83,'M10'!$C$5:$BX$13,($KG$271+1),FALSE)</f>
        <v>1</v>
      </c>
      <c r="OZ153" s="96">
        <f>HLOOKUP(OZ83,'M10'!$C$5:$BX$13,($KG$271+1),FALSE)</f>
        <v>1</v>
      </c>
      <c r="PA153" s="96">
        <f>HLOOKUP(PA83,'M10'!$C$5:$BX$13,($KG$271+1),FALSE)</f>
        <v>1</v>
      </c>
      <c r="PB153" s="96">
        <f>HLOOKUP(PB83,'M10'!$C$5:$BX$13,($KG$271+1),FALSE)</f>
        <v>1</v>
      </c>
      <c r="PC153" s="96">
        <f>HLOOKUP(PC83,'M10'!$C$5:$BX$13,($KG$271+1),FALSE)</f>
        <v>1</v>
      </c>
      <c r="PD153" s="96">
        <f>HLOOKUP(PD83,'M10'!$C$5:$BX$13,($KG$271+1),FALSE)</f>
        <v>1</v>
      </c>
      <c r="PE153" s="96">
        <f>HLOOKUP(PE83,'M10'!$C$5:$BX$13,($KG$271+1),FALSE)</f>
        <v>1</v>
      </c>
      <c r="PF153" s="96">
        <f>HLOOKUP(PF83,'M10'!$C$5:$BX$13,($KG$271+1),FALSE)</f>
        <v>1</v>
      </c>
      <c r="PG153" s="96">
        <f>HLOOKUP(PG83,'M10'!$C$5:$BX$13,($KG$271+1),FALSE)</f>
        <v>1</v>
      </c>
      <c r="PH153" s="96">
        <f>HLOOKUP(PH83,'M10'!$C$5:$BX$13,($KG$271+1),FALSE)</f>
        <v>1</v>
      </c>
    </row>
    <row r="154" spans="1:424" x14ac:dyDescent="0.2">
      <c r="A154" s="92"/>
      <c r="B154" s="92"/>
      <c r="C154" s="92">
        <v>16</v>
      </c>
      <c r="D154" s="98">
        <f t="shared" si="743"/>
        <v>317953.29909432132</v>
      </c>
      <c r="E154" s="98">
        <f t="shared" si="744"/>
        <v>182311.18816770197</v>
      </c>
      <c r="F154" s="98">
        <f t="shared" si="745"/>
        <v>331015.97613087954</v>
      </c>
      <c r="G154" s="98">
        <f t="shared" si="746"/>
        <v>417637.17148965708</v>
      </c>
      <c r="H154" s="98">
        <f t="shared" si="747"/>
        <v>410790.59040482389</v>
      </c>
      <c r="I154" s="98">
        <f t="shared" si="748"/>
        <v>353843.60860047431</v>
      </c>
      <c r="J154" s="98">
        <f t="shared" si="749"/>
        <v>274743.88854329265</v>
      </c>
      <c r="K154" s="98">
        <f t="shared" si="750"/>
        <v>221599.19598193053</v>
      </c>
      <c r="L154" s="98">
        <f t="shared" si="751"/>
        <v>202460.87388527274</v>
      </c>
      <c r="M154" s="98">
        <f t="shared" si="752"/>
        <v>220986.45951467674</v>
      </c>
      <c r="N154" s="98">
        <f t="shared" si="753"/>
        <v>256819.45699893957</v>
      </c>
      <c r="O154" s="98">
        <f t="shared" si="754"/>
        <v>294715.58307009784</v>
      </c>
      <c r="P154" s="98">
        <f t="shared" si="755"/>
        <v>328375.85722364188</v>
      </c>
      <c r="Q154" s="98">
        <f t="shared" si="756"/>
        <v>355995.55705752666</v>
      </c>
      <c r="R154" s="98">
        <f t="shared" si="757"/>
        <v>377550.95498228422</v>
      </c>
      <c r="S154" s="98">
        <f t="shared" si="758"/>
        <v>393658.00677909318</v>
      </c>
      <c r="T154" s="98">
        <f t="shared" si="759"/>
        <v>405110.49458246829</v>
      </c>
      <c r="U154" s="98">
        <f t="shared" si="760"/>
        <v>412694.10998267244</v>
      </c>
      <c r="V154" s="98">
        <f t="shared" si="761"/>
        <v>412694.10998267244</v>
      </c>
      <c r="W154" s="98">
        <f t="shared" si="762"/>
        <v>422054.9390051146</v>
      </c>
      <c r="X154" s="98">
        <f t="shared" si="763"/>
        <v>423966.07072112063</v>
      </c>
      <c r="Y154" s="98">
        <f t="shared" si="764"/>
        <v>424419.60886830289</v>
      </c>
      <c r="Z154" s="98">
        <f t="shared" si="765"/>
        <v>423658.2919208369</v>
      </c>
      <c r="AA154" s="98">
        <f t="shared" si="766"/>
        <v>421890.25810373062</v>
      </c>
      <c r="AB154" s="98">
        <f t="shared" si="767"/>
        <v>419293.09784272051</v>
      </c>
      <c r="AC154" s="98">
        <f t="shared" si="768"/>
        <v>416017.78865509585</v>
      </c>
      <c r="AD154" s="98">
        <f t="shared" si="769"/>
        <v>412192.33065551106</v>
      </c>
      <c r="AE154" s="98">
        <f t="shared" si="770"/>
        <v>407925.00761491823</v>
      </c>
      <c r="AF154" s="98">
        <f t="shared" si="771"/>
        <v>403307.25752357289</v>
      </c>
      <c r="AG154" s="98">
        <f t="shared" si="772"/>
        <v>398416.16793642787</v>
      </c>
      <c r="AH154" s="98">
        <f t="shared" si="773"/>
        <v>393316.62667351874</v>
      </c>
      <c r="AI154" s="98">
        <f t="shared" si="774"/>
        <v>388063.16455945745</v>
      </c>
      <c r="AJ154" s="98">
        <f t="shared" si="775"/>
        <v>382701.52786577947</v>
      </c>
      <c r="AK154" s="98">
        <f t="shared" si="776"/>
        <v>377270.01636401593</v>
      </c>
      <c r="AL154" s="98">
        <f t="shared" si="777"/>
        <v>371800.61981572752</v>
      </c>
      <c r="AM154" s="98">
        <f t="shared" si="778"/>
        <v>366319.98213252169</v>
      </c>
      <c r="AN154" s="98">
        <f t="shared" si="779"/>
        <v>378885.74987269333</v>
      </c>
      <c r="AO154" s="98">
        <f t="shared" si="780"/>
        <v>374752.44515289541</v>
      </c>
      <c r="AP154" s="98">
        <f t="shared" si="781"/>
        <v>370783.03244319861</v>
      </c>
      <c r="AQ154" s="98">
        <f t="shared" si="782"/>
        <v>365765.09315427038</v>
      </c>
      <c r="AR154" s="98">
        <f t="shared" si="783"/>
        <v>359849.26207903912</v>
      </c>
      <c r="AS154" s="98">
        <f t="shared" si="784"/>
        <v>353174.10868643282</v>
      </c>
      <c r="AT154" s="98">
        <f t="shared" si="785"/>
        <v>345866.09816925135</v>
      </c>
      <c r="AU154" s="98">
        <f t="shared" si="786"/>
        <v>338039.82650020445</v>
      </c>
      <c r="AV154" s="98">
        <f t="shared" si="787"/>
        <v>329798.45330621547</v>
      </c>
      <c r="AW154" s="98">
        <f t="shared" si="788"/>
        <v>321234.27153286955</v>
      </c>
      <c r="AX154" s="98">
        <f t="shared" si="789"/>
        <v>312429.36562523188</v>
      </c>
      <c r="AY154" s="98">
        <f t="shared" si="790"/>
        <v>303456.32057048427</v>
      </c>
      <c r="AZ154" s="98">
        <f t="shared" si="791"/>
        <v>294378.95290141122</v>
      </c>
      <c r="BA154" s="98">
        <f t="shared" si="792"/>
        <v>285253.04190172459</v>
      </c>
      <c r="BB154" s="98">
        <f t="shared" si="793"/>
        <v>276127.04502353829</v>
      </c>
      <c r="BC154" s="98">
        <f t="shared" si="794"/>
        <v>267042.78613796993</v>
      </c>
      <c r="BD154" s="98">
        <f t="shared" si="795"/>
        <v>258036.10888464641</v>
      </c>
      <c r="BE154" s="98">
        <f t="shared" si="796"/>
        <v>249137.49023219402</v>
      </c>
      <c r="BF154" s="98"/>
      <c r="BG154" s="98"/>
      <c r="BH154" s="98"/>
      <c r="BI154" s="98"/>
      <c r="BJ154" s="98"/>
      <c r="BK154" s="98"/>
      <c r="BL154" s="98"/>
      <c r="BM154" s="98"/>
      <c r="BN154" s="98"/>
      <c r="BO154" s="98"/>
      <c r="BP154" s="98"/>
      <c r="BQ154" s="98"/>
      <c r="BR154" s="98"/>
      <c r="BS154" s="98"/>
      <c r="BT154" s="98"/>
      <c r="BU154" s="92"/>
      <c r="BV154" s="92"/>
      <c r="BW154" s="92"/>
      <c r="BX154" s="92"/>
      <c r="BY154" s="92"/>
      <c r="BZ154" s="92">
        <f>HLOOKUP(BZ84,'M10'!$C$5:$BX$13,($EK$143+1),FALSE)</f>
        <v>0.9</v>
      </c>
      <c r="CA154" s="92">
        <f>HLOOKUP(CA84,'M10'!$C$5:$BX$13,($EK$143+1),FALSE)</f>
        <v>1</v>
      </c>
      <c r="CB154" s="92">
        <f>HLOOKUP(CB84,'M10'!$C$5:$BX$13,($EK$143+1),FALSE)</f>
        <v>1</v>
      </c>
      <c r="CC154" s="92">
        <f>HLOOKUP(CC84,'M10'!$C$5:$BX$13,($EK$143+1),FALSE)</f>
        <v>1</v>
      </c>
      <c r="CD154" s="92">
        <f>HLOOKUP(CD84,'M10'!$C$5:$BX$13,($EK$143+1),FALSE)</f>
        <v>1</v>
      </c>
      <c r="CE154" s="92">
        <f>HLOOKUP(CE84,'M10'!$C$5:$BX$13,($EK$143+1),FALSE)</f>
        <v>1</v>
      </c>
      <c r="CF154" s="92">
        <f>HLOOKUP(CF84,'M10'!$C$5:$BX$13,($EK$143+1),FALSE)</f>
        <v>1</v>
      </c>
      <c r="CG154" s="92">
        <f>HLOOKUP(CG84,'M10'!$C$5:$BX$13,($EK$143+1),FALSE)</f>
        <v>1</v>
      </c>
      <c r="CH154" s="92">
        <f>HLOOKUP(CH84,'M10'!$C$5:$BX$13,($EK$143+1),FALSE)</f>
        <v>1</v>
      </c>
      <c r="CI154" s="92">
        <f>HLOOKUP(CI84,'M10'!$C$5:$BX$13,($EK$143+1),FALSE)</f>
        <v>1</v>
      </c>
      <c r="CJ154" s="92">
        <f>HLOOKUP(CJ84,'M10'!$C$5:$BX$13,($EK$143+1),FALSE)</f>
        <v>1</v>
      </c>
      <c r="CK154" s="92">
        <f>HLOOKUP(CK84,'M10'!$C$5:$BX$13,($EK$143+1),FALSE)</f>
        <v>1</v>
      </c>
      <c r="CL154" s="92">
        <f>HLOOKUP(CL84,'M10'!$C$5:$BX$13,($EK$143+1),FALSE)</f>
        <v>1</v>
      </c>
      <c r="CM154" s="92">
        <f>HLOOKUP(CM84,'M10'!$C$5:$BX$13,($EK$143+1),FALSE)</f>
        <v>1</v>
      </c>
      <c r="CN154" s="92">
        <f>HLOOKUP(CN84,'M10'!$C$5:$BX$13,($EK$143+1),FALSE)</f>
        <v>1</v>
      </c>
      <c r="CO154" s="92">
        <f>HLOOKUP(CO84,'M10'!$C$5:$BX$13,($EK$143+1),FALSE)</f>
        <v>1</v>
      </c>
      <c r="CP154" s="92">
        <f>HLOOKUP(CP84,'M10'!$C$5:$BX$13,($EK$143+1),FALSE)</f>
        <v>1</v>
      </c>
      <c r="CQ154" s="92">
        <f>HLOOKUP(CQ84,'M10'!$C$5:$BX$13,($EK$143+1),FALSE)</f>
        <v>1</v>
      </c>
      <c r="CR154" s="92">
        <f>HLOOKUP(CR84,'M10'!$C$5:$BX$13,($EK$143+1),FALSE)</f>
        <v>1</v>
      </c>
      <c r="CS154" s="92">
        <f>HLOOKUP(CS84,'M10'!$C$5:$BX$13,($EK$143+1),FALSE)</f>
        <v>1</v>
      </c>
      <c r="CT154" s="92">
        <f>HLOOKUP(CT84,'M10'!$C$5:$BX$13,($EK$143+1),FALSE)</f>
        <v>1</v>
      </c>
      <c r="CU154" s="92">
        <f>HLOOKUP(CU84,'M10'!$C$5:$BX$13,($EK$143+1),FALSE)</f>
        <v>1</v>
      </c>
      <c r="CV154" s="92">
        <f>HLOOKUP(CV84,'M10'!$C$5:$BX$13,($EK$143+1),FALSE)</f>
        <v>1</v>
      </c>
      <c r="CW154" s="92">
        <f>HLOOKUP(CW84,'M10'!$C$5:$BX$13,($EK$143+1),FALSE)</f>
        <v>1</v>
      </c>
      <c r="CX154" s="92">
        <f>HLOOKUP(CX84,'M10'!$C$5:$BX$13,($EK$143+1),FALSE)</f>
        <v>1</v>
      </c>
      <c r="CY154" s="92">
        <f>HLOOKUP(CY84,'M10'!$C$5:$BX$13,($EK$143+1),FALSE)</f>
        <v>1</v>
      </c>
      <c r="CZ154" s="92">
        <f>HLOOKUP(CZ84,'M10'!$C$5:$BX$13,($EK$143+1),FALSE)</f>
        <v>1</v>
      </c>
      <c r="DA154" s="92">
        <f>HLOOKUP(DA84,'M10'!$C$5:$BX$13,($EK$143+1),FALSE)</f>
        <v>1</v>
      </c>
      <c r="DB154" s="92">
        <f>HLOOKUP(DB84,'M10'!$C$5:$BX$13,($EK$143+1),FALSE)</f>
        <v>1</v>
      </c>
      <c r="DC154" s="92">
        <f>HLOOKUP(DC84,'M10'!$C$5:$BX$13,($EK$143+1),FALSE)</f>
        <v>1</v>
      </c>
      <c r="DD154" s="92">
        <f>HLOOKUP(DD84,'M10'!$C$5:$BX$13,($EK$143+1),FALSE)</f>
        <v>1</v>
      </c>
      <c r="DE154" s="92">
        <f>HLOOKUP(DE84,'M10'!$C$5:$BX$13,($EK$143+1),FALSE)</f>
        <v>1</v>
      </c>
      <c r="DF154" s="92">
        <f>HLOOKUP(DF84,'M10'!$C$5:$BX$13,($EK$143+1),FALSE)</f>
        <v>1</v>
      </c>
      <c r="DG154" s="92">
        <f>HLOOKUP(DG84,'M10'!$C$5:$BX$13,($EK$143+1),FALSE)</f>
        <v>1</v>
      </c>
      <c r="DH154" s="92">
        <f>HLOOKUP(DH84,'M10'!$C$5:$BX$13,($EK$143+1),FALSE)</f>
        <v>1</v>
      </c>
      <c r="DI154" s="92">
        <f>HLOOKUP(DI84,'M10'!$C$5:$BX$13,($EK$143+1),FALSE)</f>
        <v>1</v>
      </c>
      <c r="DJ154" s="92">
        <f>HLOOKUP(DJ84,'M10'!$C$5:$BX$13,($EK$143+1),FALSE)</f>
        <v>1</v>
      </c>
      <c r="DK154" s="92">
        <f>HLOOKUP(DK84,'M10'!$C$5:$BX$13,($EK$143+1),FALSE)</f>
        <v>1</v>
      </c>
      <c r="DL154" s="92">
        <f>HLOOKUP(DL84,'M10'!$C$5:$BX$13,($EK$143+1),FALSE)</f>
        <v>1</v>
      </c>
      <c r="DM154" s="92">
        <f>HLOOKUP(DM84,'M10'!$C$5:$BX$13,($EK$143+1),FALSE)</f>
        <v>1</v>
      </c>
      <c r="DN154" s="92">
        <f>HLOOKUP(DN84,'M10'!$C$5:$BX$13,($EK$143+1),FALSE)</f>
        <v>1</v>
      </c>
      <c r="DO154" s="92">
        <f>HLOOKUP(DO84,'M10'!$C$5:$BX$13,($EK$143+1),FALSE)</f>
        <v>1</v>
      </c>
      <c r="DP154" s="92">
        <f>HLOOKUP(DP84,'M10'!$C$5:$BX$13,($EK$143+1),FALSE)</f>
        <v>1</v>
      </c>
      <c r="DQ154" s="92">
        <f>HLOOKUP(DQ84,'M10'!$C$5:$BX$13,($EK$143+1),FALSE)</f>
        <v>1</v>
      </c>
      <c r="DR154" s="92">
        <f>HLOOKUP(DR84,'M10'!$C$5:$BX$13,($EK$143+1),FALSE)</f>
        <v>1</v>
      </c>
      <c r="DS154" s="92">
        <f>HLOOKUP(DS84,'M10'!$C$5:$BX$13,($EK$143+1),FALSE)</f>
        <v>1</v>
      </c>
      <c r="DT154" s="92">
        <f>HLOOKUP(DT84,'M10'!$C$5:$BX$13,($EK$143+1),FALSE)</f>
        <v>1</v>
      </c>
      <c r="DU154" s="92">
        <f>HLOOKUP(DU84,'M10'!$C$5:$BX$13,($EK$143+1),FALSE)</f>
        <v>1</v>
      </c>
      <c r="DV154" s="92">
        <f>HLOOKUP(DV84,'M10'!$C$5:$BX$13,($EK$143+1),FALSE)</f>
        <v>1</v>
      </c>
      <c r="DW154" s="92">
        <f>HLOOKUP(DW84,'M10'!$C$5:$BX$13,($EK$143+1),FALSE)</f>
        <v>1</v>
      </c>
      <c r="DX154" s="92">
        <f>HLOOKUP(DX84,'M10'!$C$5:$BX$13,($EK$143+1),FALSE)</f>
        <v>1</v>
      </c>
      <c r="DY154" s="92">
        <f>HLOOKUP(DY84,'M10'!$C$5:$BX$13,($EK$143+1),FALSE)</f>
        <v>1</v>
      </c>
      <c r="DZ154" s="92">
        <f>HLOOKUP(DZ84,'M10'!$C$5:$BX$13,($EK$143+1),FALSE)</f>
        <v>1</v>
      </c>
      <c r="EA154" s="92">
        <f>HLOOKUP(EA84,'M10'!$C$5:$BX$13,($EK$143+1),FALSE)</f>
        <v>1</v>
      </c>
      <c r="EB154" s="92"/>
      <c r="EC154" s="92"/>
      <c r="ED154" s="92"/>
      <c r="EE154" s="92"/>
      <c r="EF154" s="92"/>
      <c r="EG154" s="92"/>
      <c r="EH154" s="92"/>
      <c r="EI154" s="92"/>
      <c r="EJ154" s="92"/>
      <c r="EK154" s="92"/>
      <c r="EL154" s="92"/>
      <c r="EM154" s="92"/>
      <c r="EN154" s="92"/>
      <c r="EO154" s="92"/>
      <c r="EP154" s="92"/>
      <c r="EU154" s="94"/>
      <c r="EV154" s="94"/>
      <c r="EW154" s="94"/>
      <c r="EX154" s="102">
        <v>16</v>
      </c>
      <c r="EY154" s="99">
        <f t="shared" si="797"/>
        <v>96108.416874254122</v>
      </c>
      <c r="EZ154" s="99">
        <f t="shared" si="798"/>
        <v>99352.286260786888</v>
      </c>
      <c r="FA154" s="99">
        <f t="shared" si="799"/>
        <v>177004.25628691859</v>
      </c>
      <c r="FB154" s="99">
        <f t="shared" si="800"/>
        <v>96815.088931284758</v>
      </c>
      <c r="FC154" s="99">
        <f t="shared" si="801"/>
        <v>190914.548179295</v>
      </c>
      <c r="FD154" s="99">
        <f t="shared" si="802"/>
        <v>240338.60381209021</v>
      </c>
      <c r="FE154" s="99">
        <f t="shared" si="803"/>
        <v>188710.848810514</v>
      </c>
      <c r="FF154" s="99">
        <f t="shared" si="804"/>
        <v>139013.86230728147</v>
      </c>
      <c r="FG154" s="99">
        <f t="shared" si="805"/>
        <v>172877.86861550834</v>
      </c>
      <c r="FH154" s="99">
        <f t="shared" si="806"/>
        <v>237973.88211956961</v>
      </c>
      <c r="FI154" s="99">
        <f t="shared" si="807"/>
        <v>292645.34031458938</v>
      </c>
      <c r="FJ154" s="99">
        <f t="shared" si="808"/>
        <v>316567.68306565471</v>
      </c>
      <c r="FK154" s="99">
        <f t="shared" si="809"/>
        <v>318769.69221105106</v>
      </c>
      <c r="FL154" s="99">
        <f t="shared" si="810"/>
        <v>305831.53514502692</v>
      </c>
      <c r="FM154" s="99">
        <f t="shared" si="811"/>
        <v>287247.1056320077</v>
      </c>
      <c r="FN154" s="99">
        <f t="shared" si="812"/>
        <v>264105.77590498334</v>
      </c>
      <c r="FO154" s="99">
        <f t="shared" si="813"/>
        <v>239614.54406897246</v>
      </c>
      <c r="FP154" s="99">
        <f t="shared" si="814"/>
        <v>224536.09240383701</v>
      </c>
      <c r="FQ154" s="99">
        <f t="shared" si="815"/>
        <v>224536.09240383701</v>
      </c>
      <c r="FR154" s="99">
        <f t="shared" si="816"/>
        <v>211266.99413576338</v>
      </c>
      <c r="FS154" s="99">
        <f t="shared" si="817"/>
        <v>211667.44320141978</v>
      </c>
      <c r="FT154" s="99">
        <f t="shared" si="818"/>
        <v>215712.79664706462</v>
      </c>
      <c r="FU154" s="99">
        <f t="shared" si="819"/>
        <v>222310.09075825571</v>
      </c>
      <c r="FV154" s="99">
        <f t="shared" si="820"/>
        <v>230432.52254467056</v>
      </c>
      <c r="FW154" s="99">
        <f t="shared" si="821"/>
        <v>239245.7186581619</v>
      </c>
      <c r="FX154" s="99">
        <f t="shared" si="822"/>
        <v>248134.4695093949</v>
      </c>
      <c r="FY154" s="99">
        <f t="shared" si="823"/>
        <v>256677.65141160044</v>
      </c>
      <c r="FZ154" s="99">
        <f t="shared" si="824"/>
        <v>264606.66504304582</v>
      </c>
      <c r="GA154" s="99">
        <f t="shared" si="825"/>
        <v>271765.02299535432</v>
      </c>
      <c r="GB154" s="99">
        <f t="shared" si="826"/>
        <v>278075.22969529318</v>
      </c>
      <c r="GC154" s="99">
        <f t="shared" si="827"/>
        <v>283513.69918903633</v>
      </c>
      <c r="GD154" s="99">
        <f t="shared" si="828"/>
        <v>288092.53097511752</v>
      </c>
      <c r="GE154" s="99">
        <f t="shared" si="829"/>
        <v>291846.57983384485</v>
      </c>
      <c r="GF154" s="99">
        <f t="shared" si="830"/>
        <v>294824.42331574531</v>
      </c>
      <c r="GG154" s="99">
        <f t="shared" si="831"/>
        <v>297082.13101069874</v>
      </c>
      <c r="GH154" s="99">
        <f t="shared" si="832"/>
        <v>298679.02288044221</v>
      </c>
      <c r="GI154" s="99">
        <f t="shared" si="833"/>
        <v>338525.66711202252</v>
      </c>
      <c r="GJ154" s="99">
        <f t="shared" si="834"/>
        <v>356713.90703518287</v>
      </c>
      <c r="GK154" s="99">
        <f t="shared" si="835"/>
        <v>358799.22355586279</v>
      </c>
      <c r="GL154" s="99">
        <f t="shared" si="836"/>
        <v>356724.13421970408</v>
      </c>
      <c r="GM154" s="99">
        <f t="shared" si="837"/>
        <v>350978.09294209298</v>
      </c>
      <c r="GN154" s="99">
        <f t="shared" si="838"/>
        <v>342087.31733467296</v>
      </c>
      <c r="GO154" s="99">
        <f t="shared" si="839"/>
        <v>330586.36845224956</v>
      </c>
      <c r="GP154" s="99">
        <f t="shared" si="840"/>
        <v>316997.30827759276</v>
      </c>
      <c r="GQ154" s="99">
        <f t="shared" si="841"/>
        <v>301815.04079032311</v>
      </c>
      <c r="GR154" s="99">
        <f t="shared" si="842"/>
        <v>285497.64382062317</v>
      </c>
      <c r="GS154" s="99">
        <f t="shared" si="843"/>
        <v>268460.66026433627</v>
      </c>
      <c r="GT154" s="99">
        <f t="shared" si="844"/>
        <v>251074.45939784287</v>
      </c>
      <c r="GU154" s="99">
        <f t="shared" si="845"/>
        <v>233663.90759368092</v>
      </c>
      <c r="GV154" s="99">
        <f t="shared" si="846"/>
        <v>216509.70213573152</v>
      </c>
      <c r="GW154" s="99">
        <f t="shared" si="847"/>
        <v>199850.81948400117</v>
      </c>
      <c r="GX154" s="99">
        <f t="shared" si="848"/>
        <v>183887.60760207693</v>
      </c>
      <c r="GY154" s="99">
        <f t="shared" si="849"/>
        <v>169746.83194334351</v>
      </c>
      <c r="GZ154" s="99">
        <f t="shared" si="850"/>
        <v>155624.52165171027</v>
      </c>
      <c r="HA154" s="99"/>
      <c r="HB154" s="99"/>
      <c r="HC154" s="99"/>
      <c r="HD154" s="99"/>
      <c r="HE154" s="99"/>
      <c r="HF154" s="99"/>
      <c r="HG154" s="99"/>
      <c r="HH154" s="99"/>
      <c r="HI154" s="99"/>
      <c r="HJ154" s="99"/>
      <c r="HK154" s="99"/>
      <c r="HL154" s="99"/>
      <c r="HM154" s="99"/>
      <c r="HN154" s="99"/>
      <c r="HO154" s="99"/>
      <c r="HP154" s="99"/>
      <c r="HQ154" s="99"/>
      <c r="HR154" s="94"/>
      <c r="HS154" s="94"/>
      <c r="HT154" s="94"/>
      <c r="HU154" s="94"/>
      <c r="HV154" s="94"/>
      <c r="HW154" s="94">
        <f>HLOOKUP(HW84,'M10'!$C$5:$BX$13,($KA$141+1),FALSE)</f>
        <v>0.8</v>
      </c>
      <c r="HX154" s="94">
        <f>HLOOKUP(HX84,'M10'!$C$5:$BX$13,($KA$141+1),FALSE)</f>
        <v>0.9</v>
      </c>
      <c r="HY154" s="94">
        <f>HLOOKUP(HY84,'M10'!$C$5:$BX$13,($KA$141+1),FALSE)</f>
        <v>0.95</v>
      </c>
      <c r="HZ154" s="94">
        <f>HLOOKUP(HZ84,'M10'!$C$5:$BX$13,($KA$141+1),FALSE)</f>
        <v>0.95</v>
      </c>
      <c r="IA154" s="94">
        <f>HLOOKUP(IA84,'M10'!$C$5:$BX$13,($KA$141+1),FALSE)</f>
        <v>1</v>
      </c>
      <c r="IB154" s="94">
        <f>HLOOKUP(IB84,'M10'!$C$5:$BX$13,($KA$141+1),FALSE)</f>
        <v>1</v>
      </c>
      <c r="IC154" s="94">
        <f>HLOOKUP(IC84,'M10'!$C$5:$BX$13,($KA$141+1),FALSE)</f>
        <v>1</v>
      </c>
      <c r="ID154" s="94">
        <f>HLOOKUP(ID84,'M10'!$C$5:$BX$13,($KA$141+1),FALSE)</f>
        <v>1</v>
      </c>
      <c r="IE154" s="94">
        <f>HLOOKUP(IE84,'M10'!$C$5:$BX$13,($KA$141+1),FALSE)</f>
        <v>1</v>
      </c>
      <c r="IF154" s="94">
        <f>HLOOKUP(IF84,'M10'!$C$5:$BX$13,($KA$141+1),FALSE)</f>
        <v>1</v>
      </c>
      <c r="IG154" s="94">
        <f>HLOOKUP(IG84,'M10'!$C$5:$BX$13,($KA$141+1),FALSE)</f>
        <v>1</v>
      </c>
      <c r="IH154" s="94">
        <f>HLOOKUP(IH84,'M10'!$C$5:$BX$13,($KA$141+1),FALSE)</f>
        <v>1</v>
      </c>
      <c r="II154" s="94">
        <f>HLOOKUP(II84,'M10'!$C$5:$BX$13,($KA$141+1),FALSE)</f>
        <v>1</v>
      </c>
      <c r="IJ154" s="94">
        <f>HLOOKUP(IJ84,'M10'!$C$5:$BX$13,($KA$141+1),FALSE)</f>
        <v>1</v>
      </c>
      <c r="IK154" s="94">
        <f>HLOOKUP(IK84,'M10'!$C$5:$BX$13,($KA$141+1),FALSE)</f>
        <v>1</v>
      </c>
      <c r="IL154" s="94">
        <f>HLOOKUP(IL84,'M10'!$C$5:$BX$13,($KA$141+1),FALSE)</f>
        <v>1</v>
      </c>
      <c r="IM154" s="94">
        <f>HLOOKUP(IM84,'M10'!$C$5:$BX$13,($KA$141+1),FALSE)</f>
        <v>1</v>
      </c>
      <c r="IN154" s="94">
        <f>HLOOKUP(IN84,'M10'!$C$5:$BX$13,($KA$141+1),FALSE)</f>
        <v>1</v>
      </c>
      <c r="IO154" s="94">
        <f>HLOOKUP(IO84,'M10'!$C$5:$BX$13,($KA$141+1),FALSE)</f>
        <v>1</v>
      </c>
      <c r="IP154" s="94">
        <f>HLOOKUP(IP84,'M10'!$C$5:$BX$13,($KA$141+1),FALSE)</f>
        <v>1</v>
      </c>
      <c r="IQ154" s="94">
        <f>HLOOKUP(IQ84,'M10'!$C$5:$BX$13,($KA$141+1),FALSE)</f>
        <v>1</v>
      </c>
      <c r="IR154" s="94">
        <f>HLOOKUP(IR84,'M10'!$C$5:$BX$13,($KA$141+1),FALSE)</f>
        <v>1</v>
      </c>
      <c r="IS154" s="94">
        <f>HLOOKUP(IS84,'M10'!$C$5:$BX$13,($KA$141+1),FALSE)</f>
        <v>1</v>
      </c>
      <c r="IT154" s="94">
        <f>HLOOKUP(IT84,'M10'!$C$5:$BX$13,($KA$141+1),FALSE)</f>
        <v>1</v>
      </c>
      <c r="IU154" s="94">
        <f>HLOOKUP(IU84,'M10'!$C$5:$BX$13,($KA$141+1),FALSE)</f>
        <v>1</v>
      </c>
      <c r="IV154" s="94">
        <f>HLOOKUP(IV84,'M10'!$C$5:$BX$13,($KA$141+1),FALSE)</f>
        <v>1</v>
      </c>
      <c r="IW154" s="94">
        <f>HLOOKUP(IW84,'M10'!$C$5:$BX$13,($KA$141+1),FALSE)</f>
        <v>1</v>
      </c>
      <c r="IX154" s="94">
        <f>HLOOKUP(IX84,'M10'!$C$5:$BX$13,($KA$141+1),FALSE)</f>
        <v>1</v>
      </c>
      <c r="IY154" s="94">
        <f>HLOOKUP(IY84,'M10'!$C$5:$BX$13,($KA$141+1),FALSE)</f>
        <v>1</v>
      </c>
      <c r="IZ154" s="94">
        <f>HLOOKUP(IZ84,'M10'!$C$5:$BX$13,($KA$141+1),FALSE)</f>
        <v>1</v>
      </c>
      <c r="JA154" s="94">
        <f>HLOOKUP(JA84,'M10'!$C$5:$BX$13,($KA$141+1),FALSE)</f>
        <v>1</v>
      </c>
      <c r="JB154" s="94">
        <f>HLOOKUP(JB84,'M10'!$C$5:$BX$13,($KA$141+1),FALSE)</f>
        <v>1</v>
      </c>
      <c r="JC154" s="94">
        <f>HLOOKUP(JC84,'M10'!$C$5:$BX$13,($KA$141+1),FALSE)</f>
        <v>1</v>
      </c>
      <c r="JD154" s="94">
        <f>HLOOKUP(JD84,'M10'!$C$5:$BX$13,($KA$141+1),FALSE)</f>
        <v>1</v>
      </c>
      <c r="JE154" s="94">
        <f>HLOOKUP(JE84,'M10'!$C$5:$BX$13,($KA$141+1),FALSE)</f>
        <v>1</v>
      </c>
      <c r="JF154" s="94">
        <f>HLOOKUP(JF84,'M10'!$C$5:$BX$13,($KA$141+1),FALSE)</f>
        <v>1</v>
      </c>
      <c r="JG154" s="94">
        <f>HLOOKUP(JG84,'M10'!$C$5:$BX$13,($KA$141+1),FALSE)</f>
        <v>1</v>
      </c>
      <c r="JH154" s="94">
        <f>HLOOKUP(JH84,'M10'!$C$5:$BX$13,($KA$141+1),FALSE)</f>
        <v>1</v>
      </c>
      <c r="JI154" s="94">
        <f>HLOOKUP(JI84,'M10'!$C$5:$BX$13,($KA$141+1),FALSE)</f>
        <v>1</v>
      </c>
      <c r="JJ154" s="94">
        <f>HLOOKUP(JJ84,'M10'!$C$5:$BX$13,($KA$141+1),FALSE)</f>
        <v>1</v>
      </c>
      <c r="JK154" s="94">
        <f>HLOOKUP(JK84,'M10'!$C$5:$BX$13,($KA$141+1),FALSE)</f>
        <v>1</v>
      </c>
      <c r="JL154" s="94">
        <f>HLOOKUP(JL84,'M10'!$C$5:$BX$13,($KA$141+1),FALSE)</f>
        <v>1</v>
      </c>
      <c r="JM154" s="94">
        <f>HLOOKUP(JM84,'M10'!$C$5:$BX$13,($KA$141+1),FALSE)</f>
        <v>1</v>
      </c>
      <c r="JN154" s="94">
        <f>HLOOKUP(JN84,'M10'!$C$5:$BX$13,($KA$141+1),FALSE)</f>
        <v>1</v>
      </c>
      <c r="JO154" s="94">
        <f>HLOOKUP(JO84,'M10'!$C$5:$BX$13,($KA$141+1),FALSE)</f>
        <v>1</v>
      </c>
      <c r="JP154" s="94">
        <f>HLOOKUP(JP84,'M10'!$C$5:$BX$13,($KA$141+1),FALSE)</f>
        <v>1</v>
      </c>
      <c r="JQ154" s="94">
        <f>HLOOKUP(JQ84,'M10'!$C$5:$BX$13,($KA$141+1),FALSE)</f>
        <v>1</v>
      </c>
      <c r="JR154" s="94">
        <f>HLOOKUP(JR84,'M10'!$C$5:$BX$13,($KA$141+1),FALSE)</f>
        <v>1</v>
      </c>
      <c r="JS154" s="94">
        <f>HLOOKUP(JS84,'M10'!$C$5:$BX$13,($KA$141+1),FALSE)</f>
        <v>1</v>
      </c>
      <c r="JT154" s="94">
        <f>HLOOKUP(JT84,'M10'!$C$5:$BX$13,($KA$141+1),FALSE)</f>
        <v>1</v>
      </c>
      <c r="JU154" s="94">
        <f>HLOOKUP(JU84,'M10'!$C$5:$BX$13,($KA$141+1),FALSE)</f>
        <v>1</v>
      </c>
      <c r="JV154" s="94">
        <f>HLOOKUP(JV84,'M10'!$C$5:$BX$13,($KA$141+1),FALSE)</f>
        <v>1</v>
      </c>
      <c r="JW154" s="94">
        <f>HLOOKUP(JW84,'M10'!$C$5:$BX$13,($KA$141+1),FALSE)</f>
        <v>0.95</v>
      </c>
      <c r="JX154" s="94">
        <f>HLOOKUP(JX84,'M10'!$C$5:$BX$13,($KA$141+1),FALSE)</f>
        <v>0.95</v>
      </c>
      <c r="JY154" s="94"/>
      <c r="JZ154" s="94"/>
      <c r="KA154" s="94"/>
      <c r="KH154" s="96">
        <v>16</v>
      </c>
      <c r="KI154" s="100">
        <f t="shared" si="851"/>
        <v>40782.936723311264</v>
      </c>
      <c r="KJ154" s="100">
        <f t="shared" si="852"/>
        <v>84640.742007202425</v>
      </c>
      <c r="KK154" s="100">
        <f t="shared" si="853"/>
        <v>91449.559746290426</v>
      </c>
      <c r="KL154" s="100">
        <f t="shared" si="854"/>
        <v>38964.223041311328</v>
      </c>
      <c r="KM154" s="100">
        <f t="shared" si="855"/>
        <v>121888.56628051269</v>
      </c>
      <c r="KN154" s="100">
        <f t="shared" si="856"/>
        <v>96732.379692810355</v>
      </c>
      <c r="KO154" s="100">
        <f t="shared" si="857"/>
        <v>140121.05925385247</v>
      </c>
      <c r="KP154" s="100">
        <f t="shared" si="858"/>
        <v>84821.41957128873</v>
      </c>
      <c r="KQ154" s="100">
        <f t="shared" si="859"/>
        <v>131865.22158553958</v>
      </c>
      <c r="KR154" s="100">
        <f t="shared" si="860"/>
        <v>149310.77224711084</v>
      </c>
      <c r="KS154" s="100">
        <f t="shared" si="861"/>
        <v>121641.0699128315</v>
      </c>
      <c r="KT154" s="100">
        <f t="shared" si="862"/>
        <v>113891.88434075136</v>
      </c>
      <c r="KU154" s="100">
        <f t="shared" si="863"/>
        <v>151049.02596409526</v>
      </c>
      <c r="KV154" s="100">
        <f t="shared" si="864"/>
        <v>184936.38724347347</v>
      </c>
      <c r="KW154" s="100">
        <f t="shared" si="865"/>
        <v>189649.03001801536</v>
      </c>
      <c r="KX154" s="100">
        <f t="shared" si="866"/>
        <v>182516.92887563183</v>
      </c>
      <c r="KY154" s="100">
        <f t="shared" si="867"/>
        <v>166140.42613731965</v>
      </c>
      <c r="KZ154" s="100">
        <f t="shared" si="868"/>
        <v>153929.33780014041</v>
      </c>
      <c r="LA154" s="100">
        <f t="shared" si="869"/>
        <v>153929.33780014041</v>
      </c>
      <c r="LB154" s="100">
        <f t="shared" si="870"/>
        <v>173303.14114881164</v>
      </c>
      <c r="LC154" s="100">
        <f t="shared" si="871"/>
        <v>191646.5904952157</v>
      </c>
      <c r="LD154" s="100">
        <f t="shared" si="872"/>
        <v>208902.30345941169</v>
      </c>
      <c r="LE154" s="100">
        <f t="shared" si="873"/>
        <v>222438.13934455535</v>
      </c>
      <c r="LF154" s="100">
        <f t="shared" si="874"/>
        <v>231234.25288940276</v>
      </c>
      <c r="LG154" s="100">
        <f t="shared" si="875"/>
        <v>235233.60302949624</v>
      </c>
      <c r="LH154" s="100">
        <f t="shared" si="876"/>
        <v>234903.90633451578</v>
      </c>
      <c r="LI154" s="100">
        <f t="shared" si="877"/>
        <v>230969.60279567007</v>
      </c>
      <c r="LJ154" s="100">
        <f t="shared" si="878"/>
        <v>224251.76644908343</v>
      </c>
      <c r="LK154" s="100">
        <f t="shared" si="879"/>
        <v>215574.29195497144</v>
      </c>
      <c r="LL154" s="100">
        <f t="shared" si="880"/>
        <v>205710.63577105937</v>
      </c>
      <c r="LM154" s="100">
        <f t="shared" si="881"/>
        <v>195354.85803879381</v>
      </c>
      <c r="LN154" s="100">
        <f t="shared" si="882"/>
        <v>185106.32012664698</v>
      </c>
      <c r="LO154" s="100">
        <f t="shared" si="883"/>
        <v>175461.06747425688</v>
      </c>
      <c r="LP154" s="100">
        <f t="shared" si="884"/>
        <v>166805.82605391176</v>
      </c>
      <c r="LQ154" s="100">
        <f t="shared" si="885"/>
        <v>159413.27978281319</v>
      </c>
      <c r="LR154" s="100">
        <f t="shared" si="886"/>
        <v>153439.88948546399</v>
      </c>
      <c r="LS154" s="100">
        <f t="shared" si="887"/>
        <v>165940.81929388089</v>
      </c>
      <c r="LT154" s="100">
        <f t="shared" si="888"/>
        <v>204463.58893464814</v>
      </c>
      <c r="LU154" s="100">
        <f t="shared" si="889"/>
        <v>218811.71415697466</v>
      </c>
      <c r="LV154" s="100">
        <f t="shared" si="890"/>
        <v>225467.61859470251</v>
      </c>
      <c r="LW154" s="100">
        <f t="shared" si="891"/>
        <v>224436.80313821565</v>
      </c>
      <c r="LX154" s="100">
        <f t="shared" si="892"/>
        <v>217244.81160612649</v>
      </c>
      <c r="LY154" s="100">
        <f t="shared" si="893"/>
        <v>206204.62637546024</v>
      </c>
      <c r="LZ154" s="100">
        <f t="shared" si="894"/>
        <v>193814.53527034179</v>
      </c>
      <c r="MA154" s="100">
        <f t="shared" si="895"/>
        <v>182228.97630360021</v>
      </c>
      <c r="MB154" s="100">
        <f t="shared" si="896"/>
        <v>172820.89736060542</v>
      </c>
      <c r="MC154" s="100">
        <f t="shared" si="897"/>
        <v>165953.57495273647</v>
      </c>
      <c r="MD154" s="100">
        <f t="shared" si="898"/>
        <v>161087.20777758418</v>
      </c>
      <c r="ME154" s="100">
        <f t="shared" si="899"/>
        <v>157173.75252523317</v>
      </c>
      <c r="MF154" s="100">
        <f t="shared" si="900"/>
        <v>153110.26426133903</v>
      </c>
      <c r="MG154" s="100">
        <f t="shared" si="901"/>
        <v>148045.38754536503</v>
      </c>
      <c r="MH154" s="100">
        <f t="shared" si="902"/>
        <v>141493.58841612664</v>
      </c>
      <c r="MI154" s="100">
        <f t="shared" si="903"/>
        <v>131475.21077563174</v>
      </c>
      <c r="MJ154" s="100">
        <f t="shared" si="904"/>
        <v>122567.3236823722</v>
      </c>
      <c r="MK154" s="100"/>
      <c r="ML154" s="100"/>
      <c r="MM154" s="100"/>
      <c r="MN154" s="100"/>
      <c r="MO154" s="100"/>
      <c r="MP154" s="100"/>
      <c r="MQ154" s="100"/>
      <c r="MR154" s="100"/>
      <c r="MS154" s="100"/>
      <c r="MT154" s="100"/>
      <c r="MU154" s="100"/>
      <c r="MV154" s="100"/>
      <c r="MW154" s="100"/>
      <c r="MX154" s="100"/>
      <c r="MY154" s="100"/>
      <c r="MZ154" s="100"/>
      <c r="NA154" s="100"/>
      <c r="NG154" s="96">
        <f>HLOOKUP(NG84,'M10'!$C$5:$BX$13,($KG$271+1),FALSE)</f>
        <v>0.6</v>
      </c>
      <c r="NH154" s="96">
        <f>HLOOKUP(NH84,'M10'!$C$5:$BX$13,($KG$271+1),FALSE)</f>
        <v>0.8</v>
      </c>
      <c r="NI154" s="96">
        <f>HLOOKUP(NI84,'M10'!$C$5:$BX$13,($KG$271+1),FALSE)</f>
        <v>0.85</v>
      </c>
      <c r="NJ154" s="96">
        <f>HLOOKUP(NJ84,'M10'!$C$5:$BX$13,($KG$271+1),FALSE)</f>
        <v>0.85</v>
      </c>
      <c r="NK154" s="96">
        <f>HLOOKUP(NK84,'M10'!$C$5:$BX$13,($KG$271+1),FALSE)</f>
        <v>1</v>
      </c>
      <c r="NL154" s="96">
        <f>HLOOKUP(NL84,'M10'!$C$5:$BX$13,($KG$271+1),FALSE)</f>
        <v>1</v>
      </c>
      <c r="NM154" s="96">
        <f>HLOOKUP(NM84,'M10'!$C$5:$BX$13,($KG$271+1),FALSE)</f>
        <v>1</v>
      </c>
      <c r="NN154" s="96">
        <f>HLOOKUP(NN84,'M10'!$C$5:$BX$13,($KG$271+1),FALSE)</f>
        <v>1</v>
      </c>
      <c r="NO154" s="96">
        <f>HLOOKUP(NO84,'M10'!$C$5:$BX$13,($KG$271+1),FALSE)</f>
        <v>1</v>
      </c>
      <c r="NP154" s="96">
        <f>HLOOKUP(NP84,'M10'!$C$5:$BX$13,($KG$271+1),FALSE)</f>
        <v>1</v>
      </c>
      <c r="NQ154" s="96">
        <f>HLOOKUP(NQ84,'M10'!$C$5:$BX$13,($KG$271+1),FALSE)</f>
        <v>1</v>
      </c>
      <c r="NR154" s="96">
        <f>HLOOKUP(NR84,'M10'!$C$5:$BX$13,($KG$271+1),FALSE)</f>
        <v>1</v>
      </c>
      <c r="NS154" s="96">
        <f>HLOOKUP(NS84,'M10'!$C$5:$BX$13,($KG$271+1),FALSE)</f>
        <v>1</v>
      </c>
      <c r="NT154" s="96">
        <f>HLOOKUP(NT84,'M10'!$C$5:$BX$13,($KG$271+1),FALSE)</f>
        <v>1</v>
      </c>
      <c r="NU154" s="96">
        <f>HLOOKUP(NU84,'M10'!$C$5:$BX$13,($KG$271+1),FALSE)</f>
        <v>1</v>
      </c>
      <c r="NV154" s="96">
        <f>HLOOKUP(NV84,'M10'!$C$5:$BX$13,($KG$271+1),FALSE)</f>
        <v>1</v>
      </c>
      <c r="NW154" s="96">
        <f>HLOOKUP(NW84,'M10'!$C$5:$BX$13,($KG$271+1),FALSE)</f>
        <v>1</v>
      </c>
      <c r="NX154" s="96">
        <f>HLOOKUP(NX84,'M10'!$C$5:$BX$13,($KG$271+1),FALSE)</f>
        <v>1</v>
      </c>
      <c r="NY154" s="96">
        <f>HLOOKUP(NY84,'M10'!$C$5:$BX$13,($KG$271+1),FALSE)</f>
        <v>1</v>
      </c>
      <c r="NZ154" s="96">
        <f>HLOOKUP(NZ84,'M10'!$C$5:$BX$13,($KG$271+1),FALSE)</f>
        <v>1</v>
      </c>
      <c r="OA154" s="96">
        <f>HLOOKUP(OA84,'M10'!$C$5:$BX$13,($KG$271+1),FALSE)</f>
        <v>1</v>
      </c>
      <c r="OB154" s="96">
        <f>HLOOKUP(OB84,'M10'!$C$5:$BX$13,($KG$271+1),FALSE)</f>
        <v>1</v>
      </c>
      <c r="OC154" s="96">
        <f>HLOOKUP(OC84,'M10'!$C$5:$BX$13,($KG$271+1),FALSE)</f>
        <v>1</v>
      </c>
      <c r="OD154" s="96">
        <f>HLOOKUP(OD84,'M10'!$C$5:$BX$13,($KG$271+1),FALSE)</f>
        <v>1</v>
      </c>
      <c r="OE154" s="96">
        <f>HLOOKUP(OE84,'M10'!$C$5:$BX$13,($KG$271+1),FALSE)</f>
        <v>1</v>
      </c>
      <c r="OF154" s="96">
        <f>HLOOKUP(OF84,'M10'!$C$5:$BX$13,($KG$271+1),FALSE)</f>
        <v>1</v>
      </c>
      <c r="OG154" s="96">
        <f>HLOOKUP(OG84,'M10'!$C$5:$BX$13,($KG$271+1),FALSE)</f>
        <v>1</v>
      </c>
      <c r="OH154" s="96">
        <f>HLOOKUP(OH84,'M10'!$C$5:$BX$13,($KG$271+1),FALSE)</f>
        <v>1</v>
      </c>
      <c r="OI154" s="96">
        <f>HLOOKUP(OI84,'M10'!$C$5:$BX$13,($KG$271+1),FALSE)</f>
        <v>1</v>
      </c>
      <c r="OJ154" s="96">
        <f>HLOOKUP(OJ84,'M10'!$C$5:$BX$13,($KG$271+1),FALSE)</f>
        <v>1</v>
      </c>
      <c r="OK154" s="96">
        <f>HLOOKUP(OK84,'M10'!$C$5:$BX$13,($KG$271+1),FALSE)</f>
        <v>1</v>
      </c>
      <c r="OL154" s="96">
        <f>HLOOKUP(OL84,'M10'!$C$5:$BX$13,($KG$271+1),FALSE)</f>
        <v>1</v>
      </c>
      <c r="OM154" s="96">
        <f>HLOOKUP(OM84,'M10'!$C$5:$BX$13,($KG$271+1),FALSE)</f>
        <v>1</v>
      </c>
      <c r="ON154" s="96">
        <f>HLOOKUP(ON84,'M10'!$C$5:$BX$13,($KG$271+1),FALSE)</f>
        <v>1</v>
      </c>
      <c r="OO154" s="96">
        <f>HLOOKUP(OO84,'M10'!$C$5:$BX$13,($KG$271+1),FALSE)</f>
        <v>1</v>
      </c>
      <c r="OP154" s="96">
        <f>HLOOKUP(OP84,'M10'!$C$5:$BX$13,($KG$271+1),FALSE)</f>
        <v>1</v>
      </c>
      <c r="OQ154" s="96">
        <f>HLOOKUP(OQ84,'M10'!$C$5:$BX$13,($KG$271+1),FALSE)</f>
        <v>1</v>
      </c>
      <c r="OR154" s="96">
        <f>HLOOKUP(OR84,'M10'!$C$5:$BX$13,($KG$271+1),FALSE)</f>
        <v>1</v>
      </c>
      <c r="OS154" s="96">
        <f>HLOOKUP(OS84,'M10'!$C$5:$BX$13,($KG$271+1),FALSE)</f>
        <v>1</v>
      </c>
      <c r="OT154" s="96">
        <f>HLOOKUP(OT84,'M10'!$C$5:$BX$13,($KG$271+1),FALSE)</f>
        <v>1</v>
      </c>
      <c r="OU154" s="96">
        <f>HLOOKUP(OU84,'M10'!$C$5:$BX$13,($KG$271+1),FALSE)</f>
        <v>1</v>
      </c>
      <c r="OV154" s="96">
        <f>HLOOKUP(OV84,'M10'!$C$5:$BX$13,($KG$271+1),FALSE)</f>
        <v>1</v>
      </c>
      <c r="OW154" s="96">
        <f>HLOOKUP(OW84,'M10'!$C$5:$BX$13,($KG$271+1),FALSE)</f>
        <v>1</v>
      </c>
      <c r="OX154" s="96">
        <f>HLOOKUP(OX84,'M10'!$C$5:$BX$13,($KG$271+1),FALSE)</f>
        <v>1</v>
      </c>
      <c r="OY154" s="96">
        <f>HLOOKUP(OY84,'M10'!$C$5:$BX$13,($KG$271+1),FALSE)</f>
        <v>1</v>
      </c>
      <c r="OZ154" s="96">
        <f>HLOOKUP(OZ84,'M10'!$C$5:$BX$13,($KG$271+1),FALSE)</f>
        <v>1</v>
      </c>
      <c r="PA154" s="96">
        <f>HLOOKUP(PA84,'M10'!$C$5:$BX$13,($KG$271+1),FALSE)</f>
        <v>1</v>
      </c>
      <c r="PB154" s="96">
        <f>HLOOKUP(PB84,'M10'!$C$5:$BX$13,($KG$271+1),FALSE)</f>
        <v>1</v>
      </c>
      <c r="PC154" s="96">
        <f>HLOOKUP(PC84,'M10'!$C$5:$BX$13,($KG$271+1),FALSE)</f>
        <v>1</v>
      </c>
      <c r="PD154" s="96">
        <f>HLOOKUP(PD84,'M10'!$C$5:$BX$13,($KG$271+1),FALSE)</f>
        <v>1</v>
      </c>
      <c r="PE154" s="96">
        <f>HLOOKUP(PE84,'M10'!$C$5:$BX$13,($KG$271+1),FALSE)</f>
        <v>1</v>
      </c>
      <c r="PF154" s="96">
        <f>HLOOKUP(PF84,'M10'!$C$5:$BX$13,($KG$271+1),FALSE)</f>
        <v>1</v>
      </c>
      <c r="PG154" s="96">
        <f>HLOOKUP(PG84,'M10'!$C$5:$BX$13,($KG$271+1),FALSE)</f>
        <v>0.85</v>
      </c>
      <c r="PH154" s="96">
        <f>HLOOKUP(PH84,'M10'!$C$5:$BX$13,($KG$271+1),FALSE)</f>
        <v>0.85</v>
      </c>
    </row>
    <row r="155" spans="1:424" x14ac:dyDescent="0.2">
      <c r="A155" s="92"/>
      <c r="B155" s="92"/>
      <c r="C155" s="92">
        <v>17</v>
      </c>
      <c r="D155" s="98">
        <f t="shared" si="743"/>
        <v>306778.52140381845</v>
      </c>
      <c r="E155" s="98">
        <f t="shared" si="744"/>
        <v>172309.53716901981</v>
      </c>
      <c r="F155" s="98">
        <f t="shared" si="745"/>
        <v>317838.19365427789</v>
      </c>
      <c r="G155" s="98">
        <f t="shared" si="746"/>
        <v>421692.75345026032</v>
      </c>
      <c r="H155" s="98">
        <f t="shared" si="747"/>
        <v>430626.44027469313</v>
      </c>
      <c r="I155" s="98">
        <f t="shared" si="748"/>
        <v>380260.62130040425</v>
      </c>
      <c r="J155" s="98">
        <f t="shared" si="749"/>
        <v>302740.30976407428</v>
      </c>
      <c r="K155" s="98">
        <f t="shared" si="750"/>
        <v>246916.25899818557</v>
      </c>
      <c r="L155" s="98">
        <f t="shared" si="751"/>
        <v>221005.95843624801</v>
      </c>
      <c r="M155" s="98">
        <f t="shared" si="752"/>
        <v>233529.60464760245</v>
      </c>
      <c r="N155" s="98">
        <f t="shared" si="753"/>
        <v>266702.03132228082</v>
      </c>
      <c r="O155" s="98">
        <f t="shared" si="754"/>
        <v>304289.53532374895</v>
      </c>
      <c r="P155" s="98">
        <f t="shared" si="755"/>
        <v>338680.17362331814</v>
      </c>
      <c r="Q155" s="98">
        <f t="shared" si="756"/>
        <v>367348.66129272408</v>
      </c>
      <c r="R155" s="98">
        <f t="shared" si="757"/>
        <v>389943.58598816511</v>
      </c>
      <c r="S155" s="98">
        <f t="shared" si="758"/>
        <v>406947.47425004118</v>
      </c>
      <c r="T155" s="98">
        <f t="shared" si="759"/>
        <v>419111.69140127674</v>
      </c>
      <c r="U155" s="98">
        <f t="shared" si="760"/>
        <v>427221.01859759103</v>
      </c>
      <c r="V155" s="98">
        <f t="shared" si="761"/>
        <v>427221.01859759103</v>
      </c>
      <c r="W155" s="98">
        <f t="shared" si="762"/>
        <v>437250.70474284899</v>
      </c>
      <c r="X155" s="98">
        <f t="shared" si="763"/>
        <v>439332.79910713999</v>
      </c>
      <c r="Y155" s="98">
        <f t="shared" si="764"/>
        <v>439867.56173706858</v>
      </c>
      <c r="Z155" s="98">
        <f t="shared" si="765"/>
        <v>439111.28837589233</v>
      </c>
      <c r="AA155" s="98">
        <f t="shared" si="766"/>
        <v>437284.42839951674</v>
      </c>
      <c r="AB155" s="98">
        <f t="shared" si="767"/>
        <v>434575.50313003198</v>
      </c>
      <c r="AC155" s="98">
        <f t="shared" si="768"/>
        <v>431145.04625826282</v>
      </c>
      <c r="AD155" s="98">
        <f t="shared" si="769"/>
        <v>427129.31903598661</v>
      </c>
      <c r="AE155" s="98">
        <f t="shared" si="770"/>
        <v>422643.68642547401</v>
      </c>
      <c r="AF155" s="98">
        <f t="shared" si="771"/>
        <v>417785.61552866793</v>
      </c>
      <c r="AG155" s="98">
        <f t="shared" si="772"/>
        <v>412637.29871049238</v>
      </c>
      <c r="AH155" s="98">
        <f t="shared" si="773"/>
        <v>407267.9250392603</v>
      </c>
      <c r="AI155" s="98">
        <f t="shared" si="774"/>
        <v>401735.63333743572</v>
      </c>
      <c r="AJ155" s="98">
        <f t="shared" si="775"/>
        <v>396089.18322525948</v>
      </c>
      <c r="AK155" s="98">
        <f t="shared" si="776"/>
        <v>390369.38000031508</v>
      </c>
      <c r="AL155" s="98">
        <f t="shared" si="777"/>
        <v>384610.28678194119</v>
      </c>
      <c r="AM155" s="98">
        <f t="shared" si="778"/>
        <v>378840.25408905733</v>
      </c>
      <c r="AN155" s="98">
        <f t="shared" si="779"/>
        <v>391102.26861689781</v>
      </c>
      <c r="AO155" s="98">
        <f t="shared" si="780"/>
        <v>385740.76683388185</v>
      </c>
      <c r="AP155" s="98">
        <f t="shared" si="781"/>
        <v>381032.83352132322</v>
      </c>
      <c r="AQ155" s="98">
        <f t="shared" si="782"/>
        <v>375216.66260647972</v>
      </c>
      <c r="AR155" s="98">
        <f t="shared" si="783"/>
        <v>368458.47863234417</v>
      </c>
      <c r="AS155" s="98">
        <f t="shared" si="784"/>
        <v>360910.86870211241</v>
      </c>
      <c r="AT155" s="98">
        <f t="shared" si="785"/>
        <v>352712.73656937189</v>
      </c>
      <c r="AU155" s="98">
        <f t="shared" si="786"/>
        <v>343989.57706419623</v>
      </c>
      <c r="AV155" s="98">
        <f t="shared" si="787"/>
        <v>334853.98079332657</v>
      </c>
      <c r="AW155" s="98">
        <f t="shared" si="788"/>
        <v>325406.29712376586</v>
      </c>
      <c r="AX155" s="98">
        <f t="shared" si="789"/>
        <v>315735.39864851441</v>
      </c>
      <c r="AY155" s="98">
        <f t="shared" si="790"/>
        <v>305919.50296502549</v>
      </c>
      <c r="AZ155" s="98">
        <f t="shared" si="791"/>
        <v>296027.01799357537</v>
      </c>
      <c r="BA155" s="98">
        <f t="shared" si="792"/>
        <v>286117.38552884938</v>
      </c>
      <c r="BB155" s="98">
        <f t="shared" si="793"/>
        <v>276241.90454091044</v>
      </c>
      <c r="BC155" s="98">
        <f t="shared" si="794"/>
        <v>266444.52117906621</v>
      </c>
      <c r="BD155" s="98">
        <f t="shared" si="795"/>
        <v>256762.57671614122</v>
      </c>
      <c r="BE155" s="98">
        <f t="shared" si="796"/>
        <v>247227.50800287098</v>
      </c>
      <c r="BF155" s="98"/>
      <c r="BG155" s="98"/>
      <c r="BH155" s="98"/>
      <c r="BI155" s="98"/>
      <c r="BJ155" s="98"/>
      <c r="BK155" s="98"/>
      <c r="BL155" s="98"/>
      <c r="BM155" s="98"/>
      <c r="BN155" s="98"/>
      <c r="BO155" s="98"/>
      <c r="BP155" s="98"/>
      <c r="BQ155" s="98"/>
      <c r="BR155" s="98"/>
      <c r="BS155" s="98"/>
      <c r="BT155" s="98"/>
      <c r="BU155" s="92"/>
      <c r="BV155" s="92"/>
      <c r="BW155" s="92"/>
      <c r="BX155" s="92"/>
      <c r="BY155" s="92"/>
      <c r="BZ155" s="92">
        <f>HLOOKUP(BZ85,'M10'!$C$5:$BX$13,($EK$143+1),FALSE)</f>
        <v>0.9</v>
      </c>
      <c r="CA155" s="92">
        <f>HLOOKUP(CA85,'M10'!$C$5:$BX$13,($EK$143+1),FALSE)</f>
        <v>1</v>
      </c>
      <c r="CB155" s="92">
        <f>HLOOKUP(CB85,'M10'!$C$5:$BX$13,($EK$143+1),FALSE)</f>
        <v>1</v>
      </c>
      <c r="CC155" s="92">
        <f>HLOOKUP(CC85,'M10'!$C$5:$BX$13,($EK$143+1),FALSE)</f>
        <v>1</v>
      </c>
      <c r="CD155" s="92">
        <f>HLOOKUP(CD85,'M10'!$C$5:$BX$13,($EK$143+1),FALSE)</f>
        <v>1</v>
      </c>
      <c r="CE155" s="92">
        <f>HLOOKUP(CE85,'M10'!$C$5:$BX$13,($EK$143+1),FALSE)</f>
        <v>1</v>
      </c>
      <c r="CF155" s="92">
        <f>HLOOKUP(CF85,'M10'!$C$5:$BX$13,($EK$143+1),FALSE)</f>
        <v>1</v>
      </c>
      <c r="CG155" s="92">
        <f>HLOOKUP(CG85,'M10'!$C$5:$BX$13,($EK$143+1),FALSE)</f>
        <v>1</v>
      </c>
      <c r="CH155" s="92">
        <f>HLOOKUP(CH85,'M10'!$C$5:$BX$13,($EK$143+1),FALSE)</f>
        <v>1</v>
      </c>
      <c r="CI155" s="92">
        <f>HLOOKUP(CI85,'M10'!$C$5:$BX$13,($EK$143+1),FALSE)</f>
        <v>1</v>
      </c>
      <c r="CJ155" s="92">
        <f>HLOOKUP(CJ85,'M10'!$C$5:$BX$13,($EK$143+1),FALSE)</f>
        <v>1</v>
      </c>
      <c r="CK155" s="92">
        <f>HLOOKUP(CK85,'M10'!$C$5:$BX$13,($EK$143+1),FALSE)</f>
        <v>1</v>
      </c>
      <c r="CL155" s="92">
        <f>HLOOKUP(CL85,'M10'!$C$5:$BX$13,($EK$143+1),FALSE)</f>
        <v>1</v>
      </c>
      <c r="CM155" s="92">
        <f>HLOOKUP(CM85,'M10'!$C$5:$BX$13,($EK$143+1),FALSE)</f>
        <v>1</v>
      </c>
      <c r="CN155" s="92">
        <f>HLOOKUP(CN85,'M10'!$C$5:$BX$13,($EK$143+1),FALSE)</f>
        <v>1</v>
      </c>
      <c r="CO155" s="92">
        <f>HLOOKUP(CO85,'M10'!$C$5:$BX$13,($EK$143+1),FALSE)</f>
        <v>1</v>
      </c>
      <c r="CP155" s="92">
        <f>HLOOKUP(CP85,'M10'!$C$5:$BX$13,($EK$143+1),FALSE)</f>
        <v>1</v>
      </c>
      <c r="CQ155" s="92">
        <f>HLOOKUP(CQ85,'M10'!$C$5:$BX$13,($EK$143+1),FALSE)</f>
        <v>1</v>
      </c>
      <c r="CR155" s="92">
        <f>HLOOKUP(CR85,'M10'!$C$5:$BX$13,($EK$143+1),FALSE)</f>
        <v>1</v>
      </c>
      <c r="CS155" s="92">
        <f>HLOOKUP(CS85,'M10'!$C$5:$BX$13,($EK$143+1),FALSE)</f>
        <v>1</v>
      </c>
      <c r="CT155" s="92">
        <f>HLOOKUP(CT85,'M10'!$C$5:$BX$13,($EK$143+1),FALSE)</f>
        <v>1</v>
      </c>
      <c r="CU155" s="92">
        <f>HLOOKUP(CU85,'M10'!$C$5:$BX$13,($EK$143+1),FALSE)</f>
        <v>1</v>
      </c>
      <c r="CV155" s="92">
        <f>HLOOKUP(CV85,'M10'!$C$5:$BX$13,($EK$143+1),FALSE)</f>
        <v>1</v>
      </c>
      <c r="CW155" s="92">
        <f>HLOOKUP(CW85,'M10'!$C$5:$BX$13,($EK$143+1),FALSE)</f>
        <v>1</v>
      </c>
      <c r="CX155" s="92">
        <f>HLOOKUP(CX85,'M10'!$C$5:$BX$13,($EK$143+1),FALSE)</f>
        <v>1</v>
      </c>
      <c r="CY155" s="92">
        <f>HLOOKUP(CY85,'M10'!$C$5:$BX$13,($EK$143+1),FALSE)</f>
        <v>1</v>
      </c>
      <c r="CZ155" s="92">
        <f>HLOOKUP(CZ85,'M10'!$C$5:$BX$13,($EK$143+1),FALSE)</f>
        <v>1</v>
      </c>
      <c r="DA155" s="92">
        <f>HLOOKUP(DA85,'M10'!$C$5:$BX$13,($EK$143+1),FALSE)</f>
        <v>1</v>
      </c>
      <c r="DB155" s="92">
        <f>HLOOKUP(DB85,'M10'!$C$5:$BX$13,($EK$143+1),FALSE)</f>
        <v>1</v>
      </c>
      <c r="DC155" s="92">
        <f>HLOOKUP(DC85,'M10'!$C$5:$BX$13,($EK$143+1),FALSE)</f>
        <v>1</v>
      </c>
      <c r="DD155" s="92">
        <f>HLOOKUP(DD85,'M10'!$C$5:$BX$13,($EK$143+1),FALSE)</f>
        <v>1</v>
      </c>
      <c r="DE155" s="92">
        <f>HLOOKUP(DE85,'M10'!$C$5:$BX$13,($EK$143+1),FALSE)</f>
        <v>1</v>
      </c>
      <c r="DF155" s="92">
        <f>HLOOKUP(DF85,'M10'!$C$5:$BX$13,($EK$143+1),FALSE)</f>
        <v>1</v>
      </c>
      <c r="DG155" s="92">
        <f>HLOOKUP(DG85,'M10'!$C$5:$BX$13,($EK$143+1),FALSE)</f>
        <v>1</v>
      </c>
      <c r="DH155" s="92">
        <f>HLOOKUP(DH85,'M10'!$C$5:$BX$13,($EK$143+1),FALSE)</f>
        <v>1</v>
      </c>
      <c r="DI155" s="92">
        <f>HLOOKUP(DI85,'M10'!$C$5:$BX$13,($EK$143+1),FALSE)</f>
        <v>1</v>
      </c>
      <c r="DJ155" s="92">
        <f>HLOOKUP(DJ85,'M10'!$C$5:$BX$13,($EK$143+1),FALSE)</f>
        <v>1</v>
      </c>
      <c r="DK155" s="92">
        <f>HLOOKUP(DK85,'M10'!$C$5:$BX$13,($EK$143+1),FALSE)</f>
        <v>1</v>
      </c>
      <c r="DL155" s="92">
        <f>HLOOKUP(DL85,'M10'!$C$5:$BX$13,($EK$143+1),FALSE)</f>
        <v>1</v>
      </c>
      <c r="DM155" s="92">
        <f>HLOOKUP(DM85,'M10'!$C$5:$BX$13,($EK$143+1),FALSE)</f>
        <v>1</v>
      </c>
      <c r="DN155" s="92">
        <f>HLOOKUP(DN85,'M10'!$C$5:$BX$13,($EK$143+1),FALSE)</f>
        <v>1</v>
      </c>
      <c r="DO155" s="92">
        <f>HLOOKUP(DO85,'M10'!$C$5:$BX$13,($EK$143+1),FALSE)</f>
        <v>1</v>
      </c>
      <c r="DP155" s="92">
        <f>HLOOKUP(DP85,'M10'!$C$5:$BX$13,($EK$143+1),FALSE)</f>
        <v>1</v>
      </c>
      <c r="DQ155" s="92">
        <f>HLOOKUP(DQ85,'M10'!$C$5:$BX$13,($EK$143+1),FALSE)</f>
        <v>1</v>
      </c>
      <c r="DR155" s="92">
        <f>HLOOKUP(DR85,'M10'!$C$5:$BX$13,($EK$143+1),FALSE)</f>
        <v>1</v>
      </c>
      <c r="DS155" s="92">
        <f>HLOOKUP(DS85,'M10'!$C$5:$BX$13,($EK$143+1),FALSE)</f>
        <v>1</v>
      </c>
      <c r="DT155" s="92">
        <f>HLOOKUP(DT85,'M10'!$C$5:$BX$13,($EK$143+1),FALSE)</f>
        <v>1</v>
      </c>
      <c r="DU155" s="92">
        <f>HLOOKUP(DU85,'M10'!$C$5:$BX$13,($EK$143+1),FALSE)</f>
        <v>1</v>
      </c>
      <c r="DV155" s="92">
        <f>HLOOKUP(DV85,'M10'!$C$5:$BX$13,($EK$143+1),FALSE)</f>
        <v>1</v>
      </c>
      <c r="DW155" s="92">
        <f>HLOOKUP(DW85,'M10'!$C$5:$BX$13,($EK$143+1),FALSE)</f>
        <v>1</v>
      </c>
      <c r="DX155" s="92">
        <f>HLOOKUP(DX85,'M10'!$C$5:$BX$13,($EK$143+1),FALSE)</f>
        <v>1</v>
      </c>
      <c r="DY155" s="92">
        <f>HLOOKUP(DY85,'M10'!$C$5:$BX$13,($EK$143+1),FALSE)</f>
        <v>1</v>
      </c>
      <c r="DZ155" s="92">
        <f>HLOOKUP(DZ85,'M10'!$C$5:$BX$13,($EK$143+1),FALSE)</f>
        <v>1</v>
      </c>
      <c r="EA155" s="92">
        <f>HLOOKUP(EA85,'M10'!$C$5:$BX$13,($EK$143+1),FALSE)</f>
        <v>1</v>
      </c>
      <c r="EB155" s="92"/>
      <c r="EC155" s="92"/>
      <c r="ED155" s="92"/>
      <c r="EE155" s="92"/>
      <c r="EF155" s="92"/>
      <c r="EG155" s="92"/>
      <c r="EH155" s="92"/>
      <c r="EI155" s="92"/>
      <c r="EJ155" s="92"/>
      <c r="EK155" s="92"/>
      <c r="EL155" s="92"/>
      <c r="EM155" s="92"/>
      <c r="EN155" s="92"/>
      <c r="EO155" s="92"/>
      <c r="EP155" s="92"/>
      <c r="EU155" s="94"/>
      <c r="EV155" s="94"/>
      <c r="EW155" s="94"/>
      <c r="EX155" s="102">
        <v>17</v>
      </c>
      <c r="EY155" s="99">
        <f t="shared" si="797"/>
        <v>108126.54159999303</v>
      </c>
      <c r="EZ155" s="99">
        <f t="shared" si="798"/>
        <v>78237.832030452788</v>
      </c>
      <c r="FA155" s="99">
        <f t="shared" si="799"/>
        <v>181148.52342727841</v>
      </c>
      <c r="FB155" s="99">
        <f t="shared" si="800"/>
        <v>100965.50642733142</v>
      </c>
      <c r="FC155" s="99">
        <f t="shared" si="801"/>
        <v>181742.90576789356</v>
      </c>
      <c r="FD155" s="99">
        <f t="shared" si="802"/>
        <v>249720.4968361276</v>
      </c>
      <c r="FE155" s="99">
        <f t="shared" si="803"/>
        <v>207680.48887676586</v>
      </c>
      <c r="FF155" s="99">
        <f t="shared" si="804"/>
        <v>153578.006010718</v>
      </c>
      <c r="FG155" s="99">
        <f t="shared" si="805"/>
        <v>176419.65450971611</v>
      </c>
      <c r="FH155" s="99">
        <f t="shared" si="806"/>
        <v>242647.7056998898</v>
      </c>
      <c r="FI155" s="99">
        <f t="shared" si="807"/>
        <v>302481.0319071362</v>
      </c>
      <c r="FJ155" s="99">
        <f t="shared" si="808"/>
        <v>331182.41614258883</v>
      </c>
      <c r="FK155" s="99">
        <f t="shared" si="809"/>
        <v>336670.67833211552</v>
      </c>
      <c r="FL155" s="99">
        <f t="shared" si="810"/>
        <v>325585.30768474442</v>
      </c>
      <c r="FM155" s="99">
        <f t="shared" si="811"/>
        <v>307783.03359742323</v>
      </c>
      <c r="FN155" s="99">
        <f t="shared" si="812"/>
        <v>284611.03266936785</v>
      </c>
      <c r="FO155" s="99">
        <f t="shared" si="813"/>
        <v>259744.62852589929</v>
      </c>
      <c r="FP155" s="99">
        <f t="shared" si="814"/>
        <v>244039.99143242688</v>
      </c>
      <c r="FQ155" s="99">
        <f t="shared" si="815"/>
        <v>244039.99143242688</v>
      </c>
      <c r="FR155" s="99">
        <f t="shared" si="816"/>
        <v>229425.11515987225</v>
      </c>
      <c r="FS155" s="99">
        <f t="shared" si="817"/>
        <v>229175.09400834847</v>
      </c>
      <c r="FT155" s="99">
        <f t="shared" si="818"/>
        <v>232643.09379845983</v>
      </c>
      <c r="FU155" s="99">
        <f t="shared" si="819"/>
        <v>238753.43303134391</v>
      </c>
      <c r="FV155" s="99">
        <f t="shared" si="820"/>
        <v>246474.7218589035</v>
      </c>
      <c r="FW155" s="99">
        <f t="shared" si="821"/>
        <v>254954.21412251311</v>
      </c>
      <c r="FX155" s="99">
        <f t="shared" si="822"/>
        <v>263553.67560052162</v>
      </c>
      <c r="FY155" s="99">
        <f t="shared" si="823"/>
        <v>271830.49949247774</v>
      </c>
      <c r="FZ155" s="99">
        <f t="shared" si="824"/>
        <v>279498.98774597736</v>
      </c>
      <c r="GA155" s="99">
        <f t="shared" si="825"/>
        <v>286390.53386943287</v>
      </c>
      <c r="GB155" s="99">
        <f t="shared" si="826"/>
        <v>292419.98190614185</v>
      </c>
      <c r="GC155" s="99">
        <f t="shared" si="827"/>
        <v>297559.63428979926</v>
      </c>
      <c r="GD155" s="99">
        <f t="shared" si="828"/>
        <v>301820.0975481146</v>
      </c>
      <c r="GE155" s="99">
        <f t="shared" si="829"/>
        <v>305236.55159971747</v>
      </c>
      <c r="GF155" s="99">
        <f t="shared" si="830"/>
        <v>307859.08496213512</v>
      </c>
      <c r="GG155" s="99">
        <f t="shared" si="831"/>
        <v>309745.99030545156</v>
      </c>
      <c r="GH155" s="99">
        <f t="shared" si="832"/>
        <v>310959.18128147646</v>
      </c>
      <c r="GI155" s="99">
        <f t="shared" si="833"/>
        <v>349376.7371964404</v>
      </c>
      <c r="GJ155" s="99">
        <f t="shared" si="834"/>
        <v>364132.68482464412</v>
      </c>
      <c r="GK155" s="99">
        <f t="shared" si="835"/>
        <v>364138.7506729755</v>
      </c>
      <c r="GL155" s="99">
        <f t="shared" si="836"/>
        <v>359862.37765224732</v>
      </c>
      <c r="GM155" s="99">
        <f t="shared" si="837"/>
        <v>351883.55004850129</v>
      </c>
      <c r="GN155" s="99">
        <f t="shared" si="838"/>
        <v>340813.09303760249</v>
      </c>
      <c r="GO155" s="99">
        <f t="shared" si="839"/>
        <v>327261.07466224872</v>
      </c>
      <c r="GP155" s="99">
        <f t="shared" si="840"/>
        <v>311814.17124796868</v>
      </c>
      <c r="GQ155" s="99">
        <f t="shared" si="841"/>
        <v>295020.27635027299</v>
      </c>
      <c r="GR155" s="99">
        <f t="shared" si="842"/>
        <v>277378.86678417068</v>
      </c>
      <c r="GS155" s="99">
        <f t="shared" si="843"/>
        <v>259335.83335882833</v>
      </c>
      <c r="GT155" s="99">
        <f t="shared" si="844"/>
        <v>241281.65628259248</v>
      </c>
      <c r="GU155" s="99">
        <f t="shared" si="845"/>
        <v>223551.95917359545</v>
      </c>
      <c r="GV155" s="99">
        <f t="shared" si="846"/>
        <v>206933.60224554321</v>
      </c>
      <c r="GW155" s="99">
        <f t="shared" si="847"/>
        <v>190632.22650685612</v>
      </c>
      <c r="GX155" s="99">
        <f t="shared" si="848"/>
        <v>175340.17134719589</v>
      </c>
      <c r="GY155" s="99">
        <f t="shared" si="849"/>
        <v>162164.9734646492</v>
      </c>
      <c r="GZ155" s="99">
        <f t="shared" si="850"/>
        <v>149261.89056713972</v>
      </c>
      <c r="HA155" s="99"/>
      <c r="HB155" s="99"/>
      <c r="HC155" s="99"/>
      <c r="HD155" s="99"/>
      <c r="HE155" s="99"/>
      <c r="HF155" s="99"/>
      <c r="HG155" s="99"/>
      <c r="HH155" s="99"/>
      <c r="HI155" s="99"/>
      <c r="HJ155" s="99"/>
      <c r="HK155" s="99"/>
      <c r="HL155" s="99"/>
      <c r="HM155" s="99"/>
      <c r="HN155" s="99"/>
      <c r="HO155" s="99"/>
      <c r="HP155" s="99"/>
      <c r="HQ155" s="99"/>
      <c r="HR155" s="94"/>
      <c r="HS155" s="94"/>
      <c r="HT155" s="94"/>
      <c r="HU155" s="94"/>
      <c r="HV155" s="94"/>
      <c r="HW155" s="94">
        <f>HLOOKUP(HW85,'M10'!$C$5:$BX$13,($KA$141+1),FALSE)</f>
        <v>0.8</v>
      </c>
      <c r="HX155" s="94">
        <f>HLOOKUP(HX85,'M10'!$C$5:$BX$13,($KA$141+1),FALSE)</f>
        <v>0.9</v>
      </c>
      <c r="HY155" s="94">
        <f>HLOOKUP(HY85,'M10'!$C$5:$BX$13,($KA$141+1),FALSE)</f>
        <v>0.95</v>
      </c>
      <c r="HZ155" s="94">
        <f>HLOOKUP(HZ85,'M10'!$C$5:$BX$13,($KA$141+1),FALSE)</f>
        <v>1</v>
      </c>
      <c r="IA155" s="94">
        <f>HLOOKUP(IA85,'M10'!$C$5:$BX$13,($KA$141+1),FALSE)</f>
        <v>1</v>
      </c>
      <c r="IB155" s="94">
        <f>HLOOKUP(IB85,'M10'!$C$5:$BX$13,($KA$141+1),FALSE)</f>
        <v>1</v>
      </c>
      <c r="IC155" s="94">
        <f>HLOOKUP(IC85,'M10'!$C$5:$BX$13,($KA$141+1),FALSE)</f>
        <v>1</v>
      </c>
      <c r="ID155" s="94">
        <f>HLOOKUP(ID85,'M10'!$C$5:$BX$13,($KA$141+1),FALSE)</f>
        <v>1</v>
      </c>
      <c r="IE155" s="94">
        <f>HLOOKUP(IE85,'M10'!$C$5:$BX$13,($KA$141+1),FALSE)</f>
        <v>1</v>
      </c>
      <c r="IF155" s="94">
        <f>HLOOKUP(IF85,'M10'!$C$5:$BX$13,($KA$141+1),FALSE)</f>
        <v>1</v>
      </c>
      <c r="IG155" s="94">
        <f>HLOOKUP(IG85,'M10'!$C$5:$BX$13,($KA$141+1),FALSE)</f>
        <v>1</v>
      </c>
      <c r="IH155" s="94">
        <f>HLOOKUP(IH85,'M10'!$C$5:$BX$13,($KA$141+1),FALSE)</f>
        <v>1</v>
      </c>
      <c r="II155" s="94">
        <f>HLOOKUP(II85,'M10'!$C$5:$BX$13,($KA$141+1),FALSE)</f>
        <v>1</v>
      </c>
      <c r="IJ155" s="94">
        <f>HLOOKUP(IJ85,'M10'!$C$5:$BX$13,($KA$141+1),FALSE)</f>
        <v>1</v>
      </c>
      <c r="IK155" s="94">
        <f>HLOOKUP(IK85,'M10'!$C$5:$BX$13,($KA$141+1),FALSE)</f>
        <v>1</v>
      </c>
      <c r="IL155" s="94">
        <f>HLOOKUP(IL85,'M10'!$C$5:$BX$13,($KA$141+1),FALSE)</f>
        <v>1</v>
      </c>
      <c r="IM155" s="94">
        <f>HLOOKUP(IM85,'M10'!$C$5:$BX$13,($KA$141+1),FALSE)</f>
        <v>1</v>
      </c>
      <c r="IN155" s="94">
        <f>HLOOKUP(IN85,'M10'!$C$5:$BX$13,($KA$141+1),FALSE)</f>
        <v>1</v>
      </c>
      <c r="IO155" s="94">
        <f>HLOOKUP(IO85,'M10'!$C$5:$BX$13,($KA$141+1),FALSE)</f>
        <v>1</v>
      </c>
      <c r="IP155" s="94">
        <f>HLOOKUP(IP85,'M10'!$C$5:$BX$13,($KA$141+1),FALSE)</f>
        <v>1</v>
      </c>
      <c r="IQ155" s="94">
        <f>HLOOKUP(IQ85,'M10'!$C$5:$BX$13,($KA$141+1),FALSE)</f>
        <v>1</v>
      </c>
      <c r="IR155" s="94">
        <f>HLOOKUP(IR85,'M10'!$C$5:$BX$13,($KA$141+1),FALSE)</f>
        <v>1</v>
      </c>
      <c r="IS155" s="94">
        <f>HLOOKUP(IS85,'M10'!$C$5:$BX$13,($KA$141+1),FALSE)</f>
        <v>1</v>
      </c>
      <c r="IT155" s="94">
        <f>HLOOKUP(IT85,'M10'!$C$5:$BX$13,($KA$141+1),FALSE)</f>
        <v>1</v>
      </c>
      <c r="IU155" s="94">
        <f>HLOOKUP(IU85,'M10'!$C$5:$BX$13,($KA$141+1),FALSE)</f>
        <v>1</v>
      </c>
      <c r="IV155" s="94">
        <f>HLOOKUP(IV85,'M10'!$C$5:$BX$13,($KA$141+1),FALSE)</f>
        <v>1</v>
      </c>
      <c r="IW155" s="94">
        <f>HLOOKUP(IW85,'M10'!$C$5:$BX$13,($KA$141+1),FALSE)</f>
        <v>1</v>
      </c>
      <c r="IX155" s="94">
        <f>HLOOKUP(IX85,'M10'!$C$5:$BX$13,($KA$141+1),FALSE)</f>
        <v>1</v>
      </c>
      <c r="IY155" s="94">
        <f>HLOOKUP(IY85,'M10'!$C$5:$BX$13,($KA$141+1),FALSE)</f>
        <v>1</v>
      </c>
      <c r="IZ155" s="94">
        <f>HLOOKUP(IZ85,'M10'!$C$5:$BX$13,($KA$141+1),FALSE)</f>
        <v>1</v>
      </c>
      <c r="JA155" s="94">
        <f>HLOOKUP(JA85,'M10'!$C$5:$BX$13,($KA$141+1),FALSE)</f>
        <v>1</v>
      </c>
      <c r="JB155" s="94">
        <f>HLOOKUP(JB85,'M10'!$C$5:$BX$13,($KA$141+1),FALSE)</f>
        <v>1</v>
      </c>
      <c r="JC155" s="94">
        <f>HLOOKUP(JC85,'M10'!$C$5:$BX$13,($KA$141+1),FALSE)</f>
        <v>1</v>
      </c>
      <c r="JD155" s="94">
        <f>HLOOKUP(JD85,'M10'!$C$5:$BX$13,($KA$141+1),FALSE)</f>
        <v>1</v>
      </c>
      <c r="JE155" s="94">
        <f>HLOOKUP(JE85,'M10'!$C$5:$BX$13,($KA$141+1),FALSE)</f>
        <v>1</v>
      </c>
      <c r="JF155" s="94">
        <f>HLOOKUP(JF85,'M10'!$C$5:$BX$13,($KA$141+1),FALSE)</f>
        <v>1</v>
      </c>
      <c r="JG155" s="94">
        <f>HLOOKUP(JG85,'M10'!$C$5:$BX$13,($KA$141+1),FALSE)</f>
        <v>1</v>
      </c>
      <c r="JH155" s="94">
        <f>HLOOKUP(JH85,'M10'!$C$5:$BX$13,($KA$141+1),FALSE)</f>
        <v>1</v>
      </c>
      <c r="JI155" s="94">
        <f>HLOOKUP(JI85,'M10'!$C$5:$BX$13,($KA$141+1),FALSE)</f>
        <v>1</v>
      </c>
      <c r="JJ155" s="94">
        <f>HLOOKUP(JJ85,'M10'!$C$5:$BX$13,($KA$141+1),FALSE)</f>
        <v>1</v>
      </c>
      <c r="JK155" s="94">
        <f>HLOOKUP(JK85,'M10'!$C$5:$BX$13,($KA$141+1),FALSE)</f>
        <v>1</v>
      </c>
      <c r="JL155" s="94">
        <f>HLOOKUP(JL85,'M10'!$C$5:$BX$13,($KA$141+1),FALSE)</f>
        <v>1</v>
      </c>
      <c r="JM155" s="94">
        <f>HLOOKUP(JM85,'M10'!$C$5:$BX$13,($KA$141+1),FALSE)</f>
        <v>1</v>
      </c>
      <c r="JN155" s="94">
        <f>HLOOKUP(JN85,'M10'!$C$5:$BX$13,($KA$141+1),FALSE)</f>
        <v>1</v>
      </c>
      <c r="JO155" s="94">
        <f>HLOOKUP(JO85,'M10'!$C$5:$BX$13,($KA$141+1),FALSE)</f>
        <v>1</v>
      </c>
      <c r="JP155" s="94">
        <f>HLOOKUP(JP85,'M10'!$C$5:$BX$13,($KA$141+1),FALSE)</f>
        <v>1</v>
      </c>
      <c r="JQ155" s="94">
        <f>HLOOKUP(JQ85,'M10'!$C$5:$BX$13,($KA$141+1),FALSE)</f>
        <v>1</v>
      </c>
      <c r="JR155" s="94">
        <f>HLOOKUP(JR85,'M10'!$C$5:$BX$13,($KA$141+1),FALSE)</f>
        <v>1</v>
      </c>
      <c r="JS155" s="94">
        <f>HLOOKUP(JS85,'M10'!$C$5:$BX$13,($KA$141+1),FALSE)</f>
        <v>1</v>
      </c>
      <c r="JT155" s="94">
        <f>HLOOKUP(JT85,'M10'!$C$5:$BX$13,($KA$141+1),FALSE)</f>
        <v>0.95</v>
      </c>
      <c r="JU155" s="94">
        <f>HLOOKUP(JU85,'M10'!$C$5:$BX$13,($KA$141+1),FALSE)</f>
        <v>0.95</v>
      </c>
      <c r="JV155" s="94">
        <f>HLOOKUP(JV85,'M10'!$C$5:$BX$13,($KA$141+1),FALSE)</f>
        <v>0.95</v>
      </c>
      <c r="JW155" s="94">
        <f>HLOOKUP(JW85,'M10'!$C$5:$BX$13,($KA$141+1),FALSE)</f>
        <v>0.95</v>
      </c>
      <c r="JX155" s="94">
        <f>HLOOKUP(JX85,'M10'!$C$5:$BX$13,($KA$141+1),FALSE)</f>
        <v>0.95</v>
      </c>
      <c r="JY155" s="94"/>
      <c r="JZ155" s="94"/>
      <c r="KA155" s="94"/>
      <c r="KH155" s="96">
        <v>17</v>
      </c>
      <c r="KI155" s="100">
        <f t="shared" si="851"/>
        <v>10595.123834787782</v>
      </c>
      <c r="KJ155" s="100">
        <f t="shared" si="852"/>
        <v>46938.084611836108</v>
      </c>
      <c r="KK155" s="100">
        <f t="shared" si="853"/>
        <v>52211.665529200989</v>
      </c>
      <c r="KL155" s="100">
        <f t="shared" si="854"/>
        <v>50582.518253439237</v>
      </c>
      <c r="KM155" s="100">
        <f t="shared" si="855"/>
        <v>125102.14206777175</v>
      </c>
      <c r="KN155" s="100">
        <f t="shared" si="856"/>
        <v>87498.817765763553</v>
      </c>
      <c r="KO155" s="100">
        <f t="shared" si="857"/>
        <v>144543.24256405589</v>
      </c>
      <c r="KP155" s="100">
        <f t="shared" si="858"/>
        <v>91352.451916653416</v>
      </c>
      <c r="KQ155" s="100">
        <f t="shared" si="859"/>
        <v>131781.40985631209</v>
      </c>
      <c r="KR155" s="100">
        <f t="shared" si="860"/>
        <v>162896.07967105077</v>
      </c>
      <c r="KS155" s="100">
        <f t="shared" si="861"/>
        <v>140706.61836265374</v>
      </c>
      <c r="KT155" s="100">
        <f t="shared" si="862"/>
        <v>127959.05947408412</v>
      </c>
      <c r="KU155" s="100">
        <f t="shared" si="863"/>
        <v>164581.93899126552</v>
      </c>
      <c r="KV155" s="100">
        <f t="shared" si="864"/>
        <v>201932.61726464174</v>
      </c>
      <c r="KW155" s="100">
        <f t="shared" si="865"/>
        <v>209062.09247942694</v>
      </c>
      <c r="KX155" s="100">
        <f t="shared" si="866"/>
        <v>202854.51158573848</v>
      </c>
      <c r="KY155" s="100">
        <f t="shared" si="867"/>
        <v>185779.13368237091</v>
      </c>
      <c r="KZ155" s="100">
        <f t="shared" si="868"/>
        <v>172994.05111847122</v>
      </c>
      <c r="LA155" s="100">
        <f t="shared" si="869"/>
        <v>172994.05111847122</v>
      </c>
      <c r="LB155" s="100">
        <f t="shared" si="870"/>
        <v>191033.57663068178</v>
      </c>
      <c r="LC155" s="100">
        <f t="shared" si="871"/>
        <v>209062.0034526299</v>
      </c>
      <c r="LD155" s="100">
        <f t="shared" si="872"/>
        <v>226024.69207934677</v>
      </c>
      <c r="LE155" s="100">
        <f t="shared" si="873"/>
        <v>239101.75493796723</v>
      </c>
      <c r="LF155" s="100">
        <f t="shared" si="874"/>
        <v>247190.49493100069</v>
      </c>
      <c r="LG155" s="100">
        <f t="shared" si="875"/>
        <v>250237.14233506366</v>
      </c>
      <c r="LH155" s="100">
        <f t="shared" si="876"/>
        <v>248762.13718887317</v>
      </c>
      <c r="LI155" s="100">
        <f t="shared" si="877"/>
        <v>243563.27941196924</v>
      </c>
      <c r="LJ155" s="100">
        <f t="shared" si="878"/>
        <v>235537.31638850833</v>
      </c>
      <c r="LK155" s="100">
        <f t="shared" si="879"/>
        <v>225575.77653385277</v>
      </c>
      <c r="LL155" s="100">
        <f t="shared" si="880"/>
        <v>214506.55909733276</v>
      </c>
      <c r="LM155" s="100">
        <f t="shared" si="881"/>
        <v>203062.93700430551</v>
      </c>
      <c r="LN155" s="100">
        <f t="shared" si="882"/>
        <v>191867.94269821429</v>
      </c>
      <c r="LO155" s="100">
        <f t="shared" si="883"/>
        <v>181426.37928003172</v>
      </c>
      <c r="LP155" s="100">
        <f t="shared" si="884"/>
        <v>172120.09576747517</v>
      </c>
      <c r="LQ155" s="100">
        <f t="shared" si="885"/>
        <v>164205.27300619186</v>
      </c>
      <c r="LR155" s="100">
        <f t="shared" si="886"/>
        <v>157813.19291198833</v>
      </c>
      <c r="LS155" s="100">
        <f t="shared" si="887"/>
        <v>167889.56289807489</v>
      </c>
      <c r="LT155" s="100">
        <f t="shared" si="888"/>
        <v>200811.93364393871</v>
      </c>
      <c r="LU155" s="100">
        <f t="shared" si="889"/>
        <v>211852.87100993702</v>
      </c>
      <c r="LV155" s="100">
        <f t="shared" si="890"/>
        <v>215901.26950898854</v>
      </c>
      <c r="LW155" s="100">
        <f t="shared" si="891"/>
        <v>213719.09952541682</v>
      </c>
      <c r="LX155" s="100">
        <f t="shared" si="892"/>
        <v>207332.10924006128</v>
      </c>
      <c r="LY155" s="100">
        <f t="shared" si="893"/>
        <v>199122.3365691026</v>
      </c>
      <c r="LZ155" s="100">
        <f t="shared" si="894"/>
        <v>191104.84506452398</v>
      </c>
      <c r="MA155" s="100">
        <f t="shared" si="895"/>
        <v>184436.37535810049</v>
      </c>
      <c r="MB155" s="100">
        <f t="shared" si="896"/>
        <v>179270.8237670575</v>
      </c>
      <c r="MC155" s="100">
        <f t="shared" si="897"/>
        <v>174990.54382984428</v>
      </c>
      <c r="MD155" s="100">
        <f t="shared" si="898"/>
        <v>170648.26303679662</v>
      </c>
      <c r="ME155" s="100">
        <f t="shared" si="899"/>
        <v>165372.84830989491</v>
      </c>
      <c r="MF155" s="100">
        <f t="shared" si="900"/>
        <v>157752.99368211612</v>
      </c>
      <c r="MG155" s="100">
        <f t="shared" si="901"/>
        <v>149780.03791237291</v>
      </c>
      <c r="MH155" s="100">
        <f t="shared" si="902"/>
        <v>140249.329245092</v>
      </c>
      <c r="MI155" s="100">
        <f t="shared" si="903"/>
        <v>127505.19387302702</v>
      </c>
      <c r="MJ155" s="100">
        <f t="shared" si="904"/>
        <v>116615.04428576605</v>
      </c>
      <c r="MK155" s="100"/>
      <c r="ML155" s="100"/>
      <c r="MM155" s="100"/>
      <c r="MN155" s="100"/>
      <c r="MO155" s="100"/>
      <c r="MP155" s="100"/>
      <c r="MQ155" s="100"/>
      <c r="MR155" s="100"/>
      <c r="MS155" s="100"/>
      <c r="MT155" s="100"/>
      <c r="MU155" s="100"/>
      <c r="MV155" s="100"/>
      <c r="MW155" s="100"/>
      <c r="MX155" s="100"/>
      <c r="MY155" s="100"/>
      <c r="MZ155" s="100"/>
      <c r="NA155" s="100"/>
      <c r="NG155" s="96">
        <f>HLOOKUP(NG85,'M10'!$C$5:$BX$13,($KG$271+1),FALSE)</f>
        <v>0.6</v>
      </c>
      <c r="NH155" s="96">
        <f>HLOOKUP(NH85,'M10'!$C$5:$BX$13,($KG$271+1),FALSE)</f>
        <v>0.8</v>
      </c>
      <c r="NI155" s="96">
        <f>HLOOKUP(NI85,'M10'!$C$5:$BX$13,($KG$271+1),FALSE)</f>
        <v>0.85</v>
      </c>
      <c r="NJ155" s="96">
        <f>HLOOKUP(NJ85,'M10'!$C$5:$BX$13,($KG$271+1),FALSE)</f>
        <v>1</v>
      </c>
      <c r="NK155" s="96">
        <f>HLOOKUP(NK85,'M10'!$C$5:$BX$13,($KG$271+1),FALSE)</f>
        <v>1</v>
      </c>
      <c r="NL155" s="96">
        <f>HLOOKUP(NL85,'M10'!$C$5:$BX$13,($KG$271+1),FALSE)</f>
        <v>1</v>
      </c>
      <c r="NM155" s="96">
        <f>HLOOKUP(NM85,'M10'!$C$5:$BX$13,($KG$271+1),FALSE)</f>
        <v>1</v>
      </c>
      <c r="NN155" s="96">
        <f>HLOOKUP(NN85,'M10'!$C$5:$BX$13,($KG$271+1),FALSE)</f>
        <v>1</v>
      </c>
      <c r="NO155" s="96">
        <f>HLOOKUP(NO85,'M10'!$C$5:$BX$13,($KG$271+1),FALSE)</f>
        <v>1</v>
      </c>
      <c r="NP155" s="96">
        <f>HLOOKUP(NP85,'M10'!$C$5:$BX$13,($KG$271+1),FALSE)</f>
        <v>1</v>
      </c>
      <c r="NQ155" s="96">
        <f>HLOOKUP(NQ85,'M10'!$C$5:$BX$13,($KG$271+1),FALSE)</f>
        <v>1</v>
      </c>
      <c r="NR155" s="96">
        <f>HLOOKUP(NR85,'M10'!$C$5:$BX$13,($KG$271+1),FALSE)</f>
        <v>1</v>
      </c>
      <c r="NS155" s="96">
        <f>HLOOKUP(NS85,'M10'!$C$5:$BX$13,($KG$271+1),FALSE)</f>
        <v>1</v>
      </c>
      <c r="NT155" s="96">
        <f>HLOOKUP(NT85,'M10'!$C$5:$BX$13,($KG$271+1),FALSE)</f>
        <v>1</v>
      </c>
      <c r="NU155" s="96">
        <f>HLOOKUP(NU85,'M10'!$C$5:$BX$13,($KG$271+1),FALSE)</f>
        <v>1</v>
      </c>
      <c r="NV155" s="96">
        <f>HLOOKUP(NV85,'M10'!$C$5:$BX$13,($KG$271+1),FALSE)</f>
        <v>1</v>
      </c>
      <c r="NW155" s="96">
        <f>HLOOKUP(NW85,'M10'!$C$5:$BX$13,($KG$271+1),FALSE)</f>
        <v>1</v>
      </c>
      <c r="NX155" s="96">
        <f>HLOOKUP(NX85,'M10'!$C$5:$BX$13,($KG$271+1),FALSE)</f>
        <v>1</v>
      </c>
      <c r="NY155" s="96">
        <f>HLOOKUP(NY85,'M10'!$C$5:$BX$13,($KG$271+1),FALSE)</f>
        <v>1</v>
      </c>
      <c r="NZ155" s="96">
        <f>HLOOKUP(NZ85,'M10'!$C$5:$BX$13,($KG$271+1),FALSE)</f>
        <v>1</v>
      </c>
      <c r="OA155" s="96">
        <f>HLOOKUP(OA85,'M10'!$C$5:$BX$13,($KG$271+1),FALSE)</f>
        <v>1</v>
      </c>
      <c r="OB155" s="96">
        <f>HLOOKUP(OB85,'M10'!$C$5:$BX$13,($KG$271+1),FALSE)</f>
        <v>1</v>
      </c>
      <c r="OC155" s="96">
        <f>HLOOKUP(OC85,'M10'!$C$5:$BX$13,($KG$271+1),FALSE)</f>
        <v>1</v>
      </c>
      <c r="OD155" s="96">
        <f>HLOOKUP(OD85,'M10'!$C$5:$BX$13,($KG$271+1),FALSE)</f>
        <v>1</v>
      </c>
      <c r="OE155" s="96">
        <f>HLOOKUP(OE85,'M10'!$C$5:$BX$13,($KG$271+1),FALSE)</f>
        <v>1</v>
      </c>
      <c r="OF155" s="96">
        <f>HLOOKUP(OF85,'M10'!$C$5:$BX$13,($KG$271+1),FALSE)</f>
        <v>1</v>
      </c>
      <c r="OG155" s="96">
        <f>HLOOKUP(OG85,'M10'!$C$5:$BX$13,($KG$271+1),FALSE)</f>
        <v>1</v>
      </c>
      <c r="OH155" s="96">
        <f>HLOOKUP(OH85,'M10'!$C$5:$BX$13,($KG$271+1),FALSE)</f>
        <v>1</v>
      </c>
      <c r="OI155" s="96">
        <f>HLOOKUP(OI85,'M10'!$C$5:$BX$13,($KG$271+1),FALSE)</f>
        <v>1</v>
      </c>
      <c r="OJ155" s="96">
        <f>HLOOKUP(OJ85,'M10'!$C$5:$BX$13,($KG$271+1),FALSE)</f>
        <v>1</v>
      </c>
      <c r="OK155" s="96">
        <f>HLOOKUP(OK85,'M10'!$C$5:$BX$13,($KG$271+1),FALSE)</f>
        <v>1</v>
      </c>
      <c r="OL155" s="96">
        <f>HLOOKUP(OL85,'M10'!$C$5:$BX$13,($KG$271+1),FALSE)</f>
        <v>1</v>
      </c>
      <c r="OM155" s="96">
        <f>HLOOKUP(OM85,'M10'!$C$5:$BX$13,($KG$271+1),FALSE)</f>
        <v>1</v>
      </c>
      <c r="ON155" s="96">
        <f>HLOOKUP(ON85,'M10'!$C$5:$BX$13,($KG$271+1),FALSE)</f>
        <v>1</v>
      </c>
      <c r="OO155" s="96">
        <f>HLOOKUP(OO85,'M10'!$C$5:$BX$13,($KG$271+1),FALSE)</f>
        <v>1</v>
      </c>
      <c r="OP155" s="96">
        <f>HLOOKUP(OP85,'M10'!$C$5:$BX$13,($KG$271+1),FALSE)</f>
        <v>1</v>
      </c>
      <c r="OQ155" s="96">
        <f>HLOOKUP(OQ85,'M10'!$C$5:$BX$13,($KG$271+1),FALSE)</f>
        <v>1</v>
      </c>
      <c r="OR155" s="96">
        <f>HLOOKUP(OR85,'M10'!$C$5:$BX$13,($KG$271+1),FALSE)</f>
        <v>1</v>
      </c>
      <c r="OS155" s="96">
        <f>HLOOKUP(OS85,'M10'!$C$5:$BX$13,($KG$271+1),FALSE)</f>
        <v>1</v>
      </c>
      <c r="OT155" s="96">
        <f>HLOOKUP(OT85,'M10'!$C$5:$BX$13,($KG$271+1),FALSE)</f>
        <v>1</v>
      </c>
      <c r="OU155" s="96">
        <f>HLOOKUP(OU85,'M10'!$C$5:$BX$13,($KG$271+1),FALSE)</f>
        <v>1</v>
      </c>
      <c r="OV155" s="96">
        <f>HLOOKUP(OV85,'M10'!$C$5:$BX$13,($KG$271+1),FALSE)</f>
        <v>1</v>
      </c>
      <c r="OW155" s="96">
        <f>HLOOKUP(OW85,'M10'!$C$5:$BX$13,($KG$271+1),FALSE)</f>
        <v>1</v>
      </c>
      <c r="OX155" s="96">
        <f>HLOOKUP(OX85,'M10'!$C$5:$BX$13,($KG$271+1),FALSE)</f>
        <v>1</v>
      </c>
      <c r="OY155" s="96">
        <f>HLOOKUP(OY85,'M10'!$C$5:$BX$13,($KG$271+1),FALSE)</f>
        <v>1</v>
      </c>
      <c r="OZ155" s="96">
        <f>HLOOKUP(OZ85,'M10'!$C$5:$BX$13,($KG$271+1),FALSE)</f>
        <v>1</v>
      </c>
      <c r="PA155" s="96">
        <f>HLOOKUP(PA85,'M10'!$C$5:$BX$13,($KG$271+1),FALSE)</f>
        <v>1</v>
      </c>
      <c r="PB155" s="96">
        <f>HLOOKUP(PB85,'M10'!$C$5:$BX$13,($KG$271+1),FALSE)</f>
        <v>1</v>
      </c>
      <c r="PC155" s="96">
        <f>HLOOKUP(PC85,'M10'!$C$5:$BX$13,($KG$271+1),FALSE)</f>
        <v>1</v>
      </c>
      <c r="PD155" s="96">
        <f>HLOOKUP(PD85,'M10'!$C$5:$BX$13,($KG$271+1),FALSE)</f>
        <v>0.85</v>
      </c>
      <c r="PE155" s="96">
        <f>HLOOKUP(PE85,'M10'!$C$5:$BX$13,($KG$271+1),FALSE)</f>
        <v>0.85</v>
      </c>
      <c r="PF155" s="96">
        <f>HLOOKUP(PF85,'M10'!$C$5:$BX$13,($KG$271+1),FALSE)</f>
        <v>0.85</v>
      </c>
      <c r="PG155" s="96">
        <f>HLOOKUP(PG85,'M10'!$C$5:$BX$13,($KG$271+1),FALSE)</f>
        <v>0.85</v>
      </c>
      <c r="PH155" s="96">
        <f>HLOOKUP(PH85,'M10'!$C$5:$BX$13,($KG$271+1),FALSE)</f>
        <v>0.85</v>
      </c>
    </row>
    <row r="156" spans="1:424" x14ac:dyDescent="0.2">
      <c r="A156" s="92"/>
      <c r="B156" s="92"/>
      <c r="C156" s="92">
        <v>18</v>
      </c>
      <c r="D156" s="98">
        <f t="shared" si="743"/>
        <v>262153.34474920516</v>
      </c>
      <c r="E156" s="98">
        <f t="shared" si="744"/>
        <v>159382.50467111322</v>
      </c>
      <c r="F156" s="98">
        <f t="shared" si="745"/>
        <v>295533.39426107961</v>
      </c>
      <c r="G156" s="98">
        <f t="shared" si="746"/>
        <v>418123.32453023654</v>
      </c>
      <c r="H156" s="98">
        <f t="shared" si="747"/>
        <v>445575.56877357344</v>
      </c>
      <c r="I156" s="98">
        <f t="shared" si="748"/>
        <v>404068.28715125471</v>
      </c>
      <c r="J156" s="98">
        <f t="shared" si="749"/>
        <v>329780.9599458517</v>
      </c>
      <c r="K156" s="98">
        <f t="shared" si="750"/>
        <v>272540.42652502231</v>
      </c>
      <c r="L156" s="98">
        <f t="shared" si="751"/>
        <v>241217.19454764368</v>
      </c>
      <c r="M156" s="98">
        <f t="shared" si="752"/>
        <v>248369.03881737083</v>
      </c>
      <c r="N156" s="98">
        <f t="shared" si="753"/>
        <v>278870.89126175072</v>
      </c>
      <c r="O156" s="98">
        <f t="shared" si="754"/>
        <v>316018.53253954428</v>
      </c>
      <c r="P156" s="98">
        <f t="shared" si="755"/>
        <v>351027.39125596336</v>
      </c>
      <c r="Q156" s="98">
        <f t="shared" si="756"/>
        <v>380648.50336325011</v>
      </c>
      <c r="R156" s="98">
        <f t="shared" si="757"/>
        <v>404186.82823863049</v>
      </c>
      <c r="S156" s="98">
        <f t="shared" si="758"/>
        <v>421983.29062380374</v>
      </c>
      <c r="T156" s="98">
        <f t="shared" si="759"/>
        <v>434745.00283842924</v>
      </c>
      <c r="U156" s="98">
        <f t="shared" si="760"/>
        <v>443257.24879625021</v>
      </c>
      <c r="V156" s="98">
        <f t="shared" si="761"/>
        <v>443257.24879625021</v>
      </c>
      <c r="W156" s="98">
        <f t="shared" si="762"/>
        <v>453732.97945324943</v>
      </c>
      <c r="X156" s="98">
        <f t="shared" si="763"/>
        <v>455868.95064098702</v>
      </c>
      <c r="Y156" s="98">
        <f t="shared" si="764"/>
        <v>456366.5338706139</v>
      </c>
      <c r="Z156" s="98">
        <f t="shared" si="765"/>
        <v>455497.12038954231</v>
      </c>
      <c r="AA156" s="98">
        <f t="shared" si="766"/>
        <v>453494.73589587939</v>
      </c>
      <c r="AB156" s="98">
        <f t="shared" si="767"/>
        <v>450559.83946288185</v>
      </c>
      <c r="AC156" s="98">
        <f t="shared" si="768"/>
        <v>446863.29645401699</v>
      </c>
      <c r="AD156" s="98">
        <f t="shared" si="769"/>
        <v>442550.20480412612</v>
      </c>
      <c r="AE156" s="98">
        <f t="shared" si="770"/>
        <v>437743.41777253576</v>
      </c>
      <c r="AF156" s="98">
        <f t="shared" si="771"/>
        <v>432546.69960378163</v>
      </c>
      <c r="AG156" s="98">
        <f t="shared" si="772"/>
        <v>427047.50261631043</v>
      </c>
      <c r="AH156" s="98">
        <f t="shared" si="773"/>
        <v>421319.38206995372</v>
      </c>
      <c r="AI156" s="98">
        <f t="shared" si="774"/>
        <v>415424.07878278103</v>
      </c>
      <c r="AJ156" s="98">
        <f t="shared" si="775"/>
        <v>409413.30486654665</v>
      </c>
      <c r="AK156" s="98">
        <f t="shared" si="776"/>
        <v>403330.26871375536</v>
      </c>
      <c r="AL156" s="98">
        <f t="shared" si="777"/>
        <v>397210.97364465706</v>
      </c>
      <c r="AM156" s="98">
        <f t="shared" si="778"/>
        <v>391085.32168154605</v>
      </c>
      <c r="AN156" s="98">
        <f t="shared" si="779"/>
        <v>402565.52775778197</v>
      </c>
      <c r="AO156" s="98">
        <f t="shared" si="780"/>
        <v>395438.38922519854</v>
      </c>
      <c r="AP156" s="98">
        <f t="shared" si="781"/>
        <v>389736.5499567269</v>
      </c>
      <c r="AQ156" s="98">
        <f t="shared" si="782"/>
        <v>382880.78397485852</v>
      </c>
      <c r="AR156" s="98">
        <f t="shared" si="783"/>
        <v>375055.89445706032</v>
      </c>
      <c r="AS156" s="98">
        <f t="shared" si="784"/>
        <v>366430.8256335716</v>
      </c>
      <c r="AT156" s="98">
        <f t="shared" si="785"/>
        <v>357158.66017697036</v>
      </c>
      <c r="AU156" s="98">
        <f t="shared" si="786"/>
        <v>347376.99174718669</v>
      </c>
      <c r="AV156" s="98">
        <f t="shared" si="787"/>
        <v>337208.56429548468</v>
      </c>
      <c r="AW156" s="98">
        <f t="shared" si="788"/>
        <v>326762.09183770453</v>
      </c>
      <c r="AX156" s="98">
        <f t="shared" si="789"/>
        <v>316133.19096278411</v>
      </c>
      <c r="AY156" s="98">
        <f t="shared" si="790"/>
        <v>305405.37373974302</v>
      </c>
      <c r="AZ156" s="98">
        <f t="shared" si="791"/>
        <v>294651.06132003851</v>
      </c>
      <c r="BA156" s="98">
        <f t="shared" si="792"/>
        <v>283932.58878097043</v>
      </c>
      <c r="BB156" s="98">
        <f t="shared" si="793"/>
        <v>273303.17997690587</v>
      </c>
      <c r="BC156" s="98">
        <f t="shared" si="794"/>
        <v>262807.87768072973</v>
      </c>
      <c r="BD156" s="98">
        <f t="shared" si="795"/>
        <v>252484.4193980603</v>
      </c>
      <c r="BE156" s="98">
        <f t="shared" si="796"/>
        <v>242364.0531728905</v>
      </c>
      <c r="BF156" s="98"/>
      <c r="BG156" s="98"/>
      <c r="BH156" s="98"/>
      <c r="BI156" s="98"/>
      <c r="BJ156" s="98"/>
      <c r="BK156" s="98"/>
      <c r="BL156" s="98"/>
      <c r="BM156" s="98"/>
      <c r="BN156" s="98"/>
      <c r="BO156" s="98"/>
      <c r="BP156" s="98"/>
      <c r="BQ156" s="98"/>
      <c r="BR156" s="98"/>
      <c r="BS156" s="98"/>
      <c r="BT156" s="98"/>
      <c r="BU156" s="92"/>
      <c r="BV156" s="92"/>
      <c r="BW156" s="92"/>
      <c r="BX156" s="92"/>
      <c r="BY156" s="92"/>
      <c r="BZ156" s="92">
        <f>HLOOKUP(BZ86,'M10'!$C$5:$BX$13,($EK$143+1),FALSE)</f>
        <v>0.95</v>
      </c>
      <c r="CA156" s="92">
        <f>HLOOKUP(CA86,'M10'!$C$5:$BX$13,($EK$143+1),FALSE)</f>
        <v>1</v>
      </c>
      <c r="CB156" s="92">
        <f>HLOOKUP(CB86,'M10'!$C$5:$BX$13,($EK$143+1),FALSE)</f>
        <v>1</v>
      </c>
      <c r="CC156" s="92">
        <f>HLOOKUP(CC86,'M10'!$C$5:$BX$13,($EK$143+1),FALSE)</f>
        <v>1</v>
      </c>
      <c r="CD156" s="92">
        <f>HLOOKUP(CD86,'M10'!$C$5:$BX$13,($EK$143+1),FALSE)</f>
        <v>1</v>
      </c>
      <c r="CE156" s="92">
        <f>HLOOKUP(CE86,'M10'!$C$5:$BX$13,($EK$143+1),FALSE)</f>
        <v>1</v>
      </c>
      <c r="CF156" s="92">
        <f>HLOOKUP(CF86,'M10'!$C$5:$BX$13,($EK$143+1),FALSE)</f>
        <v>1</v>
      </c>
      <c r="CG156" s="92">
        <f>HLOOKUP(CG86,'M10'!$C$5:$BX$13,($EK$143+1),FALSE)</f>
        <v>1</v>
      </c>
      <c r="CH156" s="92">
        <f>HLOOKUP(CH86,'M10'!$C$5:$BX$13,($EK$143+1),FALSE)</f>
        <v>1</v>
      </c>
      <c r="CI156" s="92">
        <f>HLOOKUP(CI86,'M10'!$C$5:$BX$13,($EK$143+1),FALSE)</f>
        <v>1</v>
      </c>
      <c r="CJ156" s="92">
        <f>HLOOKUP(CJ86,'M10'!$C$5:$BX$13,($EK$143+1),FALSE)</f>
        <v>1</v>
      </c>
      <c r="CK156" s="92">
        <f>HLOOKUP(CK86,'M10'!$C$5:$BX$13,($EK$143+1),FALSE)</f>
        <v>1</v>
      </c>
      <c r="CL156" s="92">
        <f>HLOOKUP(CL86,'M10'!$C$5:$BX$13,($EK$143+1),FALSE)</f>
        <v>1</v>
      </c>
      <c r="CM156" s="92">
        <f>HLOOKUP(CM86,'M10'!$C$5:$BX$13,($EK$143+1),FALSE)</f>
        <v>1</v>
      </c>
      <c r="CN156" s="92">
        <f>HLOOKUP(CN86,'M10'!$C$5:$BX$13,($EK$143+1),FALSE)</f>
        <v>1</v>
      </c>
      <c r="CO156" s="92">
        <f>HLOOKUP(CO86,'M10'!$C$5:$BX$13,($EK$143+1),FALSE)</f>
        <v>1</v>
      </c>
      <c r="CP156" s="92">
        <f>HLOOKUP(CP86,'M10'!$C$5:$BX$13,($EK$143+1),FALSE)</f>
        <v>1</v>
      </c>
      <c r="CQ156" s="92">
        <f>HLOOKUP(CQ86,'M10'!$C$5:$BX$13,($EK$143+1),FALSE)</f>
        <v>1</v>
      </c>
      <c r="CR156" s="92">
        <f>HLOOKUP(CR86,'M10'!$C$5:$BX$13,($EK$143+1),FALSE)</f>
        <v>1</v>
      </c>
      <c r="CS156" s="92">
        <f>HLOOKUP(CS86,'M10'!$C$5:$BX$13,($EK$143+1),FALSE)</f>
        <v>1</v>
      </c>
      <c r="CT156" s="92">
        <f>HLOOKUP(CT86,'M10'!$C$5:$BX$13,($EK$143+1),FALSE)</f>
        <v>1</v>
      </c>
      <c r="CU156" s="92">
        <f>HLOOKUP(CU86,'M10'!$C$5:$BX$13,($EK$143+1),FALSE)</f>
        <v>1</v>
      </c>
      <c r="CV156" s="92">
        <f>HLOOKUP(CV86,'M10'!$C$5:$BX$13,($EK$143+1),FALSE)</f>
        <v>1</v>
      </c>
      <c r="CW156" s="92">
        <f>HLOOKUP(CW86,'M10'!$C$5:$BX$13,($EK$143+1),FALSE)</f>
        <v>1</v>
      </c>
      <c r="CX156" s="92">
        <f>HLOOKUP(CX86,'M10'!$C$5:$BX$13,($EK$143+1),FALSE)</f>
        <v>1</v>
      </c>
      <c r="CY156" s="92">
        <f>HLOOKUP(CY86,'M10'!$C$5:$BX$13,($EK$143+1),FALSE)</f>
        <v>1</v>
      </c>
      <c r="CZ156" s="92">
        <f>HLOOKUP(CZ86,'M10'!$C$5:$BX$13,($EK$143+1),FALSE)</f>
        <v>1</v>
      </c>
      <c r="DA156" s="92">
        <f>HLOOKUP(DA86,'M10'!$C$5:$BX$13,($EK$143+1),FALSE)</f>
        <v>1</v>
      </c>
      <c r="DB156" s="92">
        <f>HLOOKUP(DB86,'M10'!$C$5:$BX$13,($EK$143+1),FALSE)</f>
        <v>1</v>
      </c>
      <c r="DC156" s="92">
        <f>HLOOKUP(DC86,'M10'!$C$5:$BX$13,($EK$143+1),FALSE)</f>
        <v>1</v>
      </c>
      <c r="DD156" s="92">
        <f>HLOOKUP(DD86,'M10'!$C$5:$BX$13,($EK$143+1),FALSE)</f>
        <v>1</v>
      </c>
      <c r="DE156" s="92">
        <f>HLOOKUP(DE86,'M10'!$C$5:$BX$13,($EK$143+1),FALSE)</f>
        <v>1</v>
      </c>
      <c r="DF156" s="92">
        <f>HLOOKUP(DF86,'M10'!$C$5:$BX$13,($EK$143+1),FALSE)</f>
        <v>1</v>
      </c>
      <c r="DG156" s="92">
        <f>HLOOKUP(DG86,'M10'!$C$5:$BX$13,($EK$143+1),FALSE)</f>
        <v>1</v>
      </c>
      <c r="DH156" s="92">
        <f>HLOOKUP(DH86,'M10'!$C$5:$BX$13,($EK$143+1),FALSE)</f>
        <v>1</v>
      </c>
      <c r="DI156" s="92">
        <f>HLOOKUP(DI86,'M10'!$C$5:$BX$13,($EK$143+1),FALSE)</f>
        <v>1</v>
      </c>
      <c r="DJ156" s="92">
        <f>HLOOKUP(DJ86,'M10'!$C$5:$BX$13,($EK$143+1),FALSE)</f>
        <v>1</v>
      </c>
      <c r="DK156" s="92">
        <f>HLOOKUP(DK86,'M10'!$C$5:$BX$13,($EK$143+1),FALSE)</f>
        <v>1</v>
      </c>
      <c r="DL156" s="92">
        <f>HLOOKUP(DL86,'M10'!$C$5:$BX$13,($EK$143+1),FALSE)</f>
        <v>1</v>
      </c>
      <c r="DM156" s="92">
        <f>HLOOKUP(DM86,'M10'!$C$5:$BX$13,($EK$143+1),FALSE)</f>
        <v>1</v>
      </c>
      <c r="DN156" s="92">
        <f>HLOOKUP(DN86,'M10'!$C$5:$BX$13,($EK$143+1),FALSE)</f>
        <v>1</v>
      </c>
      <c r="DO156" s="92">
        <f>HLOOKUP(DO86,'M10'!$C$5:$BX$13,($EK$143+1),FALSE)</f>
        <v>1</v>
      </c>
      <c r="DP156" s="92">
        <f>HLOOKUP(DP86,'M10'!$C$5:$BX$13,($EK$143+1),FALSE)</f>
        <v>1</v>
      </c>
      <c r="DQ156" s="92">
        <f>HLOOKUP(DQ86,'M10'!$C$5:$BX$13,($EK$143+1),FALSE)</f>
        <v>1</v>
      </c>
      <c r="DR156" s="92">
        <f>HLOOKUP(DR86,'M10'!$C$5:$BX$13,($EK$143+1),FALSE)</f>
        <v>1</v>
      </c>
      <c r="DS156" s="92">
        <f>HLOOKUP(DS86,'M10'!$C$5:$BX$13,($EK$143+1),FALSE)</f>
        <v>1</v>
      </c>
      <c r="DT156" s="92">
        <f>HLOOKUP(DT86,'M10'!$C$5:$BX$13,($EK$143+1),FALSE)</f>
        <v>1</v>
      </c>
      <c r="DU156" s="92">
        <f>HLOOKUP(DU86,'M10'!$C$5:$BX$13,($EK$143+1),FALSE)</f>
        <v>1</v>
      </c>
      <c r="DV156" s="92">
        <f>HLOOKUP(DV86,'M10'!$C$5:$BX$13,($EK$143+1),FALSE)</f>
        <v>1</v>
      </c>
      <c r="DW156" s="92">
        <f>HLOOKUP(DW86,'M10'!$C$5:$BX$13,($EK$143+1),FALSE)</f>
        <v>1</v>
      </c>
      <c r="DX156" s="92">
        <f>HLOOKUP(DX86,'M10'!$C$5:$BX$13,($EK$143+1),FALSE)</f>
        <v>1</v>
      </c>
      <c r="DY156" s="92">
        <f>HLOOKUP(DY86,'M10'!$C$5:$BX$13,($EK$143+1),FALSE)</f>
        <v>1</v>
      </c>
      <c r="DZ156" s="92">
        <f>HLOOKUP(DZ86,'M10'!$C$5:$BX$13,($EK$143+1),FALSE)</f>
        <v>1</v>
      </c>
      <c r="EA156" s="92">
        <f>HLOOKUP(EA86,'M10'!$C$5:$BX$13,($EK$143+1),FALSE)</f>
        <v>1</v>
      </c>
      <c r="EB156" s="92"/>
      <c r="EC156" s="92"/>
      <c r="ED156" s="92"/>
      <c r="EE156" s="92"/>
      <c r="EF156" s="92"/>
      <c r="EG156" s="92"/>
      <c r="EH156" s="92"/>
      <c r="EI156" s="92"/>
      <c r="EJ156" s="92"/>
      <c r="EK156" s="92"/>
      <c r="EL156" s="92"/>
      <c r="EM156" s="92"/>
      <c r="EN156" s="92"/>
      <c r="EO156" s="92"/>
      <c r="EP156" s="92"/>
      <c r="EU156" s="94"/>
      <c r="EV156" s="94"/>
      <c r="EW156" s="94"/>
      <c r="EX156" s="102">
        <v>18</v>
      </c>
      <c r="EY156" s="99">
        <f t="shared" si="797"/>
        <v>73028.755696965789</v>
      </c>
      <c r="EZ156" s="99">
        <f t="shared" si="798"/>
        <v>50221.475244609275</v>
      </c>
      <c r="FA156" s="99">
        <f t="shared" si="799"/>
        <v>164460.63765262809</v>
      </c>
      <c r="FB156" s="99">
        <f t="shared" si="800"/>
        <v>104264.20286333507</v>
      </c>
      <c r="FC156" s="99">
        <f t="shared" si="801"/>
        <v>164537.64199074582</v>
      </c>
      <c r="FD156" s="99">
        <f t="shared" si="802"/>
        <v>252131.96053069973</v>
      </c>
      <c r="FE156" s="99">
        <f t="shared" si="803"/>
        <v>223634.37517283979</v>
      </c>
      <c r="FF156" s="99">
        <f t="shared" si="804"/>
        <v>169056.35160171843</v>
      </c>
      <c r="FG156" s="99">
        <f t="shared" si="805"/>
        <v>181892.37215985745</v>
      </c>
      <c r="FH156" s="99">
        <f t="shared" si="806"/>
        <v>248717.81043165276</v>
      </c>
      <c r="FI156" s="99">
        <f t="shared" si="807"/>
        <v>313733.09750869981</v>
      </c>
      <c r="FJ156" s="99">
        <f t="shared" si="808"/>
        <v>347374.61579601537</v>
      </c>
      <c r="FK156" s="99">
        <f t="shared" si="809"/>
        <v>356174.79192003142</v>
      </c>
      <c r="FL156" s="99">
        <f t="shared" si="810"/>
        <v>346830.95713767834</v>
      </c>
      <c r="FM156" s="99">
        <f t="shared" si="811"/>
        <v>329614.3581536432</v>
      </c>
      <c r="FN156" s="99">
        <f t="shared" si="812"/>
        <v>306234.14316617162</v>
      </c>
      <c r="FO156" s="99">
        <f t="shared" si="813"/>
        <v>280822.74647958833</v>
      </c>
      <c r="FP156" s="99">
        <f t="shared" si="814"/>
        <v>264385.56298608193</v>
      </c>
      <c r="FQ156" s="99">
        <f t="shared" si="815"/>
        <v>264385.56298608193</v>
      </c>
      <c r="FR156" s="99">
        <f t="shared" si="816"/>
        <v>248483.87812992092</v>
      </c>
      <c r="FS156" s="99">
        <f t="shared" si="817"/>
        <v>247629.98482428817</v>
      </c>
      <c r="FT156" s="99">
        <f t="shared" si="818"/>
        <v>250539.47227806842</v>
      </c>
      <c r="FU156" s="99">
        <f t="shared" si="819"/>
        <v>256137.48985838631</v>
      </c>
      <c r="FV156" s="99">
        <f t="shared" si="820"/>
        <v>263383.8715686404</v>
      </c>
      <c r="FW156" s="99">
        <f t="shared" si="821"/>
        <v>271411.43751910568</v>
      </c>
      <c r="FX156" s="99">
        <f t="shared" si="822"/>
        <v>279566.63332771207</v>
      </c>
      <c r="FY156" s="99">
        <f t="shared" si="823"/>
        <v>287393.98535003338</v>
      </c>
      <c r="FZ156" s="99">
        <f t="shared" si="824"/>
        <v>294598.80415955692</v>
      </c>
      <c r="GA156" s="99">
        <f t="shared" si="825"/>
        <v>301007.41758587171</v>
      </c>
      <c r="GB156" s="99">
        <f t="shared" si="826"/>
        <v>306532.89496517478</v>
      </c>
      <c r="GC156" s="99">
        <f t="shared" si="827"/>
        <v>311148.21262496302</v>
      </c>
      <c r="GD156" s="99">
        <f t="shared" si="828"/>
        <v>314866.29926502408</v>
      </c>
      <c r="GE156" s="99">
        <f t="shared" si="829"/>
        <v>317725.64578379603</v>
      </c>
      <c r="GF156" s="99">
        <f t="shared" si="830"/>
        <v>319780.14081829705</v>
      </c>
      <c r="GG156" s="99">
        <f t="shared" si="831"/>
        <v>321092.01036914554</v>
      </c>
      <c r="GH156" s="99">
        <f t="shared" si="832"/>
        <v>321726.99505239632</v>
      </c>
      <c r="GI156" s="99">
        <f t="shared" si="833"/>
        <v>357181.23723903688</v>
      </c>
      <c r="GJ156" s="99">
        <f t="shared" si="834"/>
        <v>367042.68447777798</v>
      </c>
      <c r="GK156" s="99">
        <f t="shared" si="835"/>
        <v>364458.72892329434</v>
      </c>
      <c r="GL156" s="99">
        <f t="shared" si="836"/>
        <v>357667.60851123568</v>
      </c>
      <c r="GM156" s="99">
        <f t="shared" si="837"/>
        <v>347363.58713090786</v>
      </c>
      <c r="GN156" s="99">
        <f t="shared" si="838"/>
        <v>334254.42061508907</v>
      </c>
      <c r="GO156" s="99">
        <f t="shared" si="839"/>
        <v>319027.13111546339</v>
      </c>
      <c r="GP156" s="99">
        <f t="shared" si="840"/>
        <v>302324.46664048114</v>
      </c>
      <c r="GQ156" s="99">
        <f t="shared" si="841"/>
        <v>284729.79552562721</v>
      </c>
      <c r="GR156" s="99">
        <f t="shared" si="842"/>
        <v>266758.48629209824</v>
      </c>
      <c r="GS156" s="99">
        <f t="shared" si="843"/>
        <v>249378.0839331366</v>
      </c>
      <c r="GT156" s="99">
        <f t="shared" si="844"/>
        <v>231881.62320038606</v>
      </c>
      <c r="GU156" s="99">
        <f t="shared" si="845"/>
        <v>215102.6366859815</v>
      </c>
      <c r="GV156" s="99">
        <f t="shared" si="846"/>
        <v>199780.54200113312</v>
      </c>
      <c r="GW156" s="99">
        <f t="shared" si="847"/>
        <v>185058.88174957482</v>
      </c>
      <c r="GX156" s="99">
        <f t="shared" si="848"/>
        <v>171560.55056947633</v>
      </c>
      <c r="GY156" s="99">
        <f t="shared" si="849"/>
        <v>160313.05649840456</v>
      </c>
      <c r="GZ156" s="99">
        <f t="shared" si="850"/>
        <v>149368.93180905643</v>
      </c>
      <c r="HA156" s="99"/>
      <c r="HB156" s="99"/>
      <c r="HC156" s="99"/>
      <c r="HD156" s="99"/>
      <c r="HE156" s="99"/>
      <c r="HF156" s="99"/>
      <c r="HG156" s="99"/>
      <c r="HH156" s="99"/>
      <c r="HI156" s="99"/>
      <c r="HJ156" s="99"/>
      <c r="HK156" s="99"/>
      <c r="HL156" s="99"/>
      <c r="HM156" s="99"/>
      <c r="HN156" s="99"/>
      <c r="HO156" s="99"/>
      <c r="HP156" s="99"/>
      <c r="HQ156" s="99"/>
      <c r="HR156" s="94"/>
      <c r="HS156" s="94"/>
      <c r="HT156" s="94"/>
      <c r="HU156" s="94"/>
      <c r="HV156" s="94"/>
      <c r="HW156" s="94">
        <f>HLOOKUP(HW86,'M10'!$C$5:$BX$13,($KA$141+1),FALSE)</f>
        <v>0.85</v>
      </c>
      <c r="HX156" s="94">
        <f>HLOOKUP(HX86,'M10'!$C$5:$BX$13,($KA$141+1),FALSE)</f>
        <v>0.95</v>
      </c>
      <c r="HY156" s="94">
        <f>HLOOKUP(HY86,'M10'!$C$5:$BX$13,($KA$141+1),FALSE)</f>
        <v>1</v>
      </c>
      <c r="HZ156" s="94">
        <f>HLOOKUP(HZ86,'M10'!$C$5:$BX$13,($KA$141+1),FALSE)</f>
        <v>1</v>
      </c>
      <c r="IA156" s="94">
        <f>HLOOKUP(IA86,'M10'!$C$5:$BX$13,($KA$141+1),FALSE)</f>
        <v>1</v>
      </c>
      <c r="IB156" s="94">
        <f>HLOOKUP(IB86,'M10'!$C$5:$BX$13,($KA$141+1),FALSE)</f>
        <v>1</v>
      </c>
      <c r="IC156" s="94">
        <f>HLOOKUP(IC86,'M10'!$C$5:$BX$13,($KA$141+1),FALSE)</f>
        <v>1</v>
      </c>
      <c r="ID156" s="94">
        <f>HLOOKUP(ID86,'M10'!$C$5:$BX$13,($KA$141+1),FALSE)</f>
        <v>1</v>
      </c>
      <c r="IE156" s="94">
        <f>HLOOKUP(IE86,'M10'!$C$5:$BX$13,($KA$141+1),FALSE)</f>
        <v>1</v>
      </c>
      <c r="IF156" s="94">
        <f>HLOOKUP(IF86,'M10'!$C$5:$BX$13,($KA$141+1),FALSE)</f>
        <v>1</v>
      </c>
      <c r="IG156" s="94">
        <f>HLOOKUP(IG86,'M10'!$C$5:$BX$13,($KA$141+1),FALSE)</f>
        <v>1</v>
      </c>
      <c r="IH156" s="94">
        <f>HLOOKUP(IH86,'M10'!$C$5:$BX$13,($KA$141+1),FALSE)</f>
        <v>1</v>
      </c>
      <c r="II156" s="94">
        <f>HLOOKUP(II86,'M10'!$C$5:$BX$13,($KA$141+1),FALSE)</f>
        <v>1</v>
      </c>
      <c r="IJ156" s="94">
        <f>HLOOKUP(IJ86,'M10'!$C$5:$BX$13,($KA$141+1),FALSE)</f>
        <v>1</v>
      </c>
      <c r="IK156" s="94">
        <f>HLOOKUP(IK86,'M10'!$C$5:$BX$13,($KA$141+1),FALSE)</f>
        <v>1</v>
      </c>
      <c r="IL156" s="94">
        <f>HLOOKUP(IL86,'M10'!$C$5:$BX$13,($KA$141+1),FALSE)</f>
        <v>1</v>
      </c>
      <c r="IM156" s="94">
        <f>HLOOKUP(IM86,'M10'!$C$5:$BX$13,($KA$141+1),FALSE)</f>
        <v>1</v>
      </c>
      <c r="IN156" s="94">
        <f>HLOOKUP(IN86,'M10'!$C$5:$BX$13,($KA$141+1),FALSE)</f>
        <v>1</v>
      </c>
      <c r="IO156" s="94">
        <f>HLOOKUP(IO86,'M10'!$C$5:$BX$13,($KA$141+1),FALSE)</f>
        <v>1</v>
      </c>
      <c r="IP156" s="94">
        <f>HLOOKUP(IP86,'M10'!$C$5:$BX$13,($KA$141+1),FALSE)</f>
        <v>1</v>
      </c>
      <c r="IQ156" s="94">
        <f>HLOOKUP(IQ86,'M10'!$C$5:$BX$13,($KA$141+1),FALSE)</f>
        <v>1</v>
      </c>
      <c r="IR156" s="94">
        <f>HLOOKUP(IR86,'M10'!$C$5:$BX$13,($KA$141+1),FALSE)</f>
        <v>1</v>
      </c>
      <c r="IS156" s="94">
        <f>HLOOKUP(IS86,'M10'!$C$5:$BX$13,($KA$141+1),FALSE)</f>
        <v>1</v>
      </c>
      <c r="IT156" s="94">
        <f>HLOOKUP(IT86,'M10'!$C$5:$BX$13,($KA$141+1),FALSE)</f>
        <v>1</v>
      </c>
      <c r="IU156" s="94">
        <f>HLOOKUP(IU86,'M10'!$C$5:$BX$13,($KA$141+1),FALSE)</f>
        <v>1</v>
      </c>
      <c r="IV156" s="94">
        <f>HLOOKUP(IV86,'M10'!$C$5:$BX$13,($KA$141+1),FALSE)</f>
        <v>1</v>
      </c>
      <c r="IW156" s="94">
        <f>HLOOKUP(IW86,'M10'!$C$5:$BX$13,($KA$141+1),FALSE)</f>
        <v>1</v>
      </c>
      <c r="IX156" s="94">
        <f>HLOOKUP(IX86,'M10'!$C$5:$BX$13,($KA$141+1),FALSE)</f>
        <v>1</v>
      </c>
      <c r="IY156" s="94">
        <f>HLOOKUP(IY86,'M10'!$C$5:$BX$13,($KA$141+1),FALSE)</f>
        <v>1</v>
      </c>
      <c r="IZ156" s="94">
        <f>HLOOKUP(IZ86,'M10'!$C$5:$BX$13,($KA$141+1),FALSE)</f>
        <v>1</v>
      </c>
      <c r="JA156" s="94">
        <f>HLOOKUP(JA86,'M10'!$C$5:$BX$13,($KA$141+1),FALSE)</f>
        <v>1</v>
      </c>
      <c r="JB156" s="94">
        <f>HLOOKUP(JB86,'M10'!$C$5:$BX$13,($KA$141+1),FALSE)</f>
        <v>1</v>
      </c>
      <c r="JC156" s="94">
        <f>HLOOKUP(JC86,'M10'!$C$5:$BX$13,($KA$141+1),FALSE)</f>
        <v>1</v>
      </c>
      <c r="JD156" s="94">
        <f>HLOOKUP(JD86,'M10'!$C$5:$BX$13,($KA$141+1),FALSE)</f>
        <v>1</v>
      </c>
      <c r="JE156" s="94">
        <f>HLOOKUP(JE86,'M10'!$C$5:$BX$13,($KA$141+1),FALSE)</f>
        <v>1</v>
      </c>
      <c r="JF156" s="94">
        <f>HLOOKUP(JF86,'M10'!$C$5:$BX$13,($KA$141+1),FALSE)</f>
        <v>1</v>
      </c>
      <c r="JG156" s="94">
        <f>HLOOKUP(JG86,'M10'!$C$5:$BX$13,($KA$141+1),FALSE)</f>
        <v>1</v>
      </c>
      <c r="JH156" s="94">
        <f>HLOOKUP(JH86,'M10'!$C$5:$BX$13,($KA$141+1),FALSE)</f>
        <v>1</v>
      </c>
      <c r="JI156" s="94">
        <f>HLOOKUP(JI86,'M10'!$C$5:$BX$13,($KA$141+1),FALSE)</f>
        <v>1</v>
      </c>
      <c r="JJ156" s="94">
        <f>HLOOKUP(JJ86,'M10'!$C$5:$BX$13,($KA$141+1),FALSE)</f>
        <v>1</v>
      </c>
      <c r="JK156" s="94">
        <f>HLOOKUP(JK86,'M10'!$C$5:$BX$13,($KA$141+1),FALSE)</f>
        <v>1</v>
      </c>
      <c r="JL156" s="94">
        <f>HLOOKUP(JL86,'M10'!$C$5:$BX$13,($KA$141+1),FALSE)</f>
        <v>1</v>
      </c>
      <c r="JM156" s="94">
        <f>HLOOKUP(JM86,'M10'!$C$5:$BX$13,($KA$141+1),FALSE)</f>
        <v>1</v>
      </c>
      <c r="JN156" s="94">
        <f>HLOOKUP(JN86,'M10'!$C$5:$BX$13,($KA$141+1),FALSE)</f>
        <v>1</v>
      </c>
      <c r="JO156" s="94">
        <f>HLOOKUP(JO86,'M10'!$C$5:$BX$13,($KA$141+1),FALSE)</f>
        <v>1</v>
      </c>
      <c r="JP156" s="94">
        <f>HLOOKUP(JP86,'M10'!$C$5:$BX$13,($KA$141+1),FALSE)</f>
        <v>1</v>
      </c>
      <c r="JQ156" s="94">
        <f>HLOOKUP(JQ86,'M10'!$C$5:$BX$13,($KA$141+1),FALSE)</f>
        <v>0.95</v>
      </c>
      <c r="JR156" s="94">
        <f>HLOOKUP(JR86,'M10'!$C$5:$BX$13,($KA$141+1),FALSE)</f>
        <v>0.95</v>
      </c>
      <c r="JS156" s="94">
        <f>HLOOKUP(JS86,'M10'!$C$5:$BX$13,($KA$141+1),FALSE)</f>
        <v>0.95</v>
      </c>
      <c r="JT156" s="94">
        <f>HLOOKUP(JT86,'M10'!$C$5:$BX$13,($KA$141+1),FALSE)</f>
        <v>0.95</v>
      </c>
      <c r="JU156" s="94">
        <f>HLOOKUP(JU86,'M10'!$C$5:$BX$13,($KA$141+1),FALSE)</f>
        <v>0.95</v>
      </c>
      <c r="JV156" s="94">
        <f>HLOOKUP(JV86,'M10'!$C$5:$BX$13,($KA$141+1),FALSE)</f>
        <v>0.95</v>
      </c>
      <c r="JW156" s="94">
        <f>HLOOKUP(JW86,'M10'!$C$5:$BX$13,($KA$141+1),FALSE)</f>
        <v>0.95</v>
      </c>
      <c r="JX156" s="94">
        <f>HLOOKUP(JX86,'M10'!$C$5:$BX$13,($KA$141+1),FALSE)</f>
        <v>0.95</v>
      </c>
      <c r="JY156" s="94"/>
      <c r="JZ156" s="94"/>
      <c r="KA156" s="94"/>
      <c r="KH156" s="96">
        <v>18</v>
      </c>
      <c r="KI156" s="100">
        <f t="shared" si="851"/>
        <v>51769.76664328474</v>
      </c>
      <c r="KJ156" s="100">
        <f t="shared" si="852"/>
        <v>31686.422376314262</v>
      </c>
      <c r="KK156" s="100">
        <f t="shared" si="853"/>
        <v>26309.533388060809</v>
      </c>
      <c r="KL156" s="100">
        <f t="shared" si="854"/>
        <v>60930.747855725371</v>
      </c>
      <c r="KM156" s="100">
        <f t="shared" si="855"/>
        <v>106087.58199118449</v>
      </c>
      <c r="KN156" s="100">
        <f t="shared" si="856"/>
        <v>70135.131693747462</v>
      </c>
      <c r="KO156" s="100">
        <f t="shared" si="857"/>
        <v>139519.71773959178</v>
      </c>
      <c r="KP156" s="100">
        <f t="shared" si="858"/>
        <v>98107.529739424208</v>
      </c>
      <c r="KQ156" s="100">
        <f t="shared" si="859"/>
        <v>131214.03778707265</v>
      </c>
      <c r="KR156" s="100">
        <f t="shared" si="860"/>
        <v>176551.42322963534</v>
      </c>
      <c r="KS156" s="100">
        <f t="shared" si="861"/>
        <v>161212.44556369714</v>
      </c>
      <c r="KT156" s="100">
        <f t="shared" si="862"/>
        <v>145664.88319108091</v>
      </c>
      <c r="KU156" s="100">
        <f t="shared" si="863"/>
        <v>181882.88586487275</v>
      </c>
      <c r="KV156" s="100">
        <f t="shared" si="864"/>
        <v>221986.24183925561</v>
      </c>
      <c r="KW156" s="100">
        <f t="shared" si="865"/>
        <v>230689.81526694642</v>
      </c>
      <c r="KX156" s="100">
        <f t="shared" si="866"/>
        <v>224473.22512436667</v>
      </c>
      <c r="KY156" s="100">
        <f t="shared" si="867"/>
        <v>206482.25452100681</v>
      </c>
      <c r="KZ156" s="100">
        <f t="shared" si="868"/>
        <v>192728.92895285916</v>
      </c>
      <c r="LA156" s="100">
        <f t="shared" si="869"/>
        <v>192728.92895285916</v>
      </c>
      <c r="LB156" s="100">
        <f t="shared" si="870"/>
        <v>209317.11492639285</v>
      </c>
      <c r="LC156" s="100">
        <f t="shared" si="871"/>
        <v>226484.00427665119</v>
      </c>
      <c r="LD156" s="100">
        <f t="shared" si="872"/>
        <v>242326.36898762142</v>
      </c>
      <c r="LE156" s="100">
        <f t="shared" si="873"/>
        <v>253966.2807083092</v>
      </c>
      <c r="LF156" s="100">
        <f t="shared" si="874"/>
        <v>260330.91404081078</v>
      </c>
      <c r="LG156" s="100">
        <f t="shared" si="875"/>
        <v>261453.25259667664</v>
      </c>
      <c r="LH156" s="100">
        <f t="shared" si="876"/>
        <v>257961.68012869317</v>
      </c>
      <c r="LI156" s="100">
        <f t="shared" si="877"/>
        <v>250758.30586248313</v>
      </c>
      <c r="LJ156" s="100">
        <f t="shared" si="878"/>
        <v>240827.00789773706</v>
      </c>
      <c r="LK156" s="100">
        <f t="shared" si="879"/>
        <v>229123.77198394376</v>
      </c>
      <c r="LL156" s="100">
        <f t="shared" si="880"/>
        <v>216517.688807019</v>
      </c>
      <c r="LM156" s="100">
        <f t="shared" si="881"/>
        <v>203761.96146518106</v>
      </c>
      <c r="LN156" s="100">
        <f t="shared" si="882"/>
        <v>191481.40363419338</v>
      </c>
      <c r="LO156" s="100">
        <f t="shared" si="883"/>
        <v>180167.837476766</v>
      </c>
      <c r="LP156" s="100">
        <f t="shared" si="884"/>
        <v>170178.70975162272</v>
      </c>
      <c r="LQ156" s="100">
        <f t="shared" si="885"/>
        <v>161737.72380460642</v>
      </c>
      <c r="LR156" s="100">
        <f t="shared" si="886"/>
        <v>154939.17490927188</v>
      </c>
      <c r="LS156" s="100">
        <f t="shared" si="887"/>
        <v>161635.07385101472</v>
      </c>
      <c r="LT156" s="100">
        <f t="shared" si="888"/>
        <v>190332.2213659753</v>
      </c>
      <c r="LU156" s="100">
        <f t="shared" si="889"/>
        <v>200721.57772423077</v>
      </c>
      <c r="LV156" s="100">
        <f t="shared" si="890"/>
        <v>206160.97023406843</v>
      </c>
      <c r="LW156" s="100">
        <f t="shared" si="891"/>
        <v>207504.20399968466</v>
      </c>
      <c r="LX156" s="100">
        <f t="shared" si="892"/>
        <v>206128.33848835254</v>
      </c>
      <c r="LY156" s="100">
        <f t="shared" si="893"/>
        <v>203174.40914973154</v>
      </c>
      <c r="LZ156" s="100">
        <f t="shared" si="894"/>
        <v>199235.82209955499</v>
      </c>
      <c r="MA156" s="100">
        <f t="shared" si="895"/>
        <v>194402.5416978985</v>
      </c>
      <c r="MB156" s="100">
        <f t="shared" si="896"/>
        <v>188497.17178093563</v>
      </c>
      <c r="MC156" s="100">
        <f t="shared" si="897"/>
        <v>180358.16314002246</v>
      </c>
      <c r="MD156" s="100">
        <f t="shared" si="898"/>
        <v>172489.67311785059</v>
      </c>
      <c r="ME156" s="100">
        <f t="shared" si="899"/>
        <v>163515.54684305046</v>
      </c>
      <c r="MF156" s="100">
        <f t="shared" si="900"/>
        <v>152736.80676355396</v>
      </c>
      <c r="MG156" s="100">
        <f t="shared" si="901"/>
        <v>142759.22675194984</v>
      </c>
      <c r="MH156" s="100">
        <f t="shared" si="902"/>
        <v>132591.13754273957</v>
      </c>
      <c r="MI156" s="100">
        <f t="shared" si="903"/>
        <v>120610.82201668066</v>
      </c>
      <c r="MJ156" s="100">
        <f t="shared" si="904"/>
        <v>111648.5606300166</v>
      </c>
      <c r="MK156" s="100"/>
      <c r="ML156" s="100"/>
      <c r="MM156" s="100"/>
      <c r="MN156" s="100"/>
      <c r="MO156" s="100"/>
      <c r="MP156" s="100"/>
      <c r="MQ156" s="100"/>
      <c r="MR156" s="100"/>
      <c r="MS156" s="100"/>
      <c r="MT156" s="100"/>
      <c r="MU156" s="100"/>
      <c r="MV156" s="100"/>
      <c r="MW156" s="100"/>
      <c r="MX156" s="100"/>
      <c r="MY156" s="100"/>
      <c r="MZ156" s="100"/>
      <c r="NA156" s="100"/>
      <c r="NG156" s="96">
        <f>HLOOKUP(NG86,'M10'!$C$5:$BX$13,($KG$271+1),FALSE)</f>
        <v>0.7</v>
      </c>
      <c r="NH156" s="96">
        <f>HLOOKUP(NH86,'M10'!$C$5:$BX$13,($KG$271+1),FALSE)</f>
        <v>0.85</v>
      </c>
      <c r="NI156" s="96">
        <f>HLOOKUP(NI86,'M10'!$C$5:$BX$13,($KG$271+1),FALSE)</f>
        <v>1</v>
      </c>
      <c r="NJ156" s="96">
        <f>HLOOKUP(NJ86,'M10'!$C$5:$BX$13,($KG$271+1),FALSE)</f>
        <v>1</v>
      </c>
      <c r="NK156" s="96">
        <f>HLOOKUP(NK86,'M10'!$C$5:$BX$13,($KG$271+1),FALSE)</f>
        <v>1</v>
      </c>
      <c r="NL156" s="96">
        <f>HLOOKUP(NL86,'M10'!$C$5:$BX$13,($KG$271+1),FALSE)</f>
        <v>1</v>
      </c>
      <c r="NM156" s="96">
        <f>HLOOKUP(NM86,'M10'!$C$5:$BX$13,($KG$271+1),FALSE)</f>
        <v>1</v>
      </c>
      <c r="NN156" s="96">
        <f>HLOOKUP(NN86,'M10'!$C$5:$BX$13,($KG$271+1),FALSE)</f>
        <v>1</v>
      </c>
      <c r="NO156" s="96">
        <f>HLOOKUP(NO86,'M10'!$C$5:$BX$13,($KG$271+1),FALSE)</f>
        <v>1</v>
      </c>
      <c r="NP156" s="96">
        <f>HLOOKUP(NP86,'M10'!$C$5:$BX$13,($KG$271+1),FALSE)</f>
        <v>1</v>
      </c>
      <c r="NQ156" s="96">
        <f>HLOOKUP(NQ86,'M10'!$C$5:$BX$13,($KG$271+1),FALSE)</f>
        <v>1</v>
      </c>
      <c r="NR156" s="96">
        <f>HLOOKUP(NR86,'M10'!$C$5:$BX$13,($KG$271+1),FALSE)</f>
        <v>1</v>
      </c>
      <c r="NS156" s="96">
        <f>HLOOKUP(NS86,'M10'!$C$5:$BX$13,($KG$271+1),FALSE)</f>
        <v>1</v>
      </c>
      <c r="NT156" s="96">
        <f>HLOOKUP(NT86,'M10'!$C$5:$BX$13,($KG$271+1),FALSE)</f>
        <v>1</v>
      </c>
      <c r="NU156" s="96">
        <f>HLOOKUP(NU86,'M10'!$C$5:$BX$13,($KG$271+1),FALSE)</f>
        <v>1</v>
      </c>
      <c r="NV156" s="96">
        <f>HLOOKUP(NV86,'M10'!$C$5:$BX$13,($KG$271+1),FALSE)</f>
        <v>1</v>
      </c>
      <c r="NW156" s="96">
        <f>HLOOKUP(NW86,'M10'!$C$5:$BX$13,($KG$271+1),FALSE)</f>
        <v>1</v>
      </c>
      <c r="NX156" s="96">
        <f>HLOOKUP(NX86,'M10'!$C$5:$BX$13,($KG$271+1),FALSE)</f>
        <v>1</v>
      </c>
      <c r="NY156" s="96">
        <f>HLOOKUP(NY86,'M10'!$C$5:$BX$13,($KG$271+1),FALSE)</f>
        <v>1</v>
      </c>
      <c r="NZ156" s="96">
        <f>HLOOKUP(NZ86,'M10'!$C$5:$BX$13,($KG$271+1),FALSE)</f>
        <v>1</v>
      </c>
      <c r="OA156" s="96">
        <f>HLOOKUP(OA86,'M10'!$C$5:$BX$13,($KG$271+1),FALSE)</f>
        <v>1</v>
      </c>
      <c r="OB156" s="96">
        <f>HLOOKUP(OB86,'M10'!$C$5:$BX$13,($KG$271+1),FALSE)</f>
        <v>1</v>
      </c>
      <c r="OC156" s="96">
        <f>HLOOKUP(OC86,'M10'!$C$5:$BX$13,($KG$271+1),FALSE)</f>
        <v>1</v>
      </c>
      <c r="OD156" s="96">
        <f>HLOOKUP(OD86,'M10'!$C$5:$BX$13,($KG$271+1),FALSE)</f>
        <v>1</v>
      </c>
      <c r="OE156" s="96">
        <f>HLOOKUP(OE86,'M10'!$C$5:$BX$13,($KG$271+1),FALSE)</f>
        <v>1</v>
      </c>
      <c r="OF156" s="96">
        <f>HLOOKUP(OF86,'M10'!$C$5:$BX$13,($KG$271+1),FALSE)</f>
        <v>1</v>
      </c>
      <c r="OG156" s="96">
        <f>HLOOKUP(OG86,'M10'!$C$5:$BX$13,($KG$271+1),FALSE)</f>
        <v>1</v>
      </c>
      <c r="OH156" s="96">
        <f>HLOOKUP(OH86,'M10'!$C$5:$BX$13,($KG$271+1),FALSE)</f>
        <v>1</v>
      </c>
      <c r="OI156" s="96">
        <f>HLOOKUP(OI86,'M10'!$C$5:$BX$13,($KG$271+1),FALSE)</f>
        <v>1</v>
      </c>
      <c r="OJ156" s="96">
        <f>HLOOKUP(OJ86,'M10'!$C$5:$BX$13,($KG$271+1),FALSE)</f>
        <v>1</v>
      </c>
      <c r="OK156" s="96">
        <f>HLOOKUP(OK86,'M10'!$C$5:$BX$13,($KG$271+1),FALSE)</f>
        <v>1</v>
      </c>
      <c r="OL156" s="96">
        <f>HLOOKUP(OL86,'M10'!$C$5:$BX$13,($KG$271+1),FALSE)</f>
        <v>1</v>
      </c>
      <c r="OM156" s="96">
        <f>HLOOKUP(OM86,'M10'!$C$5:$BX$13,($KG$271+1),FALSE)</f>
        <v>1</v>
      </c>
      <c r="ON156" s="96">
        <f>HLOOKUP(ON86,'M10'!$C$5:$BX$13,($KG$271+1),FALSE)</f>
        <v>1</v>
      </c>
      <c r="OO156" s="96">
        <f>HLOOKUP(OO86,'M10'!$C$5:$BX$13,($KG$271+1),FALSE)</f>
        <v>1</v>
      </c>
      <c r="OP156" s="96">
        <f>HLOOKUP(OP86,'M10'!$C$5:$BX$13,($KG$271+1),FALSE)</f>
        <v>1</v>
      </c>
      <c r="OQ156" s="96">
        <f>HLOOKUP(OQ86,'M10'!$C$5:$BX$13,($KG$271+1),FALSE)</f>
        <v>1</v>
      </c>
      <c r="OR156" s="96">
        <f>HLOOKUP(OR86,'M10'!$C$5:$BX$13,($KG$271+1),FALSE)</f>
        <v>1</v>
      </c>
      <c r="OS156" s="96">
        <f>HLOOKUP(OS86,'M10'!$C$5:$BX$13,($KG$271+1),FALSE)</f>
        <v>1</v>
      </c>
      <c r="OT156" s="96">
        <f>HLOOKUP(OT86,'M10'!$C$5:$BX$13,($KG$271+1),FALSE)</f>
        <v>1</v>
      </c>
      <c r="OU156" s="96">
        <f>HLOOKUP(OU86,'M10'!$C$5:$BX$13,($KG$271+1),FALSE)</f>
        <v>1</v>
      </c>
      <c r="OV156" s="96">
        <f>HLOOKUP(OV86,'M10'!$C$5:$BX$13,($KG$271+1),FALSE)</f>
        <v>1</v>
      </c>
      <c r="OW156" s="96">
        <f>HLOOKUP(OW86,'M10'!$C$5:$BX$13,($KG$271+1),FALSE)</f>
        <v>1</v>
      </c>
      <c r="OX156" s="96">
        <f>HLOOKUP(OX86,'M10'!$C$5:$BX$13,($KG$271+1),FALSE)</f>
        <v>1</v>
      </c>
      <c r="OY156" s="96">
        <f>HLOOKUP(OY86,'M10'!$C$5:$BX$13,($KG$271+1),FALSE)</f>
        <v>1</v>
      </c>
      <c r="OZ156" s="96">
        <f>HLOOKUP(OZ86,'M10'!$C$5:$BX$13,($KG$271+1),FALSE)</f>
        <v>1</v>
      </c>
      <c r="PA156" s="96">
        <f>HLOOKUP(PA86,'M10'!$C$5:$BX$13,($KG$271+1),FALSE)</f>
        <v>0.85</v>
      </c>
      <c r="PB156" s="96">
        <f>HLOOKUP(PB86,'M10'!$C$5:$BX$13,($KG$271+1),FALSE)</f>
        <v>0.85</v>
      </c>
      <c r="PC156" s="96">
        <f>HLOOKUP(PC86,'M10'!$C$5:$BX$13,($KG$271+1),FALSE)</f>
        <v>0.85</v>
      </c>
      <c r="PD156" s="96">
        <f>HLOOKUP(PD86,'M10'!$C$5:$BX$13,($KG$271+1),FALSE)</f>
        <v>0.85</v>
      </c>
      <c r="PE156" s="96">
        <f>HLOOKUP(PE86,'M10'!$C$5:$BX$13,($KG$271+1),FALSE)</f>
        <v>0.85</v>
      </c>
      <c r="PF156" s="96">
        <f>HLOOKUP(PF86,'M10'!$C$5:$BX$13,($KG$271+1),FALSE)</f>
        <v>0.85</v>
      </c>
      <c r="PG156" s="96">
        <f>HLOOKUP(PG86,'M10'!$C$5:$BX$13,($KG$271+1),FALSE)</f>
        <v>0.85</v>
      </c>
      <c r="PH156" s="96">
        <f>HLOOKUP(PH86,'M10'!$C$5:$BX$13,($KG$271+1),FALSE)</f>
        <v>0.85</v>
      </c>
    </row>
    <row r="157" spans="1:424" x14ac:dyDescent="0.2">
      <c r="A157" s="92"/>
      <c r="B157" s="92"/>
      <c r="C157" s="92">
        <v>19</v>
      </c>
      <c r="D157" s="98">
        <f t="shared" si="743"/>
        <v>193452.92444845836</v>
      </c>
      <c r="E157" s="98">
        <f t="shared" si="744"/>
        <v>148327.2831686862</v>
      </c>
      <c r="F157" s="98">
        <f t="shared" si="745"/>
        <v>266949.03633351938</v>
      </c>
      <c r="G157" s="98">
        <f t="shared" si="746"/>
        <v>409090.91144723311</v>
      </c>
      <c r="H157" s="98">
        <f t="shared" si="747"/>
        <v>457251.51778275362</v>
      </c>
      <c r="I157" s="98">
        <f t="shared" si="748"/>
        <v>426481.96430772328</v>
      </c>
      <c r="J157" s="98">
        <f t="shared" si="749"/>
        <v>356749.68868699501</v>
      </c>
      <c r="K157" s="98">
        <f t="shared" si="750"/>
        <v>299086.11154618103</v>
      </c>
      <c r="L157" s="98">
        <f t="shared" si="751"/>
        <v>263522.90105189767</v>
      </c>
      <c r="M157" s="98">
        <f t="shared" si="752"/>
        <v>266000.98303942743</v>
      </c>
      <c r="N157" s="98">
        <f t="shared" si="753"/>
        <v>293907.77033929608</v>
      </c>
      <c r="O157" s="98">
        <f t="shared" si="754"/>
        <v>330476.24761246541</v>
      </c>
      <c r="P157" s="98">
        <f t="shared" si="755"/>
        <v>365930.22187958244</v>
      </c>
      <c r="Q157" s="98">
        <f t="shared" si="756"/>
        <v>396325.28587096231</v>
      </c>
      <c r="R157" s="98">
        <f t="shared" si="757"/>
        <v>420621.48503623577</v>
      </c>
      <c r="S157" s="98">
        <f t="shared" si="758"/>
        <v>439017.09077726706</v>
      </c>
      <c r="T157" s="98">
        <f t="shared" si="759"/>
        <v>452176.85381440702</v>
      </c>
      <c r="U157" s="98">
        <f t="shared" si="760"/>
        <v>460889.93980220187</v>
      </c>
      <c r="V157" s="98">
        <f t="shared" si="761"/>
        <v>460889.93980220187</v>
      </c>
      <c r="W157" s="98">
        <f t="shared" si="762"/>
        <v>471461.15765161882</v>
      </c>
      <c r="X157" s="98">
        <f t="shared" si="763"/>
        <v>473477.51603958366</v>
      </c>
      <c r="Y157" s="98">
        <f t="shared" si="764"/>
        <v>473768.15684601414</v>
      </c>
      <c r="Z157" s="98">
        <f t="shared" si="765"/>
        <v>472620.98290655948</v>
      </c>
      <c r="AA157" s="98">
        <f t="shared" si="766"/>
        <v>470284.65539092745</v>
      </c>
      <c r="AB157" s="98">
        <f t="shared" si="767"/>
        <v>466972.31913896848</v>
      </c>
      <c r="AC157" s="98">
        <f t="shared" si="768"/>
        <v>462865.65780085203</v>
      </c>
      <c r="AD157" s="98">
        <f t="shared" si="769"/>
        <v>458118.87907415628</v>
      </c>
      <c r="AE157" s="98">
        <f t="shared" si="770"/>
        <v>452862.4272557153</v>
      </c>
      <c r="AF157" s="98">
        <f t="shared" si="771"/>
        <v>447206.33358156332</v>
      </c>
      <c r="AG157" s="98">
        <f t="shared" si="772"/>
        <v>441243.17886459437</v>
      </c>
      <c r="AH157" s="98">
        <f t="shared" si="773"/>
        <v>435050.67788809765</v>
      </c>
      <c r="AI157" s="98">
        <f t="shared" si="774"/>
        <v>428693.91280722484</v>
      </c>
      <c r="AJ157" s="98">
        <f t="shared" si="775"/>
        <v>422227.25058844796</v>
      </c>
      <c r="AK157" s="98">
        <f t="shared" si="776"/>
        <v>415695.98157046974</v>
      </c>
      <c r="AL157" s="98">
        <f t="shared" si="777"/>
        <v>409137.71513940464</v>
      </c>
      <c r="AM157" s="98">
        <f t="shared" si="778"/>
        <v>402583.56581694831</v>
      </c>
      <c r="AN157" s="98">
        <f t="shared" si="779"/>
        <v>412698.35799579159</v>
      </c>
      <c r="AO157" s="98">
        <f t="shared" si="780"/>
        <v>403212.27861702233</v>
      </c>
      <c r="AP157" s="98">
        <f t="shared" si="781"/>
        <v>396252.15653038095</v>
      </c>
      <c r="AQ157" s="98">
        <f t="shared" si="782"/>
        <v>388118.93612013262</v>
      </c>
      <c r="AR157" s="98">
        <f t="shared" si="783"/>
        <v>379018.60951687593</v>
      </c>
      <c r="AS157" s="98">
        <f t="shared" si="784"/>
        <v>369138.26580315904</v>
      </c>
      <c r="AT157" s="98">
        <f t="shared" si="785"/>
        <v>358646.22114433284</v>
      </c>
      <c r="AU157" s="98">
        <f t="shared" si="786"/>
        <v>347692.58367498469</v>
      </c>
      <c r="AV157" s="98">
        <f t="shared" si="787"/>
        <v>336410.12148508691</v>
      </c>
      <c r="AW157" s="98">
        <f t="shared" si="788"/>
        <v>324915.32962379378</v>
      </c>
      <c r="AX157" s="98">
        <f t="shared" si="789"/>
        <v>313309.61511265498</v>
      </c>
      <c r="AY157" s="98">
        <f t="shared" si="790"/>
        <v>301680.53802587074</v>
      </c>
      <c r="AZ157" s="98">
        <f t="shared" si="791"/>
        <v>290103.06225602736</v>
      </c>
      <c r="BA157" s="98">
        <f t="shared" si="792"/>
        <v>278640.78212696704</v>
      </c>
      <c r="BB157" s="98">
        <f t="shared" si="793"/>
        <v>267347.10100106802</v>
      </c>
      <c r="BC157" s="98">
        <f t="shared" si="794"/>
        <v>256266.34587281651</v>
      </c>
      <c r="BD157" s="98">
        <f t="shared" si="795"/>
        <v>245434.80801693696</v>
      </c>
      <c r="BE157" s="98">
        <f t="shared" si="796"/>
        <v>234881.70439090978</v>
      </c>
      <c r="BF157" s="98"/>
      <c r="BG157" s="98"/>
      <c r="BH157" s="98"/>
      <c r="BI157" s="98"/>
      <c r="BJ157" s="98"/>
      <c r="BK157" s="98"/>
      <c r="BL157" s="98"/>
      <c r="BM157" s="98"/>
      <c r="BN157" s="98"/>
      <c r="BO157" s="98"/>
      <c r="BP157" s="98"/>
      <c r="BQ157" s="98"/>
      <c r="BR157" s="98"/>
      <c r="BS157" s="98"/>
      <c r="BT157" s="98"/>
      <c r="BU157" s="92"/>
      <c r="BV157" s="92"/>
      <c r="BW157" s="92"/>
      <c r="BX157" s="92"/>
      <c r="BY157" s="92"/>
      <c r="BZ157" s="92">
        <f>HLOOKUP(BZ87,'M10'!$C$5:$BX$13,($EK$143+1),FALSE)</f>
        <v>0.95</v>
      </c>
      <c r="CA157" s="92">
        <f>HLOOKUP(CA87,'M10'!$C$5:$BX$13,($EK$143+1),FALSE)</f>
        <v>1</v>
      </c>
      <c r="CB157" s="92">
        <f>HLOOKUP(CB87,'M10'!$C$5:$BX$13,($EK$143+1),FALSE)</f>
        <v>1</v>
      </c>
      <c r="CC157" s="92">
        <f>HLOOKUP(CC87,'M10'!$C$5:$BX$13,($EK$143+1),FALSE)</f>
        <v>1</v>
      </c>
      <c r="CD157" s="92">
        <f>HLOOKUP(CD87,'M10'!$C$5:$BX$13,($EK$143+1),FALSE)</f>
        <v>1</v>
      </c>
      <c r="CE157" s="92">
        <f>HLOOKUP(CE87,'M10'!$C$5:$BX$13,($EK$143+1),FALSE)</f>
        <v>1</v>
      </c>
      <c r="CF157" s="92">
        <f>HLOOKUP(CF87,'M10'!$C$5:$BX$13,($EK$143+1),FALSE)</f>
        <v>1</v>
      </c>
      <c r="CG157" s="92">
        <f>HLOOKUP(CG87,'M10'!$C$5:$BX$13,($EK$143+1),FALSE)</f>
        <v>1</v>
      </c>
      <c r="CH157" s="92">
        <f>HLOOKUP(CH87,'M10'!$C$5:$BX$13,($EK$143+1),FALSE)</f>
        <v>1</v>
      </c>
      <c r="CI157" s="92">
        <f>HLOOKUP(CI87,'M10'!$C$5:$BX$13,($EK$143+1),FALSE)</f>
        <v>1</v>
      </c>
      <c r="CJ157" s="92">
        <f>HLOOKUP(CJ87,'M10'!$C$5:$BX$13,($EK$143+1),FALSE)</f>
        <v>1</v>
      </c>
      <c r="CK157" s="92">
        <f>HLOOKUP(CK87,'M10'!$C$5:$BX$13,($EK$143+1),FALSE)</f>
        <v>1</v>
      </c>
      <c r="CL157" s="92">
        <f>HLOOKUP(CL87,'M10'!$C$5:$BX$13,($EK$143+1),FALSE)</f>
        <v>1</v>
      </c>
      <c r="CM157" s="92">
        <f>HLOOKUP(CM87,'M10'!$C$5:$BX$13,($EK$143+1),FALSE)</f>
        <v>1</v>
      </c>
      <c r="CN157" s="92">
        <f>HLOOKUP(CN87,'M10'!$C$5:$BX$13,($EK$143+1),FALSE)</f>
        <v>1</v>
      </c>
      <c r="CO157" s="92">
        <f>HLOOKUP(CO87,'M10'!$C$5:$BX$13,($EK$143+1),FALSE)</f>
        <v>1</v>
      </c>
      <c r="CP157" s="92">
        <f>HLOOKUP(CP87,'M10'!$C$5:$BX$13,($EK$143+1),FALSE)</f>
        <v>1</v>
      </c>
      <c r="CQ157" s="92">
        <f>HLOOKUP(CQ87,'M10'!$C$5:$BX$13,($EK$143+1),FALSE)</f>
        <v>1</v>
      </c>
      <c r="CR157" s="92">
        <f>HLOOKUP(CR87,'M10'!$C$5:$BX$13,($EK$143+1),FALSE)</f>
        <v>1</v>
      </c>
      <c r="CS157" s="92">
        <f>HLOOKUP(CS87,'M10'!$C$5:$BX$13,($EK$143+1),FALSE)</f>
        <v>1</v>
      </c>
      <c r="CT157" s="92">
        <f>HLOOKUP(CT87,'M10'!$C$5:$BX$13,($EK$143+1),FALSE)</f>
        <v>1</v>
      </c>
      <c r="CU157" s="92">
        <f>HLOOKUP(CU87,'M10'!$C$5:$BX$13,($EK$143+1),FALSE)</f>
        <v>1</v>
      </c>
      <c r="CV157" s="92">
        <f>HLOOKUP(CV87,'M10'!$C$5:$BX$13,($EK$143+1),FALSE)</f>
        <v>1</v>
      </c>
      <c r="CW157" s="92">
        <f>HLOOKUP(CW87,'M10'!$C$5:$BX$13,($EK$143+1),FALSE)</f>
        <v>1</v>
      </c>
      <c r="CX157" s="92">
        <f>HLOOKUP(CX87,'M10'!$C$5:$BX$13,($EK$143+1),FALSE)</f>
        <v>1</v>
      </c>
      <c r="CY157" s="92">
        <f>HLOOKUP(CY87,'M10'!$C$5:$BX$13,($EK$143+1),FALSE)</f>
        <v>1</v>
      </c>
      <c r="CZ157" s="92">
        <f>HLOOKUP(CZ87,'M10'!$C$5:$BX$13,($EK$143+1),FALSE)</f>
        <v>1</v>
      </c>
      <c r="DA157" s="92">
        <f>HLOOKUP(DA87,'M10'!$C$5:$BX$13,($EK$143+1),FALSE)</f>
        <v>1</v>
      </c>
      <c r="DB157" s="92">
        <f>HLOOKUP(DB87,'M10'!$C$5:$BX$13,($EK$143+1),FALSE)</f>
        <v>1</v>
      </c>
      <c r="DC157" s="92">
        <f>HLOOKUP(DC87,'M10'!$C$5:$BX$13,($EK$143+1),FALSE)</f>
        <v>1</v>
      </c>
      <c r="DD157" s="92">
        <f>HLOOKUP(DD87,'M10'!$C$5:$BX$13,($EK$143+1),FALSE)</f>
        <v>1</v>
      </c>
      <c r="DE157" s="92">
        <f>HLOOKUP(DE87,'M10'!$C$5:$BX$13,($EK$143+1),FALSE)</f>
        <v>1</v>
      </c>
      <c r="DF157" s="92">
        <f>HLOOKUP(DF87,'M10'!$C$5:$BX$13,($EK$143+1),FALSE)</f>
        <v>1</v>
      </c>
      <c r="DG157" s="92">
        <f>HLOOKUP(DG87,'M10'!$C$5:$BX$13,($EK$143+1),FALSE)</f>
        <v>1</v>
      </c>
      <c r="DH157" s="92">
        <f>HLOOKUP(DH87,'M10'!$C$5:$BX$13,($EK$143+1),FALSE)</f>
        <v>1</v>
      </c>
      <c r="DI157" s="92">
        <f>HLOOKUP(DI87,'M10'!$C$5:$BX$13,($EK$143+1),FALSE)</f>
        <v>1</v>
      </c>
      <c r="DJ157" s="92">
        <f>HLOOKUP(DJ87,'M10'!$C$5:$BX$13,($EK$143+1),FALSE)</f>
        <v>1</v>
      </c>
      <c r="DK157" s="92">
        <f>HLOOKUP(DK87,'M10'!$C$5:$BX$13,($EK$143+1),FALSE)</f>
        <v>1</v>
      </c>
      <c r="DL157" s="92">
        <f>HLOOKUP(DL87,'M10'!$C$5:$BX$13,($EK$143+1),FALSE)</f>
        <v>1</v>
      </c>
      <c r="DM157" s="92">
        <f>HLOOKUP(DM87,'M10'!$C$5:$BX$13,($EK$143+1),FALSE)</f>
        <v>1</v>
      </c>
      <c r="DN157" s="92">
        <f>HLOOKUP(DN87,'M10'!$C$5:$BX$13,($EK$143+1),FALSE)</f>
        <v>1</v>
      </c>
      <c r="DO157" s="92">
        <f>HLOOKUP(DO87,'M10'!$C$5:$BX$13,($EK$143+1),FALSE)</f>
        <v>1</v>
      </c>
      <c r="DP157" s="92">
        <f>HLOOKUP(DP87,'M10'!$C$5:$BX$13,($EK$143+1),FALSE)</f>
        <v>1</v>
      </c>
      <c r="DQ157" s="92">
        <f>HLOOKUP(DQ87,'M10'!$C$5:$BX$13,($EK$143+1),FALSE)</f>
        <v>1</v>
      </c>
      <c r="DR157" s="92">
        <f>HLOOKUP(DR87,'M10'!$C$5:$BX$13,($EK$143+1),FALSE)</f>
        <v>1</v>
      </c>
      <c r="DS157" s="92">
        <f>HLOOKUP(DS87,'M10'!$C$5:$BX$13,($EK$143+1),FALSE)</f>
        <v>1</v>
      </c>
      <c r="DT157" s="92">
        <f>HLOOKUP(DT87,'M10'!$C$5:$BX$13,($EK$143+1),FALSE)</f>
        <v>1</v>
      </c>
      <c r="DU157" s="92">
        <f>HLOOKUP(DU87,'M10'!$C$5:$BX$13,($EK$143+1),FALSE)</f>
        <v>1</v>
      </c>
      <c r="DV157" s="92">
        <f>HLOOKUP(DV87,'M10'!$C$5:$BX$13,($EK$143+1),FALSE)</f>
        <v>1</v>
      </c>
      <c r="DW157" s="92">
        <f>HLOOKUP(DW87,'M10'!$C$5:$BX$13,($EK$143+1),FALSE)</f>
        <v>1</v>
      </c>
      <c r="DX157" s="92">
        <f>HLOOKUP(DX87,'M10'!$C$5:$BX$13,($EK$143+1),FALSE)</f>
        <v>1</v>
      </c>
      <c r="DY157" s="92">
        <f>HLOOKUP(DY87,'M10'!$C$5:$BX$13,($EK$143+1),FALSE)</f>
        <v>1</v>
      </c>
      <c r="DZ157" s="92">
        <f>HLOOKUP(DZ87,'M10'!$C$5:$BX$13,($EK$143+1),FALSE)</f>
        <v>1</v>
      </c>
      <c r="EA157" s="92">
        <f>HLOOKUP(EA87,'M10'!$C$5:$BX$13,($EK$143+1),FALSE)</f>
        <v>1</v>
      </c>
      <c r="EB157" s="92"/>
      <c r="EC157" s="92"/>
      <c r="ED157" s="92"/>
      <c r="EE157" s="92"/>
      <c r="EF157" s="92"/>
      <c r="EG157" s="92"/>
      <c r="EH157" s="92"/>
      <c r="EI157" s="92"/>
      <c r="EJ157" s="92"/>
      <c r="EK157" s="92"/>
      <c r="EL157" s="92"/>
      <c r="EM157" s="92"/>
      <c r="EN157" s="92"/>
      <c r="EO157" s="92"/>
      <c r="EP157" s="92"/>
      <c r="EU157" s="94"/>
      <c r="EV157" s="94"/>
      <c r="EW157" s="94"/>
      <c r="EX157" s="102">
        <v>19</v>
      </c>
      <c r="EY157" s="99">
        <f t="shared" si="797"/>
        <v>17675.674931465473</v>
      </c>
      <c r="EZ157" s="99">
        <f t="shared" si="798"/>
        <v>48629.644403143728</v>
      </c>
      <c r="FA157" s="99">
        <f t="shared" si="799"/>
        <v>133515.36576230085</v>
      </c>
      <c r="FB157" s="99">
        <f t="shared" si="800"/>
        <v>109969.72440650614</v>
      </c>
      <c r="FC157" s="99">
        <f t="shared" si="801"/>
        <v>143681.96519949511</v>
      </c>
      <c r="FD157" s="99">
        <f t="shared" si="802"/>
        <v>250812.83462406512</v>
      </c>
      <c r="FE157" s="99">
        <f t="shared" si="803"/>
        <v>238914.00426945119</v>
      </c>
      <c r="FF157" s="99">
        <f t="shared" si="804"/>
        <v>186993.62824152905</v>
      </c>
      <c r="FG157" s="99">
        <f t="shared" si="805"/>
        <v>191340.5712763363</v>
      </c>
      <c r="FH157" s="99">
        <f t="shared" si="806"/>
        <v>258157.9738867025</v>
      </c>
      <c r="FI157" s="99">
        <f t="shared" si="807"/>
        <v>328032.52949413762</v>
      </c>
      <c r="FJ157" s="99">
        <f t="shared" si="808"/>
        <v>366336.96051294648</v>
      </c>
      <c r="FK157" s="99">
        <f t="shared" si="809"/>
        <v>378023.6813815448</v>
      </c>
      <c r="FL157" s="99">
        <f t="shared" si="810"/>
        <v>369896.73178878438</v>
      </c>
      <c r="FM157" s="99">
        <f t="shared" si="811"/>
        <v>352722.60623856087</v>
      </c>
      <c r="FN157" s="99">
        <f t="shared" si="812"/>
        <v>328683.67846067791</v>
      </c>
      <c r="FO157" s="99">
        <f t="shared" si="813"/>
        <v>302338.35575987486</v>
      </c>
      <c r="FP157" s="99">
        <f t="shared" si="814"/>
        <v>284895.98761522811</v>
      </c>
      <c r="FQ157" s="99">
        <f t="shared" si="815"/>
        <v>284895.98761522811</v>
      </c>
      <c r="FR157" s="99">
        <f t="shared" si="816"/>
        <v>267531.07830137876</v>
      </c>
      <c r="FS157" s="99">
        <f t="shared" si="817"/>
        <v>266020.71735521156</v>
      </c>
      <c r="FT157" s="99">
        <f t="shared" si="818"/>
        <v>268300.05107462726</v>
      </c>
      <c r="FU157" s="99">
        <f t="shared" si="819"/>
        <v>273276.71047905815</v>
      </c>
      <c r="FV157" s="99">
        <f t="shared" si="820"/>
        <v>279896.15433353063</v>
      </c>
      <c r="FW157" s="99">
        <f t="shared" si="821"/>
        <v>287280.1568535</v>
      </c>
      <c r="FX157" s="99">
        <f t="shared" si="822"/>
        <v>294767.84059989796</v>
      </c>
      <c r="FY157" s="99">
        <f t="shared" si="823"/>
        <v>301900.29055000091</v>
      </c>
      <c r="FZ157" s="99">
        <f t="shared" si="824"/>
        <v>308382.89428688982</v>
      </c>
      <c r="GA157" s="99">
        <f t="shared" si="825"/>
        <v>314044.82385767536</v>
      </c>
      <c r="GB157" s="99">
        <f t="shared" si="826"/>
        <v>318803.88067800773</v>
      </c>
      <c r="GC157" s="99">
        <f t="shared" si="827"/>
        <v>322638.84687954735</v>
      </c>
      <c r="GD157" s="99">
        <f t="shared" si="828"/>
        <v>325568.87389987789</v>
      </c>
      <c r="GE157" s="99">
        <f t="shared" si="829"/>
        <v>327638.61261715071</v>
      </c>
      <c r="GF157" s="99">
        <f t="shared" si="830"/>
        <v>328907.72855401709</v>
      </c>
      <c r="GG157" s="99">
        <f t="shared" si="831"/>
        <v>329443.64903436101</v>
      </c>
      <c r="GH157" s="99">
        <f t="shared" si="832"/>
        <v>329316.64323810948</v>
      </c>
      <c r="GI157" s="99">
        <f t="shared" si="833"/>
        <v>360255.16878010595</v>
      </c>
      <c r="GJ157" s="99">
        <f t="shared" si="834"/>
        <v>364296.6942910353</v>
      </c>
      <c r="GK157" s="99">
        <f t="shared" si="835"/>
        <v>359078.98612850322</v>
      </c>
      <c r="GL157" s="99">
        <f t="shared" si="836"/>
        <v>350042.58127428219</v>
      </c>
      <c r="GM157" s="99">
        <f t="shared" si="837"/>
        <v>337996.66765213088</v>
      </c>
      <c r="GN157" s="99">
        <f t="shared" si="838"/>
        <v>323727.75916223583</v>
      </c>
      <c r="GO157" s="99">
        <f t="shared" si="839"/>
        <v>307964.40592520824</v>
      </c>
      <c r="GP157" s="99">
        <f t="shared" si="840"/>
        <v>291903.07892248884</v>
      </c>
      <c r="GQ157" s="99">
        <f t="shared" si="841"/>
        <v>274966.22416005901</v>
      </c>
      <c r="GR157" s="99">
        <f t="shared" si="842"/>
        <v>258166.37483888032</v>
      </c>
      <c r="GS157" s="99">
        <f t="shared" si="843"/>
        <v>242388.9103331838</v>
      </c>
      <c r="GT157" s="99">
        <f t="shared" si="844"/>
        <v>226825.25314967209</v>
      </c>
      <c r="GU157" s="99">
        <f t="shared" si="845"/>
        <v>212195.37519656384</v>
      </c>
      <c r="GV157" s="99">
        <f t="shared" si="846"/>
        <v>199113.22133072125</v>
      </c>
      <c r="GW157" s="99">
        <f t="shared" si="847"/>
        <v>186596.39907649092</v>
      </c>
      <c r="GX157" s="99">
        <f t="shared" si="848"/>
        <v>175151.57038813358</v>
      </c>
      <c r="GY157" s="99">
        <f t="shared" si="849"/>
        <v>165699.41157439383</v>
      </c>
      <c r="GZ157" s="99">
        <f t="shared" si="850"/>
        <v>156202.39136104</v>
      </c>
      <c r="HA157" s="99"/>
      <c r="HB157" s="99"/>
      <c r="HC157" s="99"/>
      <c r="HD157" s="99"/>
      <c r="HE157" s="99"/>
      <c r="HF157" s="99"/>
      <c r="HG157" s="99"/>
      <c r="HH157" s="99"/>
      <c r="HI157" s="99"/>
      <c r="HJ157" s="99"/>
      <c r="HK157" s="99"/>
      <c r="HL157" s="99"/>
      <c r="HM157" s="99"/>
      <c r="HN157" s="99"/>
      <c r="HO157" s="99"/>
      <c r="HP157" s="99"/>
      <c r="HQ157" s="99"/>
      <c r="HR157" s="94"/>
      <c r="HS157" s="94"/>
      <c r="HT157" s="94"/>
      <c r="HU157" s="94"/>
      <c r="HV157" s="94"/>
      <c r="HW157" s="94">
        <f>HLOOKUP(HW87,'M10'!$C$5:$BX$13,($KA$141+1),FALSE)</f>
        <v>0.85</v>
      </c>
      <c r="HX157" s="94">
        <f>HLOOKUP(HX87,'M10'!$C$5:$BX$13,($KA$141+1),FALSE)</f>
        <v>0.95</v>
      </c>
      <c r="HY157" s="94">
        <f>HLOOKUP(HY87,'M10'!$C$5:$BX$13,($KA$141+1),FALSE)</f>
        <v>1</v>
      </c>
      <c r="HZ157" s="94">
        <f>HLOOKUP(HZ87,'M10'!$C$5:$BX$13,($KA$141+1),FALSE)</f>
        <v>1</v>
      </c>
      <c r="IA157" s="94">
        <f>HLOOKUP(IA87,'M10'!$C$5:$BX$13,($KA$141+1),FALSE)</f>
        <v>1</v>
      </c>
      <c r="IB157" s="94">
        <f>HLOOKUP(IB87,'M10'!$C$5:$BX$13,($KA$141+1),FALSE)</f>
        <v>1</v>
      </c>
      <c r="IC157" s="94">
        <f>HLOOKUP(IC87,'M10'!$C$5:$BX$13,($KA$141+1),FALSE)</f>
        <v>1</v>
      </c>
      <c r="ID157" s="94">
        <f>HLOOKUP(ID87,'M10'!$C$5:$BX$13,($KA$141+1),FALSE)</f>
        <v>1</v>
      </c>
      <c r="IE157" s="94">
        <f>HLOOKUP(IE87,'M10'!$C$5:$BX$13,($KA$141+1),FALSE)</f>
        <v>1</v>
      </c>
      <c r="IF157" s="94">
        <f>HLOOKUP(IF87,'M10'!$C$5:$BX$13,($KA$141+1),FALSE)</f>
        <v>1</v>
      </c>
      <c r="IG157" s="94">
        <f>HLOOKUP(IG87,'M10'!$C$5:$BX$13,($KA$141+1),FALSE)</f>
        <v>1</v>
      </c>
      <c r="IH157" s="94">
        <f>HLOOKUP(IH87,'M10'!$C$5:$BX$13,($KA$141+1),FALSE)</f>
        <v>1</v>
      </c>
      <c r="II157" s="94">
        <f>HLOOKUP(II87,'M10'!$C$5:$BX$13,($KA$141+1),FALSE)</f>
        <v>1</v>
      </c>
      <c r="IJ157" s="94">
        <f>HLOOKUP(IJ87,'M10'!$C$5:$BX$13,($KA$141+1),FALSE)</f>
        <v>1</v>
      </c>
      <c r="IK157" s="94">
        <f>HLOOKUP(IK87,'M10'!$C$5:$BX$13,($KA$141+1),FALSE)</f>
        <v>1</v>
      </c>
      <c r="IL157" s="94">
        <f>HLOOKUP(IL87,'M10'!$C$5:$BX$13,($KA$141+1),FALSE)</f>
        <v>1</v>
      </c>
      <c r="IM157" s="94">
        <f>HLOOKUP(IM87,'M10'!$C$5:$BX$13,($KA$141+1),FALSE)</f>
        <v>1</v>
      </c>
      <c r="IN157" s="94">
        <f>HLOOKUP(IN87,'M10'!$C$5:$BX$13,($KA$141+1),FALSE)</f>
        <v>1</v>
      </c>
      <c r="IO157" s="94">
        <f>HLOOKUP(IO87,'M10'!$C$5:$BX$13,($KA$141+1),FALSE)</f>
        <v>1</v>
      </c>
      <c r="IP157" s="94">
        <f>HLOOKUP(IP87,'M10'!$C$5:$BX$13,($KA$141+1),FALSE)</f>
        <v>1</v>
      </c>
      <c r="IQ157" s="94">
        <f>HLOOKUP(IQ87,'M10'!$C$5:$BX$13,($KA$141+1),FALSE)</f>
        <v>1</v>
      </c>
      <c r="IR157" s="94">
        <f>HLOOKUP(IR87,'M10'!$C$5:$BX$13,($KA$141+1),FALSE)</f>
        <v>1</v>
      </c>
      <c r="IS157" s="94">
        <f>HLOOKUP(IS87,'M10'!$C$5:$BX$13,($KA$141+1),FALSE)</f>
        <v>1</v>
      </c>
      <c r="IT157" s="94">
        <f>HLOOKUP(IT87,'M10'!$C$5:$BX$13,($KA$141+1),FALSE)</f>
        <v>1</v>
      </c>
      <c r="IU157" s="94">
        <f>HLOOKUP(IU87,'M10'!$C$5:$BX$13,($KA$141+1),FALSE)</f>
        <v>1</v>
      </c>
      <c r="IV157" s="94">
        <f>HLOOKUP(IV87,'M10'!$C$5:$BX$13,($KA$141+1),FALSE)</f>
        <v>1</v>
      </c>
      <c r="IW157" s="94">
        <f>HLOOKUP(IW87,'M10'!$C$5:$BX$13,($KA$141+1),FALSE)</f>
        <v>1</v>
      </c>
      <c r="IX157" s="94">
        <f>HLOOKUP(IX87,'M10'!$C$5:$BX$13,($KA$141+1),FALSE)</f>
        <v>1</v>
      </c>
      <c r="IY157" s="94">
        <f>HLOOKUP(IY87,'M10'!$C$5:$BX$13,($KA$141+1),FALSE)</f>
        <v>1</v>
      </c>
      <c r="IZ157" s="94">
        <f>HLOOKUP(IZ87,'M10'!$C$5:$BX$13,($KA$141+1),FALSE)</f>
        <v>1</v>
      </c>
      <c r="JA157" s="94">
        <f>HLOOKUP(JA87,'M10'!$C$5:$BX$13,($KA$141+1),FALSE)</f>
        <v>1</v>
      </c>
      <c r="JB157" s="94">
        <f>HLOOKUP(JB87,'M10'!$C$5:$BX$13,($KA$141+1),FALSE)</f>
        <v>1</v>
      </c>
      <c r="JC157" s="94">
        <f>HLOOKUP(JC87,'M10'!$C$5:$BX$13,($KA$141+1),FALSE)</f>
        <v>1</v>
      </c>
      <c r="JD157" s="94">
        <f>HLOOKUP(JD87,'M10'!$C$5:$BX$13,($KA$141+1),FALSE)</f>
        <v>1</v>
      </c>
      <c r="JE157" s="94">
        <f>HLOOKUP(JE87,'M10'!$C$5:$BX$13,($KA$141+1),FALSE)</f>
        <v>1</v>
      </c>
      <c r="JF157" s="94">
        <f>HLOOKUP(JF87,'M10'!$C$5:$BX$13,($KA$141+1),FALSE)</f>
        <v>1</v>
      </c>
      <c r="JG157" s="94">
        <f>HLOOKUP(JG87,'M10'!$C$5:$BX$13,($KA$141+1),FALSE)</f>
        <v>1</v>
      </c>
      <c r="JH157" s="94">
        <f>HLOOKUP(JH87,'M10'!$C$5:$BX$13,($KA$141+1),FALSE)</f>
        <v>1</v>
      </c>
      <c r="JI157" s="94">
        <f>HLOOKUP(JI87,'M10'!$C$5:$BX$13,($KA$141+1),FALSE)</f>
        <v>1</v>
      </c>
      <c r="JJ157" s="94">
        <f>HLOOKUP(JJ87,'M10'!$C$5:$BX$13,($KA$141+1),FALSE)</f>
        <v>1</v>
      </c>
      <c r="JK157" s="94">
        <f>HLOOKUP(JK87,'M10'!$C$5:$BX$13,($KA$141+1),FALSE)</f>
        <v>1</v>
      </c>
      <c r="JL157" s="94">
        <f>HLOOKUP(JL87,'M10'!$C$5:$BX$13,($KA$141+1),FALSE)</f>
        <v>1</v>
      </c>
      <c r="JM157" s="94">
        <f>HLOOKUP(JM87,'M10'!$C$5:$BX$13,($KA$141+1),FALSE)</f>
        <v>1</v>
      </c>
      <c r="JN157" s="94">
        <f>HLOOKUP(JN87,'M10'!$C$5:$BX$13,($KA$141+1),FALSE)</f>
        <v>0.95</v>
      </c>
      <c r="JO157" s="94">
        <f>HLOOKUP(JO87,'M10'!$C$5:$BX$13,($KA$141+1),FALSE)</f>
        <v>0.95</v>
      </c>
      <c r="JP157" s="94">
        <f>HLOOKUP(JP87,'M10'!$C$5:$BX$13,($KA$141+1),FALSE)</f>
        <v>0.95</v>
      </c>
      <c r="JQ157" s="94">
        <f>HLOOKUP(JQ87,'M10'!$C$5:$BX$13,($KA$141+1),FALSE)</f>
        <v>0.95</v>
      </c>
      <c r="JR157" s="94">
        <f>HLOOKUP(JR87,'M10'!$C$5:$BX$13,($KA$141+1),FALSE)</f>
        <v>0.95</v>
      </c>
      <c r="JS157" s="94">
        <f>HLOOKUP(JS87,'M10'!$C$5:$BX$13,($KA$141+1),FALSE)</f>
        <v>0.95</v>
      </c>
      <c r="JT157" s="94">
        <f>HLOOKUP(JT87,'M10'!$C$5:$BX$13,($KA$141+1),FALSE)</f>
        <v>0.95</v>
      </c>
      <c r="JU157" s="94">
        <f>HLOOKUP(JU87,'M10'!$C$5:$BX$13,($KA$141+1),FALSE)</f>
        <v>0.95</v>
      </c>
      <c r="JV157" s="94">
        <f>HLOOKUP(JV87,'M10'!$C$5:$BX$13,($KA$141+1),FALSE)</f>
        <v>0.95</v>
      </c>
      <c r="JW157" s="94">
        <f>HLOOKUP(JW87,'M10'!$C$5:$BX$13,($KA$141+1),FALSE)</f>
        <v>0.95</v>
      </c>
      <c r="JX157" s="94">
        <f>HLOOKUP(JX87,'M10'!$C$5:$BX$13,($KA$141+1),FALSE)</f>
        <v>0.95</v>
      </c>
      <c r="JY157" s="94"/>
      <c r="JZ157" s="94"/>
      <c r="KA157" s="94"/>
      <c r="KH157" s="96">
        <v>19</v>
      </c>
      <c r="KI157" s="100">
        <f t="shared" si="851"/>
        <v>30826.613173114994</v>
      </c>
      <c r="KJ157" s="100">
        <f t="shared" si="852"/>
        <v>84623.890369633547</v>
      </c>
      <c r="KK157" s="100">
        <f t="shared" si="853"/>
        <v>84087.671924502618</v>
      </c>
      <c r="KL157" s="100">
        <f t="shared" si="854"/>
        <v>68756.402752773502</v>
      </c>
      <c r="KM157" s="100">
        <f t="shared" si="855"/>
        <v>74342.559179705189</v>
      </c>
      <c r="KN157" s="100">
        <f t="shared" si="856"/>
        <v>54735.81950622658</v>
      </c>
      <c r="KO157" s="100">
        <f t="shared" si="857"/>
        <v>131119.86009444331</v>
      </c>
      <c r="KP157" s="100">
        <f t="shared" si="858"/>
        <v>108980.75947793215</v>
      </c>
      <c r="KQ157" s="100">
        <f t="shared" si="859"/>
        <v>134890.51867697609</v>
      </c>
      <c r="KR157" s="100">
        <f t="shared" si="860"/>
        <v>193539.6341293666</v>
      </c>
      <c r="KS157" s="100">
        <f t="shared" si="861"/>
        <v>184896.56864421896</v>
      </c>
      <c r="KT157" s="100">
        <f t="shared" si="862"/>
        <v>167983.28763165852</v>
      </c>
      <c r="KU157" s="100">
        <f t="shared" si="863"/>
        <v>203776.97374174657</v>
      </c>
      <c r="KV157" s="100">
        <f t="shared" si="864"/>
        <v>245135.22303542538</v>
      </c>
      <c r="KW157" s="100">
        <f t="shared" si="865"/>
        <v>253580.20524197406</v>
      </c>
      <c r="KX157" s="100">
        <f t="shared" si="866"/>
        <v>245602.2292576147</v>
      </c>
      <c r="KY157" s="100">
        <f t="shared" si="867"/>
        <v>225926.67578094691</v>
      </c>
      <c r="KZ157" s="100">
        <f t="shared" si="868"/>
        <v>210350.55143209774</v>
      </c>
      <c r="LA157" s="100">
        <f t="shared" si="869"/>
        <v>210350.55143209774</v>
      </c>
      <c r="LB157" s="100">
        <f t="shared" si="870"/>
        <v>224619.84190404342</v>
      </c>
      <c r="LC157" s="100">
        <f t="shared" si="871"/>
        <v>240055.39704393331</v>
      </c>
      <c r="LD157" s="100">
        <f t="shared" si="872"/>
        <v>253703.20443232334</v>
      </c>
      <c r="LE157" s="100">
        <f t="shared" si="873"/>
        <v>262796.04802339926</v>
      </c>
      <c r="LF157" s="100">
        <f t="shared" si="874"/>
        <v>266427.19164203381</v>
      </c>
      <c r="LG157" s="100">
        <f t="shared" si="875"/>
        <v>264802.25365256565</v>
      </c>
      <c r="LH157" s="100">
        <f t="shared" si="876"/>
        <v>258697.78628871235</v>
      </c>
      <c r="LI157" s="100">
        <f t="shared" si="877"/>
        <v>249125.05471628212</v>
      </c>
      <c r="LJ157" s="100">
        <f t="shared" si="878"/>
        <v>237135.22450230637</v>
      </c>
      <c r="LK157" s="100">
        <f t="shared" si="879"/>
        <v>223713.71374107353</v>
      </c>
      <c r="LL157" s="100">
        <f t="shared" si="880"/>
        <v>209728.48351703421</v>
      </c>
      <c r="LM157" s="100">
        <f t="shared" si="881"/>
        <v>195909.30760184833</v>
      </c>
      <c r="LN157" s="100">
        <f t="shared" si="882"/>
        <v>182843.16512296817</v>
      </c>
      <c r="LO157" s="100">
        <f t="shared" si="883"/>
        <v>170976.48011594117</v>
      </c>
      <c r="LP157" s="100">
        <f t="shared" si="884"/>
        <v>160619.24978644025</v>
      </c>
      <c r="LQ157" s="100">
        <f t="shared" si="885"/>
        <v>151949.8391262496</v>
      </c>
      <c r="LR157" s="100">
        <f t="shared" si="886"/>
        <v>145022.27051734668</v>
      </c>
      <c r="LS157" s="100">
        <f t="shared" si="887"/>
        <v>150001.86231327007</v>
      </c>
      <c r="LT157" s="100">
        <f t="shared" si="888"/>
        <v>181128.29352935916</v>
      </c>
      <c r="LU157" s="100">
        <f t="shared" si="889"/>
        <v>195651.82512589692</v>
      </c>
      <c r="LV157" s="100">
        <f t="shared" si="890"/>
        <v>206562.80341716777</v>
      </c>
      <c r="LW157" s="100">
        <f t="shared" si="891"/>
        <v>213264.61910423558</v>
      </c>
      <c r="LX157" s="100">
        <f t="shared" si="892"/>
        <v>215561.69226393482</v>
      </c>
      <c r="LY157" s="100">
        <f t="shared" si="893"/>
        <v>213539.34269187087</v>
      </c>
      <c r="LZ157" s="100">
        <f t="shared" si="894"/>
        <v>206351.24917838722</v>
      </c>
      <c r="MA157" s="100">
        <f t="shared" si="895"/>
        <v>197935.6405145372</v>
      </c>
      <c r="MB157" s="100">
        <f t="shared" si="896"/>
        <v>187652.24274212288</v>
      </c>
      <c r="MC157" s="100">
        <f t="shared" si="897"/>
        <v>175506.72013162062</v>
      </c>
      <c r="MD157" s="100">
        <f t="shared" si="898"/>
        <v>165085.11326033642</v>
      </c>
      <c r="ME157" s="100">
        <f t="shared" si="899"/>
        <v>155522.83252722141</v>
      </c>
      <c r="MF157" s="100">
        <f t="shared" si="900"/>
        <v>146134.0942956513</v>
      </c>
      <c r="MG157" s="100">
        <f t="shared" si="901"/>
        <v>139006.71327205512</v>
      </c>
      <c r="MH157" s="100">
        <f t="shared" si="902"/>
        <v>132363.51263538896</v>
      </c>
      <c r="MI157" s="100">
        <f t="shared" si="903"/>
        <v>123868.98761575873</v>
      </c>
      <c r="MJ157" s="100">
        <f t="shared" si="904"/>
        <v>117470.70650367509</v>
      </c>
      <c r="MK157" s="100"/>
      <c r="ML157" s="100"/>
      <c r="MM157" s="100"/>
      <c r="MN157" s="100"/>
      <c r="MO157" s="100"/>
      <c r="MP157" s="100"/>
      <c r="MQ157" s="100"/>
      <c r="MR157" s="100"/>
      <c r="MS157" s="100"/>
      <c r="MT157" s="100"/>
      <c r="MU157" s="100"/>
      <c r="MV157" s="100"/>
      <c r="MW157" s="100"/>
      <c r="MX157" s="100"/>
      <c r="MY157" s="100"/>
      <c r="MZ157" s="100"/>
      <c r="NA157" s="100"/>
      <c r="NG157" s="96">
        <f>HLOOKUP(NG87,'M10'!$C$5:$BX$13,($KG$271+1),FALSE)</f>
        <v>0.7</v>
      </c>
      <c r="NH157" s="96">
        <f>HLOOKUP(NH87,'M10'!$C$5:$BX$13,($KG$271+1),FALSE)</f>
        <v>0.85</v>
      </c>
      <c r="NI157" s="96">
        <f>HLOOKUP(NI87,'M10'!$C$5:$BX$13,($KG$271+1),FALSE)</f>
        <v>1</v>
      </c>
      <c r="NJ157" s="96">
        <f>HLOOKUP(NJ87,'M10'!$C$5:$BX$13,($KG$271+1),FALSE)</f>
        <v>1</v>
      </c>
      <c r="NK157" s="96">
        <f>HLOOKUP(NK87,'M10'!$C$5:$BX$13,($KG$271+1),FALSE)</f>
        <v>1</v>
      </c>
      <c r="NL157" s="96">
        <f>HLOOKUP(NL87,'M10'!$C$5:$BX$13,($KG$271+1),FALSE)</f>
        <v>1</v>
      </c>
      <c r="NM157" s="96">
        <f>HLOOKUP(NM87,'M10'!$C$5:$BX$13,($KG$271+1),FALSE)</f>
        <v>1</v>
      </c>
      <c r="NN157" s="96">
        <f>HLOOKUP(NN87,'M10'!$C$5:$BX$13,($KG$271+1),FALSE)</f>
        <v>1</v>
      </c>
      <c r="NO157" s="96">
        <f>HLOOKUP(NO87,'M10'!$C$5:$BX$13,($KG$271+1),FALSE)</f>
        <v>1</v>
      </c>
      <c r="NP157" s="96">
        <f>HLOOKUP(NP87,'M10'!$C$5:$BX$13,($KG$271+1),FALSE)</f>
        <v>1</v>
      </c>
      <c r="NQ157" s="96">
        <f>HLOOKUP(NQ87,'M10'!$C$5:$BX$13,($KG$271+1),FALSE)</f>
        <v>1</v>
      </c>
      <c r="NR157" s="96">
        <f>HLOOKUP(NR87,'M10'!$C$5:$BX$13,($KG$271+1),FALSE)</f>
        <v>1</v>
      </c>
      <c r="NS157" s="96">
        <f>HLOOKUP(NS87,'M10'!$C$5:$BX$13,($KG$271+1),FALSE)</f>
        <v>1</v>
      </c>
      <c r="NT157" s="96">
        <f>HLOOKUP(NT87,'M10'!$C$5:$BX$13,($KG$271+1),FALSE)</f>
        <v>1</v>
      </c>
      <c r="NU157" s="96">
        <f>HLOOKUP(NU87,'M10'!$C$5:$BX$13,($KG$271+1),FALSE)</f>
        <v>1</v>
      </c>
      <c r="NV157" s="96">
        <f>HLOOKUP(NV87,'M10'!$C$5:$BX$13,($KG$271+1),FALSE)</f>
        <v>1</v>
      </c>
      <c r="NW157" s="96">
        <f>HLOOKUP(NW87,'M10'!$C$5:$BX$13,($KG$271+1),FALSE)</f>
        <v>1</v>
      </c>
      <c r="NX157" s="96">
        <f>HLOOKUP(NX87,'M10'!$C$5:$BX$13,($KG$271+1),FALSE)</f>
        <v>1</v>
      </c>
      <c r="NY157" s="96">
        <f>HLOOKUP(NY87,'M10'!$C$5:$BX$13,($KG$271+1),FALSE)</f>
        <v>1</v>
      </c>
      <c r="NZ157" s="96">
        <f>HLOOKUP(NZ87,'M10'!$C$5:$BX$13,($KG$271+1),FALSE)</f>
        <v>1</v>
      </c>
      <c r="OA157" s="96">
        <f>HLOOKUP(OA87,'M10'!$C$5:$BX$13,($KG$271+1),FALSE)</f>
        <v>1</v>
      </c>
      <c r="OB157" s="96">
        <f>HLOOKUP(OB87,'M10'!$C$5:$BX$13,($KG$271+1),FALSE)</f>
        <v>1</v>
      </c>
      <c r="OC157" s="96">
        <f>HLOOKUP(OC87,'M10'!$C$5:$BX$13,($KG$271+1),FALSE)</f>
        <v>1</v>
      </c>
      <c r="OD157" s="96">
        <f>HLOOKUP(OD87,'M10'!$C$5:$BX$13,($KG$271+1),FALSE)</f>
        <v>1</v>
      </c>
      <c r="OE157" s="96">
        <f>HLOOKUP(OE87,'M10'!$C$5:$BX$13,($KG$271+1),FALSE)</f>
        <v>1</v>
      </c>
      <c r="OF157" s="96">
        <f>HLOOKUP(OF87,'M10'!$C$5:$BX$13,($KG$271+1),FALSE)</f>
        <v>1</v>
      </c>
      <c r="OG157" s="96">
        <f>HLOOKUP(OG87,'M10'!$C$5:$BX$13,($KG$271+1),FALSE)</f>
        <v>1</v>
      </c>
      <c r="OH157" s="96">
        <f>HLOOKUP(OH87,'M10'!$C$5:$BX$13,($KG$271+1),FALSE)</f>
        <v>1</v>
      </c>
      <c r="OI157" s="96">
        <f>HLOOKUP(OI87,'M10'!$C$5:$BX$13,($KG$271+1),FALSE)</f>
        <v>1</v>
      </c>
      <c r="OJ157" s="96">
        <f>HLOOKUP(OJ87,'M10'!$C$5:$BX$13,($KG$271+1),FALSE)</f>
        <v>1</v>
      </c>
      <c r="OK157" s="96">
        <f>HLOOKUP(OK87,'M10'!$C$5:$BX$13,($KG$271+1),FALSE)</f>
        <v>1</v>
      </c>
      <c r="OL157" s="96">
        <f>HLOOKUP(OL87,'M10'!$C$5:$BX$13,($KG$271+1),FALSE)</f>
        <v>1</v>
      </c>
      <c r="OM157" s="96">
        <f>HLOOKUP(OM87,'M10'!$C$5:$BX$13,($KG$271+1),FALSE)</f>
        <v>1</v>
      </c>
      <c r="ON157" s="96">
        <f>HLOOKUP(ON87,'M10'!$C$5:$BX$13,($KG$271+1),FALSE)</f>
        <v>1</v>
      </c>
      <c r="OO157" s="96">
        <f>HLOOKUP(OO87,'M10'!$C$5:$BX$13,($KG$271+1),FALSE)</f>
        <v>1</v>
      </c>
      <c r="OP157" s="96">
        <f>HLOOKUP(OP87,'M10'!$C$5:$BX$13,($KG$271+1),FALSE)</f>
        <v>1</v>
      </c>
      <c r="OQ157" s="96">
        <f>HLOOKUP(OQ87,'M10'!$C$5:$BX$13,($KG$271+1),FALSE)</f>
        <v>1</v>
      </c>
      <c r="OR157" s="96">
        <f>HLOOKUP(OR87,'M10'!$C$5:$BX$13,($KG$271+1),FALSE)</f>
        <v>1</v>
      </c>
      <c r="OS157" s="96">
        <f>HLOOKUP(OS87,'M10'!$C$5:$BX$13,($KG$271+1),FALSE)</f>
        <v>1</v>
      </c>
      <c r="OT157" s="96">
        <f>HLOOKUP(OT87,'M10'!$C$5:$BX$13,($KG$271+1),FALSE)</f>
        <v>1</v>
      </c>
      <c r="OU157" s="96">
        <f>HLOOKUP(OU87,'M10'!$C$5:$BX$13,($KG$271+1),FALSE)</f>
        <v>1</v>
      </c>
      <c r="OV157" s="96">
        <f>HLOOKUP(OV87,'M10'!$C$5:$BX$13,($KG$271+1),FALSE)</f>
        <v>1</v>
      </c>
      <c r="OW157" s="96">
        <f>HLOOKUP(OW87,'M10'!$C$5:$BX$13,($KG$271+1),FALSE)</f>
        <v>1</v>
      </c>
      <c r="OX157" s="96">
        <f>HLOOKUP(OX87,'M10'!$C$5:$BX$13,($KG$271+1),FALSE)</f>
        <v>0.85</v>
      </c>
      <c r="OY157" s="96">
        <f>HLOOKUP(OY87,'M10'!$C$5:$BX$13,($KG$271+1),FALSE)</f>
        <v>0.85</v>
      </c>
      <c r="OZ157" s="96">
        <f>HLOOKUP(OZ87,'M10'!$C$5:$BX$13,($KG$271+1),FALSE)</f>
        <v>0.85</v>
      </c>
      <c r="PA157" s="96">
        <f>HLOOKUP(PA87,'M10'!$C$5:$BX$13,($KG$271+1),FALSE)</f>
        <v>0.85</v>
      </c>
      <c r="PB157" s="96">
        <f>HLOOKUP(PB87,'M10'!$C$5:$BX$13,($KG$271+1),FALSE)</f>
        <v>0.85</v>
      </c>
      <c r="PC157" s="96">
        <f>HLOOKUP(PC87,'M10'!$C$5:$BX$13,($KG$271+1),FALSE)</f>
        <v>0.85</v>
      </c>
      <c r="PD157" s="96">
        <f>HLOOKUP(PD87,'M10'!$C$5:$BX$13,($KG$271+1),FALSE)</f>
        <v>0.85</v>
      </c>
      <c r="PE157" s="96">
        <f>HLOOKUP(PE87,'M10'!$C$5:$BX$13,($KG$271+1),FALSE)</f>
        <v>0.85</v>
      </c>
      <c r="PF157" s="96">
        <f>HLOOKUP(PF87,'M10'!$C$5:$BX$13,($KG$271+1),FALSE)</f>
        <v>0.85</v>
      </c>
      <c r="PG157" s="96">
        <f>HLOOKUP(PG87,'M10'!$C$5:$BX$13,($KG$271+1),FALSE)</f>
        <v>0.85</v>
      </c>
      <c r="PH157" s="96">
        <f>HLOOKUP(PH87,'M10'!$C$5:$BX$13,($KG$271+1),FALSE)</f>
        <v>0.85</v>
      </c>
    </row>
    <row r="158" spans="1:424" x14ac:dyDescent="0.2">
      <c r="A158" s="92"/>
      <c r="B158" s="92"/>
      <c r="C158" s="92">
        <v>20</v>
      </c>
      <c r="D158" s="98">
        <f t="shared" si="743"/>
        <v>106637.5226869084</v>
      </c>
      <c r="E158" s="98">
        <f t="shared" si="744"/>
        <v>144320.78298879243</v>
      </c>
      <c r="F158" s="98">
        <f t="shared" si="745"/>
        <v>235000.85264560438</v>
      </c>
      <c r="G158" s="98">
        <f t="shared" si="746"/>
        <v>396819.15198954899</v>
      </c>
      <c r="H158" s="98">
        <f t="shared" si="747"/>
        <v>467375.76789509569</v>
      </c>
      <c r="I158" s="98">
        <f t="shared" si="748"/>
        <v>448767.83191924152</v>
      </c>
      <c r="J158" s="98">
        <f t="shared" si="749"/>
        <v>384501.33536782756</v>
      </c>
      <c r="K158" s="98">
        <f t="shared" si="750"/>
        <v>327089.47815211408</v>
      </c>
      <c r="L158" s="98">
        <f t="shared" si="751"/>
        <v>288229.61244755628</v>
      </c>
      <c r="M158" s="98">
        <f t="shared" si="752"/>
        <v>286730.94306010497</v>
      </c>
      <c r="N158" s="98">
        <f t="shared" si="753"/>
        <v>312188.13233249931</v>
      </c>
      <c r="O158" s="98">
        <f t="shared" si="754"/>
        <v>348035.60921320115</v>
      </c>
      <c r="P158" s="98">
        <f t="shared" si="755"/>
        <v>383701.89467443305</v>
      </c>
      <c r="Q158" s="98">
        <f t="shared" si="756"/>
        <v>414606.13785441453</v>
      </c>
      <c r="R158" s="98">
        <f t="shared" si="757"/>
        <v>439379.85865560605</v>
      </c>
      <c r="S158" s="98">
        <f t="shared" si="758"/>
        <v>458086.82088271983</v>
      </c>
      <c r="T158" s="98">
        <f t="shared" si="759"/>
        <v>471356.08832877764</v>
      </c>
      <c r="U158" s="98">
        <f t="shared" si="760"/>
        <v>479986.47145585134</v>
      </c>
      <c r="V158" s="98">
        <f t="shared" si="761"/>
        <v>479986.47145585134</v>
      </c>
      <c r="W158" s="98">
        <f t="shared" si="762"/>
        <v>490172.70727254549</v>
      </c>
      <c r="X158" s="98">
        <f t="shared" si="763"/>
        <v>491840.53686004301</v>
      </c>
      <c r="Y158" s="98">
        <f t="shared" si="764"/>
        <v>491705.29357073788</v>
      </c>
      <c r="Z158" s="98">
        <f t="shared" si="765"/>
        <v>490072.53482191142</v>
      </c>
      <c r="AA158" s="98">
        <f t="shared" si="766"/>
        <v>487206.25809000648</v>
      </c>
      <c r="AB158" s="98">
        <f t="shared" si="767"/>
        <v>483332.63716125273</v>
      </c>
      <c r="AC158" s="98">
        <f t="shared" si="768"/>
        <v>478644.23630008788</v>
      </c>
      <c r="AD158" s="98">
        <f t="shared" si="769"/>
        <v>473304.22088991053</v>
      </c>
      <c r="AE158" s="98">
        <f t="shared" si="770"/>
        <v>467450.31537974905</v>
      </c>
      <c r="AF158" s="98">
        <f t="shared" si="771"/>
        <v>461198.39368165343</v>
      </c>
      <c r="AG158" s="98">
        <f t="shared" si="772"/>
        <v>454645.66366731812</v>
      </c>
      <c r="AH158" s="98">
        <f t="shared" si="773"/>
        <v>447873.44964481</v>
      </c>
      <c r="AI158" s="98">
        <f t="shared" si="774"/>
        <v>440949.59864167601</v>
      </c>
      <c r="AJ158" s="98">
        <f t="shared" si="775"/>
        <v>433930.54636348493</v>
      </c>
      <c r="AK158" s="98">
        <f t="shared" si="776"/>
        <v>426863.08188842214</v>
      </c>
      <c r="AL158" s="98">
        <f t="shared" si="777"/>
        <v>419785.84954432928</v>
      </c>
      <c r="AM158" s="98">
        <f t="shared" si="778"/>
        <v>412730.62381892919</v>
      </c>
      <c r="AN158" s="98">
        <f t="shared" si="779"/>
        <v>420821.11154902802</v>
      </c>
      <c r="AO158" s="98">
        <f t="shared" si="780"/>
        <v>408383.49034775136</v>
      </c>
      <c r="AP158" s="98">
        <f t="shared" si="781"/>
        <v>399925.3132146374</v>
      </c>
      <c r="AQ158" s="98">
        <f t="shared" si="782"/>
        <v>390316.75073914998</v>
      </c>
      <c r="AR158" s="98">
        <f t="shared" si="783"/>
        <v>379786.69183945778</v>
      </c>
      <c r="AS158" s="98">
        <f t="shared" si="784"/>
        <v>368541.08181172702</v>
      </c>
      <c r="AT158" s="98">
        <f t="shared" si="785"/>
        <v>356763.32377381937</v>
      </c>
      <c r="AU158" s="98">
        <f t="shared" si="786"/>
        <v>344615.1726719705</v>
      </c>
      <c r="AV158" s="98">
        <f t="shared" si="787"/>
        <v>332237.96189881425</v>
      </c>
      <c r="AW158" s="98">
        <f t="shared" si="788"/>
        <v>319754.03736365953</v>
      </c>
      <c r="AX158" s="98">
        <f t="shared" si="789"/>
        <v>307268.30281300365</v>
      </c>
      <c r="AY158" s="98">
        <f t="shared" si="790"/>
        <v>294869.80396654928</v>
      </c>
      <c r="AZ158" s="98">
        <f t="shared" si="791"/>
        <v>282633.29827831889</v>
      </c>
      <c r="BA158" s="98">
        <f t="shared" si="792"/>
        <v>270620.77250247629</v>
      </c>
      <c r="BB158" s="98">
        <f t="shared" si="793"/>
        <v>258882.88234951458</v>
      </c>
      <c r="BC158" s="98">
        <f t="shared" si="794"/>
        <v>247460.29791178062</v>
      </c>
      <c r="BD158" s="98">
        <f t="shared" si="795"/>
        <v>236384.94570830578</v>
      </c>
      <c r="BE158" s="98">
        <f t="shared" si="796"/>
        <v>225681.14357050965</v>
      </c>
      <c r="BF158" s="98"/>
      <c r="BG158" s="98"/>
      <c r="BH158" s="98"/>
      <c r="BI158" s="98"/>
      <c r="BJ158" s="98"/>
      <c r="BK158" s="98"/>
      <c r="BL158" s="98"/>
      <c r="BM158" s="98"/>
      <c r="BN158" s="98"/>
      <c r="BO158" s="98"/>
      <c r="BP158" s="98"/>
      <c r="BQ158" s="98"/>
      <c r="BR158" s="98"/>
      <c r="BS158" s="98"/>
      <c r="BT158" s="98"/>
      <c r="BU158" s="92"/>
      <c r="BV158" s="92"/>
      <c r="BW158" s="92"/>
      <c r="BX158" s="92"/>
      <c r="BY158" s="92"/>
      <c r="BZ158" s="92">
        <f>HLOOKUP(BZ88,'M10'!$C$5:$BX$13,($EK$143+1),FALSE)</f>
        <v>1</v>
      </c>
      <c r="CA158" s="92">
        <f>HLOOKUP(CA88,'M10'!$C$5:$BX$13,($EK$143+1),FALSE)</f>
        <v>1</v>
      </c>
      <c r="CB158" s="92">
        <f>HLOOKUP(CB88,'M10'!$C$5:$BX$13,($EK$143+1),FALSE)</f>
        <v>1</v>
      </c>
      <c r="CC158" s="92">
        <f>HLOOKUP(CC88,'M10'!$C$5:$BX$13,($EK$143+1),FALSE)</f>
        <v>1</v>
      </c>
      <c r="CD158" s="92">
        <f>HLOOKUP(CD88,'M10'!$C$5:$BX$13,($EK$143+1),FALSE)</f>
        <v>1</v>
      </c>
      <c r="CE158" s="92">
        <f>HLOOKUP(CE88,'M10'!$C$5:$BX$13,($EK$143+1),FALSE)</f>
        <v>1</v>
      </c>
      <c r="CF158" s="92">
        <f>HLOOKUP(CF88,'M10'!$C$5:$BX$13,($EK$143+1),FALSE)</f>
        <v>1</v>
      </c>
      <c r="CG158" s="92">
        <f>HLOOKUP(CG88,'M10'!$C$5:$BX$13,($EK$143+1),FALSE)</f>
        <v>1</v>
      </c>
      <c r="CH158" s="92">
        <f>HLOOKUP(CH88,'M10'!$C$5:$BX$13,($EK$143+1),FALSE)</f>
        <v>1</v>
      </c>
      <c r="CI158" s="92">
        <f>HLOOKUP(CI88,'M10'!$C$5:$BX$13,($EK$143+1),FALSE)</f>
        <v>1</v>
      </c>
      <c r="CJ158" s="92">
        <f>HLOOKUP(CJ88,'M10'!$C$5:$BX$13,($EK$143+1),FALSE)</f>
        <v>1</v>
      </c>
      <c r="CK158" s="92">
        <f>HLOOKUP(CK88,'M10'!$C$5:$BX$13,($EK$143+1),FALSE)</f>
        <v>1</v>
      </c>
      <c r="CL158" s="92">
        <f>HLOOKUP(CL88,'M10'!$C$5:$BX$13,($EK$143+1),FALSE)</f>
        <v>1</v>
      </c>
      <c r="CM158" s="92">
        <f>HLOOKUP(CM88,'M10'!$C$5:$BX$13,($EK$143+1),FALSE)</f>
        <v>1</v>
      </c>
      <c r="CN158" s="92">
        <f>HLOOKUP(CN88,'M10'!$C$5:$BX$13,($EK$143+1),FALSE)</f>
        <v>1</v>
      </c>
      <c r="CO158" s="92">
        <f>HLOOKUP(CO88,'M10'!$C$5:$BX$13,($EK$143+1),FALSE)</f>
        <v>1</v>
      </c>
      <c r="CP158" s="92">
        <f>HLOOKUP(CP88,'M10'!$C$5:$BX$13,($EK$143+1),FALSE)</f>
        <v>1</v>
      </c>
      <c r="CQ158" s="92">
        <f>HLOOKUP(CQ88,'M10'!$C$5:$BX$13,($EK$143+1),FALSE)</f>
        <v>1</v>
      </c>
      <c r="CR158" s="92">
        <f>HLOOKUP(CR88,'M10'!$C$5:$BX$13,($EK$143+1),FALSE)</f>
        <v>1</v>
      </c>
      <c r="CS158" s="92">
        <f>HLOOKUP(CS88,'M10'!$C$5:$BX$13,($EK$143+1),FALSE)</f>
        <v>1</v>
      </c>
      <c r="CT158" s="92">
        <f>HLOOKUP(CT88,'M10'!$C$5:$BX$13,($EK$143+1),FALSE)</f>
        <v>1</v>
      </c>
      <c r="CU158" s="92">
        <f>HLOOKUP(CU88,'M10'!$C$5:$BX$13,($EK$143+1),FALSE)</f>
        <v>1</v>
      </c>
      <c r="CV158" s="92">
        <f>HLOOKUP(CV88,'M10'!$C$5:$BX$13,($EK$143+1),FALSE)</f>
        <v>1</v>
      </c>
      <c r="CW158" s="92">
        <f>HLOOKUP(CW88,'M10'!$C$5:$BX$13,($EK$143+1),FALSE)</f>
        <v>1</v>
      </c>
      <c r="CX158" s="92">
        <f>HLOOKUP(CX88,'M10'!$C$5:$BX$13,($EK$143+1),FALSE)</f>
        <v>1</v>
      </c>
      <c r="CY158" s="92">
        <f>HLOOKUP(CY88,'M10'!$C$5:$BX$13,($EK$143+1),FALSE)</f>
        <v>1</v>
      </c>
      <c r="CZ158" s="92">
        <f>HLOOKUP(CZ88,'M10'!$C$5:$BX$13,($EK$143+1),FALSE)</f>
        <v>1</v>
      </c>
      <c r="DA158" s="92">
        <f>HLOOKUP(DA88,'M10'!$C$5:$BX$13,($EK$143+1),FALSE)</f>
        <v>1</v>
      </c>
      <c r="DB158" s="92">
        <f>HLOOKUP(DB88,'M10'!$C$5:$BX$13,($EK$143+1),FALSE)</f>
        <v>1</v>
      </c>
      <c r="DC158" s="92">
        <f>HLOOKUP(DC88,'M10'!$C$5:$BX$13,($EK$143+1),FALSE)</f>
        <v>1</v>
      </c>
      <c r="DD158" s="92">
        <f>HLOOKUP(DD88,'M10'!$C$5:$BX$13,($EK$143+1),FALSE)</f>
        <v>1</v>
      </c>
      <c r="DE158" s="92">
        <f>HLOOKUP(DE88,'M10'!$C$5:$BX$13,($EK$143+1),FALSE)</f>
        <v>1</v>
      </c>
      <c r="DF158" s="92">
        <f>HLOOKUP(DF88,'M10'!$C$5:$BX$13,($EK$143+1),FALSE)</f>
        <v>1</v>
      </c>
      <c r="DG158" s="92">
        <f>HLOOKUP(DG88,'M10'!$C$5:$BX$13,($EK$143+1),FALSE)</f>
        <v>1</v>
      </c>
      <c r="DH158" s="92">
        <f>HLOOKUP(DH88,'M10'!$C$5:$BX$13,($EK$143+1),FALSE)</f>
        <v>1</v>
      </c>
      <c r="DI158" s="92">
        <f>HLOOKUP(DI88,'M10'!$C$5:$BX$13,($EK$143+1),FALSE)</f>
        <v>1</v>
      </c>
      <c r="DJ158" s="92">
        <f>HLOOKUP(DJ88,'M10'!$C$5:$BX$13,($EK$143+1),FALSE)</f>
        <v>1</v>
      </c>
      <c r="DK158" s="92">
        <f>HLOOKUP(DK88,'M10'!$C$5:$BX$13,($EK$143+1),FALSE)</f>
        <v>1</v>
      </c>
      <c r="DL158" s="92">
        <f>HLOOKUP(DL88,'M10'!$C$5:$BX$13,($EK$143+1),FALSE)</f>
        <v>1</v>
      </c>
      <c r="DM158" s="92">
        <f>HLOOKUP(DM88,'M10'!$C$5:$BX$13,($EK$143+1),FALSE)</f>
        <v>1</v>
      </c>
      <c r="DN158" s="92">
        <f>HLOOKUP(DN88,'M10'!$C$5:$BX$13,($EK$143+1),FALSE)</f>
        <v>1</v>
      </c>
      <c r="DO158" s="92">
        <f>HLOOKUP(DO88,'M10'!$C$5:$BX$13,($EK$143+1),FALSE)</f>
        <v>1</v>
      </c>
      <c r="DP158" s="92">
        <f>HLOOKUP(DP88,'M10'!$C$5:$BX$13,($EK$143+1),FALSE)</f>
        <v>1</v>
      </c>
      <c r="DQ158" s="92">
        <f>HLOOKUP(DQ88,'M10'!$C$5:$BX$13,($EK$143+1),FALSE)</f>
        <v>1</v>
      </c>
      <c r="DR158" s="92">
        <f>HLOOKUP(DR88,'M10'!$C$5:$BX$13,($EK$143+1),FALSE)</f>
        <v>1</v>
      </c>
      <c r="DS158" s="92">
        <f>HLOOKUP(DS88,'M10'!$C$5:$BX$13,($EK$143+1),FALSE)</f>
        <v>1</v>
      </c>
      <c r="DT158" s="92">
        <f>HLOOKUP(DT88,'M10'!$C$5:$BX$13,($EK$143+1),FALSE)</f>
        <v>1</v>
      </c>
      <c r="DU158" s="92">
        <f>HLOOKUP(DU88,'M10'!$C$5:$BX$13,($EK$143+1),FALSE)</f>
        <v>1</v>
      </c>
      <c r="DV158" s="92">
        <f>HLOOKUP(DV88,'M10'!$C$5:$BX$13,($EK$143+1),FALSE)</f>
        <v>1</v>
      </c>
      <c r="DW158" s="92">
        <f>HLOOKUP(DW88,'M10'!$C$5:$BX$13,($EK$143+1),FALSE)</f>
        <v>1</v>
      </c>
      <c r="DX158" s="92">
        <f>HLOOKUP(DX88,'M10'!$C$5:$BX$13,($EK$143+1),FALSE)</f>
        <v>1</v>
      </c>
      <c r="DY158" s="92">
        <f>HLOOKUP(DY88,'M10'!$C$5:$BX$13,($EK$143+1),FALSE)</f>
        <v>1</v>
      </c>
      <c r="DZ158" s="92">
        <f>HLOOKUP(DZ88,'M10'!$C$5:$BX$13,($EK$143+1),FALSE)</f>
        <v>1</v>
      </c>
      <c r="EA158" s="92">
        <f>HLOOKUP(EA88,'M10'!$C$5:$BX$13,($EK$143+1),FALSE)</f>
        <v>1</v>
      </c>
      <c r="EB158" s="92"/>
      <c r="EC158" s="92"/>
      <c r="ED158" s="92"/>
      <c r="EE158" s="92"/>
      <c r="EF158" s="92"/>
      <c r="EG158" s="92"/>
      <c r="EH158" s="92"/>
      <c r="EI158" s="92"/>
      <c r="EJ158" s="92"/>
      <c r="EK158" s="92"/>
      <c r="EL158" s="92"/>
      <c r="EM158" s="92"/>
      <c r="EN158" s="92"/>
      <c r="EO158" s="92"/>
      <c r="EP158" s="92"/>
      <c r="EU158" s="94"/>
      <c r="EV158" s="94"/>
      <c r="EW158" s="94"/>
      <c r="EX158" s="102">
        <v>20</v>
      </c>
      <c r="EY158" s="99">
        <f t="shared" si="797"/>
        <v>65790.319905455646</v>
      </c>
      <c r="EZ158" s="99">
        <f t="shared" si="798"/>
        <v>82143.854490634811</v>
      </c>
      <c r="FA158" s="99">
        <f t="shared" si="799"/>
        <v>95441.508818855757</v>
      </c>
      <c r="FB158" s="99">
        <f t="shared" si="800"/>
        <v>120660.16918641166</v>
      </c>
      <c r="FC158" s="99">
        <f t="shared" si="801"/>
        <v>124114.74345511038</v>
      </c>
      <c r="FD158" s="99">
        <f t="shared" si="802"/>
        <v>249119.50748877251</v>
      </c>
      <c r="FE158" s="99">
        <f t="shared" si="803"/>
        <v>255823.66466896608</v>
      </c>
      <c r="FF158" s="99">
        <f t="shared" si="804"/>
        <v>208637.23981724173</v>
      </c>
      <c r="FG158" s="99">
        <f t="shared" si="805"/>
        <v>206321.96043234982</v>
      </c>
      <c r="FH158" s="99">
        <f t="shared" si="806"/>
        <v>272581.02682889113</v>
      </c>
      <c r="FI158" s="99">
        <f t="shared" si="807"/>
        <v>346590.9877656381</v>
      </c>
      <c r="FJ158" s="99">
        <f t="shared" si="808"/>
        <v>388737.62946848827</v>
      </c>
      <c r="FK158" s="99">
        <f t="shared" si="809"/>
        <v>402350.53079670807</v>
      </c>
      <c r="FL158" s="99">
        <f t="shared" si="810"/>
        <v>394453.35813716799</v>
      </c>
      <c r="FM158" s="99">
        <f t="shared" si="811"/>
        <v>376414.27275565831</v>
      </c>
      <c r="FN158" s="99">
        <f t="shared" si="812"/>
        <v>350996.5693330057</v>
      </c>
      <c r="FO158" s="99">
        <f t="shared" si="813"/>
        <v>323128.85957187094</v>
      </c>
      <c r="FP158" s="99">
        <f t="shared" si="814"/>
        <v>304261.61790495121</v>
      </c>
      <c r="FQ158" s="99">
        <f t="shared" si="815"/>
        <v>304261.61790495121</v>
      </c>
      <c r="FR158" s="99">
        <f t="shared" si="816"/>
        <v>285037.71133483964</v>
      </c>
      <c r="FS158" s="99">
        <f t="shared" si="817"/>
        <v>282722.94401050202</v>
      </c>
      <c r="FT158" s="99">
        <f t="shared" si="818"/>
        <v>284213.40883442597</v>
      </c>
      <c r="FU158" s="99">
        <f t="shared" si="819"/>
        <v>288381.83830285602</v>
      </c>
      <c r="FV158" s="99">
        <f t="shared" si="820"/>
        <v>294154.80713191559</v>
      </c>
      <c r="FW158" s="99">
        <f t="shared" si="821"/>
        <v>300647.44448998629</v>
      </c>
      <c r="FX158" s="99">
        <f t="shared" si="822"/>
        <v>307200.45878815796</v>
      </c>
      <c r="FY158" s="99">
        <f t="shared" si="823"/>
        <v>313361.64957508747</v>
      </c>
      <c r="FZ158" s="99">
        <f t="shared" si="824"/>
        <v>318845.99961454078</v>
      </c>
      <c r="GA158" s="99">
        <f t="shared" si="825"/>
        <v>323493.54649124399</v>
      </c>
      <c r="GB158" s="99">
        <f t="shared" si="826"/>
        <v>327233.10217455507</v>
      </c>
      <c r="GC158" s="99">
        <f t="shared" si="827"/>
        <v>330053.85872278269</v>
      </c>
      <c r="GD158" s="99">
        <f t="shared" si="828"/>
        <v>331984.32493743615</v>
      </c>
      <c r="GE158" s="99">
        <f t="shared" si="829"/>
        <v>333077.22299749852</v>
      </c>
      <c r="GF158" s="99">
        <f t="shared" si="830"/>
        <v>333398.92459292349</v>
      </c>
      <c r="GG158" s="99">
        <f t="shared" si="831"/>
        <v>333022.22198559518</v>
      </c>
      <c r="GH158" s="99">
        <f t="shared" si="832"/>
        <v>332021.49577424093</v>
      </c>
      <c r="GI158" s="99">
        <f t="shared" si="833"/>
        <v>357382.17531574669</v>
      </c>
      <c r="GJ158" s="99">
        <f t="shared" si="834"/>
        <v>355940.69495759933</v>
      </c>
      <c r="GK158" s="99">
        <f t="shared" si="835"/>
        <v>348872.8956121332</v>
      </c>
      <c r="GL158" s="99">
        <f t="shared" si="836"/>
        <v>338757.96871737944</v>
      </c>
      <c r="GM158" s="99">
        <f t="shared" si="837"/>
        <v>327035.6362586763</v>
      </c>
      <c r="GN158" s="99">
        <f t="shared" si="838"/>
        <v>313299.062810998</v>
      </c>
      <c r="GO158" s="99">
        <f t="shared" si="839"/>
        <v>298773.36359975988</v>
      </c>
      <c r="GP158" s="99">
        <f t="shared" si="840"/>
        <v>284538.34179774002</v>
      </c>
      <c r="GQ158" s="99">
        <f t="shared" si="841"/>
        <v>269862.46759480878</v>
      </c>
      <c r="GR158" s="99">
        <f t="shared" si="842"/>
        <v>255584.74194589231</v>
      </c>
      <c r="GS158" s="99">
        <f t="shared" si="843"/>
        <v>242403.68616966452</v>
      </c>
      <c r="GT158" s="99">
        <f t="shared" si="844"/>
        <v>229334.71124416072</v>
      </c>
      <c r="GU158" s="99">
        <f t="shared" si="845"/>
        <v>216941.97252115697</v>
      </c>
      <c r="GV158" s="99">
        <f t="shared" si="846"/>
        <v>205709.74043019512</v>
      </c>
      <c r="GW158" s="99">
        <f t="shared" si="847"/>
        <v>194567.71750565871</v>
      </c>
      <c r="GX158" s="99">
        <f t="shared" si="848"/>
        <v>183974.35064593502</v>
      </c>
      <c r="GY158" s="99">
        <f t="shared" si="849"/>
        <v>174839.23171629908</v>
      </c>
      <c r="GZ158" s="99">
        <f t="shared" si="850"/>
        <v>165150.9265139112</v>
      </c>
      <c r="HA158" s="99"/>
      <c r="HB158" s="99"/>
      <c r="HC158" s="99"/>
      <c r="HD158" s="99"/>
      <c r="HE158" s="99"/>
      <c r="HF158" s="99"/>
      <c r="HG158" s="99"/>
      <c r="HH158" s="99"/>
      <c r="HI158" s="99"/>
      <c r="HJ158" s="99"/>
      <c r="HK158" s="99"/>
      <c r="HL158" s="99"/>
      <c r="HM158" s="99"/>
      <c r="HN158" s="99"/>
      <c r="HO158" s="99"/>
      <c r="HP158" s="99"/>
      <c r="HQ158" s="99"/>
      <c r="HR158" s="94"/>
      <c r="HS158" s="94"/>
      <c r="HT158" s="94"/>
      <c r="HU158" s="94"/>
      <c r="HV158" s="94"/>
      <c r="HW158" s="94">
        <f>HLOOKUP(HW88,'M10'!$C$5:$BX$13,($KA$141+1),FALSE)</f>
        <v>0.9</v>
      </c>
      <c r="HX158" s="94">
        <f>HLOOKUP(HX88,'M10'!$C$5:$BX$13,($KA$141+1),FALSE)</f>
        <v>1</v>
      </c>
      <c r="HY158" s="94">
        <f>HLOOKUP(HY88,'M10'!$C$5:$BX$13,($KA$141+1),FALSE)</f>
        <v>1</v>
      </c>
      <c r="HZ158" s="94">
        <f>HLOOKUP(HZ88,'M10'!$C$5:$BX$13,($KA$141+1),FALSE)</f>
        <v>1</v>
      </c>
      <c r="IA158" s="94">
        <f>HLOOKUP(IA88,'M10'!$C$5:$BX$13,($KA$141+1),FALSE)</f>
        <v>1</v>
      </c>
      <c r="IB158" s="94">
        <f>HLOOKUP(IB88,'M10'!$C$5:$BX$13,($KA$141+1),FALSE)</f>
        <v>1</v>
      </c>
      <c r="IC158" s="94">
        <f>HLOOKUP(IC88,'M10'!$C$5:$BX$13,($KA$141+1),FALSE)</f>
        <v>1</v>
      </c>
      <c r="ID158" s="94">
        <f>HLOOKUP(ID88,'M10'!$C$5:$BX$13,($KA$141+1),FALSE)</f>
        <v>1</v>
      </c>
      <c r="IE158" s="94">
        <f>HLOOKUP(IE88,'M10'!$C$5:$BX$13,($KA$141+1),FALSE)</f>
        <v>1</v>
      </c>
      <c r="IF158" s="94">
        <f>HLOOKUP(IF88,'M10'!$C$5:$BX$13,($KA$141+1),FALSE)</f>
        <v>1</v>
      </c>
      <c r="IG158" s="94">
        <f>HLOOKUP(IG88,'M10'!$C$5:$BX$13,($KA$141+1),FALSE)</f>
        <v>1</v>
      </c>
      <c r="IH158" s="94">
        <f>HLOOKUP(IH88,'M10'!$C$5:$BX$13,($KA$141+1),FALSE)</f>
        <v>1</v>
      </c>
      <c r="II158" s="94">
        <f>HLOOKUP(II88,'M10'!$C$5:$BX$13,($KA$141+1),FALSE)</f>
        <v>1</v>
      </c>
      <c r="IJ158" s="94">
        <f>HLOOKUP(IJ88,'M10'!$C$5:$BX$13,($KA$141+1),FALSE)</f>
        <v>1</v>
      </c>
      <c r="IK158" s="94">
        <f>HLOOKUP(IK88,'M10'!$C$5:$BX$13,($KA$141+1),FALSE)</f>
        <v>1</v>
      </c>
      <c r="IL158" s="94">
        <f>HLOOKUP(IL88,'M10'!$C$5:$BX$13,($KA$141+1),FALSE)</f>
        <v>1</v>
      </c>
      <c r="IM158" s="94">
        <f>HLOOKUP(IM88,'M10'!$C$5:$BX$13,($KA$141+1),FALSE)</f>
        <v>1</v>
      </c>
      <c r="IN158" s="94">
        <f>HLOOKUP(IN88,'M10'!$C$5:$BX$13,($KA$141+1),FALSE)</f>
        <v>1</v>
      </c>
      <c r="IO158" s="94">
        <f>HLOOKUP(IO88,'M10'!$C$5:$BX$13,($KA$141+1),FALSE)</f>
        <v>1</v>
      </c>
      <c r="IP158" s="94">
        <f>HLOOKUP(IP88,'M10'!$C$5:$BX$13,($KA$141+1),FALSE)</f>
        <v>1</v>
      </c>
      <c r="IQ158" s="94">
        <f>HLOOKUP(IQ88,'M10'!$C$5:$BX$13,($KA$141+1),FALSE)</f>
        <v>1</v>
      </c>
      <c r="IR158" s="94">
        <f>HLOOKUP(IR88,'M10'!$C$5:$BX$13,($KA$141+1),FALSE)</f>
        <v>1</v>
      </c>
      <c r="IS158" s="94">
        <f>HLOOKUP(IS88,'M10'!$C$5:$BX$13,($KA$141+1),FALSE)</f>
        <v>1</v>
      </c>
      <c r="IT158" s="94">
        <f>HLOOKUP(IT88,'M10'!$C$5:$BX$13,($KA$141+1),FALSE)</f>
        <v>1</v>
      </c>
      <c r="IU158" s="94">
        <f>HLOOKUP(IU88,'M10'!$C$5:$BX$13,($KA$141+1),FALSE)</f>
        <v>1</v>
      </c>
      <c r="IV158" s="94">
        <f>HLOOKUP(IV88,'M10'!$C$5:$BX$13,($KA$141+1),FALSE)</f>
        <v>1</v>
      </c>
      <c r="IW158" s="94">
        <f>HLOOKUP(IW88,'M10'!$C$5:$BX$13,($KA$141+1),FALSE)</f>
        <v>1</v>
      </c>
      <c r="IX158" s="94">
        <f>HLOOKUP(IX88,'M10'!$C$5:$BX$13,($KA$141+1),FALSE)</f>
        <v>1</v>
      </c>
      <c r="IY158" s="94">
        <f>HLOOKUP(IY88,'M10'!$C$5:$BX$13,($KA$141+1),FALSE)</f>
        <v>1</v>
      </c>
      <c r="IZ158" s="94">
        <f>HLOOKUP(IZ88,'M10'!$C$5:$BX$13,($KA$141+1),FALSE)</f>
        <v>1</v>
      </c>
      <c r="JA158" s="94">
        <f>HLOOKUP(JA88,'M10'!$C$5:$BX$13,($KA$141+1),FALSE)</f>
        <v>1</v>
      </c>
      <c r="JB158" s="94">
        <f>HLOOKUP(JB88,'M10'!$C$5:$BX$13,($KA$141+1),FALSE)</f>
        <v>1</v>
      </c>
      <c r="JC158" s="94">
        <f>HLOOKUP(JC88,'M10'!$C$5:$BX$13,($KA$141+1),FALSE)</f>
        <v>1</v>
      </c>
      <c r="JD158" s="94">
        <f>HLOOKUP(JD88,'M10'!$C$5:$BX$13,($KA$141+1),FALSE)</f>
        <v>1</v>
      </c>
      <c r="JE158" s="94">
        <f>HLOOKUP(JE88,'M10'!$C$5:$BX$13,($KA$141+1),FALSE)</f>
        <v>1</v>
      </c>
      <c r="JF158" s="94">
        <f>HLOOKUP(JF88,'M10'!$C$5:$BX$13,($KA$141+1),FALSE)</f>
        <v>1</v>
      </c>
      <c r="JG158" s="94">
        <f>HLOOKUP(JG88,'M10'!$C$5:$BX$13,($KA$141+1),FALSE)</f>
        <v>1</v>
      </c>
      <c r="JH158" s="94">
        <f>HLOOKUP(JH88,'M10'!$C$5:$BX$13,($KA$141+1),FALSE)</f>
        <v>1</v>
      </c>
      <c r="JI158" s="94">
        <f>HLOOKUP(JI88,'M10'!$C$5:$BX$13,($KA$141+1),FALSE)</f>
        <v>1</v>
      </c>
      <c r="JJ158" s="94">
        <f>HLOOKUP(JJ88,'M10'!$C$5:$BX$13,($KA$141+1),FALSE)</f>
        <v>1</v>
      </c>
      <c r="JK158" s="94">
        <f>HLOOKUP(JK88,'M10'!$C$5:$BX$13,($KA$141+1),FALSE)</f>
        <v>0.95</v>
      </c>
      <c r="JL158" s="94">
        <f>HLOOKUP(JL88,'M10'!$C$5:$BX$13,($KA$141+1),FALSE)</f>
        <v>0.95</v>
      </c>
      <c r="JM158" s="94">
        <f>HLOOKUP(JM88,'M10'!$C$5:$BX$13,($KA$141+1),FALSE)</f>
        <v>0.95</v>
      </c>
      <c r="JN158" s="94">
        <f>HLOOKUP(JN88,'M10'!$C$5:$BX$13,($KA$141+1),FALSE)</f>
        <v>0.95</v>
      </c>
      <c r="JO158" s="94">
        <f>HLOOKUP(JO88,'M10'!$C$5:$BX$13,($KA$141+1),FALSE)</f>
        <v>0.95</v>
      </c>
      <c r="JP158" s="94">
        <f>HLOOKUP(JP88,'M10'!$C$5:$BX$13,($KA$141+1),FALSE)</f>
        <v>0.95</v>
      </c>
      <c r="JQ158" s="94">
        <f>HLOOKUP(JQ88,'M10'!$C$5:$BX$13,($KA$141+1),FALSE)</f>
        <v>0.95</v>
      </c>
      <c r="JR158" s="94">
        <f>HLOOKUP(JR88,'M10'!$C$5:$BX$13,($KA$141+1),FALSE)</f>
        <v>0.95</v>
      </c>
      <c r="JS158" s="94">
        <f>HLOOKUP(JS88,'M10'!$C$5:$BX$13,($KA$141+1),FALSE)</f>
        <v>0.95</v>
      </c>
      <c r="JT158" s="94">
        <f>HLOOKUP(JT88,'M10'!$C$5:$BX$13,($KA$141+1),FALSE)</f>
        <v>0.95</v>
      </c>
      <c r="JU158" s="94">
        <f>HLOOKUP(JU88,'M10'!$C$5:$BX$13,($KA$141+1),FALSE)</f>
        <v>0.95</v>
      </c>
      <c r="JV158" s="94">
        <f>HLOOKUP(JV88,'M10'!$C$5:$BX$13,($KA$141+1),FALSE)</f>
        <v>0.95</v>
      </c>
      <c r="JW158" s="94">
        <f>HLOOKUP(JW88,'M10'!$C$5:$BX$13,($KA$141+1),FALSE)</f>
        <v>0.95</v>
      </c>
      <c r="JX158" s="94">
        <f>HLOOKUP(JX88,'M10'!$C$5:$BX$13,($KA$141+1),FALSE)</f>
        <v>0.95</v>
      </c>
      <c r="JY158" s="94"/>
      <c r="JZ158" s="94"/>
      <c r="KA158" s="94"/>
      <c r="KH158" s="96">
        <v>20</v>
      </c>
      <c r="KI158" s="100">
        <f t="shared" si="851"/>
        <v>40145.307056252532</v>
      </c>
      <c r="KJ158" s="100">
        <f t="shared" si="852"/>
        <v>108884.71199598662</v>
      </c>
      <c r="KK158" s="100">
        <f t="shared" si="853"/>
        <v>124047.13065245985</v>
      </c>
      <c r="KL158" s="100">
        <f t="shared" si="854"/>
        <v>76975.398063527435</v>
      </c>
      <c r="KM158" s="100">
        <f t="shared" si="855"/>
        <v>39880.048704043264</v>
      </c>
      <c r="KN158" s="100">
        <f t="shared" si="856"/>
        <v>55045.224317534223</v>
      </c>
      <c r="KO158" s="100">
        <f t="shared" si="857"/>
        <v>125690.99248346443</v>
      </c>
      <c r="KP158" s="100">
        <f t="shared" si="858"/>
        <v>126754.56329370599</v>
      </c>
      <c r="KQ158" s="100">
        <f t="shared" si="859"/>
        <v>146796.38186748038</v>
      </c>
      <c r="KR158" s="100">
        <f t="shared" si="860"/>
        <v>216067.07537956291</v>
      </c>
      <c r="KS158" s="100">
        <f t="shared" si="861"/>
        <v>212103.21567301272</v>
      </c>
      <c r="KT158" s="100">
        <f t="shared" si="862"/>
        <v>194129.96226205182</v>
      </c>
      <c r="KU158" s="100">
        <f t="shared" si="863"/>
        <v>228971.90035315385</v>
      </c>
      <c r="KV158" s="100">
        <f t="shared" si="864"/>
        <v>269141.59648625139</v>
      </c>
      <c r="KW158" s="100">
        <f t="shared" si="865"/>
        <v>274534.46768816421</v>
      </c>
      <c r="KX158" s="100">
        <f t="shared" si="866"/>
        <v>262413.55589381797</v>
      </c>
      <c r="KY158" s="100">
        <f t="shared" si="867"/>
        <v>239901.17282827623</v>
      </c>
      <c r="KZ158" s="100">
        <f t="shared" si="868"/>
        <v>221425.06204610117</v>
      </c>
      <c r="LA158" s="100">
        <f t="shared" si="869"/>
        <v>221425.06204610117</v>
      </c>
      <c r="LB158" s="100">
        <f t="shared" si="870"/>
        <v>232012.11545622573</v>
      </c>
      <c r="LC158" s="100">
        <f t="shared" si="871"/>
        <v>244809.69799270612</v>
      </c>
      <c r="LD158" s="100">
        <f t="shared" si="872"/>
        <v>255387.4974301566</v>
      </c>
      <c r="LE158" s="100">
        <f t="shared" si="873"/>
        <v>261274.43382136515</v>
      </c>
      <c r="LF158" s="100">
        <f t="shared" si="874"/>
        <v>261846.32555877426</v>
      </c>
      <c r="LG158" s="100">
        <f t="shared" si="875"/>
        <v>257521.80610931051</v>
      </c>
      <c r="LH158" s="100">
        <f t="shared" si="876"/>
        <v>249206.69442441763</v>
      </c>
      <c r="LI158" s="100">
        <f t="shared" si="877"/>
        <v>237964.11234401466</v>
      </c>
      <c r="LJ158" s="100">
        <f t="shared" si="878"/>
        <v>224835.28203996207</v>
      </c>
      <c r="LK158" s="100">
        <f t="shared" si="879"/>
        <v>210752.28993053167</v>
      </c>
      <c r="LL158" s="100">
        <f t="shared" si="880"/>
        <v>196504.02142589926</v>
      </c>
      <c r="LM158" s="100">
        <f t="shared" si="881"/>
        <v>182730.58143568062</v>
      </c>
      <c r="LN158" s="100">
        <f t="shared" si="882"/>
        <v>169930.71081411344</v>
      </c>
      <c r="LO158" s="100">
        <f t="shared" si="883"/>
        <v>158472.82902146972</v>
      </c>
      <c r="LP158" s="100">
        <f t="shared" si="884"/>
        <v>148604.81899785477</v>
      </c>
      <c r="LQ158" s="100">
        <f t="shared" si="885"/>
        <v>140461.407302687</v>
      </c>
      <c r="LR158" s="100">
        <f t="shared" si="886"/>
        <v>134071.11118779538</v>
      </c>
      <c r="LS158" s="100">
        <f t="shared" si="887"/>
        <v>142863.10479949697</v>
      </c>
      <c r="LT158" s="100">
        <f t="shared" si="888"/>
        <v>183613.27184711793</v>
      </c>
      <c r="LU158" s="100">
        <f t="shared" si="889"/>
        <v>203150.8710742853</v>
      </c>
      <c r="LV158" s="100">
        <f t="shared" si="890"/>
        <v>217039.15622381994</v>
      </c>
      <c r="LW158" s="100">
        <f t="shared" si="891"/>
        <v>222080.86415947665</v>
      </c>
      <c r="LX158" s="100">
        <f t="shared" si="892"/>
        <v>221669.76277321423</v>
      </c>
      <c r="LY158" s="100">
        <f t="shared" si="893"/>
        <v>215181.42814660366</v>
      </c>
      <c r="LZ158" s="100">
        <f t="shared" si="894"/>
        <v>203124.93464787657</v>
      </c>
      <c r="MA158" s="100">
        <f t="shared" si="895"/>
        <v>190984.25230795212</v>
      </c>
      <c r="MB158" s="100">
        <f t="shared" si="896"/>
        <v>179258.92444486791</v>
      </c>
      <c r="MC158" s="100">
        <f t="shared" si="897"/>
        <v>168368.76760176846</v>
      </c>
      <c r="MD158" s="100">
        <f t="shared" si="898"/>
        <v>161370.67047725452</v>
      </c>
      <c r="ME158" s="100">
        <f t="shared" si="899"/>
        <v>156166.60497921598</v>
      </c>
      <c r="MF158" s="100">
        <f t="shared" si="900"/>
        <v>150743.85720700576</v>
      </c>
      <c r="MG158" s="100">
        <f t="shared" si="901"/>
        <v>146069.76588395252</v>
      </c>
      <c r="MH158" s="100">
        <f t="shared" si="902"/>
        <v>139997.31047823204</v>
      </c>
      <c r="MI158" s="100">
        <f t="shared" si="903"/>
        <v>130268.40924369344</v>
      </c>
      <c r="MJ158" s="100">
        <f t="shared" si="904"/>
        <v>121357.73507188779</v>
      </c>
      <c r="MK158" s="100"/>
      <c r="ML158" s="100"/>
      <c r="MM158" s="100"/>
      <c r="MN158" s="100"/>
      <c r="MO158" s="100"/>
      <c r="MP158" s="100"/>
      <c r="MQ158" s="100"/>
      <c r="MR158" s="100"/>
      <c r="MS158" s="100"/>
      <c r="MT158" s="100"/>
      <c r="MU158" s="100"/>
      <c r="MV158" s="100"/>
      <c r="MW158" s="100"/>
      <c r="MX158" s="100"/>
      <c r="MY158" s="100"/>
      <c r="MZ158" s="100"/>
      <c r="NA158" s="100"/>
      <c r="NG158" s="96">
        <f>HLOOKUP(NG88,'M10'!$C$5:$BX$13,($KG$271+1),FALSE)</f>
        <v>0.8</v>
      </c>
      <c r="NH158" s="96">
        <f>HLOOKUP(NH88,'M10'!$C$5:$BX$13,($KG$271+1),FALSE)</f>
        <v>1</v>
      </c>
      <c r="NI158" s="96">
        <f>HLOOKUP(NI88,'M10'!$C$5:$BX$13,($KG$271+1),FALSE)</f>
        <v>1</v>
      </c>
      <c r="NJ158" s="96">
        <f>HLOOKUP(NJ88,'M10'!$C$5:$BX$13,($KG$271+1),FALSE)</f>
        <v>1</v>
      </c>
      <c r="NK158" s="96">
        <f>HLOOKUP(NK88,'M10'!$C$5:$BX$13,($KG$271+1),FALSE)</f>
        <v>1</v>
      </c>
      <c r="NL158" s="96">
        <f>HLOOKUP(NL88,'M10'!$C$5:$BX$13,($KG$271+1),FALSE)</f>
        <v>1</v>
      </c>
      <c r="NM158" s="96">
        <f>HLOOKUP(NM88,'M10'!$C$5:$BX$13,($KG$271+1),FALSE)</f>
        <v>1</v>
      </c>
      <c r="NN158" s="96">
        <f>HLOOKUP(NN88,'M10'!$C$5:$BX$13,($KG$271+1),FALSE)</f>
        <v>1</v>
      </c>
      <c r="NO158" s="96">
        <f>HLOOKUP(NO88,'M10'!$C$5:$BX$13,($KG$271+1),FALSE)</f>
        <v>1</v>
      </c>
      <c r="NP158" s="96">
        <f>HLOOKUP(NP88,'M10'!$C$5:$BX$13,($KG$271+1),FALSE)</f>
        <v>1</v>
      </c>
      <c r="NQ158" s="96">
        <f>HLOOKUP(NQ88,'M10'!$C$5:$BX$13,($KG$271+1),FALSE)</f>
        <v>1</v>
      </c>
      <c r="NR158" s="96">
        <f>HLOOKUP(NR88,'M10'!$C$5:$BX$13,($KG$271+1),FALSE)</f>
        <v>1</v>
      </c>
      <c r="NS158" s="96">
        <f>HLOOKUP(NS88,'M10'!$C$5:$BX$13,($KG$271+1),FALSE)</f>
        <v>1</v>
      </c>
      <c r="NT158" s="96">
        <f>HLOOKUP(NT88,'M10'!$C$5:$BX$13,($KG$271+1),FALSE)</f>
        <v>1</v>
      </c>
      <c r="NU158" s="96">
        <f>HLOOKUP(NU88,'M10'!$C$5:$BX$13,($KG$271+1),FALSE)</f>
        <v>1</v>
      </c>
      <c r="NV158" s="96">
        <f>HLOOKUP(NV88,'M10'!$C$5:$BX$13,($KG$271+1),FALSE)</f>
        <v>1</v>
      </c>
      <c r="NW158" s="96">
        <f>HLOOKUP(NW88,'M10'!$C$5:$BX$13,($KG$271+1),FALSE)</f>
        <v>1</v>
      </c>
      <c r="NX158" s="96">
        <f>HLOOKUP(NX88,'M10'!$C$5:$BX$13,($KG$271+1),FALSE)</f>
        <v>1</v>
      </c>
      <c r="NY158" s="96">
        <f>HLOOKUP(NY88,'M10'!$C$5:$BX$13,($KG$271+1),FALSE)</f>
        <v>1</v>
      </c>
      <c r="NZ158" s="96">
        <f>HLOOKUP(NZ88,'M10'!$C$5:$BX$13,($KG$271+1),FALSE)</f>
        <v>1</v>
      </c>
      <c r="OA158" s="96">
        <f>HLOOKUP(OA88,'M10'!$C$5:$BX$13,($KG$271+1),FALSE)</f>
        <v>1</v>
      </c>
      <c r="OB158" s="96">
        <f>HLOOKUP(OB88,'M10'!$C$5:$BX$13,($KG$271+1),FALSE)</f>
        <v>1</v>
      </c>
      <c r="OC158" s="96">
        <f>HLOOKUP(OC88,'M10'!$C$5:$BX$13,($KG$271+1),FALSE)</f>
        <v>1</v>
      </c>
      <c r="OD158" s="96">
        <f>HLOOKUP(OD88,'M10'!$C$5:$BX$13,($KG$271+1),FALSE)</f>
        <v>1</v>
      </c>
      <c r="OE158" s="96">
        <f>HLOOKUP(OE88,'M10'!$C$5:$BX$13,($KG$271+1),FALSE)</f>
        <v>1</v>
      </c>
      <c r="OF158" s="96">
        <f>HLOOKUP(OF88,'M10'!$C$5:$BX$13,($KG$271+1),FALSE)</f>
        <v>1</v>
      </c>
      <c r="OG158" s="96">
        <f>HLOOKUP(OG88,'M10'!$C$5:$BX$13,($KG$271+1),FALSE)</f>
        <v>1</v>
      </c>
      <c r="OH158" s="96">
        <f>HLOOKUP(OH88,'M10'!$C$5:$BX$13,($KG$271+1),FALSE)</f>
        <v>1</v>
      </c>
      <c r="OI158" s="96">
        <f>HLOOKUP(OI88,'M10'!$C$5:$BX$13,($KG$271+1),FALSE)</f>
        <v>1</v>
      </c>
      <c r="OJ158" s="96">
        <f>HLOOKUP(OJ88,'M10'!$C$5:$BX$13,($KG$271+1),FALSE)</f>
        <v>1</v>
      </c>
      <c r="OK158" s="96">
        <f>HLOOKUP(OK88,'M10'!$C$5:$BX$13,($KG$271+1),FALSE)</f>
        <v>1</v>
      </c>
      <c r="OL158" s="96">
        <f>HLOOKUP(OL88,'M10'!$C$5:$BX$13,($KG$271+1),FALSE)</f>
        <v>1</v>
      </c>
      <c r="OM158" s="96">
        <f>HLOOKUP(OM88,'M10'!$C$5:$BX$13,($KG$271+1),FALSE)</f>
        <v>1</v>
      </c>
      <c r="ON158" s="96">
        <f>HLOOKUP(ON88,'M10'!$C$5:$BX$13,($KG$271+1),FALSE)</f>
        <v>1</v>
      </c>
      <c r="OO158" s="96">
        <f>HLOOKUP(OO88,'M10'!$C$5:$BX$13,($KG$271+1),FALSE)</f>
        <v>1</v>
      </c>
      <c r="OP158" s="96">
        <f>HLOOKUP(OP88,'M10'!$C$5:$BX$13,($KG$271+1),FALSE)</f>
        <v>1</v>
      </c>
      <c r="OQ158" s="96">
        <f>HLOOKUP(OQ88,'M10'!$C$5:$BX$13,($KG$271+1),FALSE)</f>
        <v>1</v>
      </c>
      <c r="OR158" s="96">
        <f>HLOOKUP(OR88,'M10'!$C$5:$BX$13,($KG$271+1),FALSE)</f>
        <v>1</v>
      </c>
      <c r="OS158" s="96">
        <f>HLOOKUP(OS88,'M10'!$C$5:$BX$13,($KG$271+1),FALSE)</f>
        <v>1</v>
      </c>
      <c r="OT158" s="96">
        <f>HLOOKUP(OT88,'M10'!$C$5:$BX$13,($KG$271+1),FALSE)</f>
        <v>1</v>
      </c>
      <c r="OU158" s="96">
        <f>HLOOKUP(OU88,'M10'!$C$5:$BX$13,($KG$271+1),FALSE)</f>
        <v>0.85</v>
      </c>
      <c r="OV158" s="96">
        <f>HLOOKUP(OV88,'M10'!$C$5:$BX$13,($KG$271+1),FALSE)</f>
        <v>0.85</v>
      </c>
      <c r="OW158" s="96">
        <f>HLOOKUP(OW88,'M10'!$C$5:$BX$13,($KG$271+1),FALSE)</f>
        <v>0.85</v>
      </c>
      <c r="OX158" s="96">
        <f>HLOOKUP(OX88,'M10'!$C$5:$BX$13,($KG$271+1),FALSE)</f>
        <v>0.85</v>
      </c>
      <c r="OY158" s="96">
        <f>HLOOKUP(OY88,'M10'!$C$5:$BX$13,($KG$271+1),FALSE)</f>
        <v>0.85</v>
      </c>
      <c r="OZ158" s="96">
        <f>HLOOKUP(OZ88,'M10'!$C$5:$BX$13,($KG$271+1),FALSE)</f>
        <v>0.85</v>
      </c>
      <c r="PA158" s="96">
        <f>HLOOKUP(PA88,'M10'!$C$5:$BX$13,($KG$271+1),FALSE)</f>
        <v>0.85</v>
      </c>
      <c r="PB158" s="96">
        <f>HLOOKUP(PB88,'M10'!$C$5:$BX$13,($KG$271+1),FALSE)</f>
        <v>0.85</v>
      </c>
      <c r="PC158" s="96">
        <f>HLOOKUP(PC88,'M10'!$C$5:$BX$13,($KG$271+1),FALSE)</f>
        <v>0.85</v>
      </c>
      <c r="PD158" s="96">
        <f>HLOOKUP(PD88,'M10'!$C$5:$BX$13,($KG$271+1),FALSE)</f>
        <v>0.85</v>
      </c>
      <c r="PE158" s="96">
        <f>HLOOKUP(PE88,'M10'!$C$5:$BX$13,($KG$271+1),FALSE)</f>
        <v>0.85</v>
      </c>
      <c r="PF158" s="96">
        <f>HLOOKUP(PF88,'M10'!$C$5:$BX$13,($KG$271+1),FALSE)</f>
        <v>0.85</v>
      </c>
      <c r="PG158" s="96">
        <f>HLOOKUP(PG88,'M10'!$C$5:$BX$13,($KG$271+1),FALSE)</f>
        <v>0.85</v>
      </c>
      <c r="PH158" s="96">
        <f>HLOOKUP(PH88,'M10'!$C$5:$BX$13,($KG$271+1),FALSE)</f>
        <v>0.85</v>
      </c>
    </row>
    <row r="159" spans="1:424" x14ac:dyDescent="0.2">
      <c r="A159" s="92"/>
      <c r="B159" s="92"/>
      <c r="C159" s="92">
        <v>21</v>
      </c>
      <c r="D159" s="98">
        <f t="shared" si="743"/>
        <v>32157.464893009084</v>
      </c>
      <c r="E159" s="98">
        <f t="shared" si="744"/>
        <v>152107.71952165777</v>
      </c>
      <c r="F159" s="98">
        <f t="shared" si="745"/>
        <v>203609.63134762913</v>
      </c>
      <c r="G159" s="98">
        <f t="shared" si="746"/>
        <v>384238.5566693634</v>
      </c>
      <c r="H159" s="98">
        <f t="shared" si="747"/>
        <v>478284.85880431195</v>
      </c>
      <c r="I159" s="98">
        <f t="shared" si="748"/>
        <v>472608.73989743198</v>
      </c>
      <c r="J159" s="98">
        <f t="shared" si="749"/>
        <v>414117.79285102675</v>
      </c>
      <c r="K159" s="98">
        <f t="shared" si="750"/>
        <v>357208.32548417966</v>
      </c>
      <c r="L159" s="98">
        <f t="shared" si="751"/>
        <v>315724.83431331051</v>
      </c>
      <c r="M159" s="98">
        <f t="shared" si="752"/>
        <v>310889.03748710651</v>
      </c>
      <c r="N159" s="98">
        <f t="shared" si="753"/>
        <v>334075.68731984874</v>
      </c>
      <c r="O159" s="98">
        <f t="shared" si="754"/>
        <v>369034.63257573202</v>
      </c>
      <c r="P159" s="98">
        <f t="shared" si="755"/>
        <v>404591.83320542081</v>
      </c>
      <c r="Q159" s="98">
        <f t="shared" si="756"/>
        <v>435620.17909780372</v>
      </c>
      <c r="R159" s="98">
        <f t="shared" si="757"/>
        <v>460461.21730838873</v>
      </c>
      <c r="S159" s="98">
        <f t="shared" si="758"/>
        <v>479064.80444670533</v>
      </c>
      <c r="T159" s="98">
        <f t="shared" si="759"/>
        <v>492037.48734647903</v>
      </c>
      <c r="U159" s="98">
        <f t="shared" si="760"/>
        <v>500196.52551577473</v>
      </c>
      <c r="V159" s="98">
        <f t="shared" si="761"/>
        <v>500196.52551577473</v>
      </c>
      <c r="W159" s="98">
        <f t="shared" si="762"/>
        <v>509353.35077320575</v>
      </c>
      <c r="X159" s="98">
        <f t="shared" si="763"/>
        <v>510376.51496289985</v>
      </c>
      <c r="Y159" s="98">
        <f t="shared" si="764"/>
        <v>509538.59315639903</v>
      </c>
      <c r="Z159" s="98">
        <f t="shared" si="765"/>
        <v>507163.34408399177</v>
      </c>
      <c r="AA159" s="98">
        <f t="shared" si="766"/>
        <v>503530.11546591099</v>
      </c>
      <c r="AB159" s="98">
        <f t="shared" si="767"/>
        <v>498877.73019626498</v>
      </c>
      <c r="AC159" s="98">
        <f t="shared" si="768"/>
        <v>493408.97267231817</v>
      </c>
      <c r="AD159" s="98">
        <f t="shared" si="769"/>
        <v>487295.11474213097</v>
      </c>
      <c r="AE159" s="98">
        <f t="shared" si="770"/>
        <v>480680.18903752742</v>
      </c>
      <c r="AF159" s="98">
        <f t="shared" si="771"/>
        <v>473684.87288792984</v>
      </c>
      <c r="AG159" s="98">
        <f t="shared" si="772"/>
        <v>466409.93472646375</v>
      </c>
      <c r="AH159" s="98">
        <f t="shared" si="773"/>
        <v>458939.24402225722</v>
      </c>
      <c r="AI159" s="98">
        <f t="shared" si="774"/>
        <v>451342.37144072913</v>
      </c>
      <c r="AJ159" s="98">
        <f t="shared" si="775"/>
        <v>443676.81783152703</v>
      </c>
      <c r="AK159" s="98">
        <f t="shared" si="776"/>
        <v>435989.91460841056</v>
      </c>
      <c r="AL159" s="98">
        <f t="shared" si="777"/>
        <v>428320.43763566844</v>
      </c>
      <c r="AM159" s="98">
        <f t="shared" si="778"/>
        <v>420699.97397926042</v>
      </c>
      <c r="AN159" s="98">
        <f t="shared" si="779"/>
        <v>426065.63105815463</v>
      </c>
      <c r="AO159" s="98">
        <f t="shared" si="780"/>
        <v>410161.54221649439</v>
      </c>
      <c r="AP159" s="98">
        <f t="shared" si="781"/>
        <v>400038.30975833855</v>
      </c>
      <c r="AQ159" s="98">
        <f t="shared" si="782"/>
        <v>388849.74337913573</v>
      </c>
      <c r="AR159" s="98">
        <f t="shared" si="783"/>
        <v>376847.36257646006</v>
      </c>
      <c r="AS159" s="98">
        <f t="shared" si="784"/>
        <v>364254.52424725017</v>
      </c>
      <c r="AT159" s="98">
        <f t="shared" si="785"/>
        <v>351267.29941389186</v>
      </c>
      <c r="AU159" s="98">
        <f t="shared" si="786"/>
        <v>338055.88638840494</v>
      </c>
      <c r="AV159" s="98">
        <f t="shared" si="787"/>
        <v>324766.36794635863</v>
      </c>
      <c r="AW159" s="98">
        <f t="shared" si="788"/>
        <v>311522.66417248955</v>
      </c>
      <c r="AX159" s="98">
        <f t="shared" si="789"/>
        <v>298428.56902905676</v>
      </c>
      <c r="AY159" s="98">
        <f t="shared" si="790"/>
        <v>285569.78827898588</v>
      </c>
      <c r="AZ159" s="98">
        <f t="shared" si="791"/>
        <v>273015.92008696572</v>
      </c>
      <c r="BA159" s="98">
        <f t="shared" si="792"/>
        <v>260822.33830946003</v>
      </c>
      <c r="BB159" s="98">
        <f t="shared" si="793"/>
        <v>249031.95299487474</v>
      </c>
      <c r="BC159" s="98">
        <f t="shared" si="794"/>
        <v>237676.83368659078</v>
      </c>
      <c r="BD159" s="98">
        <f t="shared" si="795"/>
        <v>226779.68940372969</v>
      </c>
      <c r="BE159" s="98">
        <f t="shared" si="796"/>
        <v>216355.20522123185</v>
      </c>
      <c r="BF159" s="98"/>
      <c r="BG159" s="98"/>
      <c r="BH159" s="98"/>
      <c r="BI159" s="98"/>
      <c r="BJ159" s="98"/>
      <c r="BK159" s="98"/>
      <c r="BL159" s="98"/>
      <c r="BM159" s="98"/>
      <c r="BN159" s="98"/>
      <c r="BO159" s="98"/>
      <c r="BP159" s="98"/>
      <c r="BQ159" s="98"/>
      <c r="BR159" s="98"/>
      <c r="BS159" s="98"/>
      <c r="BT159" s="98"/>
      <c r="BU159" s="92"/>
      <c r="BV159" s="92"/>
      <c r="BW159" s="92"/>
      <c r="BX159" s="92"/>
      <c r="BY159" s="92"/>
      <c r="BZ159" s="92">
        <f>HLOOKUP(BZ89,'M10'!$C$5:$BX$13,($EK$143+1),FALSE)</f>
        <v>1</v>
      </c>
      <c r="CA159" s="92">
        <f>HLOOKUP(CA89,'M10'!$C$5:$BX$13,($EK$143+1),FALSE)</f>
        <v>1</v>
      </c>
      <c r="CB159" s="92">
        <f>HLOOKUP(CB89,'M10'!$C$5:$BX$13,($EK$143+1),FALSE)</f>
        <v>1</v>
      </c>
      <c r="CC159" s="92">
        <f>HLOOKUP(CC89,'M10'!$C$5:$BX$13,($EK$143+1),FALSE)</f>
        <v>1</v>
      </c>
      <c r="CD159" s="92">
        <f>HLOOKUP(CD89,'M10'!$C$5:$BX$13,($EK$143+1),FALSE)</f>
        <v>1</v>
      </c>
      <c r="CE159" s="92">
        <f>HLOOKUP(CE89,'M10'!$C$5:$BX$13,($EK$143+1),FALSE)</f>
        <v>1</v>
      </c>
      <c r="CF159" s="92">
        <f>HLOOKUP(CF89,'M10'!$C$5:$BX$13,($EK$143+1),FALSE)</f>
        <v>1</v>
      </c>
      <c r="CG159" s="92">
        <f>HLOOKUP(CG89,'M10'!$C$5:$BX$13,($EK$143+1),FALSE)</f>
        <v>1</v>
      </c>
      <c r="CH159" s="92">
        <f>HLOOKUP(CH89,'M10'!$C$5:$BX$13,($EK$143+1),FALSE)</f>
        <v>1</v>
      </c>
      <c r="CI159" s="92">
        <f>HLOOKUP(CI89,'M10'!$C$5:$BX$13,($EK$143+1),FALSE)</f>
        <v>1</v>
      </c>
      <c r="CJ159" s="92">
        <f>HLOOKUP(CJ89,'M10'!$C$5:$BX$13,($EK$143+1),FALSE)</f>
        <v>1</v>
      </c>
      <c r="CK159" s="92">
        <f>HLOOKUP(CK89,'M10'!$C$5:$BX$13,($EK$143+1),FALSE)</f>
        <v>1</v>
      </c>
      <c r="CL159" s="92">
        <f>HLOOKUP(CL89,'M10'!$C$5:$BX$13,($EK$143+1),FALSE)</f>
        <v>1</v>
      </c>
      <c r="CM159" s="92">
        <f>HLOOKUP(CM89,'M10'!$C$5:$BX$13,($EK$143+1),FALSE)</f>
        <v>1</v>
      </c>
      <c r="CN159" s="92">
        <f>HLOOKUP(CN89,'M10'!$C$5:$BX$13,($EK$143+1),FALSE)</f>
        <v>1</v>
      </c>
      <c r="CO159" s="92">
        <f>HLOOKUP(CO89,'M10'!$C$5:$BX$13,($EK$143+1),FALSE)</f>
        <v>1</v>
      </c>
      <c r="CP159" s="92">
        <f>HLOOKUP(CP89,'M10'!$C$5:$BX$13,($EK$143+1),FALSE)</f>
        <v>1</v>
      </c>
      <c r="CQ159" s="92">
        <f>HLOOKUP(CQ89,'M10'!$C$5:$BX$13,($EK$143+1),FALSE)</f>
        <v>1</v>
      </c>
      <c r="CR159" s="92">
        <f>HLOOKUP(CR89,'M10'!$C$5:$BX$13,($EK$143+1),FALSE)</f>
        <v>1</v>
      </c>
      <c r="CS159" s="92">
        <f>HLOOKUP(CS89,'M10'!$C$5:$BX$13,($EK$143+1),FALSE)</f>
        <v>1</v>
      </c>
      <c r="CT159" s="92">
        <f>HLOOKUP(CT89,'M10'!$C$5:$BX$13,($EK$143+1),FALSE)</f>
        <v>1</v>
      </c>
      <c r="CU159" s="92">
        <f>HLOOKUP(CU89,'M10'!$C$5:$BX$13,($EK$143+1),FALSE)</f>
        <v>1</v>
      </c>
      <c r="CV159" s="92">
        <f>HLOOKUP(CV89,'M10'!$C$5:$BX$13,($EK$143+1),FALSE)</f>
        <v>1</v>
      </c>
      <c r="CW159" s="92">
        <f>HLOOKUP(CW89,'M10'!$C$5:$BX$13,($EK$143+1),FALSE)</f>
        <v>1</v>
      </c>
      <c r="CX159" s="92">
        <f>HLOOKUP(CX89,'M10'!$C$5:$BX$13,($EK$143+1),FALSE)</f>
        <v>1</v>
      </c>
      <c r="CY159" s="92">
        <f>HLOOKUP(CY89,'M10'!$C$5:$BX$13,($EK$143+1),FALSE)</f>
        <v>1</v>
      </c>
      <c r="CZ159" s="92">
        <f>HLOOKUP(CZ89,'M10'!$C$5:$BX$13,($EK$143+1),FALSE)</f>
        <v>1</v>
      </c>
      <c r="DA159" s="92">
        <f>HLOOKUP(DA89,'M10'!$C$5:$BX$13,($EK$143+1),FALSE)</f>
        <v>1</v>
      </c>
      <c r="DB159" s="92">
        <f>HLOOKUP(DB89,'M10'!$C$5:$BX$13,($EK$143+1),FALSE)</f>
        <v>1</v>
      </c>
      <c r="DC159" s="92">
        <f>HLOOKUP(DC89,'M10'!$C$5:$BX$13,($EK$143+1),FALSE)</f>
        <v>1</v>
      </c>
      <c r="DD159" s="92">
        <f>HLOOKUP(DD89,'M10'!$C$5:$BX$13,($EK$143+1),FALSE)</f>
        <v>1</v>
      </c>
      <c r="DE159" s="92">
        <f>HLOOKUP(DE89,'M10'!$C$5:$BX$13,($EK$143+1),FALSE)</f>
        <v>1</v>
      </c>
      <c r="DF159" s="92">
        <f>HLOOKUP(DF89,'M10'!$C$5:$BX$13,($EK$143+1),FALSE)</f>
        <v>1</v>
      </c>
      <c r="DG159" s="92">
        <f>HLOOKUP(DG89,'M10'!$C$5:$BX$13,($EK$143+1),FALSE)</f>
        <v>1</v>
      </c>
      <c r="DH159" s="92">
        <f>HLOOKUP(DH89,'M10'!$C$5:$BX$13,($EK$143+1),FALSE)</f>
        <v>1</v>
      </c>
      <c r="DI159" s="92">
        <f>HLOOKUP(DI89,'M10'!$C$5:$BX$13,($EK$143+1),FALSE)</f>
        <v>1</v>
      </c>
      <c r="DJ159" s="92">
        <f>HLOOKUP(DJ89,'M10'!$C$5:$BX$13,($EK$143+1),FALSE)</f>
        <v>1</v>
      </c>
      <c r="DK159" s="92">
        <f>HLOOKUP(DK89,'M10'!$C$5:$BX$13,($EK$143+1),FALSE)</f>
        <v>1</v>
      </c>
      <c r="DL159" s="92">
        <f>HLOOKUP(DL89,'M10'!$C$5:$BX$13,($EK$143+1),FALSE)</f>
        <v>1</v>
      </c>
      <c r="DM159" s="92">
        <f>HLOOKUP(DM89,'M10'!$C$5:$BX$13,($EK$143+1),FALSE)</f>
        <v>1</v>
      </c>
      <c r="DN159" s="92">
        <f>HLOOKUP(DN89,'M10'!$C$5:$BX$13,($EK$143+1),FALSE)</f>
        <v>1</v>
      </c>
      <c r="DO159" s="92">
        <f>HLOOKUP(DO89,'M10'!$C$5:$BX$13,($EK$143+1),FALSE)</f>
        <v>1</v>
      </c>
      <c r="DP159" s="92">
        <f>HLOOKUP(DP89,'M10'!$C$5:$BX$13,($EK$143+1),FALSE)</f>
        <v>1</v>
      </c>
      <c r="DQ159" s="92">
        <f>HLOOKUP(DQ89,'M10'!$C$5:$BX$13,($EK$143+1),FALSE)</f>
        <v>1</v>
      </c>
      <c r="DR159" s="92">
        <f>HLOOKUP(DR89,'M10'!$C$5:$BX$13,($EK$143+1),FALSE)</f>
        <v>1</v>
      </c>
      <c r="DS159" s="92">
        <f>HLOOKUP(DS89,'M10'!$C$5:$BX$13,($EK$143+1),FALSE)</f>
        <v>1</v>
      </c>
      <c r="DT159" s="92">
        <f>HLOOKUP(DT89,'M10'!$C$5:$BX$13,($EK$143+1),FALSE)</f>
        <v>1</v>
      </c>
      <c r="DU159" s="92">
        <f>HLOOKUP(DU89,'M10'!$C$5:$BX$13,($EK$143+1),FALSE)</f>
        <v>1</v>
      </c>
      <c r="DV159" s="92">
        <f>HLOOKUP(DV89,'M10'!$C$5:$BX$13,($EK$143+1),FALSE)</f>
        <v>1</v>
      </c>
      <c r="DW159" s="92">
        <f>HLOOKUP(DW89,'M10'!$C$5:$BX$13,($EK$143+1),FALSE)</f>
        <v>1</v>
      </c>
      <c r="DX159" s="92">
        <f>HLOOKUP(DX89,'M10'!$C$5:$BX$13,($EK$143+1),FALSE)</f>
        <v>1</v>
      </c>
      <c r="DY159" s="92">
        <f>HLOOKUP(DY89,'M10'!$C$5:$BX$13,($EK$143+1),FALSE)</f>
        <v>1</v>
      </c>
      <c r="DZ159" s="92">
        <f>HLOOKUP(DZ89,'M10'!$C$5:$BX$13,($EK$143+1),FALSE)</f>
        <v>1</v>
      </c>
      <c r="EA159" s="92">
        <f>HLOOKUP(EA89,'M10'!$C$5:$BX$13,($EK$143+1),FALSE)</f>
        <v>1</v>
      </c>
      <c r="EB159" s="92"/>
      <c r="EC159" s="92"/>
      <c r="ED159" s="92"/>
      <c r="EE159" s="92"/>
      <c r="EF159" s="92"/>
      <c r="EG159" s="92"/>
      <c r="EH159" s="92"/>
      <c r="EI159" s="92"/>
      <c r="EJ159" s="92"/>
      <c r="EK159" s="92"/>
      <c r="EL159" s="92"/>
      <c r="EM159" s="92"/>
      <c r="EN159" s="92"/>
      <c r="EO159" s="92"/>
      <c r="EP159" s="92"/>
      <c r="EU159" s="94"/>
      <c r="EV159" s="94"/>
      <c r="EW159" s="94"/>
      <c r="EX159" s="102">
        <v>21</v>
      </c>
      <c r="EY159" s="99">
        <f t="shared" si="797"/>
        <v>120669.57298160942</v>
      </c>
      <c r="EZ159" s="99">
        <f t="shared" si="798"/>
        <v>123285.8726849189</v>
      </c>
      <c r="FA159" s="99">
        <f t="shared" si="799"/>
        <v>62132.388514874867</v>
      </c>
      <c r="FB159" s="99">
        <f t="shared" si="800"/>
        <v>138888.90482436583</v>
      </c>
      <c r="FC159" s="99">
        <f t="shared" si="801"/>
        <v>113320.44138865118</v>
      </c>
      <c r="FD159" s="99">
        <f t="shared" si="802"/>
        <v>251533.93864344314</v>
      </c>
      <c r="FE159" s="99">
        <f t="shared" si="803"/>
        <v>277220.12516365264</v>
      </c>
      <c r="FF159" s="99">
        <f t="shared" si="804"/>
        <v>235364.63453128311</v>
      </c>
      <c r="FG159" s="99">
        <f t="shared" si="805"/>
        <v>228231.96934787213</v>
      </c>
      <c r="FH159" s="99">
        <f t="shared" si="806"/>
        <v>293494.51142570208</v>
      </c>
      <c r="FI159" s="99">
        <f t="shared" si="807"/>
        <v>370332.94459899247</v>
      </c>
      <c r="FJ159" s="99">
        <f t="shared" si="808"/>
        <v>414688.47762948112</v>
      </c>
      <c r="FK159" s="99">
        <f t="shared" si="809"/>
        <v>428509.8935853992</v>
      </c>
      <c r="FL159" s="99">
        <f t="shared" si="810"/>
        <v>419249.57551412814</v>
      </c>
      <c r="FM159" s="99">
        <f t="shared" si="811"/>
        <v>399002.3985406885</v>
      </c>
      <c r="FN159" s="99">
        <f t="shared" si="812"/>
        <v>371200.65242756589</v>
      </c>
      <c r="FO159" s="99">
        <f t="shared" si="813"/>
        <v>341042.28479875077</v>
      </c>
      <c r="FP159" s="99">
        <f t="shared" si="814"/>
        <v>320215.22614006302</v>
      </c>
      <c r="FQ159" s="99">
        <f t="shared" si="815"/>
        <v>320215.22614006302</v>
      </c>
      <c r="FR159" s="99">
        <f t="shared" si="816"/>
        <v>298575.42942399211</v>
      </c>
      <c r="FS159" s="99">
        <f t="shared" si="817"/>
        <v>295241.81087132485</v>
      </c>
      <c r="FT159" s="99">
        <f t="shared" si="818"/>
        <v>295727.38703503372</v>
      </c>
      <c r="FU159" s="99">
        <f t="shared" si="819"/>
        <v>298856.2429454996</v>
      </c>
      <c r="FV159" s="99">
        <f t="shared" si="820"/>
        <v>303535.34901769925</v>
      </c>
      <c r="FW159" s="99">
        <f t="shared" si="821"/>
        <v>308880.53703213361</v>
      </c>
      <c r="FX159" s="99">
        <f t="shared" si="822"/>
        <v>314244.84153989406</v>
      </c>
      <c r="FY159" s="99">
        <f t="shared" si="823"/>
        <v>319193.6808007143</v>
      </c>
      <c r="FZ159" s="99">
        <f t="shared" si="824"/>
        <v>323460.96002873458</v>
      </c>
      <c r="GA159" s="99">
        <f t="shared" si="825"/>
        <v>326904.6573759609</v>
      </c>
      <c r="GB159" s="99">
        <f t="shared" si="826"/>
        <v>329469.36295282788</v>
      </c>
      <c r="GC159" s="99">
        <f t="shared" si="827"/>
        <v>331157.38581208896</v>
      </c>
      <c r="GD159" s="99">
        <f t="shared" si="828"/>
        <v>332007.59824716201</v>
      </c>
      <c r="GE159" s="99">
        <f t="shared" si="829"/>
        <v>332080.47140668903</v>
      </c>
      <c r="GF159" s="99">
        <f t="shared" si="830"/>
        <v>331447.77145450161</v>
      </c>
      <c r="GG159" s="99">
        <f t="shared" si="831"/>
        <v>330185.64299666992</v>
      </c>
      <c r="GH159" s="99">
        <f t="shared" si="832"/>
        <v>328370.09974209382</v>
      </c>
      <c r="GI159" s="99">
        <f t="shared" si="833"/>
        <v>348857.50797228824</v>
      </c>
      <c r="GJ159" s="99">
        <f t="shared" si="834"/>
        <v>344625.25616069586</v>
      </c>
      <c r="GK159" s="99">
        <f t="shared" si="835"/>
        <v>337633.18782555242</v>
      </c>
      <c r="GL159" s="99">
        <f t="shared" si="836"/>
        <v>328567.26751294185</v>
      </c>
      <c r="GM159" s="99">
        <f t="shared" si="837"/>
        <v>318739.50899489544</v>
      </c>
      <c r="GN159" s="99">
        <f t="shared" si="838"/>
        <v>307534.08931912459</v>
      </c>
      <c r="GO159" s="99">
        <f t="shared" si="839"/>
        <v>295925.12638389639</v>
      </c>
      <c r="GP159" s="99">
        <f t="shared" si="840"/>
        <v>284717.86285550077</v>
      </c>
      <c r="GQ159" s="99">
        <f t="shared" si="841"/>
        <v>272921.25925778429</v>
      </c>
      <c r="GR159" s="99">
        <f t="shared" si="842"/>
        <v>261154.77789046074</v>
      </c>
      <c r="GS159" s="99">
        <f t="shared" si="843"/>
        <v>249947.30932411464</v>
      </c>
      <c r="GT159" s="99">
        <f t="shared" si="844"/>
        <v>237745.06118637905</v>
      </c>
      <c r="GU159" s="99">
        <f t="shared" si="845"/>
        <v>225977.77865254253</v>
      </c>
      <c r="GV159" s="99">
        <f t="shared" si="846"/>
        <v>214742.54222035897</v>
      </c>
      <c r="GW159" s="99">
        <f t="shared" si="847"/>
        <v>203027.04329998404</v>
      </c>
      <c r="GX159" s="99">
        <f t="shared" si="848"/>
        <v>191376.23454282904</v>
      </c>
      <c r="GY159" s="99">
        <f t="shared" si="849"/>
        <v>180805.45555835328</v>
      </c>
      <c r="GZ159" s="99">
        <f t="shared" si="850"/>
        <v>169420.58942096742</v>
      </c>
      <c r="HA159" s="99"/>
      <c r="HB159" s="99"/>
      <c r="HC159" s="99"/>
      <c r="HD159" s="99"/>
      <c r="HE159" s="99"/>
      <c r="HF159" s="99"/>
      <c r="HG159" s="99"/>
      <c r="HH159" s="99"/>
      <c r="HI159" s="99"/>
      <c r="HJ159" s="99"/>
      <c r="HK159" s="99"/>
      <c r="HL159" s="99"/>
      <c r="HM159" s="99"/>
      <c r="HN159" s="99"/>
      <c r="HO159" s="99"/>
      <c r="HP159" s="99"/>
      <c r="HQ159" s="99"/>
      <c r="HR159" s="94"/>
      <c r="HS159" s="94"/>
      <c r="HT159" s="94"/>
      <c r="HU159" s="94"/>
      <c r="HV159" s="94"/>
      <c r="HW159" s="94">
        <f>HLOOKUP(HW89,'M10'!$C$5:$BX$13,($KA$141+1),FALSE)</f>
        <v>0.9</v>
      </c>
      <c r="HX159" s="94">
        <f>HLOOKUP(HX89,'M10'!$C$5:$BX$13,($KA$141+1),FALSE)</f>
        <v>1</v>
      </c>
      <c r="HY159" s="94">
        <f>HLOOKUP(HY89,'M10'!$C$5:$BX$13,($KA$141+1),FALSE)</f>
        <v>1</v>
      </c>
      <c r="HZ159" s="94">
        <f>HLOOKUP(HZ89,'M10'!$C$5:$BX$13,($KA$141+1),FALSE)</f>
        <v>1</v>
      </c>
      <c r="IA159" s="94">
        <f>HLOOKUP(IA89,'M10'!$C$5:$BX$13,($KA$141+1),FALSE)</f>
        <v>1</v>
      </c>
      <c r="IB159" s="94">
        <f>HLOOKUP(IB89,'M10'!$C$5:$BX$13,($KA$141+1),FALSE)</f>
        <v>1</v>
      </c>
      <c r="IC159" s="94">
        <f>HLOOKUP(IC89,'M10'!$C$5:$BX$13,($KA$141+1),FALSE)</f>
        <v>1</v>
      </c>
      <c r="ID159" s="94">
        <f>HLOOKUP(ID89,'M10'!$C$5:$BX$13,($KA$141+1),FALSE)</f>
        <v>1</v>
      </c>
      <c r="IE159" s="94">
        <f>HLOOKUP(IE89,'M10'!$C$5:$BX$13,($KA$141+1),FALSE)</f>
        <v>1</v>
      </c>
      <c r="IF159" s="94">
        <f>HLOOKUP(IF89,'M10'!$C$5:$BX$13,($KA$141+1),FALSE)</f>
        <v>1</v>
      </c>
      <c r="IG159" s="94">
        <f>HLOOKUP(IG89,'M10'!$C$5:$BX$13,($KA$141+1),FALSE)</f>
        <v>1</v>
      </c>
      <c r="IH159" s="94">
        <f>HLOOKUP(IH89,'M10'!$C$5:$BX$13,($KA$141+1),FALSE)</f>
        <v>1</v>
      </c>
      <c r="II159" s="94">
        <f>HLOOKUP(II89,'M10'!$C$5:$BX$13,($KA$141+1),FALSE)</f>
        <v>1</v>
      </c>
      <c r="IJ159" s="94">
        <f>HLOOKUP(IJ89,'M10'!$C$5:$BX$13,($KA$141+1),FALSE)</f>
        <v>1</v>
      </c>
      <c r="IK159" s="94">
        <f>HLOOKUP(IK89,'M10'!$C$5:$BX$13,($KA$141+1),FALSE)</f>
        <v>1</v>
      </c>
      <c r="IL159" s="94">
        <f>HLOOKUP(IL89,'M10'!$C$5:$BX$13,($KA$141+1),FALSE)</f>
        <v>1</v>
      </c>
      <c r="IM159" s="94">
        <f>HLOOKUP(IM89,'M10'!$C$5:$BX$13,($KA$141+1),FALSE)</f>
        <v>1</v>
      </c>
      <c r="IN159" s="94">
        <f>HLOOKUP(IN89,'M10'!$C$5:$BX$13,($KA$141+1),FALSE)</f>
        <v>1</v>
      </c>
      <c r="IO159" s="94">
        <f>HLOOKUP(IO89,'M10'!$C$5:$BX$13,($KA$141+1),FALSE)</f>
        <v>1</v>
      </c>
      <c r="IP159" s="94">
        <f>HLOOKUP(IP89,'M10'!$C$5:$BX$13,($KA$141+1),FALSE)</f>
        <v>1</v>
      </c>
      <c r="IQ159" s="94">
        <f>HLOOKUP(IQ89,'M10'!$C$5:$BX$13,($KA$141+1),FALSE)</f>
        <v>1</v>
      </c>
      <c r="IR159" s="94">
        <f>HLOOKUP(IR89,'M10'!$C$5:$BX$13,($KA$141+1),FALSE)</f>
        <v>1</v>
      </c>
      <c r="IS159" s="94">
        <f>HLOOKUP(IS89,'M10'!$C$5:$BX$13,($KA$141+1),FALSE)</f>
        <v>1</v>
      </c>
      <c r="IT159" s="94">
        <f>HLOOKUP(IT89,'M10'!$C$5:$BX$13,($KA$141+1),FALSE)</f>
        <v>1</v>
      </c>
      <c r="IU159" s="94">
        <f>HLOOKUP(IU89,'M10'!$C$5:$BX$13,($KA$141+1),FALSE)</f>
        <v>1</v>
      </c>
      <c r="IV159" s="94">
        <f>HLOOKUP(IV89,'M10'!$C$5:$BX$13,($KA$141+1),FALSE)</f>
        <v>1</v>
      </c>
      <c r="IW159" s="94">
        <f>HLOOKUP(IW89,'M10'!$C$5:$BX$13,($KA$141+1),FALSE)</f>
        <v>1</v>
      </c>
      <c r="IX159" s="94">
        <f>HLOOKUP(IX89,'M10'!$C$5:$BX$13,($KA$141+1),FALSE)</f>
        <v>1</v>
      </c>
      <c r="IY159" s="94">
        <f>HLOOKUP(IY89,'M10'!$C$5:$BX$13,($KA$141+1),FALSE)</f>
        <v>1</v>
      </c>
      <c r="IZ159" s="94">
        <f>HLOOKUP(IZ89,'M10'!$C$5:$BX$13,($KA$141+1),FALSE)</f>
        <v>1</v>
      </c>
      <c r="JA159" s="94">
        <f>HLOOKUP(JA89,'M10'!$C$5:$BX$13,($KA$141+1),FALSE)</f>
        <v>1</v>
      </c>
      <c r="JB159" s="94">
        <f>HLOOKUP(JB89,'M10'!$C$5:$BX$13,($KA$141+1),FALSE)</f>
        <v>1</v>
      </c>
      <c r="JC159" s="94">
        <f>HLOOKUP(JC89,'M10'!$C$5:$BX$13,($KA$141+1),FALSE)</f>
        <v>1</v>
      </c>
      <c r="JD159" s="94">
        <f>HLOOKUP(JD89,'M10'!$C$5:$BX$13,($KA$141+1),FALSE)</f>
        <v>1</v>
      </c>
      <c r="JE159" s="94">
        <f>HLOOKUP(JE89,'M10'!$C$5:$BX$13,($KA$141+1),FALSE)</f>
        <v>1</v>
      </c>
      <c r="JF159" s="94">
        <f>HLOOKUP(JF89,'M10'!$C$5:$BX$13,($KA$141+1),FALSE)</f>
        <v>1</v>
      </c>
      <c r="JG159" s="94">
        <f>HLOOKUP(JG89,'M10'!$C$5:$BX$13,($KA$141+1),FALSE)</f>
        <v>0.95</v>
      </c>
      <c r="JH159" s="94">
        <f>HLOOKUP(JH89,'M10'!$C$5:$BX$13,($KA$141+1),FALSE)</f>
        <v>0.95</v>
      </c>
      <c r="JI159" s="94">
        <f>HLOOKUP(JI89,'M10'!$C$5:$BX$13,($KA$141+1),FALSE)</f>
        <v>0.95</v>
      </c>
      <c r="JJ159" s="94">
        <f>HLOOKUP(JJ89,'M10'!$C$5:$BX$13,($KA$141+1),FALSE)</f>
        <v>0.95</v>
      </c>
      <c r="JK159" s="94">
        <f>HLOOKUP(JK89,'M10'!$C$5:$BX$13,($KA$141+1),FALSE)</f>
        <v>0.95</v>
      </c>
      <c r="JL159" s="94">
        <f>HLOOKUP(JL89,'M10'!$C$5:$BX$13,($KA$141+1),FALSE)</f>
        <v>0.95</v>
      </c>
      <c r="JM159" s="94">
        <f>HLOOKUP(JM89,'M10'!$C$5:$BX$13,($KA$141+1),FALSE)</f>
        <v>0.95</v>
      </c>
      <c r="JN159" s="94">
        <f>HLOOKUP(JN89,'M10'!$C$5:$BX$13,($KA$141+1),FALSE)</f>
        <v>0.95</v>
      </c>
      <c r="JO159" s="94">
        <f>HLOOKUP(JO89,'M10'!$C$5:$BX$13,($KA$141+1),FALSE)</f>
        <v>0.95</v>
      </c>
      <c r="JP159" s="94">
        <f>HLOOKUP(JP89,'M10'!$C$5:$BX$13,($KA$141+1),FALSE)</f>
        <v>0.95</v>
      </c>
      <c r="JQ159" s="94">
        <f>HLOOKUP(JQ89,'M10'!$C$5:$BX$13,($KA$141+1),FALSE)</f>
        <v>0.95</v>
      </c>
      <c r="JR159" s="94">
        <f>HLOOKUP(JR89,'M10'!$C$5:$BX$13,($KA$141+1),FALSE)</f>
        <v>0.9</v>
      </c>
      <c r="JS159" s="94">
        <f>HLOOKUP(JS89,'M10'!$C$5:$BX$13,($KA$141+1),FALSE)</f>
        <v>0.9</v>
      </c>
      <c r="JT159" s="94">
        <f>HLOOKUP(JT89,'M10'!$C$5:$BX$13,($KA$141+1),FALSE)</f>
        <v>0.9</v>
      </c>
      <c r="JU159" s="94">
        <f>HLOOKUP(JU89,'M10'!$C$5:$BX$13,($KA$141+1),FALSE)</f>
        <v>0.9</v>
      </c>
      <c r="JV159" s="94">
        <f>HLOOKUP(JV89,'M10'!$C$5:$BX$13,($KA$141+1),FALSE)</f>
        <v>0.9</v>
      </c>
      <c r="JW159" s="94">
        <f>HLOOKUP(JW89,'M10'!$C$5:$BX$13,($KA$141+1),FALSE)</f>
        <v>0.9</v>
      </c>
      <c r="JX159" s="94">
        <f>HLOOKUP(JX89,'M10'!$C$5:$BX$13,($KA$141+1),FALSE)</f>
        <v>0.9</v>
      </c>
      <c r="JY159" s="94"/>
      <c r="JZ159" s="94"/>
      <c r="KA159" s="94"/>
      <c r="KH159" s="96">
        <v>21</v>
      </c>
      <c r="KI159" s="100">
        <f t="shared" si="851"/>
        <v>67539.467117032735</v>
      </c>
      <c r="KJ159" s="100">
        <f t="shared" si="852"/>
        <v>100306.07849236054</v>
      </c>
      <c r="KK159" s="100">
        <f t="shared" si="853"/>
        <v>144611.34146722165</v>
      </c>
      <c r="KL159" s="100">
        <f t="shared" si="854"/>
        <v>91440.341733143767</v>
      </c>
      <c r="KM159" s="100">
        <f t="shared" si="855"/>
        <v>32238.417110143379</v>
      </c>
      <c r="KN159" s="100">
        <f t="shared" si="856"/>
        <v>77260.797814696518</v>
      </c>
      <c r="KO159" s="100">
        <f t="shared" si="857"/>
        <v>131548.48316470304</v>
      </c>
      <c r="KP159" s="100">
        <f t="shared" si="858"/>
        <v>153562.81280845305</v>
      </c>
      <c r="KQ159" s="100">
        <f t="shared" si="859"/>
        <v>169847.10208762556</v>
      </c>
      <c r="KR159" s="100">
        <f t="shared" si="860"/>
        <v>244830.82218423323</v>
      </c>
      <c r="KS159" s="100">
        <f t="shared" si="861"/>
        <v>240921.03060719735</v>
      </c>
      <c r="KT159" s="100">
        <f t="shared" si="862"/>
        <v>220738.11718106378</v>
      </c>
      <c r="KU159" s="100">
        <f t="shared" si="863"/>
        <v>253040.58366100152</v>
      </c>
      <c r="KV159" s="100">
        <f t="shared" si="864"/>
        <v>288374.49296829553</v>
      </c>
      <c r="KW159" s="100">
        <f t="shared" si="865"/>
        <v>287199.53073309088</v>
      </c>
      <c r="KX159" s="100">
        <f t="shared" si="866"/>
        <v>268495.99334575469</v>
      </c>
      <c r="KY159" s="100">
        <f t="shared" si="867"/>
        <v>242152.53746823489</v>
      </c>
      <c r="KZ159" s="100">
        <f t="shared" si="868"/>
        <v>220104.60026574324</v>
      </c>
      <c r="LA159" s="100">
        <f t="shared" si="869"/>
        <v>220104.60026574324</v>
      </c>
      <c r="LB159" s="100">
        <f t="shared" si="870"/>
        <v>226284.4097724836</v>
      </c>
      <c r="LC159" s="100">
        <f t="shared" si="871"/>
        <v>236380.85571460682</v>
      </c>
      <c r="LD159" s="100">
        <f t="shared" si="872"/>
        <v>244307.60714141364</v>
      </c>
      <c r="LE159" s="100">
        <f t="shared" si="873"/>
        <v>248005.0431786277</v>
      </c>
      <c r="LF159" s="100">
        <f t="shared" si="874"/>
        <v>247117.4405467069</v>
      </c>
      <c r="LG159" s="100">
        <f t="shared" si="875"/>
        <v>242165.73785948445</v>
      </c>
      <c r="LH159" s="100">
        <f t="shared" si="876"/>
        <v>234022.69154133505</v>
      </c>
      <c r="LI159" s="100">
        <f t="shared" si="877"/>
        <v>223628.11730384105</v>
      </c>
      <c r="LJ159" s="100">
        <f t="shared" si="878"/>
        <v>211852.99048956402</v>
      </c>
      <c r="LK159" s="100">
        <f t="shared" si="879"/>
        <v>199447.31856737818</v>
      </c>
      <c r="LL159" s="100">
        <f t="shared" si="880"/>
        <v>187031.17989829622</v>
      </c>
      <c r="LM159" s="100">
        <f t="shared" si="881"/>
        <v>175104.72845511747</v>
      </c>
      <c r="LN159" s="100">
        <f t="shared" si="882"/>
        <v>164063.22428411964</v>
      </c>
      <c r="LO159" s="100">
        <f t="shared" si="883"/>
        <v>154209.57431088801</v>
      </c>
      <c r="LP159" s="100">
        <f t="shared" si="884"/>
        <v>145761.19629885489</v>
      </c>
      <c r="LQ159" s="100">
        <f t="shared" si="885"/>
        <v>138851.39817483426</v>
      </c>
      <c r="LR159" s="100">
        <f t="shared" si="886"/>
        <v>133528.29490345906</v>
      </c>
      <c r="LS159" s="100">
        <f t="shared" si="887"/>
        <v>148483.23865433861</v>
      </c>
      <c r="LT159" s="100">
        <f t="shared" si="888"/>
        <v>193225.75241139854</v>
      </c>
      <c r="LU159" s="100">
        <f t="shared" si="889"/>
        <v>211397.92995545026</v>
      </c>
      <c r="LV159" s="100">
        <f t="shared" si="890"/>
        <v>221462.83347506411</v>
      </c>
      <c r="LW159" s="100">
        <f t="shared" si="891"/>
        <v>221314.7100846454</v>
      </c>
      <c r="LX159" s="100">
        <f t="shared" si="892"/>
        <v>216039.14254532554</v>
      </c>
      <c r="LY159" s="100">
        <f t="shared" si="893"/>
        <v>206720.47194968586</v>
      </c>
      <c r="LZ159" s="100">
        <f t="shared" si="894"/>
        <v>194920.76080816262</v>
      </c>
      <c r="MA159" s="100">
        <f t="shared" si="895"/>
        <v>186066.20682116787</v>
      </c>
      <c r="MB159" s="100">
        <f t="shared" si="896"/>
        <v>179344.68768231792</v>
      </c>
      <c r="MC159" s="100">
        <f t="shared" si="897"/>
        <v>173247.01841517515</v>
      </c>
      <c r="MD159" s="100">
        <f t="shared" si="898"/>
        <v>168587.10336357015</v>
      </c>
      <c r="ME159" s="100">
        <f t="shared" si="899"/>
        <v>163492.36787836603</v>
      </c>
      <c r="MF159" s="100">
        <f t="shared" si="900"/>
        <v>155936.73165540895</v>
      </c>
      <c r="MG159" s="100">
        <f t="shared" si="901"/>
        <v>147837.58701739242</v>
      </c>
      <c r="MH159" s="100">
        <f t="shared" si="902"/>
        <v>138100.81589047174</v>
      </c>
      <c r="MI159" s="100">
        <f t="shared" si="903"/>
        <v>125296.38485799079</v>
      </c>
      <c r="MJ159" s="100">
        <f t="shared" si="904"/>
        <v>114690.20071436059</v>
      </c>
      <c r="MK159" s="100"/>
      <c r="ML159" s="100"/>
      <c r="MM159" s="100"/>
      <c r="MN159" s="100"/>
      <c r="MO159" s="100"/>
      <c r="MP159" s="100"/>
      <c r="MQ159" s="100"/>
      <c r="MR159" s="100"/>
      <c r="MS159" s="100"/>
      <c r="MT159" s="100"/>
      <c r="MU159" s="100"/>
      <c r="MV159" s="100"/>
      <c r="MW159" s="100"/>
      <c r="MX159" s="100"/>
      <c r="MY159" s="100"/>
      <c r="MZ159" s="100"/>
      <c r="NA159" s="100"/>
      <c r="NG159" s="96">
        <f>HLOOKUP(NG89,'M10'!$C$5:$BX$13,($KG$271+1),FALSE)</f>
        <v>0.8</v>
      </c>
      <c r="NH159" s="96">
        <f>HLOOKUP(NH89,'M10'!$C$5:$BX$13,($KG$271+1),FALSE)</f>
        <v>1</v>
      </c>
      <c r="NI159" s="96">
        <f>HLOOKUP(NI89,'M10'!$C$5:$BX$13,($KG$271+1),FALSE)</f>
        <v>1</v>
      </c>
      <c r="NJ159" s="96">
        <f>HLOOKUP(NJ89,'M10'!$C$5:$BX$13,($KG$271+1),FALSE)</f>
        <v>1</v>
      </c>
      <c r="NK159" s="96">
        <f>HLOOKUP(NK89,'M10'!$C$5:$BX$13,($KG$271+1),FALSE)</f>
        <v>1</v>
      </c>
      <c r="NL159" s="96">
        <f>HLOOKUP(NL89,'M10'!$C$5:$BX$13,($KG$271+1),FALSE)</f>
        <v>1</v>
      </c>
      <c r="NM159" s="96">
        <f>HLOOKUP(NM89,'M10'!$C$5:$BX$13,($KG$271+1),FALSE)</f>
        <v>1</v>
      </c>
      <c r="NN159" s="96">
        <f>HLOOKUP(NN89,'M10'!$C$5:$BX$13,($KG$271+1),FALSE)</f>
        <v>1</v>
      </c>
      <c r="NO159" s="96">
        <f>HLOOKUP(NO89,'M10'!$C$5:$BX$13,($KG$271+1),FALSE)</f>
        <v>1</v>
      </c>
      <c r="NP159" s="96">
        <f>HLOOKUP(NP89,'M10'!$C$5:$BX$13,($KG$271+1),FALSE)</f>
        <v>1</v>
      </c>
      <c r="NQ159" s="96">
        <f>HLOOKUP(NQ89,'M10'!$C$5:$BX$13,($KG$271+1),FALSE)</f>
        <v>1</v>
      </c>
      <c r="NR159" s="96">
        <f>HLOOKUP(NR89,'M10'!$C$5:$BX$13,($KG$271+1),FALSE)</f>
        <v>1</v>
      </c>
      <c r="NS159" s="96">
        <f>HLOOKUP(NS89,'M10'!$C$5:$BX$13,($KG$271+1),FALSE)</f>
        <v>1</v>
      </c>
      <c r="NT159" s="96">
        <f>HLOOKUP(NT89,'M10'!$C$5:$BX$13,($KG$271+1),FALSE)</f>
        <v>1</v>
      </c>
      <c r="NU159" s="96">
        <f>HLOOKUP(NU89,'M10'!$C$5:$BX$13,($KG$271+1),FALSE)</f>
        <v>1</v>
      </c>
      <c r="NV159" s="96">
        <f>HLOOKUP(NV89,'M10'!$C$5:$BX$13,($KG$271+1),FALSE)</f>
        <v>1</v>
      </c>
      <c r="NW159" s="96">
        <f>HLOOKUP(NW89,'M10'!$C$5:$BX$13,($KG$271+1),FALSE)</f>
        <v>1</v>
      </c>
      <c r="NX159" s="96">
        <f>HLOOKUP(NX89,'M10'!$C$5:$BX$13,($KG$271+1),FALSE)</f>
        <v>1</v>
      </c>
      <c r="NY159" s="96">
        <f>HLOOKUP(NY89,'M10'!$C$5:$BX$13,($KG$271+1),FALSE)</f>
        <v>1</v>
      </c>
      <c r="NZ159" s="96">
        <f>HLOOKUP(NZ89,'M10'!$C$5:$BX$13,($KG$271+1),FALSE)</f>
        <v>1</v>
      </c>
      <c r="OA159" s="96">
        <f>HLOOKUP(OA89,'M10'!$C$5:$BX$13,($KG$271+1),FALSE)</f>
        <v>1</v>
      </c>
      <c r="OB159" s="96">
        <f>HLOOKUP(OB89,'M10'!$C$5:$BX$13,($KG$271+1),FALSE)</f>
        <v>1</v>
      </c>
      <c r="OC159" s="96">
        <f>HLOOKUP(OC89,'M10'!$C$5:$BX$13,($KG$271+1),FALSE)</f>
        <v>1</v>
      </c>
      <c r="OD159" s="96">
        <f>HLOOKUP(OD89,'M10'!$C$5:$BX$13,($KG$271+1),FALSE)</f>
        <v>1</v>
      </c>
      <c r="OE159" s="96">
        <f>HLOOKUP(OE89,'M10'!$C$5:$BX$13,($KG$271+1),FALSE)</f>
        <v>1</v>
      </c>
      <c r="OF159" s="96">
        <f>HLOOKUP(OF89,'M10'!$C$5:$BX$13,($KG$271+1),FALSE)</f>
        <v>1</v>
      </c>
      <c r="OG159" s="96">
        <f>HLOOKUP(OG89,'M10'!$C$5:$BX$13,($KG$271+1),FALSE)</f>
        <v>1</v>
      </c>
      <c r="OH159" s="96">
        <f>HLOOKUP(OH89,'M10'!$C$5:$BX$13,($KG$271+1),FALSE)</f>
        <v>1</v>
      </c>
      <c r="OI159" s="96">
        <f>HLOOKUP(OI89,'M10'!$C$5:$BX$13,($KG$271+1),FALSE)</f>
        <v>1</v>
      </c>
      <c r="OJ159" s="96">
        <f>HLOOKUP(OJ89,'M10'!$C$5:$BX$13,($KG$271+1),FALSE)</f>
        <v>1</v>
      </c>
      <c r="OK159" s="96">
        <f>HLOOKUP(OK89,'M10'!$C$5:$BX$13,($KG$271+1),FALSE)</f>
        <v>1</v>
      </c>
      <c r="OL159" s="96">
        <f>HLOOKUP(OL89,'M10'!$C$5:$BX$13,($KG$271+1),FALSE)</f>
        <v>1</v>
      </c>
      <c r="OM159" s="96">
        <f>HLOOKUP(OM89,'M10'!$C$5:$BX$13,($KG$271+1),FALSE)</f>
        <v>1</v>
      </c>
      <c r="ON159" s="96">
        <f>HLOOKUP(ON89,'M10'!$C$5:$BX$13,($KG$271+1),FALSE)</f>
        <v>1</v>
      </c>
      <c r="OO159" s="96">
        <f>HLOOKUP(OO89,'M10'!$C$5:$BX$13,($KG$271+1),FALSE)</f>
        <v>1</v>
      </c>
      <c r="OP159" s="96">
        <f>HLOOKUP(OP89,'M10'!$C$5:$BX$13,($KG$271+1),FALSE)</f>
        <v>1</v>
      </c>
      <c r="OQ159" s="96">
        <f>HLOOKUP(OQ89,'M10'!$C$5:$BX$13,($KG$271+1),FALSE)</f>
        <v>0.85</v>
      </c>
      <c r="OR159" s="96">
        <f>HLOOKUP(OR89,'M10'!$C$5:$BX$13,($KG$271+1),FALSE)</f>
        <v>0.85</v>
      </c>
      <c r="OS159" s="96">
        <f>HLOOKUP(OS89,'M10'!$C$5:$BX$13,($KG$271+1),FALSE)</f>
        <v>0.85</v>
      </c>
      <c r="OT159" s="96">
        <f>HLOOKUP(OT89,'M10'!$C$5:$BX$13,($KG$271+1),FALSE)</f>
        <v>0.85</v>
      </c>
      <c r="OU159" s="96">
        <f>HLOOKUP(OU89,'M10'!$C$5:$BX$13,($KG$271+1),FALSE)</f>
        <v>0.85</v>
      </c>
      <c r="OV159" s="96">
        <f>HLOOKUP(OV89,'M10'!$C$5:$BX$13,($KG$271+1),FALSE)</f>
        <v>0.85</v>
      </c>
      <c r="OW159" s="96">
        <f>HLOOKUP(OW89,'M10'!$C$5:$BX$13,($KG$271+1),FALSE)</f>
        <v>0.85</v>
      </c>
      <c r="OX159" s="96">
        <f>HLOOKUP(OX89,'M10'!$C$5:$BX$13,($KG$271+1),FALSE)</f>
        <v>0.85</v>
      </c>
      <c r="OY159" s="96">
        <f>HLOOKUP(OY89,'M10'!$C$5:$BX$13,($KG$271+1),FALSE)</f>
        <v>0.85</v>
      </c>
      <c r="OZ159" s="96">
        <f>HLOOKUP(OZ89,'M10'!$C$5:$BX$13,($KG$271+1),FALSE)</f>
        <v>0.85</v>
      </c>
      <c r="PA159" s="96">
        <f>HLOOKUP(PA89,'M10'!$C$5:$BX$13,($KG$271+1),FALSE)</f>
        <v>0.85</v>
      </c>
      <c r="PB159" s="96">
        <f>HLOOKUP(PB89,'M10'!$C$5:$BX$13,($KG$271+1),FALSE)</f>
        <v>0.8</v>
      </c>
      <c r="PC159" s="96">
        <f>HLOOKUP(PC89,'M10'!$C$5:$BX$13,($KG$271+1),FALSE)</f>
        <v>0.8</v>
      </c>
      <c r="PD159" s="96">
        <f>HLOOKUP(PD89,'M10'!$C$5:$BX$13,($KG$271+1),FALSE)</f>
        <v>0.8</v>
      </c>
      <c r="PE159" s="96">
        <f>HLOOKUP(PE89,'M10'!$C$5:$BX$13,($KG$271+1),FALSE)</f>
        <v>0.8</v>
      </c>
      <c r="PF159" s="96">
        <f>HLOOKUP(PF89,'M10'!$C$5:$BX$13,($KG$271+1),FALSE)</f>
        <v>0.8</v>
      </c>
      <c r="PG159" s="96">
        <f>HLOOKUP(PG89,'M10'!$C$5:$BX$13,($KG$271+1),FALSE)</f>
        <v>0.8</v>
      </c>
      <c r="PH159" s="96">
        <f>HLOOKUP(PH89,'M10'!$C$5:$BX$13,($KG$271+1),FALSE)</f>
        <v>0.8</v>
      </c>
    </row>
    <row r="160" spans="1:424" x14ac:dyDescent="0.2">
      <c r="A160" s="92"/>
      <c r="B160" s="92"/>
      <c r="C160" s="92">
        <v>22</v>
      </c>
      <c r="D160" s="98">
        <f t="shared" ref="D160:BE160" si="905">SQRT((D159^2) +(BZ190^2) + 2*D159*BZ190*COS(D219-D59))</f>
        <v>95063.938083735629</v>
      </c>
      <c r="E160" s="98">
        <f t="shared" si="905"/>
        <v>173770.13956015045</v>
      </c>
      <c r="F160" s="98">
        <f t="shared" si="905"/>
        <v>178529.4116398778</v>
      </c>
      <c r="G160" s="98">
        <f t="shared" si="905"/>
        <v>375060.56075546116</v>
      </c>
      <c r="H160" s="98">
        <f t="shared" si="905"/>
        <v>492806.19198505423</v>
      </c>
      <c r="I160" s="98">
        <f t="shared" si="905"/>
        <v>499892.30113678559</v>
      </c>
      <c r="J160" s="98">
        <f t="shared" si="905"/>
        <v>446656.02198880079</v>
      </c>
      <c r="K160" s="98">
        <f t="shared" si="905"/>
        <v>389951.10612217133</v>
      </c>
      <c r="L160" s="98">
        <f t="shared" si="905"/>
        <v>346194.51246089477</v>
      </c>
      <c r="M160" s="98">
        <f t="shared" si="905"/>
        <v>338549.75375080539</v>
      </c>
      <c r="N160" s="98">
        <f t="shared" si="905"/>
        <v>359634.3883818402</v>
      </c>
      <c r="O160" s="98">
        <f t="shared" si="905"/>
        <v>393481.25273788953</v>
      </c>
      <c r="P160" s="98">
        <f t="shared" si="905"/>
        <v>428487.80724378361</v>
      </c>
      <c r="Q160" s="98">
        <f t="shared" si="905"/>
        <v>459101.48990440503</v>
      </c>
      <c r="R160" s="98">
        <f t="shared" si="905"/>
        <v>483438.7982601875</v>
      </c>
      <c r="S160" s="98">
        <f t="shared" si="905"/>
        <v>501371.84850946889</v>
      </c>
      <c r="T160" s="98">
        <f t="shared" si="905"/>
        <v>513505.7064934299</v>
      </c>
      <c r="U160" s="98">
        <f t="shared" si="905"/>
        <v>520688.09013763611</v>
      </c>
      <c r="V160" s="98">
        <f t="shared" si="905"/>
        <v>520688.09013763611</v>
      </c>
      <c r="W160" s="98">
        <f t="shared" si="905"/>
        <v>527996.73903078714</v>
      </c>
      <c r="X160" s="98">
        <f t="shared" si="905"/>
        <v>528013.54510124354</v>
      </c>
      <c r="Y160" s="98">
        <f t="shared" si="905"/>
        <v>526143.76110868296</v>
      </c>
      <c r="Z160" s="98">
        <f t="shared" si="905"/>
        <v>522728.71783447172</v>
      </c>
      <c r="AA160" s="98">
        <f t="shared" si="905"/>
        <v>518061.8942482461</v>
      </c>
      <c r="AB160" s="98">
        <f t="shared" si="905"/>
        <v>512393.16104866826</v>
      </c>
      <c r="AC160" s="98">
        <f t="shared" si="905"/>
        <v>505933.6944805638</v>
      </c>
      <c r="AD160" s="98">
        <f t="shared" si="905"/>
        <v>498860.93182211102</v>
      </c>
      <c r="AE160" s="98">
        <f t="shared" si="905"/>
        <v>491323.24239237665</v>
      </c>
      <c r="AF160" s="98">
        <f t="shared" si="905"/>
        <v>483444.16277519456</v>
      </c>
      <c r="AG160" s="98">
        <f t="shared" si="905"/>
        <v>475326.14438752952</v>
      </c>
      <c r="AH160" s="98">
        <f t="shared" si="905"/>
        <v>467053.81626422476</v>
      </c>
      <c r="AI160" s="98">
        <f t="shared" si="905"/>
        <v>458696.79427523748</v>
      </c>
      <c r="AJ160" s="98">
        <f t="shared" si="905"/>
        <v>450312.08090062998</v>
      </c>
      <c r="AK160" s="98">
        <f t="shared" si="905"/>
        <v>441946.10375693539</v>
      </c>
      <c r="AL160" s="98">
        <f t="shared" si="905"/>
        <v>433636.4402593358</v>
      </c>
      <c r="AM160" s="98">
        <f t="shared" si="905"/>
        <v>425413.27248098649</v>
      </c>
      <c r="AN160" s="98">
        <f t="shared" si="905"/>
        <v>427416.22707831312</v>
      </c>
      <c r="AO160" s="98">
        <f t="shared" si="905"/>
        <v>407771.62747215043</v>
      </c>
      <c r="AP160" s="98">
        <f t="shared" si="905"/>
        <v>395979.94056869415</v>
      </c>
      <c r="AQ160" s="98">
        <f t="shared" si="905"/>
        <v>383294.23033617286</v>
      </c>
      <c r="AR160" s="98">
        <f t="shared" si="905"/>
        <v>369984.36905809841</v>
      </c>
      <c r="AS160" s="98">
        <f t="shared" si="905"/>
        <v>356285.49541289732</v>
      </c>
      <c r="AT160" s="98">
        <f t="shared" si="905"/>
        <v>342399.64978781901</v>
      </c>
      <c r="AU160" s="98">
        <f t="shared" si="905"/>
        <v>328497.95850811311</v>
      </c>
      <c r="AV160" s="98">
        <f t="shared" si="905"/>
        <v>314723.14134143927</v>
      </c>
      <c r="AW160" s="98">
        <f t="shared" si="905"/>
        <v>301192.17233523249</v>
      </c>
      <c r="AX160" s="98">
        <f t="shared" si="905"/>
        <v>287998.96941459231</v>
      </c>
      <c r="AY160" s="98">
        <f t="shared" si="905"/>
        <v>275217.02448600164</v>
      </c>
      <c r="AZ160" s="98">
        <f t="shared" si="905"/>
        <v>262901.91434120218</v>
      </c>
      <c r="BA160" s="98">
        <f t="shared" si="905"/>
        <v>251093.65465452676</v>
      </c>
      <c r="BB160" s="98">
        <f t="shared" si="905"/>
        <v>239818.87593494955</v>
      </c>
      <c r="BC160" s="98">
        <f t="shared" si="905"/>
        <v>229092.81242508878</v>
      </c>
      <c r="BD160" s="98">
        <f t="shared" si="905"/>
        <v>218921.10350541546</v>
      </c>
      <c r="BE160" s="98">
        <f t="shared" si="905"/>
        <v>209301.4129130317</v>
      </c>
      <c r="BF160" s="98"/>
      <c r="BG160" s="98"/>
      <c r="BH160" s="98"/>
      <c r="BI160" s="98"/>
      <c r="BJ160" s="98"/>
      <c r="BK160" s="98"/>
      <c r="BL160" s="98"/>
      <c r="BM160" s="98"/>
      <c r="BN160" s="98"/>
      <c r="BO160" s="98"/>
      <c r="BP160" s="98"/>
      <c r="BQ160" s="98"/>
      <c r="BR160" s="98"/>
      <c r="BS160" s="98"/>
      <c r="BT160" s="98"/>
      <c r="BU160" s="92"/>
      <c r="BV160" s="92"/>
      <c r="BW160" s="92"/>
      <c r="BX160" s="92"/>
      <c r="BY160" s="92"/>
      <c r="BZ160" s="92">
        <f>HLOOKUP(BZ90,'M10'!$C$5:$BX$13,($EK$143+1),FALSE)</f>
        <v>1</v>
      </c>
      <c r="CA160" s="92">
        <f>HLOOKUP(CA90,'M10'!$C$5:$BX$13,($EK$143+1),FALSE)</f>
        <v>1</v>
      </c>
      <c r="CB160" s="92">
        <f>HLOOKUP(CB90,'M10'!$C$5:$BX$13,($EK$143+1),FALSE)</f>
        <v>1</v>
      </c>
      <c r="CC160" s="92">
        <f>HLOOKUP(CC90,'M10'!$C$5:$BX$13,($EK$143+1),FALSE)</f>
        <v>1</v>
      </c>
      <c r="CD160" s="92">
        <f>HLOOKUP(CD90,'M10'!$C$5:$BX$13,($EK$143+1),FALSE)</f>
        <v>1</v>
      </c>
      <c r="CE160" s="92">
        <f>HLOOKUP(CE90,'M10'!$C$5:$BX$13,($EK$143+1),FALSE)</f>
        <v>1</v>
      </c>
      <c r="CF160" s="92">
        <f>HLOOKUP(CF90,'M10'!$C$5:$BX$13,($EK$143+1),FALSE)</f>
        <v>1</v>
      </c>
      <c r="CG160" s="92">
        <f>HLOOKUP(CG90,'M10'!$C$5:$BX$13,($EK$143+1),FALSE)</f>
        <v>1</v>
      </c>
      <c r="CH160" s="92">
        <f>HLOOKUP(CH90,'M10'!$C$5:$BX$13,($EK$143+1),FALSE)</f>
        <v>1</v>
      </c>
      <c r="CI160" s="92">
        <f>HLOOKUP(CI90,'M10'!$C$5:$BX$13,($EK$143+1),FALSE)</f>
        <v>1</v>
      </c>
      <c r="CJ160" s="92">
        <f>HLOOKUP(CJ90,'M10'!$C$5:$BX$13,($EK$143+1),FALSE)</f>
        <v>1</v>
      </c>
      <c r="CK160" s="92">
        <f>HLOOKUP(CK90,'M10'!$C$5:$BX$13,($EK$143+1),FALSE)</f>
        <v>1</v>
      </c>
      <c r="CL160" s="92">
        <f>HLOOKUP(CL90,'M10'!$C$5:$BX$13,($EK$143+1),FALSE)</f>
        <v>1</v>
      </c>
      <c r="CM160" s="92">
        <f>HLOOKUP(CM90,'M10'!$C$5:$BX$13,($EK$143+1),FALSE)</f>
        <v>1</v>
      </c>
      <c r="CN160" s="92">
        <f>HLOOKUP(CN90,'M10'!$C$5:$BX$13,($EK$143+1),FALSE)</f>
        <v>1</v>
      </c>
      <c r="CO160" s="92">
        <f>HLOOKUP(CO90,'M10'!$C$5:$BX$13,($EK$143+1),FALSE)</f>
        <v>1</v>
      </c>
      <c r="CP160" s="92">
        <f>HLOOKUP(CP90,'M10'!$C$5:$BX$13,($EK$143+1),FALSE)</f>
        <v>1</v>
      </c>
      <c r="CQ160" s="92">
        <f>HLOOKUP(CQ90,'M10'!$C$5:$BX$13,($EK$143+1),FALSE)</f>
        <v>1</v>
      </c>
      <c r="CR160" s="92">
        <f>HLOOKUP(CR90,'M10'!$C$5:$BX$13,($EK$143+1),FALSE)</f>
        <v>1</v>
      </c>
      <c r="CS160" s="92">
        <f>HLOOKUP(CS90,'M10'!$C$5:$BX$13,($EK$143+1),FALSE)</f>
        <v>1</v>
      </c>
      <c r="CT160" s="92">
        <f>HLOOKUP(CT90,'M10'!$C$5:$BX$13,($EK$143+1),FALSE)</f>
        <v>1</v>
      </c>
      <c r="CU160" s="92">
        <f>HLOOKUP(CU90,'M10'!$C$5:$BX$13,($EK$143+1),FALSE)</f>
        <v>1</v>
      </c>
      <c r="CV160" s="92">
        <f>HLOOKUP(CV90,'M10'!$C$5:$BX$13,($EK$143+1),FALSE)</f>
        <v>1</v>
      </c>
      <c r="CW160" s="92">
        <f>HLOOKUP(CW90,'M10'!$C$5:$BX$13,($EK$143+1),FALSE)</f>
        <v>1</v>
      </c>
      <c r="CX160" s="92">
        <f>HLOOKUP(CX90,'M10'!$C$5:$BX$13,($EK$143+1),FALSE)</f>
        <v>1</v>
      </c>
      <c r="CY160" s="92">
        <f>HLOOKUP(CY90,'M10'!$C$5:$BX$13,($EK$143+1),FALSE)</f>
        <v>1</v>
      </c>
      <c r="CZ160" s="92">
        <f>HLOOKUP(CZ90,'M10'!$C$5:$BX$13,($EK$143+1),FALSE)</f>
        <v>1</v>
      </c>
      <c r="DA160" s="92">
        <f>HLOOKUP(DA90,'M10'!$C$5:$BX$13,($EK$143+1),FALSE)</f>
        <v>1</v>
      </c>
      <c r="DB160" s="92">
        <f>HLOOKUP(DB90,'M10'!$C$5:$BX$13,($EK$143+1),FALSE)</f>
        <v>1</v>
      </c>
      <c r="DC160" s="92">
        <f>HLOOKUP(DC90,'M10'!$C$5:$BX$13,($EK$143+1),FALSE)</f>
        <v>1</v>
      </c>
      <c r="DD160" s="92">
        <f>HLOOKUP(DD90,'M10'!$C$5:$BX$13,($EK$143+1),FALSE)</f>
        <v>1</v>
      </c>
      <c r="DE160" s="92">
        <f>HLOOKUP(DE90,'M10'!$C$5:$BX$13,($EK$143+1),FALSE)</f>
        <v>1</v>
      </c>
      <c r="DF160" s="92">
        <f>HLOOKUP(DF90,'M10'!$C$5:$BX$13,($EK$143+1),FALSE)</f>
        <v>1</v>
      </c>
      <c r="DG160" s="92">
        <f>HLOOKUP(DG90,'M10'!$C$5:$BX$13,($EK$143+1),FALSE)</f>
        <v>1</v>
      </c>
      <c r="DH160" s="92">
        <f>HLOOKUP(DH90,'M10'!$C$5:$BX$13,($EK$143+1),FALSE)</f>
        <v>1</v>
      </c>
      <c r="DI160" s="92">
        <f>HLOOKUP(DI90,'M10'!$C$5:$BX$13,($EK$143+1),FALSE)</f>
        <v>1</v>
      </c>
      <c r="DJ160" s="92">
        <f>HLOOKUP(DJ90,'M10'!$C$5:$BX$13,($EK$143+1),FALSE)</f>
        <v>1</v>
      </c>
      <c r="DK160" s="92">
        <f>HLOOKUP(DK90,'M10'!$C$5:$BX$13,($EK$143+1),FALSE)</f>
        <v>1</v>
      </c>
      <c r="DL160" s="92">
        <f>HLOOKUP(DL90,'M10'!$C$5:$BX$13,($EK$143+1),FALSE)</f>
        <v>1</v>
      </c>
      <c r="DM160" s="92">
        <f>HLOOKUP(DM90,'M10'!$C$5:$BX$13,($EK$143+1),FALSE)</f>
        <v>1</v>
      </c>
      <c r="DN160" s="92">
        <f>HLOOKUP(DN90,'M10'!$C$5:$BX$13,($EK$143+1),FALSE)</f>
        <v>1</v>
      </c>
      <c r="DO160" s="92">
        <f>HLOOKUP(DO90,'M10'!$C$5:$BX$13,($EK$143+1),FALSE)</f>
        <v>1</v>
      </c>
      <c r="DP160" s="92">
        <f>HLOOKUP(DP90,'M10'!$C$5:$BX$13,($EK$143+1),FALSE)</f>
        <v>1</v>
      </c>
      <c r="DQ160" s="92">
        <f>HLOOKUP(DQ90,'M10'!$C$5:$BX$13,($EK$143+1),FALSE)</f>
        <v>1</v>
      </c>
      <c r="DR160" s="92">
        <f>HLOOKUP(DR90,'M10'!$C$5:$BX$13,($EK$143+1),FALSE)</f>
        <v>1</v>
      </c>
      <c r="DS160" s="92">
        <f>HLOOKUP(DS90,'M10'!$C$5:$BX$13,($EK$143+1),FALSE)</f>
        <v>1</v>
      </c>
      <c r="DT160" s="92">
        <f>HLOOKUP(DT90,'M10'!$C$5:$BX$13,($EK$143+1),FALSE)</f>
        <v>1</v>
      </c>
      <c r="DU160" s="92">
        <f>HLOOKUP(DU90,'M10'!$C$5:$BX$13,($EK$143+1),FALSE)</f>
        <v>1</v>
      </c>
      <c r="DV160" s="92">
        <f>HLOOKUP(DV90,'M10'!$C$5:$BX$13,($EK$143+1),FALSE)</f>
        <v>1</v>
      </c>
      <c r="DW160" s="92">
        <f>HLOOKUP(DW90,'M10'!$C$5:$BX$13,($EK$143+1),FALSE)</f>
        <v>1</v>
      </c>
      <c r="DX160" s="92">
        <f>HLOOKUP(DX90,'M10'!$C$5:$BX$13,($EK$143+1),FALSE)</f>
        <v>1</v>
      </c>
      <c r="DY160" s="92">
        <f>HLOOKUP(DY90,'M10'!$C$5:$BX$13,($EK$143+1),FALSE)</f>
        <v>1</v>
      </c>
      <c r="DZ160" s="92">
        <f>HLOOKUP(DZ90,'M10'!$C$5:$BX$13,($EK$143+1),FALSE)</f>
        <v>1</v>
      </c>
      <c r="EA160" s="92">
        <f>HLOOKUP(EA90,'M10'!$C$5:$BX$13,($EK$143+1),FALSE)</f>
        <v>1</v>
      </c>
      <c r="EB160" s="92"/>
      <c r="EC160" s="92"/>
      <c r="ED160" s="92"/>
      <c r="EE160" s="92"/>
      <c r="EF160" s="92"/>
      <c r="EG160" s="92"/>
      <c r="EH160" s="92"/>
      <c r="EI160" s="92"/>
      <c r="EJ160" s="92"/>
      <c r="EK160" s="92"/>
      <c r="EL160" s="92"/>
      <c r="EM160" s="92"/>
      <c r="EN160" s="92"/>
      <c r="EO160" s="92"/>
      <c r="EP160" s="92"/>
      <c r="EU160" s="94"/>
      <c r="EV160" s="94"/>
      <c r="EW160" s="94"/>
      <c r="EX160" s="102">
        <v>22</v>
      </c>
      <c r="EY160" s="99">
        <f t="shared" ref="EY160:GZ160" si="906">SQRT((EY159^2) +(HW190^2) + 2*EY159*HW190*COS(EY219-EY59))</f>
        <v>157027.11380628767</v>
      </c>
      <c r="EZ160" s="99">
        <f t="shared" si="906"/>
        <v>165127.52773233294</v>
      </c>
      <c r="FA160" s="99">
        <f t="shared" si="906"/>
        <v>61370.492116375892</v>
      </c>
      <c r="FB160" s="99">
        <f t="shared" si="906"/>
        <v>166730.64736226894</v>
      </c>
      <c r="FC160" s="99">
        <f t="shared" si="906"/>
        <v>120122.92207559709</v>
      </c>
      <c r="FD160" s="99">
        <f t="shared" si="906"/>
        <v>263254.02151666209</v>
      </c>
      <c r="FE160" s="99">
        <f t="shared" si="906"/>
        <v>305675.00104937074</v>
      </c>
      <c r="FF160" s="99">
        <f t="shared" si="906"/>
        <v>267769.65208366129</v>
      </c>
      <c r="FG160" s="99">
        <f t="shared" si="906"/>
        <v>257293.13545114885</v>
      </c>
      <c r="FH160" s="99">
        <f t="shared" si="906"/>
        <v>321158.80533992412</v>
      </c>
      <c r="FI160" s="99">
        <f t="shared" si="906"/>
        <v>398718.84532488103</v>
      </c>
      <c r="FJ160" s="99">
        <f t="shared" si="906"/>
        <v>442585.79200943216</v>
      </c>
      <c r="FK160" s="99">
        <f t="shared" si="906"/>
        <v>454007.43161983171</v>
      </c>
      <c r="FL160" s="99">
        <f t="shared" si="906"/>
        <v>441183.37053249509</v>
      </c>
      <c r="FM160" s="99">
        <f t="shared" si="906"/>
        <v>417040.50118164415</v>
      </c>
      <c r="FN160" s="99">
        <f t="shared" si="906"/>
        <v>385704.41654864093</v>
      </c>
      <c r="FO160" s="99">
        <f t="shared" si="906"/>
        <v>352469.30281217722</v>
      </c>
      <c r="FP160" s="99">
        <f t="shared" si="906"/>
        <v>329182.8776825142</v>
      </c>
      <c r="FQ160" s="99">
        <f t="shared" si="906"/>
        <v>329182.8776825142</v>
      </c>
      <c r="FR160" s="99">
        <f t="shared" si="906"/>
        <v>304625.8202052227</v>
      </c>
      <c r="FS160" s="99">
        <f t="shared" si="906"/>
        <v>300095.80121967557</v>
      </c>
      <c r="FT160" s="99">
        <f t="shared" si="906"/>
        <v>299412.1640066948</v>
      </c>
      <c r="FU160" s="99">
        <f t="shared" si="906"/>
        <v>301345.65143524361</v>
      </c>
      <c r="FV160" s="99">
        <f t="shared" si="906"/>
        <v>304789.87457408733</v>
      </c>
      <c r="FW160" s="99">
        <f t="shared" si="906"/>
        <v>308872.54533799074</v>
      </c>
      <c r="FX160" s="99">
        <f t="shared" si="906"/>
        <v>312970.62149412819</v>
      </c>
      <c r="FY160" s="99">
        <f t="shared" si="906"/>
        <v>316784.75987976725</v>
      </c>
      <c r="FZ160" s="99">
        <f t="shared" si="906"/>
        <v>319918.95700952096</v>
      </c>
      <c r="GA160" s="99">
        <f t="shared" si="906"/>
        <v>322295.41804087238</v>
      </c>
      <c r="GB160" s="99">
        <f t="shared" si="906"/>
        <v>323873.73290901957</v>
      </c>
      <c r="GC160" s="99">
        <f t="shared" si="906"/>
        <v>324666.54613177181</v>
      </c>
      <c r="GD160" s="99">
        <f t="shared" si="906"/>
        <v>324718.90461714374</v>
      </c>
      <c r="GE160" s="99">
        <f t="shared" si="906"/>
        <v>324093.94948952942</v>
      </c>
      <c r="GF160" s="99">
        <f t="shared" si="906"/>
        <v>322863.28998359304</v>
      </c>
      <c r="GG160" s="99">
        <f t="shared" si="906"/>
        <v>321100.71959567501</v>
      </c>
      <c r="GH160" s="99">
        <f t="shared" si="906"/>
        <v>318878.26464395184</v>
      </c>
      <c r="GI160" s="99">
        <f t="shared" si="906"/>
        <v>337005.2700551853</v>
      </c>
      <c r="GJ160" s="99">
        <f t="shared" si="906"/>
        <v>334976.46799963887</v>
      </c>
      <c r="GK160" s="99">
        <f t="shared" si="906"/>
        <v>330639.34001717594</v>
      </c>
      <c r="GL160" s="99">
        <f t="shared" si="906"/>
        <v>324860.3558155811</v>
      </c>
      <c r="GM160" s="99">
        <f t="shared" si="906"/>
        <v>318561.73569795163</v>
      </c>
      <c r="GN160" s="99">
        <f t="shared" si="906"/>
        <v>310737.25447507144</v>
      </c>
      <c r="GO160" s="99">
        <f t="shared" si="906"/>
        <v>301708.18667418376</v>
      </c>
      <c r="GP160" s="99">
        <f t="shared" si="906"/>
        <v>292580.78807036678</v>
      </c>
      <c r="GQ160" s="99">
        <f t="shared" si="906"/>
        <v>282060.22046598577</v>
      </c>
      <c r="GR160" s="99">
        <f t="shared" si="906"/>
        <v>270733.56667025422</v>
      </c>
      <c r="GS160" s="99">
        <f t="shared" si="906"/>
        <v>259176.98850088115</v>
      </c>
      <c r="GT160" s="99">
        <f t="shared" si="906"/>
        <v>245947.75485561442</v>
      </c>
      <c r="GU160" s="99">
        <f t="shared" si="906"/>
        <v>232608.51437928813</v>
      </c>
      <c r="GV160" s="99">
        <f t="shared" si="906"/>
        <v>219421.86146892406</v>
      </c>
      <c r="GW160" s="99">
        <f t="shared" si="906"/>
        <v>205538.43551040135</v>
      </c>
      <c r="GX160" s="99">
        <f t="shared" si="906"/>
        <v>191656.89774340036</v>
      </c>
      <c r="GY160" s="99">
        <f t="shared" si="906"/>
        <v>178931.54938835956</v>
      </c>
      <c r="GZ160" s="99">
        <f t="shared" si="906"/>
        <v>165595.79063386258</v>
      </c>
      <c r="HA160" s="99"/>
      <c r="HB160" s="99"/>
      <c r="HC160" s="99"/>
      <c r="HD160" s="99"/>
      <c r="HE160" s="99"/>
      <c r="HF160" s="99"/>
      <c r="HG160" s="99"/>
      <c r="HH160" s="99"/>
      <c r="HI160" s="99"/>
      <c r="HJ160" s="99"/>
      <c r="HK160" s="99"/>
      <c r="HL160" s="99"/>
      <c r="HM160" s="99"/>
      <c r="HN160" s="99"/>
      <c r="HO160" s="99"/>
      <c r="HP160" s="99"/>
      <c r="HQ160" s="99"/>
      <c r="HR160" s="94"/>
      <c r="HS160" s="94"/>
      <c r="HT160" s="94"/>
      <c r="HU160" s="94"/>
      <c r="HV160" s="94"/>
      <c r="HW160" s="94">
        <f>HLOOKUP(HW90,'M10'!$C$5:$BX$13,($KA$141+1),FALSE)</f>
        <v>0.95</v>
      </c>
      <c r="HX160" s="94">
        <f>HLOOKUP(HX90,'M10'!$C$5:$BX$13,($KA$141+1),FALSE)</f>
        <v>1</v>
      </c>
      <c r="HY160" s="94">
        <f>HLOOKUP(HY90,'M10'!$C$5:$BX$13,($KA$141+1),FALSE)</f>
        <v>1</v>
      </c>
      <c r="HZ160" s="94">
        <f>HLOOKUP(HZ90,'M10'!$C$5:$BX$13,($KA$141+1),FALSE)</f>
        <v>1</v>
      </c>
      <c r="IA160" s="94">
        <f>HLOOKUP(IA90,'M10'!$C$5:$BX$13,($KA$141+1),FALSE)</f>
        <v>1</v>
      </c>
      <c r="IB160" s="94">
        <f>HLOOKUP(IB90,'M10'!$C$5:$BX$13,($KA$141+1),FALSE)</f>
        <v>1</v>
      </c>
      <c r="IC160" s="94">
        <f>HLOOKUP(IC90,'M10'!$C$5:$BX$13,($KA$141+1),FALSE)</f>
        <v>1</v>
      </c>
      <c r="ID160" s="94">
        <f>HLOOKUP(ID90,'M10'!$C$5:$BX$13,($KA$141+1),FALSE)</f>
        <v>1</v>
      </c>
      <c r="IE160" s="94">
        <f>HLOOKUP(IE90,'M10'!$C$5:$BX$13,($KA$141+1),FALSE)</f>
        <v>1</v>
      </c>
      <c r="IF160" s="94">
        <f>HLOOKUP(IF90,'M10'!$C$5:$BX$13,($KA$141+1),FALSE)</f>
        <v>1</v>
      </c>
      <c r="IG160" s="94">
        <f>HLOOKUP(IG90,'M10'!$C$5:$BX$13,($KA$141+1),FALSE)</f>
        <v>1</v>
      </c>
      <c r="IH160" s="94">
        <f>HLOOKUP(IH90,'M10'!$C$5:$BX$13,($KA$141+1),FALSE)</f>
        <v>1</v>
      </c>
      <c r="II160" s="94">
        <f>HLOOKUP(II90,'M10'!$C$5:$BX$13,($KA$141+1),FALSE)</f>
        <v>1</v>
      </c>
      <c r="IJ160" s="94">
        <f>HLOOKUP(IJ90,'M10'!$C$5:$BX$13,($KA$141+1),FALSE)</f>
        <v>1</v>
      </c>
      <c r="IK160" s="94">
        <f>HLOOKUP(IK90,'M10'!$C$5:$BX$13,($KA$141+1),FALSE)</f>
        <v>1</v>
      </c>
      <c r="IL160" s="94">
        <f>HLOOKUP(IL90,'M10'!$C$5:$BX$13,($KA$141+1),FALSE)</f>
        <v>1</v>
      </c>
      <c r="IM160" s="94">
        <f>HLOOKUP(IM90,'M10'!$C$5:$BX$13,($KA$141+1),FALSE)</f>
        <v>1</v>
      </c>
      <c r="IN160" s="94">
        <f>HLOOKUP(IN90,'M10'!$C$5:$BX$13,($KA$141+1),FALSE)</f>
        <v>1</v>
      </c>
      <c r="IO160" s="94">
        <f>HLOOKUP(IO90,'M10'!$C$5:$BX$13,($KA$141+1),FALSE)</f>
        <v>1</v>
      </c>
      <c r="IP160" s="94">
        <f>HLOOKUP(IP90,'M10'!$C$5:$BX$13,($KA$141+1),FALSE)</f>
        <v>1</v>
      </c>
      <c r="IQ160" s="94">
        <f>HLOOKUP(IQ90,'M10'!$C$5:$BX$13,($KA$141+1),FALSE)</f>
        <v>1</v>
      </c>
      <c r="IR160" s="94">
        <f>HLOOKUP(IR90,'M10'!$C$5:$BX$13,($KA$141+1),FALSE)</f>
        <v>1</v>
      </c>
      <c r="IS160" s="94">
        <f>HLOOKUP(IS90,'M10'!$C$5:$BX$13,($KA$141+1),FALSE)</f>
        <v>1</v>
      </c>
      <c r="IT160" s="94">
        <f>HLOOKUP(IT90,'M10'!$C$5:$BX$13,($KA$141+1),FALSE)</f>
        <v>1</v>
      </c>
      <c r="IU160" s="94">
        <f>HLOOKUP(IU90,'M10'!$C$5:$BX$13,($KA$141+1),FALSE)</f>
        <v>1</v>
      </c>
      <c r="IV160" s="94">
        <f>HLOOKUP(IV90,'M10'!$C$5:$BX$13,($KA$141+1),FALSE)</f>
        <v>1</v>
      </c>
      <c r="IW160" s="94">
        <f>HLOOKUP(IW90,'M10'!$C$5:$BX$13,($KA$141+1),FALSE)</f>
        <v>0.95</v>
      </c>
      <c r="IX160" s="94">
        <f>HLOOKUP(IX90,'M10'!$C$5:$BX$13,($KA$141+1),FALSE)</f>
        <v>0.95</v>
      </c>
      <c r="IY160" s="94">
        <f>HLOOKUP(IY90,'M10'!$C$5:$BX$13,($KA$141+1),FALSE)</f>
        <v>0.95</v>
      </c>
      <c r="IZ160" s="94">
        <f>HLOOKUP(IZ90,'M10'!$C$5:$BX$13,($KA$141+1),FALSE)</f>
        <v>0.95</v>
      </c>
      <c r="JA160" s="94">
        <f>HLOOKUP(JA90,'M10'!$C$5:$BX$13,($KA$141+1),FALSE)</f>
        <v>0.95</v>
      </c>
      <c r="JB160" s="94">
        <f>HLOOKUP(JB90,'M10'!$C$5:$BX$13,($KA$141+1),FALSE)</f>
        <v>0.95</v>
      </c>
      <c r="JC160" s="94">
        <f>HLOOKUP(JC90,'M10'!$C$5:$BX$13,($KA$141+1),FALSE)</f>
        <v>0.95</v>
      </c>
      <c r="JD160" s="94">
        <f>HLOOKUP(JD90,'M10'!$C$5:$BX$13,($KA$141+1),FALSE)</f>
        <v>0.95</v>
      </c>
      <c r="JE160" s="94">
        <f>HLOOKUP(JE90,'M10'!$C$5:$BX$13,($KA$141+1),FALSE)</f>
        <v>0.95</v>
      </c>
      <c r="JF160" s="94">
        <f>HLOOKUP(JF90,'M10'!$C$5:$BX$13,($KA$141+1),FALSE)</f>
        <v>0.95</v>
      </c>
      <c r="JG160" s="94">
        <f>HLOOKUP(JG90,'M10'!$C$5:$BX$13,($KA$141+1),FALSE)</f>
        <v>0.95</v>
      </c>
      <c r="JH160" s="94">
        <f>HLOOKUP(JH90,'M10'!$C$5:$BX$13,($KA$141+1),FALSE)</f>
        <v>0.95</v>
      </c>
      <c r="JI160" s="94">
        <f>HLOOKUP(JI90,'M10'!$C$5:$BX$13,($KA$141+1),FALSE)</f>
        <v>0.95</v>
      </c>
      <c r="JJ160" s="94">
        <f>HLOOKUP(JJ90,'M10'!$C$5:$BX$13,($KA$141+1),FALSE)</f>
        <v>0.95</v>
      </c>
      <c r="JK160" s="94">
        <f>HLOOKUP(JK90,'M10'!$C$5:$BX$13,($KA$141+1),FALSE)</f>
        <v>0.95</v>
      </c>
      <c r="JL160" s="94">
        <f>HLOOKUP(JL90,'M10'!$C$5:$BX$13,($KA$141+1),FALSE)</f>
        <v>0.95</v>
      </c>
      <c r="JM160" s="94">
        <f>HLOOKUP(JM90,'M10'!$C$5:$BX$13,($KA$141+1),FALSE)</f>
        <v>0.9</v>
      </c>
      <c r="JN160" s="94">
        <f>HLOOKUP(JN90,'M10'!$C$5:$BX$13,($KA$141+1),FALSE)</f>
        <v>0.9</v>
      </c>
      <c r="JO160" s="94">
        <f>HLOOKUP(JO90,'M10'!$C$5:$BX$13,($KA$141+1),FALSE)</f>
        <v>0.9</v>
      </c>
      <c r="JP160" s="94">
        <f>HLOOKUP(JP90,'M10'!$C$5:$BX$13,($KA$141+1),FALSE)</f>
        <v>0.9</v>
      </c>
      <c r="JQ160" s="94">
        <f>HLOOKUP(JQ90,'M10'!$C$5:$BX$13,($KA$141+1),FALSE)</f>
        <v>0.9</v>
      </c>
      <c r="JR160" s="94">
        <f>HLOOKUP(JR90,'M10'!$C$5:$BX$13,($KA$141+1),FALSE)</f>
        <v>0.9</v>
      </c>
      <c r="JS160" s="94">
        <f>HLOOKUP(JS90,'M10'!$C$5:$BX$13,($KA$141+1),FALSE)</f>
        <v>0.9</v>
      </c>
      <c r="JT160" s="94">
        <f>HLOOKUP(JT90,'M10'!$C$5:$BX$13,($KA$141+1),FALSE)</f>
        <v>0.9</v>
      </c>
      <c r="JU160" s="94">
        <f>HLOOKUP(JU90,'M10'!$C$5:$BX$13,($KA$141+1),FALSE)</f>
        <v>0.9</v>
      </c>
      <c r="JV160" s="94">
        <f>HLOOKUP(JV90,'M10'!$C$5:$BX$13,($KA$141+1),FALSE)</f>
        <v>0.9</v>
      </c>
      <c r="JW160" s="94">
        <f>HLOOKUP(JW90,'M10'!$C$5:$BX$13,($KA$141+1),FALSE)</f>
        <v>0.9</v>
      </c>
      <c r="JX160" s="94">
        <f>HLOOKUP(JX90,'M10'!$C$5:$BX$13,($KA$141+1),FALSE)</f>
        <v>0.9</v>
      </c>
      <c r="JY160" s="94"/>
      <c r="JZ160" s="94"/>
      <c r="KA160" s="94"/>
      <c r="KH160" s="96">
        <v>22</v>
      </c>
      <c r="KI160" s="100">
        <f t="shared" ref="KI160:MJ160" si="907">SQRT((KI159^2) +(NG190^2) + 2*KI159*NG190*COS(KI219-KI59))</f>
        <v>53395.003302597514</v>
      </c>
      <c r="KJ160" s="100">
        <f t="shared" si="907"/>
        <v>80073.722904755705</v>
      </c>
      <c r="KK160" s="100">
        <f t="shared" si="907"/>
        <v>157726.89030867058</v>
      </c>
      <c r="KL160" s="100">
        <f t="shared" si="907"/>
        <v>117677.77389152805</v>
      </c>
      <c r="KM160" s="100">
        <f t="shared" si="907"/>
        <v>68337.340135577921</v>
      </c>
      <c r="KN160" s="100">
        <f t="shared" si="907"/>
        <v>113743.19155407684</v>
      </c>
      <c r="KO160" s="100">
        <f t="shared" si="907"/>
        <v>155154.95805108995</v>
      </c>
      <c r="KP160" s="100">
        <f t="shared" si="907"/>
        <v>188167.98666105504</v>
      </c>
      <c r="KQ160" s="100">
        <f t="shared" si="907"/>
        <v>201992.7724278073</v>
      </c>
      <c r="KR160" s="100">
        <f t="shared" si="907"/>
        <v>275129.08323773229</v>
      </c>
      <c r="KS160" s="100">
        <f t="shared" si="907"/>
        <v>263906.15060793079</v>
      </c>
      <c r="KT160" s="100">
        <f t="shared" si="907"/>
        <v>239030.79666697359</v>
      </c>
      <c r="KU160" s="100">
        <f t="shared" si="907"/>
        <v>266089.46660255332</v>
      </c>
      <c r="KV160" s="100">
        <f t="shared" si="907"/>
        <v>292748.04898221983</v>
      </c>
      <c r="KW160" s="100">
        <f t="shared" si="907"/>
        <v>282777.71486085461</v>
      </c>
      <c r="KX160" s="100">
        <f t="shared" si="907"/>
        <v>257340.31402535542</v>
      </c>
      <c r="KY160" s="100">
        <f t="shared" si="907"/>
        <v>228008.97315197185</v>
      </c>
      <c r="KZ160" s="100">
        <f t="shared" si="907"/>
        <v>203847.31649189646</v>
      </c>
      <c r="LA160" s="100">
        <f t="shared" si="907"/>
        <v>203847.31649189646</v>
      </c>
      <c r="LB160" s="100">
        <f t="shared" si="907"/>
        <v>208594.5471523389</v>
      </c>
      <c r="LC160" s="100">
        <f t="shared" si="907"/>
        <v>218656.30515340521</v>
      </c>
      <c r="LD160" s="100">
        <f t="shared" si="907"/>
        <v>227454.46321448221</v>
      </c>
      <c r="LE160" s="100">
        <f t="shared" si="907"/>
        <v>233055.86290682133</v>
      </c>
      <c r="LF160" s="100">
        <f t="shared" si="907"/>
        <v>234969.68638119247</v>
      </c>
      <c r="LG160" s="100">
        <f t="shared" si="907"/>
        <v>233418.66201092344</v>
      </c>
      <c r="LH160" s="100">
        <f t="shared" si="907"/>
        <v>228925.01607686491</v>
      </c>
      <c r="LI160" s="100">
        <f t="shared" si="907"/>
        <v>222274.18576269466</v>
      </c>
      <c r="LJ160" s="100">
        <f t="shared" si="907"/>
        <v>213271.75385672043</v>
      </c>
      <c r="LK160" s="100">
        <f t="shared" si="907"/>
        <v>203243.89215715567</v>
      </c>
      <c r="LL160" s="100">
        <f t="shared" si="907"/>
        <v>192751.47516450958</v>
      </c>
      <c r="LM160" s="100">
        <f t="shared" si="907"/>
        <v>182294.11216877567</v>
      </c>
      <c r="LN160" s="100">
        <f t="shared" si="907"/>
        <v>172307.36565644541</v>
      </c>
      <c r="LO160" s="100">
        <f t="shared" si="907"/>
        <v>163157.67128932566</v>
      </c>
      <c r="LP160" s="100">
        <f t="shared" si="907"/>
        <v>155134.17729088827</v>
      </c>
      <c r="LQ160" s="100">
        <f t="shared" si="907"/>
        <v>148438.83890075638</v>
      </c>
      <c r="LR160" s="100">
        <f t="shared" si="907"/>
        <v>143178.10021248297</v>
      </c>
      <c r="LS160" s="100">
        <f t="shared" si="907"/>
        <v>157456.88808317285</v>
      </c>
      <c r="LT160" s="100">
        <f t="shared" si="907"/>
        <v>194428.00203719569</v>
      </c>
      <c r="LU160" s="100">
        <f t="shared" si="907"/>
        <v>207264.64339184272</v>
      </c>
      <c r="LV160" s="100">
        <f t="shared" si="907"/>
        <v>213356.7050649708</v>
      </c>
      <c r="LW160" s="100">
        <f t="shared" si="907"/>
        <v>212264.62166871244</v>
      </c>
      <c r="LX160" s="100">
        <f t="shared" si="907"/>
        <v>209634.31298131062</v>
      </c>
      <c r="LY160" s="100">
        <f t="shared" si="907"/>
        <v>205589.79704356063</v>
      </c>
      <c r="LZ160" s="100">
        <f t="shared" si="907"/>
        <v>199052.5299931934</v>
      </c>
      <c r="MA160" s="100">
        <f t="shared" si="907"/>
        <v>193528.94995239403</v>
      </c>
      <c r="MB160" s="100">
        <f t="shared" si="907"/>
        <v>186950.60897371313</v>
      </c>
      <c r="MC160" s="100">
        <f t="shared" si="907"/>
        <v>178003.76180955354</v>
      </c>
      <c r="MD160" s="100">
        <f t="shared" si="907"/>
        <v>168918.7987052885</v>
      </c>
      <c r="ME160" s="100">
        <f t="shared" si="907"/>
        <v>159525.41433897652</v>
      </c>
      <c r="MF160" s="100">
        <f t="shared" si="907"/>
        <v>149191.79250800799</v>
      </c>
      <c r="MG160" s="100">
        <f t="shared" si="907"/>
        <v>140607.49445962743</v>
      </c>
      <c r="MH160" s="100">
        <f t="shared" si="907"/>
        <v>132562.71999728549</v>
      </c>
      <c r="MI160" s="100">
        <f t="shared" si="907"/>
        <v>123034.22782190434</v>
      </c>
      <c r="MJ160" s="100">
        <f t="shared" si="907"/>
        <v>116127.43443646564</v>
      </c>
      <c r="MK160" s="100"/>
      <c r="ML160" s="100"/>
      <c r="MM160" s="100"/>
      <c r="MN160" s="100"/>
      <c r="MO160" s="100"/>
      <c r="MP160" s="100"/>
      <c r="MQ160" s="100"/>
      <c r="MR160" s="100"/>
      <c r="MS160" s="100"/>
      <c r="MT160" s="100"/>
      <c r="MU160" s="100"/>
      <c r="MV160" s="100"/>
      <c r="MW160" s="100"/>
      <c r="MX160" s="100"/>
      <c r="MY160" s="100"/>
      <c r="MZ160" s="100"/>
      <c r="NA160" s="100"/>
      <c r="NG160" s="96">
        <f>HLOOKUP(NG90,'M10'!$C$5:$BX$13,($KG$271+1),FALSE)</f>
        <v>0.85</v>
      </c>
      <c r="NH160" s="96">
        <f>HLOOKUP(NH90,'M10'!$C$5:$BX$13,($KG$271+1),FALSE)</f>
        <v>1</v>
      </c>
      <c r="NI160" s="96">
        <f>HLOOKUP(NI90,'M10'!$C$5:$BX$13,($KG$271+1),FALSE)</f>
        <v>1</v>
      </c>
      <c r="NJ160" s="96">
        <f>HLOOKUP(NJ90,'M10'!$C$5:$BX$13,($KG$271+1),FALSE)</f>
        <v>1</v>
      </c>
      <c r="NK160" s="96">
        <f>HLOOKUP(NK90,'M10'!$C$5:$BX$13,($KG$271+1),FALSE)</f>
        <v>1</v>
      </c>
      <c r="NL160" s="96">
        <f>HLOOKUP(NL90,'M10'!$C$5:$BX$13,($KG$271+1),FALSE)</f>
        <v>1</v>
      </c>
      <c r="NM160" s="96">
        <f>HLOOKUP(NM90,'M10'!$C$5:$BX$13,($KG$271+1),FALSE)</f>
        <v>1</v>
      </c>
      <c r="NN160" s="96">
        <f>HLOOKUP(NN90,'M10'!$C$5:$BX$13,($KG$271+1),FALSE)</f>
        <v>1</v>
      </c>
      <c r="NO160" s="96">
        <f>HLOOKUP(NO90,'M10'!$C$5:$BX$13,($KG$271+1),FALSE)</f>
        <v>1</v>
      </c>
      <c r="NP160" s="96">
        <f>HLOOKUP(NP90,'M10'!$C$5:$BX$13,($KG$271+1),FALSE)</f>
        <v>1</v>
      </c>
      <c r="NQ160" s="96">
        <f>HLOOKUP(NQ90,'M10'!$C$5:$BX$13,($KG$271+1),FALSE)</f>
        <v>1</v>
      </c>
      <c r="NR160" s="96">
        <f>HLOOKUP(NR90,'M10'!$C$5:$BX$13,($KG$271+1),FALSE)</f>
        <v>1</v>
      </c>
      <c r="NS160" s="96">
        <f>HLOOKUP(NS90,'M10'!$C$5:$BX$13,($KG$271+1),FALSE)</f>
        <v>1</v>
      </c>
      <c r="NT160" s="96">
        <f>HLOOKUP(NT90,'M10'!$C$5:$BX$13,($KG$271+1),FALSE)</f>
        <v>1</v>
      </c>
      <c r="NU160" s="96">
        <f>HLOOKUP(NU90,'M10'!$C$5:$BX$13,($KG$271+1),FALSE)</f>
        <v>1</v>
      </c>
      <c r="NV160" s="96">
        <f>HLOOKUP(NV90,'M10'!$C$5:$BX$13,($KG$271+1),FALSE)</f>
        <v>1</v>
      </c>
      <c r="NW160" s="96">
        <f>HLOOKUP(NW90,'M10'!$C$5:$BX$13,($KG$271+1),FALSE)</f>
        <v>1</v>
      </c>
      <c r="NX160" s="96">
        <f>HLOOKUP(NX90,'M10'!$C$5:$BX$13,($KG$271+1),FALSE)</f>
        <v>1</v>
      </c>
      <c r="NY160" s="96">
        <f>HLOOKUP(NY90,'M10'!$C$5:$BX$13,($KG$271+1),FALSE)</f>
        <v>1</v>
      </c>
      <c r="NZ160" s="96">
        <f>HLOOKUP(NZ90,'M10'!$C$5:$BX$13,($KG$271+1),FALSE)</f>
        <v>1</v>
      </c>
      <c r="OA160" s="96">
        <f>HLOOKUP(OA90,'M10'!$C$5:$BX$13,($KG$271+1),FALSE)</f>
        <v>1</v>
      </c>
      <c r="OB160" s="96">
        <f>HLOOKUP(OB90,'M10'!$C$5:$BX$13,($KG$271+1),FALSE)</f>
        <v>1</v>
      </c>
      <c r="OC160" s="96">
        <f>HLOOKUP(OC90,'M10'!$C$5:$BX$13,($KG$271+1),FALSE)</f>
        <v>1</v>
      </c>
      <c r="OD160" s="96">
        <f>HLOOKUP(OD90,'M10'!$C$5:$BX$13,($KG$271+1),FALSE)</f>
        <v>1</v>
      </c>
      <c r="OE160" s="96">
        <f>HLOOKUP(OE90,'M10'!$C$5:$BX$13,($KG$271+1),FALSE)</f>
        <v>1</v>
      </c>
      <c r="OF160" s="96">
        <f>HLOOKUP(OF90,'M10'!$C$5:$BX$13,($KG$271+1),FALSE)</f>
        <v>1</v>
      </c>
      <c r="OG160" s="96">
        <f>HLOOKUP(OG90,'M10'!$C$5:$BX$13,($KG$271+1),FALSE)</f>
        <v>0.85</v>
      </c>
      <c r="OH160" s="96">
        <f>HLOOKUP(OH90,'M10'!$C$5:$BX$13,($KG$271+1),FALSE)</f>
        <v>0.85</v>
      </c>
      <c r="OI160" s="96">
        <f>HLOOKUP(OI90,'M10'!$C$5:$BX$13,($KG$271+1),FALSE)</f>
        <v>0.85</v>
      </c>
      <c r="OJ160" s="96">
        <f>HLOOKUP(OJ90,'M10'!$C$5:$BX$13,($KG$271+1),FALSE)</f>
        <v>0.85</v>
      </c>
      <c r="OK160" s="96">
        <f>HLOOKUP(OK90,'M10'!$C$5:$BX$13,($KG$271+1),FALSE)</f>
        <v>0.85</v>
      </c>
      <c r="OL160" s="96">
        <f>HLOOKUP(OL90,'M10'!$C$5:$BX$13,($KG$271+1),FALSE)</f>
        <v>0.85</v>
      </c>
      <c r="OM160" s="96">
        <f>HLOOKUP(OM90,'M10'!$C$5:$BX$13,($KG$271+1),FALSE)</f>
        <v>0.85</v>
      </c>
      <c r="ON160" s="96">
        <f>HLOOKUP(ON90,'M10'!$C$5:$BX$13,($KG$271+1),FALSE)</f>
        <v>0.85</v>
      </c>
      <c r="OO160" s="96">
        <f>HLOOKUP(OO90,'M10'!$C$5:$BX$13,($KG$271+1),FALSE)</f>
        <v>0.85</v>
      </c>
      <c r="OP160" s="96">
        <f>HLOOKUP(OP90,'M10'!$C$5:$BX$13,($KG$271+1),FALSE)</f>
        <v>0.85</v>
      </c>
      <c r="OQ160" s="96">
        <f>HLOOKUP(OQ90,'M10'!$C$5:$BX$13,($KG$271+1),FALSE)</f>
        <v>0.85</v>
      </c>
      <c r="OR160" s="96">
        <f>HLOOKUP(OR90,'M10'!$C$5:$BX$13,($KG$271+1),FALSE)</f>
        <v>0.85</v>
      </c>
      <c r="OS160" s="96">
        <f>HLOOKUP(OS90,'M10'!$C$5:$BX$13,($KG$271+1),FALSE)</f>
        <v>0.85</v>
      </c>
      <c r="OT160" s="96">
        <f>HLOOKUP(OT90,'M10'!$C$5:$BX$13,($KG$271+1),FALSE)</f>
        <v>0.85</v>
      </c>
      <c r="OU160" s="96">
        <f>HLOOKUP(OU90,'M10'!$C$5:$BX$13,($KG$271+1),FALSE)</f>
        <v>0.85</v>
      </c>
      <c r="OV160" s="96">
        <f>HLOOKUP(OV90,'M10'!$C$5:$BX$13,($KG$271+1),FALSE)</f>
        <v>0.85</v>
      </c>
      <c r="OW160" s="96">
        <f>HLOOKUP(OW90,'M10'!$C$5:$BX$13,($KG$271+1),FALSE)</f>
        <v>0.8</v>
      </c>
      <c r="OX160" s="96">
        <f>HLOOKUP(OX90,'M10'!$C$5:$BX$13,($KG$271+1),FALSE)</f>
        <v>0.8</v>
      </c>
      <c r="OY160" s="96">
        <f>HLOOKUP(OY90,'M10'!$C$5:$BX$13,($KG$271+1),FALSE)</f>
        <v>0.8</v>
      </c>
      <c r="OZ160" s="96">
        <f>HLOOKUP(OZ90,'M10'!$C$5:$BX$13,($KG$271+1),FALSE)</f>
        <v>0.8</v>
      </c>
      <c r="PA160" s="96">
        <f>HLOOKUP(PA90,'M10'!$C$5:$BX$13,($KG$271+1),FALSE)</f>
        <v>0.8</v>
      </c>
      <c r="PB160" s="96">
        <f>HLOOKUP(PB90,'M10'!$C$5:$BX$13,($KG$271+1),FALSE)</f>
        <v>0.8</v>
      </c>
      <c r="PC160" s="96">
        <f>HLOOKUP(PC90,'M10'!$C$5:$BX$13,($KG$271+1),FALSE)</f>
        <v>0.8</v>
      </c>
      <c r="PD160" s="96">
        <f>HLOOKUP(PD90,'M10'!$C$5:$BX$13,($KG$271+1),FALSE)</f>
        <v>0.8</v>
      </c>
      <c r="PE160" s="96">
        <f>HLOOKUP(PE90,'M10'!$C$5:$BX$13,($KG$271+1),FALSE)</f>
        <v>0.8</v>
      </c>
      <c r="PF160" s="96">
        <f>HLOOKUP(PF90,'M10'!$C$5:$BX$13,($KG$271+1),FALSE)</f>
        <v>0.8</v>
      </c>
      <c r="PG160" s="96">
        <f>HLOOKUP(PG90,'M10'!$C$5:$BX$13,($KG$271+1),FALSE)</f>
        <v>0.8</v>
      </c>
      <c r="PH160" s="96">
        <f>HLOOKUP(PH90,'M10'!$C$5:$BX$13,($KG$271+1),FALSE)</f>
        <v>0.8</v>
      </c>
    </row>
    <row r="161" spans="1:427" x14ac:dyDescent="0.2">
      <c r="A161" s="92"/>
      <c r="B161" s="92"/>
      <c r="C161" s="92">
        <v>23</v>
      </c>
      <c r="D161" s="98">
        <f t="shared" ref="D161:BE161" si="908">SQRT((D160^2) +(BZ191^2) + 2*D160*BZ191*COS(D220-D60))</f>
        <v>166303.53505662348</v>
      </c>
      <c r="E161" s="98">
        <f t="shared" si="908"/>
        <v>199621.60246346865</v>
      </c>
      <c r="F161" s="98">
        <f t="shared" si="908"/>
        <v>168002.45784347277</v>
      </c>
      <c r="G161" s="98">
        <f t="shared" si="908"/>
        <v>372918.95326230803</v>
      </c>
      <c r="H161" s="98">
        <f t="shared" si="908"/>
        <v>508882.91448111116</v>
      </c>
      <c r="I161" s="98">
        <f t="shared" si="908"/>
        <v>525207.97200080613</v>
      </c>
      <c r="J161" s="98">
        <f t="shared" si="908"/>
        <v>475073.05137516803</v>
      </c>
      <c r="K161" s="98">
        <f t="shared" si="908"/>
        <v>417864.44381293945</v>
      </c>
      <c r="L161" s="98">
        <f t="shared" si="908"/>
        <v>372311.01675933739</v>
      </c>
      <c r="M161" s="98">
        <f t="shared" si="908"/>
        <v>362721.64691644383</v>
      </c>
      <c r="N161" s="98">
        <f t="shared" si="908"/>
        <v>382224.47093901783</v>
      </c>
      <c r="O161" s="98">
        <f t="shared" si="908"/>
        <v>414957.14376636327</v>
      </c>
      <c r="P161" s="98">
        <f t="shared" si="908"/>
        <v>449086.54302539851</v>
      </c>
      <c r="Q161" s="98">
        <f t="shared" si="908"/>
        <v>478833.81699765392</v>
      </c>
      <c r="R161" s="98">
        <f t="shared" si="908"/>
        <v>502207.41697117535</v>
      </c>
      <c r="S161" s="98">
        <f t="shared" si="908"/>
        <v>519058.67785587511</v>
      </c>
      <c r="T161" s="98">
        <f t="shared" si="908"/>
        <v>530014.19483554643</v>
      </c>
      <c r="U161" s="98">
        <f t="shared" si="908"/>
        <v>535957.36083675479</v>
      </c>
      <c r="V161" s="98">
        <f t="shared" si="908"/>
        <v>535957.36083675479</v>
      </c>
      <c r="W161" s="98">
        <f t="shared" si="908"/>
        <v>541066.86933347094</v>
      </c>
      <c r="X161" s="98">
        <f t="shared" si="908"/>
        <v>539976.98851888988</v>
      </c>
      <c r="Y161" s="98">
        <f t="shared" si="908"/>
        <v>537017.91734269715</v>
      </c>
      <c r="Z161" s="98">
        <f t="shared" si="908"/>
        <v>532543.00762089342</v>
      </c>
      <c r="AA161" s="98">
        <f t="shared" si="908"/>
        <v>526854.57321614644</v>
      </c>
      <c r="AB161" s="98">
        <f t="shared" si="908"/>
        <v>520208.63956802775</v>
      </c>
      <c r="AC161" s="98">
        <f t="shared" si="908"/>
        <v>512820.35218238941</v>
      </c>
      <c r="AD161" s="98">
        <f t="shared" si="908"/>
        <v>504869.37887127767</v>
      </c>
      <c r="AE161" s="98">
        <f t="shared" si="908"/>
        <v>496504.96593559557</v>
      </c>
      <c r="AF161" s="98">
        <f t="shared" si="908"/>
        <v>487850.49549532583</v>
      </c>
      <c r="AG161" s="98">
        <f t="shared" si="908"/>
        <v>479007.49659873877</v>
      </c>
      <c r="AH161" s="98">
        <f t="shared" si="908"/>
        <v>470059.12001946953</v>
      </c>
      <c r="AI161" s="98">
        <f t="shared" si="908"/>
        <v>461073.11565133242</v>
      </c>
      <c r="AJ161" s="98">
        <f t="shared" si="908"/>
        <v>452104.36401454796</v>
      </c>
      <c r="AK161" s="98">
        <f t="shared" si="908"/>
        <v>443197.01670728112</v>
      </c>
      <c r="AL161" s="98">
        <f t="shared" si="908"/>
        <v>434386.29892385396</v>
      </c>
      <c r="AM161" s="98">
        <f t="shared" si="908"/>
        <v>425700.02293108933</v>
      </c>
      <c r="AN161" s="98">
        <f t="shared" si="908"/>
        <v>424752.76544505212</v>
      </c>
      <c r="AO161" s="98">
        <f t="shared" si="908"/>
        <v>402325.58690169657</v>
      </c>
      <c r="AP161" s="98">
        <f t="shared" si="908"/>
        <v>389441.1637885751</v>
      </c>
      <c r="AQ161" s="98">
        <f t="shared" si="908"/>
        <v>375880.83360331168</v>
      </c>
      <c r="AR161" s="98">
        <f t="shared" si="908"/>
        <v>361919.46330235963</v>
      </c>
      <c r="AS161" s="98">
        <f t="shared" si="908"/>
        <v>347790.83476362389</v>
      </c>
      <c r="AT161" s="98">
        <f t="shared" si="908"/>
        <v>333690.21775293152</v>
      </c>
      <c r="AU161" s="98">
        <f t="shared" si="908"/>
        <v>319777.46605102631</v>
      </c>
      <c r="AV161" s="98">
        <f t="shared" si="908"/>
        <v>306180.38976106397</v>
      </c>
      <c r="AW161" s="98">
        <f t="shared" si="908"/>
        <v>292998.22266726755</v>
      </c>
      <c r="AX161" s="98">
        <f t="shared" si="908"/>
        <v>280305.05578817165</v>
      </c>
      <c r="AY161" s="98">
        <f t="shared" si="908"/>
        <v>268153.14876002114</v>
      </c>
      <c r="AZ161" s="98">
        <f t="shared" si="908"/>
        <v>256576.06121726523</v>
      </c>
      <c r="BA161" s="98">
        <f t="shared" si="908"/>
        <v>245591.56867345222</v>
      </c>
      <c r="BB161" s="98">
        <f t="shared" si="908"/>
        <v>235430.96894177003</v>
      </c>
      <c r="BC161" s="98">
        <f t="shared" si="908"/>
        <v>225587.69928372881</v>
      </c>
      <c r="BD161" s="98">
        <f t="shared" si="908"/>
        <v>216320.21954503711</v>
      </c>
      <c r="BE161" s="98">
        <f t="shared" si="908"/>
        <v>207608.50715235158</v>
      </c>
      <c r="BF161" s="98"/>
      <c r="BG161" s="98"/>
      <c r="BH161" s="98"/>
      <c r="BI161" s="98"/>
      <c r="BJ161" s="98"/>
      <c r="BK161" s="98"/>
      <c r="BL161" s="98"/>
      <c r="BM161" s="98"/>
      <c r="BN161" s="98"/>
      <c r="BO161" s="98"/>
      <c r="BP161" s="98"/>
      <c r="BQ161" s="98"/>
      <c r="BR161" s="98"/>
      <c r="BS161" s="98"/>
      <c r="BT161" s="98"/>
      <c r="BU161" s="92"/>
      <c r="BV161" s="92"/>
      <c r="BW161" s="92"/>
      <c r="BX161" s="92"/>
      <c r="BY161" s="92"/>
      <c r="BZ161" s="92">
        <f>HLOOKUP(BZ91,'M10'!$C$5:$BX$13,($EK$143+1),FALSE)</f>
        <v>1</v>
      </c>
      <c r="CA161" s="92">
        <f>HLOOKUP(CA91,'M10'!$C$5:$BX$13,($EK$143+1),FALSE)</f>
        <v>1</v>
      </c>
      <c r="CB161" s="92">
        <f>HLOOKUP(CB91,'M10'!$C$5:$BX$13,($EK$143+1),FALSE)</f>
        <v>1</v>
      </c>
      <c r="CC161" s="92">
        <f>HLOOKUP(CC91,'M10'!$C$5:$BX$13,($EK$143+1),FALSE)</f>
        <v>1</v>
      </c>
      <c r="CD161" s="92">
        <f>HLOOKUP(CD91,'M10'!$C$5:$BX$13,($EK$143+1),FALSE)</f>
        <v>1</v>
      </c>
      <c r="CE161" s="92">
        <f>HLOOKUP(CE91,'M10'!$C$5:$BX$13,($EK$143+1),FALSE)</f>
        <v>1</v>
      </c>
      <c r="CF161" s="92">
        <f>HLOOKUP(CF91,'M10'!$C$5:$BX$13,($EK$143+1),FALSE)</f>
        <v>1</v>
      </c>
      <c r="CG161" s="92">
        <f>HLOOKUP(CG91,'M10'!$C$5:$BX$13,($EK$143+1),FALSE)</f>
        <v>1</v>
      </c>
      <c r="CH161" s="92">
        <f>HLOOKUP(CH91,'M10'!$C$5:$BX$13,($EK$143+1),FALSE)</f>
        <v>1</v>
      </c>
      <c r="CI161" s="92">
        <f>HLOOKUP(CI91,'M10'!$C$5:$BX$13,($EK$143+1),FALSE)</f>
        <v>1</v>
      </c>
      <c r="CJ161" s="92">
        <f>HLOOKUP(CJ91,'M10'!$C$5:$BX$13,($EK$143+1),FALSE)</f>
        <v>1</v>
      </c>
      <c r="CK161" s="92">
        <f>HLOOKUP(CK91,'M10'!$C$5:$BX$13,($EK$143+1),FALSE)</f>
        <v>1</v>
      </c>
      <c r="CL161" s="92">
        <f>HLOOKUP(CL91,'M10'!$C$5:$BX$13,($EK$143+1),FALSE)</f>
        <v>1</v>
      </c>
      <c r="CM161" s="92">
        <f>HLOOKUP(CM91,'M10'!$C$5:$BX$13,($EK$143+1),FALSE)</f>
        <v>1</v>
      </c>
      <c r="CN161" s="92">
        <f>HLOOKUP(CN91,'M10'!$C$5:$BX$13,($EK$143+1),FALSE)</f>
        <v>1</v>
      </c>
      <c r="CO161" s="92">
        <f>HLOOKUP(CO91,'M10'!$C$5:$BX$13,($EK$143+1),FALSE)</f>
        <v>1</v>
      </c>
      <c r="CP161" s="92">
        <f>HLOOKUP(CP91,'M10'!$C$5:$BX$13,($EK$143+1),FALSE)</f>
        <v>1</v>
      </c>
      <c r="CQ161" s="92">
        <f>HLOOKUP(CQ91,'M10'!$C$5:$BX$13,($EK$143+1),FALSE)</f>
        <v>1</v>
      </c>
      <c r="CR161" s="92">
        <f>HLOOKUP(CR91,'M10'!$C$5:$BX$13,($EK$143+1),FALSE)</f>
        <v>1</v>
      </c>
      <c r="CS161" s="92">
        <f>HLOOKUP(CS91,'M10'!$C$5:$BX$13,($EK$143+1),FALSE)</f>
        <v>1</v>
      </c>
      <c r="CT161" s="92">
        <f>HLOOKUP(CT91,'M10'!$C$5:$BX$13,($EK$143+1),FALSE)</f>
        <v>1</v>
      </c>
      <c r="CU161" s="92">
        <f>HLOOKUP(CU91,'M10'!$C$5:$BX$13,($EK$143+1),FALSE)</f>
        <v>1</v>
      </c>
      <c r="CV161" s="92">
        <f>HLOOKUP(CV91,'M10'!$C$5:$BX$13,($EK$143+1),FALSE)</f>
        <v>1</v>
      </c>
      <c r="CW161" s="92">
        <f>HLOOKUP(CW91,'M10'!$C$5:$BX$13,($EK$143+1),FALSE)</f>
        <v>1</v>
      </c>
      <c r="CX161" s="92">
        <f>HLOOKUP(CX91,'M10'!$C$5:$BX$13,($EK$143+1),FALSE)</f>
        <v>1</v>
      </c>
      <c r="CY161" s="92">
        <f>HLOOKUP(CY91,'M10'!$C$5:$BX$13,($EK$143+1),FALSE)</f>
        <v>1</v>
      </c>
      <c r="CZ161" s="92">
        <f>HLOOKUP(CZ91,'M10'!$C$5:$BX$13,($EK$143+1),FALSE)</f>
        <v>1</v>
      </c>
      <c r="DA161" s="92">
        <f>HLOOKUP(DA91,'M10'!$C$5:$BX$13,($EK$143+1),FALSE)</f>
        <v>1</v>
      </c>
      <c r="DB161" s="92">
        <f>HLOOKUP(DB91,'M10'!$C$5:$BX$13,($EK$143+1),FALSE)</f>
        <v>1</v>
      </c>
      <c r="DC161" s="92">
        <f>HLOOKUP(DC91,'M10'!$C$5:$BX$13,($EK$143+1),FALSE)</f>
        <v>1</v>
      </c>
      <c r="DD161" s="92">
        <f>HLOOKUP(DD91,'M10'!$C$5:$BX$13,($EK$143+1),FALSE)</f>
        <v>1</v>
      </c>
      <c r="DE161" s="92">
        <f>HLOOKUP(DE91,'M10'!$C$5:$BX$13,($EK$143+1),FALSE)</f>
        <v>1</v>
      </c>
      <c r="DF161" s="92">
        <f>HLOOKUP(DF91,'M10'!$C$5:$BX$13,($EK$143+1),FALSE)</f>
        <v>1</v>
      </c>
      <c r="DG161" s="92">
        <f>HLOOKUP(DG91,'M10'!$C$5:$BX$13,($EK$143+1),FALSE)</f>
        <v>1</v>
      </c>
      <c r="DH161" s="92">
        <f>HLOOKUP(DH91,'M10'!$C$5:$BX$13,($EK$143+1),FALSE)</f>
        <v>1</v>
      </c>
      <c r="DI161" s="92">
        <f>HLOOKUP(DI91,'M10'!$C$5:$BX$13,($EK$143+1),FALSE)</f>
        <v>1</v>
      </c>
      <c r="DJ161" s="92">
        <f>HLOOKUP(DJ91,'M10'!$C$5:$BX$13,($EK$143+1),FALSE)</f>
        <v>1</v>
      </c>
      <c r="DK161" s="92">
        <f>HLOOKUP(DK91,'M10'!$C$5:$BX$13,($EK$143+1),FALSE)</f>
        <v>1</v>
      </c>
      <c r="DL161" s="92">
        <f>HLOOKUP(DL91,'M10'!$C$5:$BX$13,($EK$143+1),FALSE)</f>
        <v>1</v>
      </c>
      <c r="DM161" s="92">
        <f>HLOOKUP(DM91,'M10'!$C$5:$BX$13,($EK$143+1),FALSE)</f>
        <v>1</v>
      </c>
      <c r="DN161" s="92">
        <f>HLOOKUP(DN91,'M10'!$C$5:$BX$13,($EK$143+1),FALSE)</f>
        <v>1</v>
      </c>
      <c r="DO161" s="92">
        <f>HLOOKUP(DO91,'M10'!$C$5:$BX$13,($EK$143+1),FALSE)</f>
        <v>1</v>
      </c>
      <c r="DP161" s="92">
        <f>HLOOKUP(DP91,'M10'!$C$5:$BX$13,($EK$143+1),FALSE)</f>
        <v>1</v>
      </c>
      <c r="DQ161" s="92">
        <f>HLOOKUP(DQ91,'M10'!$C$5:$BX$13,($EK$143+1),FALSE)</f>
        <v>1</v>
      </c>
      <c r="DR161" s="92">
        <f>HLOOKUP(DR91,'M10'!$C$5:$BX$13,($EK$143+1),FALSE)</f>
        <v>1</v>
      </c>
      <c r="DS161" s="92">
        <f>HLOOKUP(DS91,'M10'!$C$5:$BX$13,($EK$143+1),FALSE)</f>
        <v>1</v>
      </c>
      <c r="DT161" s="92">
        <f>HLOOKUP(DT91,'M10'!$C$5:$BX$13,($EK$143+1),FALSE)</f>
        <v>1</v>
      </c>
      <c r="DU161" s="92">
        <f>HLOOKUP(DU91,'M10'!$C$5:$BX$13,($EK$143+1),FALSE)</f>
        <v>1</v>
      </c>
      <c r="DV161" s="92">
        <f>HLOOKUP(DV91,'M10'!$C$5:$BX$13,($EK$143+1),FALSE)</f>
        <v>1</v>
      </c>
      <c r="DW161" s="92">
        <f>HLOOKUP(DW91,'M10'!$C$5:$BX$13,($EK$143+1),FALSE)</f>
        <v>1</v>
      </c>
      <c r="DX161" s="92">
        <f>HLOOKUP(DX91,'M10'!$C$5:$BX$13,($EK$143+1),FALSE)</f>
        <v>0.95</v>
      </c>
      <c r="DY161" s="92">
        <f>HLOOKUP(DY91,'M10'!$C$5:$BX$13,($EK$143+1),FALSE)</f>
        <v>0.95</v>
      </c>
      <c r="DZ161" s="92">
        <f>HLOOKUP(DZ91,'M10'!$C$5:$BX$13,($EK$143+1),FALSE)</f>
        <v>0.95</v>
      </c>
      <c r="EA161" s="92">
        <f>HLOOKUP(EA91,'M10'!$C$5:$BX$13,($EK$143+1),FALSE)</f>
        <v>0.95</v>
      </c>
      <c r="EB161" s="92"/>
      <c r="EC161" s="92"/>
      <c r="ED161" s="92"/>
      <c r="EE161" s="92"/>
      <c r="EF161" s="92"/>
      <c r="EG161" s="92"/>
      <c r="EH161" s="92"/>
      <c r="EI161" s="92"/>
      <c r="EJ161" s="92"/>
      <c r="EK161" s="92"/>
      <c r="EL161" s="92"/>
      <c r="EM161" s="92"/>
      <c r="EN161" s="92"/>
      <c r="EO161" s="92"/>
      <c r="EP161" s="92"/>
      <c r="EU161" s="94"/>
      <c r="EV161" s="94"/>
      <c r="EW161" s="94"/>
      <c r="EX161" s="102">
        <v>23</v>
      </c>
      <c r="EY161" s="99">
        <f t="shared" ref="EY161:GZ161" si="909">SQRT((EY160^2) +(HW191^2) + 2*EY160*HW191*COS(EY220-EY60))</f>
        <v>168373.24345792085</v>
      </c>
      <c r="EZ161" s="99">
        <f t="shared" si="909"/>
        <v>198776.9272163751</v>
      </c>
      <c r="FA161" s="99">
        <f t="shared" si="909"/>
        <v>89398.806396072643</v>
      </c>
      <c r="FB161" s="99">
        <f t="shared" si="909"/>
        <v>196201.7194421484</v>
      </c>
      <c r="FC161" s="99">
        <f t="shared" si="909"/>
        <v>140439.89526479112</v>
      </c>
      <c r="FD161" s="99">
        <f t="shared" si="909"/>
        <v>282271.37680252583</v>
      </c>
      <c r="FE161" s="99">
        <f t="shared" si="909"/>
        <v>333941.47872653184</v>
      </c>
      <c r="FF161" s="99">
        <f t="shared" si="909"/>
        <v>296523.3149996188</v>
      </c>
      <c r="FG161" s="99">
        <f t="shared" si="909"/>
        <v>283945.117080739</v>
      </c>
      <c r="FH161" s="99">
        <f t="shared" si="909"/>
        <v>346200.47469691932</v>
      </c>
      <c r="FI161" s="99">
        <f t="shared" si="909"/>
        <v>422017.51254622196</v>
      </c>
      <c r="FJ161" s="99">
        <f t="shared" si="909"/>
        <v>462644.31646017445</v>
      </c>
      <c r="FK161" s="99">
        <f t="shared" si="909"/>
        <v>469663.72730931867</v>
      </c>
      <c r="FL161" s="99">
        <f t="shared" si="909"/>
        <v>452159.57219780987</v>
      </c>
      <c r="FM161" s="99">
        <f t="shared" si="909"/>
        <v>423721.14030208287</v>
      </c>
      <c r="FN161" s="99">
        <f t="shared" si="909"/>
        <v>388932.86617486918</v>
      </c>
      <c r="FO161" s="99">
        <f t="shared" si="909"/>
        <v>352961.00802614004</v>
      </c>
      <c r="FP161" s="99">
        <f t="shared" si="909"/>
        <v>327703.08063027373</v>
      </c>
      <c r="FQ161" s="99">
        <f t="shared" si="909"/>
        <v>327703.08063027373</v>
      </c>
      <c r="FR161" s="99">
        <f t="shared" si="909"/>
        <v>300997.54566356743</v>
      </c>
      <c r="FS161" s="99">
        <f t="shared" si="909"/>
        <v>295643.44153508497</v>
      </c>
      <c r="FT161" s="99">
        <f t="shared" si="909"/>
        <v>294185.67396222841</v>
      </c>
      <c r="FU161" s="99">
        <f t="shared" si="909"/>
        <v>295362.7689027926</v>
      </c>
      <c r="FV161" s="99">
        <f t="shared" si="909"/>
        <v>298068.19361437106</v>
      </c>
      <c r="FW161" s="99">
        <f t="shared" si="909"/>
        <v>301446.58741495025</v>
      </c>
      <c r="FX161" s="99">
        <f t="shared" si="909"/>
        <v>304897.15064344712</v>
      </c>
      <c r="FY161" s="99">
        <f t="shared" si="909"/>
        <v>308121.50595818175</v>
      </c>
      <c r="FZ161" s="99">
        <f t="shared" si="909"/>
        <v>310781.66405154369</v>
      </c>
      <c r="GA161" s="99">
        <f t="shared" si="909"/>
        <v>312786.24701256689</v>
      </c>
      <c r="GB161" s="99">
        <f t="shared" si="909"/>
        <v>314098.83032729256</v>
      </c>
      <c r="GC161" s="99">
        <f t="shared" si="909"/>
        <v>314731.42571123282</v>
      </c>
      <c r="GD161" s="99">
        <f t="shared" si="909"/>
        <v>314724.88705336844</v>
      </c>
      <c r="GE161" s="99">
        <f t="shared" si="909"/>
        <v>314135.61097316031</v>
      </c>
      <c r="GF161" s="99">
        <f t="shared" si="909"/>
        <v>313026.78499311383</v>
      </c>
      <c r="GG161" s="99">
        <f t="shared" si="909"/>
        <v>311462.81814426044</v>
      </c>
      <c r="GH161" s="99">
        <f t="shared" si="909"/>
        <v>309505.94829850551</v>
      </c>
      <c r="GI161" s="99">
        <f t="shared" si="909"/>
        <v>330015.70991823194</v>
      </c>
      <c r="GJ161" s="99">
        <f t="shared" si="909"/>
        <v>333964.82884656952</v>
      </c>
      <c r="GK161" s="99">
        <f t="shared" si="909"/>
        <v>332638.60434802988</v>
      </c>
      <c r="GL161" s="99">
        <f t="shared" si="909"/>
        <v>329489.59512124868</v>
      </c>
      <c r="GM161" s="99">
        <f t="shared" si="909"/>
        <v>325152.13914626517</v>
      </c>
      <c r="GN161" s="99">
        <f t="shared" si="909"/>
        <v>318455.55725571292</v>
      </c>
      <c r="GO161" s="99">
        <f t="shared" si="909"/>
        <v>309684.08058239444</v>
      </c>
      <c r="GP161" s="99">
        <f t="shared" si="909"/>
        <v>300010.93415673688</v>
      </c>
      <c r="GQ161" s="99">
        <f t="shared" si="909"/>
        <v>288275.08442226565</v>
      </c>
      <c r="GR161" s="99">
        <f t="shared" si="909"/>
        <v>275243.18044529558</v>
      </c>
      <c r="GS161" s="99">
        <f t="shared" si="909"/>
        <v>261689.34509817499</v>
      </c>
      <c r="GT161" s="99">
        <f t="shared" si="909"/>
        <v>246366.91821711304</v>
      </c>
      <c r="GU161" s="99">
        <f t="shared" si="909"/>
        <v>230991.6915561572</v>
      </c>
      <c r="GV161" s="99">
        <f t="shared" si="909"/>
        <v>215982.44857385245</v>
      </c>
      <c r="GW161" s="99">
        <f t="shared" si="909"/>
        <v>200874.5931371043</v>
      </c>
      <c r="GX161" s="99">
        <f t="shared" si="909"/>
        <v>185968.22013814456</v>
      </c>
      <c r="GY161" s="99">
        <f t="shared" si="909"/>
        <v>172651.46135074957</v>
      </c>
      <c r="GZ161" s="99">
        <f t="shared" si="909"/>
        <v>159178.3893824291</v>
      </c>
      <c r="HA161" s="99"/>
      <c r="HB161" s="99"/>
      <c r="HC161" s="99"/>
      <c r="HD161" s="99"/>
      <c r="HE161" s="99"/>
      <c r="HF161" s="99"/>
      <c r="HG161" s="99"/>
      <c r="HH161" s="99"/>
      <c r="HI161" s="99"/>
      <c r="HJ161" s="99"/>
      <c r="HK161" s="99"/>
      <c r="HL161" s="99"/>
      <c r="HM161" s="99"/>
      <c r="HN161" s="99"/>
      <c r="HO161" s="99"/>
      <c r="HP161" s="99"/>
      <c r="HQ161" s="99"/>
      <c r="HR161" s="94"/>
      <c r="HS161" s="94"/>
      <c r="HT161" s="94"/>
      <c r="HU161" s="94"/>
      <c r="HV161" s="94"/>
      <c r="HW161" s="94">
        <f>HLOOKUP(HW91,'M10'!$C$5:$BX$13,($KA$141+1),FALSE)</f>
        <v>0.95</v>
      </c>
      <c r="HX161" s="94">
        <f>HLOOKUP(HX91,'M10'!$C$5:$BX$13,($KA$141+1),FALSE)</f>
        <v>1</v>
      </c>
      <c r="HY161" s="94">
        <f>HLOOKUP(HY91,'M10'!$C$5:$BX$13,($KA$141+1),FALSE)</f>
        <v>1</v>
      </c>
      <c r="HZ161" s="94">
        <f>HLOOKUP(HZ91,'M10'!$C$5:$BX$13,($KA$141+1),FALSE)</f>
        <v>1</v>
      </c>
      <c r="IA161" s="94">
        <f>HLOOKUP(IA91,'M10'!$C$5:$BX$13,($KA$141+1),FALSE)</f>
        <v>1</v>
      </c>
      <c r="IB161" s="94">
        <f>HLOOKUP(IB91,'M10'!$C$5:$BX$13,($KA$141+1),FALSE)</f>
        <v>1</v>
      </c>
      <c r="IC161" s="94">
        <f>HLOOKUP(IC91,'M10'!$C$5:$BX$13,($KA$141+1),FALSE)</f>
        <v>1</v>
      </c>
      <c r="ID161" s="94">
        <f>HLOOKUP(ID91,'M10'!$C$5:$BX$13,($KA$141+1),FALSE)</f>
        <v>1</v>
      </c>
      <c r="IE161" s="94">
        <f>HLOOKUP(IE91,'M10'!$C$5:$BX$13,($KA$141+1),FALSE)</f>
        <v>1</v>
      </c>
      <c r="IF161" s="94">
        <f>HLOOKUP(IF91,'M10'!$C$5:$BX$13,($KA$141+1),FALSE)</f>
        <v>1</v>
      </c>
      <c r="IG161" s="94">
        <f>HLOOKUP(IG91,'M10'!$C$5:$BX$13,($KA$141+1),FALSE)</f>
        <v>1</v>
      </c>
      <c r="IH161" s="94">
        <f>HLOOKUP(IH91,'M10'!$C$5:$BX$13,($KA$141+1),FALSE)</f>
        <v>1</v>
      </c>
      <c r="II161" s="94">
        <f>HLOOKUP(II91,'M10'!$C$5:$BX$13,($KA$141+1),FALSE)</f>
        <v>1</v>
      </c>
      <c r="IJ161" s="94">
        <f>HLOOKUP(IJ91,'M10'!$C$5:$BX$13,($KA$141+1),FALSE)</f>
        <v>1</v>
      </c>
      <c r="IK161" s="94">
        <f>HLOOKUP(IK91,'M10'!$C$5:$BX$13,($KA$141+1),FALSE)</f>
        <v>1</v>
      </c>
      <c r="IL161" s="94">
        <f>HLOOKUP(IL91,'M10'!$C$5:$BX$13,($KA$141+1),FALSE)</f>
        <v>1</v>
      </c>
      <c r="IM161" s="94">
        <f>HLOOKUP(IM91,'M10'!$C$5:$BX$13,($KA$141+1),FALSE)</f>
        <v>1</v>
      </c>
      <c r="IN161" s="94">
        <f>HLOOKUP(IN91,'M10'!$C$5:$BX$13,($KA$141+1),FALSE)</f>
        <v>0.95</v>
      </c>
      <c r="IO161" s="94">
        <f>HLOOKUP(IO91,'M10'!$C$5:$BX$13,($KA$141+1),FALSE)</f>
        <v>0.95</v>
      </c>
      <c r="IP161" s="94">
        <f>HLOOKUP(IP91,'M10'!$C$5:$BX$13,($KA$141+1),FALSE)</f>
        <v>0.95</v>
      </c>
      <c r="IQ161" s="94">
        <f>HLOOKUP(IQ91,'M10'!$C$5:$BX$13,($KA$141+1),FALSE)</f>
        <v>0.95</v>
      </c>
      <c r="IR161" s="94">
        <f>HLOOKUP(IR91,'M10'!$C$5:$BX$13,($KA$141+1),FALSE)</f>
        <v>0.95</v>
      </c>
      <c r="IS161" s="94">
        <f>HLOOKUP(IS91,'M10'!$C$5:$BX$13,($KA$141+1),FALSE)</f>
        <v>0.95</v>
      </c>
      <c r="IT161" s="94">
        <f>HLOOKUP(IT91,'M10'!$C$5:$BX$13,($KA$141+1),FALSE)</f>
        <v>0.95</v>
      </c>
      <c r="IU161" s="94">
        <f>HLOOKUP(IU91,'M10'!$C$5:$BX$13,($KA$141+1),FALSE)</f>
        <v>0.95</v>
      </c>
      <c r="IV161" s="94">
        <f>HLOOKUP(IV91,'M10'!$C$5:$BX$13,($KA$141+1),FALSE)</f>
        <v>0.95</v>
      </c>
      <c r="IW161" s="94">
        <f>HLOOKUP(IW91,'M10'!$C$5:$BX$13,($KA$141+1),FALSE)</f>
        <v>0.95</v>
      </c>
      <c r="IX161" s="94">
        <f>HLOOKUP(IX91,'M10'!$C$5:$BX$13,($KA$141+1),FALSE)</f>
        <v>0.95</v>
      </c>
      <c r="IY161" s="94">
        <f>HLOOKUP(IY91,'M10'!$C$5:$BX$13,($KA$141+1),FALSE)</f>
        <v>0.95</v>
      </c>
      <c r="IZ161" s="94">
        <f>HLOOKUP(IZ91,'M10'!$C$5:$BX$13,($KA$141+1),FALSE)</f>
        <v>0.95</v>
      </c>
      <c r="JA161" s="94">
        <f>HLOOKUP(JA91,'M10'!$C$5:$BX$13,($KA$141+1),FALSE)</f>
        <v>0.95</v>
      </c>
      <c r="JB161" s="94">
        <f>HLOOKUP(JB91,'M10'!$C$5:$BX$13,($KA$141+1),FALSE)</f>
        <v>0.95</v>
      </c>
      <c r="JC161" s="94">
        <f>HLOOKUP(JC91,'M10'!$C$5:$BX$13,($KA$141+1),FALSE)</f>
        <v>0.95</v>
      </c>
      <c r="JD161" s="94">
        <f>HLOOKUP(JD91,'M10'!$C$5:$BX$13,($KA$141+1),FALSE)</f>
        <v>0.95</v>
      </c>
      <c r="JE161" s="94">
        <f>HLOOKUP(JE91,'M10'!$C$5:$BX$13,($KA$141+1),FALSE)</f>
        <v>0.95</v>
      </c>
      <c r="JF161" s="94">
        <f>HLOOKUP(JF91,'M10'!$C$5:$BX$13,($KA$141+1),FALSE)</f>
        <v>0.95</v>
      </c>
      <c r="JG161" s="94">
        <f>HLOOKUP(JG91,'M10'!$C$5:$BX$13,($KA$141+1),FALSE)</f>
        <v>0.95</v>
      </c>
      <c r="JH161" s="94">
        <f>HLOOKUP(JH91,'M10'!$C$5:$BX$13,($KA$141+1),FALSE)</f>
        <v>0.9</v>
      </c>
      <c r="JI161" s="94">
        <f>HLOOKUP(JI91,'M10'!$C$5:$BX$13,($KA$141+1),FALSE)</f>
        <v>0.9</v>
      </c>
      <c r="JJ161" s="94">
        <f>HLOOKUP(JJ91,'M10'!$C$5:$BX$13,($KA$141+1),FALSE)</f>
        <v>0.9</v>
      </c>
      <c r="JK161" s="94">
        <f>HLOOKUP(JK91,'M10'!$C$5:$BX$13,($KA$141+1),FALSE)</f>
        <v>0.9</v>
      </c>
      <c r="JL161" s="94">
        <f>HLOOKUP(JL91,'M10'!$C$5:$BX$13,($KA$141+1),FALSE)</f>
        <v>0.9</v>
      </c>
      <c r="JM161" s="94">
        <f>HLOOKUP(JM91,'M10'!$C$5:$BX$13,($KA$141+1),FALSE)</f>
        <v>0.9</v>
      </c>
      <c r="JN161" s="94">
        <f>HLOOKUP(JN91,'M10'!$C$5:$BX$13,($KA$141+1),FALSE)</f>
        <v>0.9</v>
      </c>
      <c r="JO161" s="94">
        <f>HLOOKUP(JO91,'M10'!$C$5:$BX$13,($KA$141+1),FALSE)</f>
        <v>0.9</v>
      </c>
      <c r="JP161" s="94">
        <f>HLOOKUP(JP91,'M10'!$C$5:$BX$13,($KA$141+1),FALSE)</f>
        <v>0.9</v>
      </c>
      <c r="JQ161" s="94">
        <f>HLOOKUP(JQ91,'M10'!$C$5:$BX$13,($KA$141+1),FALSE)</f>
        <v>0.9</v>
      </c>
      <c r="JR161" s="94">
        <f>HLOOKUP(JR91,'M10'!$C$5:$BX$13,($KA$141+1),FALSE)</f>
        <v>0.9</v>
      </c>
      <c r="JS161" s="94">
        <f>HLOOKUP(JS91,'M10'!$C$5:$BX$13,($KA$141+1),FALSE)</f>
        <v>0.9</v>
      </c>
      <c r="JT161" s="94">
        <f>HLOOKUP(JT91,'M10'!$C$5:$BX$13,($KA$141+1),FALSE)</f>
        <v>0.9</v>
      </c>
      <c r="JU161" s="94">
        <f>HLOOKUP(JU91,'M10'!$C$5:$BX$13,($KA$141+1),FALSE)</f>
        <v>0.85</v>
      </c>
      <c r="JV161" s="94">
        <f>HLOOKUP(JV91,'M10'!$C$5:$BX$13,($KA$141+1),FALSE)</f>
        <v>0.85</v>
      </c>
      <c r="JW161" s="94">
        <f>HLOOKUP(JW91,'M10'!$C$5:$BX$13,($KA$141+1),FALSE)</f>
        <v>0.85</v>
      </c>
      <c r="JX161" s="94">
        <f>HLOOKUP(JX91,'M10'!$C$5:$BX$13,($KA$141+1),FALSE)</f>
        <v>0.85</v>
      </c>
      <c r="JY161" s="94"/>
      <c r="JZ161" s="94"/>
      <c r="KA161" s="94"/>
      <c r="KH161" s="96">
        <v>23</v>
      </c>
      <c r="KI161" s="100">
        <f t="shared" ref="KI161:MJ161" si="910">SQRT((KI160^2) +(NG191^2) + 2*KI160*NG191*COS(KI220-KI60))</f>
        <v>33458.705109340815</v>
      </c>
      <c r="KJ161" s="100">
        <f t="shared" si="910"/>
        <v>72006.390488464851</v>
      </c>
      <c r="KK161" s="100">
        <f t="shared" si="910"/>
        <v>171451.44017995769</v>
      </c>
      <c r="KL161" s="100">
        <f t="shared" si="910"/>
        <v>148389.10973877809</v>
      </c>
      <c r="KM161" s="100">
        <f t="shared" si="910"/>
        <v>104753.29776949761</v>
      </c>
      <c r="KN161" s="100">
        <f t="shared" si="910"/>
        <v>147331.38439787793</v>
      </c>
      <c r="KO161" s="100">
        <f t="shared" si="910"/>
        <v>184662.41510145069</v>
      </c>
      <c r="KP161" s="100">
        <f t="shared" si="910"/>
        <v>214782.28987121998</v>
      </c>
      <c r="KQ161" s="100">
        <f t="shared" si="910"/>
        <v>225609.21833387879</v>
      </c>
      <c r="KR161" s="100">
        <f t="shared" si="910"/>
        <v>289660.23143657</v>
      </c>
      <c r="KS161" s="100">
        <f t="shared" si="910"/>
        <v>266936.65213564842</v>
      </c>
      <c r="KT161" s="100">
        <f t="shared" si="910"/>
        <v>236848.3248588756</v>
      </c>
      <c r="KU161" s="100">
        <f t="shared" si="910"/>
        <v>258692.20172368959</v>
      </c>
      <c r="KV161" s="100">
        <f t="shared" si="910"/>
        <v>279110.91452697525</v>
      </c>
      <c r="KW161" s="100">
        <f t="shared" si="910"/>
        <v>265685.51051630365</v>
      </c>
      <c r="KX161" s="100">
        <f t="shared" si="910"/>
        <v>240142.16131363894</v>
      </c>
      <c r="KY161" s="100">
        <f t="shared" si="910"/>
        <v>212466.87134531891</v>
      </c>
      <c r="KZ161" s="100">
        <f t="shared" si="910"/>
        <v>192775.41391784407</v>
      </c>
      <c r="LA161" s="100">
        <f t="shared" si="910"/>
        <v>192775.41391784407</v>
      </c>
      <c r="LB161" s="100">
        <f t="shared" si="910"/>
        <v>201871.44303871813</v>
      </c>
      <c r="LC161" s="100">
        <f t="shared" si="910"/>
        <v>214904.69080822752</v>
      </c>
      <c r="LD161" s="100">
        <f t="shared" si="910"/>
        <v>226994.75848526324</v>
      </c>
      <c r="LE161" s="100">
        <f t="shared" si="910"/>
        <v>235823.72667163578</v>
      </c>
      <c r="LF161" s="100">
        <f t="shared" si="910"/>
        <v>240538.71016546834</v>
      </c>
      <c r="LG161" s="100">
        <f t="shared" si="910"/>
        <v>241119.99408767043</v>
      </c>
      <c r="LH161" s="100">
        <f t="shared" si="910"/>
        <v>237991.32604449478</v>
      </c>
      <c r="LI161" s="100">
        <f t="shared" si="910"/>
        <v>231939.97905340814</v>
      </c>
      <c r="LJ161" s="100">
        <f t="shared" si="910"/>
        <v>222946.28652697528</v>
      </c>
      <c r="LK161" s="100">
        <f t="shared" si="910"/>
        <v>212436.25732291039</v>
      </c>
      <c r="LL161" s="100">
        <f t="shared" si="910"/>
        <v>201125.30038200726</v>
      </c>
      <c r="LM161" s="100">
        <f t="shared" si="910"/>
        <v>189654.84368784979</v>
      </c>
      <c r="LN161" s="100">
        <f t="shared" si="910"/>
        <v>178576.39480589802</v>
      </c>
      <c r="LO161" s="100">
        <f t="shared" si="910"/>
        <v>168341.01196318833</v>
      </c>
      <c r="LP161" s="100">
        <f t="shared" si="910"/>
        <v>159291.23664037668</v>
      </c>
      <c r="LQ161" s="100">
        <f t="shared" si="910"/>
        <v>151654.99148920787</v>
      </c>
      <c r="LR161" s="100">
        <f t="shared" si="910"/>
        <v>145543.37152302908</v>
      </c>
      <c r="LS161" s="100">
        <f t="shared" si="910"/>
        <v>153924.01939518491</v>
      </c>
      <c r="LT161" s="100">
        <f t="shared" si="910"/>
        <v>187248.46225151804</v>
      </c>
      <c r="LU161" s="100">
        <f t="shared" si="910"/>
        <v>201557.99727899887</v>
      </c>
      <c r="LV161" s="100">
        <f t="shared" si="910"/>
        <v>211470.92320421932</v>
      </c>
      <c r="LW161" s="100">
        <f t="shared" si="910"/>
        <v>214979.92355674424</v>
      </c>
      <c r="LX161" s="100">
        <f t="shared" si="910"/>
        <v>215617.36731159702</v>
      </c>
      <c r="LY161" s="100">
        <f t="shared" si="910"/>
        <v>212009.96705382579</v>
      </c>
      <c r="LZ161" s="100">
        <f t="shared" si="910"/>
        <v>202988.56390896701</v>
      </c>
      <c r="MA161" s="100">
        <f t="shared" si="910"/>
        <v>193330.13610835079</v>
      </c>
      <c r="MB161" s="100">
        <f t="shared" si="910"/>
        <v>182883.76198384259</v>
      </c>
      <c r="MC161" s="100">
        <f t="shared" si="910"/>
        <v>171951.39172445904</v>
      </c>
      <c r="MD161" s="100">
        <f t="shared" si="910"/>
        <v>163476.09577163873</v>
      </c>
      <c r="ME161" s="100">
        <f t="shared" si="910"/>
        <v>156814.04886433898</v>
      </c>
      <c r="MF161" s="100">
        <f t="shared" si="910"/>
        <v>150127.26227441902</v>
      </c>
      <c r="MG161" s="100">
        <f t="shared" si="910"/>
        <v>144113.51537254232</v>
      </c>
      <c r="MH161" s="100">
        <f t="shared" si="910"/>
        <v>137434.25669690376</v>
      </c>
      <c r="MI161" s="100">
        <f t="shared" si="910"/>
        <v>127639.8532641863</v>
      </c>
      <c r="MJ161" s="100">
        <f t="shared" si="910"/>
        <v>119097.4677037603</v>
      </c>
      <c r="MK161" s="100"/>
      <c r="ML161" s="100"/>
      <c r="MM161" s="100"/>
      <c r="MN161" s="100"/>
      <c r="MO161" s="100"/>
      <c r="MP161" s="100"/>
      <c r="MQ161" s="100"/>
      <c r="MR161" s="100"/>
      <c r="MS161" s="100"/>
      <c r="MT161" s="100"/>
      <c r="MU161" s="100"/>
      <c r="MV161" s="100"/>
      <c r="MW161" s="100"/>
      <c r="MX161" s="100"/>
      <c r="MY161" s="100"/>
      <c r="MZ161" s="100"/>
      <c r="NA161" s="100"/>
      <c r="NG161" s="96">
        <f>HLOOKUP(NG91,'M10'!$C$5:$BX$13,($KG$271+1),FALSE)</f>
        <v>0.85</v>
      </c>
      <c r="NH161" s="96">
        <f>HLOOKUP(NH91,'M10'!$C$5:$BX$13,($KG$271+1),FALSE)</f>
        <v>1</v>
      </c>
      <c r="NI161" s="96">
        <f>HLOOKUP(NI91,'M10'!$C$5:$BX$13,($KG$271+1),FALSE)</f>
        <v>1</v>
      </c>
      <c r="NJ161" s="96">
        <f>HLOOKUP(NJ91,'M10'!$C$5:$BX$13,($KG$271+1),FALSE)</f>
        <v>1</v>
      </c>
      <c r="NK161" s="96">
        <f>HLOOKUP(NK91,'M10'!$C$5:$BX$13,($KG$271+1),FALSE)</f>
        <v>1</v>
      </c>
      <c r="NL161" s="96">
        <f>HLOOKUP(NL91,'M10'!$C$5:$BX$13,($KG$271+1),FALSE)</f>
        <v>1</v>
      </c>
      <c r="NM161" s="96">
        <f>HLOOKUP(NM91,'M10'!$C$5:$BX$13,($KG$271+1),FALSE)</f>
        <v>1</v>
      </c>
      <c r="NN161" s="96">
        <f>HLOOKUP(NN91,'M10'!$C$5:$BX$13,($KG$271+1),FALSE)</f>
        <v>1</v>
      </c>
      <c r="NO161" s="96">
        <f>HLOOKUP(NO91,'M10'!$C$5:$BX$13,($KG$271+1),FALSE)</f>
        <v>1</v>
      </c>
      <c r="NP161" s="96">
        <f>HLOOKUP(NP91,'M10'!$C$5:$BX$13,($KG$271+1),FALSE)</f>
        <v>1</v>
      </c>
      <c r="NQ161" s="96">
        <f>HLOOKUP(NQ91,'M10'!$C$5:$BX$13,($KG$271+1),FALSE)</f>
        <v>1</v>
      </c>
      <c r="NR161" s="96">
        <f>HLOOKUP(NR91,'M10'!$C$5:$BX$13,($KG$271+1),FALSE)</f>
        <v>1</v>
      </c>
      <c r="NS161" s="96">
        <f>HLOOKUP(NS91,'M10'!$C$5:$BX$13,($KG$271+1),FALSE)</f>
        <v>1</v>
      </c>
      <c r="NT161" s="96">
        <f>HLOOKUP(NT91,'M10'!$C$5:$BX$13,($KG$271+1),FALSE)</f>
        <v>1</v>
      </c>
      <c r="NU161" s="96">
        <f>HLOOKUP(NU91,'M10'!$C$5:$BX$13,($KG$271+1),FALSE)</f>
        <v>1</v>
      </c>
      <c r="NV161" s="96">
        <f>HLOOKUP(NV91,'M10'!$C$5:$BX$13,($KG$271+1),FALSE)</f>
        <v>1</v>
      </c>
      <c r="NW161" s="96">
        <f>HLOOKUP(NW91,'M10'!$C$5:$BX$13,($KG$271+1),FALSE)</f>
        <v>1</v>
      </c>
      <c r="NX161" s="96">
        <f>HLOOKUP(NX91,'M10'!$C$5:$BX$13,($KG$271+1),FALSE)</f>
        <v>0.85</v>
      </c>
      <c r="NY161" s="96">
        <f>HLOOKUP(NY91,'M10'!$C$5:$BX$13,($KG$271+1),FALSE)</f>
        <v>0.85</v>
      </c>
      <c r="NZ161" s="96">
        <f>HLOOKUP(NZ91,'M10'!$C$5:$BX$13,($KG$271+1),FALSE)</f>
        <v>0.85</v>
      </c>
      <c r="OA161" s="96">
        <f>HLOOKUP(OA91,'M10'!$C$5:$BX$13,($KG$271+1),FALSE)</f>
        <v>0.85</v>
      </c>
      <c r="OB161" s="96">
        <f>HLOOKUP(OB91,'M10'!$C$5:$BX$13,($KG$271+1),FALSE)</f>
        <v>0.85</v>
      </c>
      <c r="OC161" s="96">
        <f>HLOOKUP(OC91,'M10'!$C$5:$BX$13,($KG$271+1),FALSE)</f>
        <v>0.85</v>
      </c>
      <c r="OD161" s="96">
        <f>HLOOKUP(OD91,'M10'!$C$5:$BX$13,($KG$271+1),FALSE)</f>
        <v>0.85</v>
      </c>
      <c r="OE161" s="96">
        <f>HLOOKUP(OE91,'M10'!$C$5:$BX$13,($KG$271+1),FALSE)</f>
        <v>0.85</v>
      </c>
      <c r="OF161" s="96">
        <f>HLOOKUP(OF91,'M10'!$C$5:$BX$13,($KG$271+1),FALSE)</f>
        <v>0.85</v>
      </c>
      <c r="OG161" s="96">
        <f>HLOOKUP(OG91,'M10'!$C$5:$BX$13,($KG$271+1),FALSE)</f>
        <v>0.85</v>
      </c>
      <c r="OH161" s="96">
        <f>HLOOKUP(OH91,'M10'!$C$5:$BX$13,($KG$271+1),FALSE)</f>
        <v>0.85</v>
      </c>
      <c r="OI161" s="96">
        <f>HLOOKUP(OI91,'M10'!$C$5:$BX$13,($KG$271+1),FALSE)</f>
        <v>0.85</v>
      </c>
      <c r="OJ161" s="96">
        <f>HLOOKUP(OJ91,'M10'!$C$5:$BX$13,($KG$271+1),FALSE)</f>
        <v>0.85</v>
      </c>
      <c r="OK161" s="96">
        <f>HLOOKUP(OK91,'M10'!$C$5:$BX$13,($KG$271+1),FALSE)</f>
        <v>0.85</v>
      </c>
      <c r="OL161" s="96">
        <f>HLOOKUP(OL91,'M10'!$C$5:$BX$13,($KG$271+1),FALSE)</f>
        <v>0.85</v>
      </c>
      <c r="OM161" s="96">
        <f>HLOOKUP(OM91,'M10'!$C$5:$BX$13,($KG$271+1),FALSE)</f>
        <v>0.85</v>
      </c>
      <c r="ON161" s="96">
        <f>HLOOKUP(ON91,'M10'!$C$5:$BX$13,($KG$271+1),FALSE)</f>
        <v>0.85</v>
      </c>
      <c r="OO161" s="96">
        <f>HLOOKUP(OO91,'M10'!$C$5:$BX$13,($KG$271+1),FALSE)</f>
        <v>0.85</v>
      </c>
      <c r="OP161" s="96">
        <f>HLOOKUP(OP91,'M10'!$C$5:$BX$13,($KG$271+1),FALSE)</f>
        <v>0.85</v>
      </c>
      <c r="OQ161" s="96">
        <f>HLOOKUP(OQ91,'M10'!$C$5:$BX$13,($KG$271+1),FALSE)</f>
        <v>0.85</v>
      </c>
      <c r="OR161" s="96">
        <f>HLOOKUP(OR91,'M10'!$C$5:$BX$13,($KG$271+1),FALSE)</f>
        <v>0.8</v>
      </c>
      <c r="OS161" s="96">
        <f>HLOOKUP(OS91,'M10'!$C$5:$BX$13,($KG$271+1),FALSE)</f>
        <v>0.8</v>
      </c>
      <c r="OT161" s="96">
        <f>HLOOKUP(OT91,'M10'!$C$5:$BX$13,($KG$271+1),FALSE)</f>
        <v>0.8</v>
      </c>
      <c r="OU161" s="96">
        <f>HLOOKUP(OU91,'M10'!$C$5:$BX$13,($KG$271+1),FALSE)</f>
        <v>0.8</v>
      </c>
      <c r="OV161" s="96">
        <f>HLOOKUP(OV91,'M10'!$C$5:$BX$13,($KG$271+1),FALSE)</f>
        <v>0.8</v>
      </c>
      <c r="OW161" s="96">
        <f>HLOOKUP(OW91,'M10'!$C$5:$BX$13,($KG$271+1),FALSE)</f>
        <v>0.8</v>
      </c>
      <c r="OX161" s="96">
        <f>HLOOKUP(OX91,'M10'!$C$5:$BX$13,($KG$271+1),FALSE)</f>
        <v>0.8</v>
      </c>
      <c r="OY161" s="96">
        <f>HLOOKUP(OY91,'M10'!$C$5:$BX$13,($KG$271+1),FALSE)</f>
        <v>0.8</v>
      </c>
      <c r="OZ161" s="96">
        <f>HLOOKUP(OZ91,'M10'!$C$5:$BX$13,($KG$271+1),FALSE)</f>
        <v>0.8</v>
      </c>
      <c r="PA161" s="96">
        <f>HLOOKUP(PA91,'M10'!$C$5:$BX$13,($KG$271+1),FALSE)</f>
        <v>0.8</v>
      </c>
      <c r="PB161" s="96">
        <f>HLOOKUP(PB91,'M10'!$C$5:$BX$13,($KG$271+1),FALSE)</f>
        <v>0.8</v>
      </c>
      <c r="PC161" s="96">
        <f>HLOOKUP(PC91,'M10'!$C$5:$BX$13,($KG$271+1),FALSE)</f>
        <v>0.8</v>
      </c>
      <c r="PD161" s="96">
        <f>HLOOKUP(PD91,'M10'!$C$5:$BX$13,($KG$271+1),FALSE)</f>
        <v>0.8</v>
      </c>
      <c r="PE161" s="96">
        <f>HLOOKUP(PE91,'M10'!$C$5:$BX$13,($KG$271+1),FALSE)</f>
        <v>0.7</v>
      </c>
      <c r="PF161" s="96">
        <f>HLOOKUP(PF91,'M10'!$C$5:$BX$13,($KG$271+1),FALSE)</f>
        <v>0.7</v>
      </c>
      <c r="PG161" s="96">
        <f>HLOOKUP(PG91,'M10'!$C$5:$BX$13,($KG$271+1),FALSE)</f>
        <v>0.7</v>
      </c>
      <c r="PH161" s="96">
        <f>HLOOKUP(PH91,'M10'!$C$5:$BX$13,($KG$271+1),FALSE)</f>
        <v>0.7</v>
      </c>
    </row>
    <row r="162" spans="1:427" x14ac:dyDescent="0.2">
      <c r="A162" s="92"/>
      <c r="B162" s="92"/>
      <c r="C162" s="92">
        <v>24</v>
      </c>
      <c r="D162" s="98">
        <f t="shared" ref="D162:BE162" si="911">SQRT((D161^2) +(BZ192^2) + 2*D161*BZ192*COS(D221-D61))</f>
        <v>235344.57134770622</v>
      </c>
      <c r="E162" s="98">
        <f t="shared" si="911"/>
        <v>232256.71566293135</v>
      </c>
      <c r="F162" s="98">
        <f t="shared" si="911"/>
        <v>170506.6283999421</v>
      </c>
      <c r="G162" s="98">
        <f t="shared" si="911"/>
        <v>378204.73271733598</v>
      </c>
      <c r="H162" s="98">
        <f t="shared" si="911"/>
        <v>530737.9999863432</v>
      </c>
      <c r="I162" s="98">
        <f t="shared" si="911"/>
        <v>554467.889230898</v>
      </c>
      <c r="J162" s="98">
        <f t="shared" si="911"/>
        <v>505634.61469091591</v>
      </c>
      <c r="K162" s="98">
        <f t="shared" si="911"/>
        <v>446821.11968690209</v>
      </c>
      <c r="L162" s="98">
        <f t="shared" si="911"/>
        <v>399223.64257159276</v>
      </c>
      <c r="M162" s="98">
        <f t="shared" si="911"/>
        <v>387823.98590055713</v>
      </c>
      <c r="N162" s="98">
        <f t="shared" si="911"/>
        <v>405742.89599561505</v>
      </c>
      <c r="O162" s="98">
        <f t="shared" si="911"/>
        <v>437048.05233616033</v>
      </c>
      <c r="P162" s="98">
        <f t="shared" si="911"/>
        <v>469766.83240174688</v>
      </c>
      <c r="Q162" s="98">
        <f t="shared" si="911"/>
        <v>498017.92009623453</v>
      </c>
      <c r="R162" s="98">
        <f t="shared" si="911"/>
        <v>519787.21125297569</v>
      </c>
      <c r="S162" s="98">
        <f t="shared" si="911"/>
        <v>534954.59051230189</v>
      </c>
      <c r="T162" s="98">
        <f t="shared" si="911"/>
        <v>544193.38925882336</v>
      </c>
      <c r="U162" s="98">
        <f t="shared" si="911"/>
        <v>548433.02130994899</v>
      </c>
      <c r="V162" s="98">
        <f t="shared" si="911"/>
        <v>548433.02130994899</v>
      </c>
      <c r="W162" s="98">
        <f t="shared" si="911"/>
        <v>550647.33094550285</v>
      </c>
      <c r="X162" s="98">
        <f t="shared" si="911"/>
        <v>548183.93823852704</v>
      </c>
      <c r="Y162" s="98">
        <f t="shared" si="911"/>
        <v>543918.51190905401</v>
      </c>
      <c r="Z162" s="98">
        <f t="shared" si="911"/>
        <v>538212.19956839434</v>
      </c>
      <c r="AA162" s="98">
        <f t="shared" si="911"/>
        <v>531371.670101139</v>
      </c>
      <c r="AB162" s="98">
        <f t="shared" si="911"/>
        <v>523654.62368658039</v>
      </c>
      <c r="AC162" s="98">
        <f t="shared" si="911"/>
        <v>515275.85724249727</v>
      </c>
      <c r="AD162" s="98">
        <f t="shared" si="911"/>
        <v>506413.21106631757</v>
      </c>
      <c r="AE162" s="98">
        <f t="shared" si="911"/>
        <v>497213.0631559387</v>
      </c>
      <c r="AF162" s="98">
        <f t="shared" si="911"/>
        <v>487795.23126000853</v>
      </c>
      <c r="AG162" s="98">
        <f t="shared" si="911"/>
        <v>478257.25001938868</v>
      </c>
      <c r="AH162" s="98">
        <f t="shared" si="911"/>
        <v>468678.04737808136</v>
      </c>
      <c r="AI162" s="98">
        <f t="shared" si="911"/>
        <v>459121.07192881289</v>
      </c>
      <c r="AJ162" s="98">
        <f t="shared" si="911"/>
        <v>449636.93359216291</v>
      </c>
      <c r="AK162" s="98">
        <f t="shared" si="911"/>
        <v>440265.62147931551</v>
      </c>
      <c r="AL162" s="98">
        <f t="shared" si="911"/>
        <v>431038.3593751181</v>
      </c>
      <c r="AM162" s="98">
        <f t="shared" si="911"/>
        <v>421979.15357862692</v>
      </c>
      <c r="AN162" s="98">
        <f t="shared" si="911"/>
        <v>418286.79477699794</v>
      </c>
      <c r="AO162" s="98">
        <f t="shared" si="911"/>
        <v>393915.70455620694</v>
      </c>
      <c r="AP162" s="98">
        <f t="shared" si="911"/>
        <v>380502.64681989595</v>
      </c>
      <c r="AQ162" s="98">
        <f t="shared" si="911"/>
        <v>366704.12363915058</v>
      </c>
      <c r="AR162" s="98">
        <f t="shared" si="911"/>
        <v>352780.12690928287</v>
      </c>
      <c r="AS162" s="98">
        <f t="shared" si="911"/>
        <v>338942.60825977195</v>
      </c>
      <c r="AT162" s="98">
        <f t="shared" si="911"/>
        <v>325359.59196259582</v>
      </c>
      <c r="AU162" s="98">
        <f t="shared" si="911"/>
        <v>312159.74847381678</v>
      </c>
      <c r="AV162" s="98">
        <f t="shared" si="911"/>
        <v>299772.08249743271</v>
      </c>
      <c r="AW162" s="98">
        <f t="shared" si="911"/>
        <v>287540.00588807464</v>
      </c>
      <c r="AX162" s="98">
        <f t="shared" si="911"/>
        <v>275883.92351623607</v>
      </c>
      <c r="AY162" s="98">
        <f t="shared" si="911"/>
        <v>264823.81856159028</v>
      </c>
      <c r="AZ162" s="98">
        <f t="shared" si="911"/>
        <v>254362.75762615615</v>
      </c>
      <c r="BA162" s="98">
        <f t="shared" si="911"/>
        <v>244490.51509457297</v>
      </c>
      <c r="BB162" s="98">
        <f t="shared" si="911"/>
        <v>235403.10284016325</v>
      </c>
      <c r="BC162" s="98">
        <f t="shared" si="911"/>
        <v>226592.21012059096</v>
      </c>
      <c r="BD162" s="98">
        <f t="shared" si="911"/>
        <v>218289.41283431294</v>
      </c>
      <c r="BE162" s="98">
        <f t="shared" si="911"/>
        <v>210460.55476088566</v>
      </c>
      <c r="BF162" s="98"/>
      <c r="BG162" s="98"/>
      <c r="BH162" s="98"/>
      <c r="BI162" s="98"/>
      <c r="BJ162" s="98"/>
      <c r="BK162" s="98"/>
      <c r="BL162" s="98"/>
      <c r="BM162" s="98"/>
      <c r="BN162" s="98"/>
      <c r="BO162" s="98"/>
      <c r="BP162" s="98"/>
      <c r="BQ162" s="98"/>
      <c r="BR162" s="98"/>
      <c r="BS162" s="98"/>
      <c r="BT162" s="98"/>
      <c r="BU162" s="92"/>
      <c r="BV162" s="92"/>
      <c r="BW162" s="92"/>
      <c r="BX162" s="92"/>
      <c r="BY162" s="92"/>
      <c r="BZ162" s="92">
        <f>HLOOKUP(BZ92,'M10'!$C$5:$BX$13,($EK$143+1),FALSE)</f>
        <v>1</v>
      </c>
      <c r="CA162" s="92">
        <f>HLOOKUP(CA92,'M10'!$C$5:$BX$13,($EK$143+1),FALSE)</f>
        <v>1</v>
      </c>
      <c r="CB162" s="92">
        <f>HLOOKUP(CB92,'M10'!$C$5:$BX$13,($EK$143+1),FALSE)</f>
        <v>1</v>
      </c>
      <c r="CC162" s="92">
        <f>HLOOKUP(CC92,'M10'!$C$5:$BX$13,($EK$143+1),FALSE)</f>
        <v>1</v>
      </c>
      <c r="CD162" s="92">
        <f>HLOOKUP(CD92,'M10'!$C$5:$BX$13,($EK$143+1),FALSE)</f>
        <v>1</v>
      </c>
      <c r="CE162" s="92">
        <f>HLOOKUP(CE92,'M10'!$C$5:$BX$13,($EK$143+1),FALSE)</f>
        <v>1</v>
      </c>
      <c r="CF162" s="92">
        <f>HLOOKUP(CF92,'M10'!$C$5:$BX$13,($EK$143+1),FALSE)</f>
        <v>1</v>
      </c>
      <c r="CG162" s="92">
        <f>HLOOKUP(CG92,'M10'!$C$5:$BX$13,($EK$143+1),FALSE)</f>
        <v>1</v>
      </c>
      <c r="CH162" s="92">
        <f>HLOOKUP(CH92,'M10'!$C$5:$BX$13,($EK$143+1),FALSE)</f>
        <v>1</v>
      </c>
      <c r="CI162" s="92">
        <f>HLOOKUP(CI92,'M10'!$C$5:$BX$13,($EK$143+1),FALSE)</f>
        <v>1</v>
      </c>
      <c r="CJ162" s="92">
        <f>HLOOKUP(CJ92,'M10'!$C$5:$BX$13,($EK$143+1),FALSE)</f>
        <v>1</v>
      </c>
      <c r="CK162" s="92">
        <f>HLOOKUP(CK92,'M10'!$C$5:$BX$13,($EK$143+1),FALSE)</f>
        <v>1</v>
      </c>
      <c r="CL162" s="92">
        <f>HLOOKUP(CL92,'M10'!$C$5:$BX$13,($EK$143+1),FALSE)</f>
        <v>1</v>
      </c>
      <c r="CM162" s="92">
        <f>HLOOKUP(CM92,'M10'!$C$5:$BX$13,($EK$143+1),FALSE)</f>
        <v>1</v>
      </c>
      <c r="CN162" s="92">
        <f>HLOOKUP(CN92,'M10'!$C$5:$BX$13,($EK$143+1),FALSE)</f>
        <v>1</v>
      </c>
      <c r="CO162" s="92">
        <f>HLOOKUP(CO92,'M10'!$C$5:$BX$13,($EK$143+1),FALSE)</f>
        <v>1</v>
      </c>
      <c r="CP162" s="92">
        <f>HLOOKUP(CP92,'M10'!$C$5:$BX$13,($EK$143+1),FALSE)</f>
        <v>1</v>
      </c>
      <c r="CQ162" s="92">
        <f>HLOOKUP(CQ92,'M10'!$C$5:$BX$13,($EK$143+1),FALSE)</f>
        <v>1</v>
      </c>
      <c r="CR162" s="92">
        <f>HLOOKUP(CR92,'M10'!$C$5:$BX$13,($EK$143+1),FALSE)</f>
        <v>1</v>
      </c>
      <c r="CS162" s="92">
        <f>HLOOKUP(CS92,'M10'!$C$5:$BX$13,($EK$143+1),FALSE)</f>
        <v>1</v>
      </c>
      <c r="CT162" s="92">
        <f>HLOOKUP(CT92,'M10'!$C$5:$BX$13,($EK$143+1),FALSE)</f>
        <v>1</v>
      </c>
      <c r="CU162" s="92">
        <f>HLOOKUP(CU92,'M10'!$C$5:$BX$13,($EK$143+1),FALSE)</f>
        <v>1</v>
      </c>
      <c r="CV162" s="92">
        <f>HLOOKUP(CV92,'M10'!$C$5:$BX$13,($EK$143+1),FALSE)</f>
        <v>1</v>
      </c>
      <c r="CW162" s="92">
        <f>HLOOKUP(CW92,'M10'!$C$5:$BX$13,($EK$143+1),FALSE)</f>
        <v>1</v>
      </c>
      <c r="CX162" s="92">
        <f>HLOOKUP(CX92,'M10'!$C$5:$BX$13,($EK$143+1),FALSE)</f>
        <v>1</v>
      </c>
      <c r="CY162" s="92">
        <f>HLOOKUP(CY92,'M10'!$C$5:$BX$13,($EK$143+1),FALSE)</f>
        <v>1</v>
      </c>
      <c r="CZ162" s="92">
        <f>HLOOKUP(CZ92,'M10'!$C$5:$BX$13,($EK$143+1),FALSE)</f>
        <v>1</v>
      </c>
      <c r="DA162" s="92">
        <f>HLOOKUP(DA92,'M10'!$C$5:$BX$13,($EK$143+1),FALSE)</f>
        <v>1</v>
      </c>
      <c r="DB162" s="92">
        <f>HLOOKUP(DB92,'M10'!$C$5:$BX$13,($EK$143+1),FALSE)</f>
        <v>1</v>
      </c>
      <c r="DC162" s="92">
        <f>HLOOKUP(DC92,'M10'!$C$5:$BX$13,($EK$143+1),FALSE)</f>
        <v>1</v>
      </c>
      <c r="DD162" s="92">
        <f>HLOOKUP(DD92,'M10'!$C$5:$BX$13,($EK$143+1),FALSE)</f>
        <v>1</v>
      </c>
      <c r="DE162" s="92">
        <f>HLOOKUP(DE92,'M10'!$C$5:$BX$13,($EK$143+1),FALSE)</f>
        <v>1</v>
      </c>
      <c r="DF162" s="92">
        <f>HLOOKUP(DF92,'M10'!$C$5:$BX$13,($EK$143+1),FALSE)</f>
        <v>1</v>
      </c>
      <c r="DG162" s="92">
        <f>HLOOKUP(DG92,'M10'!$C$5:$BX$13,($EK$143+1),FALSE)</f>
        <v>1</v>
      </c>
      <c r="DH162" s="92">
        <f>HLOOKUP(DH92,'M10'!$C$5:$BX$13,($EK$143+1),FALSE)</f>
        <v>1</v>
      </c>
      <c r="DI162" s="92">
        <f>HLOOKUP(DI92,'M10'!$C$5:$BX$13,($EK$143+1),FALSE)</f>
        <v>1</v>
      </c>
      <c r="DJ162" s="92">
        <f>HLOOKUP(DJ92,'M10'!$C$5:$BX$13,($EK$143+1),FALSE)</f>
        <v>1</v>
      </c>
      <c r="DK162" s="92">
        <f>HLOOKUP(DK92,'M10'!$C$5:$BX$13,($EK$143+1),FALSE)</f>
        <v>1</v>
      </c>
      <c r="DL162" s="92">
        <f>HLOOKUP(DL92,'M10'!$C$5:$BX$13,($EK$143+1),FALSE)</f>
        <v>1</v>
      </c>
      <c r="DM162" s="92">
        <f>HLOOKUP(DM92,'M10'!$C$5:$BX$13,($EK$143+1),FALSE)</f>
        <v>1</v>
      </c>
      <c r="DN162" s="92">
        <f>HLOOKUP(DN92,'M10'!$C$5:$BX$13,($EK$143+1),FALSE)</f>
        <v>1</v>
      </c>
      <c r="DO162" s="92">
        <f>HLOOKUP(DO92,'M10'!$C$5:$BX$13,($EK$143+1),FALSE)</f>
        <v>1</v>
      </c>
      <c r="DP162" s="92">
        <f>HLOOKUP(DP92,'M10'!$C$5:$BX$13,($EK$143+1),FALSE)</f>
        <v>1</v>
      </c>
      <c r="DQ162" s="92">
        <f>HLOOKUP(DQ92,'M10'!$C$5:$BX$13,($EK$143+1),FALSE)</f>
        <v>1</v>
      </c>
      <c r="DR162" s="92">
        <f>HLOOKUP(DR92,'M10'!$C$5:$BX$13,($EK$143+1),FALSE)</f>
        <v>0.95</v>
      </c>
      <c r="DS162" s="92">
        <f>HLOOKUP(DS92,'M10'!$C$5:$BX$13,($EK$143+1),FALSE)</f>
        <v>0.95</v>
      </c>
      <c r="DT162" s="92">
        <f>HLOOKUP(DT92,'M10'!$C$5:$BX$13,($EK$143+1),FALSE)</f>
        <v>0.95</v>
      </c>
      <c r="DU162" s="92">
        <f>HLOOKUP(DU92,'M10'!$C$5:$BX$13,($EK$143+1),FALSE)</f>
        <v>0.95</v>
      </c>
      <c r="DV162" s="92">
        <f>HLOOKUP(DV92,'M10'!$C$5:$BX$13,($EK$143+1),FALSE)</f>
        <v>0.95</v>
      </c>
      <c r="DW162" s="92">
        <f>HLOOKUP(DW92,'M10'!$C$5:$BX$13,($EK$143+1),FALSE)</f>
        <v>0.95</v>
      </c>
      <c r="DX162" s="92">
        <f>HLOOKUP(DX92,'M10'!$C$5:$BX$13,($EK$143+1),FALSE)</f>
        <v>0.95</v>
      </c>
      <c r="DY162" s="92">
        <f>HLOOKUP(DY92,'M10'!$C$5:$BX$13,($EK$143+1),FALSE)</f>
        <v>0.95</v>
      </c>
      <c r="DZ162" s="92">
        <f>HLOOKUP(DZ92,'M10'!$C$5:$BX$13,($EK$143+1),FALSE)</f>
        <v>0.95</v>
      </c>
      <c r="EA162" s="92">
        <f>HLOOKUP(EA92,'M10'!$C$5:$BX$13,($EK$143+1),FALSE)</f>
        <v>0.95</v>
      </c>
      <c r="EB162" s="92"/>
      <c r="EC162" s="92"/>
      <c r="ED162" s="92"/>
      <c r="EE162" s="92"/>
      <c r="EF162" s="92"/>
      <c r="EG162" s="92"/>
      <c r="EH162" s="92"/>
      <c r="EI162" s="92"/>
      <c r="EJ162" s="92"/>
      <c r="EK162" s="92"/>
      <c r="EL162" s="92"/>
      <c r="EM162" s="92"/>
      <c r="EN162" s="92"/>
      <c r="EO162" s="92"/>
      <c r="EP162" s="92"/>
      <c r="EU162" s="94"/>
      <c r="EV162" s="94"/>
      <c r="EW162" s="94"/>
      <c r="EX162" s="102">
        <v>24</v>
      </c>
      <c r="EY162" s="99">
        <f t="shared" ref="EY162:GZ162" si="912">SQRT((EY161^2) +(HW192^2) + 2*EY161*HW192*COS(EY221-EY61))</f>
        <v>167554.24447400492</v>
      </c>
      <c r="EZ162" s="99">
        <f t="shared" si="912"/>
        <v>235036.93509471705</v>
      </c>
      <c r="FA162" s="99">
        <f t="shared" si="912"/>
        <v>129138.41981932175</v>
      </c>
      <c r="FB162" s="99">
        <f t="shared" si="912"/>
        <v>232354.02400746365</v>
      </c>
      <c r="FC162" s="99">
        <f t="shared" si="912"/>
        <v>171863.21854427815</v>
      </c>
      <c r="FD162" s="99">
        <f t="shared" si="912"/>
        <v>310736.18261525867</v>
      </c>
      <c r="FE162" s="99">
        <f t="shared" si="912"/>
        <v>365310.17044544697</v>
      </c>
      <c r="FF162" s="99">
        <f t="shared" si="912"/>
        <v>324353.36286728078</v>
      </c>
      <c r="FG162" s="99">
        <f t="shared" si="912"/>
        <v>309481.97257543064</v>
      </c>
      <c r="FH162" s="99">
        <f t="shared" si="912"/>
        <v>369118.95844656799</v>
      </c>
      <c r="FI162" s="99">
        <f t="shared" si="912"/>
        <v>440377.69969258556</v>
      </c>
      <c r="FJ162" s="99">
        <f t="shared" si="912"/>
        <v>474153.48735014495</v>
      </c>
      <c r="FK162" s="99">
        <f t="shared" si="912"/>
        <v>474981.9339838241</v>
      </c>
      <c r="FL162" s="99">
        <f t="shared" si="912"/>
        <v>452011.81398476718</v>
      </c>
      <c r="FM162" s="99">
        <f t="shared" si="912"/>
        <v>419272.45906274719</v>
      </c>
      <c r="FN162" s="99">
        <f t="shared" si="912"/>
        <v>381507.21342990641</v>
      </c>
      <c r="FO162" s="99">
        <f t="shared" si="912"/>
        <v>343514.64797438198</v>
      </c>
      <c r="FP162" s="99">
        <f t="shared" si="912"/>
        <v>316972.82891887921</v>
      </c>
      <c r="FQ162" s="99">
        <f t="shared" si="912"/>
        <v>316972.82891887921</v>
      </c>
      <c r="FR162" s="99">
        <f t="shared" si="912"/>
        <v>289204.15092710149</v>
      </c>
      <c r="FS162" s="99">
        <f t="shared" si="912"/>
        <v>283583.36509002378</v>
      </c>
      <c r="FT162" s="99">
        <f t="shared" si="912"/>
        <v>281951.43796284747</v>
      </c>
      <c r="FU162" s="99">
        <f t="shared" si="912"/>
        <v>283034.44155255007</v>
      </c>
      <c r="FV162" s="99">
        <f t="shared" si="912"/>
        <v>285734.11730232462</v>
      </c>
      <c r="FW162" s="99">
        <f t="shared" si="912"/>
        <v>289209.49306158489</v>
      </c>
      <c r="FX162" s="99">
        <f t="shared" si="912"/>
        <v>292871.21182312886</v>
      </c>
      <c r="FY162" s="99">
        <f t="shared" si="912"/>
        <v>296427.24818712921</v>
      </c>
      <c r="FZ162" s="99">
        <f t="shared" si="912"/>
        <v>299536.12372995703</v>
      </c>
      <c r="GA162" s="99">
        <f t="shared" si="912"/>
        <v>302095.86784781917</v>
      </c>
      <c r="GB162" s="99">
        <f t="shared" si="912"/>
        <v>304056.64955918916</v>
      </c>
      <c r="GC162" s="99">
        <f t="shared" si="912"/>
        <v>305902.83161993901</v>
      </c>
      <c r="GD162" s="99">
        <f t="shared" si="912"/>
        <v>306639.54040888476</v>
      </c>
      <c r="GE162" s="99">
        <f t="shared" si="912"/>
        <v>306834.34963272285</v>
      </c>
      <c r="GF162" s="99">
        <f t="shared" si="912"/>
        <v>306535.30367165629</v>
      </c>
      <c r="GG162" s="99">
        <f t="shared" si="912"/>
        <v>305793.0189121117</v>
      </c>
      <c r="GH162" s="99">
        <f t="shared" si="912"/>
        <v>304657.5673863407</v>
      </c>
      <c r="GI162" s="99">
        <f t="shared" si="912"/>
        <v>330954.7845537914</v>
      </c>
      <c r="GJ162" s="99">
        <f t="shared" si="912"/>
        <v>340540.53055136272</v>
      </c>
      <c r="GK162" s="99">
        <f t="shared" si="912"/>
        <v>340665.54707994423</v>
      </c>
      <c r="GL162" s="99">
        <f t="shared" si="912"/>
        <v>337845.99454767781</v>
      </c>
      <c r="GM162" s="99">
        <f t="shared" si="912"/>
        <v>332781.40136198653</v>
      </c>
      <c r="GN162" s="99">
        <f t="shared" si="912"/>
        <v>324497.30242416181</v>
      </c>
      <c r="GO162" s="99">
        <f t="shared" si="912"/>
        <v>313556.86109371285</v>
      </c>
      <c r="GP162" s="99">
        <f t="shared" si="912"/>
        <v>301408.64628285519</v>
      </c>
      <c r="GQ162" s="99">
        <f t="shared" si="912"/>
        <v>287238.57659583649</v>
      </c>
      <c r="GR162" s="99">
        <f t="shared" si="912"/>
        <v>272072.99729951395</v>
      </c>
      <c r="GS162" s="99">
        <f t="shared" si="912"/>
        <v>256785.85426502596</v>
      </c>
      <c r="GT162" s="99">
        <f t="shared" si="912"/>
        <v>240256.35287776854</v>
      </c>
      <c r="GU162" s="99">
        <f t="shared" si="912"/>
        <v>224257.47343228667</v>
      </c>
      <c r="GV162" s="99">
        <f t="shared" si="912"/>
        <v>209229.89901687313</v>
      </c>
      <c r="GW162" s="99">
        <f t="shared" si="912"/>
        <v>194678.16536685289</v>
      </c>
      <c r="GX162" s="99">
        <f t="shared" si="912"/>
        <v>180821.27592415398</v>
      </c>
      <c r="GY162" s="99">
        <f t="shared" si="912"/>
        <v>168941.14587814573</v>
      </c>
      <c r="GZ162" s="99">
        <f t="shared" si="912"/>
        <v>157152.51364881813</v>
      </c>
      <c r="HA162" s="99"/>
      <c r="HB162" s="99"/>
      <c r="HC162" s="99"/>
      <c r="HD162" s="99"/>
      <c r="HE162" s="99"/>
      <c r="HF162" s="99"/>
      <c r="HG162" s="99"/>
      <c r="HH162" s="99"/>
      <c r="HI162" s="99"/>
      <c r="HJ162" s="99"/>
      <c r="HK162" s="99"/>
      <c r="HL162" s="99"/>
      <c r="HM162" s="99"/>
      <c r="HN162" s="99"/>
      <c r="HO162" s="99"/>
      <c r="HP162" s="99"/>
      <c r="HQ162" s="99"/>
      <c r="HR162" s="94"/>
      <c r="HS162" s="94"/>
      <c r="HT162" s="94"/>
      <c r="HU162" s="94"/>
      <c r="HV162" s="94"/>
      <c r="HW162" s="94">
        <f>HLOOKUP(HW92,'M10'!$C$5:$BX$13,($KA$141+1),FALSE)</f>
        <v>1</v>
      </c>
      <c r="HX162" s="94">
        <f>HLOOKUP(HX92,'M10'!$C$5:$BX$13,($KA$141+1),FALSE)</f>
        <v>1</v>
      </c>
      <c r="HY162" s="94">
        <f>HLOOKUP(HY92,'M10'!$C$5:$BX$13,($KA$141+1),FALSE)</f>
        <v>1</v>
      </c>
      <c r="HZ162" s="94">
        <f>HLOOKUP(HZ92,'M10'!$C$5:$BX$13,($KA$141+1),FALSE)</f>
        <v>1</v>
      </c>
      <c r="IA162" s="94">
        <f>HLOOKUP(IA92,'M10'!$C$5:$BX$13,($KA$141+1),FALSE)</f>
        <v>1</v>
      </c>
      <c r="IB162" s="94">
        <f>HLOOKUP(IB92,'M10'!$C$5:$BX$13,($KA$141+1),FALSE)</f>
        <v>1</v>
      </c>
      <c r="IC162" s="94">
        <f>HLOOKUP(IC92,'M10'!$C$5:$BX$13,($KA$141+1),FALSE)</f>
        <v>1</v>
      </c>
      <c r="ID162" s="94">
        <f>HLOOKUP(ID92,'M10'!$C$5:$BX$13,($KA$141+1),FALSE)</f>
        <v>1</v>
      </c>
      <c r="IE162" s="94">
        <f>HLOOKUP(IE92,'M10'!$C$5:$BX$13,($KA$141+1),FALSE)</f>
        <v>1</v>
      </c>
      <c r="IF162" s="94">
        <f>HLOOKUP(IF92,'M10'!$C$5:$BX$13,($KA$141+1),FALSE)</f>
        <v>1</v>
      </c>
      <c r="IG162" s="94">
        <f>HLOOKUP(IG92,'M10'!$C$5:$BX$13,($KA$141+1),FALSE)</f>
        <v>1</v>
      </c>
      <c r="IH162" s="94">
        <f>HLOOKUP(IH92,'M10'!$C$5:$BX$13,($KA$141+1),FALSE)</f>
        <v>0.95</v>
      </c>
      <c r="II162" s="94">
        <f>HLOOKUP(II92,'M10'!$C$5:$BX$13,($KA$141+1),FALSE)</f>
        <v>0.95</v>
      </c>
      <c r="IJ162" s="94">
        <f>HLOOKUP(IJ92,'M10'!$C$5:$BX$13,($KA$141+1),FALSE)</f>
        <v>0.95</v>
      </c>
      <c r="IK162" s="94">
        <f>HLOOKUP(IK92,'M10'!$C$5:$BX$13,($KA$141+1),FALSE)</f>
        <v>0.95</v>
      </c>
      <c r="IL162" s="94">
        <f>HLOOKUP(IL92,'M10'!$C$5:$BX$13,($KA$141+1),FALSE)</f>
        <v>0.95</v>
      </c>
      <c r="IM162" s="94">
        <f>HLOOKUP(IM92,'M10'!$C$5:$BX$13,($KA$141+1),FALSE)</f>
        <v>0.95</v>
      </c>
      <c r="IN162" s="94">
        <f>HLOOKUP(IN92,'M10'!$C$5:$BX$13,($KA$141+1),FALSE)</f>
        <v>0.95</v>
      </c>
      <c r="IO162" s="94">
        <f>HLOOKUP(IO92,'M10'!$C$5:$BX$13,($KA$141+1),FALSE)</f>
        <v>0.95</v>
      </c>
      <c r="IP162" s="94">
        <f>HLOOKUP(IP92,'M10'!$C$5:$BX$13,($KA$141+1),FALSE)</f>
        <v>0.95</v>
      </c>
      <c r="IQ162" s="94">
        <f>HLOOKUP(IQ92,'M10'!$C$5:$BX$13,($KA$141+1),FALSE)</f>
        <v>0.95</v>
      </c>
      <c r="IR162" s="94">
        <f>HLOOKUP(IR92,'M10'!$C$5:$BX$13,($KA$141+1),FALSE)</f>
        <v>0.95</v>
      </c>
      <c r="IS162" s="94">
        <f>HLOOKUP(IS92,'M10'!$C$5:$BX$13,($KA$141+1),FALSE)</f>
        <v>0.95</v>
      </c>
      <c r="IT162" s="94">
        <f>HLOOKUP(IT92,'M10'!$C$5:$BX$13,($KA$141+1),FALSE)</f>
        <v>0.95</v>
      </c>
      <c r="IU162" s="94">
        <f>HLOOKUP(IU92,'M10'!$C$5:$BX$13,($KA$141+1),FALSE)</f>
        <v>0.95</v>
      </c>
      <c r="IV162" s="94">
        <f>HLOOKUP(IV92,'M10'!$C$5:$BX$13,($KA$141+1),FALSE)</f>
        <v>0.95</v>
      </c>
      <c r="IW162" s="94">
        <f>HLOOKUP(IW92,'M10'!$C$5:$BX$13,($KA$141+1),FALSE)</f>
        <v>0.95</v>
      </c>
      <c r="IX162" s="94">
        <f>HLOOKUP(IX92,'M10'!$C$5:$BX$13,($KA$141+1),FALSE)</f>
        <v>0.95</v>
      </c>
      <c r="IY162" s="94">
        <f>HLOOKUP(IY92,'M10'!$C$5:$BX$13,($KA$141+1),FALSE)</f>
        <v>0.95</v>
      </c>
      <c r="IZ162" s="94">
        <f>HLOOKUP(IZ92,'M10'!$C$5:$BX$13,($KA$141+1),FALSE)</f>
        <v>0.95</v>
      </c>
      <c r="JA162" s="94">
        <f>HLOOKUP(JA92,'M10'!$C$5:$BX$13,($KA$141+1),FALSE)</f>
        <v>0.9</v>
      </c>
      <c r="JB162" s="94">
        <f>HLOOKUP(JB92,'M10'!$C$5:$BX$13,($KA$141+1),FALSE)</f>
        <v>0.9</v>
      </c>
      <c r="JC162" s="94">
        <f>HLOOKUP(JC92,'M10'!$C$5:$BX$13,($KA$141+1),FALSE)</f>
        <v>0.9</v>
      </c>
      <c r="JD162" s="94">
        <f>HLOOKUP(JD92,'M10'!$C$5:$BX$13,($KA$141+1),FALSE)</f>
        <v>0.9</v>
      </c>
      <c r="JE162" s="94">
        <f>HLOOKUP(JE92,'M10'!$C$5:$BX$13,($KA$141+1),FALSE)</f>
        <v>0.9</v>
      </c>
      <c r="JF162" s="94">
        <f>HLOOKUP(JF92,'M10'!$C$5:$BX$13,($KA$141+1),FALSE)</f>
        <v>0.9</v>
      </c>
      <c r="JG162" s="94">
        <f>HLOOKUP(JG92,'M10'!$C$5:$BX$13,($KA$141+1),FALSE)</f>
        <v>0.9</v>
      </c>
      <c r="JH162" s="94">
        <f>HLOOKUP(JH92,'M10'!$C$5:$BX$13,($KA$141+1),FALSE)</f>
        <v>0.9</v>
      </c>
      <c r="JI162" s="94">
        <f>HLOOKUP(JI92,'M10'!$C$5:$BX$13,($KA$141+1),FALSE)</f>
        <v>0.9</v>
      </c>
      <c r="JJ162" s="94">
        <f>HLOOKUP(JJ92,'M10'!$C$5:$BX$13,($KA$141+1),FALSE)</f>
        <v>0.9</v>
      </c>
      <c r="JK162" s="94">
        <f>HLOOKUP(JK92,'M10'!$C$5:$BX$13,($KA$141+1),FALSE)</f>
        <v>0.9</v>
      </c>
      <c r="JL162" s="94">
        <f>HLOOKUP(JL92,'M10'!$C$5:$BX$13,($KA$141+1),FALSE)</f>
        <v>0.9</v>
      </c>
      <c r="JM162" s="94">
        <f>HLOOKUP(JM92,'M10'!$C$5:$BX$13,($KA$141+1),FALSE)</f>
        <v>0.9</v>
      </c>
      <c r="JN162" s="94">
        <f>HLOOKUP(JN92,'M10'!$C$5:$BX$13,($KA$141+1),FALSE)</f>
        <v>0.9</v>
      </c>
      <c r="JO162" s="94">
        <f>HLOOKUP(JO92,'M10'!$C$5:$BX$13,($KA$141+1),FALSE)</f>
        <v>0.85</v>
      </c>
      <c r="JP162" s="94">
        <f>HLOOKUP(JP92,'M10'!$C$5:$BX$13,($KA$141+1),FALSE)</f>
        <v>0.85</v>
      </c>
      <c r="JQ162" s="94">
        <f>HLOOKUP(JQ92,'M10'!$C$5:$BX$13,($KA$141+1),FALSE)</f>
        <v>0.85</v>
      </c>
      <c r="JR162" s="94">
        <f>HLOOKUP(JR92,'M10'!$C$5:$BX$13,($KA$141+1),FALSE)</f>
        <v>0.85</v>
      </c>
      <c r="JS162" s="94">
        <f>HLOOKUP(JS92,'M10'!$C$5:$BX$13,($KA$141+1),FALSE)</f>
        <v>0.85</v>
      </c>
      <c r="JT162" s="94">
        <f>HLOOKUP(JT92,'M10'!$C$5:$BX$13,($KA$141+1),FALSE)</f>
        <v>0.85</v>
      </c>
      <c r="JU162" s="94">
        <f>HLOOKUP(JU92,'M10'!$C$5:$BX$13,($KA$141+1),FALSE)</f>
        <v>0.85</v>
      </c>
      <c r="JV162" s="94">
        <f>HLOOKUP(JV92,'M10'!$C$5:$BX$13,($KA$141+1),FALSE)</f>
        <v>0.85</v>
      </c>
      <c r="JW162" s="94">
        <f>HLOOKUP(JW92,'M10'!$C$5:$BX$13,($KA$141+1),FALSE)</f>
        <v>0.85</v>
      </c>
      <c r="JX162" s="94">
        <f>HLOOKUP(JX92,'M10'!$C$5:$BX$13,($KA$141+1),FALSE)</f>
        <v>0.85</v>
      </c>
      <c r="JY162" s="94"/>
      <c r="JZ162" s="94"/>
      <c r="KA162" s="94"/>
      <c r="KH162" s="96">
        <v>24</v>
      </c>
      <c r="KI162" s="100">
        <f t="shared" ref="KI162:MJ162" si="913">SQRT((KI161^2) +(NG192^2) + 2*KI161*NG192*COS(KI221-KI61))</f>
        <v>55232.85505915845</v>
      </c>
      <c r="KJ162" s="100">
        <f t="shared" si="913"/>
        <v>86017.289953871295</v>
      </c>
      <c r="KK162" s="100">
        <f t="shared" si="913"/>
        <v>196438.85114072167</v>
      </c>
      <c r="KL162" s="100">
        <f t="shared" si="913"/>
        <v>187401.2356545268</v>
      </c>
      <c r="KM162" s="100">
        <f t="shared" si="913"/>
        <v>140454.09173223624</v>
      </c>
      <c r="KN162" s="100">
        <f t="shared" si="913"/>
        <v>176697.63471419987</v>
      </c>
      <c r="KO162" s="100">
        <f t="shared" si="913"/>
        <v>212426.23985682556</v>
      </c>
      <c r="KP162" s="100">
        <f t="shared" si="913"/>
        <v>226902.50514067221</v>
      </c>
      <c r="KQ162" s="100">
        <f t="shared" si="913"/>
        <v>232023.68855186654</v>
      </c>
      <c r="KR162" s="100">
        <f t="shared" si="913"/>
        <v>281912.20697440603</v>
      </c>
      <c r="KS162" s="100">
        <f t="shared" si="913"/>
        <v>249005.79686222775</v>
      </c>
      <c r="KT162" s="100">
        <f t="shared" si="913"/>
        <v>219780.00737384005</v>
      </c>
      <c r="KU162" s="100">
        <f t="shared" si="913"/>
        <v>241496.92170932205</v>
      </c>
      <c r="KV162" s="100">
        <f t="shared" si="913"/>
        <v>264714.03274365346</v>
      </c>
      <c r="KW162" s="100">
        <f t="shared" si="913"/>
        <v>257188.11922247487</v>
      </c>
      <c r="KX162" s="100">
        <f t="shared" si="913"/>
        <v>238359.23990790022</v>
      </c>
      <c r="KY162" s="100">
        <f t="shared" si="913"/>
        <v>215098.4984212757</v>
      </c>
      <c r="KZ162" s="100">
        <f t="shared" si="913"/>
        <v>199027.00732667526</v>
      </c>
      <c r="LA162" s="100">
        <f t="shared" si="913"/>
        <v>199027.00732667526</v>
      </c>
      <c r="LB162" s="100">
        <f t="shared" si="913"/>
        <v>211922.69426456268</v>
      </c>
      <c r="LC162" s="100">
        <f t="shared" si="913"/>
        <v>226138.23994452294</v>
      </c>
      <c r="LD162" s="100">
        <f t="shared" si="913"/>
        <v>238548.87639365954</v>
      </c>
      <c r="LE162" s="100">
        <f t="shared" si="913"/>
        <v>246700.10671897349</v>
      </c>
      <c r="LF162" s="100">
        <f t="shared" si="913"/>
        <v>249838.86409300345</v>
      </c>
      <c r="LG162" s="100">
        <f t="shared" si="913"/>
        <v>248199.59937852054</v>
      </c>
      <c r="LH162" s="100">
        <f t="shared" si="913"/>
        <v>242513.93294746598</v>
      </c>
      <c r="LI162" s="100">
        <f t="shared" si="913"/>
        <v>233947.71279302647</v>
      </c>
      <c r="LJ162" s="100">
        <f t="shared" si="913"/>
        <v>222519.93599266442</v>
      </c>
      <c r="LK162" s="100">
        <f t="shared" si="913"/>
        <v>209886.43087928533</v>
      </c>
      <c r="LL162" s="100">
        <f t="shared" si="913"/>
        <v>196837.74002810699</v>
      </c>
      <c r="LM162" s="100">
        <f t="shared" si="913"/>
        <v>184354.81369280681</v>
      </c>
      <c r="LN162" s="100">
        <f t="shared" si="913"/>
        <v>172374.2269222505</v>
      </c>
      <c r="LO162" s="100">
        <f t="shared" si="913"/>
        <v>161541.44812824792</v>
      </c>
      <c r="LP162" s="100">
        <f t="shared" si="913"/>
        <v>152140.82372379565</v>
      </c>
      <c r="LQ162" s="100">
        <f t="shared" si="913"/>
        <v>144343.17885864188</v>
      </c>
      <c r="LR162" s="100">
        <f t="shared" si="913"/>
        <v>138210.64644448596</v>
      </c>
      <c r="LS162" s="100">
        <f t="shared" si="913"/>
        <v>148321.25791510087</v>
      </c>
      <c r="LT162" s="100">
        <f t="shared" si="913"/>
        <v>189783.55208441542</v>
      </c>
      <c r="LU162" s="100">
        <f t="shared" si="913"/>
        <v>207641.89425835962</v>
      </c>
      <c r="LV162" s="100">
        <f t="shared" si="913"/>
        <v>218293.60864184177</v>
      </c>
      <c r="LW162" s="100">
        <f t="shared" si="913"/>
        <v>219277.33389540517</v>
      </c>
      <c r="LX162" s="100">
        <f t="shared" si="913"/>
        <v>215356.27247683628</v>
      </c>
      <c r="LY162" s="100">
        <f t="shared" si="913"/>
        <v>207470.95120980774</v>
      </c>
      <c r="LZ162" s="100">
        <f t="shared" si="913"/>
        <v>196537.62313971767</v>
      </c>
      <c r="MA162" s="100">
        <f t="shared" si="913"/>
        <v>188879.32265877741</v>
      </c>
      <c r="MB162" s="100">
        <f t="shared" si="913"/>
        <v>181752.93465833136</v>
      </c>
      <c r="MC162" s="100">
        <f t="shared" si="913"/>
        <v>174553.98132146988</v>
      </c>
      <c r="MD162" s="100">
        <f t="shared" si="913"/>
        <v>168408.80045464015</v>
      </c>
      <c r="ME162" s="100">
        <f t="shared" si="913"/>
        <v>161818.98456289904</v>
      </c>
      <c r="MF162" s="100">
        <f t="shared" si="913"/>
        <v>153141.45499018577</v>
      </c>
      <c r="MG162" s="100">
        <f t="shared" si="913"/>
        <v>144132.62120467817</v>
      </c>
      <c r="MH162" s="100">
        <f t="shared" si="913"/>
        <v>134602.87405034169</v>
      </c>
      <c r="MI162" s="100">
        <f t="shared" si="913"/>
        <v>123044.19636767427</v>
      </c>
      <c r="MJ162" s="100">
        <f t="shared" si="913"/>
        <v>114369.72878947025</v>
      </c>
      <c r="MK162" s="100"/>
      <c r="ML162" s="100"/>
      <c r="MM162" s="100"/>
      <c r="MN162" s="100"/>
      <c r="MO162" s="100"/>
      <c r="MP162" s="100"/>
      <c r="MQ162" s="100"/>
      <c r="MR162" s="100"/>
      <c r="MS162" s="100"/>
      <c r="MT162" s="100"/>
      <c r="MU162" s="100"/>
      <c r="MV162" s="100"/>
      <c r="MW162" s="100"/>
      <c r="MX162" s="100"/>
      <c r="MY162" s="100"/>
      <c r="MZ162" s="100"/>
      <c r="NA162" s="100"/>
      <c r="NG162" s="96">
        <f>HLOOKUP(NG92,'M10'!$C$5:$BX$13,($KG$271+1),FALSE)</f>
        <v>1</v>
      </c>
      <c r="NH162" s="96">
        <f>HLOOKUP(NH92,'M10'!$C$5:$BX$13,($KG$271+1),FALSE)</f>
        <v>1</v>
      </c>
      <c r="NI162" s="96">
        <f>HLOOKUP(NI92,'M10'!$C$5:$BX$13,($KG$271+1),FALSE)</f>
        <v>1</v>
      </c>
      <c r="NJ162" s="96">
        <f>HLOOKUP(NJ92,'M10'!$C$5:$BX$13,($KG$271+1),FALSE)</f>
        <v>1</v>
      </c>
      <c r="NK162" s="96">
        <f>HLOOKUP(NK92,'M10'!$C$5:$BX$13,($KG$271+1),FALSE)</f>
        <v>1</v>
      </c>
      <c r="NL162" s="96">
        <f>HLOOKUP(NL92,'M10'!$C$5:$BX$13,($KG$271+1),FALSE)</f>
        <v>1</v>
      </c>
      <c r="NM162" s="96">
        <f>HLOOKUP(NM92,'M10'!$C$5:$BX$13,($KG$271+1),FALSE)</f>
        <v>1</v>
      </c>
      <c r="NN162" s="96">
        <f>HLOOKUP(NN92,'M10'!$C$5:$BX$13,($KG$271+1),FALSE)</f>
        <v>1</v>
      </c>
      <c r="NO162" s="96">
        <f>HLOOKUP(NO92,'M10'!$C$5:$BX$13,($KG$271+1),FALSE)</f>
        <v>1</v>
      </c>
      <c r="NP162" s="96">
        <f>HLOOKUP(NP92,'M10'!$C$5:$BX$13,($KG$271+1),FALSE)</f>
        <v>1</v>
      </c>
      <c r="NQ162" s="96">
        <f>HLOOKUP(NQ92,'M10'!$C$5:$BX$13,($KG$271+1),FALSE)</f>
        <v>1</v>
      </c>
      <c r="NR162" s="96">
        <f>HLOOKUP(NR92,'M10'!$C$5:$BX$13,($KG$271+1),FALSE)</f>
        <v>0.85</v>
      </c>
      <c r="NS162" s="96">
        <f>HLOOKUP(NS92,'M10'!$C$5:$BX$13,($KG$271+1),FALSE)</f>
        <v>0.85</v>
      </c>
      <c r="NT162" s="96">
        <f>HLOOKUP(NT92,'M10'!$C$5:$BX$13,($KG$271+1),FALSE)</f>
        <v>0.85</v>
      </c>
      <c r="NU162" s="96">
        <f>HLOOKUP(NU92,'M10'!$C$5:$BX$13,($KG$271+1),FALSE)</f>
        <v>0.85</v>
      </c>
      <c r="NV162" s="96">
        <f>HLOOKUP(NV92,'M10'!$C$5:$BX$13,($KG$271+1),FALSE)</f>
        <v>0.85</v>
      </c>
      <c r="NW162" s="96">
        <f>HLOOKUP(NW92,'M10'!$C$5:$BX$13,($KG$271+1),FALSE)</f>
        <v>0.85</v>
      </c>
      <c r="NX162" s="96">
        <f>HLOOKUP(NX92,'M10'!$C$5:$BX$13,($KG$271+1),FALSE)</f>
        <v>0.85</v>
      </c>
      <c r="NY162" s="96">
        <f>HLOOKUP(NY92,'M10'!$C$5:$BX$13,($KG$271+1),FALSE)</f>
        <v>0.85</v>
      </c>
      <c r="NZ162" s="96">
        <f>HLOOKUP(NZ92,'M10'!$C$5:$BX$13,($KG$271+1),FALSE)</f>
        <v>0.85</v>
      </c>
      <c r="OA162" s="96">
        <f>HLOOKUP(OA92,'M10'!$C$5:$BX$13,($KG$271+1),FALSE)</f>
        <v>0.85</v>
      </c>
      <c r="OB162" s="96">
        <f>HLOOKUP(OB92,'M10'!$C$5:$BX$13,($KG$271+1),FALSE)</f>
        <v>0.85</v>
      </c>
      <c r="OC162" s="96">
        <f>HLOOKUP(OC92,'M10'!$C$5:$BX$13,($KG$271+1),FALSE)</f>
        <v>0.85</v>
      </c>
      <c r="OD162" s="96">
        <f>HLOOKUP(OD92,'M10'!$C$5:$BX$13,($KG$271+1),FALSE)</f>
        <v>0.85</v>
      </c>
      <c r="OE162" s="96">
        <f>HLOOKUP(OE92,'M10'!$C$5:$BX$13,($KG$271+1),FALSE)</f>
        <v>0.85</v>
      </c>
      <c r="OF162" s="96">
        <f>HLOOKUP(OF92,'M10'!$C$5:$BX$13,($KG$271+1),FALSE)</f>
        <v>0.85</v>
      </c>
      <c r="OG162" s="96">
        <f>HLOOKUP(OG92,'M10'!$C$5:$BX$13,($KG$271+1),FALSE)</f>
        <v>0.85</v>
      </c>
      <c r="OH162" s="96">
        <f>HLOOKUP(OH92,'M10'!$C$5:$BX$13,($KG$271+1),FALSE)</f>
        <v>0.85</v>
      </c>
      <c r="OI162" s="96">
        <f>HLOOKUP(OI92,'M10'!$C$5:$BX$13,($KG$271+1),FALSE)</f>
        <v>0.85</v>
      </c>
      <c r="OJ162" s="96">
        <f>HLOOKUP(OJ92,'M10'!$C$5:$BX$13,($KG$271+1),FALSE)</f>
        <v>0.85</v>
      </c>
      <c r="OK162" s="96">
        <f>HLOOKUP(OK92,'M10'!$C$5:$BX$13,($KG$271+1),FALSE)</f>
        <v>0.8</v>
      </c>
      <c r="OL162" s="96">
        <f>HLOOKUP(OL92,'M10'!$C$5:$BX$13,($KG$271+1),FALSE)</f>
        <v>0.8</v>
      </c>
      <c r="OM162" s="96">
        <f>HLOOKUP(OM92,'M10'!$C$5:$BX$13,($KG$271+1),FALSE)</f>
        <v>0.8</v>
      </c>
      <c r="ON162" s="96">
        <f>HLOOKUP(ON92,'M10'!$C$5:$BX$13,($KG$271+1),FALSE)</f>
        <v>0.8</v>
      </c>
      <c r="OO162" s="96">
        <f>HLOOKUP(OO92,'M10'!$C$5:$BX$13,($KG$271+1),FALSE)</f>
        <v>0.8</v>
      </c>
      <c r="OP162" s="96">
        <f>HLOOKUP(OP92,'M10'!$C$5:$BX$13,($KG$271+1),FALSE)</f>
        <v>0.8</v>
      </c>
      <c r="OQ162" s="96">
        <f>HLOOKUP(OQ92,'M10'!$C$5:$BX$13,($KG$271+1),FALSE)</f>
        <v>0.8</v>
      </c>
      <c r="OR162" s="96">
        <f>HLOOKUP(OR92,'M10'!$C$5:$BX$13,($KG$271+1),FALSE)</f>
        <v>0.8</v>
      </c>
      <c r="OS162" s="96">
        <f>HLOOKUP(OS92,'M10'!$C$5:$BX$13,($KG$271+1),FALSE)</f>
        <v>0.8</v>
      </c>
      <c r="OT162" s="96">
        <f>HLOOKUP(OT92,'M10'!$C$5:$BX$13,($KG$271+1),FALSE)</f>
        <v>0.8</v>
      </c>
      <c r="OU162" s="96">
        <f>HLOOKUP(OU92,'M10'!$C$5:$BX$13,($KG$271+1),FALSE)</f>
        <v>0.8</v>
      </c>
      <c r="OV162" s="96">
        <f>HLOOKUP(OV92,'M10'!$C$5:$BX$13,($KG$271+1),FALSE)</f>
        <v>0.8</v>
      </c>
      <c r="OW162" s="96">
        <f>HLOOKUP(OW92,'M10'!$C$5:$BX$13,($KG$271+1),FALSE)</f>
        <v>0.8</v>
      </c>
      <c r="OX162" s="96">
        <f>HLOOKUP(OX92,'M10'!$C$5:$BX$13,($KG$271+1),FALSE)</f>
        <v>0.8</v>
      </c>
      <c r="OY162" s="96">
        <f>HLOOKUP(OY92,'M10'!$C$5:$BX$13,($KG$271+1),FALSE)</f>
        <v>0.7</v>
      </c>
      <c r="OZ162" s="96">
        <f>HLOOKUP(OZ92,'M10'!$C$5:$BX$13,($KG$271+1),FALSE)</f>
        <v>0.7</v>
      </c>
      <c r="PA162" s="96">
        <f>HLOOKUP(PA92,'M10'!$C$5:$BX$13,($KG$271+1),FALSE)</f>
        <v>0.7</v>
      </c>
      <c r="PB162" s="96">
        <f>HLOOKUP(PB92,'M10'!$C$5:$BX$13,($KG$271+1),FALSE)</f>
        <v>0.7</v>
      </c>
      <c r="PC162" s="96">
        <f>HLOOKUP(PC92,'M10'!$C$5:$BX$13,($KG$271+1),FALSE)</f>
        <v>0.7</v>
      </c>
      <c r="PD162" s="96">
        <f>HLOOKUP(PD92,'M10'!$C$5:$BX$13,($KG$271+1),FALSE)</f>
        <v>0.7</v>
      </c>
      <c r="PE162" s="96">
        <f>HLOOKUP(PE92,'M10'!$C$5:$BX$13,($KG$271+1),FALSE)</f>
        <v>0.7</v>
      </c>
      <c r="PF162" s="96">
        <f>HLOOKUP(PF92,'M10'!$C$5:$BX$13,($KG$271+1),FALSE)</f>
        <v>0.7</v>
      </c>
      <c r="PG162" s="96">
        <f>HLOOKUP(PG92,'M10'!$C$5:$BX$13,($KG$271+1),FALSE)</f>
        <v>0.7</v>
      </c>
      <c r="PH162" s="96">
        <f>HLOOKUP(PH92,'M10'!$C$5:$BX$13,($KG$271+1),FALSE)</f>
        <v>0.7</v>
      </c>
    </row>
    <row r="163" spans="1:427" x14ac:dyDescent="0.2">
      <c r="A163" s="92"/>
      <c r="B163" s="92"/>
      <c r="C163" s="92">
        <v>25</v>
      </c>
      <c r="D163" s="98">
        <f t="shared" ref="D163:BE163" si="914">SQRT((D162^2) +(BZ193^2) + 2*D162*BZ193*COS(D222-D62))</f>
        <v>302004.32980316674</v>
      </c>
      <c r="E163" s="98">
        <f t="shared" si="914"/>
        <v>271950.2021204693</v>
      </c>
      <c r="F163" s="98">
        <f t="shared" si="914"/>
        <v>188889.84696073944</v>
      </c>
      <c r="G163" s="98">
        <f t="shared" si="914"/>
        <v>393656.32727084152</v>
      </c>
      <c r="H163" s="98">
        <f t="shared" si="914"/>
        <v>559339.88477811986</v>
      </c>
      <c r="I163" s="98">
        <f t="shared" si="914"/>
        <v>587243.18820345483</v>
      </c>
      <c r="J163" s="98">
        <f t="shared" si="914"/>
        <v>536991.6354424064</v>
      </c>
      <c r="K163" s="98">
        <f t="shared" si="914"/>
        <v>475009.89080449112</v>
      </c>
      <c r="L163" s="98">
        <f t="shared" si="914"/>
        <v>424899.39122930146</v>
      </c>
      <c r="M163" s="98">
        <f t="shared" si="914"/>
        <v>411683.90317521954</v>
      </c>
      <c r="N163" s="98">
        <f t="shared" si="914"/>
        <v>427908.97724761767</v>
      </c>
      <c r="O163" s="98">
        <f t="shared" si="914"/>
        <v>457379.56374372169</v>
      </c>
      <c r="P163" s="98">
        <f t="shared" si="914"/>
        <v>488077.27916146792</v>
      </c>
      <c r="Q163" s="98">
        <f t="shared" si="914"/>
        <v>514156.24754364183</v>
      </c>
      <c r="R163" s="98">
        <f t="shared" si="914"/>
        <v>533674.94702928304</v>
      </c>
      <c r="S163" s="98">
        <f t="shared" si="914"/>
        <v>546592.80214018561</v>
      </c>
      <c r="T163" s="98">
        <f t="shared" si="914"/>
        <v>553651.18853456224</v>
      </c>
      <c r="U163" s="98">
        <f t="shared" si="914"/>
        <v>555829.3151887072</v>
      </c>
      <c r="V163" s="98">
        <f t="shared" si="914"/>
        <v>555829.3151887072</v>
      </c>
      <c r="W163" s="98">
        <f t="shared" si="914"/>
        <v>554684.9317609173</v>
      </c>
      <c r="X163" s="98">
        <f t="shared" si="914"/>
        <v>550720.02750037378</v>
      </c>
      <c r="Y163" s="98">
        <f t="shared" si="914"/>
        <v>545079.63999768044</v>
      </c>
      <c r="Z163" s="98">
        <f t="shared" si="914"/>
        <v>538125.06802649121</v>
      </c>
      <c r="AA163" s="98">
        <f t="shared" si="914"/>
        <v>530159.95907381224</v>
      </c>
      <c r="AB163" s="98">
        <f t="shared" si="914"/>
        <v>521436.80711224052</v>
      </c>
      <c r="AC163" s="98">
        <f t="shared" si="914"/>
        <v>512163.79161642416</v>
      </c>
      <c r="AD163" s="98">
        <f t="shared" si="914"/>
        <v>502511.31302983343</v>
      </c>
      <c r="AE163" s="98">
        <f t="shared" si="914"/>
        <v>492617.9238976792</v>
      </c>
      <c r="AF163" s="98">
        <f t="shared" si="914"/>
        <v>482595.54657268099</v>
      </c>
      <c r="AG163" s="98">
        <f t="shared" si="914"/>
        <v>472533.97170464718</v>
      </c>
      <c r="AH163" s="98">
        <f t="shared" si="914"/>
        <v>462504.68398455897</v>
      </c>
      <c r="AI163" s="98">
        <f t="shared" si="914"/>
        <v>452564.08475849032</v>
      </c>
      <c r="AJ163" s="98">
        <f t="shared" si="914"/>
        <v>442756.18805259251</v>
      </c>
      <c r="AK163" s="98">
        <f t="shared" si="914"/>
        <v>433114.86481835105</v>
      </c>
      <c r="AL163" s="98">
        <f t="shared" si="914"/>
        <v>423665.70421291719</v>
      </c>
      <c r="AM163" s="98">
        <f t="shared" si="914"/>
        <v>414427.55298097589</v>
      </c>
      <c r="AN163" s="98">
        <f t="shared" si="914"/>
        <v>408977.33834100544</v>
      </c>
      <c r="AO163" s="98">
        <f t="shared" si="914"/>
        <v>384810.46969475405</v>
      </c>
      <c r="AP163" s="98">
        <f t="shared" si="914"/>
        <v>371767.6036437623</v>
      </c>
      <c r="AQ163" s="98">
        <f t="shared" si="914"/>
        <v>358625.6104074496</v>
      </c>
      <c r="AR163" s="98">
        <f t="shared" si="914"/>
        <v>345599.43096046173</v>
      </c>
      <c r="AS163" s="98">
        <f t="shared" si="914"/>
        <v>332851.5072449877</v>
      </c>
      <c r="AT163" s="98">
        <f t="shared" si="914"/>
        <v>320498.3940371598</v>
      </c>
      <c r="AU163" s="98">
        <f t="shared" si="914"/>
        <v>308617.60982028238</v>
      </c>
      <c r="AV163" s="98">
        <f t="shared" si="914"/>
        <v>297582.13500042754</v>
      </c>
      <c r="AW163" s="98">
        <f t="shared" si="914"/>
        <v>286703.2137805337</v>
      </c>
      <c r="AX163" s="98">
        <f t="shared" si="914"/>
        <v>276356.48584083957</v>
      </c>
      <c r="AY163" s="98">
        <f t="shared" si="914"/>
        <v>266528.49208436941</v>
      </c>
      <c r="AZ163" s="98">
        <f t="shared" si="914"/>
        <v>257195.37003736346</v>
      </c>
      <c r="BA163" s="98">
        <f t="shared" si="914"/>
        <v>248120.40268038368</v>
      </c>
      <c r="BB163" s="98">
        <f t="shared" si="914"/>
        <v>239845.63813860045</v>
      </c>
      <c r="BC163" s="98">
        <f t="shared" si="914"/>
        <v>231716.86353395801</v>
      </c>
      <c r="BD163" s="98">
        <f t="shared" si="914"/>
        <v>223955.35090479514</v>
      </c>
      <c r="BE163" s="98">
        <f t="shared" si="914"/>
        <v>216528.52190791629</v>
      </c>
      <c r="BF163" s="98"/>
      <c r="BG163" s="98"/>
      <c r="BH163" s="98"/>
      <c r="BI163" s="98"/>
      <c r="BJ163" s="98"/>
      <c r="BK163" s="98"/>
      <c r="BL163" s="98"/>
      <c r="BM163" s="98"/>
      <c r="BN163" s="98"/>
      <c r="BO163" s="98"/>
      <c r="BP163" s="98"/>
      <c r="BQ163" s="98"/>
      <c r="BR163" s="98"/>
      <c r="BS163" s="98"/>
      <c r="BT163" s="98"/>
      <c r="BU163" s="92"/>
      <c r="BV163" s="92"/>
      <c r="BW163" s="92"/>
      <c r="BX163" s="92"/>
      <c r="BY163" s="92"/>
      <c r="BZ163" s="92">
        <f>HLOOKUP(BZ93,'M10'!$C$5:$BX$13,($EK$143+1),FALSE)</f>
        <v>1</v>
      </c>
      <c r="CA163" s="92">
        <f>HLOOKUP(CA93,'M10'!$C$5:$BX$13,($EK$143+1),FALSE)</f>
        <v>1</v>
      </c>
      <c r="CB163" s="92">
        <f>HLOOKUP(CB93,'M10'!$C$5:$BX$13,($EK$143+1),FALSE)</f>
        <v>1</v>
      </c>
      <c r="CC163" s="92">
        <f>HLOOKUP(CC93,'M10'!$C$5:$BX$13,($EK$143+1),FALSE)</f>
        <v>1</v>
      </c>
      <c r="CD163" s="92">
        <f>HLOOKUP(CD93,'M10'!$C$5:$BX$13,($EK$143+1),FALSE)</f>
        <v>1</v>
      </c>
      <c r="CE163" s="92">
        <f>HLOOKUP(CE93,'M10'!$C$5:$BX$13,($EK$143+1),FALSE)</f>
        <v>1</v>
      </c>
      <c r="CF163" s="92">
        <f>HLOOKUP(CF93,'M10'!$C$5:$BX$13,($EK$143+1),FALSE)</f>
        <v>1</v>
      </c>
      <c r="CG163" s="92">
        <f>HLOOKUP(CG93,'M10'!$C$5:$BX$13,($EK$143+1),FALSE)</f>
        <v>1</v>
      </c>
      <c r="CH163" s="92">
        <f>HLOOKUP(CH93,'M10'!$C$5:$BX$13,($EK$143+1),FALSE)</f>
        <v>1</v>
      </c>
      <c r="CI163" s="92">
        <f>HLOOKUP(CI93,'M10'!$C$5:$BX$13,($EK$143+1),FALSE)</f>
        <v>1</v>
      </c>
      <c r="CJ163" s="92">
        <f>HLOOKUP(CJ93,'M10'!$C$5:$BX$13,($EK$143+1),FALSE)</f>
        <v>1</v>
      </c>
      <c r="CK163" s="92">
        <f>HLOOKUP(CK93,'M10'!$C$5:$BX$13,($EK$143+1),FALSE)</f>
        <v>1</v>
      </c>
      <c r="CL163" s="92">
        <f>HLOOKUP(CL93,'M10'!$C$5:$BX$13,($EK$143+1),FALSE)</f>
        <v>1</v>
      </c>
      <c r="CM163" s="92">
        <f>HLOOKUP(CM93,'M10'!$C$5:$BX$13,($EK$143+1),FALSE)</f>
        <v>1</v>
      </c>
      <c r="CN163" s="92">
        <f>HLOOKUP(CN93,'M10'!$C$5:$BX$13,($EK$143+1),FALSE)</f>
        <v>1</v>
      </c>
      <c r="CO163" s="92">
        <f>HLOOKUP(CO93,'M10'!$C$5:$BX$13,($EK$143+1),FALSE)</f>
        <v>1</v>
      </c>
      <c r="CP163" s="92">
        <f>HLOOKUP(CP93,'M10'!$C$5:$BX$13,($EK$143+1),FALSE)</f>
        <v>1</v>
      </c>
      <c r="CQ163" s="92">
        <f>HLOOKUP(CQ93,'M10'!$C$5:$BX$13,($EK$143+1),FALSE)</f>
        <v>1</v>
      </c>
      <c r="CR163" s="92">
        <f>HLOOKUP(CR93,'M10'!$C$5:$BX$13,($EK$143+1),FALSE)</f>
        <v>1</v>
      </c>
      <c r="CS163" s="92">
        <f>HLOOKUP(CS93,'M10'!$C$5:$BX$13,($EK$143+1),FALSE)</f>
        <v>1</v>
      </c>
      <c r="CT163" s="92">
        <f>HLOOKUP(CT93,'M10'!$C$5:$BX$13,($EK$143+1),FALSE)</f>
        <v>1</v>
      </c>
      <c r="CU163" s="92">
        <f>HLOOKUP(CU93,'M10'!$C$5:$BX$13,($EK$143+1),FALSE)</f>
        <v>1</v>
      </c>
      <c r="CV163" s="92">
        <f>HLOOKUP(CV93,'M10'!$C$5:$BX$13,($EK$143+1),FALSE)</f>
        <v>1</v>
      </c>
      <c r="CW163" s="92">
        <f>HLOOKUP(CW93,'M10'!$C$5:$BX$13,($EK$143+1),FALSE)</f>
        <v>1</v>
      </c>
      <c r="CX163" s="92">
        <f>HLOOKUP(CX93,'M10'!$C$5:$BX$13,($EK$143+1),FALSE)</f>
        <v>1</v>
      </c>
      <c r="CY163" s="92">
        <f>HLOOKUP(CY93,'M10'!$C$5:$BX$13,($EK$143+1),FALSE)</f>
        <v>1</v>
      </c>
      <c r="CZ163" s="92">
        <f>HLOOKUP(CZ93,'M10'!$C$5:$BX$13,($EK$143+1),FALSE)</f>
        <v>1</v>
      </c>
      <c r="DA163" s="92">
        <f>HLOOKUP(DA93,'M10'!$C$5:$BX$13,($EK$143+1),FALSE)</f>
        <v>1</v>
      </c>
      <c r="DB163" s="92">
        <f>HLOOKUP(DB93,'M10'!$C$5:$BX$13,($EK$143+1),FALSE)</f>
        <v>1</v>
      </c>
      <c r="DC163" s="92">
        <f>HLOOKUP(DC93,'M10'!$C$5:$BX$13,($EK$143+1),FALSE)</f>
        <v>1</v>
      </c>
      <c r="DD163" s="92">
        <f>HLOOKUP(DD93,'M10'!$C$5:$BX$13,($EK$143+1),FALSE)</f>
        <v>1</v>
      </c>
      <c r="DE163" s="92">
        <f>HLOOKUP(DE93,'M10'!$C$5:$BX$13,($EK$143+1),FALSE)</f>
        <v>1</v>
      </c>
      <c r="DF163" s="92">
        <f>HLOOKUP(DF93,'M10'!$C$5:$BX$13,($EK$143+1),FALSE)</f>
        <v>1</v>
      </c>
      <c r="DG163" s="92">
        <f>HLOOKUP(DG93,'M10'!$C$5:$BX$13,($EK$143+1),FALSE)</f>
        <v>1</v>
      </c>
      <c r="DH163" s="92">
        <f>HLOOKUP(DH93,'M10'!$C$5:$BX$13,($EK$143+1),FALSE)</f>
        <v>1</v>
      </c>
      <c r="DI163" s="92">
        <f>HLOOKUP(DI93,'M10'!$C$5:$BX$13,($EK$143+1),FALSE)</f>
        <v>1</v>
      </c>
      <c r="DJ163" s="92">
        <f>HLOOKUP(DJ93,'M10'!$C$5:$BX$13,($EK$143+1),FALSE)</f>
        <v>1</v>
      </c>
      <c r="DK163" s="92">
        <f>HLOOKUP(DK93,'M10'!$C$5:$BX$13,($EK$143+1),FALSE)</f>
        <v>0.95</v>
      </c>
      <c r="DL163" s="92">
        <f>HLOOKUP(DL93,'M10'!$C$5:$BX$13,($EK$143+1),FALSE)</f>
        <v>0.95</v>
      </c>
      <c r="DM163" s="92">
        <f>HLOOKUP(DM93,'M10'!$C$5:$BX$13,($EK$143+1),FALSE)</f>
        <v>0.95</v>
      </c>
      <c r="DN163" s="92">
        <f>HLOOKUP(DN93,'M10'!$C$5:$BX$13,($EK$143+1),FALSE)</f>
        <v>0.95</v>
      </c>
      <c r="DO163" s="92">
        <f>HLOOKUP(DO93,'M10'!$C$5:$BX$13,($EK$143+1),FALSE)</f>
        <v>0.95</v>
      </c>
      <c r="DP163" s="92">
        <f>HLOOKUP(DP93,'M10'!$C$5:$BX$13,($EK$143+1),FALSE)</f>
        <v>0.95</v>
      </c>
      <c r="DQ163" s="92">
        <f>HLOOKUP(DQ93,'M10'!$C$5:$BX$13,($EK$143+1),FALSE)</f>
        <v>0.95</v>
      </c>
      <c r="DR163" s="92">
        <f>HLOOKUP(DR93,'M10'!$C$5:$BX$13,($EK$143+1),FALSE)</f>
        <v>0.95</v>
      </c>
      <c r="DS163" s="92">
        <f>HLOOKUP(DS93,'M10'!$C$5:$BX$13,($EK$143+1),FALSE)</f>
        <v>0.95</v>
      </c>
      <c r="DT163" s="92">
        <f>HLOOKUP(DT93,'M10'!$C$5:$BX$13,($EK$143+1),FALSE)</f>
        <v>0.95</v>
      </c>
      <c r="DU163" s="92">
        <f>HLOOKUP(DU93,'M10'!$C$5:$BX$13,($EK$143+1),FALSE)</f>
        <v>0.95</v>
      </c>
      <c r="DV163" s="92">
        <f>HLOOKUP(DV93,'M10'!$C$5:$BX$13,($EK$143+1),FALSE)</f>
        <v>0.95</v>
      </c>
      <c r="DW163" s="92">
        <f>HLOOKUP(DW93,'M10'!$C$5:$BX$13,($EK$143+1),FALSE)</f>
        <v>0.9</v>
      </c>
      <c r="DX163" s="92">
        <f>HLOOKUP(DX93,'M10'!$C$5:$BX$13,($EK$143+1),FALSE)</f>
        <v>0.9</v>
      </c>
      <c r="DY163" s="92">
        <f>HLOOKUP(DY93,'M10'!$C$5:$BX$13,($EK$143+1),FALSE)</f>
        <v>0.9</v>
      </c>
      <c r="DZ163" s="92">
        <f>HLOOKUP(DZ93,'M10'!$C$5:$BX$13,($EK$143+1),FALSE)</f>
        <v>0.9</v>
      </c>
      <c r="EA163" s="92">
        <f>HLOOKUP(EA93,'M10'!$C$5:$BX$13,($EK$143+1),FALSE)</f>
        <v>0.9</v>
      </c>
      <c r="EB163" s="92"/>
      <c r="EC163" s="92"/>
      <c r="ED163" s="92"/>
      <c r="EE163" s="92"/>
      <c r="EF163" s="92"/>
      <c r="EG163" s="92"/>
      <c r="EH163" s="92"/>
      <c r="EI163" s="92"/>
      <c r="EJ163" s="92"/>
      <c r="EK163" s="92"/>
      <c r="EL163" s="92"/>
      <c r="EM163" s="92"/>
      <c r="EN163" s="92"/>
      <c r="EO163" s="92"/>
      <c r="EP163" s="92"/>
      <c r="EU163" s="94"/>
      <c r="EV163" s="94"/>
      <c r="EW163" s="94"/>
      <c r="EX163" s="102">
        <v>25</v>
      </c>
      <c r="EY163" s="99">
        <f t="shared" ref="EY163:GZ163" si="915">SQRT((EY162^2) +(HW193^2) + 2*EY162*HW193*COS(EY222-EY62))</f>
        <v>167617.37931185844</v>
      </c>
      <c r="EZ163" s="99">
        <f t="shared" si="915"/>
        <v>277720.79925327457</v>
      </c>
      <c r="FA163" s="99">
        <f t="shared" si="915"/>
        <v>174630.0760497475</v>
      </c>
      <c r="FB163" s="99">
        <f t="shared" si="915"/>
        <v>273478.73554140056</v>
      </c>
      <c r="FC163" s="99">
        <f t="shared" si="915"/>
        <v>209200.84244248609</v>
      </c>
      <c r="FD163" s="99">
        <f t="shared" si="915"/>
        <v>344811.17343825859</v>
      </c>
      <c r="FE163" s="99">
        <f t="shared" si="915"/>
        <v>393547.26954799856</v>
      </c>
      <c r="FF163" s="99">
        <f t="shared" si="915"/>
        <v>343163.49166905339</v>
      </c>
      <c r="FG163" s="99">
        <f t="shared" si="915"/>
        <v>325413.18709259573</v>
      </c>
      <c r="FH163" s="99">
        <f t="shared" si="915"/>
        <v>381190.89432559599</v>
      </c>
      <c r="FI163" s="99">
        <f t="shared" si="915"/>
        <v>445738.52976174408</v>
      </c>
      <c r="FJ163" s="99">
        <f t="shared" si="915"/>
        <v>471975.98396571382</v>
      </c>
      <c r="FK163" s="99">
        <f t="shared" si="915"/>
        <v>466545.56212776538</v>
      </c>
      <c r="FL163" s="99">
        <f t="shared" si="915"/>
        <v>439287.4428625346</v>
      </c>
      <c r="FM163" s="99">
        <f t="shared" si="915"/>
        <v>404145.19204980292</v>
      </c>
      <c r="FN163" s="99">
        <f t="shared" si="915"/>
        <v>366324.84650613915</v>
      </c>
      <c r="FO163" s="99">
        <f t="shared" si="915"/>
        <v>328350.1940048908</v>
      </c>
      <c r="FP163" s="99">
        <f t="shared" si="915"/>
        <v>302342.69465822866</v>
      </c>
      <c r="FQ163" s="99">
        <f t="shared" si="915"/>
        <v>302342.69465822866</v>
      </c>
      <c r="FR163" s="99">
        <f t="shared" si="915"/>
        <v>275963.54114173766</v>
      </c>
      <c r="FS163" s="99">
        <f t="shared" si="915"/>
        <v>271164.16774552164</v>
      </c>
      <c r="FT163" s="99">
        <f t="shared" si="915"/>
        <v>270430.3391199953</v>
      </c>
      <c r="FU163" s="99">
        <f t="shared" si="915"/>
        <v>272497.34328475932</v>
      </c>
      <c r="FV163" s="99">
        <f t="shared" si="915"/>
        <v>276270.24046750332</v>
      </c>
      <c r="FW163" s="99">
        <f t="shared" si="915"/>
        <v>280901.03029758274</v>
      </c>
      <c r="FX163" s="99">
        <f t="shared" si="915"/>
        <v>285783.82934482372</v>
      </c>
      <c r="FY163" s="99">
        <f t="shared" si="915"/>
        <v>290628.52575321915</v>
      </c>
      <c r="FZ163" s="99">
        <f t="shared" si="915"/>
        <v>295017.83860244841</v>
      </c>
      <c r="GA163" s="99">
        <f t="shared" si="915"/>
        <v>298848.90317312337</v>
      </c>
      <c r="GB163" s="99">
        <f t="shared" si="915"/>
        <v>302048.55781477044</v>
      </c>
      <c r="GC163" s="99">
        <f t="shared" si="915"/>
        <v>305072.30289281555</v>
      </c>
      <c r="GD163" s="99">
        <f t="shared" si="915"/>
        <v>306926.22437333548</v>
      </c>
      <c r="GE163" s="99">
        <f t="shared" si="915"/>
        <v>308158.57468980562</v>
      </c>
      <c r="GF163" s="99">
        <f t="shared" si="915"/>
        <v>308809.37983961427</v>
      </c>
      <c r="GG163" s="99">
        <f t="shared" si="915"/>
        <v>308924.60526641272</v>
      </c>
      <c r="GH163" s="99">
        <f t="shared" si="915"/>
        <v>308552.53266470769</v>
      </c>
      <c r="GI163" s="99">
        <f t="shared" si="915"/>
        <v>339168.38694113726</v>
      </c>
      <c r="GJ163" s="99">
        <f t="shared" si="915"/>
        <v>348091.70917844994</v>
      </c>
      <c r="GK163" s="99">
        <f t="shared" si="915"/>
        <v>346417.78065332765</v>
      </c>
      <c r="GL163" s="99">
        <f t="shared" si="915"/>
        <v>341088.25182151102</v>
      </c>
      <c r="GM163" s="99">
        <f t="shared" si="915"/>
        <v>333208.47102245589</v>
      </c>
      <c r="GN163" s="99">
        <f t="shared" si="915"/>
        <v>322199.2545374902</v>
      </c>
      <c r="GO163" s="99">
        <f t="shared" si="915"/>
        <v>308960.2803751005</v>
      </c>
      <c r="GP163" s="99">
        <f t="shared" si="915"/>
        <v>295159.03555279697</v>
      </c>
      <c r="GQ163" s="99">
        <f t="shared" si="915"/>
        <v>280127.64003742777</v>
      </c>
      <c r="GR163" s="99">
        <f t="shared" si="915"/>
        <v>264934.94936968962</v>
      </c>
      <c r="GS163" s="99">
        <f t="shared" si="915"/>
        <v>250390.07756664854</v>
      </c>
      <c r="GT163" s="99">
        <f t="shared" si="915"/>
        <v>235233.78110225793</v>
      </c>
      <c r="GU163" s="99">
        <f t="shared" si="915"/>
        <v>221066.750371815</v>
      </c>
      <c r="GV163" s="99">
        <f t="shared" si="915"/>
        <v>208171.10793754741</v>
      </c>
      <c r="GW163" s="99">
        <f t="shared" si="915"/>
        <v>195599.42610957858</v>
      </c>
      <c r="GX163" s="99">
        <f t="shared" si="915"/>
        <v>183546.09571242728</v>
      </c>
      <c r="GY163" s="99">
        <f t="shared" si="915"/>
        <v>173148.14491316854</v>
      </c>
      <c r="GZ163" s="99">
        <f t="shared" si="915"/>
        <v>162405.66078943718</v>
      </c>
      <c r="HA163" s="99"/>
      <c r="HB163" s="99"/>
      <c r="HC163" s="99"/>
      <c r="HD163" s="99"/>
      <c r="HE163" s="99"/>
      <c r="HF163" s="99"/>
      <c r="HG163" s="99"/>
      <c r="HH163" s="99"/>
      <c r="HI163" s="99"/>
      <c r="HJ163" s="99"/>
      <c r="HK163" s="99"/>
      <c r="HL163" s="99"/>
      <c r="HM163" s="99"/>
      <c r="HN163" s="99"/>
      <c r="HO163" s="99"/>
      <c r="HP163" s="99"/>
      <c r="HQ163" s="99"/>
      <c r="HR163" s="94"/>
      <c r="HS163" s="94"/>
      <c r="HT163" s="94"/>
      <c r="HU163" s="94"/>
      <c r="HV163" s="94"/>
      <c r="HW163" s="94">
        <f>HLOOKUP(HW93,'M10'!$C$5:$BX$13,($KA$141+1),FALSE)</f>
        <v>1</v>
      </c>
      <c r="HX163" s="94">
        <f>HLOOKUP(HX93,'M10'!$C$5:$BX$13,($KA$141+1),FALSE)</f>
        <v>1</v>
      </c>
      <c r="HY163" s="94">
        <f>HLOOKUP(HY93,'M10'!$C$5:$BX$13,($KA$141+1),FALSE)</f>
        <v>1</v>
      </c>
      <c r="HZ163" s="94">
        <f>HLOOKUP(HZ93,'M10'!$C$5:$BX$13,($KA$141+1),FALSE)</f>
        <v>1</v>
      </c>
      <c r="IA163" s="94">
        <f>HLOOKUP(IA93,'M10'!$C$5:$BX$13,($KA$141+1),FALSE)</f>
        <v>1</v>
      </c>
      <c r="IB163" s="94">
        <f>HLOOKUP(IB93,'M10'!$C$5:$BX$13,($KA$141+1),FALSE)</f>
        <v>1</v>
      </c>
      <c r="IC163" s="94">
        <f>HLOOKUP(IC93,'M10'!$C$5:$BX$13,($KA$141+1),FALSE)</f>
        <v>1</v>
      </c>
      <c r="ID163" s="94">
        <f>HLOOKUP(ID93,'M10'!$C$5:$BX$13,($KA$141+1),FALSE)</f>
        <v>0.95</v>
      </c>
      <c r="IE163" s="94">
        <f>HLOOKUP(IE93,'M10'!$C$5:$BX$13,($KA$141+1),FALSE)</f>
        <v>0.95</v>
      </c>
      <c r="IF163" s="94">
        <f>HLOOKUP(IF93,'M10'!$C$5:$BX$13,($KA$141+1),FALSE)</f>
        <v>0.95</v>
      </c>
      <c r="IG163" s="94">
        <f>HLOOKUP(IG93,'M10'!$C$5:$BX$13,($KA$141+1),FALSE)</f>
        <v>0.95</v>
      </c>
      <c r="IH163" s="94">
        <f>HLOOKUP(IH93,'M10'!$C$5:$BX$13,($KA$141+1),FALSE)</f>
        <v>0.95</v>
      </c>
      <c r="II163" s="94">
        <f>HLOOKUP(II93,'M10'!$C$5:$BX$13,($KA$141+1),FALSE)</f>
        <v>0.95</v>
      </c>
      <c r="IJ163" s="94">
        <f>HLOOKUP(IJ93,'M10'!$C$5:$BX$13,($KA$141+1),FALSE)</f>
        <v>0.95</v>
      </c>
      <c r="IK163" s="94">
        <f>HLOOKUP(IK93,'M10'!$C$5:$BX$13,($KA$141+1),FALSE)</f>
        <v>0.95</v>
      </c>
      <c r="IL163" s="94">
        <f>HLOOKUP(IL93,'M10'!$C$5:$BX$13,($KA$141+1),FALSE)</f>
        <v>0.9</v>
      </c>
      <c r="IM163" s="94">
        <f>HLOOKUP(IM93,'M10'!$C$5:$BX$13,($KA$141+1),FALSE)</f>
        <v>0.9</v>
      </c>
      <c r="IN163" s="94">
        <f>HLOOKUP(IN93,'M10'!$C$5:$BX$13,($KA$141+1),FALSE)</f>
        <v>0.9</v>
      </c>
      <c r="IO163" s="94">
        <f>HLOOKUP(IO93,'M10'!$C$5:$BX$13,($KA$141+1),FALSE)</f>
        <v>0.9</v>
      </c>
      <c r="IP163" s="94">
        <f>HLOOKUP(IP93,'M10'!$C$5:$BX$13,($KA$141+1),FALSE)</f>
        <v>0.9</v>
      </c>
      <c r="IQ163" s="94">
        <f>HLOOKUP(IQ93,'M10'!$C$5:$BX$13,($KA$141+1),FALSE)</f>
        <v>0.9</v>
      </c>
      <c r="IR163" s="94">
        <f>HLOOKUP(IR93,'M10'!$C$5:$BX$13,($KA$141+1),FALSE)</f>
        <v>0.9</v>
      </c>
      <c r="IS163" s="94">
        <f>HLOOKUP(IS93,'M10'!$C$5:$BX$13,($KA$141+1),FALSE)</f>
        <v>0.9</v>
      </c>
      <c r="IT163" s="94">
        <f>HLOOKUP(IT93,'M10'!$C$5:$BX$13,($KA$141+1),FALSE)</f>
        <v>0.9</v>
      </c>
      <c r="IU163" s="94">
        <f>HLOOKUP(IU93,'M10'!$C$5:$BX$13,($KA$141+1),FALSE)</f>
        <v>0.9</v>
      </c>
      <c r="IV163" s="94">
        <f>HLOOKUP(IV93,'M10'!$C$5:$BX$13,($KA$141+1),FALSE)</f>
        <v>0.9</v>
      </c>
      <c r="IW163" s="94">
        <f>HLOOKUP(IW93,'M10'!$C$5:$BX$13,($KA$141+1),FALSE)</f>
        <v>0.9</v>
      </c>
      <c r="IX163" s="94">
        <f>HLOOKUP(IX93,'M10'!$C$5:$BX$13,($KA$141+1),FALSE)</f>
        <v>0.9</v>
      </c>
      <c r="IY163" s="94">
        <f>HLOOKUP(IY93,'M10'!$C$5:$BX$13,($KA$141+1),FALSE)</f>
        <v>0.9</v>
      </c>
      <c r="IZ163" s="94">
        <f>HLOOKUP(IZ93,'M10'!$C$5:$BX$13,($KA$141+1),FALSE)</f>
        <v>0.9</v>
      </c>
      <c r="JA163" s="94">
        <f>HLOOKUP(JA93,'M10'!$C$5:$BX$13,($KA$141+1),FALSE)</f>
        <v>0.9</v>
      </c>
      <c r="JB163" s="94">
        <f>HLOOKUP(JB93,'M10'!$C$5:$BX$13,($KA$141+1),FALSE)</f>
        <v>0.9</v>
      </c>
      <c r="JC163" s="94">
        <f>HLOOKUP(JC93,'M10'!$C$5:$BX$13,($KA$141+1),FALSE)</f>
        <v>0.9</v>
      </c>
      <c r="JD163" s="94">
        <f>HLOOKUP(JD93,'M10'!$C$5:$BX$13,($KA$141+1),FALSE)</f>
        <v>0.9</v>
      </c>
      <c r="JE163" s="94">
        <f>HLOOKUP(JE93,'M10'!$C$5:$BX$13,($KA$141+1),FALSE)</f>
        <v>0.9</v>
      </c>
      <c r="JF163" s="94">
        <f>HLOOKUP(JF93,'M10'!$C$5:$BX$13,($KA$141+1),FALSE)</f>
        <v>0.9</v>
      </c>
      <c r="JG163" s="94">
        <f>HLOOKUP(JG93,'M10'!$C$5:$BX$13,($KA$141+1),FALSE)</f>
        <v>0.9</v>
      </c>
      <c r="JH163" s="94">
        <f>HLOOKUP(JH93,'M10'!$C$5:$BX$13,($KA$141+1),FALSE)</f>
        <v>0.85</v>
      </c>
      <c r="JI163" s="94">
        <f>HLOOKUP(JI93,'M10'!$C$5:$BX$13,($KA$141+1),FALSE)</f>
        <v>0.85</v>
      </c>
      <c r="JJ163" s="94">
        <f>HLOOKUP(JJ93,'M10'!$C$5:$BX$13,($KA$141+1),FALSE)</f>
        <v>0.85</v>
      </c>
      <c r="JK163" s="94">
        <f>HLOOKUP(JK93,'M10'!$C$5:$BX$13,($KA$141+1),FALSE)</f>
        <v>0.85</v>
      </c>
      <c r="JL163" s="94">
        <f>HLOOKUP(JL93,'M10'!$C$5:$BX$13,($KA$141+1),FALSE)</f>
        <v>0.85</v>
      </c>
      <c r="JM163" s="94">
        <f>HLOOKUP(JM93,'M10'!$C$5:$BX$13,($KA$141+1),FALSE)</f>
        <v>0.85</v>
      </c>
      <c r="JN163" s="94">
        <f>HLOOKUP(JN93,'M10'!$C$5:$BX$13,($KA$141+1),FALSE)</f>
        <v>0.85</v>
      </c>
      <c r="JO163" s="94">
        <f>HLOOKUP(JO93,'M10'!$C$5:$BX$13,($KA$141+1),FALSE)</f>
        <v>0.85</v>
      </c>
      <c r="JP163" s="94">
        <f>HLOOKUP(JP93,'M10'!$C$5:$BX$13,($KA$141+1),FALSE)</f>
        <v>0.85</v>
      </c>
      <c r="JQ163" s="94">
        <f>HLOOKUP(JQ93,'M10'!$C$5:$BX$13,($KA$141+1),FALSE)</f>
        <v>0.85</v>
      </c>
      <c r="JR163" s="94">
        <f>HLOOKUP(JR93,'M10'!$C$5:$BX$13,($KA$141+1),FALSE)</f>
        <v>0.85</v>
      </c>
      <c r="JS163" s="94">
        <f>HLOOKUP(JS93,'M10'!$C$5:$BX$13,($KA$141+1),FALSE)</f>
        <v>0.85</v>
      </c>
      <c r="JT163" s="94">
        <f>HLOOKUP(JT93,'M10'!$C$5:$BX$13,($KA$141+1),FALSE)</f>
        <v>0.8</v>
      </c>
      <c r="JU163" s="94">
        <f>HLOOKUP(JU93,'M10'!$C$5:$BX$13,($KA$141+1),FALSE)</f>
        <v>0.8</v>
      </c>
      <c r="JV163" s="94">
        <f>HLOOKUP(JV93,'M10'!$C$5:$BX$13,($KA$141+1),FALSE)</f>
        <v>0.8</v>
      </c>
      <c r="JW163" s="94">
        <f>HLOOKUP(JW93,'M10'!$C$5:$BX$13,($KA$141+1),FALSE)</f>
        <v>0.8</v>
      </c>
      <c r="JX163" s="94">
        <f>HLOOKUP(JX93,'M10'!$C$5:$BX$13,($KA$141+1),FALSE)</f>
        <v>0.8</v>
      </c>
      <c r="JY163" s="94"/>
      <c r="JZ163" s="94"/>
      <c r="KA163" s="94"/>
      <c r="KH163" s="96">
        <v>25</v>
      </c>
      <c r="KI163" s="100">
        <f t="shared" ref="KI163:MJ163" si="916">SQRT((KI162^2) +(NG193^2) + 2*KI162*NG193*COS(KI222-KI62))</f>
        <v>83635.171462971266</v>
      </c>
      <c r="KJ163" s="100">
        <f t="shared" si="916"/>
        <v>112352.25105000546</v>
      </c>
      <c r="KK163" s="100">
        <f t="shared" si="916"/>
        <v>225078.32061401423</v>
      </c>
      <c r="KL163" s="100">
        <f t="shared" si="916"/>
        <v>215336.05434868464</v>
      </c>
      <c r="KM163" s="100">
        <f t="shared" si="916"/>
        <v>156127.25596513474</v>
      </c>
      <c r="KN163" s="100">
        <f t="shared" si="916"/>
        <v>182649.04622072834</v>
      </c>
      <c r="KO163" s="100">
        <f t="shared" si="916"/>
        <v>215894.6096735594</v>
      </c>
      <c r="KP163" s="100">
        <f t="shared" si="916"/>
        <v>216959.52279332519</v>
      </c>
      <c r="KQ163" s="100">
        <f t="shared" si="916"/>
        <v>219462.71735482098</v>
      </c>
      <c r="KR163" s="100">
        <f t="shared" si="916"/>
        <v>267223.76464308344</v>
      </c>
      <c r="KS163" s="100">
        <f t="shared" si="916"/>
        <v>238575.60192127936</v>
      </c>
      <c r="KT163" s="100">
        <f t="shared" si="916"/>
        <v>213904.3230047547</v>
      </c>
      <c r="KU163" s="100">
        <f t="shared" si="916"/>
        <v>240799.88877126481</v>
      </c>
      <c r="KV163" s="100">
        <f t="shared" si="916"/>
        <v>270151.3342555202</v>
      </c>
      <c r="KW163" s="100">
        <f t="shared" si="916"/>
        <v>266585.82845018728</v>
      </c>
      <c r="KX163" s="100">
        <f t="shared" si="916"/>
        <v>248089.76624818821</v>
      </c>
      <c r="KY163" s="100">
        <f t="shared" si="916"/>
        <v>223933.98583894654</v>
      </c>
      <c r="KZ163" s="100">
        <f t="shared" si="916"/>
        <v>206175.66996532961</v>
      </c>
      <c r="LA163" s="100">
        <f t="shared" si="916"/>
        <v>206175.66996532961</v>
      </c>
      <c r="LB163" s="100">
        <f t="shared" si="916"/>
        <v>215483.54293700904</v>
      </c>
      <c r="LC163" s="100">
        <f t="shared" si="916"/>
        <v>227399.25799497069</v>
      </c>
      <c r="LD163" s="100">
        <f t="shared" si="916"/>
        <v>237397.59083968218</v>
      </c>
      <c r="LE163" s="100">
        <f t="shared" si="916"/>
        <v>243337.72194048946</v>
      </c>
      <c r="LF163" s="100">
        <f t="shared" si="916"/>
        <v>244733.25924903728</v>
      </c>
      <c r="LG163" s="100">
        <f t="shared" si="916"/>
        <v>241971.46695618177</v>
      </c>
      <c r="LH163" s="100">
        <f t="shared" si="916"/>
        <v>235815.08442621116</v>
      </c>
      <c r="LI163" s="100">
        <f t="shared" si="916"/>
        <v>227358.83733208376</v>
      </c>
      <c r="LJ163" s="100">
        <f t="shared" si="916"/>
        <v>216494.12068612166</v>
      </c>
      <c r="LK163" s="100">
        <f t="shared" si="916"/>
        <v>204744.21878198226</v>
      </c>
      <c r="LL163" s="100">
        <f t="shared" si="916"/>
        <v>192759.20895823254</v>
      </c>
      <c r="LM163" s="100">
        <f t="shared" si="916"/>
        <v>181412.19676964503</v>
      </c>
      <c r="LN163" s="100">
        <f t="shared" si="916"/>
        <v>170526.38040328809</v>
      </c>
      <c r="LO163" s="100">
        <f t="shared" si="916"/>
        <v>160700.78398462408</v>
      </c>
      <c r="LP163" s="100">
        <f t="shared" si="916"/>
        <v>152190.53581187097</v>
      </c>
      <c r="LQ163" s="100">
        <f t="shared" si="916"/>
        <v>145159.42421487649</v>
      </c>
      <c r="LR163" s="100">
        <f t="shared" si="916"/>
        <v>139677.40929763264</v>
      </c>
      <c r="LS163" s="100">
        <f t="shared" si="916"/>
        <v>153323.86191737378</v>
      </c>
      <c r="LT163" s="100">
        <f t="shared" si="916"/>
        <v>192274.87208097256</v>
      </c>
      <c r="LU163" s="100">
        <f t="shared" si="916"/>
        <v>207135.05236622595</v>
      </c>
      <c r="LV163" s="100">
        <f t="shared" si="916"/>
        <v>215069.38925387856</v>
      </c>
      <c r="LW163" s="100">
        <f t="shared" si="916"/>
        <v>215066.60839112842</v>
      </c>
      <c r="LX163" s="100">
        <f t="shared" si="916"/>
        <v>212454.76354125215</v>
      </c>
      <c r="LY163" s="100">
        <f t="shared" si="916"/>
        <v>207427.14558398302</v>
      </c>
      <c r="LZ163" s="100">
        <f t="shared" si="916"/>
        <v>199300.71392307093</v>
      </c>
      <c r="MA163" s="100">
        <f t="shared" si="916"/>
        <v>192814.64655808202</v>
      </c>
      <c r="MB163" s="100">
        <f t="shared" si="916"/>
        <v>184711.87762586781</v>
      </c>
      <c r="MC163" s="100">
        <f t="shared" si="916"/>
        <v>175050.23524960424</v>
      </c>
      <c r="MD163" s="100">
        <f t="shared" si="916"/>
        <v>166342.10292939708</v>
      </c>
      <c r="ME163" s="100">
        <f t="shared" si="916"/>
        <v>158281.16360758257</v>
      </c>
      <c r="MF163" s="100">
        <f t="shared" si="916"/>
        <v>150253.92796804849</v>
      </c>
      <c r="MG163" s="100">
        <f t="shared" si="916"/>
        <v>142575.4672244564</v>
      </c>
      <c r="MH163" s="100">
        <f t="shared" si="916"/>
        <v>134925.63918031385</v>
      </c>
      <c r="MI163" s="100">
        <f t="shared" si="916"/>
        <v>125062.0913003078</v>
      </c>
      <c r="MJ163" s="100">
        <f t="shared" si="916"/>
        <v>117237.43968233083</v>
      </c>
      <c r="MK163" s="100"/>
      <c r="ML163" s="100"/>
      <c r="MM163" s="100"/>
      <c r="MN163" s="100"/>
      <c r="MO163" s="100"/>
      <c r="MP163" s="100"/>
      <c r="MQ163" s="100"/>
      <c r="MR163" s="100"/>
      <c r="MS163" s="100"/>
      <c r="MT163" s="100"/>
      <c r="MU163" s="100"/>
      <c r="MV163" s="100"/>
      <c r="MW163" s="100"/>
      <c r="MX163" s="100"/>
      <c r="MY163" s="100"/>
      <c r="MZ163" s="100"/>
      <c r="NA163" s="100"/>
      <c r="NG163" s="96">
        <f>HLOOKUP(NG93,'M10'!$C$5:$BX$13,($KG$271+1),FALSE)</f>
        <v>1</v>
      </c>
      <c r="NH163" s="96">
        <f>HLOOKUP(NH93,'M10'!$C$5:$BX$13,($KG$271+1),FALSE)</f>
        <v>1</v>
      </c>
      <c r="NI163" s="96">
        <f>HLOOKUP(NI93,'M10'!$C$5:$BX$13,($KG$271+1),FALSE)</f>
        <v>1</v>
      </c>
      <c r="NJ163" s="96">
        <f>HLOOKUP(NJ93,'M10'!$C$5:$BX$13,($KG$271+1),FALSE)</f>
        <v>1</v>
      </c>
      <c r="NK163" s="96">
        <f>HLOOKUP(NK93,'M10'!$C$5:$BX$13,($KG$271+1),FALSE)</f>
        <v>1</v>
      </c>
      <c r="NL163" s="96">
        <f>HLOOKUP(NL93,'M10'!$C$5:$BX$13,($KG$271+1),FALSE)</f>
        <v>1</v>
      </c>
      <c r="NM163" s="96">
        <f>HLOOKUP(NM93,'M10'!$C$5:$BX$13,($KG$271+1),FALSE)</f>
        <v>1</v>
      </c>
      <c r="NN163" s="96">
        <f>HLOOKUP(NN93,'M10'!$C$5:$BX$13,($KG$271+1),FALSE)</f>
        <v>0.85</v>
      </c>
      <c r="NO163" s="96">
        <f>HLOOKUP(NO93,'M10'!$C$5:$BX$13,($KG$271+1),FALSE)</f>
        <v>0.85</v>
      </c>
      <c r="NP163" s="96">
        <f>HLOOKUP(NP93,'M10'!$C$5:$BX$13,($KG$271+1),FALSE)</f>
        <v>0.85</v>
      </c>
      <c r="NQ163" s="96">
        <f>HLOOKUP(NQ93,'M10'!$C$5:$BX$13,($KG$271+1),FALSE)</f>
        <v>0.85</v>
      </c>
      <c r="NR163" s="96">
        <f>HLOOKUP(NR93,'M10'!$C$5:$BX$13,($KG$271+1),FALSE)</f>
        <v>0.85</v>
      </c>
      <c r="NS163" s="96">
        <f>HLOOKUP(NS93,'M10'!$C$5:$BX$13,($KG$271+1),FALSE)</f>
        <v>0.85</v>
      </c>
      <c r="NT163" s="96">
        <f>HLOOKUP(NT93,'M10'!$C$5:$BX$13,($KG$271+1),FALSE)</f>
        <v>0.85</v>
      </c>
      <c r="NU163" s="96">
        <f>HLOOKUP(NU93,'M10'!$C$5:$BX$13,($KG$271+1),FALSE)</f>
        <v>0.85</v>
      </c>
      <c r="NV163" s="96">
        <f>HLOOKUP(NV93,'M10'!$C$5:$BX$13,($KG$271+1),FALSE)</f>
        <v>0.8</v>
      </c>
      <c r="NW163" s="96">
        <f>HLOOKUP(NW93,'M10'!$C$5:$BX$13,($KG$271+1),FALSE)</f>
        <v>0.8</v>
      </c>
      <c r="NX163" s="96">
        <f>HLOOKUP(NX93,'M10'!$C$5:$BX$13,($KG$271+1),FALSE)</f>
        <v>0.8</v>
      </c>
      <c r="NY163" s="96">
        <f>HLOOKUP(NY93,'M10'!$C$5:$BX$13,($KG$271+1),FALSE)</f>
        <v>0.8</v>
      </c>
      <c r="NZ163" s="96">
        <f>HLOOKUP(NZ93,'M10'!$C$5:$BX$13,($KG$271+1),FALSE)</f>
        <v>0.8</v>
      </c>
      <c r="OA163" s="96">
        <f>HLOOKUP(OA93,'M10'!$C$5:$BX$13,($KG$271+1),FALSE)</f>
        <v>0.8</v>
      </c>
      <c r="OB163" s="96">
        <f>HLOOKUP(OB93,'M10'!$C$5:$BX$13,($KG$271+1),FALSE)</f>
        <v>0.8</v>
      </c>
      <c r="OC163" s="96">
        <f>HLOOKUP(OC93,'M10'!$C$5:$BX$13,($KG$271+1),FALSE)</f>
        <v>0.8</v>
      </c>
      <c r="OD163" s="96">
        <f>HLOOKUP(OD93,'M10'!$C$5:$BX$13,($KG$271+1),FALSE)</f>
        <v>0.8</v>
      </c>
      <c r="OE163" s="96">
        <f>HLOOKUP(OE93,'M10'!$C$5:$BX$13,($KG$271+1),FALSE)</f>
        <v>0.8</v>
      </c>
      <c r="OF163" s="96">
        <f>HLOOKUP(OF93,'M10'!$C$5:$BX$13,($KG$271+1),FALSE)</f>
        <v>0.8</v>
      </c>
      <c r="OG163" s="96">
        <f>HLOOKUP(OG93,'M10'!$C$5:$BX$13,($KG$271+1),FALSE)</f>
        <v>0.8</v>
      </c>
      <c r="OH163" s="96">
        <f>HLOOKUP(OH93,'M10'!$C$5:$BX$13,($KG$271+1),FALSE)</f>
        <v>0.8</v>
      </c>
      <c r="OI163" s="96">
        <f>HLOOKUP(OI93,'M10'!$C$5:$BX$13,($KG$271+1),FALSE)</f>
        <v>0.8</v>
      </c>
      <c r="OJ163" s="96">
        <f>HLOOKUP(OJ93,'M10'!$C$5:$BX$13,($KG$271+1),FALSE)</f>
        <v>0.8</v>
      </c>
      <c r="OK163" s="96">
        <f>HLOOKUP(OK93,'M10'!$C$5:$BX$13,($KG$271+1),FALSE)</f>
        <v>0.8</v>
      </c>
      <c r="OL163" s="96">
        <f>HLOOKUP(OL93,'M10'!$C$5:$BX$13,($KG$271+1),FALSE)</f>
        <v>0.8</v>
      </c>
      <c r="OM163" s="96">
        <f>HLOOKUP(OM93,'M10'!$C$5:$BX$13,($KG$271+1),FALSE)</f>
        <v>0.8</v>
      </c>
      <c r="ON163" s="96">
        <f>HLOOKUP(ON93,'M10'!$C$5:$BX$13,($KG$271+1),FALSE)</f>
        <v>0.8</v>
      </c>
      <c r="OO163" s="96">
        <f>HLOOKUP(OO93,'M10'!$C$5:$BX$13,($KG$271+1),FALSE)</f>
        <v>0.8</v>
      </c>
      <c r="OP163" s="96">
        <f>HLOOKUP(OP93,'M10'!$C$5:$BX$13,($KG$271+1),FALSE)</f>
        <v>0.8</v>
      </c>
      <c r="OQ163" s="96">
        <f>HLOOKUP(OQ93,'M10'!$C$5:$BX$13,($KG$271+1),FALSE)</f>
        <v>0.8</v>
      </c>
      <c r="OR163" s="96">
        <f>HLOOKUP(OR93,'M10'!$C$5:$BX$13,($KG$271+1),FALSE)</f>
        <v>0.7</v>
      </c>
      <c r="OS163" s="96">
        <f>HLOOKUP(OS93,'M10'!$C$5:$BX$13,($KG$271+1),FALSE)</f>
        <v>0.7</v>
      </c>
      <c r="OT163" s="96">
        <f>HLOOKUP(OT93,'M10'!$C$5:$BX$13,($KG$271+1),FALSE)</f>
        <v>0.7</v>
      </c>
      <c r="OU163" s="96">
        <f>HLOOKUP(OU93,'M10'!$C$5:$BX$13,($KG$271+1),FALSE)</f>
        <v>0.7</v>
      </c>
      <c r="OV163" s="96">
        <f>HLOOKUP(OV93,'M10'!$C$5:$BX$13,($KG$271+1),FALSE)</f>
        <v>0.7</v>
      </c>
      <c r="OW163" s="96">
        <f>HLOOKUP(OW93,'M10'!$C$5:$BX$13,($KG$271+1),FALSE)</f>
        <v>0.7</v>
      </c>
      <c r="OX163" s="96">
        <f>HLOOKUP(OX93,'M10'!$C$5:$BX$13,($KG$271+1),FALSE)</f>
        <v>0.7</v>
      </c>
      <c r="OY163" s="96">
        <f>HLOOKUP(OY93,'M10'!$C$5:$BX$13,($KG$271+1),FALSE)</f>
        <v>0.7</v>
      </c>
      <c r="OZ163" s="96">
        <f>HLOOKUP(OZ93,'M10'!$C$5:$BX$13,($KG$271+1),FALSE)</f>
        <v>0.7</v>
      </c>
      <c r="PA163" s="96">
        <f>HLOOKUP(PA93,'M10'!$C$5:$BX$13,($KG$271+1),FALSE)</f>
        <v>0.7</v>
      </c>
      <c r="PB163" s="96">
        <f>HLOOKUP(PB93,'M10'!$C$5:$BX$13,($KG$271+1),FALSE)</f>
        <v>0.7</v>
      </c>
      <c r="PC163" s="96">
        <f>HLOOKUP(PC93,'M10'!$C$5:$BX$13,($KG$271+1),FALSE)</f>
        <v>0.7</v>
      </c>
      <c r="PD163" s="96">
        <f>HLOOKUP(PD93,'M10'!$C$5:$BX$13,($KG$271+1),FALSE)</f>
        <v>0.6</v>
      </c>
      <c r="PE163" s="96">
        <f>HLOOKUP(PE93,'M10'!$C$5:$BX$13,($KG$271+1),FALSE)</f>
        <v>0.6</v>
      </c>
      <c r="PF163" s="96">
        <f>HLOOKUP(PF93,'M10'!$C$5:$BX$13,($KG$271+1),FALSE)</f>
        <v>0.6</v>
      </c>
      <c r="PG163" s="96">
        <f>HLOOKUP(PG93,'M10'!$C$5:$BX$13,($KG$271+1),FALSE)</f>
        <v>0.6</v>
      </c>
      <c r="PH163" s="96">
        <f>HLOOKUP(PH93,'M10'!$C$5:$BX$13,($KG$271+1),FALSE)</f>
        <v>0.6</v>
      </c>
    </row>
    <row r="164" spans="1:427" x14ac:dyDescent="0.2">
      <c r="A164" s="92"/>
      <c r="B164" s="92"/>
      <c r="C164" s="92">
        <v>26</v>
      </c>
      <c r="D164" s="98">
        <f t="shared" ref="D164:BE164" si="917">SQRT((D163^2) +(BZ194^2) + 2*D163*BZ194*COS(D223-D63))</f>
        <v>368629.4905927272</v>
      </c>
      <c r="E164" s="98">
        <f t="shared" si="917"/>
        <v>318767.33552081458</v>
      </c>
      <c r="F164" s="98">
        <f t="shared" si="917"/>
        <v>222389.40961289112</v>
      </c>
      <c r="G164" s="98">
        <f t="shared" si="917"/>
        <v>421108.10480895062</v>
      </c>
      <c r="H164" s="98">
        <f t="shared" si="917"/>
        <v>594246.6330232654</v>
      </c>
      <c r="I164" s="98">
        <f t="shared" si="917"/>
        <v>621362.55522771098</v>
      </c>
      <c r="J164" s="98">
        <f t="shared" si="917"/>
        <v>566032.30319382506</v>
      </c>
      <c r="K164" s="98">
        <f t="shared" si="917"/>
        <v>498975.37990783609</v>
      </c>
      <c r="L164" s="98">
        <f t="shared" si="917"/>
        <v>445783.21267981717</v>
      </c>
      <c r="M164" s="98">
        <f t="shared" si="917"/>
        <v>430678.47084160597</v>
      </c>
      <c r="N164" s="98">
        <f t="shared" si="917"/>
        <v>445040.92952651135</v>
      </c>
      <c r="O164" s="98">
        <f t="shared" si="917"/>
        <v>472248.84155979462</v>
      </c>
      <c r="P164" s="98">
        <f t="shared" si="917"/>
        <v>500353.74795508577</v>
      </c>
      <c r="Q164" s="98">
        <f t="shared" si="917"/>
        <v>523693.52029690042</v>
      </c>
      <c r="R164" s="98">
        <f t="shared" si="917"/>
        <v>540492.61403491138</v>
      </c>
      <c r="S164" s="98">
        <f t="shared" si="917"/>
        <v>550830.62020573358</v>
      </c>
      <c r="T164" s="98">
        <f t="shared" si="917"/>
        <v>555524.08013281936</v>
      </c>
      <c r="U164" s="98">
        <f t="shared" si="917"/>
        <v>555591.2356290461</v>
      </c>
      <c r="V164" s="98">
        <f t="shared" si="917"/>
        <v>555591.2356290461</v>
      </c>
      <c r="W164" s="98">
        <f t="shared" si="917"/>
        <v>551373.12461713597</v>
      </c>
      <c r="X164" s="98">
        <f t="shared" si="917"/>
        <v>546148.37763289839</v>
      </c>
      <c r="Y164" s="98">
        <f t="shared" si="917"/>
        <v>539423.85885419673</v>
      </c>
      <c r="Z164" s="98">
        <f t="shared" si="917"/>
        <v>531549.49872158491</v>
      </c>
      <c r="AA164" s="98">
        <f t="shared" si="917"/>
        <v>522815.78686607163</v>
      </c>
      <c r="AB164" s="98">
        <f t="shared" si="917"/>
        <v>513461.29235577991</v>
      </c>
      <c r="AC164" s="98">
        <f t="shared" si="917"/>
        <v>503680.21575091541</v>
      </c>
      <c r="AD164" s="98">
        <f t="shared" si="917"/>
        <v>493629.40218403703</v>
      </c>
      <c r="AE164" s="98">
        <f t="shared" si="917"/>
        <v>483434.5754103447</v>
      </c>
      <c r="AF164" s="98">
        <f t="shared" si="917"/>
        <v>473195.73168470804</v>
      </c>
      <c r="AG164" s="98">
        <f t="shared" si="917"/>
        <v>462991.72452560737</v>
      </c>
      <c r="AH164" s="98">
        <f t="shared" si="917"/>
        <v>452884.11457338237</v>
      </c>
      <c r="AI164" s="98">
        <f t="shared" si="917"/>
        <v>442920.37467751151</v>
      </c>
      <c r="AJ164" s="98">
        <f t="shared" si="917"/>
        <v>433136.54169630416</v>
      </c>
      <c r="AK164" s="98">
        <f t="shared" si="917"/>
        <v>423559.40052872349</v>
      </c>
      <c r="AL164" s="98">
        <f t="shared" si="917"/>
        <v>414208.27673912211</v>
      </c>
      <c r="AM164" s="98">
        <f t="shared" si="917"/>
        <v>405096.50405000115</v>
      </c>
      <c r="AN164" s="98">
        <f t="shared" si="917"/>
        <v>399866.96124783548</v>
      </c>
      <c r="AO164" s="98">
        <f t="shared" si="917"/>
        <v>377694.99368777056</v>
      </c>
      <c r="AP164" s="98">
        <f t="shared" si="917"/>
        <v>366342.25465642544</v>
      </c>
      <c r="AQ164" s="98">
        <f t="shared" si="917"/>
        <v>354669.78569837374</v>
      </c>
      <c r="AR164" s="98">
        <f t="shared" si="917"/>
        <v>343192.00296978041</v>
      </c>
      <c r="AS164" s="98">
        <f t="shared" si="917"/>
        <v>332003.1701922724</v>
      </c>
      <c r="AT164" s="98">
        <f t="shared" si="917"/>
        <v>321159.21325992502</v>
      </c>
      <c r="AU164" s="98">
        <f t="shared" si="917"/>
        <v>310686.5535536005</v>
      </c>
      <c r="AV164" s="98">
        <f t="shared" si="917"/>
        <v>300911.19234404678</v>
      </c>
      <c r="AW164" s="98">
        <f t="shared" si="917"/>
        <v>291127.60616906459</v>
      </c>
      <c r="AX164" s="98">
        <f t="shared" si="917"/>
        <v>281687.04912525701</v>
      </c>
      <c r="AY164" s="98">
        <f t="shared" si="917"/>
        <v>272566.89111994352</v>
      </c>
      <c r="AZ164" s="98">
        <f t="shared" si="917"/>
        <v>263742.49210528121</v>
      </c>
      <c r="BA164" s="98">
        <f t="shared" si="917"/>
        <v>254980.49891094252</v>
      </c>
      <c r="BB164" s="98">
        <f t="shared" si="917"/>
        <v>246840.33437789782</v>
      </c>
      <c r="BC164" s="98">
        <f t="shared" si="917"/>
        <v>238682.79735773732</v>
      </c>
      <c r="BD164" s="98">
        <f t="shared" si="917"/>
        <v>230367.21805211477</v>
      </c>
      <c r="BE164" s="98">
        <f t="shared" si="917"/>
        <v>222651.63565352318</v>
      </c>
      <c r="BF164" s="98"/>
      <c r="BG164" s="98"/>
      <c r="BH164" s="98"/>
      <c r="BI164" s="98"/>
      <c r="BJ164" s="98"/>
      <c r="BK164" s="98"/>
      <c r="BL164" s="98"/>
      <c r="BM164" s="98"/>
      <c r="BN164" s="98"/>
      <c r="BO164" s="98"/>
      <c r="BP164" s="98"/>
      <c r="BQ164" s="98"/>
      <c r="BR164" s="98"/>
      <c r="BS164" s="98"/>
      <c r="BT164" s="98"/>
      <c r="BU164" s="92"/>
      <c r="BV164" s="92"/>
      <c r="BW164" s="92"/>
      <c r="BX164" s="92"/>
      <c r="BY164" s="92"/>
      <c r="BZ164" s="92">
        <f>HLOOKUP(BZ94,'M10'!$C$5:$BX$13,($EK$143+1),FALSE)</f>
        <v>1</v>
      </c>
      <c r="CA164" s="92">
        <f>HLOOKUP(CA94,'M10'!$C$5:$BX$13,($EK$143+1),FALSE)</f>
        <v>1</v>
      </c>
      <c r="CB164" s="92">
        <f>HLOOKUP(CB94,'M10'!$C$5:$BX$13,($EK$143+1),FALSE)</f>
        <v>1</v>
      </c>
      <c r="CC164" s="92">
        <f>HLOOKUP(CC94,'M10'!$C$5:$BX$13,($EK$143+1),FALSE)</f>
        <v>1</v>
      </c>
      <c r="CD164" s="92">
        <f>HLOOKUP(CD94,'M10'!$C$5:$BX$13,($EK$143+1),FALSE)</f>
        <v>1</v>
      </c>
      <c r="CE164" s="92">
        <f>HLOOKUP(CE94,'M10'!$C$5:$BX$13,($EK$143+1),FALSE)</f>
        <v>1</v>
      </c>
      <c r="CF164" s="92">
        <f>HLOOKUP(CF94,'M10'!$C$5:$BX$13,($EK$143+1),FALSE)</f>
        <v>1</v>
      </c>
      <c r="CG164" s="92">
        <f>HLOOKUP(CG94,'M10'!$C$5:$BX$13,($EK$143+1),FALSE)</f>
        <v>1</v>
      </c>
      <c r="CH164" s="92">
        <f>HLOOKUP(CH94,'M10'!$C$5:$BX$13,($EK$143+1),FALSE)</f>
        <v>1</v>
      </c>
      <c r="CI164" s="92">
        <f>HLOOKUP(CI94,'M10'!$C$5:$BX$13,($EK$143+1),FALSE)</f>
        <v>1</v>
      </c>
      <c r="CJ164" s="92">
        <f>HLOOKUP(CJ94,'M10'!$C$5:$BX$13,($EK$143+1),FALSE)</f>
        <v>1</v>
      </c>
      <c r="CK164" s="92">
        <f>HLOOKUP(CK94,'M10'!$C$5:$BX$13,($EK$143+1),FALSE)</f>
        <v>1</v>
      </c>
      <c r="CL164" s="92">
        <f>HLOOKUP(CL94,'M10'!$C$5:$BX$13,($EK$143+1),FALSE)</f>
        <v>1</v>
      </c>
      <c r="CM164" s="92">
        <f>HLOOKUP(CM94,'M10'!$C$5:$BX$13,($EK$143+1),FALSE)</f>
        <v>1</v>
      </c>
      <c r="CN164" s="92">
        <f>HLOOKUP(CN94,'M10'!$C$5:$BX$13,($EK$143+1),FALSE)</f>
        <v>1</v>
      </c>
      <c r="CO164" s="92">
        <f>HLOOKUP(CO94,'M10'!$C$5:$BX$13,($EK$143+1),FALSE)</f>
        <v>1</v>
      </c>
      <c r="CP164" s="92">
        <f>HLOOKUP(CP94,'M10'!$C$5:$BX$13,($EK$143+1),FALSE)</f>
        <v>1</v>
      </c>
      <c r="CQ164" s="92">
        <f>HLOOKUP(CQ94,'M10'!$C$5:$BX$13,($EK$143+1),FALSE)</f>
        <v>1</v>
      </c>
      <c r="CR164" s="92">
        <f>HLOOKUP(CR94,'M10'!$C$5:$BX$13,($EK$143+1),FALSE)</f>
        <v>1</v>
      </c>
      <c r="CS164" s="92">
        <f>HLOOKUP(CS94,'M10'!$C$5:$BX$13,($EK$143+1),FALSE)</f>
        <v>0.95</v>
      </c>
      <c r="CT164" s="92">
        <f>HLOOKUP(CT94,'M10'!$C$5:$BX$13,($EK$143+1),FALSE)</f>
        <v>0.95</v>
      </c>
      <c r="CU164" s="92">
        <f>HLOOKUP(CU94,'M10'!$C$5:$BX$13,($EK$143+1),FALSE)</f>
        <v>0.95</v>
      </c>
      <c r="CV164" s="92">
        <f>HLOOKUP(CV94,'M10'!$C$5:$BX$13,($EK$143+1),FALSE)</f>
        <v>0.95</v>
      </c>
      <c r="CW164" s="92">
        <f>HLOOKUP(CW94,'M10'!$C$5:$BX$13,($EK$143+1),FALSE)</f>
        <v>0.95</v>
      </c>
      <c r="CX164" s="92">
        <f>HLOOKUP(CX94,'M10'!$C$5:$BX$13,($EK$143+1),FALSE)</f>
        <v>0.95</v>
      </c>
      <c r="CY164" s="92">
        <f>HLOOKUP(CY94,'M10'!$C$5:$BX$13,($EK$143+1),FALSE)</f>
        <v>0.95</v>
      </c>
      <c r="CZ164" s="92">
        <f>HLOOKUP(CZ94,'M10'!$C$5:$BX$13,($EK$143+1),FALSE)</f>
        <v>0.95</v>
      </c>
      <c r="DA164" s="92">
        <f>HLOOKUP(DA94,'M10'!$C$5:$BX$13,($EK$143+1),FALSE)</f>
        <v>0.95</v>
      </c>
      <c r="DB164" s="92">
        <f>HLOOKUP(DB94,'M10'!$C$5:$BX$13,($EK$143+1),FALSE)</f>
        <v>0.95</v>
      </c>
      <c r="DC164" s="92">
        <f>HLOOKUP(DC94,'M10'!$C$5:$BX$13,($EK$143+1),FALSE)</f>
        <v>0.95</v>
      </c>
      <c r="DD164" s="92">
        <f>HLOOKUP(DD94,'M10'!$C$5:$BX$13,($EK$143+1),FALSE)</f>
        <v>0.95</v>
      </c>
      <c r="DE164" s="92">
        <f>HLOOKUP(DE94,'M10'!$C$5:$BX$13,($EK$143+1),FALSE)</f>
        <v>0.95</v>
      </c>
      <c r="DF164" s="92">
        <f>HLOOKUP(DF94,'M10'!$C$5:$BX$13,($EK$143+1),FALSE)</f>
        <v>0.95</v>
      </c>
      <c r="DG164" s="92">
        <f>HLOOKUP(DG94,'M10'!$C$5:$BX$13,($EK$143+1),FALSE)</f>
        <v>0.95</v>
      </c>
      <c r="DH164" s="92">
        <f>HLOOKUP(DH94,'M10'!$C$5:$BX$13,($EK$143+1),FALSE)</f>
        <v>0.95</v>
      </c>
      <c r="DI164" s="92">
        <f>HLOOKUP(DI94,'M10'!$C$5:$BX$13,($EK$143+1),FALSE)</f>
        <v>0.95</v>
      </c>
      <c r="DJ164" s="92">
        <f>HLOOKUP(DJ94,'M10'!$C$5:$BX$13,($EK$143+1),FALSE)</f>
        <v>0.95</v>
      </c>
      <c r="DK164" s="92">
        <f>HLOOKUP(DK94,'M10'!$C$5:$BX$13,($EK$143+1),FALSE)</f>
        <v>0.95</v>
      </c>
      <c r="DL164" s="92">
        <f>HLOOKUP(DL94,'M10'!$C$5:$BX$13,($EK$143+1),FALSE)</f>
        <v>0.9</v>
      </c>
      <c r="DM164" s="92">
        <f>HLOOKUP(DM94,'M10'!$C$5:$BX$13,($EK$143+1),FALSE)</f>
        <v>0.9</v>
      </c>
      <c r="DN164" s="92">
        <f>HLOOKUP(DN94,'M10'!$C$5:$BX$13,($EK$143+1),FALSE)</f>
        <v>0.9</v>
      </c>
      <c r="DO164" s="92">
        <f>HLOOKUP(DO94,'M10'!$C$5:$BX$13,($EK$143+1),FALSE)</f>
        <v>0.9</v>
      </c>
      <c r="DP164" s="92">
        <f>HLOOKUP(DP94,'M10'!$C$5:$BX$13,($EK$143+1),FALSE)</f>
        <v>0.9</v>
      </c>
      <c r="DQ164" s="92">
        <f>HLOOKUP(DQ94,'M10'!$C$5:$BX$13,($EK$143+1),FALSE)</f>
        <v>0.9</v>
      </c>
      <c r="DR164" s="92">
        <f>HLOOKUP(DR94,'M10'!$C$5:$BX$13,($EK$143+1),FALSE)</f>
        <v>0.9</v>
      </c>
      <c r="DS164" s="92">
        <f>HLOOKUP(DS94,'M10'!$C$5:$BX$13,($EK$143+1),FALSE)</f>
        <v>0.9</v>
      </c>
      <c r="DT164" s="92">
        <f>HLOOKUP(DT94,'M10'!$C$5:$BX$13,($EK$143+1),FALSE)</f>
        <v>0.9</v>
      </c>
      <c r="DU164" s="92">
        <f>HLOOKUP(DU94,'M10'!$C$5:$BX$13,($EK$143+1),FALSE)</f>
        <v>0.9</v>
      </c>
      <c r="DV164" s="92">
        <f>HLOOKUP(DV94,'M10'!$C$5:$BX$13,($EK$143+1),FALSE)</f>
        <v>0.9</v>
      </c>
      <c r="DW164" s="92">
        <f>HLOOKUP(DW94,'M10'!$C$5:$BX$13,($EK$143+1),FALSE)</f>
        <v>0.9</v>
      </c>
      <c r="DX164" s="92">
        <f>HLOOKUP(DX94,'M10'!$C$5:$BX$13,($EK$143+1),FALSE)</f>
        <v>0.9</v>
      </c>
      <c r="DY164" s="92">
        <f>HLOOKUP(DY94,'M10'!$C$5:$BX$13,($EK$143+1),FALSE)</f>
        <v>0.9</v>
      </c>
      <c r="DZ164" s="92">
        <f>HLOOKUP(DZ94,'M10'!$C$5:$BX$13,($EK$143+1),FALSE)</f>
        <v>0.85</v>
      </c>
      <c r="EA164" s="92">
        <f>HLOOKUP(EA94,'M10'!$C$5:$BX$13,($EK$143+1),FALSE)</f>
        <v>0.85</v>
      </c>
      <c r="EB164" s="92"/>
      <c r="EC164" s="92"/>
      <c r="ED164" s="92"/>
      <c r="EE164" s="92"/>
      <c r="EF164" s="92"/>
      <c r="EG164" s="92"/>
      <c r="EH164" s="92"/>
      <c r="EI164" s="92"/>
      <c r="EJ164" s="92"/>
      <c r="EK164" s="92"/>
      <c r="EL164" s="92"/>
      <c r="EM164" s="92"/>
      <c r="EN164" s="92"/>
      <c r="EO164" s="92"/>
      <c r="EP164" s="92"/>
      <c r="EU164" s="94"/>
      <c r="EV164" s="94"/>
      <c r="EW164" s="94"/>
      <c r="EX164" s="102">
        <v>26</v>
      </c>
      <c r="EY164" s="99">
        <f t="shared" ref="EY164:GZ164" si="918">SQRT((EY163^2) +(HW194^2) + 2*EY163*HW194*COS(EY223-EY63))</f>
        <v>184381.60425419096</v>
      </c>
      <c r="EZ164" s="99">
        <f t="shared" si="918"/>
        <v>328401.59716235369</v>
      </c>
      <c r="FA164" s="99">
        <f t="shared" si="918"/>
        <v>220653.92915989805</v>
      </c>
      <c r="FB164" s="99">
        <f t="shared" si="918"/>
        <v>312968.87638048606</v>
      </c>
      <c r="FC164" s="99">
        <f t="shared" si="918"/>
        <v>241395.29831034411</v>
      </c>
      <c r="FD164" s="99">
        <f t="shared" si="918"/>
        <v>372467.98179991683</v>
      </c>
      <c r="FE164" s="99">
        <f t="shared" si="918"/>
        <v>406453.70338741742</v>
      </c>
      <c r="FF164" s="99">
        <f t="shared" si="918"/>
        <v>344533.71005412465</v>
      </c>
      <c r="FG164" s="99">
        <f t="shared" si="918"/>
        <v>323640.29255518422</v>
      </c>
      <c r="FH164" s="99">
        <f t="shared" si="918"/>
        <v>375292.70675214828</v>
      </c>
      <c r="FI164" s="99">
        <f t="shared" si="918"/>
        <v>433863.15295728628</v>
      </c>
      <c r="FJ164" s="99">
        <f t="shared" si="918"/>
        <v>455462.80310715648</v>
      </c>
      <c r="FK164" s="99">
        <f t="shared" si="918"/>
        <v>448251.92024302523</v>
      </c>
      <c r="FL164" s="99">
        <f t="shared" si="918"/>
        <v>421685.78401181271</v>
      </c>
      <c r="FM164" s="99">
        <f t="shared" si="918"/>
        <v>388785.94297432812</v>
      </c>
      <c r="FN164" s="99">
        <f t="shared" si="918"/>
        <v>353809.58522937977</v>
      </c>
      <c r="FO164" s="99">
        <f t="shared" si="918"/>
        <v>318744.69625283801</v>
      </c>
      <c r="FP164" s="99">
        <f t="shared" si="918"/>
        <v>295421.45631535479</v>
      </c>
      <c r="FQ164" s="99">
        <f t="shared" si="918"/>
        <v>295421.45631535479</v>
      </c>
      <c r="FR164" s="99">
        <f t="shared" si="918"/>
        <v>272925.14212656656</v>
      </c>
      <c r="FS164" s="99">
        <f t="shared" si="918"/>
        <v>269632.08052123996</v>
      </c>
      <c r="FT164" s="99">
        <f t="shared" si="918"/>
        <v>270320.41961784119</v>
      </c>
      <c r="FU164" s="99">
        <f t="shared" si="918"/>
        <v>273751.15169211751</v>
      </c>
      <c r="FV164" s="99">
        <f t="shared" si="918"/>
        <v>278826.74088499462</v>
      </c>
      <c r="FW164" s="99">
        <f t="shared" si="918"/>
        <v>284680.0029743606</v>
      </c>
      <c r="FX164" s="99">
        <f t="shared" si="918"/>
        <v>290680.48570662085</v>
      </c>
      <c r="FY164" s="99">
        <f t="shared" si="918"/>
        <v>296538.24458040658</v>
      </c>
      <c r="FZ164" s="99">
        <f t="shared" si="918"/>
        <v>301770.62506866374</v>
      </c>
      <c r="GA164" s="99">
        <f t="shared" si="918"/>
        <v>306292.21065944229</v>
      </c>
      <c r="GB164" s="99">
        <f t="shared" si="918"/>
        <v>310027.75185610849</v>
      </c>
      <c r="GC164" s="99">
        <f t="shared" si="918"/>
        <v>313432.40755976702</v>
      </c>
      <c r="GD164" s="99">
        <f t="shared" si="918"/>
        <v>315529.13080410718</v>
      </c>
      <c r="GE164" s="99">
        <f t="shared" si="918"/>
        <v>316873.04692403291</v>
      </c>
      <c r="GF164" s="99">
        <f t="shared" si="918"/>
        <v>317517.26403461944</v>
      </c>
      <c r="GG164" s="99">
        <f t="shared" si="918"/>
        <v>317521.78617636196</v>
      </c>
      <c r="GH164" s="99">
        <f t="shared" si="918"/>
        <v>316949.14327970089</v>
      </c>
      <c r="GI164" s="99">
        <f t="shared" si="918"/>
        <v>344973.07885656273</v>
      </c>
      <c r="GJ164" s="99">
        <f t="shared" si="918"/>
        <v>347611.24679528165</v>
      </c>
      <c r="GK164" s="99">
        <f t="shared" si="918"/>
        <v>343058.1587278308</v>
      </c>
      <c r="GL164" s="99">
        <f t="shared" si="918"/>
        <v>335477.26305050275</v>
      </c>
      <c r="GM164" s="99">
        <f t="shared" si="918"/>
        <v>326287.57181254751</v>
      </c>
      <c r="GN164" s="99">
        <f t="shared" si="918"/>
        <v>315029.38027828326</v>
      </c>
      <c r="GO164" s="99">
        <f t="shared" si="918"/>
        <v>302549.88144047442</v>
      </c>
      <c r="GP164" s="99">
        <f t="shared" si="918"/>
        <v>290339.89736322442</v>
      </c>
      <c r="GQ164" s="99">
        <f t="shared" si="918"/>
        <v>277463.65656780219</v>
      </c>
      <c r="GR164" s="99">
        <f t="shared" si="918"/>
        <v>264652.59504007583</v>
      </c>
      <c r="GS164" s="99">
        <f t="shared" si="918"/>
        <v>252407.7948362465</v>
      </c>
      <c r="GT164" s="99">
        <f t="shared" si="918"/>
        <v>239200.7889087348</v>
      </c>
      <c r="GU164" s="99">
        <f t="shared" si="918"/>
        <v>226454.58563687367</v>
      </c>
      <c r="GV164" s="99">
        <f t="shared" si="918"/>
        <v>214330.13274196119</v>
      </c>
      <c r="GW164" s="99">
        <f t="shared" si="918"/>
        <v>201865.56160766564</v>
      </c>
      <c r="GX164" s="99">
        <f t="shared" si="918"/>
        <v>189294.78183525655</v>
      </c>
      <c r="GY164" s="99">
        <f t="shared" si="918"/>
        <v>177264.78806532506</v>
      </c>
      <c r="GZ164" s="99">
        <f t="shared" si="918"/>
        <v>165276.87174048682</v>
      </c>
      <c r="HA164" s="99"/>
      <c r="HB164" s="99"/>
      <c r="HC164" s="99"/>
      <c r="HD164" s="99"/>
      <c r="HE164" s="99"/>
      <c r="HF164" s="99"/>
      <c r="HG164" s="99"/>
      <c r="HH164" s="99"/>
      <c r="HI164" s="99"/>
      <c r="HJ164" s="99"/>
      <c r="HK164" s="99"/>
      <c r="HL164" s="99"/>
      <c r="HM164" s="99"/>
      <c r="HN164" s="99"/>
      <c r="HO164" s="99"/>
      <c r="HP164" s="99"/>
      <c r="HQ164" s="99"/>
      <c r="HR164" s="94"/>
      <c r="HS164" s="94"/>
      <c r="HT164" s="94"/>
      <c r="HU164" s="94"/>
      <c r="HV164" s="94"/>
      <c r="HW164" s="94">
        <f>HLOOKUP(HW94,'M10'!$C$5:$BX$13,($KA$141+1),FALSE)</f>
        <v>1</v>
      </c>
      <c r="HX164" s="94">
        <f>HLOOKUP(HX94,'M10'!$C$5:$BX$13,($KA$141+1),FALSE)</f>
        <v>1</v>
      </c>
      <c r="HY164" s="94">
        <f>HLOOKUP(HY94,'M10'!$C$5:$BX$13,($KA$141+1),FALSE)</f>
        <v>1</v>
      </c>
      <c r="HZ164" s="94">
        <f>HLOOKUP(HZ94,'M10'!$C$5:$BX$13,($KA$141+1),FALSE)</f>
        <v>1</v>
      </c>
      <c r="IA164" s="94">
        <f>HLOOKUP(IA94,'M10'!$C$5:$BX$13,($KA$141+1),FALSE)</f>
        <v>0.95</v>
      </c>
      <c r="IB164" s="94">
        <f>HLOOKUP(IB94,'M10'!$C$5:$BX$13,($KA$141+1),FALSE)</f>
        <v>0.95</v>
      </c>
      <c r="IC164" s="94">
        <f>HLOOKUP(IC94,'M10'!$C$5:$BX$13,($KA$141+1),FALSE)</f>
        <v>0.95</v>
      </c>
      <c r="ID164" s="94">
        <f>HLOOKUP(ID94,'M10'!$C$5:$BX$13,($KA$141+1),FALSE)</f>
        <v>0.95</v>
      </c>
      <c r="IE164" s="94">
        <f>HLOOKUP(IE94,'M10'!$C$5:$BX$13,($KA$141+1),FALSE)</f>
        <v>0.9</v>
      </c>
      <c r="IF164" s="94">
        <f>HLOOKUP(IF94,'M10'!$C$5:$BX$13,($KA$141+1),FALSE)</f>
        <v>0.9</v>
      </c>
      <c r="IG164" s="94">
        <f>HLOOKUP(IG94,'M10'!$C$5:$BX$13,($KA$141+1),FALSE)</f>
        <v>0.9</v>
      </c>
      <c r="IH164" s="94">
        <f>HLOOKUP(IH94,'M10'!$C$5:$BX$13,($KA$141+1),FALSE)</f>
        <v>0.9</v>
      </c>
      <c r="II164" s="94">
        <f>HLOOKUP(II94,'M10'!$C$5:$BX$13,($KA$141+1),FALSE)</f>
        <v>0.9</v>
      </c>
      <c r="IJ164" s="94">
        <f>HLOOKUP(IJ94,'M10'!$C$5:$BX$13,($KA$141+1),FALSE)</f>
        <v>0.9</v>
      </c>
      <c r="IK164" s="94">
        <f>HLOOKUP(IK94,'M10'!$C$5:$BX$13,($KA$141+1),FALSE)</f>
        <v>0.9</v>
      </c>
      <c r="IL164" s="94">
        <f>HLOOKUP(IL94,'M10'!$C$5:$BX$13,($KA$141+1),FALSE)</f>
        <v>0.9</v>
      </c>
      <c r="IM164" s="94">
        <f>HLOOKUP(IM94,'M10'!$C$5:$BX$13,($KA$141+1),FALSE)</f>
        <v>0.9</v>
      </c>
      <c r="IN164" s="94">
        <f>HLOOKUP(IN94,'M10'!$C$5:$BX$13,($KA$141+1),FALSE)</f>
        <v>0.9</v>
      </c>
      <c r="IO164" s="94">
        <f>HLOOKUP(IO94,'M10'!$C$5:$BX$13,($KA$141+1),FALSE)</f>
        <v>0.9</v>
      </c>
      <c r="IP164" s="94">
        <f>HLOOKUP(IP94,'M10'!$C$5:$BX$13,($KA$141+1),FALSE)</f>
        <v>0.85</v>
      </c>
      <c r="IQ164" s="94">
        <f>HLOOKUP(IQ94,'M10'!$C$5:$BX$13,($KA$141+1),FALSE)</f>
        <v>0.85</v>
      </c>
      <c r="IR164" s="94">
        <f>HLOOKUP(IR94,'M10'!$C$5:$BX$13,($KA$141+1),FALSE)</f>
        <v>0.85</v>
      </c>
      <c r="IS164" s="94">
        <f>HLOOKUP(IS94,'M10'!$C$5:$BX$13,($KA$141+1),FALSE)</f>
        <v>0.85</v>
      </c>
      <c r="IT164" s="94">
        <f>HLOOKUP(IT94,'M10'!$C$5:$BX$13,($KA$141+1),FALSE)</f>
        <v>0.85</v>
      </c>
      <c r="IU164" s="94">
        <f>HLOOKUP(IU94,'M10'!$C$5:$BX$13,($KA$141+1),FALSE)</f>
        <v>0.85</v>
      </c>
      <c r="IV164" s="94">
        <f>HLOOKUP(IV94,'M10'!$C$5:$BX$13,($KA$141+1),FALSE)</f>
        <v>0.85</v>
      </c>
      <c r="IW164" s="94">
        <f>HLOOKUP(IW94,'M10'!$C$5:$BX$13,($KA$141+1),FALSE)</f>
        <v>0.85</v>
      </c>
      <c r="IX164" s="94">
        <f>HLOOKUP(IX94,'M10'!$C$5:$BX$13,($KA$141+1),FALSE)</f>
        <v>0.85</v>
      </c>
      <c r="IY164" s="94">
        <f>HLOOKUP(IY94,'M10'!$C$5:$BX$13,($KA$141+1),FALSE)</f>
        <v>0.85</v>
      </c>
      <c r="IZ164" s="94">
        <f>HLOOKUP(IZ94,'M10'!$C$5:$BX$13,($KA$141+1),FALSE)</f>
        <v>0.85</v>
      </c>
      <c r="JA164" s="94">
        <f>HLOOKUP(JA94,'M10'!$C$5:$BX$13,($KA$141+1),FALSE)</f>
        <v>0.85</v>
      </c>
      <c r="JB164" s="94">
        <f>HLOOKUP(JB94,'M10'!$C$5:$BX$13,($KA$141+1),FALSE)</f>
        <v>0.85</v>
      </c>
      <c r="JC164" s="94">
        <f>HLOOKUP(JC94,'M10'!$C$5:$BX$13,($KA$141+1),FALSE)</f>
        <v>0.85</v>
      </c>
      <c r="JD164" s="94">
        <f>HLOOKUP(JD94,'M10'!$C$5:$BX$13,($KA$141+1),FALSE)</f>
        <v>0.85</v>
      </c>
      <c r="JE164" s="94">
        <f>HLOOKUP(JE94,'M10'!$C$5:$BX$13,($KA$141+1),FALSE)</f>
        <v>0.85</v>
      </c>
      <c r="JF164" s="94">
        <f>HLOOKUP(JF94,'M10'!$C$5:$BX$13,($KA$141+1),FALSE)</f>
        <v>0.85</v>
      </c>
      <c r="JG164" s="94">
        <f>HLOOKUP(JG94,'M10'!$C$5:$BX$13,($KA$141+1),FALSE)</f>
        <v>0.85</v>
      </c>
      <c r="JH164" s="94">
        <f>HLOOKUP(JH94,'M10'!$C$5:$BX$13,($KA$141+1),FALSE)</f>
        <v>0.85</v>
      </c>
      <c r="JI164" s="94">
        <f>HLOOKUP(JI94,'M10'!$C$5:$BX$13,($KA$141+1),FALSE)</f>
        <v>0.8</v>
      </c>
      <c r="JJ164" s="94">
        <f>HLOOKUP(JJ94,'M10'!$C$5:$BX$13,($KA$141+1),FALSE)</f>
        <v>0.8</v>
      </c>
      <c r="JK164" s="94">
        <f>HLOOKUP(JK94,'M10'!$C$5:$BX$13,($KA$141+1),FALSE)</f>
        <v>0.8</v>
      </c>
      <c r="JL164" s="94">
        <f>HLOOKUP(JL94,'M10'!$C$5:$BX$13,($KA$141+1),FALSE)</f>
        <v>0.8</v>
      </c>
      <c r="JM164" s="94">
        <f>HLOOKUP(JM94,'M10'!$C$5:$BX$13,($KA$141+1),FALSE)</f>
        <v>0.8</v>
      </c>
      <c r="JN164" s="94">
        <f>HLOOKUP(JN94,'M10'!$C$5:$BX$13,($KA$141+1),FALSE)</f>
        <v>0.8</v>
      </c>
      <c r="JO164" s="94">
        <f>HLOOKUP(JO94,'M10'!$C$5:$BX$13,($KA$141+1),FALSE)</f>
        <v>0.8</v>
      </c>
      <c r="JP164" s="94">
        <f>HLOOKUP(JP94,'M10'!$C$5:$BX$13,($KA$141+1),FALSE)</f>
        <v>0.8</v>
      </c>
      <c r="JQ164" s="94">
        <f>HLOOKUP(JQ94,'M10'!$C$5:$BX$13,($KA$141+1),FALSE)</f>
        <v>0.8</v>
      </c>
      <c r="JR164" s="94">
        <f>HLOOKUP(JR94,'M10'!$C$5:$BX$13,($KA$141+1),FALSE)</f>
        <v>0.8</v>
      </c>
      <c r="JS164" s="94">
        <f>HLOOKUP(JS94,'M10'!$C$5:$BX$13,($KA$141+1),FALSE)</f>
        <v>0.8</v>
      </c>
      <c r="JT164" s="94">
        <f>HLOOKUP(JT94,'M10'!$C$5:$BX$13,($KA$141+1),FALSE)</f>
        <v>0.8</v>
      </c>
      <c r="JU164" s="94">
        <f>HLOOKUP(JU94,'M10'!$C$5:$BX$13,($KA$141+1),FALSE)</f>
        <v>0.8</v>
      </c>
      <c r="JV164" s="94">
        <f>HLOOKUP(JV94,'M10'!$C$5:$BX$13,($KA$141+1),FALSE)</f>
        <v>0.8</v>
      </c>
      <c r="JW164" s="94">
        <f>HLOOKUP(JW94,'M10'!$C$5:$BX$13,($KA$141+1),FALSE)</f>
        <v>0.7</v>
      </c>
      <c r="JX164" s="94">
        <f>HLOOKUP(JX94,'M10'!$C$5:$BX$13,($KA$141+1),FALSE)</f>
        <v>0.7</v>
      </c>
      <c r="JY164" s="94"/>
      <c r="JZ164" s="94"/>
      <c r="KA164" s="94"/>
      <c r="KH164" s="96">
        <v>26</v>
      </c>
      <c r="KI164" s="100">
        <f t="shared" ref="KI164:MJ164" si="919">SQRT((KI163^2) +(NG194^2) + 2*KI163*NG194*COS(KI223-KI63))</f>
        <v>116718.58548805158</v>
      </c>
      <c r="KJ164" s="100">
        <f t="shared" si="919"/>
        <v>149107.05428470744</v>
      </c>
      <c r="KK164" s="100">
        <f t="shared" si="919"/>
        <v>256226.40059298687</v>
      </c>
      <c r="KL164" s="100">
        <f t="shared" si="919"/>
        <v>225705.06328152408</v>
      </c>
      <c r="KM164" s="100">
        <f t="shared" si="919"/>
        <v>147387.17207821639</v>
      </c>
      <c r="KN164" s="100">
        <f t="shared" si="919"/>
        <v>165931.64815716044</v>
      </c>
      <c r="KO164" s="100">
        <f t="shared" si="919"/>
        <v>198565.41944476508</v>
      </c>
      <c r="KP164" s="100">
        <f t="shared" si="919"/>
        <v>202817.15383164564</v>
      </c>
      <c r="KQ164" s="100">
        <f t="shared" si="919"/>
        <v>211297.49150432213</v>
      </c>
      <c r="KR164" s="100">
        <f t="shared" si="919"/>
        <v>269869.14097989193</v>
      </c>
      <c r="KS164" s="100">
        <f t="shared" si="919"/>
        <v>249016.71996879025</v>
      </c>
      <c r="KT164" s="100">
        <f t="shared" si="919"/>
        <v>225818.49105979493</v>
      </c>
      <c r="KU164" s="100">
        <f t="shared" si="919"/>
        <v>251819.74097863643</v>
      </c>
      <c r="KV164" s="100">
        <f t="shared" si="919"/>
        <v>277307.33350890811</v>
      </c>
      <c r="KW164" s="100">
        <f t="shared" si="919"/>
        <v>268102.84333356592</v>
      </c>
      <c r="KX164" s="100">
        <f t="shared" si="919"/>
        <v>244537.2138582546</v>
      </c>
      <c r="KY164" s="100">
        <f t="shared" si="919"/>
        <v>217666.63315779358</v>
      </c>
      <c r="KZ164" s="100">
        <f t="shared" si="919"/>
        <v>198324.73444917213</v>
      </c>
      <c r="LA164" s="100">
        <f t="shared" si="919"/>
        <v>198324.73444917213</v>
      </c>
      <c r="LB164" s="100">
        <f t="shared" si="919"/>
        <v>208306.28092044152</v>
      </c>
      <c r="LC164" s="100">
        <f t="shared" si="919"/>
        <v>220963.33065324908</v>
      </c>
      <c r="LD164" s="100">
        <f t="shared" si="919"/>
        <v>232356.77890252459</v>
      </c>
      <c r="LE164" s="100">
        <f t="shared" si="919"/>
        <v>240187.55110647099</v>
      </c>
      <c r="LF164" s="100">
        <f t="shared" si="919"/>
        <v>243694.270799527</v>
      </c>
      <c r="LG164" s="100">
        <f t="shared" si="919"/>
        <v>242975.96945277828</v>
      </c>
      <c r="LH164" s="100">
        <f t="shared" si="919"/>
        <v>238567.80673374838</v>
      </c>
      <c r="LI164" s="100">
        <f t="shared" si="919"/>
        <v>231389.55617820547</v>
      </c>
      <c r="LJ164" s="100">
        <f t="shared" si="919"/>
        <v>221380.37364171966</v>
      </c>
      <c r="LK164" s="100">
        <f t="shared" si="919"/>
        <v>210039.29623075551</v>
      </c>
      <c r="LL164" s="100">
        <f t="shared" si="919"/>
        <v>198085.77092914475</v>
      </c>
      <c r="LM164" s="100">
        <f t="shared" si="919"/>
        <v>186481.09874123472</v>
      </c>
      <c r="LN164" s="100">
        <f t="shared" si="919"/>
        <v>175144.36863264756</v>
      </c>
      <c r="LO164" s="100">
        <f t="shared" si="919"/>
        <v>164755.99554850376</v>
      </c>
      <c r="LP164" s="100">
        <f t="shared" si="919"/>
        <v>155634.01444733111</v>
      </c>
      <c r="LQ164" s="100">
        <f t="shared" si="919"/>
        <v>147984.88110604498</v>
      </c>
      <c r="LR164" s="100">
        <f t="shared" si="919"/>
        <v>141902.84165885713</v>
      </c>
      <c r="LS164" s="100">
        <f t="shared" si="919"/>
        <v>150954.19787952566</v>
      </c>
      <c r="LT164" s="100">
        <f t="shared" si="919"/>
        <v>188104.6009297664</v>
      </c>
      <c r="LU164" s="100">
        <f t="shared" si="919"/>
        <v>205450.79198545343</v>
      </c>
      <c r="LV164" s="100">
        <f t="shared" si="919"/>
        <v>216188.84558526639</v>
      </c>
      <c r="LW164" s="100">
        <f t="shared" si="919"/>
        <v>218282.94215701736</v>
      </c>
      <c r="LX164" s="100">
        <f t="shared" si="919"/>
        <v>215809.91019343349</v>
      </c>
      <c r="LY164" s="100">
        <f t="shared" si="919"/>
        <v>208920.99997087792</v>
      </c>
      <c r="LZ164" s="100">
        <f t="shared" si="919"/>
        <v>198092.2370128608</v>
      </c>
      <c r="MA164" s="100">
        <f t="shared" si="919"/>
        <v>189731.62390742742</v>
      </c>
      <c r="MB164" s="100">
        <f t="shared" si="919"/>
        <v>181608.81479614909</v>
      </c>
      <c r="MC164" s="100">
        <f t="shared" si="919"/>
        <v>173663.83177476304</v>
      </c>
      <c r="MD164" s="100">
        <f t="shared" si="919"/>
        <v>167312.69969771479</v>
      </c>
      <c r="ME164" s="100">
        <f t="shared" si="919"/>
        <v>160996.99819395554</v>
      </c>
      <c r="MF164" s="100">
        <f t="shared" si="919"/>
        <v>153324.37353778793</v>
      </c>
      <c r="MG164" s="100">
        <f t="shared" si="919"/>
        <v>144606.04302325059</v>
      </c>
      <c r="MH164" s="100">
        <f t="shared" si="919"/>
        <v>135106.5374600208</v>
      </c>
      <c r="MI164" s="100">
        <f t="shared" si="919"/>
        <v>123794.47734806561</v>
      </c>
      <c r="MJ164" s="100">
        <f t="shared" si="919"/>
        <v>115158.84063759004</v>
      </c>
      <c r="MK164" s="100"/>
      <c r="ML164" s="100"/>
      <c r="MM164" s="100"/>
      <c r="MN164" s="100"/>
      <c r="MO164" s="100"/>
      <c r="MP164" s="100"/>
      <c r="MQ164" s="100"/>
      <c r="MR164" s="100"/>
      <c r="MS164" s="100"/>
      <c r="MT164" s="100"/>
      <c r="MU164" s="100"/>
      <c r="MV164" s="100"/>
      <c r="MW164" s="100"/>
      <c r="MX164" s="100"/>
      <c r="MY164" s="100"/>
      <c r="MZ164" s="100"/>
      <c r="NA164" s="100"/>
      <c r="NG164" s="96">
        <f>HLOOKUP(NG94,'M10'!$C$5:$BX$13,($KG$271+1),FALSE)</f>
        <v>1</v>
      </c>
      <c r="NH164" s="96">
        <f>HLOOKUP(NH94,'M10'!$C$5:$BX$13,($KG$271+1),FALSE)</f>
        <v>1</v>
      </c>
      <c r="NI164" s="96">
        <f>HLOOKUP(NI94,'M10'!$C$5:$BX$13,($KG$271+1),FALSE)</f>
        <v>1</v>
      </c>
      <c r="NJ164" s="96">
        <f>HLOOKUP(NJ94,'M10'!$C$5:$BX$13,($KG$271+1),FALSE)</f>
        <v>1</v>
      </c>
      <c r="NK164" s="96">
        <f>HLOOKUP(NK94,'M10'!$C$5:$BX$13,($KG$271+1),FALSE)</f>
        <v>0.85</v>
      </c>
      <c r="NL164" s="96">
        <f>HLOOKUP(NL94,'M10'!$C$5:$BX$13,($KG$271+1),FALSE)</f>
        <v>0.85</v>
      </c>
      <c r="NM164" s="96">
        <f>HLOOKUP(NM94,'M10'!$C$5:$BX$13,($KG$271+1),FALSE)</f>
        <v>0.85</v>
      </c>
      <c r="NN164" s="96">
        <f>HLOOKUP(NN94,'M10'!$C$5:$BX$13,($KG$271+1),FALSE)</f>
        <v>0.85</v>
      </c>
      <c r="NO164" s="96">
        <f>HLOOKUP(NO94,'M10'!$C$5:$BX$13,($KG$271+1),FALSE)</f>
        <v>0.8</v>
      </c>
      <c r="NP164" s="96">
        <f>HLOOKUP(NP94,'M10'!$C$5:$BX$13,($KG$271+1),FALSE)</f>
        <v>0.8</v>
      </c>
      <c r="NQ164" s="96">
        <f>HLOOKUP(NQ94,'M10'!$C$5:$BX$13,($KG$271+1),FALSE)</f>
        <v>0.8</v>
      </c>
      <c r="NR164" s="96">
        <f>HLOOKUP(NR94,'M10'!$C$5:$BX$13,($KG$271+1),FALSE)</f>
        <v>0.8</v>
      </c>
      <c r="NS164" s="96">
        <f>HLOOKUP(NS94,'M10'!$C$5:$BX$13,($KG$271+1),FALSE)</f>
        <v>0.8</v>
      </c>
      <c r="NT164" s="96">
        <f>HLOOKUP(NT94,'M10'!$C$5:$BX$13,($KG$271+1),FALSE)</f>
        <v>0.8</v>
      </c>
      <c r="NU164" s="96">
        <f>HLOOKUP(NU94,'M10'!$C$5:$BX$13,($KG$271+1),FALSE)</f>
        <v>0.8</v>
      </c>
      <c r="NV164" s="96">
        <f>HLOOKUP(NV94,'M10'!$C$5:$BX$13,($KG$271+1),FALSE)</f>
        <v>0.8</v>
      </c>
      <c r="NW164" s="96">
        <f>HLOOKUP(NW94,'M10'!$C$5:$BX$13,($KG$271+1),FALSE)</f>
        <v>0.8</v>
      </c>
      <c r="NX164" s="96">
        <f>HLOOKUP(NX94,'M10'!$C$5:$BX$13,($KG$271+1),FALSE)</f>
        <v>0.8</v>
      </c>
      <c r="NY164" s="96">
        <f>HLOOKUP(NY94,'M10'!$C$5:$BX$13,($KG$271+1),FALSE)</f>
        <v>0.8</v>
      </c>
      <c r="NZ164" s="96">
        <f>HLOOKUP(NZ94,'M10'!$C$5:$BX$13,($KG$271+1),FALSE)</f>
        <v>0.7</v>
      </c>
      <c r="OA164" s="96">
        <f>HLOOKUP(OA94,'M10'!$C$5:$BX$13,($KG$271+1),FALSE)</f>
        <v>0.7</v>
      </c>
      <c r="OB164" s="96">
        <f>HLOOKUP(OB94,'M10'!$C$5:$BX$13,($KG$271+1),FALSE)</f>
        <v>0.7</v>
      </c>
      <c r="OC164" s="96">
        <f>HLOOKUP(OC94,'M10'!$C$5:$BX$13,($KG$271+1),FALSE)</f>
        <v>0.7</v>
      </c>
      <c r="OD164" s="96">
        <f>HLOOKUP(OD94,'M10'!$C$5:$BX$13,($KG$271+1),FALSE)</f>
        <v>0.7</v>
      </c>
      <c r="OE164" s="96">
        <f>HLOOKUP(OE94,'M10'!$C$5:$BX$13,($KG$271+1),FALSE)</f>
        <v>0.7</v>
      </c>
      <c r="OF164" s="96">
        <f>HLOOKUP(OF94,'M10'!$C$5:$BX$13,($KG$271+1),FALSE)</f>
        <v>0.7</v>
      </c>
      <c r="OG164" s="96">
        <f>HLOOKUP(OG94,'M10'!$C$5:$BX$13,($KG$271+1),FALSE)</f>
        <v>0.7</v>
      </c>
      <c r="OH164" s="96">
        <f>HLOOKUP(OH94,'M10'!$C$5:$BX$13,($KG$271+1),FALSE)</f>
        <v>0.7</v>
      </c>
      <c r="OI164" s="96">
        <f>HLOOKUP(OI94,'M10'!$C$5:$BX$13,($KG$271+1),FALSE)</f>
        <v>0.7</v>
      </c>
      <c r="OJ164" s="96">
        <f>HLOOKUP(OJ94,'M10'!$C$5:$BX$13,($KG$271+1),FALSE)</f>
        <v>0.7</v>
      </c>
      <c r="OK164" s="96">
        <f>HLOOKUP(OK94,'M10'!$C$5:$BX$13,($KG$271+1),FALSE)</f>
        <v>0.7</v>
      </c>
      <c r="OL164" s="96">
        <f>HLOOKUP(OL94,'M10'!$C$5:$BX$13,($KG$271+1),FALSE)</f>
        <v>0.7</v>
      </c>
      <c r="OM164" s="96">
        <f>HLOOKUP(OM94,'M10'!$C$5:$BX$13,($KG$271+1),FALSE)</f>
        <v>0.7</v>
      </c>
      <c r="ON164" s="96">
        <f>HLOOKUP(ON94,'M10'!$C$5:$BX$13,($KG$271+1),FALSE)</f>
        <v>0.7</v>
      </c>
      <c r="OO164" s="96">
        <f>HLOOKUP(OO94,'M10'!$C$5:$BX$13,($KG$271+1),FALSE)</f>
        <v>0.7</v>
      </c>
      <c r="OP164" s="96">
        <f>HLOOKUP(OP94,'M10'!$C$5:$BX$13,($KG$271+1),FALSE)</f>
        <v>0.7</v>
      </c>
      <c r="OQ164" s="96">
        <f>HLOOKUP(OQ94,'M10'!$C$5:$BX$13,($KG$271+1),FALSE)</f>
        <v>0.7</v>
      </c>
      <c r="OR164" s="96">
        <f>HLOOKUP(OR94,'M10'!$C$5:$BX$13,($KG$271+1),FALSE)</f>
        <v>0.7</v>
      </c>
      <c r="OS164" s="96">
        <f>HLOOKUP(OS94,'M10'!$C$5:$BX$13,($KG$271+1),FALSE)</f>
        <v>0.6</v>
      </c>
      <c r="OT164" s="96">
        <f>HLOOKUP(OT94,'M10'!$C$5:$BX$13,($KG$271+1),FALSE)</f>
        <v>0.6</v>
      </c>
      <c r="OU164" s="96">
        <f>HLOOKUP(OU94,'M10'!$C$5:$BX$13,($KG$271+1),FALSE)</f>
        <v>0.6</v>
      </c>
      <c r="OV164" s="96">
        <f>HLOOKUP(OV94,'M10'!$C$5:$BX$13,($KG$271+1),FALSE)</f>
        <v>0.6</v>
      </c>
      <c r="OW164" s="96">
        <f>HLOOKUP(OW94,'M10'!$C$5:$BX$13,($KG$271+1),FALSE)</f>
        <v>0.6</v>
      </c>
      <c r="OX164" s="96">
        <f>HLOOKUP(OX94,'M10'!$C$5:$BX$13,($KG$271+1),FALSE)</f>
        <v>0.6</v>
      </c>
      <c r="OY164" s="96">
        <f>HLOOKUP(OY94,'M10'!$C$5:$BX$13,($KG$271+1),FALSE)</f>
        <v>0.6</v>
      </c>
      <c r="OZ164" s="96">
        <f>HLOOKUP(OZ94,'M10'!$C$5:$BX$13,($KG$271+1),FALSE)</f>
        <v>0.6</v>
      </c>
      <c r="PA164" s="96">
        <f>HLOOKUP(PA94,'M10'!$C$5:$BX$13,($KG$271+1),FALSE)</f>
        <v>0.6</v>
      </c>
      <c r="PB164" s="96">
        <f>HLOOKUP(PB94,'M10'!$C$5:$BX$13,($KG$271+1),FALSE)</f>
        <v>0.6</v>
      </c>
      <c r="PC164" s="96">
        <f>HLOOKUP(PC94,'M10'!$C$5:$BX$13,($KG$271+1),FALSE)</f>
        <v>0.6</v>
      </c>
      <c r="PD164" s="96">
        <f>HLOOKUP(PD94,'M10'!$C$5:$BX$13,($KG$271+1),FALSE)</f>
        <v>0.6</v>
      </c>
      <c r="PE164" s="96">
        <f>HLOOKUP(PE94,'M10'!$C$5:$BX$13,($KG$271+1),FALSE)</f>
        <v>0.6</v>
      </c>
      <c r="PF164" s="96">
        <f>HLOOKUP(PF94,'M10'!$C$5:$BX$13,($KG$271+1),FALSE)</f>
        <v>0.6</v>
      </c>
      <c r="PG164" s="96">
        <f>HLOOKUP(PG94,'M10'!$C$5:$BX$13,($KG$271+1),FALSE)</f>
        <v>0.45</v>
      </c>
      <c r="PH164" s="96">
        <f>HLOOKUP(PH94,'M10'!$C$5:$BX$13,($KG$271+1),FALSE)</f>
        <v>0.45</v>
      </c>
    </row>
    <row r="165" spans="1:427" x14ac:dyDescent="0.2">
      <c r="A165" s="92"/>
      <c r="B165" s="92"/>
      <c r="C165" s="92">
        <v>27</v>
      </c>
      <c r="D165" s="98">
        <f t="shared" ref="D165:BE165" si="920">SQRT((D164^2) +(BZ195^2) + 2*D164*BZ195*COS(D224-D64))</f>
        <v>412169.32547962212</v>
      </c>
      <c r="E165" s="98">
        <f t="shared" si="920"/>
        <v>351618.071317803</v>
      </c>
      <c r="F165" s="98">
        <f t="shared" si="920"/>
        <v>250040.00589326399</v>
      </c>
      <c r="G165" s="98">
        <f t="shared" si="920"/>
        <v>445024.01430350885</v>
      </c>
      <c r="H165" s="98">
        <f t="shared" si="920"/>
        <v>617837.1213650686</v>
      </c>
      <c r="I165" s="98">
        <f t="shared" si="920"/>
        <v>640305.07921994675</v>
      </c>
      <c r="J165" s="98">
        <f t="shared" si="920"/>
        <v>579142.1779023381</v>
      </c>
      <c r="K165" s="98">
        <f t="shared" si="920"/>
        <v>507301.31309230265</v>
      </c>
      <c r="L165" s="98">
        <f t="shared" si="920"/>
        <v>452049.39543092588</v>
      </c>
      <c r="M165" s="98">
        <f t="shared" si="920"/>
        <v>435857.44191697513</v>
      </c>
      <c r="N165" s="98">
        <f t="shared" si="920"/>
        <v>449099.78618418588</v>
      </c>
      <c r="O165" s="98">
        <f t="shared" si="920"/>
        <v>474855.30418518261</v>
      </c>
      <c r="P165" s="98">
        <f t="shared" si="920"/>
        <v>501303.40731254278</v>
      </c>
      <c r="Q165" s="98">
        <f t="shared" si="920"/>
        <v>522972.44856887683</v>
      </c>
      <c r="R165" s="98">
        <f t="shared" si="920"/>
        <v>538223.11434660864</v>
      </c>
      <c r="S165" s="98">
        <f t="shared" si="920"/>
        <v>547209.86996897182</v>
      </c>
      <c r="T165" s="98">
        <f t="shared" si="920"/>
        <v>550779.15353499015</v>
      </c>
      <c r="U165" s="98">
        <f t="shared" si="920"/>
        <v>550244.60671969596</v>
      </c>
      <c r="V165" s="98">
        <f t="shared" si="920"/>
        <v>550244.60671969596</v>
      </c>
      <c r="W165" s="98">
        <f t="shared" si="920"/>
        <v>544901.86442633893</v>
      </c>
      <c r="X165" s="98">
        <f t="shared" si="920"/>
        <v>539326.80275275512</v>
      </c>
      <c r="Y165" s="98">
        <f t="shared" si="920"/>
        <v>532369.47857233288</v>
      </c>
      <c r="Z165" s="98">
        <f t="shared" si="920"/>
        <v>524364.2633717967</v>
      </c>
      <c r="AA165" s="98">
        <f t="shared" si="920"/>
        <v>515586.72530921432</v>
      </c>
      <c r="AB165" s="98">
        <f t="shared" si="920"/>
        <v>506261.58775010612</v>
      </c>
      <c r="AC165" s="98">
        <f t="shared" si="920"/>
        <v>496570.50491077657</v>
      </c>
      <c r="AD165" s="98">
        <f t="shared" si="920"/>
        <v>486659.15531041578</v>
      </c>
      <c r="AE165" s="98">
        <f t="shared" si="920"/>
        <v>476643.46413349157</v>
      </c>
      <c r="AF165" s="98">
        <f t="shared" si="920"/>
        <v>466614.92923383549</v>
      </c>
      <c r="AG165" s="98">
        <f t="shared" si="920"/>
        <v>456645.1064928642</v>
      </c>
      <c r="AH165" s="98">
        <f t="shared" si="920"/>
        <v>446789.34530107945</v>
      </c>
      <c r="AI165" s="98">
        <f t="shared" si="920"/>
        <v>437089.87511843798</v>
      </c>
      <c r="AJ165" s="98">
        <f t="shared" si="920"/>
        <v>427578.34140470449</v>
      </c>
      <c r="AK165" s="98">
        <f t="shared" si="920"/>
        <v>418277.88048499636</v>
      </c>
      <c r="AL165" s="98">
        <f t="shared" si="920"/>
        <v>409204.81188858632</v>
      </c>
      <c r="AM165" s="98">
        <f t="shared" si="920"/>
        <v>400370.01537671033</v>
      </c>
      <c r="AN165" s="98">
        <f t="shared" si="920"/>
        <v>396728.43590339128</v>
      </c>
      <c r="AO165" s="98">
        <f t="shared" si="920"/>
        <v>376895.40947557922</v>
      </c>
      <c r="AP165" s="98">
        <f t="shared" si="920"/>
        <v>366677.62038893194</v>
      </c>
      <c r="AQ165" s="98">
        <f t="shared" si="920"/>
        <v>356028.95689991227</v>
      </c>
      <c r="AR165" s="98">
        <f t="shared" si="920"/>
        <v>345462.32823969633</v>
      </c>
      <c r="AS165" s="98">
        <f t="shared" si="920"/>
        <v>335043.06452343857</v>
      </c>
      <c r="AT165" s="98">
        <f t="shared" si="920"/>
        <v>324808.98465528467</v>
      </c>
      <c r="AU165" s="98">
        <f t="shared" si="920"/>
        <v>314778.42600236216</v>
      </c>
      <c r="AV165" s="98">
        <f t="shared" si="920"/>
        <v>305276.66850075254</v>
      </c>
      <c r="AW165" s="98">
        <f t="shared" si="920"/>
        <v>295609.230440268</v>
      </c>
      <c r="AX165" s="98">
        <f t="shared" si="920"/>
        <v>286138.66079831374</v>
      </c>
      <c r="AY165" s="98">
        <f t="shared" si="920"/>
        <v>276858.97111685306</v>
      </c>
      <c r="AZ165" s="98">
        <f t="shared" si="920"/>
        <v>267764.34981672966</v>
      </c>
      <c r="BA165" s="98">
        <f t="shared" si="920"/>
        <v>258644.09332777906</v>
      </c>
      <c r="BB165" s="98">
        <f t="shared" si="920"/>
        <v>250075.50181873684</v>
      </c>
      <c r="BC165" s="98">
        <f t="shared" si="920"/>
        <v>241434.15457180992</v>
      </c>
      <c r="BD165" s="98">
        <f t="shared" si="920"/>
        <v>232439.42901842034</v>
      </c>
      <c r="BE165" s="98">
        <f t="shared" si="920"/>
        <v>224221.93867098715</v>
      </c>
      <c r="BF165" s="98"/>
      <c r="BG165" s="98"/>
      <c r="BH165" s="98"/>
      <c r="BI165" s="98"/>
      <c r="BJ165" s="98"/>
      <c r="BK165" s="98"/>
      <c r="BL165" s="98"/>
      <c r="BM165" s="98"/>
      <c r="BN165" s="98"/>
      <c r="BO165" s="98"/>
      <c r="BP165" s="98"/>
      <c r="BQ165" s="98"/>
      <c r="BR165" s="98"/>
      <c r="BS165" s="98"/>
      <c r="BT165" s="98"/>
      <c r="BU165" s="92"/>
      <c r="BV165" s="92"/>
      <c r="BW165" s="92"/>
      <c r="BX165" s="92"/>
      <c r="BY165" s="92"/>
      <c r="BZ165" s="92">
        <f>HLOOKUP(BZ95,'M10'!$C$5:$BX$13,($EK$143+1),FALSE)</f>
        <v>1</v>
      </c>
      <c r="CA165" s="92">
        <f>HLOOKUP(CA95,'M10'!$C$5:$BX$13,($EK$143+1),FALSE)</f>
        <v>1</v>
      </c>
      <c r="CB165" s="92">
        <f>HLOOKUP(CB95,'M10'!$C$5:$BX$13,($EK$143+1),FALSE)</f>
        <v>1</v>
      </c>
      <c r="CC165" s="92">
        <f>HLOOKUP(CC95,'M10'!$C$5:$BX$13,($EK$143+1),FALSE)</f>
        <v>1</v>
      </c>
      <c r="CD165" s="92">
        <f>HLOOKUP(CD95,'M10'!$C$5:$BX$13,($EK$143+1),FALSE)</f>
        <v>1</v>
      </c>
      <c r="CE165" s="92">
        <f>HLOOKUP(CE95,'M10'!$C$5:$BX$13,($EK$143+1),FALSE)</f>
        <v>1</v>
      </c>
      <c r="CF165" s="92">
        <f>HLOOKUP(CF95,'M10'!$C$5:$BX$13,($EK$143+1),FALSE)</f>
        <v>1</v>
      </c>
      <c r="CG165" s="92">
        <f>HLOOKUP(CG95,'M10'!$C$5:$BX$13,($EK$143+1),FALSE)</f>
        <v>0.95</v>
      </c>
      <c r="CH165" s="92">
        <f>HLOOKUP(CH95,'M10'!$C$5:$BX$13,($EK$143+1),FALSE)</f>
        <v>0.95</v>
      </c>
      <c r="CI165" s="92">
        <f>HLOOKUP(CI95,'M10'!$C$5:$BX$13,($EK$143+1),FALSE)</f>
        <v>0.95</v>
      </c>
      <c r="CJ165" s="92">
        <f>HLOOKUP(CJ95,'M10'!$C$5:$BX$13,($EK$143+1),FALSE)</f>
        <v>0.95</v>
      </c>
      <c r="CK165" s="92">
        <f>HLOOKUP(CK95,'M10'!$C$5:$BX$13,($EK$143+1),FALSE)</f>
        <v>0.95</v>
      </c>
      <c r="CL165" s="92">
        <f>HLOOKUP(CL95,'M10'!$C$5:$BX$13,($EK$143+1),FALSE)</f>
        <v>0.95</v>
      </c>
      <c r="CM165" s="92">
        <f>HLOOKUP(CM95,'M10'!$C$5:$BX$13,($EK$143+1),FALSE)</f>
        <v>0.95</v>
      </c>
      <c r="CN165" s="92">
        <f>HLOOKUP(CN95,'M10'!$C$5:$BX$13,($EK$143+1),FALSE)</f>
        <v>0.95</v>
      </c>
      <c r="CO165" s="92">
        <f>HLOOKUP(CO95,'M10'!$C$5:$BX$13,($EK$143+1),FALSE)</f>
        <v>0.95</v>
      </c>
      <c r="CP165" s="92">
        <f>HLOOKUP(CP95,'M10'!$C$5:$BX$13,($EK$143+1),FALSE)</f>
        <v>0.95</v>
      </c>
      <c r="CQ165" s="92">
        <f>HLOOKUP(CQ95,'M10'!$C$5:$BX$13,($EK$143+1),FALSE)</f>
        <v>0.9</v>
      </c>
      <c r="CR165" s="92">
        <f>HLOOKUP(CR95,'M10'!$C$5:$BX$13,($EK$143+1),FALSE)</f>
        <v>0.9</v>
      </c>
      <c r="CS165" s="92">
        <f>HLOOKUP(CS95,'M10'!$C$5:$BX$13,($EK$143+1),FALSE)</f>
        <v>0.9</v>
      </c>
      <c r="CT165" s="92">
        <f>HLOOKUP(CT95,'M10'!$C$5:$BX$13,($EK$143+1),FALSE)</f>
        <v>0.9</v>
      </c>
      <c r="CU165" s="92">
        <f>HLOOKUP(CU95,'M10'!$C$5:$BX$13,($EK$143+1),FALSE)</f>
        <v>0.9</v>
      </c>
      <c r="CV165" s="92">
        <f>HLOOKUP(CV95,'M10'!$C$5:$BX$13,($EK$143+1),FALSE)</f>
        <v>0.9</v>
      </c>
      <c r="CW165" s="92">
        <f>HLOOKUP(CW95,'M10'!$C$5:$BX$13,($EK$143+1),FALSE)</f>
        <v>0.9</v>
      </c>
      <c r="CX165" s="92">
        <f>HLOOKUP(CX95,'M10'!$C$5:$BX$13,($EK$143+1),FALSE)</f>
        <v>0.9</v>
      </c>
      <c r="CY165" s="92">
        <f>HLOOKUP(CY95,'M10'!$C$5:$BX$13,($EK$143+1),FALSE)</f>
        <v>0.9</v>
      </c>
      <c r="CZ165" s="92">
        <f>HLOOKUP(CZ95,'M10'!$C$5:$BX$13,($EK$143+1),FALSE)</f>
        <v>0.9</v>
      </c>
      <c r="DA165" s="92">
        <f>HLOOKUP(DA95,'M10'!$C$5:$BX$13,($EK$143+1),FALSE)</f>
        <v>0.9</v>
      </c>
      <c r="DB165" s="92">
        <f>HLOOKUP(DB95,'M10'!$C$5:$BX$13,($EK$143+1),FALSE)</f>
        <v>0.9</v>
      </c>
      <c r="DC165" s="92">
        <f>HLOOKUP(DC95,'M10'!$C$5:$BX$13,($EK$143+1),FALSE)</f>
        <v>0.9</v>
      </c>
      <c r="DD165" s="92">
        <f>HLOOKUP(DD95,'M10'!$C$5:$BX$13,($EK$143+1),FALSE)</f>
        <v>0.9</v>
      </c>
      <c r="DE165" s="92">
        <f>HLOOKUP(DE95,'M10'!$C$5:$BX$13,($EK$143+1),FALSE)</f>
        <v>0.9</v>
      </c>
      <c r="DF165" s="92">
        <f>HLOOKUP(DF95,'M10'!$C$5:$BX$13,($EK$143+1),FALSE)</f>
        <v>0.9</v>
      </c>
      <c r="DG165" s="92">
        <f>HLOOKUP(DG95,'M10'!$C$5:$BX$13,($EK$143+1),FALSE)</f>
        <v>0.9</v>
      </c>
      <c r="DH165" s="92">
        <f>HLOOKUP(DH95,'M10'!$C$5:$BX$13,($EK$143+1),FALSE)</f>
        <v>0.9</v>
      </c>
      <c r="DI165" s="92">
        <f>HLOOKUP(DI95,'M10'!$C$5:$BX$13,($EK$143+1),FALSE)</f>
        <v>0.9</v>
      </c>
      <c r="DJ165" s="92">
        <f>HLOOKUP(DJ95,'M10'!$C$5:$BX$13,($EK$143+1),FALSE)</f>
        <v>0.9</v>
      </c>
      <c r="DK165" s="92">
        <f>HLOOKUP(DK95,'M10'!$C$5:$BX$13,($EK$143+1),FALSE)</f>
        <v>0.9</v>
      </c>
      <c r="DL165" s="92">
        <f>HLOOKUP(DL95,'M10'!$C$5:$BX$13,($EK$143+1),FALSE)</f>
        <v>0.85</v>
      </c>
      <c r="DM165" s="92">
        <f>HLOOKUP(DM95,'M10'!$C$5:$BX$13,($EK$143+1),FALSE)</f>
        <v>0.85</v>
      </c>
      <c r="DN165" s="92">
        <f>HLOOKUP(DN95,'M10'!$C$5:$BX$13,($EK$143+1),FALSE)</f>
        <v>0.85</v>
      </c>
      <c r="DO165" s="92">
        <f>HLOOKUP(DO95,'M10'!$C$5:$BX$13,($EK$143+1),FALSE)</f>
        <v>0.85</v>
      </c>
      <c r="DP165" s="92">
        <f>HLOOKUP(DP95,'M10'!$C$5:$BX$13,($EK$143+1),FALSE)</f>
        <v>0.85</v>
      </c>
      <c r="DQ165" s="92">
        <f>HLOOKUP(DQ95,'M10'!$C$5:$BX$13,($EK$143+1),FALSE)</f>
        <v>0.85</v>
      </c>
      <c r="DR165" s="92">
        <f>HLOOKUP(DR95,'M10'!$C$5:$BX$13,($EK$143+1),FALSE)</f>
        <v>0.85</v>
      </c>
      <c r="DS165" s="92">
        <f>HLOOKUP(DS95,'M10'!$C$5:$BX$13,($EK$143+1),FALSE)</f>
        <v>0.85</v>
      </c>
      <c r="DT165" s="92">
        <f>HLOOKUP(DT95,'M10'!$C$5:$BX$13,($EK$143+1),FALSE)</f>
        <v>0.85</v>
      </c>
      <c r="DU165" s="92">
        <f>HLOOKUP(DU95,'M10'!$C$5:$BX$13,($EK$143+1),FALSE)</f>
        <v>0.85</v>
      </c>
      <c r="DV165" s="92">
        <f>HLOOKUP(DV95,'M10'!$C$5:$BX$13,($EK$143+1),FALSE)</f>
        <v>0.85</v>
      </c>
      <c r="DW165" s="92">
        <f>HLOOKUP(DW95,'M10'!$C$5:$BX$13,($EK$143+1),FALSE)</f>
        <v>0.85</v>
      </c>
      <c r="DX165" s="92">
        <f>HLOOKUP(DX95,'M10'!$C$5:$BX$13,($EK$143+1),FALSE)</f>
        <v>0.85</v>
      </c>
      <c r="DY165" s="92">
        <f>HLOOKUP(DY95,'M10'!$C$5:$BX$13,($EK$143+1),FALSE)</f>
        <v>0.85</v>
      </c>
      <c r="DZ165" s="92">
        <f>HLOOKUP(DZ95,'M10'!$C$5:$BX$13,($EK$143+1),FALSE)</f>
        <v>0.79</v>
      </c>
      <c r="EA165" s="92">
        <f>HLOOKUP(EA95,'M10'!$C$5:$BX$13,($EK$143+1),FALSE)</f>
        <v>0.79</v>
      </c>
      <c r="EB165" s="92"/>
      <c r="EC165" s="92"/>
      <c r="ED165" s="92"/>
      <c r="EE165" s="92"/>
      <c r="EF165" s="92"/>
      <c r="EG165" s="92"/>
      <c r="EH165" s="92"/>
      <c r="EI165" s="92"/>
      <c r="EJ165" s="92"/>
      <c r="EK165" s="92"/>
      <c r="EL165" s="92"/>
      <c r="EM165" s="92"/>
      <c r="EN165" s="92"/>
      <c r="EO165" s="92"/>
      <c r="EP165" s="92"/>
      <c r="EU165" s="94"/>
      <c r="EV165" s="94"/>
      <c r="EW165" s="94"/>
      <c r="EX165" s="102">
        <v>27</v>
      </c>
      <c r="EY165" s="99">
        <f t="shared" ref="EY165:GZ165" si="921">SQRT((EY164^2) +(HW195^2) + 2*EY164*HW195*COS(EY224-EY64))</f>
        <v>210945.84925379074</v>
      </c>
      <c r="EZ165" s="99">
        <f t="shared" si="921"/>
        <v>359247.00503659458</v>
      </c>
      <c r="FA165" s="99">
        <f t="shared" si="921"/>
        <v>240831.4071176603</v>
      </c>
      <c r="FB165" s="99">
        <f t="shared" si="921"/>
        <v>325142.50907778722</v>
      </c>
      <c r="FC165" s="99">
        <f t="shared" si="921"/>
        <v>248835.93571068818</v>
      </c>
      <c r="FD165" s="99">
        <f t="shared" si="921"/>
        <v>375537.40283568547</v>
      </c>
      <c r="FE165" s="99">
        <f t="shared" si="921"/>
        <v>398510.97444349126</v>
      </c>
      <c r="FF165" s="99">
        <f t="shared" si="921"/>
        <v>332333.44252885395</v>
      </c>
      <c r="FG165" s="99">
        <f t="shared" si="921"/>
        <v>310989.88415060559</v>
      </c>
      <c r="FH165" s="99">
        <f t="shared" si="921"/>
        <v>362324.87753648713</v>
      </c>
      <c r="FI165" s="99">
        <f t="shared" si="921"/>
        <v>421418.85093057418</v>
      </c>
      <c r="FJ165" s="99">
        <f t="shared" si="921"/>
        <v>445410.1545780747</v>
      </c>
      <c r="FK165" s="99">
        <f t="shared" si="921"/>
        <v>441835.81517160794</v>
      </c>
      <c r="FL165" s="99">
        <f t="shared" si="921"/>
        <v>419121.79250968719</v>
      </c>
      <c r="FM165" s="99">
        <f t="shared" si="921"/>
        <v>389585.48360081133</v>
      </c>
      <c r="FN165" s="99">
        <f t="shared" si="921"/>
        <v>357116.0742662765</v>
      </c>
      <c r="FO165" s="99">
        <f t="shared" si="921"/>
        <v>323804.08108835784</v>
      </c>
      <c r="FP165" s="99">
        <f t="shared" si="921"/>
        <v>301239.03090704657</v>
      </c>
      <c r="FQ165" s="99">
        <f t="shared" si="921"/>
        <v>301239.03090704657</v>
      </c>
      <c r="FR165" s="99">
        <f t="shared" si="921"/>
        <v>279620.31850238005</v>
      </c>
      <c r="FS165" s="99">
        <f t="shared" si="921"/>
        <v>276503.31052135973</v>
      </c>
      <c r="FT165" s="99">
        <f t="shared" si="921"/>
        <v>277250.87798585941</v>
      </c>
      <c r="FU165" s="99">
        <f t="shared" si="921"/>
        <v>280638.96253568254</v>
      </c>
      <c r="FV165" s="99">
        <f t="shared" si="921"/>
        <v>285573.77644516883</v>
      </c>
      <c r="FW165" s="99">
        <f t="shared" si="921"/>
        <v>291189.95002356975</v>
      </c>
      <c r="FX165" s="99">
        <f t="shared" si="921"/>
        <v>296861.70831213082</v>
      </c>
      <c r="FY165" s="99">
        <f t="shared" si="921"/>
        <v>302302.13003528607</v>
      </c>
      <c r="FZ165" s="99">
        <f t="shared" si="921"/>
        <v>307051.50418175961</v>
      </c>
      <c r="GA165" s="99">
        <f t="shared" si="921"/>
        <v>311034.82323742309</v>
      </c>
      <c r="GB165" s="99">
        <f t="shared" si="921"/>
        <v>314192.28471153864</v>
      </c>
      <c r="GC165" s="99">
        <f t="shared" si="921"/>
        <v>316998.07017238816</v>
      </c>
      <c r="GD165" s="99">
        <f t="shared" si="921"/>
        <v>318482.03075805411</v>
      </c>
      <c r="GE165" s="99">
        <f t="shared" si="921"/>
        <v>319214.60676757619</v>
      </c>
      <c r="GF165" s="99">
        <f t="shared" si="921"/>
        <v>319259.31530698907</v>
      </c>
      <c r="GG165" s="99">
        <f t="shared" si="921"/>
        <v>318684.66212771629</v>
      </c>
      <c r="GH165" s="99">
        <f t="shared" si="921"/>
        <v>317559.84739126771</v>
      </c>
      <c r="GI165" s="99">
        <f t="shared" si="921"/>
        <v>341930.53252789576</v>
      </c>
      <c r="GJ165" s="99">
        <f t="shared" si="921"/>
        <v>342787.98296487326</v>
      </c>
      <c r="GK165" s="99">
        <f t="shared" si="921"/>
        <v>339187.28099365026</v>
      </c>
      <c r="GL165" s="99">
        <f t="shared" si="921"/>
        <v>332606.263492011</v>
      </c>
      <c r="GM165" s="99">
        <f t="shared" si="921"/>
        <v>324849.65070883295</v>
      </c>
      <c r="GN165" s="99">
        <f t="shared" si="921"/>
        <v>315186.96090392006</v>
      </c>
      <c r="GO165" s="99">
        <f t="shared" si="921"/>
        <v>304195.13625549898</v>
      </c>
      <c r="GP165" s="99">
        <f t="shared" si="921"/>
        <v>293158.90981696016</v>
      </c>
      <c r="GQ165" s="99">
        <f t="shared" si="921"/>
        <v>280996.12536368286</v>
      </c>
      <c r="GR165" s="99">
        <f t="shared" si="921"/>
        <v>268376.8027744522</v>
      </c>
      <c r="GS165" s="99">
        <f t="shared" si="921"/>
        <v>255831.01090766789</v>
      </c>
      <c r="GT165" s="99">
        <f t="shared" si="921"/>
        <v>241919.02077960109</v>
      </c>
      <c r="GU165" s="99">
        <f t="shared" si="921"/>
        <v>228181.86421385012</v>
      </c>
      <c r="GV165" s="99">
        <f t="shared" si="921"/>
        <v>214928.52879790118</v>
      </c>
      <c r="GW165" s="99">
        <f t="shared" si="921"/>
        <v>201315.45841697406</v>
      </c>
      <c r="GX165" s="99">
        <f t="shared" si="921"/>
        <v>187710.58321924365</v>
      </c>
      <c r="GY165" s="99">
        <f t="shared" si="921"/>
        <v>175186.52534527896</v>
      </c>
      <c r="GZ165" s="99">
        <f t="shared" si="921"/>
        <v>162717.8609688335</v>
      </c>
      <c r="HA165" s="99"/>
      <c r="HB165" s="99"/>
      <c r="HC165" s="99"/>
      <c r="HD165" s="99"/>
      <c r="HE165" s="99"/>
      <c r="HF165" s="99"/>
      <c r="HG165" s="99"/>
      <c r="HH165" s="99"/>
      <c r="HI165" s="99"/>
      <c r="HJ165" s="99"/>
      <c r="HK165" s="99"/>
      <c r="HL165" s="99"/>
      <c r="HM165" s="99"/>
      <c r="HN165" s="99"/>
      <c r="HO165" s="99"/>
      <c r="HP165" s="99"/>
      <c r="HQ165" s="99"/>
      <c r="HR165" s="94"/>
      <c r="HS165" s="94"/>
      <c r="HT165" s="94"/>
      <c r="HU165" s="94"/>
      <c r="HV165" s="94"/>
      <c r="HW165" s="94">
        <f>HLOOKUP(HW95,'M10'!$C$5:$BX$13,($KA$141+1),FALSE)</f>
        <v>1</v>
      </c>
      <c r="HX165" s="94">
        <f>HLOOKUP(HX95,'M10'!$C$5:$BX$13,($KA$141+1),FALSE)</f>
        <v>0.95</v>
      </c>
      <c r="HY165" s="94">
        <f>HLOOKUP(HY95,'M10'!$C$5:$BX$13,($KA$141+1),FALSE)</f>
        <v>0.95</v>
      </c>
      <c r="HZ165" s="94">
        <f>HLOOKUP(HZ95,'M10'!$C$5:$BX$13,($KA$141+1),FALSE)</f>
        <v>0.9</v>
      </c>
      <c r="IA165" s="94">
        <f>HLOOKUP(IA95,'M10'!$C$5:$BX$13,($KA$141+1),FALSE)</f>
        <v>0.9</v>
      </c>
      <c r="IB165" s="94">
        <f>HLOOKUP(IB95,'M10'!$C$5:$BX$13,($KA$141+1),FALSE)</f>
        <v>0.9</v>
      </c>
      <c r="IC165" s="94">
        <f>HLOOKUP(IC95,'M10'!$C$5:$BX$13,($KA$141+1),FALSE)</f>
        <v>0.9</v>
      </c>
      <c r="ID165" s="94">
        <f>HLOOKUP(ID95,'M10'!$C$5:$BX$13,($KA$141+1),FALSE)</f>
        <v>0.85</v>
      </c>
      <c r="IE165" s="94">
        <f>HLOOKUP(IE95,'M10'!$C$5:$BX$13,($KA$141+1),FALSE)</f>
        <v>0.85</v>
      </c>
      <c r="IF165" s="94">
        <f>HLOOKUP(IF95,'M10'!$C$5:$BX$13,($KA$141+1),FALSE)</f>
        <v>0.85</v>
      </c>
      <c r="IG165" s="94">
        <f>HLOOKUP(IG95,'M10'!$C$5:$BX$13,($KA$141+1),FALSE)</f>
        <v>0.85</v>
      </c>
      <c r="IH165" s="94">
        <f>HLOOKUP(IH95,'M10'!$C$5:$BX$13,($KA$141+1),FALSE)</f>
        <v>0.85</v>
      </c>
      <c r="II165" s="94">
        <f>HLOOKUP(II95,'M10'!$C$5:$BX$13,($KA$141+1),FALSE)</f>
        <v>0.85</v>
      </c>
      <c r="IJ165" s="94">
        <f>HLOOKUP(IJ95,'M10'!$C$5:$BX$13,($KA$141+1),FALSE)</f>
        <v>0.85</v>
      </c>
      <c r="IK165" s="94">
        <f>HLOOKUP(IK95,'M10'!$C$5:$BX$13,($KA$141+1),FALSE)</f>
        <v>0.85</v>
      </c>
      <c r="IL165" s="94">
        <f>HLOOKUP(IL95,'M10'!$C$5:$BX$13,($KA$141+1),FALSE)</f>
        <v>0.85</v>
      </c>
      <c r="IM165" s="94">
        <f>HLOOKUP(IM95,'M10'!$C$5:$BX$13,($KA$141+1),FALSE)</f>
        <v>0.85</v>
      </c>
      <c r="IN165" s="94">
        <f>HLOOKUP(IN95,'M10'!$C$5:$BX$13,($KA$141+1),FALSE)</f>
        <v>0.8</v>
      </c>
      <c r="IO165" s="94">
        <f>HLOOKUP(IO95,'M10'!$C$5:$BX$13,($KA$141+1),FALSE)</f>
        <v>0.8</v>
      </c>
      <c r="IP165" s="94">
        <f>HLOOKUP(IP95,'M10'!$C$5:$BX$13,($KA$141+1),FALSE)</f>
        <v>0.8</v>
      </c>
      <c r="IQ165" s="94">
        <f>HLOOKUP(IQ95,'M10'!$C$5:$BX$13,($KA$141+1),FALSE)</f>
        <v>0.8</v>
      </c>
      <c r="IR165" s="94">
        <f>HLOOKUP(IR95,'M10'!$C$5:$BX$13,($KA$141+1),FALSE)</f>
        <v>0.8</v>
      </c>
      <c r="IS165" s="94">
        <f>HLOOKUP(IS95,'M10'!$C$5:$BX$13,($KA$141+1),FALSE)</f>
        <v>0.8</v>
      </c>
      <c r="IT165" s="94">
        <f>HLOOKUP(IT95,'M10'!$C$5:$BX$13,($KA$141+1),FALSE)</f>
        <v>0.8</v>
      </c>
      <c r="IU165" s="94">
        <f>HLOOKUP(IU95,'M10'!$C$5:$BX$13,($KA$141+1),FALSE)</f>
        <v>0.8</v>
      </c>
      <c r="IV165" s="94">
        <f>HLOOKUP(IV95,'M10'!$C$5:$BX$13,($KA$141+1),FALSE)</f>
        <v>0.8</v>
      </c>
      <c r="IW165" s="94">
        <f>HLOOKUP(IW95,'M10'!$C$5:$BX$13,($KA$141+1),FALSE)</f>
        <v>0.8</v>
      </c>
      <c r="IX165" s="94">
        <f>HLOOKUP(IX95,'M10'!$C$5:$BX$13,($KA$141+1),FALSE)</f>
        <v>0.8</v>
      </c>
      <c r="IY165" s="94">
        <f>HLOOKUP(IY95,'M10'!$C$5:$BX$13,($KA$141+1),FALSE)</f>
        <v>0.8</v>
      </c>
      <c r="IZ165" s="94">
        <f>HLOOKUP(IZ95,'M10'!$C$5:$BX$13,($KA$141+1),FALSE)</f>
        <v>0.8</v>
      </c>
      <c r="JA165" s="94">
        <f>HLOOKUP(JA95,'M10'!$C$5:$BX$13,($KA$141+1),FALSE)</f>
        <v>0.8</v>
      </c>
      <c r="JB165" s="94">
        <f>HLOOKUP(JB95,'M10'!$C$5:$BX$13,($KA$141+1),FALSE)</f>
        <v>0.8</v>
      </c>
      <c r="JC165" s="94">
        <f>HLOOKUP(JC95,'M10'!$C$5:$BX$13,($KA$141+1),FALSE)</f>
        <v>0.8</v>
      </c>
      <c r="JD165" s="94">
        <f>HLOOKUP(JD95,'M10'!$C$5:$BX$13,($KA$141+1),FALSE)</f>
        <v>0.8</v>
      </c>
      <c r="JE165" s="94">
        <f>HLOOKUP(JE95,'M10'!$C$5:$BX$13,($KA$141+1),FALSE)</f>
        <v>0.8</v>
      </c>
      <c r="JF165" s="94">
        <f>HLOOKUP(JF95,'M10'!$C$5:$BX$13,($KA$141+1),FALSE)</f>
        <v>0.8</v>
      </c>
      <c r="JG165" s="94">
        <f>HLOOKUP(JG95,'M10'!$C$5:$BX$13,($KA$141+1),FALSE)</f>
        <v>0.8</v>
      </c>
      <c r="JH165" s="94">
        <f>HLOOKUP(JH95,'M10'!$C$5:$BX$13,($KA$141+1),FALSE)</f>
        <v>0.8</v>
      </c>
      <c r="JI165" s="94">
        <f>HLOOKUP(JI95,'M10'!$C$5:$BX$13,($KA$141+1),FALSE)</f>
        <v>0.7</v>
      </c>
      <c r="JJ165" s="94">
        <f>HLOOKUP(JJ95,'M10'!$C$5:$BX$13,($KA$141+1),FALSE)</f>
        <v>0.7</v>
      </c>
      <c r="JK165" s="94">
        <f>HLOOKUP(JK95,'M10'!$C$5:$BX$13,($KA$141+1),FALSE)</f>
        <v>0.7</v>
      </c>
      <c r="JL165" s="94">
        <f>HLOOKUP(JL95,'M10'!$C$5:$BX$13,($KA$141+1),FALSE)</f>
        <v>0.7</v>
      </c>
      <c r="JM165" s="94">
        <f>HLOOKUP(JM95,'M10'!$C$5:$BX$13,($KA$141+1),FALSE)</f>
        <v>0.7</v>
      </c>
      <c r="JN165" s="94">
        <f>HLOOKUP(JN95,'M10'!$C$5:$BX$13,($KA$141+1),FALSE)</f>
        <v>0.7</v>
      </c>
      <c r="JO165" s="94">
        <f>HLOOKUP(JO95,'M10'!$C$5:$BX$13,($KA$141+1),FALSE)</f>
        <v>0.7</v>
      </c>
      <c r="JP165" s="94">
        <f>HLOOKUP(JP95,'M10'!$C$5:$BX$13,($KA$141+1),FALSE)</f>
        <v>0.7</v>
      </c>
      <c r="JQ165" s="94">
        <f>HLOOKUP(JQ95,'M10'!$C$5:$BX$13,($KA$141+1),FALSE)</f>
        <v>0.7</v>
      </c>
      <c r="JR165" s="94">
        <f>HLOOKUP(JR95,'M10'!$C$5:$BX$13,($KA$141+1),FALSE)</f>
        <v>0.7</v>
      </c>
      <c r="JS165" s="94">
        <f>HLOOKUP(JS95,'M10'!$C$5:$BX$13,($KA$141+1),FALSE)</f>
        <v>0.7</v>
      </c>
      <c r="JT165" s="94">
        <f>HLOOKUP(JT95,'M10'!$C$5:$BX$13,($KA$141+1),FALSE)</f>
        <v>0.7</v>
      </c>
      <c r="JU165" s="94">
        <f>HLOOKUP(JU95,'M10'!$C$5:$BX$13,($KA$141+1),FALSE)</f>
        <v>0.7</v>
      </c>
      <c r="JV165" s="94">
        <f>HLOOKUP(JV95,'M10'!$C$5:$BX$13,($KA$141+1),FALSE)</f>
        <v>0.7</v>
      </c>
      <c r="JW165" s="94">
        <f>HLOOKUP(JW95,'M10'!$C$5:$BX$13,($KA$141+1),FALSE)</f>
        <v>0.6</v>
      </c>
      <c r="JX165" s="94">
        <f>HLOOKUP(JX95,'M10'!$C$5:$BX$13,($KA$141+1),FALSE)</f>
        <v>0.6</v>
      </c>
      <c r="JY165" s="94"/>
      <c r="JZ165" s="94"/>
      <c r="KA165" s="94"/>
      <c r="KH165" s="96">
        <v>27</v>
      </c>
      <c r="KI165" s="100">
        <f t="shared" ref="KI165:MJ165" si="922">SQRT((KI164^2) +(NG195^2) + 2*KI164*NG195*COS(KI224-KI64))</f>
        <v>145666.99093953939</v>
      </c>
      <c r="KJ165" s="100">
        <f t="shared" si="922"/>
        <v>161836.89159033386</v>
      </c>
      <c r="KK165" s="100">
        <f t="shared" si="922"/>
        <v>256495.18923124264</v>
      </c>
      <c r="KL165" s="100">
        <f t="shared" si="922"/>
        <v>212844.86048982013</v>
      </c>
      <c r="KM165" s="100">
        <f t="shared" si="922"/>
        <v>135666.86401714254</v>
      </c>
      <c r="KN165" s="100">
        <f t="shared" si="922"/>
        <v>161910.14266332838</v>
      </c>
      <c r="KO165" s="100">
        <f t="shared" si="922"/>
        <v>198805.86204670233</v>
      </c>
      <c r="KP165" s="100">
        <f t="shared" si="922"/>
        <v>210575.20354277908</v>
      </c>
      <c r="KQ165" s="100">
        <f t="shared" si="922"/>
        <v>219461.10702232589</v>
      </c>
      <c r="KR165" s="100">
        <f t="shared" si="922"/>
        <v>275097.37952065765</v>
      </c>
      <c r="KS165" s="100">
        <f t="shared" si="922"/>
        <v>248752.41610209708</v>
      </c>
      <c r="KT165" s="100">
        <f t="shared" si="922"/>
        <v>222477.78807825455</v>
      </c>
      <c r="KU165" s="100">
        <f t="shared" si="922"/>
        <v>246463.42129654778</v>
      </c>
      <c r="KV165" s="100">
        <f t="shared" si="922"/>
        <v>271373.29648507491</v>
      </c>
      <c r="KW165" s="100">
        <f t="shared" si="922"/>
        <v>263728.02102214913</v>
      </c>
      <c r="KX165" s="100">
        <f t="shared" si="922"/>
        <v>242813.30057178059</v>
      </c>
      <c r="KY165" s="100">
        <f t="shared" si="922"/>
        <v>218056.64871418691</v>
      </c>
      <c r="KZ165" s="100">
        <f t="shared" si="922"/>
        <v>200170.59850269134</v>
      </c>
      <c r="LA165" s="100">
        <f t="shared" si="922"/>
        <v>200170.59850269134</v>
      </c>
      <c r="LB165" s="100">
        <f t="shared" si="922"/>
        <v>211699.41391431136</v>
      </c>
      <c r="LC165" s="100">
        <f t="shared" si="922"/>
        <v>224664.17722064463</v>
      </c>
      <c r="LD165" s="100">
        <f t="shared" si="922"/>
        <v>235929.14050193178</v>
      </c>
      <c r="LE165" s="100">
        <f t="shared" si="922"/>
        <v>243197.33726404374</v>
      </c>
      <c r="LF165" s="100">
        <f t="shared" si="922"/>
        <v>245812.96628887084</v>
      </c>
      <c r="LG165" s="100">
        <f t="shared" si="922"/>
        <v>244033.28169551474</v>
      </c>
      <c r="LH165" s="100">
        <f t="shared" si="922"/>
        <v>238552.06903154671</v>
      </c>
      <c r="LI165" s="100">
        <f t="shared" si="922"/>
        <v>230442.57027269309</v>
      </c>
      <c r="LJ165" s="100">
        <f t="shared" si="922"/>
        <v>219660.92849827831</v>
      </c>
      <c r="LK165" s="100">
        <f t="shared" si="922"/>
        <v>207768.69288490343</v>
      </c>
      <c r="LL165" s="100">
        <f t="shared" si="922"/>
        <v>195482.55946367569</v>
      </c>
      <c r="LM165" s="100">
        <f t="shared" si="922"/>
        <v>183735.77646672996</v>
      </c>
      <c r="LN165" s="100">
        <f t="shared" si="922"/>
        <v>172412.20223141805</v>
      </c>
      <c r="LO165" s="100">
        <f t="shared" si="922"/>
        <v>162147.57077640598</v>
      </c>
      <c r="LP165" s="100">
        <f t="shared" si="922"/>
        <v>153222.3697634229</v>
      </c>
      <c r="LQ165" s="100">
        <f t="shared" si="922"/>
        <v>145813.37600454738</v>
      </c>
      <c r="LR165" s="100">
        <f t="shared" si="922"/>
        <v>139994.14568115876</v>
      </c>
      <c r="LS165" s="100">
        <f t="shared" si="922"/>
        <v>151579.19273698979</v>
      </c>
      <c r="LT165" s="100">
        <f t="shared" si="922"/>
        <v>190473.14649947311</v>
      </c>
      <c r="LU165" s="100">
        <f t="shared" si="922"/>
        <v>206484.09224773559</v>
      </c>
      <c r="LV165" s="100">
        <f t="shared" si="922"/>
        <v>215862.95709128756</v>
      </c>
      <c r="LW165" s="100">
        <f t="shared" si="922"/>
        <v>216836.29930442874</v>
      </c>
      <c r="LX165" s="100">
        <f t="shared" si="922"/>
        <v>214196.08572724808</v>
      </c>
      <c r="LY165" s="100">
        <f t="shared" si="922"/>
        <v>208176.89195659244</v>
      </c>
      <c r="LZ165" s="100">
        <f t="shared" si="922"/>
        <v>198672.64629884748</v>
      </c>
      <c r="MA165" s="100">
        <f t="shared" si="922"/>
        <v>191213.03923230906</v>
      </c>
      <c r="MB165" s="100">
        <f t="shared" si="922"/>
        <v>183031.10927440121</v>
      </c>
      <c r="MC165" s="100">
        <f t="shared" si="922"/>
        <v>174169.63343801111</v>
      </c>
      <c r="MD165" s="100">
        <f t="shared" si="922"/>
        <v>166665.51864099823</v>
      </c>
      <c r="ME165" s="100">
        <f t="shared" si="922"/>
        <v>159608.27184480781</v>
      </c>
      <c r="MF165" s="100">
        <f t="shared" si="922"/>
        <v>151941.93910703764</v>
      </c>
      <c r="MG165" s="100">
        <f t="shared" si="922"/>
        <v>143885.57311254376</v>
      </c>
      <c r="MH165" s="100">
        <f t="shared" si="922"/>
        <v>135342.09658455616</v>
      </c>
      <c r="MI165" s="100">
        <f t="shared" si="922"/>
        <v>124501.77627522456</v>
      </c>
      <c r="MJ165" s="100">
        <f t="shared" si="922"/>
        <v>116081.35116070387</v>
      </c>
      <c r="MK165" s="100"/>
      <c r="ML165" s="100"/>
      <c r="MM165" s="100"/>
      <c r="MN165" s="100"/>
      <c r="MO165" s="100"/>
      <c r="MP165" s="100"/>
      <c r="MQ165" s="100"/>
      <c r="MR165" s="100"/>
      <c r="MS165" s="100"/>
      <c r="MT165" s="100"/>
      <c r="MU165" s="100"/>
      <c r="MV165" s="100"/>
      <c r="MW165" s="100"/>
      <c r="MX165" s="100"/>
      <c r="MY165" s="100"/>
      <c r="MZ165" s="100"/>
      <c r="NA165" s="100"/>
      <c r="NG165" s="96">
        <f>HLOOKUP(NG95,'M10'!$C$5:$BX$13,($KG$271+1),FALSE)</f>
        <v>1</v>
      </c>
      <c r="NH165" s="96">
        <f>HLOOKUP(NH95,'M10'!$C$5:$BX$13,($KG$271+1),FALSE)</f>
        <v>0.85</v>
      </c>
      <c r="NI165" s="96">
        <f>HLOOKUP(NI95,'M10'!$C$5:$BX$13,($KG$271+1),FALSE)</f>
        <v>0.85</v>
      </c>
      <c r="NJ165" s="96">
        <f>HLOOKUP(NJ95,'M10'!$C$5:$BX$13,($KG$271+1),FALSE)</f>
        <v>0.8</v>
      </c>
      <c r="NK165" s="96">
        <f>HLOOKUP(NK95,'M10'!$C$5:$BX$13,($KG$271+1),FALSE)</f>
        <v>0.8</v>
      </c>
      <c r="NL165" s="96">
        <f>HLOOKUP(NL95,'M10'!$C$5:$BX$13,($KG$271+1),FALSE)</f>
        <v>0.8</v>
      </c>
      <c r="NM165" s="96">
        <f>HLOOKUP(NM95,'M10'!$C$5:$BX$13,($KG$271+1),FALSE)</f>
        <v>0.8</v>
      </c>
      <c r="NN165" s="96">
        <f>HLOOKUP(NN95,'M10'!$C$5:$BX$13,($KG$271+1),FALSE)</f>
        <v>0.7</v>
      </c>
      <c r="NO165" s="96">
        <f>HLOOKUP(NO95,'M10'!$C$5:$BX$13,($KG$271+1),FALSE)</f>
        <v>0.7</v>
      </c>
      <c r="NP165" s="96">
        <f>HLOOKUP(NP95,'M10'!$C$5:$BX$13,($KG$271+1),FALSE)</f>
        <v>0.7</v>
      </c>
      <c r="NQ165" s="96">
        <f>HLOOKUP(NQ95,'M10'!$C$5:$BX$13,($KG$271+1),FALSE)</f>
        <v>0.7</v>
      </c>
      <c r="NR165" s="96">
        <f>HLOOKUP(NR95,'M10'!$C$5:$BX$13,($KG$271+1),FALSE)</f>
        <v>0.7</v>
      </c>
      <c r="NS165" s="96">
        <f>HLOOKUP(NS95,'M10'!$C$5:$BX$13,($KG$271+1),FALSE)</f>
        <v>0.7</v>
      </c>
      <c r="NT165" s="96">
        <f>HLOOKUP(NT95,'M10'!$C$5:$BX$13,($KG$271+1),FALSE)</f>
        <v>0.7</v>
      </c>
      <c r="NU165" s="96">
        <f>HLOOKUP(NU95,'M10'!$C$5:$BX$13,($KG$271+1),FALSE)</f>
        <v>0.7</v>
      </c>
      <c r="NV165" s="96">
        <f>HLOOKUP(NV95,'M10'!$C$5:$BX$13,($KG$271+1),FALSE)</f>
        <v>0.7</v>
      </c>
      <c r="NW165" s="96">
        <f>HLOOKUP(NW95,'M10'!$C$5:$BX$13,($KG$271+1),FALSE)</f>
        <v>0.7</v>
      </c>
      <c r="NX165" s="96">
        <f>HLOOKUP(NX95,'M10'!$C$5:$BX$13,($KG$271+1),FALSE)</f>
        <v>0.6</v>
      </c>
      <c r="NY165" s="96">
        <f>HLOOKUP(NY95,'M10'!$C$5:$BX$13,($KG$271+1),FALSE)</f>
        <v>0.6</v>
      </c>
      <c r="NZ165" s="96">
        <f>HLOOKUP(NZ95,'M10'!$C$5:$BX$13,($KG$271+1),FALSE)</f>
        <v>0.6</v>
      </c>
      <c r="OA165" s="96">
        <f>HLOOKUP(OA95,'M10'!$C$5:$BX$13,($KG$271+1),FALSE)</f>
        <v>0.6</v>
      </c>
      <c r="OB165" s="96">
        <f>HLOOKUP(OB95,'M10'!$C$5:$BX$13,($KG$271+1),FALSE)</f>
        <v>0.6</v>
      </c>
      <c r="OC165" s="96">
        <f>HLOOKUP(OC95,'M10'!$C$5:$BX$13,($KG$271+1),FALSE)</f>
        <v>0.6</v>
      </c>
      <c r="OD165" s="96">
        <f>HLOOKUP(OD95,'M10'!$C$5:$BX$13,($KG$271+1),FALSE)</f>
        <v>0.6</v>
      </c>
      <c r="OE165" s="96">
        <f>HLOOKUP(OE95,'M10'!$C$5:$BX$13,($KG$271+1),FALSE)</f>
        <v>0.6</v>
      </c>
      <c r="OF165" s="96">
        <f>HLOOKUP(OF95,'M10'!$C$5:$BX$13,($KG$271+1),FALSE)</f>
        <v>0.6</v>
      </c>
      <c r="OG165" s="96">
        <f>HLOOKUP(OG95,'M10'!$C$5:$BX$13,($KG$271+1),FALSE)</f>
        <v>0.6</v>
      </c>
      <c r="OH165" s="96">
        <f>HLOOKUP(OH95,'M10'!$C$5:$BX$13,($KG$271+1),FALSE)</f>
        <v>0.6</v>
      </c>
      <c r="OI165" s="96">
        <f>HLOOKUP(OI95,'M10'!$C$5:$BX$13,($KG$271+1),FALSE)</f>
        <v>0.6</v>
      </c>
      <c r="OJ165" s="96">
        <f>HLOOKUP(OJ95,'M10'!$C$5:$BX$13,($KG$271+1),FALSE)</f>
        <v>0.6</v>
      </c>
      <c r="OK165" s="96">
        <f>HLOOKUP(OK95,'M10'!$C$5:$BX$13,($KG$271+1),FALSE)</f>
        <v>0.6</v>
      </c>
      <c r="OL165" s="96">
        <f>HLOOKUP(OL95,'M10'!$C$5:$BX$13,($KG$271+1),FALSE)</f>
        <v>0.6</v>
      </c>
      <c r="OM165" s="96">
        <f>HLOOKUP(OM95,'M10'!$C$5:$BX$13,($KG$271+1),FALSE)</f>
        <v>0.6</v>
      </c>
      <c r="ON165" s="96">
        <f>HLOOKUP(ON95,'M10'!$C$5:$BX$13,($KG$271+1),FALSE)</f>
        <v>0.6</v>
      </c>
      <c r="OO165" s="96">
        <f>HLOOKUP(OO95,'M10'!$C$5:$BX$13,($KG$271+1),FALSE)</f>
        <v>0.6</v>
      </c>
      <c r="OP165" s="96">
        <f>HLOOKUP(OP95,'M10'!$C$5:$BX$13,($KG$271+1),FALSE)</f>
        <v>0.6</v>
      </c>
      <c r="OQ165" s="96">
        <f>HLOOKUP(OQ95,'M10'!$C$5:$BX$13,($KG$271+1),FALSE)</f>
        <v>0.6</v>
      </c>
      <c r="OR165" s="96">
        <f>HLOOKUP(OR95,'M10'!$C$5:$BX$13,($KG$271+1),FALSE)</f>
        <v>0.6</v>
      </c>
      <c r="OS165" s="96">
        <f>HLOOKUP(OS95,'M10'!$C$5:$BX$13,($KG$271+1),FALSE)</f>
        <v>0.45</v>
      </c>
      <c r="OT165" s="96">
        <f>HLOOKUP(OT95,'M10'!$C$5:$BX$13,($KG$271+1),FALSE)</f>
        <v>0.45</v>
      </c>
      <c r="OU165" s="96">
        <f>HLOOKUP(OU95,'M10'!$C$5:$BX$13,($KG$271+1),FALSE)</f>
        <v>0.45</v>
      </c>
      <c r="OV165" s="96">
        <f>HLOOKUP(OV95,'M10'!$C$5:$BX$13,($KG$271+1),FALSE)</f>
        <v>0.45</v>
      </c>
      <c r="OW165" s="96">
        <f>HLOOKUP(OW95,'M10'!$C$5:$BX$13,($KG$271+1),FALSE)</f>
        <v>0.45</v>
      </c>
      <c r="OX165" s="96">
        <f>HLOOKUP(OX95,'M10'!$C$5:$BX$13,($KG$271+1),FALSE)</f>
        <v>0.45</v>
      </c>
      <c r="OY165" s="96">
        <f>HLOOKUP(OY95,'M10'!$C$5:$BX$13,($KG$271+1),FALSE)</f>
        <v>0.45</v>
      </c>
      <c r="OZ165" s="96">
        <f>HLOOKUP(OZ95,'M10'!$C$5:$BX$13,($KG$271+1),FALSE)</f>
        <v>0.45</v>
      </c>
      <c r="PA165" s="96">
        <f>HLOOKUP(PA95,'M10'!$C$5:$BX$13,($KG$271+1),FALSE)</f>
        <v>0.45</v>
      </c>
      <c r="PB165" s="96">
        <f>HLOOKUP(PB95,'M10'!$C$5:$BX$13,($KG$271+1),FALSE)</f>
        <v>0.45</v>
      </c>
      <c r="PC165" s="96">
        <f>HLOOKUP(PC95,'M10'!$C$5:$BX$13,($KG$271+1),FALSE)</f>
        <v>0.45</v>
      </c>
      <c r="PD165" s="96">
        <f>HLOOKUP(PD95,'M10'!$C$5:$BX$13,($KG$271+1),FALSE)</f>
        <v>0.45</v>
      </c>
      <c r="PE165" s="96">
        <f>HLOOKUP(PE95,'M10'!$C$5:$BX$13,($KG$271+1),FALSE)</f>
        <v>0.45</v>
      </c>
      <c r="PF165" s="96">
        <f>HLOOKUP(PF95,'M10'!$C$5:$BX$13,($KG$271+1),FALSE)</f>
        <v>0.45</v>
      </c>
      <c r="PG165" s="96">
        <f>HLOOKUP(PG95,'M10'!$C$5:$BX$13,($KG$271+1),FALSE)</f>
        <v>0.3</v>
      </c>
      <c r="PH165" s="96">
        <f>HLOOKUP(PH95,'M10'!$C$5:$BX$13,($KG$271+1),FALSE)</f>
        <v>0.3</v>
      </c>
    </row>
    <row r="166" spans="1:427" x14ac:dyDescent="0.2">
      <c r="A166" s="92"/>
      <c r="B166" s="92"/>
      <c r="C166" s="92">
        <v>28</v>
      </c>
      <c r="D166" s="98">
        <f t="shared" ref="D166:BE166" si="923">SQRT((D165^2) +(BZ196^2) + 2*D165*BZ196*COS(D225-D65))</f>
        <v>457285.99979476398</v>
      </c>
      <c r="E166" s="98">
        <f t="shared" si="923"/>
        <v>383866.32270810113</v>
      </c>
      <c r="F166" s="98">
        <f t="shared" si="923"/>
        <v>277503.98019489687</v>
      </c>
      <c r="G166" s="98">
        <f t="shared" si="923"/>
        <v>469624.7242171758</v>
      </c>
      <c r="H166" s="98">
        <f t="shared" si="923"/>
        <v>636017.15709001897</v>
      </c>
      <c r="I166" s="98">
        <f t="shared" si="923"/>
        <v>649380.59942007367</v>
      </c>
      <c r="J166" s="98">
        <f t="shared" si="923"/>
        <v>581264.06447016122</v>
      </c>
      <c r="K166" s="98">
        <f t="shared" si="923"/>
        <v>505294.02189260192</v>
      </c>
      <c r="L166" s="98">
        <f t="shared" si="923"/>
        <v>448427.59771880123</v>
      </c>
      <c r="M166" s="98">
        <f t="shared" si="923"/>
        <v>431596.18037663877</v>
      </c>
      <c r="N166" s="98">
        <f t="shared" si="923"/>
        <v>444153.41077061428</v>
      </c>
      <c r="O166" s="98">
        <f t="shared" si="923"/>
        <v>469278.73019811825</v>
      </c>
      <c r="P166" s="98">
        <f t="shared" si="923"/>
        <v>494757.13111853501</v>
      </c>
      <c r="Q166" s="98">
        <f t="shared" si="923"/>
        <v>515572.88192867592</v>
      </c>
      <c r="R166" s="98">
        <f t="shared" si="923"/>
        <v>530189.50011633278</v>
      </c>
      <c r="S166" s="98">
        <f t="shared" si="923"/>
        <v>538791.29205193673</v>
      </c>
      <c r="T166" s="98">
        <f t="shared" si="923"/>
        <v>542211.74303318164</v>
      </c>
      <c r="U166" s="98">
        <f t="shared" si="923"/>
        <v>541730.02129860746</v>
      </c>
      <c r="V166" s="98">
        <f t="shared" si="923"/>
        <v>541730.02129860746</v>
      </c>
      <c r="W166" s="98">
        <f t="shared" si="923"/>
        <v>536811.51830447558</v>
      </c>
      <c r="X166" s="98">
        <f t="shared" si="923"/>
        <v>531595.91097800434</v>
      </c>
      <c r="Y166" s="98">
        <f t="shared" si="923"/>
        <v>525064.75101906538</v>
      </c>
      <c r="Z166" s="98">
        <f t="shared" si="923"/>
        <v>517532.89171465638</v>
      </c>
      <c r="AA166" s="98">
        <f t="shared" si="923"/>
        <v>509259.38651218155</v>
      </c>
      <c r="AB166" s="98">
        <f t="shared" si="923"/>
        <v>500455.31030390604</v>
      </c>
      <c r="AC166" s="98">
        <f t="shared" si="923"/>
        <v>491291.2737386488</v>
      </c>
      <c r="AD166" s="98">
        <f t="shared" si="923"/>
        <v>481904.20227981638</v>
      </c>
      <c r="AE166" s="98">
        <f t="shared" si="923"/>
        <v>472403.23408327816</v>
      </c>
      <c r="AF166" s="98">
        <f t="shared" si="923"/>
        <v>462874.7360297878</v>
      </c>
      <c r="AG166" s="98">
        <f t="shared" si="923"/>
        <v>453386.50645487866</v>
      </c>
      <c r="AH166" s="98">
        <f t="shared" si="923"/>
        <v>443991.26082666102</v>
      </c>
      <c r="AI166" s="98">
        <f t="shared" si="923"/>
        <v>434729.50238101563</v>
      </c>
      <c r="AJ166" s="98">
        <f t="shared" si="923"/>
        <v>425631.87453056482</v>
      </c>
      <c r="AK166" s="98">
        <f t="shared" si="923"/>
        <v>416828.75205894263</v>
      </c>
      <c r="AL166" s="98">
        <f t="shared" si="923"/>
        <v>408095.30867580912</v>
      </c>
      <c r="AM166" s="98">
        <f t="shared" si="923"/>
        <v>399577.96310968453</v>
      </c>
      <c r="AN166" s="98">
        <f t="shared" si="923"/>
        <v>398029.25095902401</v>
      </c>
      <c r="AO166" s="98">
        <f t="shared" si="923"/>
        <v>380074.84429205477</v>
      </c>
      <c r="AP166" s="98">
        <f t="shared" si="923"/>
        <v>370495.75034487899</v>
      </c>
      <c r="AQ166" s="98">
        <f t="shared" si="923"/>
        <v>360274.01633065881</v>
      </c>
      <c r="AR166" s="98">
        <f t="shared" si="923"/>
        <v>349918.19430355867</v>
      </c>
      <c r="AS166" s="98">
        <f t="shared" si="923"/>
        <v>339506.21184178512</v>
      </c>
      <c r="AT166" s="98">
        <f t="shared" si="923"/>
        <v>329096.93022257485</v>
      </c>
      <c r="AU166" s="98">
        <f t="shared" si="923"/>
        <v>318735.3694033458</v>
      </c>
      <c r="AV166" s="98">
        <f t="shared" si="923"/>
        <v>308778.82909860282</v>
      </c>
      <c r="AW166" s="98">
        <f t="shared" si="923"/>
        <v>298409.882355924</v>
      </c>
      <c r="AX166" s="98">
        <f t="shared" si="923"/>
        <v>288353.34920196387</v>
      </c>
      <c r="AY166" s="98">
        <f t="shared" si="923"/>
        <v>278451.77995373029</v>
      </c>
      <c r="AZ166" s="98">
        <f t="shared" si="923"/>
        <v>268722.94165006554</v>
      </c>
      <c r="BA166" s="98">
        <f t="shared" si="923"/>
        <v>258981.46581941325</v>
      </c>
      <c r="BB166" s="98">
        <f t="shared" si="923"/>
        <v>249816.21729286833</v>
      </c>
      <c r="BC166" s="98">
        <f t="shared" si="923"/>
        <v>240612.12182139346</v>
      </c>
      <c r="BD166" s="98">
        <f t="shared" si="923"/>
        <v>231099.32654645017</v>
      </c>
      <c r="BE166" s="98">
        <f t="shared" si="923"/>
        <v>222423.70208593542</v>
      </c>
      <c r="BF166" s="98"/>
      <c r="BG166" s="98"/>
      <c r="BH166" s="98"/>
      <c r="BI166" s="98"/>
      <c r="BJ166" s="98"/>
      <c r="BK166" s="98"/>
      <c r="BL166" s="98"/>
      <c r="BM166" s="98"/>
      <c r="BN166" s="98"/>
      <c r="BO166" s="98"/>
      <c r="BP166" s="98"/>
      <c r="BQ166" s="98"/>
      <c r="BR166" s="98"/>
      <c r="BS166" s="98"/>
      <c r="BT166" s="98"/>
      <c r="BU166" s="92"/>
      <c r="BV166" s="92"/>
      <c r="BW166" s="92"/>
      <c r="BX166" s="92"/>
      <c r="BY166" s="92"/>
      <c r="BZ166" s="92">
        <f>HLOOKUP(BZ96,'M10'!$C$5:$BX$13,($EK$143+1),FALSE)</f>
        <v>1</v>
      </c>
      <c r="CA166" s="92">
        <f>HLOOKUP(CA96,'M10'!$C$5:$BX$13,($EK$143+1),FALSE)</f>
        <v>1</v>
      </c>
      <c r="CB166" s="92">
        <f>HLOOKUP(CB96,'M10'!$C$5:$BX$13,($EK$143+1),FALSE)</f>
        <v>0.95</v>
      </c>
      <c r="CC166" s="92">
        <f>HLOOKUP(CC96,'M10'!$C$5:$BX$13,($EK$143+1),FALSE)</f>
        <v>0.95</v>
      </c>
      <c r="CD166" s="92">
        <f>HLOOKUP(CD96,'M10'!$C$5:$BX$13,($EK$143+1),FALSE)</f>
        <v>0.95</v>
      </c>
      <c r="CE166" s="92">
        <f>HLOOKUP(CE96,'M10'!$C$5:$BX$13,($EK$143+1),FALSE)</f>
        <v>0.9</v>
      </c>
      <c r="CF166" s="92">
        <f>HLOOKUP(CF96,'M10'!$C$5:$BX$13,($EK$143+1),FALSE)</f>
        <v>0.9</v>
      </c>
      <c r="CG166" s="92">
        <f>HLOOKUP(CG96,'M10'!$C$5:$BX$13,($EK$143+1),FALSE)</f>
        <v>0.9</v>
      </c>
      <c r="CH166" s="92">
        <f>HLOOKUP(CH96,'M10'!$C$5:$BX$13,($EK$143+1),FALSE)</f>
        <v>0.9</v>
      </c>
      <c r="CI166" s="92">
        <f>HLOOKUP(CI96,'M10'!$C$5:$BX$13,($EK$143+1),FALSE)</f>
        <v>0.9</v>
      </c>
      <c r="CJ166" s="92">
        <f>HLOOKUP(CJ96,'M10'!$C$5:$BX$13,($EK$143+1),FALSE)</f>
        <v>0.9</v>
      </c>
      <c r="CK166" s="92">
        <f>HLOOKUP(CK96,'M10'!$C$5:$BX$13,($EK$143+1),FALSE)</f>
        <v>0.85</v>
      </c>
      <c r="CL166" s="92">
        <f>HLOOKUP(CL96,'M10'!$C$5:$BX$13,($EK$143+1),FALSE)</f>
        <v>0.85</v>
      </c>
      <c r="CM166" s="92">
        <f>HLOOKUP(CM96,'M10'!$C$5:$BX$13,($EK$143+1),FALSE)</f>
        <v>0.85</v>
      </c>
      <c r="CN166" s="92">
        <f>HLOOKUP(CN96,'M10'!$C$5:$BX$13,($EK$143+1),FALSE)</f>
        <v>0.85</v>
      </c>
      <c r="CO166" s="92">
        <f>HLOOKUP(CO96,'M10'!$C$5:$BX$13,($EK$143+1),FALSE)</f>
        <v>0.85</v>
      </c>
      <c r="CP166" s="92">
        <f>HLOOKUP(CP96,'M10'!$C$5:$BX$13,($EK$143+1),FALSE)</f>
        <v>0.85</v>
      </c>
      <c r="CQ166" s="92">
        <f>HLOOKUP(CQ96,'M10'!$C$5:$BX$13,($EK$143+1),FALSE)</f>
        <v>0.85</v>
      </c>
      <c r="CR166" s="92">
        <f>HLOOKUP(CR96,'M10'!$C$5:$BX$13,($EK$143+1),FALSE)</f>
        <v>0.85</v>
      </c>
      <c r="CS166" s="92">
        <f>HLOOKUP(CS96,'M10'!$C$5:$BX$13,($EK$143+1),FALSE)</f>
        <v>0.85</v>
      </c>
      <c r="CT166" s="92">
        <f>HLOOKUP(CT96,'M10'!$C$5:$BX$13,($EK$143+1),FALSE)</f>
        <v>0.85</v>
      </c>
      <c r="CU166" s="92">
        <f>HLOOKUP(CU96,'M10'!$C$5:$BX$13,($EK$143+1),FALSE)</f>
        <v>0.85</v>
      </c>
      <c r="CV166" s="92">
        <f>HLOOKUP(CV96,'M10'!$C$5:$BX$13,($EK$143+1),FALSE)</f>
        <v>0.85</v>
      </c>
      <c r="CW166" s="92">
        <f>HLOOKUP(CW96,'M10'!$C$5:$BX$13,($EK$143+1),FALSE)</f>
        <v>0.85</v>
      </c>
      <c r="CX166" s="92">
        <f>HLOOKUP(CX96,'M10'!$C$5:$BX$13,($EK$143+1),FALSE)</f>
        <v>0.85</v>
      </c>
      <c r="CY166" s="92">
        <f>HLOOKUP(CY96,'M10'!$C$5:$BX$13,($EK$143+1),FALSE)</f>
        <v>0.85</v>
      </c>
      <c r="CZ166" s="92">
        <f>HLOOKUP(CZ96,'M10'!$C$5:$BX$13,($EK$143+1),FALSE)</f>
        <v>0.85</v>
      </c>
      <c r="DA166" s="92">
        <f>HLOOKUP(DA96,'M10'!$C$5:$BX$13,($EK$143+1),FALSE)</f>
        <v>0.85</v>
      </c>
      <c r="DB166" s="92">
        <f>HLOOKUP(DB96,'M10'!$C$5:$BX$13,($EK$143+1),FALSE)</f>
        <v>0.85</v>
      </c>
      <c r="DC166" s="92">
        <f>HLOOKUP(DC96,'M10'!$C$5:$BX$13,($EK$143+1),FALSE)</f>
        <v>0.85</v>
      </c>
      <c r="DD166" s="92">
        <f>HLOOKUP(DD96,'M10'!$C$5:$BX$13,($EK$143+1),FALSE)</f>
        <v>0.85</v>
      </c>
      <c r="DE166" s="92">
        <f>HLOOKUP(DE96,'M10'!$C$5:$BX$13,($EK$143+1),FALSE)</f>
        <v>0.85</v>
      </c>
      <c r="DF166" s="92">
        <f>HLOOKUP(DF96,'M10'!$C$5:$BX$13,($EK$143+1),FALSE)</f>
        <v>0.85</v>
      </c>
      <c r="DG166" s="92">
        <f>HLOOKUP(DG96,'M10'!$C$5:$BX$13,($EK$143+1),FALSE)</f>
        <v>0.79</v>
      </c>
      <c r="DH166" s="92">
        <f>HLOOKUP(DH96,'M10'!$C$5:$BX$13,($EK$143+1),FALSE)</f>
        <v>0.79</v>
      </c>
      <c r="DI166" s="92">
        <f>HLOOKUP(DI96,'M10'!$C$5:$BX$13,($EK$143+1),FALSE)</f>
        <v>0.79</v>
      </c>
      <c r="DJ166" s="92">
        <f>HLOOKUP(DJ96,'M10'!$C$5:$BX$13,($EK$143+1),FALSE)</f>
        <v>0.79</v>
      </c>
      <c r="DK166" s="92">
        <f>HLOOKUP(DK96,'M10'!$C$5:$BX$13,($EK$143+1),FALSE)</f>
        <v>0.79</v>
      </c>
      <c r="DL166" s="92">
        <f>HLOOKUP(DL96,'M10'!$C$5:$BX$13,($EK$143+1),FALSE)</f>
        <v>0.79</v>
      </c>
      <c r="DM166" s="92">
        <f>HLOOKUP(DM96,'M10'!$C$5:$BX$13,($EK$143+1),FALSE)</f>
        <v>0.79</v>
      </c>
      <c r="DN166" s="92">
        <f>HLOOKUP(DN96,'M10'!$C$5:$BX$13,($EK$143+1),FALSE)</f>
        <v>0.79</v>
      </c>
      <c r="DO166" s="92">
        <f>HLOOKUP(DO96,'M10'!$C$5:$BX$13,($EK$143+1),FALSE)</f>
        <v>0.79</v>
      </c>
      <c r="DP166" s="92">
        <f>HLOOKUP(DP96,'M10'!$C$5:$BX$13,($EK$143+1),FALSE)</f>
        <v>0.79</v>
      </c>
      <c r="DQ166" s="92">
        <f>HLOOKUP(DQ96,'M10'!$C$5:$BX$13,($EK$143+1),FALSE)</f>
        <v>0.79</v>
      </c>
      <c r="DR166" s="92">
        <f>HLOOKUP(DR96,'M10'!$C$5:$BX$13,($EK$143+1),FALSE)</f>
        <v>0.79</v>
      </c>
      <c r="DS166" s="92">
        <f>HLOOKUP(DS96,'M10'!$C$5:$BX$13,($EK$143+1),FALSE)</f>
        <v>0.75</v>
      </c>
      <c r="DT166" s="92">
        <f>HLOOKUP(DT96,'M10'!$C$5:$BX$13,($EK$143+1),FALSE)</f>
        <v>0.75</v>
      </c>
      <c r="DU166" s="92">
        <f>HLOOKUP(DU96,'M10'!$C$5:$BX$13,($EK$143+1),FALSE)</f>
        <v>0.75</v>
      </c>
      <c r="DV166" s="92">
        <f>HLOOKUP(DV96,'M10'!$C$5:$BX$13,($EK$143+1),FALSE)</f>
        <v>0.75</v>
      </c>
      <c r="DW166" s="92">
        <f>HLOOKUP(DW96,'M10'!$C$5:$BX$13,($EK$143+1),FALSE)</f>
        <v>0.75</v>
      </c>
      <c r="DX166" s="92">
        <f>HLOOKUP(DX96,'M10'!$C$5:$BX$13,($EK$143+1),FALSE)</f>
        <v>0.75</v>
      </c>
      <c r="DY166" s="92">
        <f>HLOOKUP(DY96,'M10'!$C$5:$BX$13,($EK$143+1),FALSE)</f>
        <v>0.75</v>
      </c>
      <c r="DZ166" s="92">
        <f>HLOOKUP(DZ96,'M10'!$C$5:$BX$13,($EK$143+1),FALSE)</f>
        <v>0.75</v>
      </c>
      <c r="EA166" s="92">
        <f>HLOOKUP(EA96,'M10'!$C$5:$BX$13,($EK$143+1),FALSE)</f>
        <v>0.75</v>
      </c>
      <c r="EB166" s="92"/>
      <c r="EC166" s="92"/>
      <c r="ED166" s="92"/>
      <c r="EE166" s="92"/>
      <c r="EF166" s="92"/>
      <c r="EG166" s="92"/>
      <c r="EH166" s="92"/>
      <c r="EI166" s="92"/>
      <c r="EJ166" s="92"/>
      <c r="EK166" s="92"/>
      <c r="EL166" s="92"/>
      <c r="EM166" s="92"/>
      <c r="EN166" s="92"/>
      <c r="EO166" s="92"/>
      <c r="EP166" s="92"/>
      <c r="EU166" s="94"/>
      <c r="EV166" s="94"/>
      <c r="EW166" s="94"/>
      <c r="EX166" s="102">
        <v>28</v>
      </c>
      <c r="EY166" s="99">
        <f t="shared" ref="EY166:GZ166" si="924">SQRT((EY165^2) +(HW196^2) + 2*EY165*HW196*COS(EY225-EY65))</f>
        <v>251092.42196570997</v>
      </c>
      <c r="EZ166" s="99">
        <f t="shared" si="924"/>
        <v>374238.57930174907</v>
      </c>
      <c r="FA166" s="99">
        <f t="shared" si="924"/>
        <v>238782.19913565199</v>
      </c>
      <c r="FB166" s="99">
        <f t="shared" si="924"/>
        <v>314985.18105730228</v>
      </c>
      <c r="FC166" s="99">
        <f t="shared" si="924"/>
        <v>235516.45096416963</v>
      </c>
      <c r="FD166" s="99">
        <f t="shared" si="924"/>
        <v>360916.22055446293</v>
      </c>
      <c r="FE166" s="99">
        <f t="shared" si="924"/>
        <v>382969.53428317199</v>
      </c>
      <c r="FF166" s="99">
        <f t="shared" si="924"/>
        <v>320804.25310453039</v>
      </c>
      <c r="FG166" s="99">
        <f t="shared" si="924"/>
        <v>302255.64828376973</v>
      </c>
      <c r="FH166" s="99">
        <f t="shared" si="924"/>
        <v>357108.52957759053</v>
      </c>
      <c r="FI166" s="99">
        <f t="shared" si="924"/>
        <v>421207.36896107014</v>
      </c>
      <c r="FJ166" s="99">
        <f t="shared" si="924"/>
        <v>449463.89148600795</v>
      </c>
      <c r="FK166" s="99">
        <f t="shared" si="924"/>
        <v>448762.47980303882</v>
      </c>
      <c r="FL166" s="99">
        <f t="shared" si="924"/>
        <v>427328.53078278748</v>
      </c>
      <c r="FM166" s="99">
        <f t="shared" si="924"/>
        <v>397811.42067180393</v>
      </c>
      <c r="FN166" s="99">
        <f t="shared" si="924"/>
        <v>364598.18832214794</v>
      </c>
      <c r="FO166" s="99">
        <f t="shared" si="924"/>
        <v>330190.48170383222</v>
      </c>
      <c r="FP166" s="99">
        <f t="shared" si="924"/>
        <v>306441.52823868202</v>
      </c>
      <c r="FQ166" s="99">
        <f t="shared" si="924"/>
        <v>306441.52823868202</v>
      </c>
      <c r="FR166" s="99">
        <f t="shared" si="924"/>
        <v>282950.12519227416</v>
      </c>
      <c r="FS166" s="99">
        <f t="shared" si="924"/>
        <v>278965.98665091023</v>
      </c>
      <c r="FT166" s="99">
        <f t="shared" si="924"/>
        <v>278873.8264644618</v>
      </c>
      <c r="FU166" s="99">
        <f t="shared" si="924"/>
        <v>281440.98665398371</v>
      </c>
      <c r="FV166" s="99">
        <f t="shared" si="924"/>
        <v>285577.03004400776</v>
      </c>
      <c r="FW166" s="99">
        <f t="shared" si="924"/>
        <v>290428.27332946844</v>
      </c>
      <c r="FX166" s="99">
        <f t="shared" si="924"/>
        <v>295384.05011833814</v>
      </c>
      <c r="FY166" s="99">
        <f t="shared" si="924"/>
        <v>300159.38030363666</v>
      </c>
      <c r="FZ166" s="99">
        <f t="shared" si="924"/>
        <v>304333.55074984056</v>
      </c>
      <c r="GA166" s="99">
        <f t="shared" si="924"/>
        <v>307824.98812691675</v>
      </c>
      <c r="GB166" s="99">
        <f t="shared" si="924"/>
        <v>310577.80106251483</v>
      </c>
      <c r="GC166" s="99">
        <f t="shared" si="924"/>
        <v>313069.11397928203</v>
      </c>
      <c r="GD166" s="99">
        <f t="shared" si="924"/>
        <v>314320.78007223306</v>
      </c>
      <c r="GE166" s="99">
        <f t="shared" si="924"/>
        <v>314901.09344986221</v>
      </c>
      <c r="GF166" s="99">
        <f t="shared" si="924"/>
        <v>315494.40844431362</v>
      </c>
      <c r="GG166" s="99">
        <f t="shared" si="924"/>
        <v>314909.59005751467</v>
      </c>
      <c r="GH166" s="99">
        <f t="shared" si="924"/>
        <v>313824.80425094563</v>
      </c>
      <c r="GI166" s="99">
        <f t="shared" si="924"/>
        <v>339264.86366067728</v>
      </c>
      <c r="GJ166" s="99">
        <f t="shared" si="924"/>
        <v>343200.29361026146</v>
      </c>
      <c r="GK166" s="99">
        <f t="shared" si="924"/>
        <v>341078.51646888879</v>
      </c>
      <c r="GL166" s="99">
        <f t="shared" si="924"/>
        <v>335547.11672186287</v>
      </c>
      <c r="GM166" s="99">
        <f t="shared" si="924"/>
        <v>328258.34109932819</v>
      </c>
      <c r="GN166" s="99">
        <f t="shared" si="924"/>
        <v>318450.20760578208</v>
      </c>
      <c r="GO166" s="99">
        <f t="shared" si="924"/>
        <v>306783.27920390374</v>
      </c>
      <c r="GP166" s="99">
        <f t="shared" si="924"/>
        <v>294695.40508297028</v>
      </c>
      <c r="GQ166" s="99">
        <f t="shared" si="924"/>
        <v>281298.06455322693</v>
      </c>
      <c r="GR166" s="99">
        <f t="shared" si="924"/>
        <v>267692.02858264756</v>
      </c>
      <c r="GS166" s="99">
        <f t="shared" si="924"/>
        <v>254380.17770836834</v>
      </c>
      <c r="GT166" s="99">
        <f t="shared" si="924"/>
        <v>239932.7348215263</v>
      </c>
      <c r="GU166" s="99">
        <f t="shared" si="924"/>
        <v>225934.06189919441</v>
      </c>
      <c r="GV166" s="99">
        <f t="shared" si="924"/>
        <v>212702.39752361784</v>
      </c>
      <c r="GW166" s="99">
        <f t="shared" si="924"/>
        <v>199368.77100924775</v>
      </c>
      <c r="GX166" s="99">
        <f t="shared" si="924"/>
        <v>186247.97351810362</v>
      </c>
      <c r="GY166" s="99">
        <f t="shared" si="924"/>
        <v>174355.54122924912</v>
      </c>
      <c r="GZ166" s="99">
        <f t="shared" si="924"/>
        <v>162572.65762678982</v>
      </c>
      <c r="HA166" s="99"/>
      <c r="HB166" s="99"/>
      <c r="HC166" s="99"/>
      <c r="HD166" s="99"/>
      <c r="HE166" s="99"/>
      <c r="HF166" s="99"/>
      <c r="HG166" s="99"/>
      <c r="HH166" s="99"/>
      <c r="HI166" s="99"/>
      <c r="HJ166" s="99"/>
      <c r="HK166" s="99"/>
      <c r="HL166" s="99"/>
      <c r="HM166" s="99"/>
      <c r="HN166" s="99"/>
      <c r="HO166" s="99"/>
      <c r="HP166" s="99"/>
      <c r="HQ166" s="99"/>
      <c r="HR166" s="94"/>
      <c r="HS166" s="94"/>
      <c r="HT166" s="94"/>
      <c r="HU166" s="94"/>
      <c r="HV166" s="94"/>
      <c r="HW166" s="94">
        <f>HLOOKUP(HW96,'M10'!$C$5:$BX$13,($KA$141+1),FALSE)</f>
        <v>0.95</v>
      </c>
      <c r="HX166" s="94">
        <f>HLOOKUP(HX96,'M10'!$C$5:$BX$13,($KA$141+1),FALSE)</f>
        <v>0.9</v>
      </c>
      <c r="HY166" s="94">
        <f>HLOOKUP(HY96,'M10'!$C$5:$BX$13,($KA$141+1),FALSE)</f>
        <v>0.85</v>
      </c>
      <c r="HZ166" s="94">
        <f>HLOOKUP(HZ96,'M10'!$C$5:$BX$13,($KA$141+1),FALSE)</f>
        <v>0.85</v>
      </c>
      <c r="IA166" s="94">
        <f>HLOOKUP(IA96,'M10'!$C$5:$BX$13,($KA$141+1),FALSE)</f>
        <v>0.85</v>
      </c>
      <c r="IB166" s="94">
        <f>HLOOKUP(IB96,'M10'!$C$5:$BX$13,($KA$141+1),FALSE)</f>
        <v>0.8</v>
      </c>
      <c r="IC166" s="94">
        <f>HLOOKUP(IC96,'M10'!$C$5:$BX$13,($KA$141+1),FALSE)</f>
        <v>0.8</v>
      </c>
      <c r="ID166" s="94">
        <f>HLOOKUP(ID96,'M10'!$C$5:$BX$13,($KA$141+1),FALSE)</f>
        <v>0.8</v>
      </c>
      <c r="IE166" s="94">
        <f>HLOOKUP(IE96,'M10'!$C$5:$BX$13,($KA$141+1),FALSE)</f>
        <v>0.8</v>
      </c>
      <c r="IF166" s="94">
        <f>HLOOKUP(IF96,'M10'!$C$5:$BX$13,($KA$141+1),FALSE)</f>
        <v>0.8</v>
      </c>
      <c r="IG166" s="94">
        <f>HLOOKUP(IG96,'M10'!$C$5:$BX$13,($KA$141+1),FALSE)</f>
        <v>0.8</v>
      </c>
      <c r="IH166" s="94">
        <f>HLOOKUP(IH96,'M10'!$C$5:$BX$13,($KA$141+1),FALSE)</f>
        <v>0.7</v>
      </c>
      <c r="II166" s="94">
        <f>HLOOKUP(II96,'M10'!$C$5:$BX$13,($KA$141+1),FALSE)</f>
        <v>0.7</v>
      </c>
      <c r="IJ166" s="94">
        <f>HLOOKUP(IJ96,'M10'!$C$5:$BX$13,($KA$141+1),FALSE)</f>
        <v>0.7</v>
      </c>
      <c r="IK166" s="94">
        <f>HLOOKUP(IK96,'M10'!$C$5:$BX$13,($KA$141+1),FALSE)</f>
        <v>0.7</v>
      </c>
      <c r="IL166" s="94">
        <f>HLOOKUP(IL96,'M10'!$C$5:$BX$13,($KA$141+1),FALSE)</f>
        <v>0.7</v>
      </c>
      <c r="IM166" s="94">
        <f>HLOOKUP(IM96,'M10'!$C$5:$BX$13,($KA$141+1),FALSE)</f>
        <v>0.7</v>
      </c>
      <c r="IN166" s="94">
        <f>HLOOKUP(IN96,'M10'!$C$5:$BX$13,($KA$141+1),FALSE)</f>
        <v>0.7</v>
      </c>
      <c r="IO166" s="94">
        <f>HLOOKUP(IO96,'M10'!$C$5:$BX$13,($KA$141+1),FALSE)</f>
        <v>0.7</v>
      </c>
      <c r="IP166" s="94">
        <f>HLOOKUP(IP96,'M10'!$C$5:$BX$13,($KA$141+1),FALSE)</f>
        <v>0.7</v>
      </c>
      <c r="IQ166" s="94">
        <f>HLOOKUP(IQ96,'M10'!$C$5:$BX$13,($KA$141+1),FALSE)</f>
        <v>0.7</v>
      </c>
      <c r="IR166" s="94">
        <f>HLOOKUP(IR96,'M10'!$C$5:$BX$13,($KA$141+1),FALSE)</f>
        <v>0.7</v>
      </c>
      <c r="IS166" s="94">
        <f>HLOOKUP(IS96,'M10'!$C$5:$BX$13,($KA$141+1),FALSE)</f>
        <v>0.7</v>
      </c>
      <c r="IT166" s="94">
        <f>HLOOKUP(IT96,'M10'!$C$5:$BX$13,($KA$141+1),FALSE)</f>
        <v>0.7</v>
      </c>
      <c r="IU166" s="94">
        <f>HLOOKUP(IU96,'M10'!$C$5:$BX$13,($KA$141+1),FALSE)</f>
        <v>0.7</v>
      </c>
      <c r="IV166" s="94">
        <f>HLOOKUP(IV96,'M10'!$C$5:$BX$13,($KA$141+1),FALSE)</f>
        <v>0.7</v>
      </c>
      <c r="IW166" s="94">
        <f>HLOOKUP(IW96,'M10'!$C$5:$BX$13,($KA$141+1),FALSE)</f>
        <v>0.7</v>
      </c>
      <c r="IX166" s="94">
        <f>HLOOKUP(IX96,'M10'!$C$5:$BX$13,($KA$141+1),FALSE)</f>
        <v>0.7</v>
      </c>
      <c r="IY166" s="94">
        <f>HLOOKUP(IY96,'M10'!$C$5:$BX$13,($KA$141+1),FALSE)</f>
        <v>0.7</v>
      </c>
      <c r="IZ166" s="94">
        <f>HLOOKUP(IZ96,'M10'!$C$5:$BX$13,($KA$141+1),FALSE)</f>
        <v>0.7</v>
      </c>
      <c r="JA166" s="94">
        <f>HLOOKUP(JA96,'M10'!$C$5:$BX$13,($KA$141+1),FALSE)</f>
        <v>0.7</v>
      </c>
      <c r="JB166" s="94">
        <f>HLOOKUP(JB96,'M10'!$C$5:$BX$13,($KA$141+1),FALSE)</f>
        <v>0.7</v>
      </c>
      <c r="JC166" s="94">
        <f>HLOOKUP(JC96,'M10'!$C$5:$BX$13,($KA$141+1),FALSE)</f>
        <v>0.7</v>
      </c>
      <c r="JD166" s="94">
        <f>HLOOKUP(JD96,'M10'!$C$5:$BX$13,($KA$141+1),FALSE)</f>
        <v>0.6</v>
      </c>
      <c r="JE166" s="94">
        <f>HLOOKUP(JE96,'M10'!$C$5:$BX$13,($KA$141+1),FALSE)</f>
        <v>0.6</v>
      </c>
      <c r="JF166" s="94">
        <f>HLOOKUP(JF96,'M10'!$C$5:$BX$13,($KA$141+1),FALSE)</f>
        <v>0.6</v>
      </c>
      <c r="JG166" s="94">
        <f>HLOOKUP(JG96,'M10'!$C$5:$BX$13,($KA$141+1),FALSE)</f>
        <v>0.6</v>
      </c>
      <c r="JH166" s="94">
        <f>HLOOKUP(JH96,'M10'!$C$5:$BX$13,($KA$141+1),FALSE)</f>
        <v>0.6</v>
      </c>
      <c r="JI166" s="94">
        <f>HLOOKUP(JI96,'M10'!$C$5:$BX$13,($KA$141+1),FALSE)</f>
        <v>0.6</v>
      </c>
      <c r="JJ166" s="94">
        <f>HLOOKUP(JJ96,'M10'!$C$5:$BX$13,($KA$141+1),FALSE)</f>
        <v>0.6</v>
      </c>
      <c r="JK166" s="94">
        <f>HLOOKUP(JK96,'M10'!$C$5:$BX$13,($KA$141+1),FALSE)</f>
        <v>0.6</v>
      </c>
      <c r="JL166" s="94">
        <f>HLOOKUP(JL96,'M10'!$C$5:$BX$13,($KA$141+1),FALSE)</f>
        <v>0.6</v>
      </c>
      <c r="JM166" s="94">
        <f>HLOOKUP(JM96,'M10'!$C$5:$BX$13,($KA$141+1),FALSE)</f>
        <v>0.6</v>
      </c>
      <c r="JN166" s="94">
        <f>HLOOKUP(JN96,'M10'!$C$5:$BX$13,($KA$141+1),FALSE)</f>
        <v>0.6</v>
      </c>
      <c r="JO166" s="94">
        <f>HLOOKUP(JO96,'M10'!$C$5:$BX$13,($KA$141+1),FALSE)</f>
        <v>0.6</v>
      </c>
      <c r="JP166" s="94">
        <f>HLOOKUP(JP96,'M10'!$C$5:$BX$13,($KA$141+1),FALSE)</f>
        <v>0.45</v>
      </c>
      <c r="JQ166" s="94">
        <f>HLOOKUP(JQ96,'M10'!$C$5:$BX$13,($KA$141+1),FALSE)</f>
        <v>0.45</v>
      </c>
      <c r="JR166" s="94">
        <f>HLOOKUP(JR96,'M10'!$C$5:$BX$13,($KA$141+1),FALSE)</f>
        <v>0.45</v>
      </c>
      <c r="JS166" s="94">
        <f>HLOOKUP(JS96,'M10'!$C$5:$BX$13,($KA$141+1),FALSE)</f>
        <v>0.45</v>
      </c>
      <c r="JT166" s="94">
        <f>HLOOKUP(JT96,'M10'!$C$5:$BX$13,($KA$141+1),FALSE)</f>
        <v>0.45</v>
      </c>
      <c r="JU166" s="94">
        <f>HLOOKUP(JU96,'M10'!$C$5:$BX$13,($KA$141+1),FALSE)</f>
        <v>0.45</v>
      </c>
      <c r="JV166" s="94">
        <f>HLOOKUP(JV96,'M10'!$C$5:$BX$13,($KA$141+1),FALSE)</f>
        <v>0.45</v>
      </c>
      <c r="JW166" s="94">
        <f>HLOOKUP(JW96,'M10'!$C$5:$BX$13,($KA$141+1),FALSE)</f>
        <v>0.45</v>
      </c>
      <c r="JX166" s="94">
        <f>HLOOKUP(JX96,'M10'!$C$5:$BX$13,($KA$141+1),FALSE)</f>
        <v>0.45</v>
      </c>
      <c r="JY166" s="94"/>
      <c r="JZ166" s="94"/>
      <c r="KA166" s="94"/>
      <c r="KH166" s="96">
        <v>28</v>
      </c>
      <c r="KI166" s="100">
        <f t="shared" ref="KI166:MJ166" si="925">SQRT((KI165^2) +(NG196^2) + 2*KI165*NG196*COS(KI225-KI65))</f>
        <v>169259.05946431123</v>
      </c>
      <c r="KJ166" s="100">
        <f t="shared" si="925"/>
        <v>146863.21545940635</v>
      </c>
      <c r="KK166" s="100">
        <f t="shared" si="925"/>
        <v>243084.00800825507</v>
      </c>
      <c r="KL166" s="100">
        <f t="shared" si="925"/>
        <v>214214.19737016893</v>
      </c>
      <c r="KM166" s="100">
        <f t="shared" si="925"/>
        <v>146536.16321339094</v>
      </c>
      <c r="KN166" s="100">
        <f t="shared" si="925"/>
        <v>169543.58393860701</v>
      </c>
      <c r="KO166" s="100">
        <f t="shared" si="925"/>
        <v>203198.43536088659</v>
      </c>
      <c r="KP166" s="100">
        <f t="shared" si="925"/>
        <v>206587.79955745136</v>
      </c>
      <c r="KQ166" s="100">
        <f t="shared" si="925"/>
        <v>213224.59039288395</v>
      </c>
      <c r="KR166" s="100">
        <f t="shared" si="925"/>
        <v>269194.44055711757</v>
      </c>
      <c r="KS166" s="100">
        <f t="shared" si="925"/>
        <v>247034.17212381784</v>
      </c>
      <c r="KT166" s="100">
        <f t="shared" si="925"/>
        <v>223525.86373282503</v>
      </c>
      <c r="KU166" s="100">
        <f t="shared" si="925"/>
        <v>249321.1590600356</v>
      </c>
      <c r="KV166" s="100">
        <f t="shared" si="925"/>
        <v>275158.09445048519</v>
      </c>
      <c r="KW166" s="100">
        <f t="shared" si="925"/>
        <v>266851.74716187932</v>
      </c>
      <c r="KX166" s="100">
        <f t="shared" si="925"/>
        <v>244311.33351711422</v>
      </c>
      <c r="KY166" s="100">
        <f t="shared" si="925"/>
        <v>218119.53829109203</v>
      </c>
      <c r="KZ166" s="100">
        <f t="shared" si="925"/>
        <v>198996.01227892001</v>
      </c>
      <c r="LA166" s="100">
        <f t="shared" si="925"/>
        <v>198996.01227892001</v>
      </c>
      <c r="LB166" s="100">
        <f t="shared" si="925"/>
        <v>209205.01093404603</v>
      </c>
      <c r="LC166" s="100">
        <f t="shared" si="925"/>
        <v>221900.36407061474</v>
      </c>
      <c r="LD166" s="100">
        <f t="shared" si="925"/>
        <v>233257.78511050259</v>
      </c>
      <c r="LE166" s="100">
        <f t="shared" si="925"/>
        <v>240974.21200663064</v>
      </c>
      <c r="LF166" s="100">
        <f t="shared" si="925"/>
        <v>244301.96967651922</v>
      </c>
      <c r="LG166" s="100">
        <f t="shared" si="925"/>
        <v>243363.94438306341</v>
      </c>
      <c r="LH166" s="100">
        <f t="shared" si="925"/>
        <v>238721.40726406247</v>
      </c>
      <c r="LI166" s="100">
        <f t="shared" si="925"/>
        <v>231324.7464852104</v>
      </c>
      <c r="LJ166" s="100">
        <f t="shared" si="925"/>
        <v>221114.02190514171</v>
      </c>
      <c r="LK166" s="100">
        <f t="shared" si="925"/>
        <v>209605.92027115944</v>
      </c>
      <c r="LL166" s="100">
        <f t="shared" si="925"/>
        <v>197524.07746160513</v>
      </c>
      <c r="LM166" s="100">
        <f t="shared" si="925"/>
        <v>185828.2588735462</v>
      </c>
      <c r="LN166" s="100">
        <f t="shared" si="925"/>
        <v>174435.75467885647</v>
      </c>
      <c r="LO166" s="100">
        <f t="shared" si="925"/>
        <v>164019.93508813347</v>
      </c>
      <c r="LP166" s="100">
        <f t="shared" si="925"/>
        <v>154335.16632197573</v>
      </c>
      <c r="LQ166" s="100">
        <f t="shared" si="925"/>
        <v>146773.10008918765</v>
      </c>
      <c r="LR166" s="100">
        <f t="shared" si="925"/>
        <v>140793.71354016522</v>
      </c>
      <c r="LS166" s="100">
        <f t="shared" si="925"/>
        <v>150975.50935592185</v>
      </c>
      <c r="LT166" s="100">
        <f t="shared" si="925"/>
        <v>189409.91176145923</v>
      </c>
      <c r="LU166" s="100">
        <f t="shared" si="925"/>
        <v>206176.23819153037</v>
      </c>
      <c r="LV166" s="100">
        <f t="shared" si="925"/>
        <v>216498.20638769877</v>
      </c>
      <c r="LW166" s="100">
        <f t="shared" si="925"/>
        <v>217961.38528839318</v>
      </c>
      <c r="LX166" s="100">
        <f t="shared" si="925"/>
        <v>215025.54880236372</v>
      </c>
      <c r="LY166" s="100">
        <f t="shared" si="925"/>
        <v>208151.42374455396</v>
      </c>
      <c r="LZ166" s="100">
        <f t="shared" si="925"/>
        <v>197835.12858385959</v>
      </c>
      <c r="MA166" s="100">
        <f t="shared" si="925"/>
        <v>190167.5197510416</v>
      </c>
      <c r="MB166" s="100">
        <f t="shared" si="925"/>
        <v>182569.71962828189</v>
      </c>
      <c r="MC166" s="100">
        <f t="shared" si="925"/>
        <v>174395.88082479654</v>
      </c>
      <c r="MD166" s="100">
        <f t="shared" si="925"/>
        <v>167403.16248529081</v>
      </c>
      <c r="ME166" s="100">
        <f t="shared" si="925"/>
        <v>160407.59851973472</v>
      </c>
      <c r="MF166" s="100">
        <f t="shared" si="925"/>
        <v>152363.56676486722</v>
      </c>
      <c r="MG166" s="100">
        <f t="shared" si="925"/>
        <v>143739.5501870673</v>
      </c>
      <c r="MH166" s="100">
        <f t="shared" si="925"/>
        <v>134725.18310856333</v>
      </c>
      <c r="MI166" s="100">
        <f t="shared" si="925"/>
        <v>123721.68670408764</v>
      </c>
      <c r="MJ166" s="100">
        <f t="shared" si="925"/>
        <v>115498.93256114131</v>
      </c>
      <c r="MK166" s="100"/>
      <c r="ML166" s="100"/>
      <c r="MM166" s="100"/>
      <c r="MN166" s="100"/>
      <c r="MO166" s="100"/>
      <c r="MP166" s="100"/>
      <c r="MQ166" s="100"/>
      <c r="MR166" s="100"/>
      <c r="MS166" s="100"/>
      <c r="MT166" s="100"/>
      <c r="MU166" s="100"/>
      <c r="MV166" s="100"/>
      <c r="MW166" s="100"/>
      <c r="MX166" s="100"/>
      <c r="MY166" s="100"/>
      <c r="MZ166" s="100"/>
      <c r="NA166" s="100"/>
      <c r="NG166" s="96">
        <f>HLOOKUP(NG96,'M10'!$C$5:$BX$13,($KG$271+1),FALSE)</f>
        <v>0.85</v>
      </c>
      <c r="NH166" s="96">
        <f>HLOOKUP(NH96,'M10'!$C$5:$BX$13,($KG$271+1),FALSE)</f>
        <v>0.8</v>
      </c>
      <c r="NI166" s="96">
        <f>HLOOKUP(NI96,'M10'!$C$5:$BX$13,($KG$271+1),FALSE)</f>
        <v>0.7</v>
      </c>
      <c r="NJ166" s="96">
        <f>HLOOKUP(NJ96,'M10'!$C$5:$BX$13,($KG$271+1),FALSE)</f>
        <v>0.7</v>
      </c>
      <c r="NK166" s="96">
        <f>HLOOKUP(NK96,'M10'!$C$5:$BX$13,($KG$271+1),FALSE)</f>
        <v>0.7</v>
      </c>
      <c r="NL166" s="96">
        <f>HLOOKUP(NL96,'M10'!$C$5:$BX$13,($KG$271+1),FALSE)</f>
        <v>0.6</v>
      </c>
      <c r="NM166" s="96">
        <f>HLOOKUP(NM96,'M10'!$C$5:$BX$13,($KG$271+1),FALSE)</f>
        <v>0.6</v>
      </c>
      <c r="NN166" s="96">
        <f>HLOOKUP(NN96,'M10'!$C$5:$BX$13,($KG$271+1),FALSE)</f>
        <v>0.6</v>
      </c>
      <c r="NO166" s="96">
        <f>HLOOKUP(NO96,'M10'!$C$5:$BX$13,($KG$271+1),FALSE)</f>
        <v>0.6</v>
      </c>
      <c r="NP166" s="96">
        <f>HLOOKUP(NP96,'M10'!$C$5:$BX$13,($KG$271+1),FALSE)</f>
        <v>0.6</v>
      </c>
      <c r="NQ166" s="96">
        <f>HLOOKUP(NQ96,'M10'!$C$5:$BX$13,($KG$271+1),FALSE)</f>
        <v>0.6</v>
      </c>
      <c r="NR166" s="96">
        <f>HLOOKUP(NR96,'M10'!$C$5:$BX$13,($KG$271+1),FALSE)</f>
        <v>0.45</v>
      </c>
      <c r="NS166" s="96">
        <f>HLOOKUP(NS96,'M10'!$C$5:$BX$13,($KG$271+1),FALSE)</f>
        <v>0.45</v>
      </c>
      <c r="NT166" s="96">
        <f>HLOOKUP(NT96,'M10'!$C$5:$BX$13,($KG$271+1),FALSE)</f>
        <v>0.45</v>
      </c>
      <c r="NU166" s="96">
        <f>HLOOKUP(NU96,'M10'!$C$5:$BX$13,($KG$271+1),FALSE)</f>
        <v>0.45</v>
      </c>
      <c r="NV166" s="96">
        <f>HLOOKUP(NV96,'M10'!$C$5:$BX$13,($KG$271+1),FALSE)</f>
        <v>0.45</v>
      </c>
      <c r="NW166" s="96">
        <f>HLOOKUP(NW96,'M10'!$C$5:$BX$13,($KG$271+1),FALSE)</f>
        <v>0.45</v>
      </c>
      <c r="NX166" s="96">
        <f>HLOOKUP(NX96,'M10'!$C$5:$BX$13,($KG$271+1),FALSE)</f>
        <v>0.45</v>
      </c>
      <c r="NY166" s="96">
        <f>HLOOKUP(NY96,'M10'!$C$5:$BX$13,($KG$271+1),FALSE)</f>
        <v>0.45</v>
      </c>
      <c r="NZ166" s="96">
        <f>HLOOKUP(NZ96,'M10'!$C$5:$BX$13,($KG$271+1),FALSE)</f>
        <v>0.45</v>
      </c>
      <c r="OA166" s="96">
        <f>HLOOKUP(OA96,'M10'!$C$5:$BX$13,($KG$271+1),FALSE)</f>
        <v>0.45</v>
      </c>
      <c r="OB166" s="96">
        <f>HLOOKUP(OB96,'M10'!$C$5:$BX$13,($KG$271+1),FALSE)</f>
        <v>0.45</v>
      </c>
      <c r="OC166" s="96">
        <f>HLOOKUP(OC96,'M10'!$C$5:$BX$13,($KG$271+1),FALSE)</f>
        <v>0.45</v>
      </c>
      <c r="OD166" s="96">
        <f>HLOOKUP(OD96,'M10'!$C$5:$BX$13,($KG$271+1),FALSE)</f>
        <v>0.45</v>
      </c>
      <c r="OE166" s="96">
        <f>HLOOKUP(OE96,'M10'!$C$5:$BX$13,($KG$271+1),FALSE)</f>
        <v>0.45</v>
      </c>
      <c r="OF166" s="96">
        <f>HLOOKUP(OF96,'M10'!$C$5:$BX$13,($KG$271+1),FALSE)</f>
        <v>0.45</v>
      </c>
      <c r="OG166" s="96">
        <f>HLOOKUP(OG96,'M10'!$C$5:$BX$13,($KG$271+1),FALSE)</f>
        <v>0.45</v>
      </c>
      <c r="OH166" s="96">
        <f>HLOOKUP(OH96,'M10'!$C$5:$BX$13,($KG$271+1),FALSE)</f>
        <v>0.45</v>
      </c>
      <c r="OI166" s="96">
        <f>HLOOKUP(OI96,'M10'!$C$5:$BX$13,($KG$271+1),FALSE)</f>
        <v>0.45</v>
      </c>
      <c r="OJ166" s="96">
        <f>HLOOKUP(OJ96,'M10'!$C$5:$BX$13,($KG$271+1),FALSE)</f>
        <v>0.45</v>
      </c>
      <c r="OK166" s="96">
        <f>HLOOKUP(OK96,'M10'!$C$5:$BX$13,($KG$271+1),FALSE)</f>
        <v>0.45</v>
      </c>
      <c r="OL166" s="96">
        <f>HLOOKUP(OL96,'M10'!$C$5:$BX$13,($KG$271+1),FALSE)</f>
        <v>0.45</v>
      </c>
      <c r="OM166" s="96">
        <f>HLOOKUP(OM96,'M10'!$C$5:$BX$13,($KG$271+1),FALSE)</f>
        <v>0.45</v>
      </c>
      <c r="ON166" s="96">
        <f>HLOOKUP(ON96,'M10'!$C$5:$BX$13,($KG$271+1),FALSE)</f>
        <v>0.3</v>
      </c>
      <c r="OO166" s="96">
        <f>HLOOKUP(OO96,'M10'!$C$5:$BX$13,($KG$271+1),FALSE)</f>
        <v>0.3</v>
      </c>
      <c r="OP166" s="96">
        <f>HLOOKUP(OP96,'M10'!$C$5:$BX$13,($KG$271+1),FALSE)</f>
        <v>0.3</v>
      </c>
      <c r="OQ166" s="96">
        <f>HLOOKUP(OQ96,'M10'!$C$5:$BX$13,($KG$271+1),FALSE)</f>
        <v>0.3</v>
      </c>
      <c r="OR166" s="96">
        <f>HLOOKUP(OR96,'M10'!$C$5:$BX$13,($KG$271+1),FALSE)</f>
        <v>0.3</v>
      </c>
      <c r="OS166" s="96">
        <f>HLOOKUP(OS96,'M10'!$C$5:$BX$13,($KG$271+1),FALSE)</f>
        <v>0.3</v>
      </c>
      <c r="OT166" s="96">
        <f>HLOOKUP(OT96,'M10'!$C$5:$BX$13,($KG$271+1),FALSE)</f>
        <v>0.3</v>
      </c>
      <c r="OU166" s="96">
        <f>HLOOKUP(OU96,'M10'!$C$5:$BX$13,($KG$271+1),FALSE)</f>
        <v>0.3</v>
      </c>
      <c r="OV166" s="96">
        <f>HLOOKUP(OV96,'M10'!$C$5:$BX$13,($KG$271+1),FALSE)</f>
        <v>0.3</v>
      </c>
      <c r="OW166" s="96">
        <f>HLOOKUP(OW96,'M10'!$C$5:$BX$13,($KG$271+1),FALSE)</f>
        <v>0.3</v>
      </c>
      <c r="OX166" s="96">
        <f>HLOOKUP(OX96,'M10'!$C$5:$BX$13,($KG$271+1),FALSE)</f>
        <v>0.3</v>
      </c>
      <c r="OY166" s="96">
        <f>HLOOKUP(OY96,'M10'!$C$5:$BX$13,($KG$271+1),FALSE)</f>
        <v>0.3</v>
      </c>
      <c r="OZ166" s="96">
        <f>HLOOKUP(OZ96,'M10'!$C$5:$BX$13,($KG$271+1),FALSE)</f>
        <v>0.25</v>
      </c>
      <c r="PA166" s="96">
        <f>HLOOKUP(PA96,'M10'!$C$5:$BX$13,($KG$271+1),FALSE)</f>
        <v>0.25</v>
      </c>
      <c r="PB166" s="96">
        <f>HLOOKUP(PB96,'M10'!$C$5:$BX$13,($KG$271+1),FALSE)</f>
        <v>0.25</v>
      </c>
      <c r="PC166" s="96">
        <f>HLOOKUP(PC96,'M10'!$C$5:$BX$13,($KG$271+1),FALSE)</f>
        <v>0.25</v>
      </c>
      <c r="PD166" s="96">
        <f>HLOOKUP(PD96,'M10'!$C$5:$BX$13,($KG$271+1),FALSE)</f>
        <v>0.25</v>
      </c>
      <c r="PE166" s="96">
        <f>HLOOKUP(PE96,'M10'!$C$5:$BX$13,($KG$271+1),FALSE)</f>
        <v>0.25</v>
      </c>
      <c r="PF166" s="96">
        <f>HLOOKUP(PF96,'M10'!$C$5:$BX$13,($KG$271+1),FALSE)</f>
        <v>0.25</v>
      </c>
      <c r="PG166" s="96">
        <f>HLOOKUP(PG96,'M10'!$C$5:$BX$13,($KG$271+1),FALSE)</f>
        <v>0.25</v>
      </c>
      <c r="PH166" s="96">
        <f>HLOOKUP(PH96,'M10'!$C$5:$BX$13,($KG$271+1),FALSE)</f>
        <v>0.25</v>
      </c>
    </row>
    <row r="167" spans="1:427" x14ac:dyDescent="0.2">
      <c r="A167" s="92"/>
      <c r="B167" s="92"/>
      <c r="C167" s="92">
        <v>29</v>
      </c>
      <c r="D167" s="98">
        <f t="shared" ref="D167:BE167" si="926">SQRT((D166^2) +(BZ197^2) + 2*D166*BZ197*COS(D226-D66))</f>
        <v>496414.79974826716</v>
      </c>
      <c r="E167" s="98">
        <f t="shared" si="926"/>
        <v>403635.21168093296</v>
      </c>
      <c r="F167" s="98">
        <f t="shared" si="926"/>
        <v>294543.94661851344</v>
      </c>
      <c r="G167" s="98">
        <f t="shared" si="926"/>
        <v>484303.63031631825</v>
      </c>
      <c r="H167" s="98">
        <f t="shared" si="926"/>
        <v>640043.75930171006</v>
      </c>
      <c r="I167" s="98">
        <f t="shared" si="926"/>
        <v>644674.22113043012</v>
      </c>
      <c r="J167" s="98">
        <f t="shared" si="926"/>
        <v>571597.63421968743</v>
      </c>
      <c r="K167" s="98">
        <f t="shared" si="926"/>
        <v>493775.15367932286</v>
      </c>
      <c r="L167" s="98">
        <f t="shared" si="926"/>
        <v>436775.29666467709</v>
      </c>
      <c r="M167" s="98">
        <f t="shared" si="926"/>
        <v>420282.87559680635</v>
      </c>
      <c r="N167" s="98">
        <f t="shared" si="926"/>
        <v>433165.46649109205</v>
      </c>
      <c r="O167" s="98">
        <f t="shared" si="926"/>
        <v>458587.05488580588</v>
      </c>
      <c r="P167" s="98">
        <f t="shared" si="926"/>
        <v>484475.89106668916</v>
      </c>
      <c r="Q167" s="98">
        <f t="shared" si="926"/>
        <v>506379.70921623346</v>
      </c>
      <c r="R167" s="98">
        <f t="shared" si="926"/>
        <v>521741.78078628163</v>
      </c>
      <c r="S167" s="98">
        <f t="shared" si="926"/>
        <v>531225.92554915929</v>
      </c>
      <c r="T167" s="98">
        <f t="shared" si="926"/>
        <v>535612.20464916609</v>
      </c>
      <c r="U167" s="98">
        <f t="shared" si="926"/>
        <v>536133.67999184434</v>
      </c>
      <c r="V167" s="98">
        <f t="shared" si="926"/>
        <v>536133.67999184434</v>
      </c>
      <c r="W167" s="98">
        <f t="shared" si="926"/>
        <v>533000.13495855301</v>
      </c>
      <c r="X167" s="98">
        <f t="shared" si="926"/>
        <v>528634.35197663435</v>
      </c>
      <c r="Y167" s="98">
        <f t="shared" si="926"/>
        <v>522908.11138341529</v>
      </c>
      <c r="Z167" s="98">
        <f t="shared" si="926"/>
        <v>516127.70784271462</v>
      </c>
      <c r="AA167" s="98">
        <f t="shared" si="926"/>
        <v>508547.2124590617</v>
      </c>
      <c r="AB167" s="98">
        <f t="shared" si="926"/>
        <v>500375.49825997336</v>
      </c>
      <c r="AC167" s="98">
        <f t="shared" si="926"/>
        <v>491783.06419384206</v>
      </c>
      <c r="AD167" s="98">
        <f t="shared" si="926"/>
        <v>482908.2406229169</v>
      </c>
      <c r="AE167" s="98">
        <f t="shared" si="926"/>
        <v>473862.62542215799</v>
      </c>
      <c r="AF167" s="98">
        <f t="shared" si="926"/>
        <v>464735.73754799075</v>
      </c>
      <c r="AG167" s="98">
        <f t="shared" si="926"/>
        <v>455598.94156811113</v>
      </c>
      <c r="AH167" s="98">
        <f t="shared" si="926"/>
        <v>446508.72440637031</v>
      </c>
      <c r="AI167" s="98">
        <f t="shared" si="926"/>
        <v>437509.41265639861</v>
      </c>
      <c r="AJ167" s="98">
        <f t="shared" si="926"/>
        <v>428635.41547819774</v>
      </c>
      <c r="AK167" s="98">
        <f t="shared" si="926"/>
        <v>420017.42426159943</v>
      </c>
      <c r="AL167" s="98">
        <f t="shared" si="926"/>
        <v>411440.91317722539</v>
      </c>
      <c r="AM167" s="98">
        <f t="shared" si="926"/>
        <v>403052.01476127736</v>
      </c>
      <c r="AN167" s="98">
        <f t="shared" si="926"/>
        <v>402088.58351433219</v>
      </c>
      <c r="AO167" s="98">
        <f t="shared" si="926"/>
        <v>384094.87406762806</v>
      </c>
      <c r="AP167" s="98">
        <f t="shared" si="926"/>
        <v>374177.50655645941</v>
      </c>
      <c r="AQ167" s="98">
        <f t="shared" si="926"/>
        <v>363451.59414486535</v>
      </c>
      <c r="AR167" s="98">
        <f t="shared" si="926"/>
        <v>352469.32105949044</v>
      </c>
      <c r="AS167" s="98">
        <f t="shared" si="926"/>
        <v>341351.33168157347</v>
      </c>
      <c r="AT167" s="98">
        <f t="shared" si="926"/>
        <v>330196.90726596257</v>
      </c>
      <c r="AU167" s="98">
        <f t="shared" si="926"/>
        <v>319087.33782988263</v>
      </c>
      <c r="AV167" s="98">
        <f t="shared" si="926"/>
        <v>308414.21504999034</v>
      </c>
      <c r="AW167" s="98">
        <f t="shared" si="926"/>
        <v>297377.22087144374</v>
      </c>
      <c r="AX167" s="98">
        <f t="shared" si="926"/>
        <v>286726.25921860518</v>
      </c>
      <c r="AY167" s="98">
        <f t="shared" si="926"/>
        <v>276315.86872402631</v>
      </c>
      <c r="AZ167" s="98">
        <f t="shared" si="926"/>
        <v>266845.30739546393</v>
      </c>
      <c r="BA167" s="98">
        <f t="shared" si="926"/>
        <v>256872.88683083054</v>
      </c>
      <c r="BB167" s="98">
        <f t="shared" si="926"/>
        <v>247547.03254997238</v>
      </c>
      <c r="BC167" s="98">
        <f t="shared" si="926"/>
        <v>238249.65563656425</v>
      </c>
      <c r="BD167" s="98">
        <f t="shared" si="926"/>
        <v>228708.08591932204</v>
      </c>
      <c r="BE167" s="98">
        <f t="shared" si="926"/>
        <v>220063.74030029503</v>
      </c>
      <c r="BF167" s="98"/>
      <c r="BG167" s="98"/>
      <c r="BH167" s="98"/>
      <c r="BI167" s="98"/>
      <c r="BJ167" s="98"/>
      <c r="BK167" s="98"/>
      <c r="BL167" s="98"/>
      <c r="BM167" s="98"/>
      <c r="BN167" s="98"/>
      <c r="BO167" s="98"/>
      <c r="BP167" s="98"/>
      <c r="BQ167" s="98"/>
      <c r="BR167" s="98"/>
      <c r="BS167" s="98"/>
      <c r="BT167" s="98"/>
      <c r="BU167" s="92"/>
      <c r="BV167" s="92"/>
      <c r="BW167" s="92"/>
      <c r="BX167" s="92"/>
      <c r="BY167" s="92"/>
      <c r="BZ167" s="92">
        <f>HLOOKUP(BZ97,'M10'!$C$5:$BX$13,($EK$143+1),FALSE)</f>
        <v>0.95</v>
      </c>
      <c r="CA167" s="92">
        <f>HLOOKUP(CA97,'M10'!$C$5:$BX$13,($EK$143+1),FALSE)</f>
        <v>0.9</v>
      </c>
      <c r="CB167" s="92">
        <f>HLOOKUP(CB97,'M10'!$C$5:$BX$13,($EK$143+1),FALSE)</f>
        <v>0.85</v>
      </c>
      <c r="CC167" s="92">
        <f>HLOOKUP(CC97,'M10'!$C$5:$BX$13,($EK$143+1),FALSE)</f>
        <v>0.85</v>
      </c>
      <c r="CD167" s="92">
        <f>HLOOKUP(CD97,'M10'!$C$5:$BX$13,($EK$143+1),FALSE)</f>
        <v>0.85</v>
      </c>
      <c r="CE167" s="92">
        <f>HLOOKUP(CE97,'M10'!$C$5:$BX$13,($EK$143+1),FALSE)</f>
        <v>0.79</v>
      </c>
      <c r="CF167" s="92">
        <f>HLOOKUP(CF97,'M10'!$C$5:$BX$13,($EK$143+1),FALSE)</f>
        <v>0.79</v>
      </c>
      <c r="CG167" s="92">
        <f>HLOOKUP(CG97,'M10'!$C$5:$BX$13,($EK$143+1),FALSE)</f>
        <v>0.79</v>
      </c>
      <c r="CH167" s="92">
        <f>HLOOKUP(CH97,'M10'!$C$5:$BX$13,($EK$143+1),FALSE)</f>
        <v>0.79</v>
      </c>
      <c r="CI167" s="92">
        <f>HLOOKUP(CI97,'M10'!$C$5:$BX$13,($EK$143+1),FALSE)</f>
        <v>0.79</v>
      </c>
      <c r="CJ167" s="92">
        <f>HLOOKUP(CJ97,'M10'!$C$5:$BX$13,($EK$143+1),FALSE)</f>
        <v>0.79</v>
      </c>
      <c r="CK167" s="92">
        <f>HLOOKUP(CK97,'M10'!$C$5:$BX$13,($EK$143+1),FALSE)</f>
        <v>0.79</v>
      </c>
      <c r="CL167" s="92">
        <f>HLOOKUP(CL97,'M10'!$C$5:$BX$13,($EK$143+1),FALSE)</f>
        <v>0.79</v>
      </c>
      <c r="CM167" s="92">
        <f>HLOOKUP(CM97,'M10'!$C$5:$BX$13,($EK$143+1),FALSE)</f>
        <v>0.75</v>
      </c>
      <c r="CN167" s="92">
        <f>HLOOKUP(CN97,'M10'!$C$5:$BX$13,($EK$143+1),FALSE)</f>
        <v>0.75</v>
      </c>
      <c r="CO167" s="92">
        <f>HLOOKUP(CO97,'M10'!$C$5:$BX$13,($EK$143+1),FALSE)</f>
        <v>0.75</v>
      </c>
      <c r="CP167" s="92">
        <f>HLOOKUP(CP97,'M10'!$C$5:$BX$13,($EK$143+1),FALSE)</f>
        <v>0.75</v>
      </c>
      <c r="CQ167" s="92">
        <f>HLOOKUP(CQ97,'M10'!$C$5:$BX$13,($EK$143+1),FALSE)</f>
        <v>0.75</v>
      </c>
      <c r="CR167" s="92">
        <f>HLOOKUP(CR97,'M10'!$C$5:$BX$13,($EK$143+1),FALSE)</f>
        <v>0.75</v>
      </c>
      <c r="CS167" s="92">
        <f>HLOOKUP(CS97,'M10'!$C$5:$BX$13,($EK$143+1),FALSE)</f>
        <v>0.75</v>
      </c>
      <c r="CT167" s="92">
        <f>HLOOKUP(CT97,'M10'!$C$5:$BX$13,($EK$143+1),FALSE)</f>
        <v>0.75</v>
      </c>
      <c r="CU167" s="92">
        <f>HLOOKUP(CU97,'M10'!$C$5:$BX$13,($EK$143+1),FALSE)</f>
        <v>0.75</v>
      </c>
      <c r="CV167" s="92">
        <f>HLOOKUP(CV97,'M10'!$C$5:$BX$13,($EK$143+1),FALSE)</f>
        <v>0.75</v>
      </c>
      <c r="CW167" s="92">
        <f>HLOOKUP(CW97,'M10'!$C$5:$BX$13,($EK$143+1),FALSE)</f>
        <v>0.75</v>
      </c>
      <c r="CX167" s="92">
        <f>HLOOKUP(CX97,'M10'!$C$5:$BX$13,($EK$143+1),FALSE)</f>
        <v>0.75</v>
      </c>
      <c r="CY167" s="92">
        <f>HLOOKUP(CY97,'M10'!$C$5:$BX$13,($EK$143+1),FALSE)</f>
        <v>0.75</v>
      </c>
      <c r="CZ167" s="92">
        <f>HLOOKUP(CZ97,'M10'!$C$5:$BX$13,($EK$143+1),FALSE)</f>
        <v>0.75</v>
      </c>
      <c r="DA167" s="92">
        <f>HLOOKUP(DA97,'M10'!$C$5:$BX$13,($EK$143+1),FALSE)</f>
        <v>0.75</v>
      </c>
      <c r="DB167" s="92">
        <f>HLOOKUP(DB97,'M10'!$C$5:$BX$13,($EK$143+1),FALSE)</f>
        <v>0.75</v>
      </c>
      <c r="DC167" s="92">
        <f>HLOOKUP(DC97,'M10'!$C$5:$BX$13,($EK$143+1),FALSE)</f>
        <v>0.75</v>
      </c>
      <c r="DD167" s="92">
        <f>HLOOKUP(DD97,'M10'!$C$5:$BX$13,($EK$143+1),FALSE)</f>
        <v>0.75</v>
      </c>
      <c r="DE167" s="92">
        <f>HLOOKUP(DE97,'M10'!$C$5:$BX$13,($EK$143+1),FALSE)</f>
        <v>0.75</v>
      </c>
      <c r="DF167" s="92">
        <f>HLOOKUP(DF97,'M10'!$C$5:$BX$13,($EK$143+1),FALSE)</f>
        <v>0.75</v>
      </c>
      <c r="DG167" s="92">
        <f>HLOOKUP(DG97,'M10'!$C$5:$BX$13,($EK$143+1),FALSE)</f>
        <v>0.75</v>
      </c>
      <c r="DH167" s="92">
        <f>HLOOKUP(DH97,'M10'!$C$5:$BX$13,($EK$143+1),FALSE)</f>
        <v>0.75</v>
      </c>
      <c r="DI167" s="92">
        <f>HLOOKUP(DI97,'M10'!$C$5:$BX$13,($EK$143+1),FALSE)</f>
        <v>0.75</v>
      </c>
      <c r="DJ167" s="92">
        <f>HLOOKUP(DJ97,'M10'!$C$5:$BX$13,($EK$143+1),FALSE)</f>
        <v>0.68</v>
      </c>
      <c r="DK167" s="92">
        <f>HLOOKUP(DK97,'M10'!$C$5:$BX$13,($EK$143+1),FALSE)</f>
        <v>0.68</v>
      </c>
      <c r="DL167" s="92">
        <f>HLOOKUP(DL97,'M10'!$C$5:$BX$13,($EK$143+1),FALSE)</f>
        <v>0.68</v>
      </c>
      <c r="DM167" s="92">
        <f>HLOOKUP(DM97,'M10'!$C$5:$BX$13,($EK$143+1),FALSE)</f>
        <v>0.68</v>
      </c>
      <c r="DN167" s="92">
        <f>HLOOKUP(DN97,'M10'!$C$5:$BX$13,($EK$143+1),FALSE)</f>
        <v>0.68</v>
      </c>
      <c r="DO167" s="92">
        <f>HLOOKUP(DO97,'M10'!$C$5:$BX$13,($EK$143+1),FALSE)</f>
        <v>0.68</v>
      </c>
      <c r="DP167" s="92">
        <f>HLOOKUP(DP97,'M10'!$C$5:$BX$13,($EK$143+1),FALSE)</f>
        <v>0.68</v>
      </c>
      <c r="DQ167" s="92">
        <f>HLOOKUP(DQ97,'M10'!$C$5:$BX$13,($EK$143+1),FALSE)</f>
        <v>0.68</v>
      </c>
      <c r="DR167" s="92">
        <f>HLOOKUP(DR97,'M10'!$C$5:$BX$13,($EK$143+1),FALSE)</f>
        <v>0.68</v>
      </c>
      <c r="DS167" s="92">
        <f>HLOOKUP(DS97,'M10'!$C$5:$BX$13,($EK$143+1),FALSE)</f>
        <v>0.68</v>
      </c>
      <c r="DT167" s="92">
        <f>HLOOKUP(DT97,'M10'!$C$5:$BX$13,($EK$143+1),FALSE)</f>
        <v>0.68</v>
      </c>
      <c r="DU167" s="92">
        <f>HLOOKUP(DU97,'M10'!$C$5:$BX$13,($EK$143+1),FALSE)</f>
        <v>0.68</v>
      </c>
      <c r="DV167" s="92">
        <f>HLOOKUP(DV97,'M10'!$C$5:$BX$13,($EK$143+1),FALSE)</f>
        <v>0.5</v>
      </c>
      <c r="DW167" s="92">
        <f>HLOOKUP(DW97,'M10'!$C$5:$BX$13,($EK$143+1),FALSE)</f>
        <v>0.5</v>
      </c>
      <c r="DX167" s="92">
        <f>HLOOKUP(DX97,'M10'!$C$5:$BX$13,($EK$143+1),FALSE)</f>
        <v>0.5</v>
      </c>
      <c r="DY167" s="92">
        <f>HLOOKUP(DY97,'M10'!$C$5:$BX$13,($EK$143+1),FALSE)</f>
        <v>0.5</v>
      </c>
      <c r="DZ167" s="92">
        <f>HLOOKUP(DZ97,'M10'!$C$5:$BX$13,($EK$143+1),FALSE)</f>
        <v>0.5</v>
      </c>
      <c r="EA167" s="92">
        <f>HLOOKUP(EA97,'M10'!$C$5:$BX$13,($EK$143+1),FALSE)</f>
        <v>0.5</v>
      </c>
      <c r="EB167" s="92"/>
      <c r="EC167" s="92"/>
      <c r="ED167" s="92"/>
      <c r="EE167" s="92"/>
      <c r="EF167" s="92"/>
      <c r="EG167" s="92"/>
      <c r="EH167" s="92"/>
      <c r="EI167" s="92"/>
      <c r="EJ167" s="92"/>
      <c r="EK167" s="92"/>
      <c r="EL167" s="92"/>
      <c r="EM167" s="92"/>
      <c r="EN167" s="92"/>
      <c r="EO167" s="92"/>
      <c r="EP167" s="92"/>
      <c r="EU167" s="94"/>
      <c r="EV167" s="94"/>
      <c r="EW167" s="94"/>
      <c r="EX167" s="102">
        <v>29</v>
      </c>
      <c r="EY167" s="99">
        <f t="shared" ref="EY167:GZ167" si="927">SQRT((EY166^2) +(HW197^2) + 2*EY166*HW197*COS(EY226-EY66))</f>
        <v>283732.93389558315</v>
      </c>
      <c r="EZ167" s="99">
        <f t="shared" si="927"/>
        <v>357473.30295024771</v>
      </c>
      <c r="FA167" s="99">
        <f t="shared" si="927"/>
        <v>218665.04323270574</v>
      </c>
      <c r="FB167" s="99">
        <f t="shared" si="927"/>
        <v>297955.42265705136</v>
      </c>
      <c r="FC167" s="99">
        <f t="shared" si="927"/>
        <v>222886.12758855007</v>
      </c>
      <c r="FD167" s="99">
        <f t="shared" si="927"/>
        <v>354583.55387210258</v>
      </c>
      <c r="FE167" s="99">
        <f t="shared" si="927"/>
        <v>385740.12391960592</v>
      </c>
      <c r="FF167" s="99">
        <f t="shared" si="927"/>
        <v>328489.92091819341</v>
      </c>
      <c r="FG167" s="99">
        <f t="shared" si="927"/>
        <v>310901.17474255455</v>
      </c>
      <c r="FH167" s="99">
        <f t="shared" si="927"/>
        <v>366233.20029187674</v>
      </c>
      <c r="FI167" s="99">
        <f t="shared" si="927"/>
        <v>429848.08216207096</v>
      </c>
      <c r="FJ167" s="99">
        <f t="shared" si="927"/>
        <v>456039.81191296544</v>
      </c>
      <c r="FK167" s="99">
        <f t="shared" si="927"/>
        <v>452351.71172683418</v>
      </c>
      <c r="FL167" s="99">
        <f t="shared" si="927"/>
        <v>427754.76345665194</v>
      </c>
      <c r="FM167" s="99">
        <f t="shared" si="927"/>
        <v>396382.43429182313</v>
      </c>
      <c r="FN167" s="99">
        <f t="shared" si="927"/>
        <v>361882.12164996238</v>
      </c>
      <c r="FO167" s="99">
        <f t="shared" si="927"/>
        <v>326662.01326966635</v>
      </c>
      <c r="FP167" s="99">
        <f t="shared" si="927"/>
        <v>302474.34735973127</v>
      </c>
      <c r="FQ167" s="99">
        <f t="shared" si="927"/>
        <v>302474.34735973127</v>
      </c>
      <c r="FR167" s="99">
        <f t="shared" si="927"/>
        <v>278766.6688346712</v>
      </c>
      <c r="FS167" s="99">
        <f t="shared" si="927"/>
        <v>274834.15479123511</v>
      </c>
      <c r="FT167" s="99">
        <f t="shared" si="927"/>
        <v>274868.46853287402</v>
      </c>
      <c r="FU167" s="99">
        <f t="shared" si="927"/>
        <v>277628.54499840282</v>
      </c>
      <c r="FV167" s="99">
        <f t="shared" si="927"/>
        <v>282019.28429813142</v>
      </c>
      <c r="FW167" s="99">
        <f t="shared" si="927"/>
        <v>287181.43364633049</v>
      </c>
      <c r="FX167" s="99">
        <f t="shared" si="927"/>
        <v>292496.17658647068</v>
      </c>
      <c r="FY167" s="99">
        <f t="shared" si="927"/>
        <v>297674.23382323619</v>
      </c>
      <c r="FZ167" s="99">
        <f t="shared" si="927"/>
        <v>302270.75820196274</v>
      </c>
      <c r="GA167" s="99">
        <f t="shared" si="927"/>
        <v>306197.74870759144</v>
      </c>
      <c r="GB167" s="99">
        <f t="shared" si="927"/>
        <v>309387.86729906325</v>
      </c>
      <c r="GC167" s="99">
        <f t="shared" si="927"/>
        <v>312305.37441104784</v>
      </c>
      <c r="GD167" s="99">
        <f t="shared" si="927"/>
        <v>313968.75284859911</v>
      </c>
      <c r="GE167" s="99">
        <f t="shared" si="927"/>
        <v>314937.35674950515</v>
      </c>
      <c r="GF167" s="99">
        <f t="shared" si="927"/>
        <v>315892.17176301387</v>
      </c>
      <c r="GG167" s="99">
        <f t="shared" si="927"/>
        <v>315634.76331982302</v>
      </c>
      <c r="GH167" s="99">
        <f t="shared" si="927"/>
        <v>314843.72075516579</v>
      </c>
      <c r="GI167" s="99">
        <f t="shared" si="927"/>
        <v>341024.31748129206</v>
      </c>
      <c r="GJ167" s="99">
        <f t="shared" si="927"/>
        <v>344692.98937779869</v>
      </c>
      <c r="GK167" s="99">
        <f t="shared" si="927"/>
        <v>341950.04935421329</v>
      </c>
      <c r="GL167" s="99">
        <f t="shared" si="927"/>
        <v>335656.52194132702</v>
      </c>
      <c r="GM167" s="99">
        <f t="shared" si="927"/>
        <v>327622.79169227608</v>
      </c>
      <c r="GN167" s="99">
        <f t="shared" si="927"/>
        <v>317224.06437825976</v>
      </c>
      <c r="GO167" s="99">
        <f t="shared" si="927"/>
        <v>305212.25564557995</v>
      </c>
      <c r="GP167" s="99">
        <f t="shared" si="927"/>
        <v>293059.34628249542</v>
      </c>
      <c r="GQ167" s="99">
        <f t="shared" si="927"/>
        <v>279864.82709238795</v>
      </c>
      <c r="GR167" s="99">
        <f t="shared" si="927"/>
        <v>266675.69950633385</v>
      </c>
      <c r="GS167" s="99">
        <f t="shared" si="927"/>
        <v>253906.69954463252</v>
      </c>
      <c r="GT167" s="99">
        <f t="shared" si="927"/>
        <v>240039.60710936447</v>
      </c>
      <c r="GU167" s="99">
        <f t="shared" si="927"/>
        <v>226471.96908597986</v>
      </c>
      <c r="GV167" s="99">
        <f t="shared" si="927"/>
        <v>213597.03612408362</v>
      </c>
      <c r="GW167" s="99">
        <f t="shared" si="927"/>
        <v>200495.39753004391</v>
      </c>
      <c r="GX167" s="99">
        <f t="shared" si="927"/>
        <v>187461.00394256937</v>
      </c>
      <c r="GY167" s="99">
        <f t="shared" si="927"/>
        <v>175510.6293290043</v>
      </c>
      <c r="GZ167" s="99">
        <f t="shared" si="927"/>
        <v>163543.77396526025</v>
      </c>
      <c r="HA167" s="99"/>
      <c r="HB167" s="99"/>
      <c r="HC167" s="99"/>
      <c r="HD167" s="99"/>
      <c r="HE167" s="99"/>
      <c r="HF167" s="99"/>
      <c r="HG167" s="99"/>
      <c r="HH167" s="99"/>
      <c r="HI167" s="99"/>
      <c r="HJ167" s="99"/>
      <c r="HK167" s="99"/>
      <c r="HL167" s="99"/>
      <c r="HM167" s="99"/>
      <c r="HN167" s="99"/>
      <c r="HO167" s="99"/>
      <c r="HP167" s="99"/>
      <c r="HQ167" s="99"/>
      <c r="HR167" s="94"/>
      <c r="HS167" s="94"/>
      <c r="HT167" s="94"/>
      <c r="HU167" s="94"/>
      <c r="HV167" s="94"/>
      <c r="HW167" s="94">
        <f>HLOOKUP(HW97,'M10'!$C$5:$BX$13,($KA$141+1),FALSE)</f>
        <v>0.85</v>
      </c>
      <c r="HX167" s="94">
        <f>HLOOKUP(HX97,'M10'!$C$5:$BX$13,($KA$141+1),FALSE)</f>
        <v>0.8</v>
      </c>
      <c r="HY167" s="94">
        <f>HLOOKUP(HY97,'M10'!$C$5:$BX$13,($KA$141+1),FALSE)</f>
        <v>0.7</v>
      </c>
      <c r="HZ167" s="94">
        <f>HLOOKUP(HZ97,'M10'!$C$5:$BX$13,($KA$141+1),FALSE)</f>
        <v>0.7</v>
      </c>
      <c r="IA167" s="94">
        <f>HLOOKUP(IA97,'M10'!$C$5:$BX$13,($KA$141+1),FALSE)</f>
        <v>0.7</v>
      </c>
      <c r="IB167" s="94">
        <f>HLOOKUP(IB97,'M10'!$C$5:$BX$13,($KA$141+1),FALSE)</f>
        <v>0.6</v>
      </c>
      <c r="IC167" s="94">
        <f>HLOOKUP(IC97,'M10'!$C$5:$BX$13,($KA$141+1),FALSE)</f>
        <v>0.6</v>
      </c>
      <c r="ID167" s="94">
        <f>HLOOKUP(ID97,'M10'!$C$5:$BX$13,($KA$141+1),FALSE)</f>
        <v>0.6</v>
      </c>
      <c r="IE167" s="94">
        <f>HLOOKUP(IE97,'M10'!$C$5:$BX$13,($KA$141+1),FALSE)</f>
        <v>0.6</v>
      </c>
      <c r="IF167" s="94">
        <f>HLOOKUP(IF97,'M10'!$C$5:$BX$13,($KA$141+1),FALSE)</f>
        <v>0.6</v>
      </c>
      <c r="IG167" s="94">
        <f>HLOOKUP(IG97,'M10'!$C$5:$BX$13,($KA$141+1),FALSE)</f>
        <v>0.6</v>
      </c>
      <c r="IH167" s="94">
        <f>HLOOKUP(IH97,'M10'!$C$5:$BX$13,($KA$141+1),FALSE)</f>
        <v>0.6</v>
      </c>
      <c r="II167" s="94">
        <f>HLOOKUP(II97,'M10'!$C$5:$BX$13,($KA$141+1),FALSE)</f>
        <v>0.6</v>
      </c>
      <c r="IJ167" s="94">
        <f>HLOOKUP(IJ97,'M10'!$C$5:$BX$13,($KA$141+1),FALSE)</f>
        <v>0.45</v>
      </c>
      <c r="IK167" s="94">
        <f>HLOOKUP(IK97,'M10'!$C$5:$BX$13,($KA$141+1),FALSE)</f>
        <v>0.45</v>
      </c>
      <c r="IL167" s="94">
        <f>HLOOKUP(IL97,'M10'!$C$5:$BX$13,($KA$141+1),FALSE)</f>
        <v>0.45</v>
      </c>
      <c r="IM167" s="94">
        <f>HLOOKUP(IM97,'M10'!$C$5:$BX$13,($KA$141+1),FALSE)</f>
        <v>0.45</v>
      </c>
      <c r="IN167" s="94">
        <f>HLOOKUP(IN97,'M10'!$C$5:$BX$13,($KA$141+1),FALSE)</f>
        <v>0.45</v>
      </c>
      <c r="IO167" s="94">
        <f>HLOOKUP(IO97,'M10'!$C$5:$BX$13,($KA$141+1),FALSE)</f>
        <v>0.45</v>
      </c>
      <c r="IP167" s="94">
        <f>HLOOKUP(IP97,'M10'!$C$5:$BX$13,($KA$141+1),FALSE)</f>
        <v>0.45</v>
      </c>
      <c r="IQ167" s="94">
        <f>HLOOKUP(IQ97,'M10'!$C$5:$BX$13,($KA$141+1),FALSE)</f>
        <v>0.45</v>
      </c>
      <c r="IR167" s="94">
        <f>HLOOKUP(IR97,'M10'!$C$5:$BX$13,($KA$141+1),FALSE)</f>
        <v>0.45</v>
      </c>
      <c r="IS167" s="94">
        <f>HLOOKUP(IS97,'M10'!$C$5:$BX$13,($KA$141+1),FALSE)</f>
        <v>0.45</v>
      </c>
      <c r="IT167" s="94">
        <f>HLOOKUP(IT97,'M10'!$C$5:$BX$13,($KA$141+1),FALSE)</f>
        <v>0.45</v>
      </c>
      <c r="IU167" s="94">
        <f>HLOOKUP(IU97,'M10'!$C$5:$BX$13,($KA$141+1),FALSE)</f>
        <v>0.45</v>
      </c>
      <c r="IV167" s="94">
        <f>HLOOKUP(IV97,'M10'!$C$5:$BX$13,($KA$141+1),FALSE)</f>
        <v>0.45</v>
      </c>
      <c r="IW167" s="94">
        <f>HLOOKUP(IW97,'M10'!$C$5:$BX$13,($KA$141+1),FALSE)</f>
        <v>0.45</v>
      </c>
      <c r="IX167" s="94">
        <f>HLOOKUP(IX97,'M10'!$C$5:$BX$13,($KA$141+1),FALSE)</f>
        <v>0.45</v>
      </c>
      <c r="IY167" s="94">
        <f>HLOOKUP(IY97,'M10'!$C$5:$BX$13,($KA$141+1),FALSE)</f>
        <v>0.45</v>
      </c>
      <c r="IZ167" s="94">
        <f>HLOOKUP(IZ97,'M10'!$C$5:$BX$13,($KA$141+1),FALSE)</f>
        <v>0.45</v>
      </c>
      <c r="JA167" s="94">
        <f>HLOOKUP(JA97,'M10'!$C$5:$BX$13,($KA$141+1),FALSE)</f>
        <v>0.45</v>
      </c>
      <c r="JB167" s="94">
        <f>HLOOKUP(JB97,'M10'!$C$5:$BX$13,($KA$141+1),FALSE)</f>
        <v>0.45</v>
      </c>
      <c r="JC167" s="94">
        <f>HLOOKUP(JC97,'M10'!$C$5:$BX$13,($KA$141+1),FALSE)</f>
        <v>0.45</v>
      </c>
      <c r="JD167" s="94">
        <f>HLOOKUP(JD97,'M10'!$C$5:$BX$13,($KA$141+1),FALSE)</f>
        <v>0.45</v>
      </c>
      <c r="JE167" s="94">
        <f>HLOOKUP(JE97,'M10'!$C$5:$BX$13,($KA$141+1),FALSE)</f>
        <v>0.45</v>
      </c>
      <c r="JF167" s="94">
        <f>HLOOKUP(JF97,'M10'!$C$5:$BX$13,($KA$141+1),FALSE)</f>
        <v>0.45</v>
      </c>
      <c r="JG167" s="94">
        <f>HLOOKUP(JG97,'M10'!$C$5:$BX$13,($KA$141+1),FALSE)</f>
        <v>0.3</v>
      </c>
      <c r="JH167" s="94">
        <f>HLOOKUP(JH97,'M10'!$C$5:$BX$13,($KA$141+1),FALSE)</f>
        <v>0.3</v>
      </c>
      <c r="JI167" s="94">
        <f>HLOOKUP(JI97,'M10'!$C$5:$BX$13,($KA$141+1),FALSE)</f>
        <v>0.3</v>
      </c>
      <c r="JJ167" s="94">
        <f>HLOOKUP(JJ97,'M10'!$C$5:$BX$13,($KA$141+1),FALSE)</f>
        <v>0.3</v>
      </c>
      <c r="JK167" s="94">
        <f>HLOOKUP(JK97,'M10'!$C$5:$BX$13,($KA$141+1),FALSE)</f>
        <v>0.3</v>
      </c>
      <c r="JL167" s="94">
        <f>HLOOKUP(JL97,'M10'!$C$5:$BX$13,($KA$141+1),FALSE)</f>
        <v>0.3</v>
      </c>
      <c r="JM167" s="94">
        <f>HLOOKUP(JM97,'M10'!$C$5:$BX$13,($KA$141+1),FALSE)</f>
        <v>0.3</v>
      </c>
      <c r="JN167" s="94">
        <f>HLOOKUP(JN97,'M10'!$C$5:$BX$13,($KA$141+1),FALSE)</f>
        <v>0.3</v>
      </c>
      <c r="JO167" s="94">
        <f>HLOOKUP(JO97,'M10'!$C$5:$BX$13,($KA$141+1),FALSE)</f>
        <v>0.3</v>
      </c>
      <c r="JP167" s="94">
        <f>HLOOKUP(JP97,'M10'!$C$5:$BX$13,($KA$141+1),FALSE)</f>
        <v>0.3</v>
      </c>
      <c r="JQ167" s="94">
        <f>HLOOKUP(JQ97,'M10'!$C$5:$BX$13,($KA$141+1),FALSE)</f>
        <v>0.3</v>
      </c>
      <c r="JR167" s="94">
        <f>HLOOKUP(JR97,'M10'!$C$5:$BX$13,($KA$141+1),FALSE)</f>
        <v>0.3</v>
      </c>
      <c r="JS167" s="94">
        <f>HLOOKUP(JS97,'M10'!$C$5:$BX$13,($KA$141+1),FALSE)</f>
        <v>0.25</v>
      </c>
      <c r="JT167" s="94">
        <f>HLOOKUP(JT97,'M10'!$C$5:$BX$13,($KA$141+1),FALSE)</f>
        <v>0.25</v>
      </c>
      <c r="JU167" s="94">
        <f>HLOOKUP(JU97,'M10'!$C$5:$BX$13,($KA$141+1),FALSE)</f>
        <v>0.25</v>
      </c>
      <c r="JV167" s="94">
        <f>HLOOKUP(JV97,'M10'!$C$5:$BX$13,($KA$141+1),FALSE)</f>
        <v>0.25</v>
      </c>
      <c r="JW167" s="94">
        <f>HLOOKUP(JW97,'M10'!$C$5:$BX$13,($KA$141+1),FALSE)</f>
        <v>0.25</v>
      </c>
      <c r="JX167" s="94">
        <f>HLOOKUP(JX97,'M10'!$C$5:$BX$13,($KA$141+1),FALSE)</f>
        <v>0.25</v>
      </c>
      <c r="JY167" s="94"/>
      <c r="JZ167" s="94"/>
      <c r="KA167" s="94"/>
      <c r="KH167" s="96">
        <v>29</v>
      </c>
      <c r="KI167" s="100">
        <f t="shared" ref="KI167:MJ167" si="928">SQRT((KI166^2) +(NG197^2) + 2*KI166*NG197*COS(KI226-KI66))</f>
        <v>155760.96344773623</v>
      </c>
      <c r="KJ167" s="100">
        <f t="shared" si="928"/>
        <v>151602.03170956977</v>
      </c>
      <c r="KK167" s="100">
        <f t="shared" si="928"/>
        <v>252227.9957006356</v>
      </c>
      <c r="KL167" s="100">
        <f t="shared" si="928"/>
        <v>214829.72421159479</v>
      </c>
      <c r="KM167" s="100">
        <f t="shared" si="928"/>
        <v>139717.20708223133</v>
      </c>
      <c r="KN167" s="100">
        <f t="shared" si="928"/>
        <v>165860.09725048009</v>
      </c>
      <c r="KO167" s="100">
        <f t="shared" si="928"/>
        <v>201505.29211588216</v>
      </c>
      <c r="KP167" s="100">
        <f t="shared" si="928"/>
        <v>209202.66162968558</v>
      </c>
      <c r="KQ167" s="100">
        <f t="shared" si="928"/>
        <v>216641.00207660598</v>
      </c>
      <c r="KR167" s="100">
        <f t="shared" si="928"/>
        <v>271505.06624077819</v>
      </c>
      <c r="KS167" s="100">
        <f t="shared" si="928"/>
        <v>246698.06697833567</v>
      </c>
      <c r="KT167" s="100">
        <f t="shared" si="928"/>
        <v>221723.68099239311</v>
      </c>
      <c r="KU167" s="100">
        <f t="shared" si="928"/>
        <v>246766.22111328403</v>
      </c>
      <c r="KV167" s="100">
        <f t="shared" si="928"/>
        <v>273200.20478772244</v>
      </c>
      <c r="KW167" s="100">
        <f t="shared" si="928"/>
        <v>265876.76653587783</v>
      </c>
      <c r="KX167" s="100">
        <f t="shared" si="928"/>
        <v>244516.42585700887</v>
      </c>
      <c r="KY167" s="100">
        <f t="shared" si="928"/>
        <v>219086.47516714764</v>
      </c>
      <c r="KZ167" s="100">
        <f t="shared" si="928"/>
        <v>200441.15047024933</v>
      </c>
      <c r="LA167" s="100">
        <f t="shared" si="928"/>
        <v>200441.15047024933</v>
      </c>
      <c r="LB167" s="100">
        <f t="shared" si="928"/>
        <v>210808.17551629248</v>
      </c>
      <c r="LC167" s="100">
        <f t="shared" si="928"/>
        <v>223285.02639537811</v>
      </c>
      <c r="LD167" s="100">
        <f t="shared" si="928"/>
        <v>234234.32805952756</v>
      </c>
      <c r="LE167" s="100">
        <f t="shared" si="928"/>
        <v>241421.85011331688</v>
      </c>
      <c r="LF167" s="100">
        <f t="shared" si="928"/>
        <v>244196.03421286459</v>
      </c>
      <c r="LG167" s="100">
        <f t="shared" si="928"/>
        <v>242768.29293707275</v>
      </c>
      <c r="LH167" s="100">
        <f t="shared" si="928"/>
        <v>237759.49412382249</v>
      </c>
      <c r="LI167" s="100">
        <f t="shared" si="928"/>
        <v>230150.34389242058</v>
      </c>
      <c r="LJ167" s="100">
        <f t="shared" si="928"/>
        <v>219862.61848265986</v>
      </c>
      <c r="LK167" s="100">
        <f t="shared" si="928"/>
        <v>208398.80324662002</v>
      </c>
      <c r="LL167" s="100">
        <f t="shared" si="928"/>
        <v>196450.50200400289</v>
      </c>
      <c r="LM167" s="100">
        <f t="shared" si="928"/>
        <v>184945.81166550398</v>
      </c>
      <c r="LN167" s="100">
        <f t="shared" si="928"/>
        <v>173769.5627559883</v>
      </c>
      <c r="LO167" s="100">
        <f t="shared" si="928"/>
        <v>163574.07012041047</v>
      </c>
      <c r="LP167" s="100">
        <f t="shared" si="928"/>
        <v>154101.18075651253</v>
      </c>
      <c r="LQ167" s="100">
        <f t="shared" si="928"/>
        <v>146730.56823798604</v>
      </c>
      <c r="LR167" s="100">
        <f t="shared" si="928"/>
        <v>140920.58675649032</v>
      </c>
      <c r="LS167" s="100">
        <f t="shared" si="928"/>
        <v>151788.14922415611</v>
      </c>
      <c r="LT167" s="100">
        <f t="shared" si="928"/>
        <v>189518.41297597185</v>
      </c>
      <c r="LU167" s="100">
        <f t="shared" si="928"/>
        <v>205656.64990249506</v>
      </c>
      <c r="LV167" s="100">
        <f t="shared" si="928"/>
        <v>215730.34983596558</v>
      </c>
      <c r="LW167" s="100">
        <f t="shared" si="928"/>
        <v>217504.31420788215</v>
      </c>
      <c r="LX167" s="100">
        <f t="shared" si="928"/>
        <v>215201.57904059542</v>
      </c>
      <c r="LY167" s="100">
        <f t="shared" si="928"/>
        <v>208810.41670233832</v>
      </c>
      <c r="LZ167" s="100">
        <f t="shared" si="928"/>
        <v>198482.95351114598</v>
      </c>
      <c r="MA167" s="100">
        <f t="shared" si="928"/>
        <v>190338.38024875364</v>
      </c>
      <c r="MB167" s="100">
        <f t="shared" si="928"/>
        <v>182165.4580076437</v>
      </c>
      <c r="MC167" s="100">
        <f t="shared" si="928"/>
        <v>173715.3489232139</v>
      </c>
      <c r="MD167" s="100">
        <f t="shared" si="928"/>
        <v>166898.2198508447</v>
      </c>
      <c r="ME167" s="100">
        <f t="shared" si="928"/>
        <v>160390.02732095835</v>
      </c>
      <c r="MF167" s="100">
        <f t="shared" si="928"/>
        <v>152579.45307734687</v>
      </c>
      <c r="MG167" s="100">
        <f t="shared" si="928"/>
        <v>144059.06806582669</v>
      </c>
      <c r="MH167" s="100">
        <f t="shared" si="928"/>
        <v>134981.62887049135</v>
      </c>
      <c r="MI167" s="100">
        <f t="shared" si="928"/>
        <v>123788.22454421625</v>
      </c>
      <c r="MJ167" s="100">
        <f t="shared" si="928"/>
        <v>115355.68888605785</v>
      </c>
      <c r="MK167" s="100"/>
      <c r="ML167" s="100"/>
      <c r="MM167" s="100"/>
      <c r="MN167" s="100"/>
      <c r="MO167" s="100"/>
      <c r="MP167" s="100"/>
      <c r="MQ167" s="100"/>
      <c r="MR167" s="100"/>
      <c r="MS167" s="100"/>
      <c r="MT167" s="100"/>
      <c r="MU167" s="100"/>
      <c r="MV167" s="100"/>
      <c r="MW167" s="100"/>
      <c r="MX167" s="100"/>
      <c r="MY167" s="100"/>
      <c r="MZ167" s="100"/>
      <c r="NA167" s="100"/>
      <c r="NG167" s="96">
        <f>HLOOKUP(NG97,'M10'!$C$5:$BX$13,($KG$271+1),FALSE)</f>
        <v>0.7</v>
      </c>
      <c r="NH167" s="96">
        <f>HLOOKUP(NH97,'M10'!$C$5:$BX$13,($KG$271+1),FALSE)</f>
        <v>0.6</v>
      </c>
      <c r="NI167" s="96">
        <f>HLOOKUP(NI97,'M10'!$C$5:$BX$13,($KG$271+1),FALSE)</f>
        <v>0.45</v>
      </c>
      <c r="NJ167" s="96">
        <f>HLOOKUP(NJ97,'M10'!$C$5:$BX$13,($KG$271+1),FALSE)</f>
        <v>0.45</v>
      </c>
      <c r="NK167" s="96">
        <f>HLOOKUP(NK97,'M10'!$C$5:$BX$13,($KG$271+1),FALSE)</f>
        <v>0.45</v>
      </c>
      <c r="NL167" s="96">
        <f>HLOOKUP(NL97,'M10'!$C$5:$BX$13,($KG$271+1),FALSE)</f>
        <v>0.3</v>
      </c>
      <c r="NM167" s="96">
        <f>HLOOKUP(NM97,'M10'!$C$5:$BX$13,($KG$271+1),FALSE)</f>
        <v>0.3</v>
      </c>
      <c r="NN167" s="96">
        <f>HLOOKUP(NN97,'M10'!$C$5:$BX$13,($KG$271+1),FALSE)</f>
        <v>0.3</v>
      </c>
      <c r="NO167" s="96">
        <f>HLOOKUP(NO97,'M10'!$C$5:$BX$13,($KG$271+1),FALSE)</f>
        <v>0.3</v>
      </c>
      <c r="NP167" s="96">
        <f>HLOOKUP(NP97,'M10'!$C$5:$BX$13,($KG$271+1),FALSE)</f>
        <v>0.3</v>
      </c>
      <c r="NQ167" s="96">
        <f>HLOOKUP(NQ97,'M10'!$C$5:$BX$13,($KG$271+1),FALSE)</f>
        <v>0.3</v>
      </c>
      <c r="NR167" s="96">
        <f>HLOOKUP(NR97,'M10'!$C$5:$BX$13,($KG$271+1),FALSE)</f>
        <v>0.3</v>
      </c>
      <c r="NS167" s="96">
        <f>HLOOKUP(NS97,'M10'!$C$5:$BX$13,($KG$271+1),FALSE)</f>
        <v>0.3</v>
      </c>
      <c r="NT167" s="96">
        <f>HLOOKUP(NT97,'M10'!$C$5:$BX$13,($KG$271+1),FALSE)</f>
        <v>0.25</v>
      </c>
      <c r="NU167" s="96">
        <f>HLOOKUP(NU97,'M10'!$C$5:$BX$13,($KG$271+1),FALSE)</f>
        <v>0.25</v>
      </c>
      <c r="NV167" s="96">
        <f>HLOOKUP(NV97,'M10'!$C$5:$BX$13,($KG$271+1),FALSE)</f>
        <v>0.25</v>
      </c>
      <c r="NW167" s="96">
        <f>HLOOKUP(NW97,'M10'!$C$5:$BX$13,($KG$271+1),FALSE)</f>
        <v>0.25</v>
      </c>
      <c r="NX167" s="96">
        <f>HLOOKUP(NX97,'M10'!$C$5:$BX$13,($KG$271+1),FALSE)</f>
        <v>0.25</v>
      </c>
      <c r="NY167" s="96">
        <f>HLOOKUP(NY97,'M10'!$C$5:$BX$13,($KG$271+1),FALSE)</f>
        <v>0.25</v>
      </c>
      <c r="NZ167" s="96">
        <f>HLOOKUP(NZ97,'M10'!$C$5:$BX$13,($KG$271+1),FALSE)</f>
        <v>0.25</v>
      </c>
      <c r="OA167" s="96">
        <f>HLOOKUP(OA97,'M10'!$C$5:$BX$13,($KG$271+1),FALSE)</f>
        <v>0.25</v>
      </c>
      <c r="OB167" s="96">
        <f>HLOOKUP(OB97,'M10'!$C$5:$BX$13,($KG$271+1),FALSE)</f>
        <v>0.25</v>
      </c>
      <c r="OC167" s="96">
        <f>HLOOKUP(OC97,'M10'!$C$5:$BX$13,($KG$271+1),FALSE)</f>
        <v>0.25</v>
      </c>
      <c r="OD167" s="96">
        <f>HLOOKUP(OD97,'M10'!$C$5:$BX$13,($KG$271+1),FALSE)</f>
        <v>0.25</v>
      </c>
      <c r="OE167" s="96">
        <f>HLOOKUP(OE97,'M10'!$C$5:$BX$13,($KG$271+1),FALSE)</f>
        <v>0.25</v>
      </c>
      <c r="OF167" s="96">
        <f>HLOOKUP(OF97,'M10'!$C$5:$BX$13,($KG$271+1),FALSE)</f>
        <v>0.25</v>
      </c>
      <c r="OG167" s="96">
        <f>HLOOKUP(OG97,'M10'!$C$5:$BX$13,($KG$271+1),FALSE)</f>
        <v>0.25</v>
      </c>
      <c r="OH167" s="96">
        <f>HLOOKUP(OH97,'M10'!$C$5:$BX$13,($KG$271+1),FALSE)</f>
        <v>0.25</v>
      </c>
      <c r="OI167" s="96">
        <f>HLOOKUP(OI97,'M10'!$C$5:$BX$13,($KG$271+1),FALSE)</f>
        <v>0.25</v>
      </c>
      <c r="OJ167" s="96">
        <f>HLOOKUP(OJ97,'M10'!$C$5:$BX$13,($KG$271+1),FALSE)</f>
        <v>0.25</v>
      </c>
      <c r="OK167" s="96">
        <f>HLOOKUP(OK97,'M10'!$C$5:$BX$13,($KG$271+1),FALSE)</f>
        <v>0.25</v>
      </c>
      <c r="OL167" s="96">
        <f>HLOOKUP(OL97,'M10'!$C$5:$BX$13,($KG$271+1),FALSE)</f>
        <v>0.25</v>
      </c>
      <c r="OM167" s="96">
        <f>HLOOKUP(OM97,'M10'!$C$5:$BX$13,($KG$271+1),FALSE)</f>
        <v>0.25</v>
      </c>
      <c r="ON167" s="96">
        <f>HLOOKUP(ON97,'M10'!$C$5:$BX$13,($KG$271+1),FALSE)</f>
        <v>0.25</v>
      </c>
      <c r="OO167" s="96">
        <f>HLOOKUP(OO97,'M10'!$C$5:$BX$13,($KG$271+1),FALSE)</f>
        <v>0.25</v>
      </c>
      <c r="OP167" s="96">
        <f>HLOOKUP(OP97,'M10'!$C$5:$BX$13,($KG$271+1),FALSE)</f>
        <v>0.25</v>
      </c>
      <c r="OQ167" s="96">
        <f>HLOOKUP(OQ97,'M10'!$C$5:$BX$13,($KG$271+1),FALSE)</f>
        <v>0.2</v>
      </c>
      <c r="OR167" s="96">
        <f>HLOOKUP(OR97,'M10'!$C$5:$BX$13,($KG$271+1),FALSE)</f>
        <v>0.2</v>
      </c>
      <c r="OS167" s="96">
        <f>HLOOKUP(OS97,'M10'!$C$5:$BX$13,($KG$271+1),FALSE)</f>
        <v>0.2</v>
      </c>
      <c r="OT167" s="96">
        <f>HLOOKUP(OT97,'M10'!$C$5:$BX$13,($KG$271+1),FALSE)</f>
        <v>0.2</v>
      </c>
      <c r="OU167" s="96">
        <f>HLOOKUP(OU97,'M10'!$C$5:$BX$13,($KG$271+1),FALSE)</f>
        <v>0.2</v>
      </c>
      <c r="OV167" s="96">
        <f>HLOOKUP(OV97,'M10'!$C$5:$BX$13,($KG$271+1),FALSE)</f>
        <v>0.2</v>
      </c>
      <c r="OW167" s="96">
        <f>HLOOKUP(OW97,'M10'!$C$5:$BX$13,($KG$271+1),FALSE)</f>
        <v>0.2</v>
      </c>
      <c r="OX167" s="96">
        <f>HLOOKUP(OX97,'M10'!$C$5:$BX$13,($KG$271+1),FALSE)</f>
        <v>0.2</v>
      </c>
      <c r="OY167" s="96">
        <f>HLOOKUP(OY97,'M10'!$C$5:$BX$13,($KG$271+1),FALSE)</f>
        <v>0.2</v>
      </c>
      <c r="OZ167" s="96">
        <f>HLOOKUP(OZ97,'M10'!$C$5:$BX$13,($KG$271+1),FALSE)</f>
        <v>0.2</v>
      </c>
      <c r="PA167" s="96">
        <f>HLOOKUP(PA97,'M10'!$C$5:$BX$13,($KG$271+1),FALSE)</f>
        <v>0.2</v>
      </c>
      <c r="PB167" s="96">
        <f>HLOOKUP(PB97,'M10'!$C$5:$BX$13,($KG$271+1),FALSE)</f>
        <v>0.2</v>
      </c>
      <c r="PC167" s="96">
        <f>HLOOKUP(PC97,'M10'!$C$5:$BX$13,($KG$271+1),FALSE)</f>
        <v>0.1</v>
      </c>
      <c r="PD167" s="96">
        <f>HLOOKUP(PD97,'M10'!$C$5:$BX$13,($KG$271+1),FALSE)</f>
        <v>0.1</v>
      </c>
      <c r="PE167" s="96">
        <f>HLOOKUP(PE97,'M10'!$C$5:$BX$13,($KG$271+1),FALSE)</f>
        <v>0.1</v>
      </c>
      <c r="PF167" s="96">
        <f>HLOOKUP(PF97,'M10'!$C$5:$BX$13,($KG$271+1),FALSE)</f>
        <v>0.1</v>
      </c>
      <c r="PG167" s="96">
        <f>HLOOKUP(PG97,'M10'!$C$5:$BX$13,($KG$271+1),FALSE)</f>
        <v>0.1</v>
      </c>
      <c r="PH167" s="96">
        <f>HLOOKUP(PH97,'M10'!$C$5:$BX$13,($KG$271+1),FALSE)</f>
        <v>0.1</v>
      </c>
    </row>
    <row r="168" spans="1:427" x14ac:dyDescent="0.2">
      <c r="A168" s="92"/>
      <c r="B168" s="92"/>
      <c r="C168" s="92">
        <v>30</v>
      </c>
      <c r="D168" s="98">
        <f t="shared" ref="D168:BE168" si="929">SQRT((D167^2) +(BZ198^2) + 2*D167*BZ198*COS(D227-D67))</f>
        <v>515276.83973342611</v>
      </c>
      <c r="E168" s="98">
        <f t="shared" si="929"/>
        <v>401973.67402016994</v>
      </c>
      <c r="F168" s="98">
        <f t="shared" si="929"/>
        <v>292934.88983989891</v>
      </c>
      <c r="G168" s="98">
        <f t="shared" si="929"/>
        <v>480974.27505787776</v>
      </c>
      <c r="H168" s="98">
        <f t="shared" si="929"/>
        <v>628301.87181387981</v>
      </c>
      <c r="I168" s="98">
        <f t="shared" si="929"/>
        <v>629551.77980320319</v>
      </c>
      <c r="J168" s="98">
        <f t="shared" si="929"/>
        <v>558445.75725931092</v>
      </c>
      <c r="K168" s="98">
        <f t="shared" si="929"/>
        <v>482483.78129316517</v>
      </c>
      <c r="L168" s="98">
        <f t="shared" si="929"/>
        <v>427065.4108242956</v>
      </c>
      <c r="M168" s="98">
        <f t="shared" si="929"/>
        <v>411777.44822294946</v>
      </c>
      <c r="N168" s="98">
        <f t="shared" si="929"/>
        <v>425849.27716624492</v>
      </c>
      <c r="O168" s="98">
        <f t="shared" si="929"/>
        <v>452629.79425003572</v>
      </c>
      <c r="P168" s="98">
        <f t="shared" si="929"/>
        <v>479999.30988824629</v>
      </c>
      <c r="Q168" s="98">
        <f t="shared" si="929"/>
        <v>503419.45050062786</v>
      </c>
      <c r="R168" s="98">
        <f t="shared" si="929"/>
        <v>520240.716022796</v>
      </c>
      <c r="S168" s="98">
        <f t="shared" si="929"/>
        <v>531093.38416449155</v>
      </c>
      <c r="T168" s="98">
        <f t="shared" si="929"/>
        <v>536342.77969932975</v>
      </c>
      <c r="U168" s="98">
        <f t="shared" si="929"/>
        <v>537600.1964216152</v>
      </c>
      <c r="V168" s="98">
        <f t="shared" si="929"/>
        <v>537600.1964216152</v>
      </c>
      <c r="W168" s="98">
        <f t="shared" si="929"/>
        <v>535518.20623676258</v>
      </c>
      <c r="X168" s="98">
        <f t="shared" si="929"/>
        <v>531533.97104497359</v>
      </c>
      <c r="Y168" s="98">
        <f t="shared" si="929"/>
        <v>526105.12496562733</v>
      </c>
      <c r="Z168" s="98">
        <f t="shared" si="929"/>
        <v>519546.68015311757</v>
      </c>
      <c r="AA168" s="98">
        <f t="shared" si="929"/>
        <v>512121.73226540192</v>
      </c>
      <c r="AB168" s="98">
        <f t="shared" si="929"/>
        <v>504047.99623522162</v>
      </c>
      <c r="AC168" s="98">
        <f t="shared" si="929"/>
        <v>495504.32169524161</v>
      </c>
      <c r="AD168" s="98">
        <f t="shared" si="929"/>
        <v>486636.72160126857</v>
      </c>
      <c r="AE168" s="98">
        <f t="shared" si="929"/>
        <v>477563.72395989712</v>
      </c>
      <c r="AF168" s="98">
        <f t="shared" si="929"/>
        <v>468381.00368088722</v>
      </c>
      <c r="AG168" s="98">
        <f t="shared" si="929"/>
        <v>459165.32602439367</v>
      </c>
      <c r="AH168" s="98">
        <f t="shared" si="929"/>
        <v>449977.86707299785</v>
      </c>
      <c r="AI168" s="98">
        <f t="shared" si="929"/>
        <v>440866.9884937873</v>
      </c>
      <c r="AJ168" s="98">
        <f t="shared" si="929"/>
        <v>431870.54403978202</v>
      </c>
      <c r="AK168" s="98">
        <f t="shared" si="929"/>
        <v>423122.98398386745</v>
      </c>
      <c r="AL168" s="98">
        <f t="shared" si="929"/>
        <v>414410.73061045102</v>
      </c>
      <c r="AM168" s="98">
        <f t="shared" si="929"/>
        <v>405882.61776473018</v>
      </c>
      <c r="AN168" s="98">
        <f t="shared" si="929"/>
        <v>404075.66785266536</v>
      </c>
      <c r="AO168" s="98">
        <f t="shared" si="929"/>
        <v>384586.91555212816</v>
      </c>
      <c r="AP168" s="98">
        <f t="shared" si="929"/>
        <v>374114.91573670332</v>
      </c>
      <c r="AQ168" s="98">
        <f t="shared" si="929"/>
        <v>362865.09264507791</v>
      </c>
      <c r="AR168" s="98">
        <f t="shared" si="929"/>
        <v>351417.21537099994</v>
      </c>
      <c r="AS168" s="98">
        <f t="shared" si="929"/>
        <v>339909.16071289487</v>
      </c>
      <c r="AT168" s="98">
        <f t="shared" si="929"/>
        <v>328450.99978372769</v>
      </c>
      <c r="AU168" s="98">
        <f t="shared" si="929"/>
        <v>317128.94222633447</v>
      </c>
      <c r="AV168" s="98">
        <f t="shared" si="929"/>
        <v>306334.93938681192</v>
      </c>
      <c r="AW168" s="98">
        <f t="shared" si="929"/>
        <v>295262.99094725103</v>
      </c>
      <c r="AX168" s="98">
        <f t="shared" si="929"/>
        <v>284656.67686503154</v>
      </c>
      <c r="AY168" s="98">
        <f t="shared" si="929"/>
        <v>274360.69427098031</v>
      </c>
      <c r="AZ168" s="98">
        <f t="shared" si="929"/>
        <v>265065.53571680025</v>
      </c>
      <c r="BA168" s="98">
        <f t="shared" si="929"/>
        <v>255311.79103498222</v>
      </c>
      <c r="BB168" s="98">
        <f t="shared" si="929"/>
        <v>246239.12189313507</v>
      </c>
      <c r="BC168" s="98">
        <f t="shared" si="929"/>
        <v>237476.58000664014</v>
      </c>
      <c r="BD168" s="98">
        <f t="shared" si="929"/>
        <v>228155.5317654204</v>
      </c>
      <c r="BE168" s="98">
        <f t="shared" si="929"/>
        <v>219733.7831893354</v>
      </c>
      <c r="BF168" s="98"/>
      <c r="BG168" s="98"/>
      <c r="BH168" s="98"/>
      <c r="BI168" s="98"/>
      <c r="BJ168" s="98"/>
      <c r="BK168" s="98"/>
      <c r="BL168" s="98"/>
      <c r="BM168" s="98"/>
      <c r="BN168" s="98"/>
      <c r="BO168" s="98"/>
      <c r="BP168" s="98"/>
      <c r="BQ168" s="98"/>
      <c r="BR168" s="98"/>
      <c r="BS168" s="98"/>
      <c r="BT168" s="98"/>
      <c r="BU168" s="92"/>
      <c r="BV168" s="92"/>
      <c r="BW168" s="92"/>
      <c r="BX168" s="92"/>
      <c r="BY168" s="92"/>
      <c r="BZ168" s="92">
        <f>HLOOKUP(BZ98,'M10'!$C$5:$BX$13,($EK$143+1),FALSE)</f>
        <v>0.85</v>
      </c>
      <c r="CA168" s="92">
        <f>HLOOKUP(CA98,'M10'!$C$5:$BX$13,($EK$143+1),FALSE)</f>
        <v>0.79</v>
      </c>
      <c r="CB168" s="92">
        <f>HLOOKUP(CB98,'M10'!$C$5:$BX$13,($EK$143+1),FALSE)</f>
        <v>0.79</v>
      </c>
      <c r="CC168" s="92">
        <f>HLOOKUP(CC98,'M10'!$C$5:$BX$13,($EK$143+1),FALSE)</f>
        <v>0.75</v>
      </c>
      <c r="CD168" s="92">
        <f>HLOOKUP(CD98,'M10'!$C$5:$BX$13,($EK$143+1),FALSE)</f>
        <v>0.75</v>
      </c>
      <c r="CE168" s="92">
        <f>HLOOKUP(CE98,'M10'!$C$5:$BX$13,($EK$143+1),FALSE)</f>
        <v>0.75</v>
      </c>
      <c r="CF168" s="92">
        <f>HLOOKUP(CF98,'M10'!$C$5:$BX$13,($EK$143+1),FALSE)</f>
        <v>0.68</v>
      </c>
      <c r="CG168" s="92">
        <f>HLOOKUP(CG98,'M10'!$C$5:$BX$13,($EK$143+1),FALSE)</f>
        <v>0.68</v>
      </c>
      <c r="CH168" s="92">
        <f>HLOOKUP(CH98,'M10'!$C$5:$BX$13,($EK$143+1),FALSE)</f>
        <v>0.68</v>
      </c>
      <c r="CI168" s="92">
        <f>HLOOKUP(CI98,'M10'!$C$5:$BX$13,($EK$143+1),FALSE)</f>
        <v>0.68</v>
      </c>
      <c r="CJ168" s="92">
        <f>HLOOKUP(CJ98,'M10'!$C$5:$BX$13,($EK$143+1),FALSE)</f>
        <v>0.68</v>
      </c>
      <c r="CK168" s="92">
        <f>HLOOKUP(CK98,'M10'!$C$5:$BX$13,($EK$143+1),FALSE)</f>
        <v>0.68</v>
      </c>
      <c r="CL168" s="92">
        <f>HLOOKUP(CL98,'M10'!$C$5:$BX$13,($EK$143+1),FALSE)</f>
        <v>0.68</v>
      </c>
      <c r="CM168" s="92">
        <f>HLOOKUP(CM98,'M10'!$C$5:$BX$13,($EK$143+1),FALSE)</f>
        <v>0.68</v>
      </c>
      <c r="CN168" s="92">
        <f>HLOOKUP(CN98,'M10'!$C$5:$BX$13,($EK$143+1),FALSE)</f>
        <v>0.68</v>
      </c>
      <c r="CO168" s="92">
        <f>HLOOKUP(CO98,'M10'!$C$5:$BX$13,($EK$143+1),FALSE)</f>
        <v>0.5</v>
      </c>
      <c r="CP168" s="92">
        <f>HLOOKUP(CP98,'M10'!$C$5:$BX$13,($EK$143+1),FALSE)</f>
        <v>0.5</v>
      </c>
      <c r="CQ168" s="92">
        <f>HLOOKUP(CQ98,'M10'!$C$5:$BX$13,($EK$143+1),FALSE)</f>
        <v>0.5</v>
      </c>
      <c r="CR168" s="92">
        <f>HLOOKUP(CR98,'M10'!$C$5:$BX$13,($EK$143+1),FALSE)</f>
        <v>0.5</v>
      </c>
      <c r="CS168" s="92">
        <f>HLOOKUP(CS98,'M10'!$C$5:$BX$13,($EK$143+1),FALSE)</f>
        <v>0.5</v>
      </c>
      <c r="CT168" s="92">
        <f>HLOOKUP(CT98,'M10'!$C$5:$BX$13,($EK$143+1),FALSE)</f>
        <v>0.5</v>
      </c>
      <c r="CU168" s="92">
        <f>HLOOKUP(CU98,'M10'!$C$5:$BX$13,($EK$143+1),FALSE)</f>
        <v>0.5</v>
      </c>
      <c r="CV168" s="92">
        <f>HLOOKUP(CV98,'M10'!$C$5:$BX$13,($EK$143+1),FALSE)</f>
        <v>0.5</v>
      </c>
      <c r="CW168" s="92">
        <f>HLOOKUP(CW98,'M10'!$C$5:$BX$13,($EK$143+1),FALSE)</f>
        <v>0.5</v>
      </c>
      <c r="CX168" s="92">
        <f>HLOOKUP(CX98,'M10'!$C$5:$BX$13,($EK$143+1),FALSE)</f>
        <v>0.5</v>
      </c>
      <c r="CY168" s="92">
        <f>HLOOKUP(CY98,'M10'!$C$5:$BX$13,($EK$143+1),FALSE)</f>
        <v>0.5</v>
      </c>
      <c r="CZ168" s="92">
        <f>HLOOKUP(CZ98,'M10'!$C$5:$BX$13,($EK$143+1),FALSE)</f>
        <v>0.5</v>
      </c>
      <c r="DA168" s="92">
        <f>HLOOKUP(DA98,'M10'!$C$5:$BX$13,($EK$143+1),FALSE)</f>
        <v>0.5</v>
      </c>
      <c r="DB168" s="92">
        <f>HLOOKUP(DB98,'M10'!$C$5:$BX$13,($EK$143+1),FALSE)</f>
        <v>0.5</v>
      </c>
      <c r="DC168" s="92">
        <f>HLOOKUP(DC98,'M10'!$C$5:$BX$13,($EK$143+1),FALSE)</f>
        <v>0.5</v>
      </c>
      <c r="DD168" s="92">
        <f>HLOOKUP(DD98,'M10'!$C$5:$BX$13,($EK$143+1),FALSE)</f>
        <v>0.5</v>
      </c>
      <c r="DE168" s="92">
        <f>HLOOKUP(DE98,'M10'!$C$5:$BX$13,($EK$143+1),FALSE)</f>
        <v>0.5</v>
      </c>
      <c r="DF168" s="92">
        <f>HLOOKUP(DF98,'M10'!$C$5:$BX$13,($EK$143+1),FALSE)</f>
        <v>0.5</v>
      </c>
      <c r="DG168" s="92">
        <f>HLOOKUP(DG98,'M10'!$C$5:$BX$13,($EK$143+1),FALSE)</f>
        <v>0.5</v>
      </c>
      <c r="DH168" s="92">
        <f>HLOOKUP(DH98,'M10'!$C$5:$BX$13,($EK$143+1),FALSE)</f>
        <v>0.5</v>
      </c>
      <c r="DI168" s="92">
        <f>HLOOKUP(DI98,'M10'!$C$5:$BX$13,($EK$143+1),FALSE)</f>
        <v>0.5</v>
      </c>
      <c r="DJ168" s="92">
        <f>HLOOKUP(DJ98,'M10'!$C$5:$BX$13,($EK$143+1),FALSE)</f>
        <v>0.5</v>
      </c>
      <c r="DK168" s="92">
        <f>HLOOKUP(DK98,'M10'!$C$5:$BX$13,($EK$143+1),FALSE)</f>
        <v>0.4</v>
      </c>
      <c r="DL168" s="92">
        <f>HLOOKUP(DL98,'M10'!$C$5:$BX$13,($EK$143+1),FALSE)</f>
        <v>0.4</v>
      </c>
      <c r="DM168" s="92">
        <f>HLOOKUP(DM98,'M10'!$C$5:$BX$13,($EK$143+1),FALSE)</f>
        <v>0.4</v>
      </c>
      <c r="DN168" s="92">
        <f>HLOOKUP(DN98,'M10'!$C$5:$BX$13,($EK$143+1),FALSE)</f>
        <v>0.4</v>
      </c>
      <c r="DO168" s="92">
        <f>HLOOKUP(DO98,'M10'!$C$5:$BX$13,($EK$143+1),FALSE)</f>
        <v>0.4</v>
      </c>
      <c r="DP168" s="92">
        <f>HLOOKUP(DP98,'M10'!$C$5:$BX$13,($EK$143+1),FALSE)</f>
        <v>0.4</v>
      </c>
      <c r="DQ168" s="92">
        <f>HLOOKUP(DQ98,'M10'!$C$5:$BX$13,($EK$143+1),FALSE)</f>
        <v>0.4</v>
      </c>
      <c r="DR168" s="92">
        <f>HLOOKUP(DR98,'M10'!$C$5:$BX$13,($EK$143+1),FALSE)</f>
        <v>0.4</v>
      </c>
      <c r="DS168" s="92">
        <f>HLOOKUP(DS98,'M10'!$C$5:$BX$13,($EK$143+1),FALSE)</f>
        <v>0.4</v>
      </c>
      <c r="DT168" s="92">
        <f>HLOOKUP(DT98,'M10'!$C$5:$BX$13,($EK$143+1),FALSE)</f>
        <v>0.4</v>
      </c>
      <c r="DU168" s="92">
        <f>HLOOKUP(DU98,'M10'!$C$5:$BX$13,($EK$143+1),FALSE)</f>
        <v>0.4</v>
      </c>
      <c r="DV168" s="92">
        <f>HLOOKUP(DV98,'M10'!$C$5:$BX$13,($EK$143+1),FALSE)</f>
        <v>0.4</v>
      </c>
      <c r="DW168" s="92">
        <f>HLOOKUP(DW98,'M10'!$C$5:$BX$13,($EK$143+1),FALSE)</f>
        <v>0.4</v>
      </c>
      <c r="DX168" s="92">
        <f>HLOOKUP(DX98,'M10'!$C$5:$BX$13,($EK$143+1),FALSE)</f>
        <v>0.4</v>
      </c>
      <c r="DY168" s="92">
        <f>HLOOKUP(DY98,'M10'!$C$5:$BX$13,($EK$143+1),FALSE)</f>
        <v>0.3</v>
      </c>
      <c r="DZ168" s="92">
        <f>HLOOKUP(DZ98,'M10'!$C$5:$BX$13,($EK$143+1),FALSE)</f>
        <v>0.3</v>
      </c>
      <c r="EA168" s="92">
        <f>HLOOKUP(EA98,'M10'!$C$5:$BX$13,($EK$143+1),FALSE)</f>
        <v>0.3</v>
      </c>
      <c r="EB168" s="92"/>
      <c r="EC168" s="92"/>
      <c r="ED168" s="92"/>
      <c r="EE168" s="92"/>
      <c r="EF168" s="92"/>
      <c r="EG168" s="92"/>
      <c r="EH168" s="92"/>
      <c r="EI168" s="92"/>
      <c r="EJ168" s="92"/>
      <c r="EK168" s="92"/>
      <c r="EL168" s="92"/>
      <c r="EM168" s="92"/>
      <c r="EN168" s="92"/>
      <c r="EO168" s="92"/>
      <c r="EP168" s="92"/>
      <c r="EU168" s="94"/>
      <c r="EV168" s="94"/>
      <c r="EW168" s="94"/>
      <c r="EX168" s="102">
        <v>30</v>
      </c>
      <c r="EY168" s="99">
        <f t="shared" ref="EY168:GZ168" si="930">SQRT((EY167^2) +(HW198^2) + 2*EY167*HW198*COS(EY227-EY67))</f>
        <v>275580.24476023507</v>
      </c>
      <c r="EZ168" s="99">
        <f t="shared" si="930"/>
        <v>343880.71174501738</v>
      </c>
      <c r="FA168" s="99">
        <f t="shared" si="930"/>
        <v>220403.49839816068</v>
      </c>
      <c r="FB168" s="99">
        <f t="shared" si="930"/>
        <v>305316.13866295671</v>
      </c>
      <c r="FC168" s="99">
        <f t="shared" si="930"/>
        <v>232163.91809400625</v>
      </c>
      <c r="FD168" s="99">
        <f t="shared" si="930"/>
        <v>364082.50749850681</v>
      </c>
      <c r="FE168" s="99">
        <f t="shared" si="930"/>
        <v>390213.76844768348</v>
      </c>
      <c r="FF168" s="99">
        <f t="shared" si="930"/>
        <v>330067.22989140294</v>
      </c>
      <c r="FG168" s="99">
        <f t="shared" si="930"/>
        <v>311040.06474006647</v>
      </c>
      <c r="FH168" s="99">
        <f t="shared" si="930"/>
        <v>364889.4391994176</v>
      </c>
      <c r="FI168" s="99">
        <f t="shared" si="930"/>
        <v>426904.43879289884</v>
      </c>
      <c r="FJ168" s="99">
        <f t="shared" si="930"/>
        <v>452173.34692361281</v>
      </c>
      <c r="FK168" s="99">
        <f t="shared" si="930"/>
        <v>448478.07034536777</v>
      </c>
      <c r="FL168" s="99">
        <f t="shared" si="930"/>
        <v>424551.32359726855</v>
      </c>
      <c r="FM168" s="99">
        <f t="shared" si="930"/>
        <v>394159.8981241986</v>
      </c>
      <c r="FN168" s="99">
        <f t="shared" si="930"/>
        <v>360855.71279416513</v>
      </c>
      <c r="FO168" s="99">
        <f t="shared" si="930"/>
        <v>326369.53272431222</v>
      </c>
      <c r="FP168" s="99">
        <f t="shared" si="930"/>
        <v>302776.19942950126</v>
      </c>
      <c r="FQ168" s="99">
        <f t="shared" si="930"/>
        <v>302776.19942950126</v>
      </c>
      <c r="FR168" s="99">
        <f t="shared" si="930"/>
        <v>279794.72684274445</v>
      </c>
      <c r="FS168" s="99">
        <f t="shared" si="930"/>
        <v>276123.59989501373</v>
      </c>
      <c r="FT168" s="99">
        <f t="shared" si="930"/>
        <v>276370.41345607443</v>
      </c>
      <c r="FU168" s="99">
        <f t="shared" si="930"/>
        <v>279299.89252380031</v>
      </c>
      <c r="FV168" s="99">
        <f t="shared" si="930"/>
        <v>283817.6136089479</v>
      </c>
      <c r="FW168" s="99">
        <f t="shared" si="930"/>
        <v>289063.23088642693</v>
      </c>
      <c r="FX168" s="99">
        <f t="shared" si="930"/>
        <v>294417.38119720964</v>
      </c>
      <c r="FY168" s="99">
        <f t="shared" si="930"/>
        <v>299592.32292820001</v>
      </c>
      <c r="FZ168" s="99">
        <f t="shared" si="930"/>
        <v>304144.42728115595</v>
      </c>
      <c r="GA168" s="99">
        <f t="shared" si="930"/>
        <v>307991.31416673306</v>
      </c>
      <c r="GB168" s="99">
        <f t="shared" si="930"/>
        <v>311070.94027419452</v>
      </c>
      <c r="GC168" s="99">
        <f t="shared" si="930"/>
        <v>313854.04074997979</v>
      </c>
      <c r="GD168" s="99">
        <f t="shared" si="930"/>
        <v>315363.74457893491</v>
      </c>
      <c r="GE168" s="99">
        <f t="shared" si="930"/>
        <v>316165.37010392139</v>
      </c>
      <c r="GF168" s="99">
        <f t="shared" si="930"/>
        <v>316944.28005876578</v>
      </c>
      <c r="GG168" s="99">
        <f t="shared" si="930"/>
        <v>316508.10334600176</v>
      </c>
      <c r="GH168" s="99">
        <f t="shared" si="930"/>
        <v>315538.33191667619</v>
      </c>
      <c r="GI168" s="99">
        <f t="shared" si="930"/>
        <v>340394.31134132663</v>
      </c>
      <c r="GJ168" s="99">
        <f t="shared" si="930"/>
        <v>343512.33518890425</v>
      </c>
      <c r="GK168" s="99">
        <f t="shared" si="930"/>
        <v>340816.51511588175</v>
      </c>
      <c r="GL168" s="99">
        <f t="shared" si="930"/>
        <v>334805.68297448469</v>
      </c>
      <c r="GM168" s="99">
        <f t="shared" si="930"/>
        <v>327212.13342166005</v>
      </c>
      <c r="GN168" s="99">
        <f t="shared" si="930"/>
        <v>317310.48751075647</v>
      </c>
      <c r="GO168" s="99">
        <f t="shared" si="930"/>
        <v>305753.10255960585</v>
      </c>
      <c r="GP168" s="99">
        <f t="shared" si="930"/>
        <v>293937.25501304638</v>
      </c>
      <c r="GQ168" s="99">
        <f t="shared" si="930"/>
        <v>280914.08565669454</v>
      </c>
      <c r="GR168" s="99">
        <f t="shared" si="930"/>
        <v>267716.13620134274</v>
      </c>
      <c r="GS168" s="99">
        <f t="shared" si="930"/>
        <v>254777.62233468797</v>
      </c>
      <c r="GT168" s="99">
        <f t="shared" si="930"/>
        <v>240622.57905586218</v>
      </c>
      <c r="GU168" s="99">
        <f t="shared" si="930"/>
        <v>226699.723674465</v>
      </c>
      <c r="GV168" s="99">
        <f t="shared" si="930"/>
        <v>213457.37558151814</v>
      </c>
      <c r="GW168" s="99">
        <f t="shared" si="930"/>
        <v>200020.93101436889</v>
      </c>
      <c r="GX168" s="99">
        <f t="shared" si="930"/>
        <v>186910.37758020192</v>
      </c>
      <c r="GY168" s="99">
        <f t="shared" si="930"/>
        <v>174838.53974958204</v>
      </c>
      <c r="GZ168" s="99">
        <f t="shared" si="930"/>
        <v>162835.10624195045</v>
      </c>
      <c r="HA168" s="99"/>
      <c r="HB168" s="99"/>
      <c r="HC168" s="99"/>
      <c r="HD168" s="99"/>
      <c r="HE168" s="99"/>
      <c r="HF168" s="99"/>
      <c r="HG168" s="99"/>
      <c r="HH168" s="99"/>
      <c r="HI168" s="99"/>
      <c r="HJ168" s="99"/>
      <c r="HK168" s="99"/>
      <c r="HL168" s="99"/>
      <c r="HM168" s="99"/>
      <c r="HN168" s="99"/>
      <c r="HO168" s="99"/>
      <c r="HP168" s="99"/>
      <c r="HQ168" s="99"/>
      <c r="HR168" s="94"/>
      <c r="HS168" s="94"/>
      <c r="HT168" s="94"/>
      <c r="HU168" s="94"/>
      <c r="HV168" s="94"/>
      <c r="HW168" s="94">
        <f>HLOOKUP(HW98,'M10'!$C$5:$BX$13,($KA$141+1),FALSE)</f>
        <v>0.7</v>
      </c>
      <c r="HX168" s="94">
        <f>HLOOKUP(HX98,'M10'!$C$5:$BX$13,($KA$141+1),FALSE)</f>
        <v>0.6</v>
      </c>
      <c r="HY168" s="94">
        <f>HLOOKUP(HY98,'M10'!$C$5:$BX$13,($KA$141+1),FALSE)</f>
        <v>0.6</v>
      </c>
      <c r="HZ168" s="94">
        <f>HLOOKUP(HZ98,'M10'!$C$5:$BX$13,($KA$141+1),FALSE)</f>
        <v>0.45</v>
      </c>
      <c r="IA168" s="94">
        <f>HLOOKUP(IA98,'M10'!$C$5:$BX$13,($KA$141+1),FALSE)</f>
        <v>0.45</v>
      </c>
      <c r="IB168" s="94">
        <f>HLOOKUP(IB98,'M10'!$C$5:$BX$13,($KA$141+1),FALSE)</f>
        <v>0.45</v>
      </c>
      <c r="IC168" s="94">
        <f>HLOOKUP(IC98,'M10'!$C$5:$BX$13,($KA$141+1),FALSE)</f>
        <v>0.3</v>
      </c>
      <c r="ID168" s="94">
        <f>HLOOKUP(ID98,'M10'!$C$5:$BX$13,($KA$141+1),FALSE)</f>
        <v>0.3</v>
      </c>
      <c r="IE168" s="94">
        <f>HLOOKUP(IE98,'M10'!$C$5:$BX$13,($KA$141+1),FALSE)</f>
        <v>0.3</v>
      </c>
      <c r="IF168" s="94">
        <f>HLOOKUP(IF98,'M10'!$C$5:$BX$13,($KA$141+1),FALSE)</f>
        <v>0.3</v>
      </c>
      <c r="IG168" s="94">
        <f>HLOOKUP(IG98,'M10'!$C$5:$BX$13,($KA$141+1),FALSE)</f>
        <v>0.3</v>
      </c>
      <c r="IH168" s="94">
        <f>HLOOKUP(IH98,'M10'!$C$5:$BX$13,($KA$141+1),FALSE)</f>
        <v>0.3</v>
      </c>
      <c r="II168" s="94">
        <f>HLOOKUP(II98,'M10'!$C$5:$BX$13,($KA$141+1),FALSE)</f>
        <v>0.3</v>
      </c>
      <c r="IJ168" s="94">
        <f>HLOOKUP(IJ98,'M10'!$C$5:$BX$13,($KA$141+1),FALSE)</f>
        <v>0.3</v>
      </c>
      <c r="IK168" s="94">
        <f>HLOOKUP(IK98,'M10'!$C$5:$BX$13,($KA$141+1),FALSE)</f>
        <v>0.3</v>
      </c>
      <c r="IL168" s="94">
        <f>HLOOKUP(IL98,'M10'!$C$5:$BX$13,($KA$141+1),FALSE)</f>
        <v>0.25</v>
      </c>
      <c r="IM168" s="94">
        <f>HLOOKUP(IM98,'M10'!$C$5:$BX$13,($KA$141+1),FALSE)</f>
        <v>0.25</v>
      </c>
      <c r="IN168" s="94">
        <f>HLOOKUP(IN98,'M10'!$C$5:$BX$13,($KA$141+1),FALSE)</f>
        <v>0.25</v>
      </c>
      <c r="IO168" s="94">
        <f>HLOOKUP(IO98,'M10'!$C$5:$BX$13,($KA$141+1),FALSE)</f>
        <v>0.25</v>
      </c>
      <c r="IP168" s="94">
        <f>HLOOKUP(IP98,'M10'!$C$5:$BX$13,($KA$141+1),FALSE)</f>
        <v>0.25</v>
      </c>
      <c r="IQ168" s="94">
        <f>HLOOKUP(IQ98,'M10'!$C$5:$BX$13,($KA$141+1),FALSE)</f>
        <v>0.25</v>
      </c>
      <c r="IR168" s="94">
        <f>HLOOKUP(IR98,'M10'!$C$5:$BX$13,($KA$141+1),FALSE)</f>
        <v>0.25</v>
      </c>
      <c r="IS168" s="94">
        <f>HLOOKUP(IS98,'M10'!$C$5:$BX$13,($KA$141+1),FALSE)</f>
        <v>0.25</v>
      </c>
      <c r="IT168" s="94">
        <f>HLOOKUP(IT98,'M10'!$C$5:$BX$13,($KA$141+1),FALSE)</f>
        <v>0.25</v>
      </c>
      <c r="IU168" s="94">
        <f>HLOOKUP(IU98,'M10'!$C$5:$BX$13,($KA$141+1),FALSE)</f>
        <v>0.25</v>
      </c>
      <c r="IV168" s="94">
        <f>HLOOKUP(IV98,'M10'!$C$5:$BX$13,($KA$141+1),FALSE)</f>
        <v>0.25</v>
      </c>
      <c r="IW168" s="94">
        <f>HLOOKUP(IW98,'M10'!$C$5:$BX$13,($KA$141+1),FALSE)</f>
        <v>0.25</v>
      </c>
      <c r="IX168" s="94">
        <f>HLOOKUP(IX98,'M10'!$C$5:$BX$13,($KA$141+1),FALSE)</f>
        <v>0.25</v>
      </c>
      <c r="IY168" s="94">
        <f>HLOOKUP(IY98,'M10'!$C$5:$BX$13,($KA$141+1),FALSE)</f>
        <v>0.25</v>
      </c>
      <c r="IZ168" s="94">
        <f>HLOOKUP(IZ98,'M10'!$C$5:$BX$13,($KA$141+1),FALSE)</f>
        <v>0.25</v>
      </c>
      <c r="JA168" s="94">
        <f>HLOOKUP(JA98,'M10'!$C$5:$BX$13,($KA$141+1),FALSE)</f>
        <v>0.25</v>
      </c>
      <c r="JB168" s="94">
        <f>HLOOKUP(JB98,'M10'!$C$5:$BX$13,($KA$141+1),FALSE)</f>
        <v>0.25</v>
      </c>
      <c r="JC168" s="94">
        <f>HLOOKUP(JC98,'M10'!$C$5:$BX$13,($KA$141+1),FALSE)</f>
        <v>0.25</v>
      </c>
      <c r="JD168" s="94">
        <f>HLOOKUP(JD98,'M10'!$C$5:$BX$13,($KA$141+1),FALSE)</f>
        <v>0.25</v>
      </c>
      <c r="JE168" s="94">
        <f>HLOOKUP(JE98,'M10'!$C$5:$BX$13,($KA$141+1),FALSE)</f>
        <v>0.25</v>
      </c>
      <c r="JF168" s="94">
        <f>HLOOKUP(JF98,'M10'!$C$5:$BX$13,($KA$141+1),FALSE)</f>
        <v>0.25</v>
      </c>
      <c r="JG168" s="94">
        <f>HLOOKUP(JG98,'M10'!$C$5:$BX$13,($KA$141+1),FALSE)</f>
        <v>0.25</v>
      </c>
      <c r="JH168" s="94">
        <f>HLOOKUP(JH98,'M10'!$C$5:$BX$13,($KA$141+1),FALSE)</f>
        <v>0.2</v>
      </c>
      <c r="JI168" s="94">
        <f>HLOOKUP(JI98,'M10'!$C$5:$BX$13,($KA$141+1),FALSE)</f>
        <v>0.2</v>
      </c>
      <c r="JJ168" s="94">
        <f>HLOOKUP(JJ98,'M10'!$C$5:$BX$13,($KA$141+1),FALSE)</f>
        <v>0.2</v>
      </c>
      <c r="JK168" s="94">
        <f>HLOOKUP(JK98,'M10'!$C$5:$BX$13,($KA$141+1),FALSE)</f>
        <v>0.2</v>
      </c>
      <c r="JL168" s="94">
        <f>HLOOKUP(JL98,'M10'!$C$5:$BX$13,($KA$141+1),FALSE)</f>
        <v>0.2</v>
      </c>
      <c r="JM168" s="94">
        <f>HLOOKUP(JM98,'M10'!$C$5:$BX$13,($KA$141+1),FALSE)</f>
        <v>0.2</v>
      </c>
      <c r="JN168" s="94">
        <f>HLOOKUP(JN98,'M10'!$C$5:$BX$13,($KA$141+1),FALSE)</f>
        <v>0.2</v>
      </c>
      <c r="JO168" s="94">
        <f>HLOOKUP(JO98,'M10'!$C$5:$BX$13,($KA$141+1),FALSE)</f>
        <v>0.2</v>
      </c>
      <c r="JP168" s="94">
        <f>HLOOKUP(JP98,'M10'!$C$5:$BX$13,($KA$141+1),FALSE)</f>
        <v>0.2</v>
      </c>
      <c r="JQ168" s="94">
        <f>HLOOKUP(JQ98,'M10'!$C$5:$BX$13,($KA$141+1),FALSE)</f>
        <v>0.2</v>
      </c>
      <c r="JR168" s="94">
        <f>HLOOKUP(JR98,'M10'!$C$5:$BX$13,($KA$141+1),FALSE)</f>
        <v>0.2</v>
      </c>
      <c r="JS168" s="94">
        <f>HLOOKUP(JS98,'M10'!$C$5:$BX$13,($KA$141+1),FALSE)</f>
        <v>0.2</v>
      </c>
      <c r="JT168" s="94">
        <f>HLOOKUP(JT98,'M10'!$C$5:$BX$13,($KA$141+1),FALSE)</f>
        <v>0.2</v>
      </c>
      <c r="JU168" s="94">
        <f>HLOOKUP(JU98,'M10'!$C$5:$BX$13,($KA$141+1),FALSE)</f>
        <v>0.2</v>
      </c>
      <c r="JV168" s="94">
        <f>HLOOKUP(JV98,'M10'!$C$5:$BX$13,($KA$141+1),FALSE)</f>
        <v>0.15</v>
      </c>
      <c r="JW168" s="94">
        <f>HLOOKUP(JW98,'M10'!$C$5:$BX$13,($KA$141+1),FALSE)</f>
        <v>0.15</v>
      </c>
      <c r="JX168" s="94">
        <f>HLOOKUP(JX98,'M10'!$C$5:$BX$13,($KA$141+1),FALSE)</f>
        <v>0.15</v>
      </c>
      <c r="JY168" s="94"/>
      <c r="JZ168" s="94"/>
      <c r="KA168" s="94"/>
      <c r="KH168" s="96">
        <v>30</v>
      </c>
      <c r="KI168" s="100">
        <f t="shared" ref="KI168:MJ168" si="931">SQRT((KI167^2) +(NG198^2) + 2*KI167*NG198*COS(KI227-KI67))</f>
        <v>159469.80438711736</v>
      </c>
      <c r="KJ168" s="100">
        <f t="shared" si="931"/>
        <v>147521.28169872536</v>
      </c>
      <c r="KK168" s="100">
        <f t="shared" si="931"/>
        <v>246804.67700859741</v>
      </c>
      <c r="KL168" s="100">
        <f t="shared" si="931"/>
        <v>217069.3446276371</v>
      </c>
      <c r="KM168" s="100">
        <f t="shared" si="931"/>
        <v>143540.51747330054</v>
      </c>
      <c r="KN168" s="100">
        <f t="shared" si="931"/>
        <v>166452.90012507048</v>
      </c>
      <c r="KO168" s="100">
        <f t="shared" si="931"/>
        <v>200281.35644548151</v>
      </c>
      <c r="KP168" s="100">
        <f t="shared" si="931"/>
        <v>206753.1674289681</v>
      </c>
      <c r="KQ168" s="100">
        <f t="shared" si="931"/>
        <v>215102.36972404635</v>
      </c>
      <c r="KR168" s="100">
        <f t="shared" si="931"/>
        <v>272075.25717714033</v>
      </c>
      <c r="KS168" s="100">
        <f t="shared" si="931"/>
        <v>248579.71795552864</v>
      </c>
      <c r="KT168" s="100">
        <f t="shared" si="931"/>
        <v>223553.55601049509</v>
      </c>
      <c r="KU168" s="100">
        <f t="shared" si="931"/>
        <v>247928.25046109786</v>
      </c>
      <c r="KV168" s="100">
        <f t="shared" si="931"/>
        <v>273181.15488227608</v>
      </c>
      <c r="KW168" s="100">
        <f t="shared" si="931"/>
        <v>264828.50087073765</v>
      </c>
      <c r="KX168" s="100">
        <f t="shared" si="931"/>
        <v>243775.0243505387</v>
      </c>
      <c r="KY168" s="100">
        <f t="shared" si="931"/>
        <v>218388.59570335507</v>
      </c>
      <c r="KZ168" s="100">
        <f t="shared" si="931"/>
        <v>199916.3026688252</v>
      </c>
      <c r="LA168" s="100">
        <f t="shared" si="931"/>
        <v>199916.3026688252</v>
      </c>
      <c r="LB168" s="100">
        <f t="shared" si="931"/>
        <v>210710.80895680527</v>
      </c>
      <c r="LC168" s="100">
        <f t="shared" si="931"/>
        <v>223429.68104509427</v>
      </c>
      <c r="LD168" s="100">
        <f t="shared" si="931"/>
        <v>234591.97462658782</v>
      </c>
      <c r="LE168" s="100">
        <f t="shared" si="931"/>
        <v>241924.60080258598</v>
      </c>
      <c r="LF168" s="100">
        <f t="shared" si="931"/>
        <v>244755.82191400934</v>
      </c>
      <c r="LG168" s="100">
        <f t="shared" si="931"/>
        <v>243298.80782572326</v>
      </c>
      <c r="LH168" s="100">
        <f t="shared" si="931"/>
        <v>238192.48325528868</v>
      </c>
      <c r="LI168" s="100">
        <f t="shared" si="931"/>
        <v>230447.40468121364</v>
      </c>
      <c r="LJ168" s="100">
        <f t="shared" si="931"/>
        <v>220003.80773466168</v>
      </c>
      <c r="LK168" s="100">
        <f t="shared" si="931"/>
        <v>208388.21073953659</v>
      </c>
      <c r="LL168" s="100">
        <f t="shared" si="931"/>
        <v>196306.81161618186</v>
      </c>
      <c r="LM168" s="100">
        <f t="shared" si="931"/>
        <v>184694.67284568551</v>
      </c>
      <c r="LN168" s="100">
        <f t="shared" si="931"/>
        <v>173440.81288484455</v>
      </c>
      <c r="LO168" s="100">
        <f t="shared" si="931"/>
        <v>163194.6912410325</v>
      </c>
      <c r="LP168" s="100">
        <f t="shared" si="931"/>
        <v>153693.92331737105</v>
      </c>
      <c r="LQ168" s="100">
        <f t="shared" si="931"/>
        <v>146314.28542777488</v>
      </c>
      <c r="LR168" s="100">
        <f t="shared" si="931"/>
        <v>140509.40221480551</v>
      </c>
      <c r="LS168" s="100">
        <f t="shared" si="931"/>
        <v>151698.23406975783</v>
      </c>
      <c r="LT168" s="100">
        <f t="shared" si="931"/>
        <v>189911.99927913499</v>
      </c>
      <c r="LU168" s="100">
        <f t="shared" si="931"/>
        <v>205940.21451897841</v>
      </c>
      <c r="LV168" s="100">
        <f t="shared" si="931"/>
        <v>215695.38564570775</v>
      </c>
      <c r="LW168" s="100">
        <f t="shared" si="931"/>
        <v>217186.65924622942</v>
      </c>
      <c r="LX168" s="100">
        <f t="shared" si="931"/>
        <v>214852.96171481066</v>
      </c>
      <c r="LY168" s="100">
        <f t="shared" si="931"/>
        <v>208696.74631680359</v>
      </c>
      <c r="LZ168" s="100">
        <f t="shared" si="931"/>
        <v>198683.19062925002</v>
      </c>
      <c r="MA168" s="100">
        <f t="shared" si="931"/>
        <v>190689.77238137144</v>
      </c>
      <c r="MB168" s="100">
        <f t="shared" si="931"/>
        <v>182405.68145460502</v>
      </c>
      <c r="MC168" s="100">
        <f t="shared" si="931"/>
        <v>173679.30196525002</v>
      </c>
      <c r="MD168" s="100">
        <f t="shared" si="931"/>
        <v>166625.54271251775</v>
      </c>
      <c r="ME168" s="100">
        <f t="shared" si="931"/>
        <v>160065.24705469314</v>
      </c>
      <c r="MF168" s="100">
        <f t="shared" si="931"/>
        <v>152398.8938522675</v>
      </c>
      <c r="MG168" s="100">
        <f t="shared" si="931"/>
        <v>144113.88428563328</v>
      </c>
      <c r="MH168" s="100">
        <f t="shared" si="931"/>
        <v>135232.09214061609</v>
      </c>
      <c r="MI168" s="100">
        <f t="shared" si="931"/>
        <v>124098.15008406856</v>
      </c>
      <c r="MJ168" s="100">
        <f t="shared" si="931"/>
        <v>115568.69768173996</v>
      </c>
      <c r="MK168" s="100"/>
      <c r="ML168" s="100"/>
      <c r="MM168" s="100"/>
      <c r="MN168" s="100"/>
      <c r="MO168" s="100"/>
      <c r="MP168" s="100"/>
      <c r="MQ168" s="100"/>
      <c r="MR168" s="100"/>
      <c r="MS168" s="100"/>
      <c r="MT168" s="100"/>
      <c r="MU168" s="100"/>
      <c r="MV168" s="100"/>
      <c r="MW168" s="100"/>
      <c r="MX168" s="100"/>
      <c r="MY168" s="100"/>
      <c r="MZ168" s="100"/>
      <c r="NA168" s="100"/>
      <c r="NG168" s="96">
        <f>HLOOKUP(NG98,'M10'!$C$5:$BX$13,($KG$271+1),FALSE)</f>
        <v>0.45</v>
      </c>
      <c r="NH168" s="96">
        <f>HLOOKUP(NH98,'M10'!$C$5:$BX$13,($KG$271+1),FALSE)</f>
        <v>0.3</v>
      </c>
      <c r="NI168" s="96">
        <f>HLOOKUP(NI98,'M10'!$C$5:$BX$13,($KG$271+1),FALSE)</f>
        <v>0.3</v>
      </c>
      <c r="NJ168" s="96">
        <f>HLOOKUP(NJ98,'M10'!$C$5:$BX$13,($KG$271+1),FALSE)</f>
        <v>0.25</v>
      </c>
      <c r="NK168" s="96">
        <f>HLOOKUP(NK98,'M10'!$C$5:$BX$13,($KG$271+1),FALSE)</f>
        <v>0.25</v>
      </c>
      <c r="NL168" s="96">
        <f>HLOOKUP(NL98,'M10'!$C$5:$BX$13,($KG$271+1),FALSE)</f>
        <v>0.25</v>
      </c>
      <c r="NM168" s="96">
        <f>HLOOKUP(NM98,'M10'!$C$5:$BX$13,($KG$271+1),FALSE)</f>
        <v>0.2</v>
      </c>
      <c r="NN168" s="96">
        <f>HLOOKUP(NN98,'M10'!$C$5:$BX$13,($KG$271+1),FALSE)</f>
        <v>0.2</v>
      </c>
      <c r="NO168" s="96">
        <f>HLOOKUP(NO98,'M10'!$C$5:$BX$13,($KG$271+1),FALSE)</f>
        <v>0.2</v>
      </c>
      <c r="NP168" s="96">
        <f>HLOOKUP(NP98,'M10'!$C$5:$BX$13,($KG$271+1),FALSE)</f>
        <v>0.2</v>
      </c>
      <c r="NQ168" s="96">
        <f>HLOOKUP(NQ98,'M10'!$C$5:$BX$13,($KG$271+1),FALSE)</f>
        <v>0.2</v>
      </c>
      <c r="NR168" s="96">
        <f>HLOOKUP(NR98,'M10'!$C$5:$BX$13,($KG$271+1),FALSE)</f>
        <v>0.2</v>
      </c>
      <c r="NS168" s="96">
        <f>HLOOKUP(NS98,'M10'!$C$5:$BX$13,($KG$271+1),FALSE)</f>
        <v>0.2</v>
      </c>
      <c r="NT168" s="96">
        <f>HLOOKUP(NT98,'M10'!$C$5:$BX$13,($KG$271+1),FALSE)</f>
        <v>0.2</v>
      </c>
      <c r="NU168" s="96">
        <f>HLOOKUP(NU98,'M10'!$C$5:$BX$13,($KG$271+1),FALSE)</f>
        <v>0.2</v>
      </c>
      <c r="NV168" s="96">
        <f>HLOOKUP(NV98,'M10'!$C$5:$BX$13,($KG$271+1),FALSE)</f>
        <v>0.1</v>
      </c>
      <c r="NW168" s="96">
        <f>HLOOKUP(NW98,'M10'!$C$5:$BX$13,($KG$271+1),FALSE)</f>
        <v>0.1</v>
      </c>
      <c r="NX168" s="96">
        <f>HLOOKUP(NX98,'M10'!$C$5:$BX$13,($KG$271+1),FALSE)</f>
        <v>0.1</v>
      </c>
      <c r="NY168" s="96">
        <f>HLOOKUP(NY98,'M10'!$C$5:$BX$13,($KG$271+1),FALSE)</f>
        <v>0.1</v>
      </c>
      <c r="NZ168" s="96">
        <f>HLOOKUP(NZ98,'M10'!$C$5:$BX$13,($KG$271+1),FALSE)</f>
        <v>0.1</v>
      </c>
      <c r="OA168" s="96">
        <f>HLOOKUP(OA98,'M10'!$C$5:$BX$13,($KG$271+1),FALSE)</f>
        <v>0.1</v>
      </c>
      <c r="OB168" s="96">
        <f>HLOOKUP(OB98,'M10'!$C$5:$BX$13,($KG$271+1),FALSE)</f>
        <v>0.1</v>
      </c>
      <c r="OC168" s="96">
        <f>HLOOKUP(OC98,'M10'!$C$5:$BX$13,($KG$271+1),FALSE)</f>
        <v>0.1</v>
      </c>
      <c r="OD168" s="96">
        <f>HLOOKUP(OD98,'M10'!$C$5:$BX$13,($KG$271+1),FALSE)</f>
        <v>0.1</v>
      </c>
      <c r="OE168" s="96">
        <f>HLOOKUP(OE98,'M10'!$C$5:$BX$13,($KG$271+1),FALSE)</f>
        <v>0.1</v>
      </c>
      <c r="OF168" s="96">
        <f>HLOOKUP(OF98,'M10'!$C$5:$BX$13,($KG$271+1),FALSE)</f>
        <v>0.1</v>
      </c>
      <c r="OG168" s="96">
        <f>HLOOKUP(OG98,'M10'!$C$5:$BX$13,($KG$271+1),FALSE)</f>
        <v>0.1</v>
      </c>
      <c r="OH168" s="96">
        <f>HLOOKUP(OH98,'M10'!$C$5:$BX$13,($KG$271+1),FALSE)</f>
        <v>0.1</v>
      </c>
      <c r="OI168" s="96">
        <f>HLOOKUP(OI98,'M10'!$C$5:$BX$13,($KG$271+1),FALSE)</f>
        <v>0.1</v>
      </c>
      <c r="OJ168" s="96">
        <f>HLOOKUP(OJ98,'M10'!$C$5:$BX$13,($KG$271+1),FALSE)</f>
        <v>0.1</v>
      </c>
      <c r="OK168" s="96">
        <f>HLOOKUP(OK98,'M10'!$C$5:$BX$13,($KG$271+1),FALSE)</f>
        <v>0.1</v>
      </c>
      <c r="OL168" s="96">
        <f>HLOOKUP(OL98,'M10'!$C$5:$BX$13,($KG$271+1),FALSE)</f>
        <v>0.1</v>
      </c>
      <c r="OM168" s="96">
        <f>HLOOKUP(OM98,'M10'!$C$5:$BX$13,($KG$271+1),FALSE)</f>
        <v>0.1</v>
      </c>
      <c r="ON168" s="96">
        <f>HLOOKUP(ON98,'M10'!$C$5:$BX$13,($KG$271+1),FALSE)</f>
        <v>0.1</v>
      </c>
      <c r="OO168" s="96">
        <f>HLOOKUP(OO98,'M10'!$C$5:$BX$13,($KG$271+1),FALSE)</f>
        <v>0.1</v>
      </c>
      <c r="OP168" s="96">
        <f>HLOOKUP(OP98,'M10'!$C$5:$BX$13,($KG$271+1),FALSE)</f>
        <v>0.1</v>
      </c>
      <c r="OQ168" s="96">
        <f>HLOOKUP(OQ98,'M10'!$C$5:$BX$13,($KG$271+1),FALSE)</f>
        <v>0.1</v>
      </c>
      <c r="OR168" s="96">
        <f>HLOOKUP(OR98,'M10'!$C$5:$BX$13,($KG$271+1),FALSE)</f>
        <v>0.1</v>
      </c>
      <c r="OS168" s="96">
        <f>HLOOKUP(OS98,'M10'!$C$5:$BX$13,($KG$271+1),FALSE)</f>
        <v>0.1</v>
      </c>
      <c r="OT168" s="96">
        <f>HLOOKUP(OT98,'M10'!$C$5:$BX$13,($KG$271+1),FALSE)</f>
        <v>0.1</v>
      </c>
      <c r="OU168" s="96">
        <f>HLOOKUP(OU98,'M10'!$C$5:$BX$13,($KG$271+1),FALSE)</f>
        <v>0.1</v>
      </c>
      <c r="OV168" s="96">
        <f>HLOOKUP(OV98,'M10'!$C$5:$BX$13,($KG$271+1),FALSE)</f>
        <v>0.1</v>
      </c>
      <c r="OW168" s="96">
        <f>HLOOKUP(OW98,'M10'!$C$5:$BX$13,($KG$271+1),FALSE)</f>
        <v>0.1</v>
      </c>
      <c r="OX168" s="96">
        <f>HLOOKUP(OX98,'M10'!$C$5:$BX$13,($KG$271+1),FALSE)</f>
        <v>0.1</v>
      </c>
      <c r="OY168" s="96">
        <f>HLOOKUP(OY98,'M10'!$C$5:$BX$13,($KG$271+1),FALSE)</f>
        <v>0.1</v>
      </c>
      <c r="OZ168" s="96">
        <f>HLOOKUP(OZ98,'M10'!$C$5:$BX$13,($KG$271+1),FALSE)</f>
        <v>0.1</v>
      </c>
      <c r="PA168" s="96">
        <f>HLOOKUP(PA98,'M10'!$C$5:$BX$13,($KG$271+1),FALSE)</f>
        <v>0.1</v>
      </c>
      <c r="PB168" s="96">
        <f>HLOOKUP(PB98,'M10'!$C$5:$BX$13,($KG$271+1),FALSE)</f>
        <v>0.1</v>
      </c>
      <c r="PC168" s="96">
        <f>HLOOKUP(PC98,'M10'!$C$5:$BX$13,($KG$271+1),FALSE)</f>
        <v>0.1</v>
      </c>
      <c r="PD168" s="96">
        <f>HLOOKUP(PD98,'M10'!$C$5:$BX$13,($KG$271+1),FALSE)</f>
        <v>0.1</v>
      </c>
      <c r="PE168" s="96">
        <f>HLOOKUP(PE98,'M10'!$C$5:$BX$13,($KG$271+1),FALSE)</f>
        <v>0.1</v>
      </c>
      <c r="PF168" s="96">
        <f>HLOOKUP(PF98,'M10'!$C$5:$BX$13,($KG$271+1),FALSE)</f>
        <v>0.1</v>
      </c>
      <c r="PG168" s="96">
        <f>HLOOKUP(PG98,'M10'!$C$5:$BX$13,($KG$271+1),FALSE)</f>
        <v>0.1</v>
      </c>
      <c r="PH168" s="96">
        <f>HLOOKUP(PH98,'M10'!$C$5:$BX$13,($KG$271+1),FALSE)</f>
        <v>0.1</v>
      </c>
    </row>
    <row r="169" spans="1:427" x14ac:dyDescent="0.2">
      <c r="A169" s="92"/>
      <c r="B169" s="92"/>
      <c r="C169" s="92"/>
      <c r="D169" s="98"/>
      <c r="E169" s="98"/>
      <c r="F169" s="98"/>
      <c r="G169" s="98"/>
      <c r="H169" s="98"/>
      <c r="I169" s="98"/>
      <c r="J169" s="98"/>
      <c r="K169" s="98"/>
      <c r="L169" s="98"/>
      <c r="M169" s="98"/>
      <c r="N169" s="98"/>
      <c r="O169" s="98"/>
      <c r="P169" s="98"/>
      <c r="Q169" s="98"/>
      <c r="R169" s="98"/>
      <c r="S169" s="98"/>
      <c r="T169" s="98"/>
      <c r="U169" s="98"/>
      <c r="V169" s="98"/>
      <c r="W169" s="98"/>
      <c r="X169" s="98"/>
      <c r="Y169" s="98"/>
      <c r="Z169" s="98"/>
      <c r="AA169" s="98"/>
      <c r="AB169" s="98"/>
      <c r="AC169" s="98"/>
      <c r="AD169" s="98"/>
      <c r="AE169" s="98"/>
      <c r="AF169" s="98"/>
      <c r="AG169" s="98"/>
      <c r="AH169" s="98"/>
      <c r="AI169" s="98"/>
      <c r="AJ169" s="98"/>
      <c r="AK169" s="98"/>
      <c r="AL169" s="98"/>
      <c r="AM169" s="98"/>
      <c r="AN169" s="98"/>
      <c r="AO169" s="98"/>
      <c r="AP169" s="98"/>
      <c r="AQ169" s="98"/>
      <c r="AR169" s="98"/>
      <c r="AS169" s="98"/>
      <c r="AT169" s="98"/>
      <c r="AU169" s="98"/>
      <c r="AV169" s="98"/>
      <c r="AW169" s="98"/>
      <c r="AX169" s="98"/>
      <c r="AY169" s="98"/>
      <c r="AZ169" s="98"/>
      <c r="BA169" s="98"/>
      <c r="BB169" s="98"/>
      <c r="BC169" s="98"/>
      <c r="BD169" s="98"/>
      <c r="BE169" s="98"/>
      <c r="BF169" s="98"/>
      <c r="BG169" s="98"/>
      <c r="BH169" s="98"/>
      <c r="BI169" s="98"/>
      <c r="BJ169" s="98"/>
      <c r="BK169" s="98"/>
      <c r="BL169" s="98"/>
      <c r="BM169" s="98"/>
      <c r="BN169" s="98"/>
      <c r="BO169" s="98"/>
      <c r="BP169" s="98"/>
      <c r="BQ169" s="98"/>
      <c r="BR169" s="98"/>
      <c r="BS169" s="98"/>
      <c r="BT169" s="98"/>
      <c r="BU169" s="98"/>
      <c r="BV169" s="98"/>
      <c r="BW169" s="98"/>
      <c r="BX169" s="98"/>
      <c r="BY169" s="98">
        <v>1</v>
      </c>
      <c r="BZ169" s="98">
        <f t="shared" ref="BZ169:BZ187" si="932">D69*BZ139</f>
        <v>99119.482722443514</v>
      </c>
      <c r="CA169" s="98">
        <f t="shared" ref="CA169:CA187" si="933">E69*CA139</f>
        <v>93764.982867493978</v>
      </c>
      <c r="CB169" s="98">
        <f t="shared" ref="CB169:CB187" si="934">F69*CB139</f>
        <v>91398.455206416736</v>
      </c>
      <c r="CC169" s="98">
        <f t="shared" ref="CC169:CC187" si="935">G69*CC139</f>
        <v>88102.740738531036</v>
      </c>
      <c r="CD169" s="98">
        <f t="shared" ref="CD169:CD187" si="936">H69*CD139</f>
        <v>80634.235248079873</v>
      </c>
      <c r="CE169" s="98">
        <f t="shared" ref="CE169:CE187" si="937">I69*CE139</f>
        <v>78310.20396904544</v>
      </c>
      <c r="CF169" s="98">
        <f t="shared" ref="CF169:CF187" si="938">J69*CF139</f>
        <v>72412.343869203221</v>
      </c>
      <c r="CG169" s="98">
        <f t="shared" ref="CG169:CG187" si="939">K69*CG139</f>
        <v>70812.155836913298</v>
      </c>
      <c r="CH169" s="98">
        <f t="shared" ref="CH169:CH187" si="940">L69*CH139</f>
        <v>66067.481273410245</v>
      </c>
      <c r="CI169" s="98">
        <f t="shared" ref="CI169:CI187" si="941">M69*CI139</f>
        <v>61882.586216349475</v>
      </c>
      <c r="CJ169" s="98">
        <f t="shared" ref="CJ169:CJ187" si="942">N69*CJ139</f>
        <v>58170.066998042981</v>
      </c>
      <c r="CK169" s="98">
        <f t="shared" ref="CK169:CK187" si="943">O69*CK139</f>
        <v>54858.435623534147</v>
      </c>
      <c r="CL169" s="98">
        <f t="shared" ref="CL169:CL187" si="944">P69*CL139</f>
        <v>51889.042774944559</v>
      </c>
      <c r="CM169" s="98">
        <f t="shared" ref="CM169:CM187" si="945">Q69*CM139</f>
        <v>49213.554590725558</v>
      </c>
      <c r="CN169" s="98">
        <f t="shared" ref="CN169:CN187" si="946">R69*CN139</f>
        <v>46791.927253600676</v>
      </c>
      <c r="CO169" s="98">
        <f t="shared" ref="CO169:CO187" si="947">S69*CO139</f>
        <v>44590.797110280349</v>
      </c>
      <c r="CP169" s="98">
        <f t="shared" ref="CP169:CP187" si="948">T69*CP139</f>
        <v>42582.205527215054</v>
      </c>
      <c r="CQ169" s="98">
        <f t="shared" ref="CQ169:CQ187" si="949">U69*CQ139</f>
        <v>40742.588658021821</v>
      </c>
      <c r="CR169" s="98">
        <f t="shared" ref="CR169:CR187" si="950">V69*CR139</f>
        <v>40742.588658021821</v>
      </c>
      <c r="CS169" s="98">
        <f t="shared" ref="CS169:CS187" si="951">W69*CS139</f>
        <v>38092.14108163763</v>
      </c>
      <c r="CT169" s="98">
        <f t="shared" ref="CT169:CT187" si="952">X69*CT139</f>
        <v>36889.213054308646</v>
      </c>
      <c r="CU169" s="98">
        <f t="shared" ref="CU169:CU187" si="953">Y69*CU139</f>
        <v>35758.315169254362</v>
      </c>
      <c r="CV169" s="98">
        <f t="shared" ref="CV169:CV187" si="954">Z69*CV139</f>
        <v>34693.305269372417</v>
      </c>
      <c r="CW169" s="98">
        <f t="shared" ref="CW169:CW187" si="955">AA69*CW139</f>
        <v>33688.704465919771</v>
      </c>
      <c r="CX169" s="98">
        <f t="shared" ref="CX169:CX187" si="956">AB69*CX139</f>
        <v>32739.61216258963</v>
      </c>
      <c r="CY169" s="98">
        <f t="shared" ref="CY169:CY187" si="957">AC69*CY139</f>
        <v>31841.633453004797</v>
      </c>
      <c r="CZ169" s="98">
        <f t="shared" ref="CZ169:CZ187" si="958">AD69*CZ139</f>
        <v>30990.816909314468</v>
      </c>
      <c r="DA169" s="98">
        <f t="shared" ref="DA169:DA187" si="959">AE69*DA139</f>
        <v>30183.601119148374</v>
      </c>
      <c r="DB169" s="98">
        <f t="shared" ref="DB169:DB187" si="960">AF69*DB139</f>
        <v>29416.768607446393</v>
      </c>
      <c r="DC169" s="98">
        <f t="shared" ref="DC169:DC187" si="961">AG69*DC139</f>
        <v>28687.406009266528</v>
      </c>
      <c r="DD169" s="98">
        <f t="shared" ref="DD169:DD187" si="962">AH69*DD139</f>
        <v>27992.869548508868</v>
      </c>
      <c r="DE169" s="98">
        <f t="shared" ref="DE169:DE187" si="963">AI69*DE139</f>
        <v>27330.755032984107</v>
      </c>
      <c r="DF169" s="98">
        <f t="shared" ref="DF169:DF187" si="964">AJ69*DF139</f>
        <v>26698.871704490171</v>
      </c>
      <c r="DG169" s="98">
        <f t="shared" ref="DG169:DG187" si="965">AK69*DG139</f>
        <v>26095.219388519279</v>
      </c>
      <c r="DH169" s="98">
        <f t="shared" ref="DH169:DH187" si="966">AL69*DH139</f>
        <v>25517.96847595647</v>
      </c>
      <c r="DI169" s="98">
        <f t="shared" ref="DI169:DI187" si="967">AM69*DI139</f>
        <v>24965.442341950707</v>
      </c>
      <c r="DJ169" s="98">
        <f t="shared" ref="DJ169:DJ187" si="968">AN69*DJ139</f>
        <v>25010.911202492654</v>
      </c>
      <c r="DK169" s="98">
        <f t="shared" ref="DK169:DK187" si="969">AO69*DK139</f>
        <v>24201.890779798221</v>
      </c>
      <c r="DL169" s="98">
        <f t="shared" ref="DL169:DL187" si="970">AP69*DL139</f>
        <v>23813.986475036909</v>
      </c>
      <c r="DM169" s="98">
        <f t="shared" ref="DM169:DM187" si="971">AQ69*DM139</f>
        <v>23436.681905037924</v>
      </c>
      <c r="DN169" s="98">
        <f t="shared" ref="DN169:DN187" si="972">AR69*DN139</f>
        <v>23069.633317048563</v>
      </c>
      <c r="DO169" s="98">
        <f t="shared" ref="DO169:DO187" si="973">AS69*DO139</f>
        <v>22712.505272702652</v>
      </c>
      <c r="DP169" s="98">
        <f t="shared" ref="DP169:DP187" si="974">AT69*DP139</f>
        <v>22364.971116668734</v>
      </c>
      <c r="DQ169" s="98">
        <f t="shared" ref="DQ169:DQ187" si="975">AU69*DQ139</f>
        <v>22026.713308689941</v>
      </c>
      <c r="DR169" s="98">
        <f t="shared" ref="DR169:DR187" si="976">AV69*DR139</f>
        <v>21697.423640808305</v>
      </c>
      <c r="DS169" s="98">
        <f t="shared" ref="DS169:DS187" si="977">AW69*DS139</f>
        <v>21376.803358544446</v>
      </c>
      <c r="DT169" s="98">
        <f t="shared" ref="DT169:DT187" si="978">AX69*DT139</f>
        <v>21064.563202167235</v>
      </c>
      <c r="DU169" s="98">
        <f t="shared" ref="DU169:DU187" si="979">AY69*DU139</f>
        <v>20760.423381893477</v>
      </c>
      <c r="DV169" s="98">
        <f t="shared" ref="DV169:DV187" si="980">AZ69*DV139</f>
        <v>20464.113498864765</v>
      </c>
      <c r="DW169" s="98">
        <f t="shared" ref="DW169:DW187" si="981">BA69*DW139</f>
        <v>20175.372422021366</v>
      </c>
      <c r="DX169" s="98">
        <f t="shared" ref="DX169:DX187" si="982">BB69*DX139</f>
        <v>19893.948129498127</v>
      </c>
      <c r="DY169" s="98">
        <f t="shared" ref="DY169:DY187" si="983">BC69*DY139</f>
        <v>19619.597521876083</v>
      </c>
      <c r="DZ169" s="98">
        <f t="shared" ref="DZ169:DZ187" si="984">BD69*DZ139</f>
        <v>19352.08621350961</v>
      </c>
      <c r="EA169" s="98">
        <f t="shared" ref="EA169:EA187" si="985">BE69*EA139</f>
        <v>19091.18830718931</v>
      </c>
      <c r="EB169" s="98"/>
      <c r="EC169" s="98"/>
      <c r="ED169" s="98"/>
      <c r="EE169" s="98"/>
      <c r="EF169" s="98"/>
      <c r="EG169" s="98"/>
      <c r="EH169" s="98"/>
      <c r="EI169" s="98"/>
      <c r="EJ169" s="98"/>
      <c r="EK169" s="98"/>
      <c r="EL169" s="98"/>
      <c r="EM169" s="98"/>
      <c r="EN169" s="98"/>
      <c r="EO169" s="98"/>
      <c r="EP169" s="98"/>
      <c r="EU169" s="94"/>
      <c r="EV169" s="94"/>
      <c r="EW169" s="94"/>
      <c r="EX169" s="94"/>
      <c r="EY169" s="99"/>
      <c r="EZ169" s="99"/>
      <c r="FA169" s="99"/>
      <c r="FB169" s="99"/>
      <c r="FC169" s="99"/>
      <c r="FD169" s="99"/>
      <c r="FE169" s="99"/>
      <c r="FF169" s="99"/>
      <c r="FG169" s="99"/>
      <c r="FH169" s="99"/>
      <c r="FI169" s="99"/>
      <c r="FJ169" s="99"/>
      <c r="FK169" s="99"/>
      <c r="FL169" s="99"/>
      <c r="FM169" s="99"/>
      <c r="FN169" s="99"/>
      <c r="FO169" s="99"/>
      <c r="FP169" s="99"/>
      <c r="FQ169" s="99"/>
      <c r="FR169" s="99"/>
      <c r="FS169" s="99"/>
      <c r="FT169" s="99"/>
      <c r="FU169" s="99"/>
      <c r="FV169" s="99"/>
      <c r="FW169" s="99"/>
      <c r="FX169" s="99"/>
      <c r="FY169" s="99"/>
      <c r="FZ169" s="99"/>
      <c r="GA169" s="99"/>
      <c r="GB169" s="99"/>
      <c r="GC169" s="99"/>
      <c r="GD169" s="99"/>
      <c r="GE169" s="99"/>
      <c r="GF169" s="99"/>
      <c r="GG169" s="99"/>
      <c r="GH169" s="99"/>
      <c r="GI169" s="99"/>
      <c r="GJ169" s="99"/>
      <c r="GK169" s="99"/>
      <c r="GL169" s="99"/>
      <c r="GM169" s="99"/>
      <c r="GN169" s="99"/>
      <c r="GO169" s="99"/>
      <c r="GP169" s="99"/>
      <c r="GQ169" s="99"/>
      <c r="GR169" s="99"/>
      <c r="GS169" s="99"/>
      <c r="GT169" s="99"/>
      <c r="GU169" s="99"/>
      <c r="GV169" s="99"/>
      <c r="GW169" s="99"/>
      <c r="GX169" s="99"/>
      <c r="GY169" s="99"/>
      <c r="GZ169" s="99"/>
      <c r="HA169" s="99"/>
      <c r="HB169" s="99"/>
      <c r="HC169" s="99"/>
      <c r="HD169" s="99"/>
      <c r="HE169" s="99"/>
      <c r="HF169" s="99"/>
      <c r="HG169" s="99"/>
      <c r="HH169" s="99"/>
      <c r="HI169" s="99"/>
      <c r="HJ169" s="99"/>
      <c r="HK169" s="99"/>
      <c r="HL169" s="99"/>
      <c r="HM169" s="99"/>
      <c r="HN169" s="99"/>
      <c r="HO169" s="99"/>
      <c r="HP169" s="99"/>
      <c r="HQ169" s="99"/>
      <c r="HR169" s="99"/>
      <c r="HS169" s="99"/>
      <c r="HT169" s="99"/>
      <c r="HU169" s="99"/>
      <c r="HV169" s="99">
        <v>1</v>
      </c>
      <c r="HW169" s="99">
        <f t="shared" ref="HW169:HW191" si="986">EY69*HW139</f>
        <v>43729.18355401919</v>
      </c>
      <c r="HX169" s="99">
        <f t="shared" ref="HX169:HX191" si="987">EZ69*HX139</f>
        <v>71213.911038603008</v>
      </c>
      <c r="HY169" s="99">
        <f t="shared" ref="HY169:HY191" si="988">FA69*HY139</f>
        <v>75269.316052343202</v>
      </c>
      <c r="HZ169" s="99">
        <f t="shared" ref="HZ169:HZ191" si="989">FB69*HZ139</f>
        <v>78313.5473231387</v>
      </c>
      <c r="IA169" s="99">
        <f t="shared" ref="IA169:IA191" si="990">FC69*IA139</f>
        <v>71674.875776071</v>
      </c>
      <c r="IB169" s="99">
        <f t="shared" ref="IB169:IB191" si="991">FD69*IB139</f>
        <v>70067.024603882761</v>
      </c>
      <c r="IC169" s="99">
        <f t="shared" ref="IC169:IC191" si="992">FE69*IC139</f>
        <v>64789.991882971306</v>
      </c>
      <c r="ID169" s="99">
        <f t="shared" ref="ID169:ID191" si="993">FF69*ID139</f>
        <v>63730.940253221968</v>
      </c>
      <c r="IE169" s="99">
        <f t="shared" ref="IE169:IE191" si="994">FG69*IE139</f>
        <v>59460.733146069222</v>
      </c>
      <c r="IF169" s="99">
        <f t="shared" ref="IF169:IF191" si="995">FH69*IF139</f>
        <v>55694.32759471453</v>
      </c>
      <c r="IG169" s="99">
        <f t="shared" ref="IG169:IG191" si="996">FI69*IG139</f>
        <v>52353.060298238684</v>
      </c>
      <c r="IH169" s="99">
        <f t="shared" ref="IH169:IH191" si="997">FJ69*IH139</f>
        <v>52115.513842357439</v>
      </c>
      <c r="II169" s="99">
        <f t="shared" ref="II169:II191" si="998">FK69*II139</f>
        <v>49294.590636197332</v>
      </c>
      <c r="IJ169" s="99">
        <f t="shared" ref="IJ169:IJ191" si="999">FL69*IJ139</f>
        <v>46752.876861189281</v>
      </c>
      <c r="IK169" s="99">
        <f t="shared" ref="IK169:IK191" si="1000">FM69*IK139</f>
        <v>44452.330890920639</v>
      </c>
      <c r="IL169" s="99">
        <f t="shared" ref="IL169:IL191" si="1001">FN69*IL139</f>
        <v>42361.257254766329</v>
      </c>
      <c r="IM169" s="99">
        <f t="shared" ref="IM169:IM191" si="1002">FO69*IM139</f>
        <v>40453.095250854298</v>
      </c>
      <c r="IN169" s="99">
        <f t="shared" ref="IN169:IN191" si="1003">FP69*IN139</f>
        <v>40742.588658021821</v>
      </c>
      <c r="IO169" s="99">
        <f t="shared" ref="IO169:IO191" si="1004">FQ69*IO139</f>
        <v>40742.588658021821</v>
      </c>
      <c r="IP169" s="99">
        <f t="shared" ref="IP169:IP191" si="1005">FR69*IP139</f>
        <v>38092.14108163763</v>
      </c>
      <c r="IQ169" s="99">
        <f t="shared" ref="IQ169:IQ191" si="1006">FS69*IQ139</f>
        <v>36889.213054308646</v>
      </c>
      <c r="IR169" s="99">
        <f t="shared" ref="IR169:IR191" si="1007">FT69*IR139</f>
        <v>35758.315169254362</v>
      </c>
      <c r="IS169" s="99">
        <f t="shared" ref="IS169:IS191" si="1008">FU69*IS139</f>
        <v>34693.305269372417</v>
      </c>
      <c r="IT169" s="99">
        <f t="shared" ref="IT169:IT191" si="1009">FV69*IT139</f>
        <v>33688.704465919771</v>
      </c>
      <c r="IU169" s="99">
        <f t="shared" ref="IU169:IU191" si="1010">FW69*IU139</f>
        <v>32739.61216258963</v>
      </c>
      <c r="IV169" s="99">
        <f t="shared" ref="IV169:IV191" si="1011">FX69*IV139</f>
        <v>31841.633453004797</v>
      </c>
      <c r="IW169" s="99">
        <f t="shared" ref="IW169:IW191" si="1012">FY69*IW139</f>
        <v>30990.816909314468</v>
      </c>
      <c r="IX169" s="99">
        <f t="shared" ref="IX169:IX191" si="1013">FZ69*IX139</f>
        <v>30183.601119148374</v>
      </c>
      <c r="IY169" s="99">
        <f t="shared" ref="IY169:IY191" si="1014">GA69*IY139</f>
        <v>29416.768607446393</v>
      </c>
      <c r="IZ169" s="99">
        <f t="shared" ref="IZ169:IZ191" si="1015">GB69*IZ139</f>
        <v>28687.406009266528</v>
      </c>
      <c r="JA169" s="99">
        <f t="shared" ref="JA169:JA191" si="1016">GC69*JA139</f>
        <v>27992.869548508868</v>
      </c>
      <c r="JB169" s="99">
        <f t="shared" ref="JB169:JB191" si="1017">GD69*JB139</f>
        <v>27330.755032984107</v>
      </c>
      <c r="JC169" s="99">
        <f t="shared" ref="JC169:JC191" si="1018">GE69*JC139</f>
        <v>26698.871704490171</v>
      </c>
      <c r="JD169" s="99">
        <f t="shared" ref="JD169:JD191" si="1019">GF69*JD139</f>
        <v>26095.219388519279</v>
      </c>
      <c r="JE169" s="99">
        <f t="shared" ref="JE169:JE191" si="1020">GG69*JE139</f>
        <v>25517.96847595647</v>
      </c>
      <c r="JF169" s="99">
        <f t="shared" ref="JF169:JF191" si="1021">GH69*JF139</f>
        <v>24965.442341950707</v>
      </c>
      <c r="JG169" s="99">
        <f t="shared" ref="JG169:JG191" si="1022">GI69*JG139</f>
        <v>25010.911202492654</v>
      </c>
      <c r="JH169" s="99">
        <f t="shared" ref="JH169:JH191" si="1023">GJ69*JH139</f>
        <v>24201.890779798221</v>
      </c>
      <c r="JI169" s="99">
        <f t="shared" ref="JI169:JI191" si="1024">GK69*JI139</f>
        <v>23813.986475036909</v>
      </c>
      <c r="JJ169" s="99">
        <f t="shared" ref="JJ169:JJ191" si="1025">GL69*JJ139</f>
        <v>23436.681905037924</v>
      </c>
      <c r="JK169" s="99">
        <f t="shared" ref="JK169:JK191" si="1026">GM69*JK139</f>
        <v>23069.633317048563</v>
      </c>
      <c r="JL169" s="99">
        <f t="shared" ref="JL169:JL191" si="1027">GN69*JL139</f>
        <v>22712.505272702652</v>
      </c>
      <c r="JM169" s="99">
        <f t="shared" ref="JM169:JM191" si="1028">GO69*JM139</f>
        <v>22364.971116668734</v>
      </c>
      <c r="JN169" s="99">
        <f t="shared" ref="JN169:JN191" si="1029">GP69*JN139</f>
        <v>22026.713308689941</v>
      </c>
      <c r="JO169" s="99">
        <f t="shared" ref="JO169:JO191" si="1030">GQ69*JO139</f>
        <v>21697.423640808305</v>
      </c>
      <c r="JP169" s="99">
        <f t="shared" ref="JP169:JP191" si="1031">GR69*JP139</f>
        <v>21376.803358544446</v>
      </c>
      <c r="JQ169" s="99">
        <f t="shared" ref="JQ169:JQ191" si="1032">GS69*JQ139</f>
        <v>21064.563202167235</v>
      </c>
      <c r="JR169" s="99">
        <f t="shared" ref="JR169:JR191" si="1033">GT69*JR139</f>
        <v>20760.423381893477</v>
      </c>
      <c r="JS169" s="99">
        <f t="shared" ref="JS169:JS191" si="1034">GU69*JS139</f>
        <v>20464.113498864765</v>
      </c>
      <c r="JT169" s="99">
        <f t="shared" ref="JT169:JT191" si="1035">GV69*JT139</f>
        <v>20175.372422021366</v>
      </c>
      <c r="JU169" s="99">
        <f t="shared" ref="JU169:JU191" si="1036">GW69*JU139</f>
        <v>19893.948129498127</v>
      </c>
      <c r="JV169" s="99">
        <f t="shared" ref="JV169:JV191" si="1037">GX69*JV139</f>
        <v>19619.597521876083</v>
      </c>
      <c r="JW169" s="99">
        <f t="shared" ref="JW169:JW191" si="1038">GY69*JW139</f>
        <v>19352.08621350961</v>
      </c>
      <c r="JX169" s="99">
        <f t="shared" ref="JX169:JX191" si="1039">GZ69*JX139</f>
        <v>19091.18830718931</v>
      </c>
      <c r="JY169" s="99"/>
      <c r="JZ169" s="99"/>
      <c r="KA169" s="99"/>
      <c r="KI169" s="100"/>
      <c r="KJ169" s="100"/>
      <c r="KK169" s="100"/>
      <c r="KL169" s="100"/>
      <c r="KM169" s="100"/>
      <c r="KN169" s="100"/>
      <c r="KO169" s="100"/>
      <c r="KP169" s="100"/>
      <c r="KQ169" s="100"/>
      <c r="KR169" s="100"/>
      <c r="KS169" s="100"/>
      <c r="KT169" s="100"/>
      <c r="KU169" s="100"/>
      <c r="KV169" s="100"/>
      <c r="KW169" s="100"/>
      <c r="KX169" s="100"/>
      <c r="KY169" s="100"/>
      <c r="KZ169" s="100"/>
      <c r="LA169" s="100"/>
      <c r="LB169" s="100"/>
      <c r="LC169" s="100"/>
      <c r="LD169" s="100"/>
      <c r="LE169" s="100"/>
      <c r="LF169" s="100"/>
      <c r="LG169" s="100"/>
      <c r="LH169" s="100"/>
      <c r="LI169" s="100"/>
      <c r="LJ169" s="100"/>
      <c r="LK169" s="100"/>
      <c r="LL169" s="100"/>
      <c r="LM169" s="100"/>
      <c r="LN169" s="100"/>
      <c r="LO169" s="100"/>
      <c r="LP169" s="100"/>
      <c r="LQ169" s="100"/>
      <c r="LR169" s="100"/>
      <c r="LS169" s="100"/>
      <c r="LT169" s="100"/>
      <c r="LU169" s="100"/>
      <c r="LV169" s="100"/>
      <c r="LW169" s="100"/>
      <c r="LX169" s="100"/>
      <c r="LY169" s="100"/>
      <c r="LZ169" s="100"/>
      <c r="MA169" s="100"/>
      <c r="MB169" s="100"/>
      <c r="MC169" s="100"/>
      <c r="MD169" s="100"/>
      <c r="ME169" s="100"/>
      <c r="MF169" s="100"/>
      <c r="MG169" s="100"/>
      <c r="MH169" s="100"/>
      <c r="MI169" s="100"/>
      <c r="MJ169" s="100"/>
      <c r="MK169" s="100"/>
      <c r="ML169" s="100"/>
      <c r="MM169" s="100"/>
      <c r="MN169" s="100"/>
      <c r="MO169" s="100"/>
      <c r="MP169" s="100"/>
      <c r="MQ169" s="100"/>
      <c r="MR169" s="100"/>
      <c r="MS169" s="100"/>
      <c r="MT169" s="100"/>
      <c r="MU169" s="100"/>
      <c r="MV169" s="100"/>
      <c r="MW169" s="100"/>
      <c r="MX169" s="100"/>
      <c r="MY169" s="100"/>
      <c r="MZ169" s="100"/>
      <c r="NA169" s="100"/>
      <c r="NB169" s="100"/>
      <c r="NC169" s="100"/>
      <c r="ND169" s="100"/>
      <c r="NE169" s="100"/>
      <c r="NF169" s="100">
        <v>1</v>
      </c>
      <c r="NG169" s="100">
        <f t="shared" ref="NG169:NG191" si="1040">KI103*NG139</f>
        <v>28826.190625213861</v>
      </c>
      <c r="NH169" s="100">
        <f t="shared" ref="NH169:NH191" si="1041">KJ103*NH139</f>
        <v>35117.685680840528</v>
      </c>
      <c r="NI169" s="100">
        <f t="shared" ref="NI169:NI191" si="1042">KK103*NI139</f>
        <v>47654.038293347694</v>
      </c>
      <c r="NJ169" s="100">
        <f t="shared" ref="NJ169:NJ191" si="1043">KL103*NJ139</f>
        <v>57758.054350766302</v>
      </c>
      <c r="NK169" s="100">
        <f t="shared" ref="NK169:NK191" si="1044">KM103*NK139</f>
        <v>52779.807291131721</v>
      </c>
      <c r="NL169" s="100">
        <f t="shared" ref="NL169:NL191" si="1045">KN103*NL139</f>
        <v>56564.084828498046</v>
      </c>
      <c r="NM169" s="100">
        <f t="shared" ref="NM169:NM191" si="1046">KO103*NM139</f>
        <v>52219.213019307885</v>
      </c>
      <c r="NN169" s="100">
        <f t="shared" ref="NN169:NN191" si="1047">KP103*NN139</f>
        <v>55351.074880010943</v>
      </c>
      <c r="NO169" s="100">
        <f t="shared" ref="NO169:NO191" si="1048">KQ103*NO139</f>
        <v>51556.411889398376</v>
      </c>
      <c r="NP169" s="100">
        <f t="shared" ref="NP169:NP191" si="1049">KR103*NP139</f>
        <v>48209.581300984843</v>
      </c>
      <c r="NQ169" s="100">
        <f t="shared" ref="NQ169:NQ191" si="1050">KS103*NQ139</f>
        <v>45240.658366351185</v>
      </c>
      <c r="NR169" s="100">
        <f t="shared" ref="NR169:NR191" si="1051">KT103*NR139</f>
        <v>45254.479478535657</v>
      </c>
      <c r="NS169" s="100">
        <f t="shared" ref="NS169:NS191" si="1052">KU103*NS139</f>
        <v>42731.666916782378</v>
      </c>
      <c r="NT169" s="100">
        <f t="shared" ref="NT169:NT191" si="1053">KV103*NT139</f>
        <v>40458.677097273467</v>
      </c>
      <c r="NU169" s="100">
        <f t="shared" ref="NU169:NU191" si="1054">KW103*NU139</f>
        <v>38401.472008690995</v>
      </c>
      <c r="NV169" s="100">
        <f t="shared" ref="NV169:NV191" si="1055">KX103*NV139</f>
        <v>36531.691920653218</v>
      </c>
      <c r="NW169" s="100">
        <f t="shared" ref="NW169:NW191" si="1056">KY103*NW139</f>
        <v>34825.57148039381</v>
      </c>
      <c r="NX169" s="100">
        <f t="shared" ref="NX169:NX191" si="1057">KZ103*NX139</f>
        <v>39133.036461082338</v>
      </c>
      <c r="NY169" s="100">
        <f t="shared" ref="NY169:NY191" si="1058">LA103*NY139</f>
        <v>39133.036461082338</v>
      </c>
      <c r="NZ169" s="100">
        <f t="shared" ref="NZ169:NZ191" si="1059">LB103*NZ139</f>
        <v>36484.828671455834</v>
      </c>
      <c r="OA169" s="100">
        <f t="shared" ref="OA169:OA191" si="1060">LC103*OA139</f>
        <v>35283.021807589568</v>
      </c>
      <c r="OB169" s="100">
        <f t="shared" ref="OB169:OB191" si="1061">LD103*OB139</f>
        <v>34153.245696110491</v>
      </c>
      <c r="OC169" s="100">
        <f t="shared" ref="OC169:OC191" si="1062">LE103*OC139</f>
        <v>33089.358028701332</v>
      </c>
      <c r="OD169" s="100">
        <f t="shared" ref="OD169:OD191" si="1063">LF103*OD139</f>
        <v>32085.879782838983</v>
      </c>
      <c r="OE169" s="100">
        <f t="shared" ref="OE169:OE191" si="1064">LG103*OE139</f>
        <v>31137.910243470091</v>
      </c>
      <c r="OF169" s="100">
        <f t="shared" ref="OF169:OF191" si="1065">LH103*OF139</f>
        <v>30241.054398485721</v>
      </c>
      <c r="OG169" s="100">
        <f t="shared" ref="OG169:OG191" si="1066">LI103*OG139</f>
        <v>29391.36072561342</v>
      </c>
      <c r="OH169" s="100">
        <f t="shared" ref="OH169:OH191" si="1067">LJ103*OH139</f>
        <v>28585.267727925515</v>
      </c>
      <c r="OI169" s="100">
        <f t="shared" ref="OI169:OI191" si="1068">LK103*OI139</f>
        <v>27819.557854437444</v>
      </c>
      <c r="OJ169" s="100">
        <f t="shared" ref="OJ169:OJ191" si="1069">LL103*OJ139</f>
        <v>27091.317671863057</v>
      </c>
      <c r="OK169" s="100">
        <f t="shared" ref="OK169:OK191" si="1070">LM103*OK139</f>
        <v>26397.90334243514</v>
      </c>
      <c r="OL169" s="100">
        <f t="shared" ref="OL169:OL191" si="1071">LN103*OL139</f>
        <v>25736.910618195863</v>
      </c>
      <c r="OM169" s="100">
        <f t="shared" ref="OM169:OM191" si="1072">LO103*OM139</f>
        <v>25106.148690400969</v>
      </c>
      <c r="ON169" s="100">
        <f t="shared" ref="ON169:ON191" si="1073">LP103*ON139</f>
        <v>24503.617338643773</v>
      </c>
      <c r="OO169" s="100">
        <f t="shared" ref="OO169:OO191" si="1074">LQ103*OO139</f>
        <v>23927.486912046497</v>
      </c>
      <c r="OP169" s="100">
        <f t="shared" ref="OP169:OP191" si="1075">LR103*OP139</f>
        <v>23376.080747688913</v>
      </c>
      <c r="OQ169" s="100">
        <f t="shared" ref="OQ169:OQ191" si="1076">LS103*OQ139</f>
        <v>23421.4556150768</v>
      </c>
      <c r="OR169" s="100">
        <f t="shared" ref="OR169:OR191" si="1077">LT103*OR139</f>
        <v>22614.159175013923</v>
      </c>
      <c r="OS169" s="100">
        <f t="shared" ref="OS169:OS191" si="1078">LU103*OS139</f>
        <v>22227.122072385053</v>
      </c>
      <c r="OT169" s="100">
        <f t="shared" ref="OT169:OT191" si="1079">LV103*OT139</f>
        <v>21850.68790884742</v>
      </c>
      <c r="OU169" s="100">
        <f t="shared" ref="OU169:OU191" si="1080">LW103*OU139</f>
        <v>21484.512744200092</v>
      </c>
      <c r="OV169" s="100">
        <f t="shared" ref="OV169:OV191" si="1081">LX103*OV139</f>
        <v>21128.260963468289</v>
      </c>
      <c r="OW169" s="100">
        <f t="shared" ref="OW169:OW191" si="1082">LY103*OW139</f>
        <v>20781.605744838933</v>
      </c>
      <c r="OX169" s="100">
        <f t="shared" ref="OX169:OX191" si="1083">LZ103*OX139</f>
        <v>20444.229391038079</v>
      </c>
      <c r="OY169" s="100">
        <f t="shared" ref="OY169:OY191" si="1084">MA103*OY139</f>
        <v>20115.82354593934</v>
      </c>
      <c r="OZ169" s="100">
        <f t="shared" ref="OZ169:OZ191" si="1085">MB103*OZ139</f>
        <v>19796.089315171153</v>
      </c>
      <c r="PA169" s="100">
        <f t="shared" ref="PA169:PA191" si="1086">MC103*PA139</f>
        <v>19484.737306854244</v>
      </c>
      <c r="PB169" s="100">
        <f t="shared" ref="PB169:PB191" si="1087">MD103*PB139</f>
        <v>19181.487606306593</v>
      </c>
      <c r="PC169" s="100">
        <f t="shared" ref="PC169:PC191" si="1088">ME103*PC139</f>
        <v>18886.069696560226</v>
      </c>
      <c r="PD169" s="100">
        <f t="shared" ref="PD169:PD191" si="1089">MF103*PD139</f>
        <v>18598.22233480724</v>
      </c>
      <c r="PE169" s="100">
        <f t="shared" ref="PE169:PE191" si="1090">MG103*PE139</f>
        <v>18317.693393397683</v>
      </c>
      <c r="PF169" s="100">
        <f t="shared" ref="PF169:PF191" si="1091">MH103*PF139</f>
        <v>18044.239672720778</v>
      </c>
      <c r="PG169" s="100">
        <f t="shared" ref="PG169:PG191" si="1092">MI103*PG139</f>
        <v>17777.62669218731</v>
      </c>
      <c r="PH169" s="100">
        <f t="shared" ref="PH169:PH191" si="1093">MJ103*PH139</f>
        <v>17517.628464571499</v>
      </c>
      <c r="PI169" s="100"/>
      <c r="PJ169" s="100"/>
      <c r="PK169" s="100"/>
    </row>
    <row r="170" spans="1:427" x14ac:dyDescent="0.2">
      <c r="A170" s="92"/>
      <c r="B170" s="92"/>
      <c r="C170" s="92"/>
      <c r="D170" s="98"/>
      <c r="E170" s="98"/>
      <c r="F170" s="98"/>
      <c r="G170" s="98"/>
      <c r="H170" s="98"/>
      <c r="I170" s="98"/>
      <c r="J170" s="98"/>
      <c r="K170" s="98"/>
      <c r="L170" s="98"/>
      <c r="M170" s="98"/>
      <c r="N170" s="98"/>
      <c r="O170" s="98"/>
      <c r="P170" s="98"/>
      <c r="Q170" s="98"/>
      <c r="R170" s="98"/>
      <c r="S170" s="98"/>
      <c r="T170" s="98"/>
      <c r="U170" s="98"/>
      <c r="V170" s="98"/>
      <c r="W170" s="98"/>
      <c r="X170" s="98"/>
      <c r="Y170" s="98"/>
      <c r="Z170" s="98"/>
      <c r="AA170" s="98"/>
      <c r="AB170" s="98"/>
      <c r="AC170" s="98"/>
      <c r="AD170" s="98"/>
      <c r="AE170" s="98"/>
      <c r="AF170" s="98"/>
      <c r="AG170" s="98"/>
      <c r="AH170" s="98"/>
      <c r="AI170" s="98"/>
      <c r="AJ170" s="98"/>
      <c r="AK170" s="98"/>
      <c r="AL170" s="98"/>
      <c r="AM170" s="98"/>
      <c r="AN170" s="98"/>
      <c r="AO170" s="98"/>
      <c r="AP170" s="98"/>
      <c r="AQ170" s="98"/>
      <c r="AR170" s="98"/>
      <c r="AS170" s="98"/>
      <c r="AT170" s="98"/>
      <c r="AU170" s="98"/>
      <c r="AV170" s="98"/>
      <c r="AW170" s="98"/>
      <c r="AX170" s="98"/>
      <c r="AY170" s="98"/>
      <c r="AZ170" s="98"/>
      <c r="BA170" s="98"/>
      <c r="BB170" s="98"/>
      <c r="BC170" s="98"/>
      <c r="BD170" s="98"/>
      <c r="BE170" s="98"/>
      <c r="BF170" s="98"/>
      <c r="BG170" s="98"/>
      <c r="BH170" s="98"/>
      <c r="BI170" s="98"/>
      <c r="BJ170" s="98"/>
      <c r="BK170" s="98"/>
      <c r="BL170" s="98"/>
      <c r="BM170" s="98"/>
      <c r="BN170" s="98"/>
      <c r="BO170" s="98"/>
      <c r="BP170" s="98"/>
      <c r="BQ170" s="98"/>
      <c r="BR170" s="98"/>
      <c r="BS170" s="98"/>
      <c r="BT170" s="98"/>
      <c r="BU170" s="98"/>
      <c r="BV170" s="98"/>
      <c r="BW170" s="98"/>
      <c r="BX170" s="98"/>
      <c r="BY170" s="98">
        <v>2</v>
      </c>
      <c r="BZ170" s="98">
        <f t="shared" si="932"/>
        <v>100243.69047155822</v>
      </c>
      <c r="CA170" s="98">
        <f t="shared" si="933"/>
        <v>94466.058235093995</v>
      </c>
      <c r="CB170" s="98">
        <f t="shared" si="934"/>
        <v>91958.214610366485</v>
      </c>
      <c r="CC170" s="98">
        <f t="shared" si="935"/>
        <v>88549.241480052689</v>
      </c>
      <c r="CD170" s="98">
        <f t="shared" si="936"/>
        <v>80976.116929626252</v>
      </c>
      <c r="CE170" s="98">
        <f t="shared" si="937"/>
        <v>78590.996800840629</v>
      </c>
      <c r="CF170" s="98">
        <f t="shared" si="938"/>
        <v>72634.178798542052</v>
      </c>
      <c r="CG170" s="98">
        <f t="shared" si="939"/>
        <v>70999.262518945063</v>
      </c>
      <c r="CH170" s="98">
        <f t="shared" si="940"/>
        <v>66219.36317759112</v>
      </c>
      <c r="CI170" s="98">
        <f t="shared" si="941"/>
        <v>62007.343049361436</v>
      </c>
      <c r="CJ170" s="98">
        <f t="shared" si="942"/>
        <v>58273.653875937358</v>
      </c>
      <c r="CK170" s="98">
        <f t="shared" si="943"/>
        <v>54945.293244549466</v>
      </c>
      <c r="CL170" s="98">
        <f t="shared" si="944"/>
        <v>51962.527313772065</v>
      </c>
      <c r="CM170" s="98">
        <f t="shared" si="945"/>
        <v>49276.234806368106</v>
      </c>
      <c r="CN170" s="98">
        <f t="shared" si="946"/>
        <v>46845.792594056962</v>
      </c>
      <c r="CO170" s="98">
        <f t="shared" si="947"/>
        <v>44637.405425398778</v>
      </c>
      <c r="CP170" s="98">
        <f t="shared" si="948"/>
        <v>42622.789277139469</v>
      </c>
      <c r="CQ170" s="98">
        <f t="shared" si="949"/>
        <v>40778.132230514188</v>
      </c>
      <c r="CR170" s="98">
        <f t="shared" si="950"/>
        <v>40778.132230514188</v>
      </c>
      <c r="CS170" s="98">
        <f t="shared" si="951"/>
        <v>38120.988600434983</v>
      </c>
      <c r="CT170" s="98">
        <f t="shared" si="952"/>
        <v>36915.322145201266</v>
      </c>
      <c r="CU170" s="98">
        <f t="shared" si="953"/>
        <v>35782.013288311406</v>
      </c>
      <c r="CV170" s="98">
        <f t="shared" si="954"/>
        <v>34714.873098781005</v>
      </c>
      <c r="CW170" s="98">
        <f t="shared" si="955"/>
        <v>33708.38360997253</v>
      </c>
      <c r="CX170" s="98">
        <f t="shared" si="956"/>
        <v>32757.61142216931</v>
      </c>
      <c r="CY170" s="98">
        <f t="shared" si="957"/>
        <v>31858.133967745547</v>
      </c>
      <c r="CZ170" s="98">
        <f t="shared" si="958"/>
        <v>31005.97639277198</v>
      </c>
      <c r="DA170" s="98">
        <f t="shared" si="959"/>
        <v>30197.557363584794</v>
      </c>
      <c r="DB170" s="98">
        <f t="shared" si="960"/>
        <v>29429.642397426629</v>
      </c>
      <c r="DC170" s="98">
        <f t="shared" si="961"/>
        <v>28699.303554373761</v>
      </c>
      <c r="DD170" s="98">
        <f t="shared" si="962"/>
        <v>28003.884523051824</v>
      </c>
      <c r="DE170" s="98">
        <f t="shared" si="963"/>
        <v>27340.970293049813</v>
      </c>
      <c r="DF170" s="98">
        <f t="shared" si="964"/>
        <v>26708.360738943768</v>
      </c>
      <c r="DG170" s="98">
        <f t="shared" si="965"/>
        <v>26104.047549701514</v>
      </c>
      <c r="DH170" s="98">
        <f t="shared" si="966"/>
        <v>25526.194027225654</v>
      </c>
      <c r="DI170" s="98">
        <f t="shared" si="967"/>
        <v>24973.117352361234</v>
      </c>
      <c r="DJ170" s="98">
        <f t="shared" si="968"/>
        <v>25017.630802400312</v>
      </c>
      <c r="DK170" s="98">
        <f t="shared" si="969"/>
        <v>24207.125624887136</v>
      </c>
      <c r="DL170" s="98">
        <f t="shared" si="970"/>
        <v>23818.567105352526</v>
      </c>
      <c r="DM170" s="98">
        <f t="shared" si="971"/>
        <v>23440.66077885477</v>
      </c>
      <c r="DN170" s="98">
        <f t="shared" si="972"/>
        <v>23073.058649265626</v>
      </c>
      <c r="DO170" s="98">
        <f t="shared" si="973"/>
        <v>22715.421390725849</v>
      </c>
      <c r="DP170" s="98">
        <f t="shared" si="974"/>
        <v>22367.418786267848</v>
      </c>
      <c r="DQ170" s="98">
        <f t="shared" si="975"/>
        <v>22028.730032183234</v>
      </c>
      <c r="DR170" s="98">
        <f t="shared" si="976"/>
        <v>21699.043929798452</v>
      </c>
      <c r="DS170" s="98">
        <f t="shared" si="977"/>
        <v>21378.058983292864</v>
      </c>
      <c r="DT170" s="98">
        <f t="shared" si="978"/>
        <v>21065.483419554686</v>
      </c>
      <c r="DU170" s="98">
        <f t="shared" si="979"/>
        <v>20761.035143776855</v>
      </c>
      <c r="DV170" s="98">
        <f t="shared" si="980"/>
        <v>20464.441642505055</v>
      </c>
      <c r="DW170" s="98">
        <f t="shared" si="981"/>
        <v>20175.439844128305</v>
      </c>
      <c r="DX170" s="98">
        <f t="shared" si="982"/>
        <v>19893.775945313617</v>
      </c>
      <c r="DY170" s="98">
        <f t="shared" si="983"/>
        <v>19619.205210602111</v>
      </c>
      <c r="DZ170" s="98">
        <f t="shared" si="984"/>
        <v>19351.491751277183</v>
      </c>
      <c r="EA170" s="98">
        <f t="shared" si="985"/>
        <v>19090.408288663333</v>
      </c>
      <c r="EB170" s="98"/>
      <c r="EC170" s="98"/>
      <c r="ED170" s="98"/>
      <c r="EE170" s="98"/>
      <c r="EF170" s="98"/>
      <c r="EG170" s="98"/>
      <c r="EH170" s="98"/>
      <c r="EI170" s="98"/>
      <c r="EJ170" s="98"/>
      <c r="EK170" s="98"/>
      <c r="EL170" s="98"/>
      <c r="EM170" s="98"/>
      <c r="EN170" s="98"/>
      <c r="EO170" s="98"/>
      <c r="EP170" s="98"/>
      <c r="EU170" s="94"/>
      <c r="EV170" s="94"/>
      <c r="EW170" s="94"/>
      <c r="EX170" s="94"/>
      <c r="EY170" s="99"/>
      <c r="EZ170" s="99"/>
      <c r="FA170" s="99"/>
      <c r="FB170" s="99"/>
      <c r="FC170" s="99"/>
      <c r="FD170" s="99"/>
      <c r="FE170" s="99"/>
      <c r="FF170" s="99"/>
      <c r="FG170" s="99"/>
      <c r="FH170" s="99"/>
      <c r="FI170" s="99"/>
      <c r="FJ170" s="99"/>
      <c r="FK170" s="99"/>
      <c r="FL170" s="99"/>
      <c r="FM170" s="99"/>
      <c r="FN170" s="99"/>
      <c r="FO170" s="99"/>
      <c r="FP170" s="99"/>
      <c r="FQ170" s="99"/>
      <c r="FR170" s="99"/>
      <c r="FS170" s="99"/>
      <c r="FT170" s="99"/>
      <c r="FU170" s="99"/>
      <c r="FV170" s="99"/>
      <c r="FW170" s="99"/>
      <c r="FX170" s="99"/>
      <c r="FY170" s="99"/>
      <c r="FZ170" s="99"/>
      <c r="GA170" s="99"/>
      <c r="GB170" s="99"/>
      <c r="GC170" s="99"/>
      <c r="GD170" s="99"/>
      <c r="GE170" s="99"/>
      <c r="GF170" s="99"/>
      <c r="GG170" s="99"/>
      <c r="GH170" s="99"/>
      <c r="GI170" s="99"/>
      <c r="GJ170" s="99"/>
      <c r="GK170" s="99"/>
      <c r="GL170" s="99"/>
      <c r="GM170" s="99"/>
      <c r="GN170" s="99"/>
      <c r="GO170" s="99"/>
      <c r="GP170" s="99"/>
      <c r="GQ170" s="99"/>
      <c r="GR170" s="99"/>
      <c r="GS170" s="99"/>
      <c r="GT170" s="99"/>
      <c r="GU170" s="99"/>
      <c r="GV170" s="99"/>
      <c r="GW170" s="99"/>
      <c r="GX170" s="99"/>
      <c r="GY170" s="99"/>
      <c r="GZ170" s="99"/>
      <c r="HA170" s="99"/>
      <c r="HB170" s="99"/>
      <c r="HC170" s="99"/>
      <c r="HD170" s="99"/>
      <c r="HE170" s="99"/>
      <c r="HF170" s="99"/>
      <c r="HG170" s="99"/>
      <c r="HH170" s="99"/>
      <c r="HI170" s="99"/>
      <c r="HJ170" s="99"/>
      <c r="HK170" s="99"/>
      <c r="HL170" s="99"/>
      <c r="HM170" s="99"/>
      <c r="HN170" s="99"/>
      <c r="HO170" s="99"/>
      <c r="HP170" s="99"/>
      <c r="HQ170" s="99"/>
      <c r="HR170" s="99"/>
      <c r="HS170" s="99"/>
      <c r="HT170" s="99"/>
      <c r="HU170" s="99"/>
      <c r="HV170" s="99">
        <v>2</v>
      </c>
      <c r="HW170" s="99">
        <f t="shared" si="986"/>
        <v>44225.157560981563</v>
      </c>
      <c r="HX170" s="99">
        <f t="shared" si="987"/>
        <v>71746.373343109357</v>
      </c>
      <c r="HY170" s="99">
        <f t="shared" si="988"/>
        <v>75730.294385007699</v>
      </c>
      <c r="HZ170" s="99">
        <f t="shared" si="989"/>
        <v>78710.436871157959</v>
      </c>
      <c r="IA170" s="99">
        <f t="shared" si="990"/>
        <v>71978.770604112229</v>
      </c>
      <c r="IB170" s="99">
        <f t="shared" si="991"/>
        <v>70318.260295488973</v>
      </c>
      <c r="IC170" s="99">
        <f t="shared" si="992"/>
        <v>64988.475767116572</v>
      </c>
      <c r="ID170" s="99">
        <f t="shared" si="993"/>
        <v>63899.336267050559</v>
      </c>
      <c r="IE170" s="99">
        <f t="shared" si="994"/>
        <v>59597.426859832012</v>
      </c>
      <c r="IF170" s="99">
        <f t="shared" si="995"/>
        <v>55806.608744425292</v>
      </c>
      <c r="IG170" s="99">
        <f t="shared" si="996"/>
        <v>55359.971182140485</v>
      </c>
      <c r="IH170" s="99">
        <f t="shared" si="997"/>
        <v>52198.028582321989</v>
      </c>
      <c r="II170" s="99">
        <f t="shared" si="998"/>
        <v>49364.400948083457</v>
      </c>
      <c r="IJ170" s="99">
        <f t="shared" si="999"/>
        <v>46812.423066049698</v>
      </c>
      <c r="IK170" s="99">
        <f t="shared" si="1000"/>
        <v>44503.502964354113</v>
      </c>
      <c r="IL170" s="99">
        <f t="shared" si="1001"/>
        <v>42405.53515412884</v>
      </c>
      <c r="IM170" s="99">
        <f t="shared" si="1002"/>
        <v>40491.649813282493</v>
      </c>
      <c r="IN170" s="99">
        <f t="shared" si="1003"/>
        <v>40778.132230514188</v>
      </c>
      <c r="IO170" s="99">
        <f t="shared" si="1004"/>
        <v>40778.132230514188</v>
      </c>
      <c r="IP170" s="99">
        <f t="shared" si="1005"/>
        <v>38120.988600434983</v>
      </c>
      <c r="IQ170" s="99">
        <f t="shared" si="1006"/>
        <v>36915.322145201266</v>
      </c>
      <c r="IR170" s="99">
        <f t="shared" si="1007"/>
        <v>35782.013288311406</v>
      </c>
      <c r="IS170" s="99">
        <f t="shared" si="1008"/>
        <v>34714.873098781005</v>
      </c>
      <c r="IT170" s="99">
        <f t="shared" si="1009"/>
        <v>33708.38360997253</v>
      </c>
      <c r="IU170" s="99">
        <f t="shared" si="1010"/>
        <v>32757.61142216931</v>
      </c>
      <c r="IV170" s="99">
        <f t="shared" si="1011"/>
        <v>31858.133967745547</v>
      </c>
      <c r="IW170" s="99">
        <f t="shared" si="1012"/>
        <v>31005.97639277198</v>
      </c>
      <c r="IX170" s="99">
        <f t="shared" si="1013"/>
        <v>30197.557363584794</v>
      </c>
      <c r="IY170" s="99">
        <f t="shared" si="1014"/>
        <v>29429.642397426629</v>
      </c>
      <c r="IZ170" s="99">
        <f t="shared" si="1015"/>
        <v>28699.303554373761</v>
      </c>
      <c r="JA170" s="99">
        <f t="shared" si="1016"/>
        <v>28003.884523051824</v>
      </c>
      <c r="JB170" s="99">
        <f t="shared" si="1017"/>
        <v>27340.970293049813</v>
      </c>
      <c r="JC170" s="99">
        <f t="shared" si="1018"/>
        <v>26708.360738943768</v>
      </c>
      <c r="JD170" s="99">
        <f t="shared" si="1019"/>
        <v>26104.047549701514</v>
      </c>
      <c r="JE170" s="99">
        <f t="shared" si="1020"/>
        <v>25526.194027225654</v>
      </c>
      <c r="JF170" s="99">
        <f t="shared" si="1021"/>
        <v>24973.117352361234</v>
      </c>
      <c r="JG170" s="99">
        <f t="shared" si="1022"/>
        <v>25017.630802400312</v>
      </c>
      <c r="JH170" s="99">
        <f t="shared" si="1023"/>
        <v>24207.125624887136</v>
      </c>
      <c r="JI170" s="99">
        <f t="shared" si="1024"/>
        <v>23818.567105352526</v>
      </c>
      <c r="JJ170" s="99">
        <f t="shared" si="1025"/>
        <v>23440.66077885477</v>
      </c>
      <c r="JK170" s="99">
        <f t="shared" si="1026"/>
        <v>23073.058649265626</v>
      </c>
      <c r="JL170" s="99">
        <f t="shared" si="1027"/>
        <v>22715.421390725849</v>
      </c>
      <c r="JM170" s="99">
        <f t="shared" si="1028"/>
        <v>22367.418786267848</v>
      </c>
      <c r="JN170" s="99">
        <f t="shared" si="1029"/>
        <v>22028.730032183234</v>
      </c>
      <c r="JO170" s="99">
        <f t="shared" si="1030"/>
        <v>21699.043929798452</v>
      </c>
      <c r="JP170" s="99">
        <f t="shared" si="1031"/>
        <v>21378.058983292864</v>
      </c>
      <c r="JQ170" s="99">
        <f t="shared" si="1032"/>
        <v>21065.483419554686</v>
      </c>
      <c r="JR170" s="99">
        <f t="shared" si="1033"/>
        <v>20761.035143776855</v>
      </c>
      <c r="JS170" s="99">
        <f t="shared" si="1034"/>
        <v>20464.441642505055</v>
      </c>
      <c r="JT170" s="99">
        <f t="shared" si="1035"/>
        <v>20175.439844128305</v>
      </c>
      <c r="JU170" s="99">
        <f t="shared" si="1036"/>
        <v>19893.775945313617</v>
      </c>
      <c r="JV170" s="99">
        <f t="shared" si="1037"/>
        <v>19619.205210602111</v>
      </c>
      <c r="JW170" s="99">
        <f t="shared" si="1038"/>
        <v>19351.491751277183</v>
      </c>
      <c r="JX170" s="99">
        <f t="shared" si="1039"/>
        <v>19090.408288663333</v>
      </c>
      <c r="JY170" s="99"/>
      <c r="JZ170" s="99"/>
      <c r="KA170" s="99"/>
      <c r="KI170" s="100"/>
      <c r="KJ170" s="100"/>
      <c r="KK170" s="100"/>
      <c r="KL170" s="100"/>
      <c r="KM170" s="100"/>
      <c r="KN170" s="100"/>
      <c r="KO170" s="100"/>
      <c r="KP170" s="100"/>
      <c r="KQ170" s="100"/>
      <c r="KR170" s="100"/>
      <c r="KS170" s="100"/>
      <c r="KT170" s="100"/>
      <c r="KU170" s="100"/>
      <c r="KV170" s="100"/>
      <c r="KW170" s="100"/>
      <c r="KX170" s="100"/>
      <c r="KY170" s="100"/>
      <c r="KZ170" s="100"/>
      <c r="LA170" s="100"/>
      <c r="LB170" s="100"/>
      <c r="LC170" s="100"/>
      <c r="LD170" s="100"/>
      <c r="LE170" s="100"/>
      <c r="LF170" s="100"/>
      <c r="LG170" s="100"/>
      <c r="LH170" s="100"/>
      <c r="LI170" s="100"/>
      <c r="LJ170" s="100"/>
      <c r="LK170" s="100"/>
      <c r="LL170" s="100"/>
      <c r="LM170" s="100"/>
      <c r="LN170" s="100"/>
      <c r="LO170" s="100"/>
      <c r="LP170" s="100"/>
      <c r="LQ170" s="100"/>
      <c r="LR170" s="100"/>
      <c r="LS170" s="100"/>
      <c r="LT170" s="100"/>
      <c r="LU170" s="100"/>
      <c r="LV170" s="100"/>
      <c r="LW170" s="100"/>
      <c r="LX170" s="100"/>
      <c r="LY170" s="100"/>
      <c r="LZ170" s="100"/>
      <c r="MA170" s="100"/>
      <c r="MB170" s="100"/>
      <c r="MC170" s="100"/>
      <c r="MD170" s="100"/>
      <c r="ME170" s="100"/>
      <c r="MF170" s="100"/>
      <c r="MG170" s="100"/>
      <c r="MH170" s="100"/>
      <c r="MI170" s="100"/>
      <c r="MJ170" s="100"/>
      <c r="MK170" s="100"/>
      <c r="ML170" s="100"/>
      <c r="MM170" s="100"/>
      <c r="MN170" s="100"/>
      <c r="MO170" s="100"/>
      <c r="MP170" s="100"/>
      <c r="MQ170" s="100"/>
      <c r="MR170" s="100"/>
      <c r="MS170" s="100"/>
      <c r="MT170" s="100"/>
      <c r="MU170" s="100"/>
      <c r="MV170" s="100"/>
      <c r="MW170" s="100"/>
      <c r="MX170" s="100"/>
      <c r="MY170" s="100"/>
      <c r="MZ170" s="100"/>
      <c r="NA170" s="100"/>
      <c r="NB170" s="100"/>
      <c r="NC170" s="100"/>
      <c r="ND170" s="100"/>
      <c r="NE170" s="100"/>
      <c r="NF170" s="100">
        <v>2</v>
      </c>
      <c r="NG170" s="100">
        <f t="shared" si="1040"/>
        <v>29156.819368571742</v>
      </c>
      <c r="NH170" s="100">
        <f t="shared" si="1041"/>
        <v>35383.89177002872</v>
      </c>
      <c r="NI170" s="100">
        <f t="shared" si="1042"/>
        <v>47950.347503650708</v>
      </c>
      <c r="NJ170" s="100">
        <f t="shared" si="1043"/>
        <v>58055.680299500367</v>
      </c>
      <c r="NK170" s="100">
        <f t="shared" si="1044"/>
        <v>53007.69074803761</v>
      </c>
      <c r="NL170" s="100">
        <f t="shared" si="1045"/>
        <v>56770.944436917525</v>
      </c>
      <c r="NM170" s="100">
        <f t="shared" si="1046"/>
        <v>52382.63305345265</v>
      </c>
      <c r="NN170" s="100">
        <f t="shared" si="1047"/>
        <v>55500.720693992989</v>
      </c>
      <c r="NO170" s="100">
        <f t="shared" si="1048"/>
        <v>51677.880577064418</v>
      </c>
      <c r="NP170" s="100">
        <f t="shared" si="1049"/>
        <v>48309.352308448455</v>
      </c>
      <c r="NQ170" s="100">
        <f t="shared" si="1050"/>
        <v>48156.21398714614</v>
      </c>
      <c r="NR170" s="100">
        <f t="shared" si="1051"/>
        <v>45328.276079903873</v>
      </c>
      <c r="NS170" s="100">
        <f t="shared" si="1052"/>
        <v>42794.098188215692</v>
      </c>
      <c r="NT170" s="100">
        <f t="shared" si="1053"/>
        <v>40511.926306344809</v>
      </c>
      <c r="NU170" s="100">
        <f t="shared" si="1054"/>
        <v>38447.230032883366</v>
      </c>
      <c r="NV170" s="100">
        <f t="shared" si="1055"/>
        <v>36571.282799222514</v>
      </c>
      <c r="NW170" s="100">
        <f t="shared" si="1056"/>
        <v>34860.042688264199</v>
      </c>
      <c r="NX170" s="100">
        <f t="shared" si="1057"/>
        <v>39168.551949107292</v>
      </c>
      <c r="NY170" s="100">
        <f t="shared" si="1058"/>
        <v>39168.551949107292</v>
      </c>
      <c r="NZ170" s="100">
        <f t="shared" si="1059"/>
        <v>36513.650159876255</v>
      </c>
      <c r="OA170" s="100">
        <f t="shared" si="1060"/>
        <v>35309.105799765071</v>
      </c>
      <c r="OB170" s="100">
        <f t="shared" si="1061"/>
        <v>34176.919591960701</v>
      </c>
      <c r="OC170" s="100">
        <f t="shared" si="1062"/>
        <v>33110.902459070661</v>
      </c>
      <c r="OD170" s="100">
        <f t="shared" si="1063"/>
        <v>32105.536304962719</v>
      </c>
      <c r="OE170" s="100">
        <f t="shared" si="1064"/>
        <v>31155.887615004754</v>
      </c>
      <c r="OF170" s="100">
        <f t="shared" si="1065"/>
        <v>30257.533719273415</v>
      </c>
      <c r="OG170" s="100">
        <f t="shared" si="1066"/>
        <v>29406.499672504069</v>
      </c>
      <c r="OH170" s="100">
        <f t="shared" si="1067"/>
        <v>28599.204059256052</v>
      </c>
      <c r="OI170" s="100">
        <f t="shared" si="1068"/>
        <v>27832.412323358651</v>
      </c>
      <c r="OJ170" s="100">
        <f t="shared" si="1069"/>
        <v>27103.19645881691</v>
      </c>
      <c r="OK170" s="100">
        <f t="shared" si="1070"/>
        <v>26408.900094651115</v>
      </c>
      <c r="OL170" s="100">
        <f t="shared" si="1071"/>
        <v>25747.108166556234</v>
      </c>
      <c r="OM170" s="100">
        <f t="shared" si="1072"/>
        <v>25115.620500273733</v>
      </c>
      <c r="ON170" s="100">
        <f t="shared" si="1073"/>
        <v>24512.428740431162</v>
      </c>
      <c r="OO170" s="100">
        <f t="shared" si="1074"/>
        <v>23935.696148593659</v>
      </c>
      <c r="OP170" s="100">
        <f t="shared" si="1075"/>
        <v>23383.739868842942</v>
      </c>
      <c r="OQ170" s="100">
        <f t="shared" si="1076"/>
        <v>23428.161352584997</v>
      </c>
      <c r="OR170" s="100">
        <f t="shared" si="1077"/>
        <v>22619.382502830274</v>
      </c>
      <c r="OS170" s="100">
        <f t="shared" si="1078"/>
        <v>22231.692301165094</v>
      </c>
      <c r="OT170" s="100">
        <f t="shared" si="1079"/>
        <v>21854.657460980081</v>
      </c>
      <c r="OU170" s="100">
        <f t="shared" si="1080"/>
        <v>21487.929800122034</v>
      </c>
      <c r="OV170" s="100">
        <f t="shared" si="1081"/>
        <v>21131.169817487389</v>
      </c>
      <c r="OW170" s="100">
        <f t="shared" si="1082"/>
        <v>20784.047130933854</v>
      </c>
      <c r="OX170" s="100">
        <f t="shared" si="1083"/>
        <v>20446.240780987191</v>
      </c>
      <c r="OY170" s="100">
        <f t="shared" si="1084"/>
        <v>20117.439422002863</v>
      </c>
      <c r="OZ170" s="100">
        <f t="shared" si="1085"/>
        <v>19797.341419413548</v>
      </c>
      <c r="PA170" s="100">
        <f t="shared" si="1086"/>
        <v>19485.654869054863</v>
      </c>
      <c r="PB170" s="100">
        <f t="shared" si="1087"/>
        <v>19182.097552268409</v>
      </c>
      <c r="PC170" s="100">
        <f t="shared" si="1088"/>
        <v>18886.396838491732</v>
      </c>
      <c r="PD170" s="100">
        <f t="shared" si="1089"/>
        <v>18598.28954532295</v>
      </c>
      <c r="PE170" s="100">
        <f t="shared" si="1090"/>
        <v>18317.521764559286</v>
      </c>
      <c r="PF170" s="100">
        <f t="shared" si="1091"/>
        <v>18043.848661424643</v>
      </c>
      <c r="PG170" s="100">
        <f t="shared" si="1092"/>
        <v>17777.034253094822</v>
      </c>
      <c r="PH170" s="100">
        <f t="shared" si="1093"/>
        <v>17516.851171677059</v>
      </c>
      <c r="PI170" s="100"/>
      <c r="PJ170" s="100"/>
      <c r="PK170" s="100"/>
    </row>
    <row r="171" spans="1:427" x14ac:dyDescent="0.2">
      <c r="A171" s="92"/>
      <c r="B171" s="92"/>
      <c r="C171" s="92"/>
      <c r="D171" s="98"/>
      <c r="E171" s="98"/>
      <c r="F171" s="98"/>
      <c r="G171" s="98"/>
      <c r="H171" s="98"/>
      <c r="I171" s="98"/>
      <c r="J171" s="98"/>
      <c r="K171" s="98"/>
      <c r="L171" s="98"/>
      <c r="M171" s="98"/>
      <c r="N171" s="98"/>
      <c r="O171" s="98"/>
      <c r="P171" s="98"/>
      <c r="Q171" s="98"/>
      <c r="R171" s="98"/>
      <c r="S171" s="98"/>
      <c r="T171" s="98"/>
      <c r="U171" s="98"/>
      <c r="V171" s="98"/>
      <c r="W171" s="98"/>
      <c r="X171" s="98"/>
      <c r="Y171" s="98"/>
      <c r="Z171" s="98"/>
      <c r="AA171" s="98"/>
      <c r="AB171" s="98"/>
      <c r="AC171" s="98"/>
      <c r="AD171" s="98"/>
      <c r="AE171" s="98"/>
      <c r="AF171" s="98"/>
      <c r="AG171" s="98"/>
      <c r="AH171" s="98"/>
      <c r="AI171" s="98"/>
      <c r="AJ171" s="98"/>
      <c r="AK171" s="98"/>
      <c r="AL171" s="98"/>
      <c r="AM171" s="98"/>
      <c r="AN171" s="98"/>
      <c r="AO171" s="98"/>
      <c r="AP171" s="98"/>
      <c r="AQ171" s="98"/>
      <c r="AR171" s="98"/>
      <c r="AS171" s="98"/>
      <c r="AT171" s="98"/>
      <c r="AU171" s="98"/>
      <c r="AV171" s="98"/>
      <c r="AW171" s="98"/>
      <c r="AX171" s="98"/>
      <c r="AY171" s="98"/>
      <c r="AZ171" s="98"/>
      <c r="BA171" s="98"/>
      <c r="BB171" s="98"/>
      <c r="BC171" s="98"/>
      <c r="BD171" s="98"/>
      <c r="BE171" s="98"/>
      <c r="BF171" s="98"/>
      <c r="BG171" s="98"/>
      <c r="BH171" s="98"/>
      <c r="BI171" s="98"/>
      <c r="BJ171" s="98"/>
      <c r="BK171" s="98"/>
      <c r="BL171" s="98"/>
      <c r="BM171" s="98"/>
      <c r="BN171" s="98"/>
      <c r="BO171" s="98"/>
      <c r="BP171" s="98"/>
      <c r="BQ171" s="98"/>
      <c r="BR171" s="98"/>
      <c r="BS171" s="98"/>
      <c r="BT171" s="98"/>
      <c r="BU171" s="98"/>
      <c r="BV171" s="98"/>
      <c r="BW171" s="98"/>
      <c r="BX171" s="98"/>
      <c r="BY171" s="98">
        <v>3</v>
      </c>
      <c r="BZ171" s="98">
        <f t="shared" si="932"/>
        <v>101384.06282089451</v>
      </c>
      <c r="CA171" s="98">
        <f t="shared" si="933"/>
        <v>102397.0460606237</v>
      </c>
      <c r="CB171" s="98">
        <f t="shared" si="934"/>
        <v>92517.213714146739</v>
      </c>
      <c r="CC171" s="98">
        <f t="shared" si="935"/>
        <v>88993.730822363577</v>
      </c>
      <c r="CD171" s="98">
        <f t="shared" si="936"/>
        <v>85833.152829515035</v>
      </c>
      <c r="CE171" s="98">
        <f t="shared" si="937"/>
        <v>78869.291258633792</v>
      </c>
      <c r="CF171" s="98">
        <f t="shared" si="938"/>
        <v>72853.698036625865</v>
      </c>
      <c r="CG171" s="98">
        <f t="shared" si="939"/>
        <v>71184.183844402651</v>
      </c>
      <c r="CH171" s="98">
        <f t="shared" si="940"/>
        <v>66369.317709345254</v>
      </c>
      <c r="CI171" s="98">
        <f t="shared" si="941"/>
        <v>62130.413042171676</v>
      </c>
      <c r="CJ171" s="98">
        <f t="shared" si="942"/>
        <v>58375.768623953671</v>
      </c>
      <c r="CK171" s="98">
        <f t="shared" si="943"/>
        <v>55030.866189513625</v>
      </c>
      <c r="CL171" s="98">
        <f t="shared" si="944"/>
        <v>52034.888984493729</v>
      </c>
      <c r="CM171" s="98">
        <f t="shared" si="945"/>
        <v>49337.931079910843</v>
      </c>
      <c r="CN171" s="98">
        <f t="shared" si="946"/>
        <v>46898.793056667128</v>
      </c>
      <c r="CO171" s="98">
        <f t="shared" si="947"/>
        <v>44683.250939267062</v>
      </c>
      <c r="CP171" s="98">
        <f t="shared" si="948"/>
        <v>42662.697884210116</v>
      </c>
      <c r="CQ171" s="98">
        <f t="shared" si="949"/>
        <v>40813.076123941755</v>
      </c>
      <c r="CR171" s="98">
        <f t="shared" si="950"/>
        <v>40813.076123941755</v>
      </c>
      <c r="CS171" s="98">
        <f t="shared" si="951"/>
        <v>38149.335896050085</v>
      </c>
      <c r="CT171" s="98">
        <f t="shared" si="952"/>
        <v>36940.972976165307</v>
      </c>
      <c r="CU171" s="98">
        <f t="shared" si="953"/>
        <v>35805.290754111054</v>
      </c>
      <c r="CV171" s="98">
        <f t="shared" si="954"/>
        <v>34736.054043700708</v>
      </c>
      <c r="CW171" s="98">
        <f t="shared" si="955"/>
        <v>33727.706252809898</v>
      </c>
      <c r="CX171" s="98">
        <f t="shared" si="956"/>
        <v>32775.281572736116</v>
      </c>
      <c r="CY171" s="98">
        <f t="shared" si="957"/>
        <v>31874.330118550159</v>
      </c>
      <c r="CZ171" s="98">
        <f t="shared" si="958"/>
        <v>31020.853910380742</v>
      </c>
      <c r="DA171" s="98">
        <f t="shared" si="959"/>
        <v>30211.251955454845</v>
      </c>
      <c r="DB171" s="98">
        <f t="shared" si="960"/>
        <v>29442.272992651</v>
      </c>
      <c r="DC171" s="98">
        <f t="shared" si="961"/>
        <v>28710.974707964182</v>
      </c>
      <c r="DD171" s="98">
        <f t="shared" si="962"/>
        <v>28014.688431027691</v>
      </c>
      <c r="DE171" s="98">
        <f t="shared" si="963"/>
        <v>27350.988488158295</v>
      </c>
      <c r="DF171" s="98">
        <f t="shared" si="964"/>
        <v>26717.665523153984</v>
      </c>
      <c r="DG171" s="98">
        <f t="shared" si="965"/>
        <v>26112.703208827861</v>
      </c>
      <c r="DH171" s="98">
        <f t="shared" si="966"/>
        <v>25534.257864487143</v>
      </c>
      <c r="DI171" s="98">
        <f t="shared" si="967"/>
        <v>24980.640570877425</v>
      </c>
      <c r="DJ171" s="98">
        <f t="shared" si="968"/>
        <v>25024.196114006951</v>
      </c>
      <c r="DK171" s="98">
        <f t="shared" si="969"/>
        <v>24212.219208592051</v>
      </c>
      <c r="DL171" s="98">
        <f t="shared" si="970"/>
        <v>23823.01258484408</v>
      </c>
      <c r="DM171" s="98">
        <f t="shared" si="971"/>
        <v>23444.51034889587</v>
      </c>
      <c r="DN171" s="98">
        <f t="shared" si="972"/>
        <v>23076.360267010536</v>
      </c>
      <c r="DO171" s="98">
        <f t="shared" si="973"/>
        <v>22718.219132718521</v>
      </c>
      <c r="DP171" s="98">
        <f t="shared" si="974"/>
        <v>22369.753175119266</v>
      </c>
      <c r="DQ171" s="98">
        <f t="shared" si="975"/>
        <v>22030.638335333992</v>
      </c>
      <c r="DR171" s="98">
        <f t="shared" si="976"/>
        <v>21700.560432634851</v>
      </c>
      <c r="DS171" s="98">
        <f t="shared" si="977"/>
        <v>21379.215238740951</v>
      </c>
      <c r="DT171" s="98">
        <f t="shared" si="978"/>
        <v>21066.308476131406</v>
      </c>
      <c r="DU171" s="98">
        <f t="shared" si="979"/>
        <v>20761.55575393415</v>
      </c>
      <c r="DV171" s="98">
        <f t="shared" si="980"/>
        <v>20464.68245296368</v>
      </c>
      <c r="DW171" s="98">
        <f t="shared" si="981"/>
        <v>20175.423569764742</v>
      </c>
      <c r="DX171" s="98">
        <f t="shared" si="982"/>
        <v>19893.523528037065</v>
      </c>
      <c r="DY171" s="98">
        <f t="shared" si="983"/>
        <v>19618.735964539395</v>
      </c>
      <c r="DZ171" s="98">
        <f t="shared" si="984"/>
        <v>19350.82349547221</v>
      </c>
      <c r="EA171" s="98">
        <f t="shared" si="985"/>
        <v>19089.557468394196</v>
      </c>
      <c r="EB171" s="98"/>
      <c r="EC171" s="98"/>
      <c r="ED171" s="98"/>
      <c r="EE171" s="98"/>
      <c r="EF171" s="98"/>
      <c r="EG171" s="98"/>
      <c r="EH171" s="98"/>
      <c r="EI171" s="98"/>
      <c r="EJ171" s="98"/>
      <c r="EK171" s="98"/>
      <c r="EL171" s="98"/>
      <c r="EM171" s="98"/>
      <c r="EN171" s="98"/>
      <c r="EO171" s="98"/>
      <c r="EP171" s="98"/>
      <c r="EU171" s="94"/>
      <c r="EV171" s="94"/>
      <c r="EW171" s="94"/>
      <c r="EX171" s="94"/>
      <c r="EY171" s="99"/>
      <c r="EZ171" s="99"/>
      <c r="FA171" s="99"/>
      <c r="FB171" s="99"/>
      <c r="FC171" s="99"/>
      <c r="FD171" s="99"/>
      <c r="FE171" s="99"/>
      <c r="FF171" s="99"/>
      <c r="FG171" s="99"/>
      <c r="FH171" s="99"/>
      <c r="FI171" s="99"/>
      <c r="FJ171" s="99"/>
      <c r="FK171" s="99"/>
      <c r="FL171" s="99"/>
      <c r="FM171" s="99"/>
      <c r="FN171" s="99"/>
      <c r="FO171" s="99"/>
      <c r="FP171" s="99"/>
      <c r="FQ171" s="99"/>
      <c r="FR171" s="99"/>
      <c r="FS171" s="99"/>
      <c r="FT171" s="99"/>
      <c r="FU171" s="99"/>
      <c r="FV171" s="99"/>
      <c r="FW171" s="99"/>
      <c r="FX171" s="99"/>
      <c r="FY171" s="99"/>
      <c r="FZ171" s="99"/>
      <c r="GA171" s="99"/>
      <c r="GB171" s="99"/>
      <c r="GC171" s="99"/>
      <c r="GD171" s="99"/>
      <c r="GE171" s="99"/>
      <c r="GF171" s="99"/>
      <c r="GG171" s="99"/>
      <c r="GH171" s="99"/>
      <c r="GI171" s="99"/>
      <c r="GJ171" s="99"/>
      <c r="GK171" s="99"/>
      <c r="GL171" s="99"/>
      <c r="GM171" s="99"/>
      <c r="GN171" s="99"/>
      <c r="GO171" s="99"/>
      <c r="GP171" s="99"/>
      <c r="GQ171" s="99"/>
      <c r="GR171" s="99"/>
      <c r="GS171" s="99"/>
      <c r="GT171" s="99"/>
      <c r="GU171" s="99"/>
      <c r="GV171" s="99"/>
      <c r="GW171" s="99"/>
      <c r="GX171" s="99"/>
      <c r="GY171" s="99"/>
      <c r="GZ171" s="99"/>
      <c r="HA171" s="99"/>
      <c r="HB171" s="99"/>
      <c r="HC171" s="99"/>
      <c r="HD171" s="99"/>
      <c r="HE171" s="99"/>
      <c r="HF171" s="99"/>
      <c r="HG171" s="99"/>
      <c r="HH171" s="99"/>
      <c r="HI171" s="99"/>
      <c r="HJ171" s="99"/>
      <c r="HK171" s="99"/>
      <c r="HL171" s="99"/>
      <c r="HM171" s="99"/>
      <c r="HN171" s="99"/>
      <c r="HO171" s="99"/>
      <c r="HP171" s="99"/>
      <c r="HQ171" s="99"/>
      <c r="HR171" s="99"/>
      <c r="HS171" s="99"/>
      <c r="HT171" s="99"/>
      <c r="HU171" s="99"/>
      <c r="HV171" s="99">
        <v>3</v>
      </c>
      <c r="HW171" s="99">
        <f t="shared" si="986"/>
        <v>44728.263009218157</v>
      </c>
      <c r="HX171" s="99">
        <f t="shared" si="987"/>
        <v>84326.979108748928</v>
      </c>
      <c r="HY171" s="99">
        <f t="shared" si="988"/>
        <v>76190.646588120842</v>
      </c>
      <c r="HZ171" s="99">
        <f t="shared" si="989"/>
        <v>79105.538508767626</v>
      </c>
      <c r="IA171" s="99">
        <f t="shared" si="990"/>
        <v>76798.084110618714</v>
      </c>
      <c r="IB171" s="99">
        <f t="shared" si="991"/>
        <v>70567.260599830232</v>
      </c>
      <c r="IC171" s="99">
        <f t="shared" si="992"/>
        <v>65184.887716981037</v>
      </c>
      <c r="ID171" s="99">
        <f t="shared" si="993"/>
        <v>64065.765459962386</v>
      </c>
      <c r="IE171" s="99">
        <f t="shared" si="994"/>
        <v>59732.385938410727</v>
      </c>
      <c r="IF171" s="99">
        <f t="shared" si="995"/>
        <v>55917.371737954512</v>
      </c>
      <c r="IG171" s="99">
        <f t="shared" si="996"/>
        <v>55456.980192755982</v>
      </c>
      <c r="IH171" s="99">
        <f t="shared" si="997"/>
        <v>52279.322880037944</v>
      </c>
      <c r="II171" s="99">
        <f t="shared" si="998"/>
        <v>49433.144535269043</v>
      </c>
      <c r="IJ171" s="99">
        <f t="shared" si="999"/>
        <v>46871.034525915296</v>
      </c>
      <c r="IK171" s="99">
        <f t="shared" si="1000"/>
        <v>44553.853403833768</v>
      </c>
      <c r="IL171" s="99">
        <f t="shared" si="1001"/>
        <v>42449.088392303704</v>
      </c>
      <c r="IM171" s="99">
        <f t="shared" si="1002"/>
        <v>42662.697884210116</v>
      </c>
      <c r="IN171" s="99">
        <f t="shared" si="1003"/>
        <v>40813.076123941755</v>
      </c>
      <c r="IO171" s="99">
        <f t="shared" si="1004"/>
        <v>40813.076123941755</v>
      </c>
      <c r="IP171" s="99">
        <f t="shared" si="1005"/>
        <v>38149.335896050085</v>
      </c>
      <c r="IQ171" s="99">
        <f t="shared" si="1006"/>
        <v>36940.972976165307</v>
      </c>
      <c r="IR171" s="99">
        <f t="shared" si="1007"/>
        <v>35805.290754111054</v>
      </c>
      <c r="IS171" s="99">
        <f t="shared" si="1008"/>
        <v>34736.054043700708</v>
      </c>
      <c r="IT171" s="99">
        <f t="shared" si="1009"/>
        <v>33727.706252809898</v>
      </c>
      <c r="IU171" s="99">
        <f t="shared" si="1010"/>
        <v>32775.281572736116</v>
      </c>
      <c r="IV171" s="99">
        <f t="shared" si="1011"/>
        <v>31874.330118550159</v>
      </c>
      <c r="IW171" s="99">
        <f t="shared" si="1012"/>
        <v>31020.853910380742</v>
      </c>
      <c r="IX171" s="99">
        <f t="shared" si="1013"/>
        <v>30211.251955454845</v>
      </c>
      <c r="IY171" s="99">
        <f t="shared" si="1014"/>
        <v>29442.272992651</v>
      </c>
      <c r="IZ171" s="99">
        <f t="shared" si="1015"/>
        <v>28710.974707964182</v>
      </c>
      <c r="JA171" s="99">
        <f t="shared" si="1016"/>
        <v>28014.688431027691</v>
      </c>
      <c r="JB171" s="99">
        <f t="shared" si="1017"/>
        <v>27350.988488158295</v>
      </c>
      <c r="JC171" s="99">
        <f t="shared" si="1018"/>
        <v>26717.665523153984</v>
      </c>
      <c r="JD171" s="99">
        <f t="shared" si="1019"/>
        <v>26112.703208827861</v>
      </c>
      <c r="JE171" s="99">
        <f t="shared" si="1020"/>
        <v>25534.257864487143</v>
      </c>
      <c r="JF171" s="99">
        <f t="shared" si="1021"/>
        <v>24980.640570877425</v>
      </c>
      <c r="JG171" s="99">
        <f t="shared" si="1022"/>
        <v>25024.196114006951</v>
      </c>
      <c r="JH171" s="99">
        <f t="shared" si="1023"/>
        <v>24212.219208592051</v>
      </c>
      <c r="JI171" s="99">
        <f t="shared" si="1024"/>
        <v>23823.01258484408</v>
      </c>
      <c r="JJ171" s="99">
        <f t="shared" si="1025"/>
        <v>23444.51034889587</v>
      </c>
      <c r="JK171" s="99">
        <f t="shared" si="1026"/>
        <v>23076.360267010536</v>
      </c>
      <c r="JL171" s="99">
        <f t="shared" si="1027"/>
        <v>22718.219132718521</v>
      </c>
      <c r="JM171" s="99">
        <f t="shared" si="1028"/>
        <v>22369.753175119266</v>
      </c>
      <c r="JN171" s="99">
        <f t="shared" si="1029"/>
        <v>22030.638335333992</v>
      </c>
      <c r="JO171" s="99">
        <f t="shared" si="1030"/>
        <v>21700.560432634851</v>
      </c>
      <c r="JP171" s="99">
        <f t="shared" si="1031"/>
        <v>21379.215238740951</v>
      </c>
      <c r="JQ171" s="99">
        <f t="shared" si="1032"/>
        <v>21066.308476131406</v>
      </c>
      <c r="JR171" s="99">
        <f t="shared" si="1033"/>
        <v>20761.55575393415</v>
      </c>
      <c r="JS171" s="99">
        <f t="shared" si="1034"/>
        <v>20464.68245296368</v>
      </c>
      <c r="JT171" s="99">
        <f t="shared" si="1035"/>
        <v>20175.423569764742</v>
      </c>
      <c r="JU171" s="99">
        <f t="shared" si="1036"/>
        <v>19893.523528037065</v>
      </c>
      <c r="JV171" s="99">
        <f t="shared" si="1037"/>
        <v>19618.735964539395</v>
      </c>
      <c r="JW171" s="99">
        <f t="shared" si="1038"/>
        <v>19350.82349547221</v>
      </c>
      <c r="JX171" s="99">
        <f t="shared" si="1039"/>
        <v>19089.557468394196</v>
      </c>
      <c r="JY171" s="99"/>
      <c r="JZ171" s="99"/>
      <c r="KA171" s="99"/>
      <c r="KI171" s="100"/>
      <c r="KJ171" s="100"/>
      <c r="KK171" s="100"/>
      <c r="KL171" s="100"/>
      <c r="KM171" s="100"/>
      <c r="KN171" s="100"/>
      <c r="KO171" s="100"/>
      <c r="KP171" s="100"/>
      <c r="KQ171" s="100"/>
      <c r="KR171" s="100"/>
      <c r="KS171" s="100"/>
      <c r="KT171" s="100"/>
      <c r="KU171" s="100"/>
      <c r="KV171" s="100"/>
      <c r="KW171" s="100"/>
      <c r="KX171" s="100"/>
      <c r="KY171" s="100"/>
      <c r="KZ171" s="100"/>
      <c r="LA171" s="100"/>
      <c r="LB171" s="100"/>
      <c r="LC171" s="100"/>
      <c r="LD171" s="100"/>
      <c r="LE171" s="100"/>
      <c r="LF171" s="100"/>
      <c r="LG171" s="100"/>
      <c r="LH171" s="100"/>
      <c r="LI171" s="100"/>
      <c r="LJ171" s="100"/>
      <c r="LK171" s="100"/>
      <c r="LL171" s="100"/>
      <c r="LM171" s="100"/>
      <c r="LN171" s="100"/>
      <c r="LO171" s="100"/>
      <c r="LP171" s="100"/>
      <c r="LQ171" s="100"/>
      <c r="LR171" s="100"/>
      <c r="LS171" s="100"/>
      <c r="LT171" s="100"/>
      <c r="LU171" s="100"/>
      <c r="LV171" s="100"/>
      <c r="LW171" s="100"/>
      <c r="LX171" s="100"/>
      <c r="LY171" s="100"/>
      <c r="LZ171" s="100"/>
      <c r="MA171" s="100"/>
      <c r="MB171" s="100"/>
      <c r="MC171" s="100"/>
      <c r="MD171" s="100"/>
      <c r="ME171" s="100"/>
      <c r="MF171" s="100"/>
      <c r="MG171" s="100"/>
      <c r="MH171" s="100"/>
      <c r="MI171" s="100"/>
      <c r="MJ171" s="100"/>
      <c r="MK171" s="100"/>
      <c r="ML171" s="100"/>
      <c r="MM171" s="100"/>
      <c r="MN171" s="100"/>
      <c r="MO171" s="100"/>
      <c r="MP171" s="100"/>
      <c r="MQ171" s="100"/>
      <c r="MR171" s="100"/>
      <c r="MS171" s="100"/>
      <c r="MT171" s="100"/>
      <c r="MU171" s="100"/>
      <c r="MV171" s="100"/>
      <c r="MW171" s="100"/>
      <c r="MX171" s="100"/>
      <c r="MY171" s="100"/>
      <c r="MZ171" s="100"/>
      <c r="NA171" s="100"/>
      <c r="NB171" s="100"/>
      <c r="NC171" s="100"/>
      <c r="ND171" s="100"/>
      <c r="NE171" s="100"/>
      <c r="NF171" s="100">
        <v>3</v>
      </c>
      <c r="NG171" s="100">
        <f t="shared" si="1040"/>
        <v>29492.202574906842</v>
      </c>
      <c r="NH171" s="100">
        <f t="shared" si="1041"/>
        <v>53476.221361223761</v>
      </c>
      <c r="NI171" s="100">
        <f t="shared" si="1042"/>
        <v>48246.254656849727</v>
      </c>
      <c r="NJ171" s="100">
        <f t="shared" si="1043"/>
        <v>58351.965909561397</v>
      </c>
      <c r="NK171" s="100">
        <f t="shared" si="1044"/>
        <v>62106.319354254607</v>
      </c>
      <c r="NL171" s="100">
        <f t="shared" si="1045"/>
        <v>56975.963779179452</v>
      </c>
      <c r="NM171" s="100">
        <f t="shared" si="1046"/>
        <v>52544.347399868304</v>
      </c>
      <c r="NN171" s="100">
        <f t="shared" si="1047"/>
        <v>55648.618887057739</v>
      </c>
      <c r="NO171" s="100">
        <f t="shared" si="1048"/>
        <v>51797.807998266886</v>
      </c>
      <c r="NP171" s="100">
        <f t="shared" si="1049"/>
        <v>48407.774444070863</v>
      </c>
      <c r="NQ171" s="100">
        <f t="shared" si="1050"/>
        <v>48242.977756430359</v>
      </c>
      <c r="NR171" s="100">
        <f t="shared" si="1051"/>
        <v>45400.981284450761</v>
      </c>
      <c r="NS171" s="100">
        <f t="shared" si="1052"/>
        <v>42855.575572665919</v>
      </c>
      <c r="NT171" s="100">
        <f t="shared" si="1053"/>
        <v>40564.339690562541</v>
      </c>
      <c r="NU171" s="100">
        <f t="shared" si="1054"/>
        <v>38492.253413671438</v>
      </c>
      <c r="NV171" s="100">
        <f t="shared" si="1055"/>
        <v>36610.225777998567</v>
      </c>
      <c r="NW171" s="100">
        <f t="shared" si="1056"/>
        <v>41051.694689430937</v>
      </c>
      <c r="NX171" s="100">
        <f t="shared" si="1057"/>
        <v>39203.468278947395</v>
      </c>
      <c r="NY171" s="100">
        <f t="shared" si="1058"/>
        <v>39203.468278947395</v>
      </c>
      <c r="NZ171" s="100">
        <f t="shared" si="1059"/>
        <v>36541.971914288297</v>
      </c>
      <c r="OA171" s="100">
        <f t="shared" si="1060"/>
        <v>35334.732006577913</v>
      </c>
      <c r="OB171" s="100">
        <f t="shared" si="1061"/>
        <v>34200.173295268018</v>
      </c>
      <c r="OC171" s="100">
        <f t="shared" si="1062"/>
        <v>33132.060452520047</v>
      </c>
      <c r="OD171" s="100">
        <f t="shared" si="1063"/>
        <v>32124.836760953145</v>
      </c>
      <c r="OE171" s="100">
        <f t="shared" si="1064"/>
        <v>31173.536300736709</v>
      </c>
      <c r="OF171" s="100">
        <f t="shared" si="1065"/>
        <v>30273.709088037584</v>
      </c>
      <c r="OG171" s="100">
        <f t="shared" si="1066"/>
        <v>29421.357054697888</v>
      </c>
      <c r="OH171" s="100">
        <f t="shared" si="1067"/>
        <v>28612.879128913613</v>
      </c>
      <c r="OI171" s="100">
        <f t="shared" si="1068"/>
        <v>27845.023978628924</v>
      </c>
      <c r="OJ171" s="100">
        <f t="shared" si="1069"/>
        <v>27114.849226010869</v>
      </c>
      <c r="OK171" s="100">
        <f t="shared" si="1070"/>
        <v>26419.686143121911</v>
      </c>
      <c r="OL171" s="100">
        <f t="shared" si="1071"/>
        <v>25757.109004233953</v>
      </c>
      <c r="OM171" s="100">
        <f t="shared" si="1072"/>
        <v>25124.908405994556</v>
      </c>
      <c r="ON171" s="100">
        <f t="shared" si="1073"/>
        <v>24521.067978413437</v>
      </c>
      <c r="OO171" s="100">
        <f t="shared" si="1074"/>
        <v>23943.744001865583</v>
      </c>
      <c r="OP171" s="100">
        <f t="shared" si="1075"/>
        <v>23391.247521620448</v>
      </c>
      <c r="OQ171" s="100">
        <f t="shared" si="1076"/>
        <v>23434.71312711975</v>
      </c>
      <c r="OR171" s="100">
        <f t="shared" si="1077"/>
        <v>22624.4648847272</v>
      </c>
      <c r="OS171" s="100">
        <f t="shared" si="1078"/>
        <v>22236.127689754154</v>
      </c>
      <c r="OT171" s="100">
        <f t="shared" si="1079"/>
        <v>21858.498015210771</v>
      </c>
      <c r="OU171" s="100">
        <f t="shared" si="1080"/>
        <v>21491.223442761635</v>
      </c>
      <c r="OV171" s="100">
        <f t="shared" si="1081"/>
        <v>21133.96059205963</v>
      </c>
      <c r="OW171" s="100">
        <f t="shared" si="1082"/>
        <v>20786.375528338249</v>
      </c>
      <c r="OX171" s="100">
        <f t="shared" si="1083"/>
        <v>20448.144038205457</v>
      </c>
      <c r="OY171" s="100">
        <f t="shared" si="1084"/>
        <v>20118.951795160741</v>
      </c>
      <c r="OZ171" s="100">
        <f t="shared" si="1085"/>
        <v>19798.494433322528</v>
      </c>
      <c r="PA171" s="100">
        <f t="shared" si="1086"/>
        <v>19486.47754521302</v>
      </c>
      <c r="PB171" s="100">
        <f t="shared" si="1087"/>
        <v>19182.616617156178</v>
      </c>
      <c r="PC171" s="100">
        <f t="shared" si="1088"/>
        <v>18886.636913859395</v>
      </c>
      <c r="PD171" s="100">
        <f t="shared" si="1089"/>
        <v>18598.273322033201</v>
      </c>
      <c r="PE171" s="100">
        <f t="shared" si="1090"/>
        <v>18317.270161421751</v>
      </c>
      <c r="PF171" s="100">
        <f t="shared" si="1091"/>
        <v>18043.380970340251</v>
      </c>
      <c r="PG171" s="100">
        <f t="shared" si="1092"/>
        <v>17776.36827171651</v>
      </c>
      <c r="PH171" s="100">
        <f t="shared" si="1093"/>
        <v>17516.003324689911</v>
      </c>
      <c r="PI171" s="100"/>
      <c r="PJ171" s="100"/>
      <c r="PK171" s="100"/>
    </row>
    <row r="172" spans="1:427" x14ac:dyDescent="0.2">
      <c r="A172" s="92"/>
      <c r="B172" s="92"/>
      <c r="C172" s="92"/>
      <c r="D172" s="98"/>
      <c r="E172" s="98"/>
      <c r="F172" s="98"/>
      <c r="G172" s="98"/>
      <c r="H172" s="98"/>
      <c r="I172" s="98"/>
      <c r="J172" s="98"/>
      <c r="K172" s="98"/>
      <c r="L172" s="98"/>
      <c r="M172" s="98"/>
      <c r="N172" s="98"/>
      <c r="O172" s="98"/>
      <c r="P172" s="98"/>
      <c r="Q172" s="98"/>
      <c r="R172" s="98"/>
      <c r="S172" s="98"/>
      <c r="T172" s="98"/>
      <c r="U172" s="98"/>
      <c r="V172" s="98"/>
      <c r="W172" s="98"/>
      <c r="X172" s="98"/>
      <c r="Y172" s="98"/>
      <c r="Z172" s="98"/>
      <c r="AA172" s="98"/>
      <c r="AB172" s="98"/>
      <c r="AC172" s="98"/>
      <c r="AD172" s="98"/>
      <c r="AE172" s="98"/>
      <c r="AF172" s="98"/>
      <c r="AG172" s="98"/>
      <c r="AH172" s="98"/>
      <c r="AI172" s="98"/>
      <c r="AJ172" s="98"/>
      <c r="AK172" s="98"/>
      <c r="AL172" s="98"/>
      <c r="AM172" s="98"/>
      <c r="AN172" s="98"/>
      <c r="AO172" s="98"/>
      <c r="AP172" s="98"/>
      <c r="AQ172" s="98"/>
      <c r="AR172" s="98"/>
      <c r="AS172" s="98"/>
      <c r="AT172" s="98"/>
      <c r="AU172" s="98"/>
      <c r="AV172" s="98"/>
      <c r="AW172" s="98"/>
      <c r="AX172" s="98"/>
      <c r="AY172" s="98"/>
      <c r="AZ172" s="98"/>
      <c r="BA172" s="98"/>
      <c r="BB172" s="98"/>
      <c r="BC172" s="98"/>
      <c r="BD172" s="98"/>
      <c r="BE172" s="98"/>
      <c r="BF172" s="98"/>
      <c r="BG172" s="98"/>
      <c r="BH172" s="98"/>
      <c r="BI172" s="98"/>
      <c r="BJ172" s="98"/>
      <c r="BK172" s="98"/>
      <c r="BL172" s="98"/>
      <c r="BM172" s="98"/>
      <c r="BN172" s="98"/>
      <c r="BO172" s="98"/>
      <c r="BP172" s="98"/>
      <c r="BQ172" s="98"/>
      <c r="BR172" s="98"/>
      <c r="BS172" s="98"/>
      <c r="BT172" s="98"/>
      <c r="BU172" s="98"/>
      <c r="BV172" s="98"/>
      <c r="BW172" s="98"/>
      <c r="BX172" s="98"/>
      <c r="BY172" s="98">
        <v>4</v>
      </c>
      <c r="BZ172" s="98">
        <f t="shared" si="932"/>
        <v>102540.4891453657</v>
      </c>
      <c r="CA172" s="98">
        <f t="shared" si="933"/>
        <v>103155.04961270503</v>
      </c>
      <c r="CB172" s="98">
        <f t="shared" si="934"/>
        <v>93075.156712315031</v>
      </c>
      <c r="CC172" s="98">
        <f t="shared" si="935"/>
        <v>89435.979285205016</v>
      </c>
      <c r="CD172" s="98">
        <f t="shared" si="936"/>
        <v>86188.830091350406</v>
      </c>
      <c r="CE172" s="98">
        <f t="shared" si="937"/>
        <v>79144.964193848107</v>
      </c>
      <c r="CF172" s="98">
        <f t="shared" si="938"/>
        <v>76916.645806780056</v>
      </c>
      <c r="CG172" s="98">
        <f t="shared" si="939"/>
        <v>71366.852861189385</v>
      </c>
      <c r="CH172" s="98">
        <f t="shared" si="940"/>
        <v>66517.295930847555</v>
      </c>
      <c r="CI172" s="98">
        <f t="shared" si="941"/>
        <v>62251.759965646663</v>
      </c>
      <c r="CJ172" s="98">
        <f t="shared" si="942"/>
        <v>58476.38407674677</v>
      </c>
      <c r="CK172" s="98">
        <f t="shared" si="943"/>
        <v>55115.13383503451</v>
      </c>
      <c r="CL172" s="98">
        <f t="shared" si="944"/>
        <v>52106.111943609627</v>
      </c>
      <c r="CM172" s="98">
        <f t="shared" si="945"/>
        <v>49398.63110275536</v>
      </c>
      <c r="CN172" s="98">
        <f t="shared" si="946"/>
        <v>46950.918977782567</v>
      </c>
      <c r="CO172" s="98">
        <f t="shared" si="947"/>
        <v>44728.32598956026</v>
      </c>
      <c r="CP172" s="98">
        <f t="shared" si="948"/>
        <v>42701.925216596501</v>
      </c>
      <c r="CQ172" s="98">
        <f t="shared" si="949"/>
        <v>40847.415388721594</v>
      </c>
      <c r="CR172" s="98">
        <f t="shared" si="950"/>
        <v>40847.415388721594</v>
      </c>
      <c r="CS172" s="98">
        <f t="shared" si="951"/>
        <v>38177.179422212794</v>
      </c>
      <c r="CT172" s="98">
        <f t="shared" si="952"/>
        <v>36966.162524461281</v>
      </c>
      <c r="CU172" s="98">
        <f t="shared" si="953"/>
        <v>35828.144978938486</v>
      </c>
      <c r="CV172" s="98">
        <f t="shared" si="954"/>
        <v>34756.845879658264</v>
      </c>
      <c r="CW172" s="98">
        <f t="shared" si="955"/>
        <v>33746.670474673061</v>
      </c>
      <c r="CX172" s="98">
        <f t="shared" si="956"/>
        <v>32792.620951285033</v>
      </c>
      <c r="CY172" s="98">
        <f t="shared" si="957"/>
        <v>31890.220459674525</v>
      </c>
      <c r="CZ172" s="98">
        <f t="shared" si="958"/>
        <v>31035.448200985793</v>
      </c>
      <c r="DA172" s="98">
        <f t="shared" si="959"/>
        <v>30224.683791043186</v>
      </c>
      <c r="DB172" s="98">
        <f t="shared" si="960"/>
        <v>29454.659424186251</v>
      </c>
      <c r="DC172" s="98">
        <f t="shared" si="961"/>
        <v>28722.418616900184</v>
      </c>
      <c r="DD172" s="98">
        <f t="shared" si="962"/>
        <v>28025.280519121479</v>
      </c>
      <c r="DE172" s="98">
        <f t="shared" si="963"/>
        <v>27360.808951328374</v>
      </c>
      <c r="DF172" s="98">
        <f t="shared" si="964"/>
        <v>26726.785465041052</v>
      </c>
      <c r="DG172" s="98">
        <f t="shared" si="965"/>
        <v>26121.185838996586</v>
      </c>
      <c r="DH172" s="98">
        <f t="shared" si="966"/>
        <v>25542.159517719592</v>
      </c>
      <c r="DI172" s="98">
        <f t="shared" si="967"/>
        <v>24988.011577254503</v>
      </c>
      <c r="DJ172" s="98">
        <f t="shared" si="968"/>
        <v>25030.606767096207</v>
      </c>
      <c r="DK172" s="98">
        <f t="shared" si="969"/>
        <v>24217.171260467268</v>
      </c>
      <c r="DL172" s="98">
        <f t="shared" si="970"/>
        <v>23827.322684463823</v>
      </c>
      <c r="DM172" s="98">
        <f t="shared" si="971"/>
        <v>23448.230422674536</v>
      </c>
      <c r="DN172" s="98">
        <f t="shared" si="972"/>
        <v>23079.538010056032</v>
      </c>
      <c r="DO172" s="98">
        <f t="shared" si="973"/>
        <v>22720.89836688928</v>
      </c>
      <c r="DP172" s="98">
        <f t="shared" si="974"/>
        <v>22371.974176470369</v>
      </c>
      <c r="DQ172" s="98">
        <f t="shared" si="975"/>
        <v>22032.438133411375</v>
      </c>
      <c r="DR172" s="98">
        <f t="shared" si="976"/>
        <v>21701.973083929995</v>
      </c>
      <c r="DS172" s="98">
        <f t="shared" si="977"/>
        <v>21380.272076467416</v>
      </c>
      <c r="DT172" s="98">
        <f t="shared" si="978"/>
        <v>21067.038338333252</v>
      </c>
      <c r="DU172" s="98">
        <f t="shared" si="979"/>
        <v>20761.98519178772</v>
      </c>
      <c r="DV172" s="98">
        <f t="shared" si="980"/>
        <v>20464.835920990783</v>
      </c>
      <c r="DW172" s="98">
        <f t="shared" si="981"/>
        <v>20175.3235995383</v>
      </c>
      <c r="DX172" s="98">
        <f t="shared" si="982"/>
        <v>19893.19088683062</v>
      </c>
      <c r="DY172" s="98">
        <f t="shared" si="983"/>
        <v>19618.18980025042</v>
      </c>
      <c r="DZ172" s="98">
        <f t="shared" si="984"/>
        <v>19350.0814690355</v>
      </c>
      <c r="EA172" s="98">
        <f t="shared" si="985"/>
        <v>19088.635874796393</v>
      </c>
      <c r="EB172" s="98"/>
      <c r="EC172" s="98"/>
      <c r="ED172" s="98"/>
      <c r="EE172" s="98"/>
      <c r="EF172" s="98"/>
      <c r="EG172" s="98"/>
      <c r="EH172" s="98"/>
      <c r="EI172" s="98"/>
      <c r="EJ172" s="98"/>
      <c r="EK172" s="98"/>
      <c r="EL172" s="98"/>
      <c r="EM172" s="98"/>
      <c r="EN172" s="98"/>
      <c r="EO172" s="98"/>
      <c r="EP172" s="98"/>
      <c r="EU172" s="94"/>
      <c r="EV172" s="94"/>
      <c r="EW172" s="94"/>
      <c r="EX172" s="94"/>
      <c r="EY172" s="99"/>
      <c r="EZ172" s="99"/>
      <c r="FA172" s="99"/>
      <c r="FB172" s="99"/>
      <c r="FC172" s="99"/>
      <c r="FD172" s="99"/>
      <c r="FE172" s="99"/>
      <c r="FF172" s="99"/>
      <c r="FG172" s="99"/>
      <c r="FH172" s="99"/>
      <c r="FI172" s="99"/>
      <c r="FJ172" s="99"/>
      <c r="FK172" s="99"/>
      <c r="FL172" s="99"/>
      <c r="FM172" s="99"/>
      <c r="FN172" s="99"/>
      <c r="FO172" s="99"/>
      <c r="FP172" s="99"/>
      <c r="FQ172" s="99"/>
      <c r="FR172" s="99"/>
      <c r="FS172" s="99"/>
      <c r="FT172" s="99"/>
      <c r="FU172" s="99"/>
      <c r="FV172" s="99"/>
      <c r="FW172" s="99"/>
      <c r="FX172" s="99"/>
      <c r="FY172" s="99"/>
      <c r="FZ172" s="99"/>
      <c r="GA172" s="99"/>
      <c r="GB172" s="99"/>
      <c r="GC172" s="99"/>
      <c r="GD172" s="99"/>
      <c r="GE172" s="99"/>
      <c r="GF172" s="99"/>
      <c r="GG172" s="99"/>
      <c r="GH172" s="99"/>
      <c r="GI172" s="99"/>
      <c r="GJ172" s="99"/>
      <c r="GK172" s="99"/>
      <c r="GL172" s="99"/>
      <c r="GM172" s="99"/>
      <c r="GN172" s="99"/>
      <c r="GO172" s="99"/>
      <c r="GP172" s="99"/>
      <c r="GQ172" s="99"/>
      <c r="GR172" s="99"/>
      <c r="GS172" s="99"/>
      <c r="GT172" s="99"/>
      <c r="GU172" s="99"/>
      <c r="GV172" s="99"/>
      <c r="GW172" s="99"/>
      <c r="GX172" s="99"/>
      <c r="GY172" s="99"/>
      <c r="GZ172" s="99"/>
      <c r="HA172" s="99"/>
      <c r="HB172" s="99"/>
      <c r="HC172" s="99"/>
      <c r="HD172" s="99"/>
      <c r="HE172" s="99"/>
      <c r="HF172" s="99"/>
      <c r="HG172" s="99"/>
      <c r="HH172" s="99"/>
      <c r="HI172" s="99"/>
      <c r="HJ172" s="99"/>
      <c r="HK172" s="99"/>
      <c r="HL172" s="99"/>
      <c r="HM172" s="99"/>
      <c r="HN172" s="99"/>
      <c r="HO172" s="99"/>
      <c r="HP172" s="99"/>
      <c r="HQ172" s="99"/>
      <c r="HR172" s="99"/>
      <c r="HS172" s="99"/>
      <c r="HT172" s="99"/>
      <c r="HU172" s="99"/>
      <c r="HV172" s="99">
        <v>4</v>
      </c>
      <c r="HW172" s="99">
        <f t="shared" si="986"/>
        <v>45238.451093543692</v>
      </c>
      <c r="HX172" s="99">
        <f t="shared" si="987"/>
        <v>84951.217328110011</v>
      </c>
      <c r="HY172" s="99">
        <f t="shared" si="988"/>
        <v>76650.129057200611</v>
      </c>
      <c r="HZ172" s="99">
        <f t="shared" si="989"/>
        <v>79498.648253515581</v>
      </c>
      <c r="IA172" s="99">
        <f t="shared" si="990"/>
        <v>77116.321660681948</v>
      </c>
      <c r="IB172" s="99">
        <f t="shared" si="991"/>
        <v>70813.915331337776</v>
      </c>
      <c r="IC172" s="99">
        <f t="shared" si="992"/>
        <v>69224.981226102056</v>
      </c>
      <c r="ID172" s="99">
        <f t="shared" si="993"/>
        <v>64230.167575070445</v>
      </c>
      <c r="IE172" s="99">
        <f t="shared" si="994"/>
        <v>59865.566337762801</v>
      </c>
      <c r="IF172" s="99">
        <f t="shared" si="995"/>
        <v>56026.583969081999</v>
      </c>
      <c r="IG172" s="99">
        <f t="shared" si="996"/>
        <v>55552.564872909432</v>
      </c>
      <c r="IH172" s="99">
        <f t="shared" si="997"/>
        <v>52359.377143282785</v>
      </c>
      <c r="II172" s="99">
        <f t="shared" si="998"/>
        <v>49500.806346429141</v>
      </c>
      <c r="IJ172" s="99">
        <f t="shared" si="999"/>
        <v>46928.699547617587</v>
      </c>
      <c r="IK172" s="99">
        <f t="shared" si="1000"/>
        <v>44603.373028893438</v>
      </c>
      <c r="IL172" s="99">
        <f t="shared" si="1001"/>
        <v>42491.909690082248</v>
      </c>
      <c r="IM172" s="99">
        <f t="shared" si="1002"/>
        <v>42701.925216596501</v>
      </c>
      <c r="IN172" s="99">
        <f t="shared" si="1003"/>
        <v>40847.415388721594</v>
      </c>
      <c r="IO172" s="99">
        <f t="shared" si="1004"/>
        <v>40847.415388721594</v>
      </c>
      <c r="IP172" s="99">
        <f t="shared" si="1005"/>
        <v>38177.179422212794</v>
      </c>
      <c r="IQ172" s="99">
        <f t="shared" si="1006"/>
        <v>36966.162524461281</v>
      </c>
      <c r="IR172" s="99">
        <f t="shared" si="1007"/>
        <v>35828.144978938486</v>
      </c>
      <c r="IS172" s="99">
        <f t="shared" si="1008"/>
        <v>34756.845879658264</v>
      </c>
      <c r="IT172" s="99">
        <f t="shared" si="1009"/>
        <v>33746.670474673061</v>
      </c>
      <c r="IU172" s="99">
        <f t="shared" si="1010"/>
        <v>32792.620951285033</v>
      </c>
      <c r="IV172" s="99">
        <f t="shared" si="1011"/>
        <v>31890.220459674525</v>
      </c>
      <c r="IW172" s="99">
        <f t="shared" si="1012"/>
        <v>31035.448200985793</v>
      </c>
      <c r="IX172" s="99">
        <f t="shared" si="1013"/>
        <v>30224.683791043186</v>
      </c>
      <c r="IY172" s="99">
        <f t="shared" si="1014"/>
        <v>29454.659424186251</v>
      </c>
      <c r="IZ172" s="99">
        <f t="shared" si="1015"/>
        <v>28722.418616900184</v>
      </c>
      <c r="JA172" s="99">
        <f t="shared" si="1016"/>
        <v>28025.280519121479</v>
      </c>
      <c r="JB172" s="99">
        <f t="shared" si="1017"/>
        <v>27360.808951328374</v>
      </c>
      <c r="JC172" s="99">
        <f t="shared" si="1018"/>
        <v>26726.785465041052</v>
      </c>
      <c r="JD172" s="99">
        <f t="shared" si="1019"/>
        <v>26121.185838996586</v>
      </c>
      <c r="JE172" s="99">
        <f t="shared" si="1020"/>
        <v>25542.159517719592</v>
      </c>
      <c r="JF172" s="99">
        <f t="shared" si="1021"/>
        <v>24988.011577254503</v>
      </c>
      <c r="JG172" s="99">
        <f t="shared" si="1022"/>
        <v>25030.606767096207</v>
      </c>
      <c r="JH172" s="99">
        <f t="shared" si="1023"/>
        <v>24217.171260467268</v>
      </c>
      <c r="JI172" s="99">
        <f t="shared" si="1024"/>
        <v>23827.322684463823</v>
      </c>
      <c r="JJ172" s="99">
        <f t="shared" si="1025"/>
        <v>23448.230422674536</v>
      </c>
      <c r="JK172" s="99">
        <f t="shared" si="1026"/>
        <v>23079.538010056032</v>
      </c>
      <c r="JL172" s="99">
        <f t="shared" si="1027"/>
        <v>22720.89836688928</v>
      </c>
      <c r="JM172" s="99">
        <f t="shared" si="1028"/>
        <v>22371.974176470369</v>
      </c>
      <c r="JN172" s="99">
        <f t="shared" si="1029"/>
        <v>22032.438133411375</v>
      </c>
      <c r="JO172" s="99">
        <f t="shared" si="1030"/>
        <v>21701.973083929995</v>
      </c>
      <c r="JP172" s="99">
        <f t="shared" si="1031"/>
        <v>21380.272076467416</v>
      </c>
      <c r="JQ172" s="99">
        <f t="shared" si="1032"/>
        <v>21067.038338333252</v>
      </c>
      <c r="JR172" s="99">
        <f t="shared" si="1033"/>
        <v>20761.98519178772</v>
      </c>
      <c r="JS172" s="99">
        <f t="shared" si="1034"/>
        <v>20464.835920990783</v>
      </c>
      <c r="JT172" s="99">
        <f t="shared" si="1035"/>
        <v>20175.3235995383</v>
      </c>
      <c r="JU172" s="99">
        <f t="shared" si="1036"/>
        <v>19893.19088683062</v>
      </c>
      <c r="JV172" s="99">
        <f t="shared" si="1037"/>
        <v>19618.18980025042</v>
      </c>
      <c r="JW172" s="99">
        <f t="shared" si="1038"/>
        <v>19350.0814690355</v>
      </c>
      <c r="JX172" s="99">
        <f t="shared" si="1039"/>
        <v>19088.635874796393</v>
      </c>
      <c r="JY172" s="99"/>
      <c r="JZ172" s="99"/>
      <c r="KA172" s="99"/>
      <c r="KI172" s="100"/>
      <c r="KJ172" s="100"/>
      <c r="KK172" s="100"/>
      <c r="KL172" s="100"/>
      <c r="KM172" s="100"/>
      <c r="KN172" s="100"/>
      <c r="KO172" s="100"/>
      <c r="KP172" s="100"/>
      <c r="KQ172" s="100"/>
      <c r="KR172" s="100"/>
      <c r="KS172" s="100"/>
      <c r="KT172" s="100"/>
      <c r="KU172" s="100"/>
      <c r="KV172" s="100"/>
      <c r="KW172" s="100"/>
      <c r="KX172" s="100"/>
      <c r="KY172" s="100"/>
      <c r="KZ172" s="100"/>
      <c r="LA172" s="100"/>
      <c r="LB172" s="100"/>
      <c r="LC172" s="100"/>
      <c r="LD172" s="100"/>
      <c r="LE172" s="100"/>
      <c r="LF172" s="100"/>
      <c r="LG172" s="100"/>
      <c r="LH172" s="100"/>
      <c r="LI172" s="100"/>
      <c r="LJ172" s="100"/>
      <c r="LK172" s="100"/>
      <c r="LL172" s="100"/>
      <c r="LM172" s="100"/>
      <c r="LN172" s="100"/>
      <c r="LO172" s="100"/>
      <c r="LP172" s="100"/>
      <c r="LQ172" s="100"/>
      <c r="LR172" s="100"/>
      <c r="LS172" s="100"/>
      <c r="LT172" s="100"/>
      <c r="LU172" s="100"/>
      <c r="LV172" s="100"/>
      <c r="LW172" s="100"/>
      <c r="LX172" s="100"/>
      <c r="LY172" s="100"/>
      <c r="LZ172" s="100"/>
      <c r="MA172" s="100"/>
      <c r="MB172" s="100"/>
      <c r="MC172" s="100"/>
      <c r="MD172" s="100"/>
      <c r="ME172" s="100"/>
      <c r="MF172" s="100"/>
      <c r="MG172" s="100"/>
      <c r="MH172" s="100"/>
      <c r="MI172" s="100"/>
      <c r="MJ172" s="100"/>
      <c r="MK172" s="100"/>
      <c r="ML172" s="100"/>
      <c r="MM172" s="100"/>
      <c r="MN172" s="100"/>
      <c r="MO172" s="100"/>
      <c r="MP172" s="100"/>
      <c r="MQ172" s="100"/>
      <c r="MR172" s="100"/>
      <c r="MS172" s="100"/>
      <c r="MT172" s="100"/>
      <c r="MU172" s="100"/>
      <c r="MV172" s="100"/>
      <c r="MW172" s="100"/>
      <c r="MX172" s="100"/>
      <c r="MY172" s="100"/>
      <c r="MZ172" s="100"/>
      <c r="NA172" s="100"/>
      <c r="NB172" s="100"/>
      <c r="NC172" s="100"/>
      <c r="ND172" s="100"/>
      <c r="NE172" s="100"/>
      <c r="NF172" s="100">
        <v>4</v>
      </c>
      <c r="NG172" s="100">
        <f t="shared" si="1040"/>
        <v>29832.307713358139</v>
      </c>
      <c r="NH172" s="100">
        <f t="shared" si="1041"/>
        <v>53877.480680085406</v>
      </c>
      <c r="NI172" s="100">
        <f t="shared" si="1042"/>
        <v>48541.603158529208</v>
      </c>
      <c r="NJ172" s="100">
        <f t="shared" si="1043"/>
        <v>58646.758203236626</v>
      </c>
      <c r="NK172" s="100">
        <f t="shared" si="1044"/>
        <v>62368.354742459778</v>
      </c>
      <c r="NL172" s="100">
        <f t="shared" si="1045"/>
        <v>57179.052121171022</v>
      </c>
      <c r="NM172" s="100">
        <f t="shared" si="1046"/>
        <v>60233.475625968509</v>
      </c>
      <c r="NN172" s="100">
        <f t="shared" si="1047"/>
        <v>55794.715902824712</v>
      </c>
      <c r="NO172" s="100">
        <f t="shared" si="1048"/>
        <v>51916.155007125635</v>
      </c>
      <c r="NP172" s="100">
        <f t="shared" si="1049"/>
        <v>48504.818728197075</v>
      </c>
      <c r="NQ172" s="100">
        <f t="shared" si="1050"/>
        <v>48328.467734818645</v>
      </c>
      <c r="NR172" s="100">
        <f t="shared" si="1051"/>
        <v>45472.577565055384</v>
      </c>
      <c r="NS172" s="100">
        <f t="shared" si="1052"/>
        <v>42916.085605515051</v>
      </c>
      <c r="NT172" s="100">
        <f t="shared" si="1053"/>
        <v>40615.90678964281</v>
      </c>
      <c r="NU172" s="100">
        <f t="shared" si="1054"/>
        <v>38536.533938704553</v>
      </c>
      <c r="NV172" s="100">
        <f t="shared" si="1055"/>
        <v>36648.514345527939</v>
      </c>
      <c r="NW172" s="100">
        <f t="shared" si="1056"/>
        <v>41090.893721089524</v>
      </c>
      <c r="NX172" s="100">
        <f t="shared" si="1057"/>
        <v>39237.780502397436</v>
      </c>
      <c r="NY172" s="100">
        <f t="shared" si="1058"/>
        <v>39237.780502397436</v>
      </c>
      <c r="NZ172" s="100">
        <f t="shared" si="1059"/>
        <v>36569.790389546411</v>
      </c>
      <c r="OA172" s="100">
        <f t="shared" si="1060"/>
        <v>35359.897406308883</v>
      </c>
      <c r="OB172" s="100">
        <f t="shared" si="1061"/>
        <v>34223.004219245682</v>
      </c>
      <c r="OC172" s="100">
        <f t="shared" si="1062"/>
        <v>33152.829785422531</v>
      </c>
      <c r="OD172" s="100">
        <f t="shared" si="1063"/>
        <v>32143.779231825032</v>
      </c>
      <c r="OE172" s="100">
        <f t="shared" si="1064"/>
        <v>31190.854638369619</v>
      </c>
      <c r="OF172" s="100">
        <f t="shared" si="1065"/>
        <v>30289.579059684747</v>
      </c>
      <c r="OG172" s="100">
        <f t="shared" si="1066"/>
        <v>29435.931611638473</v>
      </c>
      <c r="OH172" s="100">
        <f t="shared" si="1067"/>
        <v>28626.291833734551</v>
      </c>
      <c r="OI172" s="100">
        <f t="shared" si="1068"/>
        <v>27857.391851824486</v>
      </c>
      <c r="OJ172" s="100">
        <f t="shared" si="1069"/>
        <v>27126.275120778639</v>
      </c>
      <c r="OK172" s="100">
        <f t="shared" si="1070"/>
        <v>26430.260734969295</v>
      </c>
      <c r="OL172" s="100">
        <f t="shared" si="1071"/>
        <v>25766.912464653236</v>
      </c>
      <c r="OM172" s="100">
        <f t="shared" si="1072"/>
        <v>25134.011815860526</v>
      </c>
      <c r="ON172" s="100">
        <f t="shared" si="1073"/>
        <v>24529.534526039726</v>
      </c>
      <c r="OO172" s="100">
        <f t="shared" si="1074"/>
        <v>23951.630002168051</v>
      </c>
      <c r="OP172" s="100">
        <f t="shared" si="1075"/>
        <v>23398.603286082063</v>
      </c>
      <c r="OQ172" s="100">
        <f t="shared" si="1076"/>
        <v>23441.110568732151</v>
      </c>
      <c r="OR172" s="100">
        <f t="shared" si="1077"/>
        <v>22629.406050467223</v>
      </c>
      <c r="OS172" s="100">
        <f t="shared" si="1078"/>
        <v>22240.428009286439</v>
      </c>
      <c r="OT172" s="100">
        <f t="shared" si="1079"/>
        <v>21862.209379210555</v>
      </c>
      <c r="OU172" s="100">
        <f t="shared" si="1080"/>
        <v>21494.393512027073</v>
      </c>
      <c r="OV172" s="100">
        <f t="shared" si="1081"/>
        <v>21136.633155508473</v>
      </c>
      <c r="OW172" s="100">
        <f t="shared" si="1082"/>
        <v>20788.590830395402</v>
      </c>
      <c r="OX172" s="100">
        <f t="shared" si="1083"/>
        <v>20449.939078040486</v>
      </c>
      <c r="OY172" s="100">
        <f t="shared" si="1084"/>
        <v>20120.360600087843</v>
      </c>
      <c r="OZ172" s="100">
        <f t="shared" si="1085"/>
        <v>19799.548308524372</v>
      </c>
      <c r="PA172" s="100">
        <f t="shared" si="1086"/>
        <v>19487.20530179852</v>
      </c>
      <c r="PB172" s="100">
        <f t="shared" si="1087"/>
        <v>19183.044780413678</v>
      </c>
      <c r="PC172" s="100">
        <f t="shared" si="1088"/>
        <v>18886.789913423279</v>
      </c>
      <c r="PD172" s="100">
        <f t="shared" si="1089"/>
        <v>18598.173665544942</v>
      </c>
      <c r="PE172" s="100">
        <f t="shared" si="1090"/>
        <v>18316.938593136845</v>
      </c>
      <c r="PF172" s="100">
        <f t="shared" si="1091"/>
        <v>18042.83661601078</v>
      </c>
      <c r="PG172" s="100">
        <f t="shared" si="1092"/>
        <v>17775.628770965694</v>
      </c>
      <c r="PH172" s="100">
        <f t="shared" si="1093"/>
        <v>17515.084951989556</v>
      </c>
      <c r="PI172" s="100"/>
      <c r="PJ172" s="100"/>
      <c r="PK172" s="100"/>
    </row>
    <row r="173" spans="1:427" x14ac:dyDescent="0.2">
      <c r="A173" s="92"/>
      <c r="B173" s="92"/>
      <c r="C173" s="92"/>
      <c r="D173" s="98"/>
      <c r="E173" s="98"/>
      <c r="F173" s="98"/>
      <c r="G173" s="98"/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98"/>
      <c r="V173" s="98"/>
      <c r="W173" s="98"/>
      <c r="X173" s="98"/>
      <c r="Y173" s="98"/>
      <c r="Z173" s="98"/>
      <c r="AA173" s="98"/>
      <c r="AB173" s="98"/>
      <c r="AC173" s="98"/>
      <c r="AD173" s="98"/>
      <c r="AE173" s="98"/>
      <c r="AF173" s="98"/>
      <c r="AG173" s="98"/>
      <c r="AH173" s="98"/>
      <c r="AI173" s="98"/>
      <c r="AJ173" s="98"/>
      <c r="AK173" s="98"/>
      <c r="AL173" s="98"/>
      <c r="AM173" s="98"/>
      <c r="AN173" s="98"/>
      <c r="AO173" s="98"/>
      <c r="AP173" s="98"/>
      <c r="AQ173" s="98"/>
      <c r="AR173" s="98"/>
      <c r="AS173" s="98"/>
      <c r="AT173" s="98"/>
      <c r="AU173" s="98"/>
      <c r="AV173" s="98"/>
      <c r="AW173" s="98"/>
      <c r="AX173" s="98"/>
      <c r="AY173" s="98"/>
      <c r="AZ173" s="98"/>
      <c r="BA173" s="98"/>
      <c r="BB173" s="98"/>
      <c r="BC173" s="98"/>
      <c r="BD173" s="98"/>
      <c r="BE173" s="98"/>
      <c r="BF173" s="98"/>
      <c r="BG173" s="98"/>
      <c r="BH173" s="98"/>
      <c r="BI173" s="98"/>
      <c r="BJ173" s="98"/>
      <c r="BK173" s="98"/>
      <c r="BL173" s="98"/>
      <c r="BM173" s="98"/>
      <c r="BN173" s="98"/>
      <c r="BO173" s="98"/>
      <c r="BP173" s="98"/>
      <c r="BQ173" s="98"/>
      <c r="BR173" s="98"/>
      <c r="BS173" s="98"/>
      <c r="BT173" s="98"/>
      <c r="BU173" s="98"/>
      <c r="BV173" s="98"/>
      <c r="BW173" s="98"/>
      <c r="BX173" s="98"/>
      <c r="BY173" s="98">
        <v>5</v>
      </c>
      <c r="BZ173" s="98">
        <f t="shared" si="932"/>
        <v>103712.81563266058</v>
      </c>
      <c r="CA173" s="98">
        <f t="shared" si="933"/>
        <v>103914.30817331611</v>
      </c>
      <c r="CB173" s="98">
        <f t="shared" si="934"/>
        <v>99139.485395146039</v>
      </c>
      <c r="CC173" s="98">
        <f t="shared" si="935"/>
        <v>89875.751290175525</v>
      </c>
      <c r="CD173" s="98">
        <f t="shared" si="936"/>
        <v>86541.645700159293</v>
      </c>
      <c r="CE173" s="98">
        <f t="shared" si="937"/>
        <v>79417.891070878133</v>
      </c>
      <c r="CF173" s="98">
        <f t="shared" si="938"/>
        <v>77142.564857334757</v>
      </c>
      <c r="CG173" s="98">
        <f t="shared" si="939"/>
        <v>71547.202452442667</v>
      </c>
      <c r="CH173" s="98">
        <f t="shared" si="940"/>
        <v>66663.248934073374</v>
      </c>
      <c r="CI173" s="98">
        <f t="shared" si="941"/>
        <v>62371.347702647501</v>
      </c>
      <c r="CJ173" s="98">
        <f t="shared" si="942"/>
        <v>58575.473208230324</v>
      </c>
      <c r="CK173" s="98">
        <f t="shared" si="943"/>
        <v>55198.075698264714</v>
      </c>
      <c r="CL173" s="98">
        <f t="shared" si="944"/>
        <v>52176.18047802215</v>
      </c>
      <c r="CM173" s="98">
        <f t="shared" si="945"/>
        <v>49458.322682362385</v>
      </c>
      <c r="CN173" s="98">
        <f t="shared" si="946"/>
        <v>47002.160794761119</v>
      </c>
      <c r="CO173" s="98">
        <f t="shared" si="947"/>
        <v>44772.623000785446</v>
      </c>
      <c r="CP173" s="98">
        <f t="shared" si="948"/>
        <v>42740.465216631026</v>
      </c>
      <c r="CQ173" s="98">
        <f t="shared" si="949"/>
        <v>40881.145138424457</v>
      </c>
      <c r="CR173" s="98">
        <f t="shared" si="950"/>
        <v>40881.145138424457</v>
      </c>
      <c r="CS173" s="98">
        <f t="shared" si="951"/>
        <v>38204.515681744335</v>
      </c>
      <c r="CT173" s="98">
        <f t="shared" si="952"/>
        <v>36990.887810629989</v>
      </c>
      <c r="CU173" s="98">
        <f t="shared" si="953"/>
        <v>35850.573413263679</v>
      </c>
      <c r="CV173" s="98">
        <f t="shared" si="954"/>
        <v>34777.246415906528</v>
      </c>
      <c r="CW173" s="98">
        <f t="shared" si="955"/>
        <v>33765.274385631892</v>
      </c>
      <c r="CX173" s="98">
        <f t="shared" si="956"/>
        <v>32809.627921233579</v>
      </c>
      <c r="CY173" s="98">
        <f t="shared" si="957"/>
        <v>31905.803568819239</v>
      </c>
      <c r="CZ173" s="98">
        <f t="shared" si="958"/>
        <v>31049.758024271567</v>
      </c>
      <c r="DA173" s="98">
        <f t="shared" si="959"/>
        <v>30237.851785191891</v>
      </c>
      <c r="DB173" s="98">
        <f t="shared" si="960"/>
        <v>29466.800739655268</v>
      </c>
      <c r="DC173" s="98">
        <f t="shared" si="961"/>
        <v>28733.634442842489</v>
      </c>
      <c r="DD173" s="98">
        <f t="shared" si="962"/>
        <v>28035.660047270128</v>
      </c>
      <c r="DE173" s="98">
        <f t="shared" si="963"/>
        <v>27370.431027468065</v>
      </c>
      <c r="DF173" s="98">
        <f t="shared" si="964"/>
        <v>26735.719983211413</v>
      </c>
      <c r="DG173" s="98">
        <f t="shared" si="965"/>
        <v>26129.49492292833</v>
      </c>
      <c r="DH173" s="98">
        <f t="shared" si="966"/>
        <v>25549.898525581561</v>
      </c>
      <c r="DI173" s="98">
        <f t="shared" si="967"/>
        <v>24995.229959091143</v>
      </c>
      <c r="DJ173" s="98">
        <f t="shared" si="968"/>
        <v>25036.862399670412</v>
      </c>
      <c r="DK173" s="98">
        <f t="shared" si="969"/>
        <v>24221.981517289845</v>
      </c>
      <c r="DL173" s="98">
        <f t="shared" si="970"/>
        <v>23831.497181921008</v>
      </c>
      <c r="DM173" s="98">
        <f t="shared" si="971"/>
        <v>23451.820814018611</v>
      </c>
      <c r="DN173" s="98">
        <f t="shared" si="972"/>
        <v>23082.591724070789</v>
      </c>
      <c r="DO173" s="98">
        <f t="shared" si="973"/>
        <v>22723.458966947936</v>
      </c>
      <c r="DP173" s="98">
        <f t="shared" si="974"/>
        <v>22374.081688698581</v>
      </c>
      <c r="DQ173" s="98">
        <f t="shared" si="975"/>
        <v>22034.129346466394</v>
      </c>
      <c r="DR173" s="98">
        <f t="shared" si="976"/>
        <v>21703.281822752226</v>
      </c>
      <c r="DS173" s="98">
        <f t="shared" si="977"/>
        <v>21381.229452202111</v>
      </c>
      <c r="DT173" s="98">
        <f t="shared" si="978"/>
        <v>21067.672976462833</v>
      </c>
      <c r="DU173" s="98">
        <f t="shared" si="979"/>
        <v>20762.323440361521</v>
      </c>
      <c r="DV173" s="98">
        <f t="shared" si="980"/>
        <v>20464.902040691159</v>
      </c>
      <c r="DW173" s="98">
        <f t="shared" si="981"/>
        <v>20175.139937181364</v>
      </c>
      <c r="DX173" s="98">
        <f t="shared" si="982"/>
        <v>19892.778033767419</v>
      </c>
      <c r="DY173" s="98">
        <f t="shared" si="983"/>
        <v>19617.566737009933</v>
      </c>
      <c r="DZ173" s="98">
        <f t="shared" si="984"/>
        <v>19349.265697435414</v>
      </c>
      <c r="EA173" s="98">
        <f t="shared" si="985"/>
        <v>19087.643538640394</v>
      </c>
      <c r="EB173" s="98"/>
      <c r="EC173" s="98"/>
      <c r="ED173" s="98"/>
      <c r="EE173" s="98"/>
      <c r="EF173" s="98"/>
      <c r="EG173" s="98"/>
      <c r="EH173" s="98"/>
      <c r="EI173" s="98"/>
      <c r="EJ173" s="98"/>
      <c r="EK173" s="98"/>
      <c r="EL173" s="98"/>
      <c r="EM173" s="98"/>
      <c r="EN173" s="98"/>
      <c r="EO173" s="98"/>
      <c r="EP173" s="98"/>
      <c r="EU173" s="94"/>
      <c r="EV173" s="94"/>
      <c r="EW173" s="94"/>
      <c r="EX173" s="94"/>
      <c r="EY173" s="99"/>
      <c r="EZ173" s="99"/>
      <c r="FA173" s="99"/>
      <c r="FB173" s="99"/>
      <c r="FC173" s="99"/>
      <c r="FD173" s="99"/>
      <c r="FE173" s="99"/>
      <c r="FF173" s="99"/>
      <c r="FG173" s="99"/>
      <c r="FH173" s="99"/>
      <c r="FI173" s="99"/>
      <c r="FJ173" s="99"/>
      <c r="FK173" s="99"/>
      <c r="FL173" s="99"/>
      <c r="FM173" s="99"/>
      <c r="FN173" s="99"/>
      <c r="FO173" s="99"/>
      <c r="FP173" s="99"/>
      <c r="FQ173" s="99"/>
      <c r="FR173" s="99"/>
      <c r="FS173" s="99"/>
      <c r="FT173" s="99"/>
      <c r="FU173" s="99"/>
      <c r="FV173" s="99"/>
      <c r="FW173" s="99"/>
      <c r="FX173" s="99"/>
      <c r="FY173" s="99"/>
      <c r="FZ173" s="99"/>
      <c r="GA173" s="99"/>
      <c r="GB173" s="99"/>
      <c r="GC173" s="99"/>
      <c r="GD173" s="99"/>
      <c r="GE173" s="99"/>
      <c r="GF173" s="99"/>
      <c r="GG173" s="99"/>
      <c r="GH173" s="99"/>
      <c r="GI173" s="99"/>
      <c r="GJ173" s="99"/>
      <c r="GK173" s="99"/>
      <c r="GL173" s="99"/>
      <c r="GM173" s="99"/>
      <c r="GN173" s="99"/>
      <c r="GO173" s="99"/>
      <c r="GP173" s="99"/>
      <c r="GQ173" s="99"/>
      <c r="GR173" s="99"/>
      <c r="GS173" s="99"/>
      <c r="GT173" s="99"/>
      <c r="GU173" s="99"/>
      <c r="GV173" s="99"/>
      <c r="GW173" s="99"/>
      <c r="GX173" s="99"/>
      <c r="GY173" s="99"/>
      <c r="GZ173" s="99"/>
      <c r="HA173" s="99"/>
      <c r="HB173" s="99"/>
      <c r="HC173" s="99"/>
      <c r="HD173" s="99"/>
      <c r="HE173" s="99"/>
      <c r="HF173" s="99"/>
      <c r="HG173" s="99"/>
      <c r="HH173" s="99"/>
      <c r="HI173" s="99"/>
      <c r="HJ173" s="99"/>
      <c r="HK173" s="99"/>
      <c r="HL173" s="99"/>
      <c r="HM173" s="99"/>
      <c r="HN173" s="99"/>
      <c r="HO173" s="99"/>
      <c r="HP173" s="99"/>
      <c r="HQ173" s="99"/>
      <c r="HR173" s="99"/>
      <c r="HS173" s="99"/>
      <c r="HT173" s="99"/>
      <c r="HU173" s="99"/>
      <c r="HV173" s="99">
        <v>5</v>
      </c>
      <c r="HW173" s="99">
        <f t="shared" si="986"/>
        <v>45755.653955585549</v>
      </c>
      <c r="HX173" s="99">
        <f t="shared" si="987"/>
        <v>85576.489083907378</v>
      </c>
      <c r="HY173" s="99">
        <f t="shared" si="988"/>
        <v>88123.987017907595</v>
      </c>
      <c r="HZ173" s="99">
        <f t="shared" si="989"/>
        <v>79889.55670237825</v>
      </c>
      <c r="IA173" s="99">
        <f t="shared" si="990"/>
        <v>77431.998784353054</v>
      </c>
      <c r="IB173" s="99">
        <f t="shared" si="991"/>
        <v>71058.113063417288</v>
      </c>
      <c r="IC173" s="99">
        <f t="shared" si="992"/>
        <v>69428.308371601277</v>
      </c>
      <c r="ID173" s="99">
        <f t="shared" si="993"/>
        <v>64392.482207198402</v>
      </c>
      <c r="IE173" s="99">
        <f t="shared" si="994"/>
        <v>59996.924040666039</v>
      </c>
      <c r="IF173" s="99">
        <f t="shared" si="995"/>
        <v>56134.212932382754</v>
      </c>
      <c r="IG173" s="99">
        <f t="shared" si="996"/>
        <v>55646.699547818804</v>
      </c>
      <c r="IH173" s="99">
        <f t="shared" si="997"/>
        <v>52438.171913351478</v>
      </c>
      <c r="II173" s="99">
        <f t="shared" si="998"/>
        <v>49567.371454121043</v>
      </c>
      <c r="IJ173" s="99">
        <f t="shared" si="999"/>
        <v>46985.40654824426</v>
      </c>
      <c r="IK173" s="99">
        <f t="shared" si="1000"/>
        <v>44652.052755023062</v>
      </c>
      <c r="IL173" s="99">
        <f t="shared" si="1001"/>
        <v>42533.99185074617</v>
      </c>
      <c r="IM173" s="99">
        <f t="shared" si="1002"/>
        <v>42740.465216631026</v>
      </c>
      <c r="IN173" s="99">
        <f t="shared" si="1003"/>
        <v>40881.145138424457</v>
      </c>
      <c r="IO173" s="99">
        <f t="shared" si="1004"/>
        <v>40881.145138424457</v>
      </c>
      <c r="IP173" s="99">
        <f t="shared" si="1005"/>
        <v>38204.515681744335</v>
      </c>
      <c r="IQ173" s="99">
        <f t="shared" si="1006"/>
        <v>36990.887810629989</v>
      </c>
      <c r="IR173" s="99">
        <f t="shared" si="1007"/>
        <v>35850.573413263679</v>
      </c>
      <c r="IS173" s="99">
        <f t="shared" si="1008"/>
        <v>34777.246415906528</v>
      </c>
      <c r="IT173" s="99">
        <f t="shared" si="1009"/>
        <v>33765.274385631892</v>
      </c>
      <c r="IU173" s="99">
        <f t="shared" si="1010"/>
        <v>32809.627921233579</v>
      </c>
      <c r="IV173" s="99">
        <f t="shared" si="1011"/>
        <v>31905.803568819239</v>
      </c>
      <c r="IW173" s="99">
        <f t="shared" si="1012"/>
        <v>31049.758024271567</v>
      </c>
      <c r="IX173" s="99">
        <f t="shared" si="1013"/>
        <v>30237.851785191891</v>
      </c>
      <c r="IY173" s="99">
        <f t="shared" si="1014"/>
        <v>29466.800739655268</v>
      </c>
      <c r="IZ173" s="99">
        <f t="shared" si="1015"/>
        <v>28733.634442842489</v>
      </c>
      <c r="JA173" s="99">
        <f t="shared" si="1016"/>
        <v>28035.660047270128</v>
      </c>
      <c r="JB173" s="99">
        <f t="shared" si="1017"/>
        <v>27370.431027468065</v>
      </c>
      <c r="JC173" s="99">
        <f t="shared" si="1018"/>
        <v>26735.719983211413</v>
      </c>
      <c r="JD173" s="99">
        <f t="shared" si="1019"/>
        <v>26129.49492292833</v>
      </c>
      <c r="JE173" s="99">
        <f t="shared" si="1020"/>
        <v>25549.898525581561</v>
      </c>
      <c r="JF173" s="99">
        <f t="shared" si="1021"/>
        <v>24995.229959091143</v>
      </c>
      <c r="JG173" s="99">
        <f t="shared" si="1022"/>
        <v>25036.862399670412</v>
      </c>
      <c r="JH173" s="99">
        <f t="shared" si="1023"/>
        <v>24221.981517289845</v>
      </c>
      <c r="JI173" s="99">
        <f t="shared" si="1024"/>
        <v>23831.497181921008</v>
      </c>
      <c r="JJ173" s="99">
        <f t="shared" si="1025"/>
        <v>23451.820814018611</v>
      </c>
      <c r="JK173" s="99">
        <f t="shared" si="1026"/>
        <v>23082.591724070789</v>
      </c>
      <c r="JL173" s="99">
        <f t="shared" si="1027"/>
        <v>22723.458966947936</v>
      </c>
      <c r="JM173" s="99">
        <f t="shared" si="1028"/>
        <v>22374.081688698581</v>
      </c>
      <c r="JN173" s="99">
        <f t="shared" si="1029"/>
        <v>22034.129346466394</v>
      </c>
      <c r="JO173" s="99">
        <f t="shared" si="1030"/>
        <v>21703.281822752226</v>
      </c>
      <c r="JP173" s="99">
        <f t="shared" si="1031"/>
        <v>21381.229452202111</v>
      </c>
      <c r="JQ173" s="99">
        <f t="shared" si="1032"/>
        <v>21067.672976462833</v>
      </c>
      <c r="JR173" s="99">
        <f t="shared" si="1033"/>
        <v>20762.323440361521</v>
      </c>
      <c r="JS173" s="99">
        <f t="shared" si="1034"/>
        <v>20464.902040691159</v>
      </c>
      <c r="JT173" s="99">
        <f t="shared" si="1035"/>
        <v>20175.139937181364</v>
      </c>
      <c r="JU173" s="99">
        <f t="shared" si="1036"/>
        <v>19892.778033767419</v>
      </c>
      <c r="JV173" s="99">
        <f t="shared" si="1037"/>
        <v>19617.566737009933</v>
      </c>
      <c r="JW173" s="99">
        <f t="shared" si="1038"/>
        <v>19349.265697435414</v>
      </c>
      <c r="JX173" s="99">
        <f t="shared" si="1039"/>
        <v>19087.643538640394</v>
      </c>
      <c r="JY173" s="99"/>
      <c r="JZ173" s="99"/>
      <c r="KA173" s="99"/>
      <c r="KI173" s="100"/>
      <c r="KJ173" s="100"/>
      <c r="KK173" s="100"/>
      <c r="KL173" s="100"/>
      <c r="KM173" s="100"/>
      <c r="KN173" s="100"/>
      <c r="KO173" s="100"/>
      <c r="KP173" s="100"/>
      <c r="KQ173" s="100"/>
      <c r="KR173" s="100"/>
      <c r="KS173" s="100"/>
      <c r="KT173" s="100"/>
      <c r="KU173" s="100"/>
      <c r="KV173" s="100"/>
      <c r="KW173" s="100"/>
      <c r="KX173" s="100"/>
      <c r="KY173" s="100"/>
      <c r="KZ173" s="100"/>
      <c r="LA173" s="100"/>
      <c r="LB173" s="100"/>
      <c r="LC173" s="100"/>
      <c r="LD173" s="100"/>
      <c r="LE173" s="100"/>
      <c r="LF173" s="100"/>
      <c r="LG173" s="100"/>
      <c r="LH173" s="100"/>
      <c r="LI173" s="100"/>
      <c r="LJ173" s="100"/>
      <c r="LK173" s="100"/>
      <c r="LL173" s="100"/>
      <c r="LM173" s="100"/>
      <c r="LN173" s="100"/>
      <c r="LO173" s="100"/>
      <c r="LP173" s="100"/>
      <c r="LQ173" s="100"/>
      <c r="LR173" s="100"/>
      <c r="LS173" s="100"/>
      <c r="LT173" s="100"/>
      <c r="LU173" s="100"/>
      <c r="LV173" s="100"/>
      <c r="LW173" s="100"/>
      <c r="LX173" s="100"/>
      <c r="LY173" s="100"/>
      <c r="LZ173" s="100"/>
      <c r="MA173" s="100"/>
      <c r="MB173" s="100"/>
      <c r="MC173" s="100"/>
      <c r="MD173" s="100"/>
      <c r="ME173" s="100"/>
      <c r="MF173" s="100"/>
      <c r="MG173" s="100"/>
      <c r="MH173" s="100"/>
      <c r="MI173" s="100"/>
      <c r="MJ173" s="100"/>
      <c r="MK173" s="100"/>
      <c r="ML173" s="100"/>
      <c r="MM173" s="100"/>
      <c r="MN173" s="100"/>
      <c r="MO173" s="100"/>
      <c r="MP173" s="100"/>
      <c r="MQ173" s="100"/>
      <c r="MR173" s="100"/>
      <c r="MS173" s="100"/>
      <c r="MT173" s="100"/>
      <c r="MU173" s="100"/>
      <c r="MV173" s="100"/>
      <c r="MW173" s="100"/>
      <c r="MX173" s="100"/>
      <c r="MY173" s="100"/>
      <c r="MZ173" s="100"/>
      <c r="NA173" s="100"/>
      <c r="NB173" s="100"/>
      <c r="NC173" s="100"/>
      <c r="ND173" s="100"/>
      <c r="NE173" s="100"/>
      <c r="NF173" s="100">
        <v>5</v>
      </c>
      <c r="NG173" s="100">
        <f t="shared" si="1040"/>
        <v>30177.089551160963</v>
      </c>
      <c r="NH173" s="100">
        <f t="shared" si="1041"/>
        <v>54279.40488854354</v>
      </c>
      <c r="NI173" s="100">
        <f t="shared" si="1042"/>
        <v>65114.973702588599</v>
      </c>
      <c r="NJ173" s="100">
        <f t="shared" si="1043"/>
        <v>58939.900137429642</v>
      </c>
      <c r="NK173" s="100">
        <f t="shared" si="1044"/>
        <v>62628.282230748278</v>
      </c>
      <c r="NL173" s="100">
        <f t="shared" si="1045"/>
        <v>57380.117706741388</v>
      </c>
      <c r="NM173" s="100">
        <f t="shared" si="1046"/>
        <v>60414.170372682638</v>
      </c>
      <c r="NN173" s="100">
        <f t="shared" si="1047"/>
        <v>55938.958053063267</v>
      </c>
      <c r="NO173" s="100">
        <f t="shared" si="1048"/>
        <v>52032.882481562578</v>
      </c>
      <c r="NP173" s="100">
        <f t="shared" si="1049"/>
        <v>48600.456270730851</v>
      </c>
      <c r="NQ173" s="100">
        <f t="shared" si="1050"/>
        <v>48412.660953362159</v>
      </c>
      <c r="NR173" s="100">
        <f t="shared" si="1051"/>
        <v>45543.047514026075</v>
      </c>
      <c r="NS173" s="100">
        <f t="shared" si="1052"/>
        <v>42975.614932956341</v>
      </c>
      <c r="NT173" s="100">
        <f t="shared" si="1053"/>
        <v>40666.617241924279</v>
      </c>
      <c r="NU173" s="100">
        <f t="shared" si="1054"/>
        <v>38580.063481462515</v>
      </c>
      <c r="NV173" s="100">
        <f t="shared" si="1055"/>
        <v>36686.142064141815</v>
      </c>
      <c r="NW173" s="100">
        <f t="shared" si="1056"/>
        <v>41129.40596622086</v>
      </c>
      <c r="NX173" s="100">
        <f t="shared" si="1057"/>
        <v>39271.483734384376</v>
      </c>
      <c r="NY173" s="100">
        <f t="shared" si="1058"/>
        <v>39271.483734384376</v>
      </c>
      <c r="NZ173" s="100">
        <f t="shared" si="1059"/>
        <v>36597.102089578024</v>
      </c>
      <c r="OA173" s="100">
        <f t="shared" si="1060"/>
        <v>35384.599020502108</v>
      </c>
      <c r="OB173" s="100">
        <f t="shared" si="1061"/>
        <v>34245.409815276093</v>
      </c>
      <c r="OC173" s="100">
        <f t="shared" si="1062"/>
        <v>33173.208267862756</v>
      </c>
      <c r="OD173" s="100">
        <f t="shared" si="1063"/>
        <v>32162.361828408335</v>
      </c>
      <c r="OE173" s="100">
        <f t="shared" si="1064"/>
        <v>31207.840992017154</v>
      </c>
      <c r="OF173" s="100">
        <f t="shared" si="1065"/>
        <v>30305.142212554478</v>
      </c>
      <c r="OG173" s="100">
        <f t="shared" si="1066"/>
        <v>29450.222103597938</v>
      </c>
      <c r="OH173" s="100">
        <f t="shared" si="1067"/>
        <v>28639.441089102551</v>
      </c>
      <c r="OI173" s="100">
        <f t="shared" si="1068"/>
        <v>27869.514991068281</v>
      </c>
      <c r="OJ173" s="100">
        <f t="shared" si="1069"/>
        <v>27137.473305243449</v>
      </c>
      <c r="OK173" s="100">
        <f t="shared" si="1070"/>
        <v>26440.623130558735</v>
      </c>
      <c r="OL173" s="100">
        <f t="shared" si="1071"/>
        <v>25776.51789311977</v>
      </c>
      <c r="OM173" s="100">
        <f t="shared" si="1072"/>
        <v>25142.930148847707</v>
      </c>
      <c r="ON173" s="100">
        <f t="shared" si="1073"/>
        <v>24537.827866374748</v>
      </c>
      <c r="OO173" s="100">
        <f t="shared" si="1074"/>
        <v>23959.353688480365</v>
      </c>
      <c r="OP173" s="100">
        <f t="shared" si="1075"/>
        <v>23405.806750125888</v>
      </c>
      <c r="OQ173" s="100">
        <f t="shared" si="1076"/>
        <v>23447.353315685839</v>
      </c>
      <c r="OR173" s="100">
        <f t="shared" si="1077"/>
        <v>22634.205737029893</v>
      </c>
      <c r="OS173" s="100">
        <f t="shared" si="1078"/>
        <v>22244.593037647697</v>
      </c>
      <c r="OT173" s="100">
        <f t="shared" si="1079"/>
        <v>21865.791366959773</v>
      </c>
      <c r="OU173" s="100">
        <f t="shared" si="1080"/>
        <v>21497.439853717413</v>
      </c>
      <c r="OV173" s="100">
        <f t="shared" si="1081"/>
        <v>21139.187381653763</v>
      </c>
      <c r="OW173" s="100">
        <f t="shared" si="1082"/>
        <v>20790.692935574014</v>
      </c>
      <c r="OX173" s="100">
        <f t="shared" si="1083"/>
        <v>20451.625820617293</v>
      </c>
      <c r="OY173" s="100">
        <f t="shared" si="1084"/>
        <v>20121.665775910617</v>
      </c>
      <c r="OZ173" s="100">
        <f t="shared" si="1085"/>
        <v>19800.503000792422</v>
      </c>
      <c r="PA173" s="100">
        <f t="shared" si="1086"/>
        <v>19487.838109144013</v>
      </c>
      <c r="PB173" s="100">
        <f t="shared" si="1087"/>
        <v>19183.382025082552</v>
      </c>
      <c r="PC173" s="100">
        <f t="shared" si="1088"/>
        <v>18886.855831294484</v>
      </c>
      <c r="PD173" s="100">
        <f t="shared" si="1089"/>
        <v>18597.990579586451</v>
      </c>
      <c r="PE173" s="100">
        <f t="shared" si="1090"/>
        <v>18316.527071764012</v>
      </c>
      <c r="PF173" s="100">
        <f t="shared" si="1091"/>
        <v>18042.2156176885</v>
      </c>
      <c r="PG173" s="100">
        <f t="shared" si="1092"/>
        <v>17774.815776280204</v>
      </c>
      <c r="PH173" s="100">
        <f t="shared" si="1093"/>
        <v>17514.096084308556</v>
      </c>
      <c r="PI173" s="100"/>
      <c r="PJ173" s="100"/>
      <c r="PK173" s="100"/>
    </row>
    <row r="174" spans="1:427" x14ac:dyDescent="0.2">
      <c r="A174" s="92"/>
      <c r="B174" s="92"/>
      <c r="C174" s="92"/>
      <c r="D174" s="98"/>
      <c r="E174" s="98"/>
      <c r="F174" s="98"/>
      <c r="G174" s="98"/>
      <c r="H174" s="98"/>
      <c r="I174" s="98"/>
      <c r="J174" s="98"/>
      <c r="K174" s="98"/>
      <c r="L174" s="98"/>
      <c r="M174" s="98"/>
      <c r="N174" s="98"/>
      <c r="O174" s="98"/>
      <c r="P174" s="98"/>
      <c r="Q174" s="98"/>
      <c r="R174" s="98"/>
      <c r="S174" s="98"/>
      <c r="T174" s="98"/>
      <c r="U174" s="98"/>
      <c r="V174" s="98"/>
      <c r="W174" s="98"/>
      <c r="X174" s="98"/>
      <c r="Y174" s="98"/>
      <c r="Z174" s="98"/>
      <c r="AA174" s="98"/>
      <c r="AB174" s="98"/>
      <c r="AC174" s="98"/>
      <c r="AD174" s="98"/>
      <c r="AE174" s="98"/>
      <c r="AF174" s="98"/>
      <c r="AG174" s="98"/>
      <c r="AH174" s="98"/>
      <c r="AI174" s="98"/>
      <c r="AJ174" s="98"/>
      <c r="AK174" s="98"/>
      <c r="AL174" s="98"/>
      <c r="AM174" s="98"/>
      <c r="AN174" s="98"/>
      <c r="AO174" s="98"/>
      <c r="AP174" s="98"/>
      <c r="AQ174" s="98"/>
      <c r="AR174" s="98"/>
      <c r="AS174" s="98"/>
      <c r="AT174" s="98"/>
      <c r="AU174" s="98"/>
      <c r="AV174" s="98"/>
      <c r="AW174" s="98"/>
      <c r="AX174" s="98"/>
      <c r="AY174" s="98"/>
      <c r="AZ174" s="98"/>
      <c r="BA174" s="98"/>
      <c r="BB174" s="98"/>
      <c r="BC174" s="98"/>
      <c r="BD174" s="98"/>
      <c r="BE174" s="98"/>
      <c r="BF174" s="98"/>
      <c r="BG174" s="98"/>
      <c r="BH174" s="98"/>
      <c r="BI174" s="98"/>
      <c r="BJ174" s="98"/>
      <c r="BK174" s="98"/>
      <c r="BL174" s="98"/>
      <c r="BM174" s="98"/>
      <c r="BN174" s="98"/>
      <c r="BO174" s="98"/>
      <c r="BP174" s="98"/>
      <c r="BQ174" s="98"/>
      <c r="BR174" s="98"/>
      <c r="BS174" s="98"/>
      <c r="BT174" s="98"/>
      <c r="BU174" s="98"/>
      <c r="BV174" s="98"/>
      <c r="BW174" s="98"/>
      <c r="BX174" s="98"/>
      <c r="BY174" s="98">
        <v>6</v>
      </c>
      <c r="BZ174" s="98">
        <f t="shared" si="932"/>
        <v>115699.45724671755</v>
      </c>
      <c r="CA174" s="98">
        <f t="shared" si="933"/>
        <v>104674.40092653075</v>
      </c>
      <c r="CB174" s="98">
        <f t="shared" si="934"/>
        <v>99727.023361582906</v>
      </c>
      <c r="CC174" s="98">
        <f t="shared" si="935"/>
        <v>90312.805268490498</v>
      </c>
      <c r="CD174" s="98">
        <f t="shared" si="936"/>
        <v>86891.420527951908</v>
      </c>
      <c r="CE174" s="98">
        <f t="shared" si="937"/>
        <v>79687.94606549805</v>
      </c>
      <c r="CF174" s="98">
        <f t="shared" si="938"/>
        <v>77365.766549423453</v>
      </c>
      <c r="CG174" s="98">
        <f t="shared" si="939"/>
        <v>71725.165388923255</v>
      </c>
      <c r="CH174" s="98">
        <f t="shared" si="940"/>
        <v>66807.127876957718</v>
      </c>
      <c r="CI174" s="98">
        <f t="shared" si="941"/>
        <v>62489.140272989396</v>
      </c>
      <c r="CJ174" s="98">
        <f t="shared" si="942"/>
        <v>58673.00914891014</v>
      </c>
      <c r="CK174" s="98">
        <f t="shared" si="943"/>
        <v>55279.671449049078</v>
      </c>
      <c r="CL174" s="98">
        <f t="shared" si="944"/>
        <v>52245.079013640105</v>
      </c>
      <c r="CM174" s="98">
        <f t="shared" si="945"/>
        <v>49516.99374841497</v>
      </c>
      <c r="CN174" s="98">
        <f t="shared" si="946"/>
        <v>47052.509050432302</v>
      </c>
      <c r="CO174" s="98">
        <f t="shared" si="947"/>
        <v>44816.134487552968</v>
      </c>
      <c r="CP174" s="98">
        <f t="shared" si="948"/>
        <v>42778.311903231719</v>
      </c>
      <c r="CQ174" s="98">
        <f t="shared" si="949"/>
        <v>40914.260551587904</v>
      </c>
      <c r="CR174" s="98">
        <f t="shared" si="950"/>
        <v>40914.260551587904</v>
      </c>
      <c r="CS174" s="98">
        <f t="shared" si="951"/>
        <v>38231.341227713885</v>
      </c>
      <c r="CT174" s="98">
        <f t="shared" si="952"/>
        <v>37015.145899424322</v>
      </c>
      <c r="CU174" s="98">
        <f t="shared" si="953"/>
        <v>35872.573546496125</v>
      </c>
      <c r="CV174" s="98">
        <f t="shared" si="954"/>
        <v>34797.253496039026</v>
      </c>
      <c r="CW174" s="98">
        <f t="shared" si="955"/>
        <v>33783.516126087787</v>
      </c>
      <c r="CX174" s="98">
        <f t="shared" si="956"/>
        <v>32826.300872835302</v>
      </c>
      <c r="CY174" s="98">
        <f t="shared" si="957"/>
        <v>31921.078047471292</v>
      </c>
      <c r="CZ174" s="98">
        <f t="shared" si="958"/>
        <v>31063.782161045401</v>
      </c>
      <c r="DA174" s="98">
        <f t="shared" si="959"/>
        <v>30250.754871536807</v>
      </c>
      <c r="DB174" s="98">
        <f t="shared" si="960"/>
        <v>29478.696003434801</v>
      </c>
      <c r="DC174" s="98">
        <f t="shared" si="961"/>
        <v>28744.621362416266</v>
      </c>
      <c r="DD174" s="98">
        <f t="shared" si="962"/>
        <v>28045.826288802564</v>
      </c>
      <c r="DE174" s="98">
        <f t="shared" si="963"/>
        <v>27379.854073493094</v>
      </c>
      <c r="DF174" s="98">
        <f t="shared" si="964"/>
        <v>26744.468507058409</v>
      </c>
      <c r="DG174" s="98">
        <f t="shared" si="965"/>
        <v>26137.629953051917</v>
      </c>
      <c r="DH174" s="98">
        <f t="shared" si="966"/>
        <v>25557.474435484884</v>
      </c>
      <c r="DI174" s="98">
        <f t="shared" si="967"/>
        <v>25002.295311892369</v>
      </c>
      <c r="DJ174" s="98">
        <f t="shared" si="968"/>
        <v>25042.962658006625</v>
      </c>
      <c r="DK174" s="98">
        <f t="shared" si="969"/>
        <v>24226.64972309806</v>
      </c>
      <c r="DL174" s="98">
        <f t="shared" si="970"/>
        <v>23835.53586171347</v>
      </c>
      <c r="DM174" s="98">
        <f t="shared" si="971"/>
        <v>23455.281343096234</v>
      </c>
      <c r="DN174" s="98">
        <f t="shared" si="972"/>
        <v>23085.521260640155</v>
      </c>
      <c r="DO174" s="98">
        <f t="shared" si="973"/>
        <v>22725.900812121999</v>
      </c>
      <c r="DP174" s="98">
        <f t="shared" si="974"/>
        <v>22376.075615324233</v>
      </c>
      <c r="DQ174" s="98">
        <f t="shared" si="975"/>
        <v>22035.711899341764</v>
      </c>
      <c r="DR174" s="98">
        <f t="shared" si="976"/>
        <v>21704.486592633068</v>
      </c>
      <c r="DS174" s="98">
        <f t="shared" si="977"/>
        <v>21382.087325831213</v>
      </c>
      <c r="DT174" s="98">
        <f t="shared" si="978"/>
        <v>21068.212364692881</v>
      </c>
      <c r="DU174" s="98">
        <f t="shared" si="979"/>
        <v>20762.570486282999</v>
      </c>
      <c r="DV174" s="98">
        <f t="shared" si="980"/>
        <v>20464.88080952485</v>
      </c>
      <c r="DW174" s="98">
        <f t="shared" si="981"/>
        <v>20174.872589550727</v>
      </c>
      <c r="DX174" s="98">
        <f t="shared" si="982"/>
        <v>19892.284983830374</v>
      </c>
      <c r="DY174" s="98">
        <f t="shared" si="983"/>
        <v>19616.866796803017</v>
      </c>
      <c r="DZ174" s="98">
        <f t="shared" si="984"/>
        <v>19348.376208665435</v>
      </c>
      <c r="EA174" s="98">
        <f t="shared" si="985"/>
        <v>19086.580493049791</v>
      </c>
      <c r="EB174" s="98"/>
      <c r="EC174" s="98"/>
      <c r="ED174" s="98"/>
      <c r="EE174" s="98"/>
      <c r="EF174" s="98"/>
      <c r="EG174" s="98"/>
      <c r="EH174" s="98"/>
      <c r="EI174" s="98"/>
      <c r="EJ174" s="98"/>
      <c r="EK174" s="98"/>
      <c r="EL174" s="98"/>
      <c r="EM174" s="98"/>
      <c r="EN174" s="98"/>
      <c r="EO174" s="98"/>
      <c r="EP174" s="98"/>
      <c r="EU174" s="94"/>
      <c r="EV174" s="94"/>
      <c r="EW174" s="94"/>
      <c r="EX174" s="94"/>
      <c r="EY174" s="99"/>
      <c r="EZ174" s="99"/>
      <c r="FA174" s="99"/>
      <c r="FB174" s="99"/>
      <c r="FC174" s="99"/>
      <c r="FD174" s="99"/>
      <c r="FE174" s="99"/>
      <c r="FF174" s="99"/>
      <c r="FG174" s="99"/>
      <c r="FH174" s="99"/>
      <c r="FI174" s="99"/>
      <c r="FJ174" s="99"/>
      <c r="FK174" s="99"/>
      <c r="FL174" s="99"/>
      <c r="FM174" s="99"/>
      <c r="FN174" s="99"/>
      <c r="FO174" s="99"/>
      <c r="FP174" s="99"/>
      <c r="FQ174" s="99"/>
      <c r="FR174" s="99"/>
      <c r="FS174" s="99"/>
      <c r="FT174" s="99"/>
      <c r="FU174" s="99"/>
      <c r="FV174" s="99"/>
      <c r="FW174" s="99"/>
      <c r="FX174" s="99"/>
      <c r="FY174" s="99"/>
      <c r="FZ174" s="99"/>
      <c r="GA174" s="99"/>
      <c r="GB174" s="99"/>
      <c r="GC174" s="99"/>
      <c r="GD174" s="99"/>
      <c r="GE174" s="99"/>
      <c r="GF174" s="99"/>
      <c r="GG174" s="99"/>
      <c r="GH174" s="99"/>
      <c r="GI174" s="99"/>
      <c r="GJ174" s="99"/>
      <c r="GK174" s="99"/>
      <c r="GL174" s="99"/>
      <c r="GM174" s="99"/>
      <c r="GN174" s="99"/>
      <c r="GO174" s="99"/>
      <c r="GP174" s="99"/>
      <c r="GQ174" s="99"/>
      <c r="GR174" s="99"/>
      <c r="GS174" s="99"/>
      <c r="GT174" s="99"/>
      <c r="GU174" s="99"/>
      <c r="GV174" s="99"/>
      <c r="GW174" s="99"/>
      <c r="GX174" s="99"/>
      <c r="GY174" s="99"/>
      <c r="GZ174" s="99"/>
      <c r="HA174" s="99"/>
      <c r="HB174" s="99"/>
      <c r="HC174" s="99"/>
      <c r="HD174" s="99"/>
      <c r="HE174" s="99"/>
      <c r="HF174" s="99"/>
      <c r="HG174" s="99"/>
      <c r="HH174" s="99"/>
      <c r="HI174" s="99"/>
      <c r="HJ174" s="99"/>
      <c r="HK174" s="99"/>
      <c r="HL174" s="99"/>
      <c r="HM174" s="99"/>
      <c r="HN174" s="99"/>
      <c r="HO174" s="99"/>
      <c r="HP174" s="99"/>
      <c r="HQ174" s="99"/>
      <c r="HR174" s="99"/>
      <c r="HS174" s="99"/>
      <c r="HT174" s="99"/>
      <c r="HU174" s="99"/>
      <c r="HV174" s="99">
        <v>6</v>
      </c>
      <c r="HW174" s="99">
        <f t="shared" si="986"/>
        <v>69419.67434803053</v>
      </c>
      <c r="HX174" s="99">
        <f t="shared" si="987"/>
        <v>86202.447821848851</v>
      </c>
      <c r="HY174" s="99">
        <f t="shared" si="988"/>
        <v>88646.242988073689</v>
      </c>
      <c r="HZ174" s="99">
        <f t="shared" si="989"/>
        <v>80278.049127547114</v>
      </c>
      <c r="IA174" s="99">
        <f t="shared" si="990"/>
        <v>77744.955209220134</v>
      </c>
      <c r="IB174" s="99">
        <f t="shared" si="991"/>
        <v>71299.741216498252</v>
      </c>
      <c r="IC174" s="99">
        <f t="shared" si="992"/>
        <v>69629.189894481111</v>
      </c>
      <c r="ID174" s="99">
        <f t="shared" si="993"/>
        <v>64552.648850030928</v>
      </c>
      <c r="IE174" s="99">
        <f t="shared" si="994"/>
        <v>60126.415089261951</v>
      </c>
      <c r="IF174" s="99">
        <f t="shared" si="995"/>
        <v>59364.683259339923</v>
      </c>
      <c r="IG174" s="99">
        <f t="shared" si="996"/>
        <v>55739.358691464629</v>
      </c>
      <c r="IH174" s="99">
        <f t="shared" si="997"/>
        <v>52515.687876596625</v>
      </c>
      <c r="II174" s="99">
        <f t="shared" si="998"/>
        <v>49632.825062958094</v>
      </c>
      <c r="IJ174" s="99">
        <f t="shared" si="999"/>
        <v>47041.144060994222</v>
      </c>
      <c r="IK174" s="99">
        <f t="shared" si="1000"/>
        <v>44699.883597910688</v>
      </c>
      <c r="IL174" s="99">
        <f t="shared" si="1001"/>
        <v>44816.134487552968</v>
      </c>
      <c r="IM174" s="99">
        <f t="shared" si="1002"/>
        <v>42778.311903231719</v>
      </c>
      <c r="IN174" s="99">
        <f t="shared" si="1003"/>
        <v>40914.260551587904</v>
      </c>
      <c r="IO174" s="99">
        <f t="shared" si="1004"/>
        <v>40914.260551587904</v>
      </c>
      <c r="IP174" s="99">
        <f t="shared" si="1005"/>
        <v>38231.341227713885</v>
      </c>
      <c r="IQ174" s="99">
        <f t="shared" si="1006"/>
        <v>37015.145899424322</v>
      </c>
      <c r="IR174" s="99">
        <f t="shared" si="1007"/>
        <v>35872.573546496125</v>
      </c>
      <c r="IS174" s="99">
        <f t="shared" si="1008"/>
        <v>34797.253496039026</v>
      </c>
      <c r="IT174" s="99">
        <f t="shared" si="1009"/>
        <v>33783.516126087787</v>
      </c>
      <c r="IU174" s="99">
        <f t="shared" si="1010"/>
        <v>32826.300872835302</v>
      </c>
      <c r="IV174" s="99">
        <f t="shared" si="1011"/>
        <v>31921.078047471292</v>
      </c>
      <c r="IW174" s="99">
        <f t="shared" si="1012"/>
        <v>31063.782161045401</v>
      </c>
      <c r="IX174" s="99">
        <f t="shared" si="1013"/>
        <v>30250.754871536807</v>
      </c>
      <c r="IY174" s="99">
        <f t="shared" si="1014"/>
        <v>29478.696003434801</v>
      </c>
      <c r="IZ174" s="99">
        <f t="shared" si="1015"/>
        <v>28744.621362416266</v>
      </c>
      <c r="JA174" s="99">
        <f t="shared" si="1016"/>
        <v>28045.826288802564</v>
      </c>
      <c r="JB174" s="99">
        <f t="shared" si="1017"/>
        <v>27379.854073493094</v>
      </c>
      <c r="JC174" s="99">
        <f t="shared" si="1018"/>
        <v>26744.468507058409</v>
      </c>
      <c r="JD174" s="99">
        <f t="shared" si="1019"/>
        <v>26137.629953051917</v>
      </c>
      <c r="JE174" s="99">
        <f t="shared" si="1020"/>
        <v>25557.474435484884</v>
      </c>
      <c r="JF174" s="99">
        <f t="shared" si="1021"/>
        <v>25002.295311892369</v>
      </c>
      <c r="JG174" s="99">
        <f t="shared" si="1022"/>
        <v>25042.962658006625</v>
      </c>
      <c r="JH174" s="99">
        <f t="shared" si="1023"/>
        <v>24226.64972309806</v>
      </c>
      <c r="JI174" s="99">
        <f t="shared" si="1024"/>
        <v>23835.53586171347</v>
      </c>
      <c r="JJ174" s="99">
        <f t="shared" si="1025"/>
        <v>23455.281343096234</v>
      </c>
      <c r="JK174" s="99">
        <f t="shared" si="1026"/>
        <v>23085.521260640155</v>
      </c>
      <c r="JL174" s="99">
        <f t="shared" si="1027"/>
        <v>22725.900812121999</v>
      </c>
      <c r="JM174" s="99">
        <f t="shared" si="1028"/>
        <v>22376.075615324233</v>
      </c>
      <c r="JN174" s="99">
        <f t="shared" si="1029"/>
        <v>22035.711899341764</v>
      </c>
      <c r="JO174" s="99">
        <f t="shared" si="1030"/>
        <v>21704.486592633068</v>
      </c>
      <c r="JP174" s="99">
        <f t="shared" si="1031"/>
        <v>21382.087325831213</v>
      </c>
      <c r="JQ174" s="99">
        <f t="shared" si="1032"/>
        <v>21068.212364692881</v>
      </c>
      <c r="JR174" s="99">
        <f t="shared" si="1033"/>
        <v>20762.570486282999</v>
      </c>
      <c r="JS174" s="99">
        <f t="shared" si="1034"/>
        <v>20464.88080952485</v>
      </c>
      <c r="JT174" s="99">
        <f t="shared" si="1035"/>
        <v>20174.872589550727</v>
      </c>
      <c r="JU174" s="99">
        <f t="shared" si="1036"/>
        <v>19892.284983830374</v>
      </c>
      <c r="JV174" s="99">
        <f t="shared" si="1037"/>
        <v>19616.866796803017</v>
      </c>
      <c r="JW174" s="99">
        <f t="shared" si="1038"/>
        <v>19348.376208665435</v>
      </c>
      <c r="JX174" s="99">
        <f t="shared" si="1039"/>
        <v>19086.580493049791</v>
      </c>
      <c r="JY174" s="99"/>
      <c r="JZ174" s="99"/>
      <c r="KA174" s="99"/>
      <c r="KI174" s="100"/>
      <c r="KJ174" s="100"/>
      <c r="KK174" s="100"/>
      <c r="KL174" s="100"/>
      <c r="KM174" s="100"/>
      <c r="KN174" s="100"/>
      <c r="KO174" s="100"/>
      <c r="KP174" s="100"/>
      <c r="KQ174" s="100"/>
      <c r="KR174" s="100"/>
      <c r="KS174" s="100"/>
      <c r="KT174" s="100"/>
      <c r="KU174" s="100"/>
      <c r="KV174" s="100"/>
      <c r="KW174" s="100"/>
      <c r="KX174" s="100"/>
      <c r="KY174" s="100"/>
      <c r="KZ174" s="100"/>
      <c r="LA174" s="100"/>
      <c r="LB174" s="100"/>
      <c r="LC174" s="100"/>
      <c r="LD174" s="100"/>
      <c r="LE174" s="100"/>
      <c r="LF174" s="100"/>
      <c r="LG174" s="100"/>
      <c r="LH174" s="100"/>
      <c r="LI174" s="100"/>
      <c r="LJ174" s="100"/>
      <c r="LK174" s="100"/>
      <c r="LL174" s="100"/>
      <c r="LM174" s="100"/>
      <c r="LN174" s="100"/>
      <c r="LO174" s="100"/>
      <c r="LP174" s="100"/>
      <c r="LQ174" s="100"/>
      <c r="LR174" s="100"/>
      <c r="LS174" s="100"/>
      <c r="LT174" s="100"/>
      <c r="LU174" s="100"/>
      <c r="LV174" s="100"/>
      <c r="LW174" s="100"/>
      <c r="LX174" s="100"/>
      <c r="LY174" s="100"/>
      <c r="LZ174" s="100"/>
      <c r="MA174" s="100"/>
      <c r="MB174" s="100"/>
      <c r="MC174" s="100"/>
      <c r="MD174" s="100"/>
      <c r="ME174" s="100"/>
      <c r="MF174" s="100"/>
      <c r="MG174" s="100"/>
      <c r="MH174" s="100"/>
      <c r="MI174" s="100"/>
      <c r="MJ174" s="100"/>
      <c r="MK174" s="100"/>
      <c r="ML174" s="100"/>
      <c r="MM174" s="100"/>
      <c r="MN174" s="100"/>
      <c r="MO174" s="100"/>
      <c r="MP174" s="100"/>
      <c r="MQ174" s="100"/>
      <c r="MR174" s="100"/>
      <c r="MS174" s="100"/>
      <c r="MT174" s="100"/>
      <c r="MU174" s="100"/>
      <c r="MV174" s="100"/>
      <c r="MW174" s="100"/>
      <c r="MX174" s="100"/>
      <c r="MY174" s="100"/>
      <c r="MZ174" s="100"/>
      <c r="NA174" s="100"/>
      <c r="NB174" s="100"/>
      <c r="NC174" s="100"/>
      <c r="ND174" s="100"/>
      <c r="NE174" s="100"/>
      <c r="NF174" s="100">
        <v>6</v>
      </c>
      <c r="NG174" s="100">
        <f t="shared" si="1040"/>
        <v>38158.111204486246</v>
      </c>
      <c r="NH174" s="100">
        <f t="shared" si="1041"/>
        <v>54681.771212372718</v>
      </c>
      <c r="NI174" s="100">
        <f t="shared" si="1042"/>
        <v>65506.622835660222</v>
      </c>
      <c r="NJ174" s="100">
        <f t="shared" si="1043"/>
        <v>59231.230675494342</v>
      </c>
      <c r="NK174" s="100">
        <f t="shared" si="1044"/>
        <v>62885.969838667981</v>
      </c>
      <c r="NL174" s="100">
        <f t="shared" si="1045"/>
        <v>57579.067830208638</v>
      </c>
      <c r="NM174" s="100">
        <f t="shared" si="1046"/>
        <v>60592.691950288092</v>
      </c>
      <c r="NN174" s="100">
        <f t="shared" si="1047"/>
        <v>56081.291559601144</v>
      </c>
      <c r="NO174" s="100">
        <f t="shared" si="1048"/>
        <v>52147.951352226904</v>
      </c>
      <c r="NP174" s="100">
        <f t="shared" si="1049"/>
        <v>51738.074434294438</v>
      </c>
      <c r="NQ174" s="100">
        <f t="shared" si="1050"/>
        <v>48495.53457617735</v>
      </c>
      <c r="NR174" s="100">
        <f t="shared" si="1051"/>
        <v>45612.373853424804</v>
      </c>
      <c r="NS174" s="100">
        <f t="shared" si="1052"/>
        <v>43034.150319307002</v>
      </c>
      <c r="NT174" s="100">
        <f t="shared" si="1053"/>
        <v>40716.460789606208</v>
      </c>
      <c r="NU174" s="100">
        <f t="shared" si="1054"/>
        <v>38622.834005050521</v>
      </c>
      <c r="NV174" s="100">
        <f t="shared" si="1055"/>
        <v>43203.650085572059</v>
      </c>
      <c r="NW174" s="100">
        <f t="shared" si="1056"/>
        <v>41167.225445261756</v>
      </c>
      <c r="NX174" s="100">
        <f t="shared" si="1057"/>
        <v>39304.573154780119</v>
      </c>
      <c r="NY174" s="100">
        <f t="shared" si="1058"/>
        <v>39304.573154780119</v>
      </c>
      <c r="NZ174" s="100">
        <f t="shared" si="1059"/>
        <v>36623.903568539965</v>
      </c>
      <c r="OA174" s="100">
        <f t="shared" si="1060"/>
        <v>35408.833914896626</v>
      </c>
      <c r="OB174" s="100">
        <f t="shared" si="1061"/>
        <v>34267.387573665234</v>
      </c>
      <c r="OC174" s="100">
        <f t="shared" si="1062"/>
        <v>33193.193744251337</v>
      </c>
      <c r="OD174" s="100">
        <f t="shared" si="1063"/>
        <v>32180.582691850941</v>
      </c>
      <c r="OE174" s="100">
        <f t="shared" si="1064"/>
        <v>31224.493752616403</v>
      </c>
      <c r="OF174" s="100">
        <f t="shared" si="1065"/>
        <v>30320.397148761011</v>
      </c>
      <c r="OG174" s="100">
        <f t="shared" si="1066"/>
        <v>29464.227311960429</v>
      </c>
      <c r="OH174" s="100">
        <f t="shared" si="1067"/>
        <v>28652.325829184894</v>
      </c>
      <c r="OI174" s="100">
        <f t="shared" si="1068"/>
        <v>27881.392461227621</v>
      </c>
      <c r="OJ174" s="100">
        <f t="shared" si="1069"/>
        <v>27148.44295648413</v>
      </c>
      <c r="OK174" s="100">
        <f t="shared" si="1070"/>
        <v>26450.772603639383</v>
      </c>
      <c r="OL174" s="100">
        <f t="shared" si="1071"/>
        <v>25785.924646939195</v>
      </c>
      <c r="OM174" s="100">
        <f t="shared" si="1072"/>
        <v>25151.662834711817</v>
      </c>
      <c r="ON174" s="100">
        <f t="shared" si="1073"/>
        <v>24545.947492184576</v>
      </c>
      <c r="OO174" s="100">
        <f t="shared" si="1074"/>
        <v>23966.914608528699</v>
      </c>
      <c r="OP174" s="100">
        <f t="shared" si="1075"/>
        <v>23412.857509550318</v>
      </c>
      <c r="OQ174" s="100">
        <f t="shared" si="1076"/>
        <v>23453.441014512991</v>
      </c>
      <c r="OR174" s="100">
        <f t="shared" si="1077"/>
        <v>22638.863688650279</v>
      </c>
      <c r="OS174" s="100">
        <f t="shared" si="1078"/>
        <v>22248.622559506748</v>
      </c>
      <c r="OT174" s="100">
        <f t="shared" si="1079"/>
        <v>21869.243798773798</v>
      </c>
      <c r="OU174" s="100">
        <f t="shared" si="1080"/>
        <v>21500.362319543339</v>
      </c>
      <c r="OV174" s="100">
        <f t="shared" si="1081"/>
        <v>21141.623149828189</v>
      </c>
      <c r="OW174" s="100">
        <f t="shared" si="1082"/>
        <v>20792.681747481038</v>
      </c>
      <c r="OX174" s="100">
        <f t="shared" si="1083"/>
        <v>20453.204190848137</v>
      </c>
      <c r="OY174" s="100">
        <f t="shared" si="1084"/>
        <v>20122.867266214427</v>
      </c>
      <c r="OZ174" s="100">
        <f t="shared" si="1085"/>
        <v>19801.358470052241</v>
      </c>
      <c r="PA174" s="100">
        <f t="shared" si="1086"/>
        <v>19488.375941448361</v>
      </c>
      <c r="PB174" s="100">
        <f t="shared" si="1087"/>
        <v>19183.628337804159</v>
      </c>
      <c r="PC174" s="100">
        <f t="shared" si="1088"/>
        <v>18886.834664935781</v>
      </c>
      <c r="PD174" s="100">
        <f t="shared" si="1089"/>
        <v>18597.724071006956</v>
      </c>
      <c r="PE174" s="100">
        <f t="shared" si="1090"/>
        <v>18316.03561226917</v>
      </c>
      <c r="PF174" s="100">
        <f t="shared" si="1091"/>
        <v>18041.517997332856</v>
      </c>
      <c r="PG174" s="100">
        <f t="shared" si="1092"/>
        <v>17773.929315619967</v>
      </c>
      <c r="PH174" s="100">
        <f t="shared" si="1093"/>
        <v>17513.036754729696</v>
      </c>
      <c r="PI174" s="100"/>
      <c r="PJ174" s="100"/>
      <c r="PK174" s="100"/>
    </row>
    <row r="175" spans="1:427" x14ac:dyDescent="0.2">
      <c r="A175" s="92"/>
      <c r="B175" s="92"/>
      <c r="C175" s="92"/>
      <c r="D175" s="98"/>
      <c r="E175" s="98"/>
      <c r="F175" s="98"/>
      <c r="G175" s="98"/>
      <c r="H175" s="98"/>
      <c r="I175" s="98"/>
      <c r="J175" s="98"/>
      <c r="K175" s="98"/>
      <c r="L175" s="98"/>
      <c r="M175" s="98"/>
      <c r="N175" s="98"/>
      <c r="O175" s="98"/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  <c r="AA175" s="98"/>
      <c r="AB175" s="98"/>
      <c r="AC175" s="98"/>
      <c r="AD175" s="98"/>
      <c r="AE175" s="98"/>
      <c r="AF175" s="98"/>
      <c r="AG175" s="98"/>
      <c r="AH175" s="98"/>
      <c r="AI175" s="98"/>
      <c r="AJ175" s="98"/>
      <c r="AK175" s="98"/>
      <c r="AL175" s="98"/>
      <c r="AM175" s="98"/>
      <c r="AN175" s="98"/>
      <c r="AO175" s="98"/>
      <c r="AP175" s="98"/>
      <c r="AQ175" s="98"/>
      <c r="AR175" s="98"/>
      <c r="AS175" s="98"/>
      <c r="AT175" s="98"/>
      <c r="AU175" s="98"/>
      <c r="AV175" s="98"/>
      <c r="AW175" s="98"/>
      <c r="AX175" s="98"/>
      <c r="AY175" s="98"/>
      <c r="AZ175" s="98"/>
      <c r="BA175" s="98"/>
      <c r="BB175" s="98"/>
      <c r="BC175" s="98"/>
      <c r="BD175" s="98"/>
      <c r="BE175" s="98"/>
      <c r="BF175" s="98"/>
      <c r="BG175" s="98"/>
      <c r="BH175" s="98"/>
      <c r="BI175" s="98"/>
      <c r="BJ175" s="98"/>
      <c r="BK175" s="98"/>
      <c r="BL175" s="98"/>
      <c r="BM175" s="98"/>
      <c r="BN175" s="98"/>
      <c r="BO175" s="98"/>
      <c r="BP175" s="98"/>
      <c r="BQ175" s="98"/>
      <c r="BR175" s="98"/>
      <c r="BS175" s="98"/>
      <c r="BT175" s="98"/>
      <c r="BU175" s="98"/>
      <c r="BV175" s="98"/>
      <c r="BW175" s="98"/>
      <c r="BX175" s="98"/>
      <c r="BY175" s="98">
        <v>7</v>
      </c>
      <c r="BZ175" s="98">
        <f t="shared" si="932"/>
        <v>117015.6289575953</v>
      </c>
      <c r="CA175" s="98">
        <f t="shared" si="933"/>
        <v>105425.40880461784</v>
      </c>
      <c r="CB175" s="98">
        <f t="shared" si="934"/>
        <v>100303.95838936849</v>
      </c>
      <c r="CC175" s="98">
        <f t="shared" si="935"/>
        <v>95780.835605222048</v>
      </c>
      <c r="CD175" s="98">
        <f t="shared" si="936"/>
        <v>87231.563440158061</v>
      </c>
      <c r="CE175" s="98">
        <f t="shared" si="937"/>
        <v>84157.395532453826</v>
      </c>
      <c r="CF175" s="98">
        <f t="shared" si="938"/>
        <v>77581.193526817326</v>
      </c>
      <c r="CG175" s="98">
        <f t="shared" si="939"/>
        <v>71896.368529246989</v>
      </c>
      <c r="CH175" s="98">
        <f t="shared" si="940"/>
        <v>66945.12068725584</v>
      </c>
      <c r="CI175" s="98">
        <f t="shared" si="941"/>
        <v>62601.789658627189</v>
      </c>
      <c r="CJ175" s="98">
        <f t="shared" si="942"/>
        <v>58766.031023202784</v>
      </c>
      <c r="CK175" s="98">
        <f t="shared" si="943"/>
        <v>55357.285900516217</v>
      </c>
      <c r="CL175" s="98">
        <f t="shared" si="944"/>
        <v>52310.44853527419</v>
      </c>
      <c r="CM175" s="98">
        <f t="shared" si="945"/>
        <v>49572.521219127702</v>
      </c>
      <c r="CN175" s="98">
        <f t="shared" si="946"/>
        <v>47100.043626713952</v>
      </c>
      <c r="CO175" s="98">
        <f t="shared" si="947"/>
        <v>44857.116066291768</v>
      </c>
      <c r="CP175" s="98">
        <f t="shared" si="948"/>
        <v>42813.873969166954</v>
      </c>
      <c r="CQ175" s="98">
        <f t="shared" si="949"/>
        <v>40945.304408311327</v>
      </c>
      <c r="CR175" s="98">
        <f t="shared" si="950"/>
        <v>40945.304408311327</v>
      </c>
      <c r="CS175" s="98">
        <f t="shared" si="951"/>
        <v>38256.381540435948</v>
      </c>
      <c r="CT175" s="98">
        <f t="shared" si="952"/>
        <v>37037.741204733982</v>
      </c>
      <c r="CU175" s="98">
        <f t="shared" si="953"/>
        <v>35893.021724639737</v>
      </c>
      <c r="CV175" s="98">
        <f t="shared" si="954"/>
        <v>34815.809188521998</v>
      </c>
      <c r="CW175" s="98">
        <f t="shared" si="955"/>
        <v>33800.397961998293</v>
      </c>
      <c r="CX175" s="98">
        <f t="shared" si="956"/>
        <v>32841.697338769991</v>
      </c>
      <c r="CY175" s="98">
        <f t="shared" si="957"/>
        <v>31935.152281748215</v>
      </c>
      <c r="CZ175" s="98">
        <f t="shared" si="958"/>
        <v>31076.675889765222</v>
      </c>
      <c r="DA175" s="98">
        <f t="shared" si="959"/>
        <v>30262.591656183191</v>
      </c>
      <c r="DB175" s="98">
        <f t="shared" si="960"/>
        <v>29489.583933164151</v>
      </c>
      <c r="DC175" s="98">
        <f t="shared" si="961"/>
        <v>28754.655296118075</v>
      </c>
      <c r="DD175" s="98">
        <f t="shared" si="962"/>
        <v>28055.089730319625</v>
      </c>
      <c r="DE175" s="98">
        <f t="shared" si="963"/>
        <v>27388.420746528172</v>
      </c>
      <c r="DF175" s="98">
        <f t="shared" si="964"/>
        <v>26752.403683112316</v>
      </c>
      <c r="DG175" s="98">
        <f t="shared" si="965"/>
        <v>26144.991575377597</v>
      </c>
      <c r="DH175" s="98">
        <f t="shared" si="966"/>
        <v>25564.314073856618</v>
      </c>
      <c r="DI175" s="98">
        <f t="shared" si="967"/>
        <v>25008.658976490133</v>
      </c>
      <c r="DJ175" s="98">
        <f t="shared" si="968"/>
        <v>25048.356395254741</v>
      </c>
      <c r="DK175" s="98">
        <f t="shared" si="969"/>
        <v>24230.659521134705</v>
      </c>
      <c r="DL175" s="98">
        <f t="shared" si="970"/>
        <v>23838.938699445705</v>
      </c>
      <c r="DM175" s="98">
        <f t="shared" si="971"/>
        <v>23458.127650069793</v>
      </c>
      <c r="DN175" s="98">
        <f t="shared" si="972"/>
        <v>23087.857286044346</v>
      </c>
      <c r="DO175" s="98">
        <f t="shared" si="973"/>
        <v>22727.768984750452</v>
      </c>
      <c r="DP175" s="98">
        <f t="shared" si="974"/>
        <v>22377.51487204244</v>
      </c>
      <c r="DQ175" s="98">
        <f t="shared" si="975"/>
        <v>22036.757984693784</v>
      </c>
      <c r="DR175" s="98">
        <f t="shared" si="976"/>
        <v>21705.172332044433</v>
      </c>
      <c r="DS175" s="98">
        <f t="shared" si="977"/>
        <v>21382.442874689594</v>
      </c>
      <c r="DT175" s="98">
        <f t="shared" si="978"/>
        <v>21068.265435416033</v>
      </c>
      <c r="DU175" s="98">
        <f t="shared" si="979"/>
        <v>20762.346555317708</v>
      </c>
      <c r="DV175" s="98">
        <f t="shared" si="980"/>
        <v>20464.403306062421</v>
      </c>
      <c r="DW175" s="98">
        <f t="shared" si="981"/>
        <v>20174.163067595433</v>
      </c>
      <c r="DX175" s="98">
        <f t="shared" si="982"/>
        <v>19891.363279117406</v>
      </c>
      <c r="DY175" s="98">
        <f t="shared" si="983"/>
        <v>19615.751169932282</v>
      </c>
      <c r="DZ175" s="98">
        <f t="shared" si="984"/>
        <v>19347.083475697014</v>
      </c>
      <c r="EA175" s="98">
        <f t="shared" si="985"/>
        <v>19085.126144695572</v>
      </c>
      <c r="EB175" s="98"/>
      <c r="EC175" s="98"/>
      <c r="ED175" s="98"/>
      <c r="EE175" s="98"/>
      <c r="EF175" s="98"/>
      <c r="EG175" s="98"/>
      <c r="EH175" s="98"/>
      <c r="EI175" s="98"/>
      <c r="EJ175" s="98"/>
      <c r="EK175" s="98"/>
      <c r="EL175" s="98"/>
      <c r="EM175" s="98"/>
      <c r="EN175" s="98"/>
      <c r="EO175" s="98"/>
      <c r="EP175" s="98"/>
      <c r="EU175" s="94"/>
      <c r="EV175" s="94"/>
      <c r="EW175" s="94"/>
      <c r="EX175" s="94"/>
      <c r="EY175" s="99"/>
      <c r="EZ175" s="99"/>
      <c r="FA175" s="99"/>
      <c r="FB175" s="99"/>
      <c r="FC175" s="99"/>
      <c r="FD175" s="99"/>
      <c r="FE175" s="99"/>
      <c r="FF175" s="99"/>
      <c r="FG175" s="99"/>
      <c r="FH175" s="99"/>
      <c r="FI175" s="99"/>
      <c r="FJ175" s="99"/>
      <c r="FK175" s="99"/>
      <c r="FL175" s="99"/>
      <c r="FM175" s="99"/>
      <c r="FN175" s="99"/>
      <c r="FO175" s="99"/>
      <c r="FP175" s="99"/>
      <c r="FQ175" s="99"/>
      <c r="FR175" s="99"/>
      <c r="FS175" s="99"/>
      <c r="FT175" s="99"/>
      <c r="FU175" s="99"/>
      <c r="FV175" s="99"/>
      <c r="FW175" s="99"/>
      <c r="FX175" s="99"/>
      <c r="FY175" s="99"/>
      <c r="FZ175" s="99"/>
      <c r="GA175" s="99"/>
      <c r="GB175" s="99"/>
      <c r="GC175" s="99"/>
      <c r="GD175" s="99"/>
      <c r="GE175" s="99"/>
      <c r="GF175" s="99"/>
      <c r="GG175" s="99"/>
      <c r="GH175" s="99"/>
      <c r="GI175" s="99"/>
      <c r="GJ175" s="99"/>
      <c r="GK175" s="99"/>
      <c r="GL175" s="99"/>
      <c r="GM175" s="99"/>
      <c r="GN175" s="99"/>
      <c r="GO175" s="99"/>
      <c r="GP175" s="99"/>
      <c r="GQ175" s="99"/>
      <c r="GR175" s="99"/>
      <c r="GS175" s="99"/>
      <c r="GT175" s="99"/>
      <c r="GU175" s="99"/>
      <c r="GV175" s="99"/>
      <c r="GW175" s="99"/>
      <c r="GX175" s="99"/>
      <c r="GY175" s="99"/>
      <c r="GZ175" s="99"/>
      <c r="HA175" s="99"/>
      <c r="HB175" s="99"/>
      <c r="HC175" s="99"/>
      <c r="HD175" s="99"/>
      <c r="HE175" s="99"/>
      <c r="HF175" s="99"/>
      <c r="HG175" s="99"/>
      <c r="HH175" s="99"/>
      <c r="HI175" s="99"/>
      <c r="HJ175" s="99"/>
      <c r="HK175" s="99"/>
      <c r="HL175" s="99"/>
      <c r="HM175" s="99"/>
      <c r="HN175" s="99"/>
      <c r="HO175" s="99"/>
      <c r="HP175" s="99"/>
      <c r="HQ175" s="99"/>
      <c r="HR175" s="99"/>
      <c r="HS175" s="99"/>
      <c r="HT175" s="99"/>
      <c r="HU175" s="99"/>
      <c r="HV175" s="99">
        <v>7</v>
      </c>
      <c r="HW175" s="99">
        <f t="shared" si="986"/>
        <v>78776.217079303853</v>
      </c>
      <c r="HX175" s="99">
        <f t="shared" si="987"/>
        <v>97414.679955031635</v>
      </c>
      <c r="HY175" s="99">
        <f t="shared" si="988"/>
        <v>100038.12653547346</v>
      </c>
      <c r="HZ175" s="99">
        <f t="shared" si="989"/>
        <v>96155.458263045701</v>
      </c>
      <c r="IA175" s="99">
        <f t="shared" si="990"/>
        <v>87572.747769315058</v>
      </c>
      <c r="IB175" s="99">
        <f t="shared" si="991"/>
        <v>84983.535768062487</v>
      </c>
      <c r="IC175" s="99">
        <f t="shared" si="992"/>
        <v>78342.77775947492</v>
      </c>
      <c r="ID175" s="99">
        <f t="shared" si="993"/>
        <v>72602.147058399016</v>
      </c>
      <c r="IE175" s="99">
        <f t="shared" si="994"/>
        <v>71357.977794744496</v>
      </c>
      <c r="IF175" s="99">
        <f t="shared" si="995"/>
        <v>66728.345105844011</v>
      </c>
      <c r="IG175" s="99">
        <f t="shared" si="996"/>
        <v>62639.742729409423</v>
      </c>
      <c r="IH175" s="99">
        <f t="shared" si="997"/>
        <v>59006.301542426598</v>
      </c>
      <c r="II175" s="99">
        <f t="shared" si="998"/>
        <v>55758.624178921193</v>
      </c>
      <c r="IJ175" s="99">
        <f t="shared" si="999"/>
        <v>55621.283634136926</v>
      </c>
      <c r="IK175" s="99">
        <f t="shared" si="1000"/>
        <v>52847.11814760061</v>
      </c>
      <c r="IL175" s="99">
        <f t="shared" si="1001"/>
        <v>50330.512033144441</v>
      </c>
      <c r="IM175" s="99">
        <f t="shared" si="1002"/>
        <v>48037.956693563756</v>
      </c>
      <c r="IN175" s="99">
        <f t="shared" si="1003"/>
        <v>45941.387163136831</v>
      </c>
      <c r="IO175" s="99">
        <f t="shared" si="1004"/>
        <v>45941.387163136831</v>
      </c>
      <c r="IP175" s="99">
        <f t="shared" si="1005"/>
        <v>42924.366083186091</v>
      </c>
      <c r="IQ175" s="99">
        <f t="shared" si="1006"/>
        <v>41557.029137371741</v>
      </c>
      <c r="IR175" s="99">
        <f t="shared" si="1007"/>
        <v>40272.632755707047</v>
      </c>
      <c r="IS175" s="99">
        <f t="shared" si="1008"/>
        <v>39063.980410977529</v>
      </c>
      <c r="IT175" s="99">
        <f t="shared" si="1009"/>
        <v>37924.670276112542</v>
      </c>
      <c r="IU175" s="99">
        <f t="shared" si="1010"/>
        <v>36848.990484699592</v>
      </c>
      <c r="IV175" s="99">
        <f t="shared" si="1011"/>
        <v>35831.830201064935</v>
      </c>
      <c r="IW175" s="99">
        <f t="shared" si="1012"/>
        <v>34868.603846677455</v>
      </c>
      <c r="IX175" s="99">
        <f t="shared" si="1013"/>
        <v>33955.186313242142</v>
      </c>
      <c r="IY175" s="99">
        <f t="shared" si="1014"/>
        <v>33087.857382696842</v>
      </c>
      <c r="IZ175" s="99">
        <f t="shared" si="1015"/>
        <v>32263.253889336156</v>
      </c>
      <c r="JA175" s="99">
        <f t="shared" si="1016"/>
        <v>31478.328414516101</v>
      </c>
      <c r="JB175" s="99">
        <f t="shared" si="1017"/>
        <v>30730.313511791355</v>
      </c>
      <c r="JC175" s="99">
        <f t="shared" si="1018"/>
        <v>30016.69062938782</v>
      </c>
      <c r="JD175" s="99">
        <f t="shared" si="1019"/>
        <v>29335.163035143014</v>
      </c>
      <c r="JE175" s="99">
        <f t="shared" si="1020"/>
        <v>28683.63216243852</v>
      </c>
      <c r="JF175" s="99">
        <f t="shared" si="1021"/>
        <v>28060.176888966369</v>
      </c>
      <c r="JG175" s="99">
        <f t="shared" si="1022"/>
        <v>28104.718125408413</v>
      </c>
      <c r="JH175" s="99">
        <f t="shared" si="1023"/>
        <v>27187.247142620701</v>
      </c>
      <c r="JI175" s="99">
        <f t="shared" si="1024"/>
        <v>26747.729151751315</v>
      </c>
      <c r="JJ175" s="99">
        <f t="shared" si="1025"/>
        <v>26320.452126749449</v>
      </c>
      <c r="JK175" s="99">
        <f t="shared" si="1026"/>
        <v>25905.00194523179</v>
      </c>
      <c r="JL175" s="99">
        <f t="shared" si="1027"/>
        <v>25500.976226001796</v>
      </c>
      <c r="JM175" s="99">
        <f t="shared" si="1028"/>
        <v>25107.984647848247</v>
      </c>
      <c r="JN175" s="99">
        <f t="shared" si="1029"/>
        <v>24725.649131812559</v>
      </c>
      <c r="JO175" s="99">
        <f t="shared" si="1030"/>
        <v>24353.603910358226</v>
      </c>
      <c r="JP175" s="99">
        <f t="shared" si="1031"/>
        <v>23991.495503459239</v>
      </c>
      <c r="JQ175" s="99">
        <f t="shared" si="1032"/>
        <v>23638.982618668968</v>
      </c>
      <c r="JR175" s="99">
        <f t="shared" si="1033"/>
        <v>23295.735989679259</v>
      </c>
      <c r="JS175" s="99">
        <f t="shared" si="1034"/>
        <v>22961.438165680138</v>
      </c>
      <c r="JT175" s="99">
        <f t="shared" si="1035"/>
        <v>22635.783261939174</v>
      </c>
      <c r="JU175" s="99">
        <f t="shared" si="1036"/>
        <v>22318.476680394135</v>
      </c>
      <c r="JV175" s="99">
        <f t="shared" si="1037"/>
        <v>22009.234807659341</v>
      </c>
      <c r="JW175" s="99">
        <f t="shared" si="1038"/>
        <v>21707.784696652612</v>
      </c>
      <c r="JX175" s="99">
        <f t="shared" si="1039"/>
        <v>21413.863737029307</v>
      </c>
      <c r="JY175" s="99"/>
      <c r="JZ175" s="99"/>
      <c r="KA175" s="99"/>
      <c r="KI175" s="100"/>
      <c r="KJ175" s="100"/>
      <c r="KK175" s="100"/>
      <c r="KL175" s="100"/>
      <c r="KM175" s="100"/>
      <c r="KN175" s="100"/>
      <c r="KO175" s="100"/>
      <c r="KP175" s="100"/>
      <c r="KQ175" s="100"/>
      <c r="KR175" s="100"/>
      <c r="KS175" s="100"/>
      <c r="KT175" s="100"/>
      <c r="KU175" s="100"/>
      <c r="KV175" s="100"/>
      <c r="KW175" s="100"/>
      <c r="KX175" s="100"/>
      <c r="KY175" s="100"/>
      <c r="KZ175" s="100"/>
      <c r="LA175" s="100"/>
      <c r="LB175" s="100"/>
      <c r="LC175" s="100"/>
      <c r="LD175" s="100"/>
      <c r="LE175" s="100"/>
      <c r="LF175" s="100"/>
      <c r="LG175" s="100"/>
      <c r="LH175" s="100"/>
      <c r="LI175" s="100"/>
      <c r="LJ175" s="100"/>
      <c r="LK175" s="100"/>
      <c r="LL175" s="100"/>
      <c r="LM175" s="100"/>
      <c r="LN175" s="100"/>
      <c r="LO175" s="100"/>
      <c r="LP175" s="100"/>
      <c r="LQ175" s="100"/>
      <c r="LR175" s="100"/>
      <c r="LS175" s="100"/>
      <c r="LT175" s="100"/>
      <c r="LU175" s="100"/>
      <c r="LV175" s="100"/>
      <c r="LW175" s="100"/>
      <c r="LX175" s="100"/>
      <c r="LY175" s="100"/>
      <c r="LZ175" s="100"/>
      <c r="MA175" s="100"/>
      <c r="MB175" s="100"/>
      <c r="MC175" s="100"/>
      <c r="MD175" s="100"/>
      <c r="ME175" s="100"/>
      <c r="MF175" s="100"/>
      <c r="MG175" s="100"/>
      <c r="MH175" s="100"/>
      <c r="MI175" s="100"/>
      <c r="MJ175" s="100"/>
      <c r="MK175" s="100"/>
      <c r="ML175" s="100"/>
      <c r="MM175" s="100"/>
      <c r="MN175" s="100"/>
      <c r="MO175" s="100"/>
      <c r="MP175" s="100"/>
      <c r="MQ175" s="100"/>
      <c r="MR175" s="100"/>
      <c r="MS175" s="100"/>
      <c r="MT175" s="100"/>
      <c r="MU175" s="100"/>
      <c r="MV175" s="100"/>
      <c r="MW175" s="100"/>
      <c r="MX175" s="100"/>
      <c r="MY175" s="100"/>
      <c r="MZ175" s="100"/>
      <c r="NA175" s="100"/>
      <c r="NB175" s="100"/>
      <c r="NC175" s="100"/>
      <c r="ND175" s="100"/>
      <c r="NE175" s="100"/>
      <c r="NF175" s="100">
        <v>7</v>
      </c>
      <c r="NG175" s="100">
        <f t="shared" si="1040"/>
        <v>38596.810701831855</v>
      </c>
      <c r="NH175" s="100">
        <f t="shared" si="1041"/>
        <v>55079.328827055411</v>
      </c>
      <c r="NI175" s="100">
        <f t="shared" si="1042"/>
        <v>65891.204602182741</v>
      </c>
      <c r="NJ175" s="100">
        <f t="shared" si="1043"/>
        <v>69435.11824127521</v>
      </c>
      <c r="NK175" s="100">
        <f t="shared" si="1044"/>
        <v>63136.561695607983</v>
      </c>
      <c r="NL175" s="100">
        <f t="shared" si="1045"/>
        <v>66024.885050942336</v>
      </c>
      <c r="NM175" s="100">
        <f t="shared" si="1046"/>
        <v>60764.995357168722</v>
      </c>
      <c r="NN175" s="100">
        <f t="shared" si="1047"/>
        <v>56218.218799477887</v>
      </c>
      <c r="NO175" s="100">
        <f t="shared" si="1048"/>
        <v>55524.457410235853</v>
      </c>
      <c r="NP175" s="100">
        <f t="shared" si="1049"/>
        <v>51833.793978929381</v>
      </c>
      <c r="NQ175" s="100">
        <f t="shared" si="1050"/>
        <v>48574.572817986213</v>
      </c>
      <c r="NR175" s="100">
        <f t="shared" si="1051"/>
        <v>45678.317635966669</v>
      </c>
      <c r="NS175" s="100">
        <f t="shared" si="1052"/>
        <v>43089.687565205772</v>
      </c>
      <c r="NT175" s="100">
        <f t="shared" si="1053"/>
        <v>47957.216209692306</v>
      </c>
      <c r="NU175" s="100">
        <f t="shared" si="1054"/>
        <v>45486.134559174563</v>
      </c>
      <c r="NV175" s="100">
        <f t="shared" si="1055"/>
        <v>43244.604837990686</v>
      </c>
      <c r="NW175" s="100">
        <f t="shared" si="1056"/>
        <v>41202.761989300889</v>
      </c>
      <c r="NX175" s="100">
        <f t="shared" si="1057"/>
        <v>39335.592682403301</v>
      </c>
      <c r="NY175" s="100">
        <f t="shared" si="1058"/>
        <v>39335.592682403301</v>
      </c>
      <c r="NZ175" s="100">
        <f t="shared" si="1059"/>
        <v>36648.92144593066</v>
      </c>
      <c r="OA175" s="100">
        <f t="shared" si="1060"/>
        <v>35431.407642606515</v>
      </c>
      <c r="OB175" s="100">
        <f t="shared" si="1061"/>
        <v>34287.814979574738</v>
      </c>
      <c r="OC175" s="100">
        <f t="shared" si="1062"/>
        <v>33211.729422051292</v>
      </c>
      <c r="OD175" s="100">
        <f t="shared" si="1063"/>
        <v>32197.445226862968</v>
      </c>
      <c r="OE175" s="100">
        <f t="shared" si="1064"/>
        <v>31239.871591281735</v>
      </c>
      <c r="OF175" s="100">
        <f t="shared" si="1065"/>
        <v>30334.453392472886</v>
      </c>
      <c r="OG175" s="100">
        <f t="shared" si="1066"/>
        <v>29477.103652792845</v>
      </c>
      <c r="OH175" s="100">
        <f t="shared" si="1067"/>
        <v>28664.145797201541</v>
      </c>
      <c r="OI175" s="100">
        <f t="shared" si="1068"/>
        <v>27892.264116515456</v>
      </c>
      <c r="OJ175" s="100">
        <f t="shared" si="1069"/>
        <v>27158.461130987827</v>
      </c>
      <c r="OK175" s="100">
        <f t="shared" si="1070"/>
        <v>26460.020776181795</v>
      </c>
      <c r="OL175" s="100">
        <f t="shared" si="1071"/>
        <v>25794.476517950974</v>
      </c>
      <c r="OM175" s="100">
        <f t="shared" si="1072"/>
        <v>25159.583654012087</v>
      </c>
      <c r="ON175" s="100">
        <f t="shared" si="1073"/>
        <v>24553.295182794769</v>
      </c>
      <c r="OO175" s="100">
        <f t="shared" si="1074"/>
        <v>23973.740721316488</v>
      </c>
      <c r="OP175" s="100">
        <f t="shared" si="1075"/>
        <v>23419.20803700179</v>
      </c>
      <c r="OQ175" s="100">
        <f t="shared" si="1076"/>
        <v>23458.823651857056</v>
      </c>
      <c r="OR175" s="100">
        <f t="shared" si="1077"/>
        <v>22642.864681842213</v>
      </c>
      <c r="OS175" s="100">
        <f t="shared" si="1078"/>
        <v>22252.017683466838</v>
      </c>
      <c r="OT175" s="100">
        <f t="shared" si="1079"/>
        <v>21872.083447446072</v>
      </c>
      <c r="OU175" s="100">
        <f t="shared" si="1080"/>
        <v>21502.692707961054</v>
      </c>
      <c r="OV175" s="100">
        <f t="shared" si="1081"/>
        <v>21143.486674011638</v>
      </c>
      <c r="OW175" s="100">
        <f t="shared" si="1082"/>
        <v>20794.117312844151</v>
      </c>
      <c r="OX175" s="100">
        <f t="shared" si="1083"/>
        <v>20454.247511746464</v>
      </c>
      <c r="OY175" s="100">
        <f t="shared" si="1084"/>
        <v>20123.551139091538</v>
      </c>
      <c r="OZ175" s="100">
        <f t="shared" si="1085"/>
        <v>19801.713022466101</v>
      </c>
      <c r="PA175" s="100">
        <f t="shared" si="1086"/>
        <v>19488.428859087264</v>
      </c>
      <c r="PB175" s="100">
        <f t="shared" si="1087"/>
        <v>19183.40507143586</v>
      </c>
      <c r="PC175" s="100">
        <f t="shared" si="1088"/>
        <v>18886.358619075356</v>
      </c>
      <c r="PD175" s="100">
        <f t="shared" si="1089"/>
        <v>18597.016775939759</v>
      </c>
      <c r="PE175" s="100">
        <f t="shared" si="1090"/>
        <v>18315.116880925383</v>
      </c>
      <c r="PF175" s="100">
        <f t="shared" si="1091"/>
        <v>18040.406068379885</v>
      </c>
      <c r="PG175" s="100">
        <f t="shared" si="1092"/>
        <v>17772.640984018442</v>
      </c>
      <c r="PH175" s="100">
        <f t="shared" si="1093"/>
        <v>17511.587490887527</v>
      </c>
      <c r="PI175" s="100"/>
      <c r="PJ175" s="100"/>
      <c r="PK175" s="100"/>
    </row>
    <row r="176" spans="1:427" x14ac:dyDescent="0.2">
      <c r="A176" s="92"/>
      <c r="B176" s="92"/>
      <c r="C176" s="92"/>
      <c r="D176" s="98"/>
      <c r="E176" s="98"/>
      <c r="F176" s="98"/>
      <c r="G176" s="98"/>
      <c r="H176" s="98"/>
      <c r="I176" s="98"/>
      <c r="J176" s="98"/>
      <c r="K176" s="98"/>
      <c r="L176" s="98"/>
      <c r="M176" s="98"/>
      <c r="N176" s="98"/>
      <c r="O176" s="98"/>
      <c r="P176" s="98"/>
      <c r="Q176" s="98"/>
      <c r="R176" s="98"/>
      <c r="S176" s="98"/>
      <c r="T176" s="98"/>
      <c r="U176" s="98"/>
      <c r="V176" s="98"/>
      <c r="W176" s="98"/>
      <c r="X176" s="98"/>
      <c r="Y176" s="98"/>
      <c r="Z176" s="98"/>
      <c r="AA176" s="98"/>
      <c r="AB176" s="98"/>
      <c r="AC176" s="98"/>
      <c r="AD176" s="98"/>
      <c r="AE176" s="98"/>
      <c r="AF176" s="98"/>
      <c r="AG176" s="98"/>
      <c r="AH176" s="98"/>
      <c r="AI176" s="98"/>
      <c r="AJ176" s="98"/>
      <c r="AK176" s="98"/>
      <c r="AL176" s="98"/>
      <c r="AM176" s="98"/>
      <c r="AN176" s="98"/>
      <c r="AO176" s="98"/>
      <c r="AP176" s="98"/>
      <c r="AQ176" s="98"/>
      <c r="AR176" s="98"/>
      <c r="AS176" s="98"/>
      <c r="AT176" s="98"/>
      <c r="AU176" s="98"/>
      <c r="AV176" s="98"/>
      <c r="AW176" s="98"/>
      <c r="AX176" s="98"/>
      <c r="AY176" s="98"/>
      <c r="AZ176" s="98"/>
      <c r="BA176" s="98"/>
      <c r="BB176" s="98"/>
      <c r="BC176" s="98"/>
      <c r="BD176" s="98"/>
      <c r="BE176" s="98"/>
      <c r="BF176" s="98"/>
      <c r="BG176" s="98"/>
      <c r="BH176" s="98"/>
      <c r="BI176" s="98"/>
      <c r="BJ176" s="98"/>
      <c r="BK176" s="98"/>
      <c r="BL176" s="98"/>
      <c r="BM176" s="98"/>
      <c r="BN176" s="98"/>
      <c r="BO176" s="98"/>
      <c r="BP176" s="98"/>
      <c r="BQ176" s="98"/>
      <c r="BR176" s="98"/>
      <c r="BS176" s="98"/>
      <c r="BT176" s="98"/>
      <c r="BU176" s="98"/>
      <c r="BV176" s="98"/>
      <c r="BW176" s="98"/>
      <c r="BX176" s="98"/>
      <c r="BY176" s="98">
        <v>8</v>
      </c>
      <c r="BZ176" s="98">
        <f t="shared" si="932"/>
        <v>118324.37648509032</v>
      </c>
      <c r="CA176" s="98">
        <f t="shared" si="933"/>
        <v>106156.46375978929</v>
      </c>
      <c r="CB176" s="98">
        <f t="shared" si="934"/>
        <v>100860.78809494045</v>
      </c>
      <c r="CC176" s="98">
        <f t="shared" si="935"/>
        <v>96212.496420257681</v>
      </c>
      <c r="CD176" s="98">
        <f t="shared" si="936"/>
        <v>87555.134456711559</v>
      </c>
      <c r="CE176" s="98">
        <f t="shared" si="937"/>
        <v>84417.658687283794</v>
      </c>
      <c r="CF176" s="98">
        <f t="shared" si="938"/>
        <v>77783.594391392267</v>
      </c>
      <c r="CG176" s="98">
        <f t="shared" si="939"/>
        <v>72056.293425682481</v>
      </c>
      <c r="CH176" s="98">
        <f t="shared" si="940"/>
        <v>67073.304539818608</v>
      </c>
      <c r="CI176" s="98">
        <f t="shared" si="941"/>
        <v>62705.86205638291</v>
      </c>
      <c r="CJ176" s="98">
        <f t="shared" si="942"/>
        <v>58851.510532800101</v>
      </c>
      <c r="CK176" s="98">
        <f t="shared" si="943"/>
        <v>55428.230169051552</v>
      </c>
      <c r="CL176" s="98">
        <f t="shared" si="944"/>
        <v>52369.886745677592</v>
      </c>
      <c r="CM176" s="98">
        <f t="shared" si="945"/>
        <v>49622.746741947049</v>
      </c>
      <c r="CN176" s="98">
        <f t="shared" si="946"/>
        <v>47142.815375293954</v>
      </c>
      <c r="CO176" s="98">
        <f t="shared" si="947"/>
        <v>44893.799240885368</v>
      </c>
      <c r="CP176" s="98">
        <f t="shared" si="948"/>
        <v>42845.539911333151</v>
      </c>
      <c r="CQ176" s="98">
        <f t="shared" si="949"/>
        <v>40972.802442972272</v>
      </c>
      <c r="CR176" s="98">
        <f t="shared" si="950"/>
        <v>40972.802442972272</v>
      </c>
      <c r="CS176" s="98">
        <f t="shared" si="951"/>
        <v>38278.349037989581</v>
      </c>
      <c r="CT176" s="98">
        <f t="shared" si="952"/>
        <v>37057.466636622194</v>
      </c>
      <c r="CU176" s="98">
        <f t="shared" si="953"/>
        <v>35910.784124673432</v>
      </c>
      <c r="CV176" s="98">
        <f t="shared" si="954"/>
        <v>34831.846541214829</v>
      </c>
      <c r="CW176" s="98">
        <f t="shared" si="955"/>
        <v>33814.914130975754</v>
      </c>
      <c r="CX176" s="98">
        <f t="shared" si="956"/>
        <v>32854.867684163037</v>
      </c>
      <c r="CY176" s="98">
        <f t="shared" si="957"/>
        <v>31947.128239802725</v>
      </c>
      <c r="CZ176" s="98">
        <f t="shared" si="958"/>
        <v>31087.588726042275</v>
      </c>
      <c r="DA176" s="98">
        <f t="shared" si="959"/>
        <v>30272.555556912735</v>
      </c>
      <c r="DB176" s="98">
        <f t="shared" si="960"/>
        <v>29498.698563650669</v>
      </c>
      <c r="DC176" s="98">
        <f t="shared" si="961"/>
        <v>28763.007927752311</v>
      </c>
      <c r="DD176" s="98">
        <f t="shared" si="962"/>
        <v>28062.75701665501</v>
      </c>
      <c r="DE176" s="98">
        <f t="shared" si="963"/>
        <v>27395.470212509561</v>
      </c>
      <c r="DF176" s="98">
        <f t="shared" si="964"/>
        <v>26758.894978767759</v>
      </c>
      <c r="DG176" s="98">
        <f t="shared" si="965"/>
        <v>26150.977535257229</v>
      </c>
      <c r="DH176" s="98">
        <f t="shared" si="966"/>
        <v>25569.841615592981</v>
      </c>
      <c r="DI176" s="98">
        <f t="shared" si="967"/>
        <v>25013.769865582846</v>
      </c>
      <c r="DJ176" s="98">
        <f t="shared" si="968"/>
        <v>25052.490437432589</v>
      </c>
      <c r="DK176" s="98">
        <f t="shared" si="969"/>
        <v>24233.49311807007</v>
      </c>
      <c r="DL176" s="98">
        <f t="shared" si="970"/>
        <v>23841.204486727867</v>
      </c>
      <c r="DM176" s="98">
        <f t="shared" si="971"/>
        <v>23459.874418834985</v>
      </c>
      <c r="DN176" s="98">
        <f t="shared" si="972"/>
        <v>23089.129715557239</v>
      </c>
      <c r="DO176" s="98">
        <f t="shared" si="973"/>
        <v>22728.608001109329</v>
      </c>
      <c r="DP176" s="98">
        <f t="shared" si="974"/>
        <v>22377.957975051802</v>
      </c>
      <c r="DQ176" s="98">
        <f t="shared" si="975"/>
        <v>22036.83954562229</v>
      </c>
      <c r="DR176" s="98">
        <f t="shared" si="976"/>
        <v>21704.923864795212</v>
      </c>
      <c r="DS176" s="98">
        <f t="shared" si="977"/>
        <v>21381.893282721907</v>
      </c>
      <c r="DT176" s="98">
        <f t="shared" si="978"/>
        <v>21067.441236574468</v>
      </c>
      <c r="DU176" s="98">
        <f t="shared" si="979"/>
        <v>20761.272086550245</v>
      </c>
      <c r="DV176" s="98">
        <f t="shared" si="980"/>
        <v>20463.100909843266</v>
      </c>
      <c r="DW176" s="98">
        <f t="shared" si="981"/>
        <v>20172.653261712956</v>
      </c>
      <c r="DX176" s="98">
        <f t="shared" si="982"/>
        <v>19889.664911342596</v>
      </c>
      <c r="DY176" s="98">
        <f t="shared" si="983"/>
        <v>19613.88155894872</v>
      </c>
      <c r="DZ176" s="98">
        <f t="shared" si="984"/>
        <v>19345.058539549223</v>
      </c>
      <c r="EA176" s="98">
        <f t="shared" si="985"/>
        <v>19082.960517898417</v>
      </c>
      <c r="EB176" s="98"/>
      <c r="EC176" s="98"/>
      <c r="ED176" s="98"/>
      <c r="EE176" s="98"/>
      <c r="EF176" s="98"/>
      <c r="EG176" s="98"/>
      <c r="EH176" s="98"/>
      <c r="EI176" s="98"/>
      <c r="EJ176" s="98"/>
      <c r="EK176" s="98"/>
      <c r="EL176" s="98"/>
      <c r="EM176" s="98"/>
      <c r="EN176" s="98"/>
      <c r="EO176" s="98"/>
      <c r="EP176" s="98"/>
      <c r="EU176" s="94"/>
      <c r="EV176" s="94"/>
      <c r="EW176" s="94"/>
      <c r="EX176" s="94"/>
      <c r="EY176" s="99"/>
      <c r="EZ176" s="99"/>
      <c r="FA176" s="99"/>
      <c r="FB176" s="99"/>
      <c r="FC176" s="99"/>
      <c r="FD176" s="99"/>
      <c r="FE176" s="99"/>
      <c r="FF176" s="99"/>
      <c r="FG176" s="99"/>
      <c r="FH176" s="99"/>
      <c r="FI176" s="99"/>
      <c r="FJ176" s="99"/>
      <c r="FK176" s="99"/>
      <c r="FL176" s="99"/>
      <c r="FM176" s="99"/>
      <c r="FN176" s="99"/>
      <c r="FO176" s="99"/>
      <c r="FP176" s="99"/>
      <c r="FQ176" s="99"/>
      <c r="FR176" s="99"/>
      <c r="FS176" s="99"/>
      <c r="FT176" s="99"/>
      <c r="FU176" s="99"/>
      <c r="FV176" s="99"/>
      <c r="FW176" s="99"/>
      <c r="FX176" s="99"/>
      <c r="FY176" s="99"/>
      <c r="FZ176" s="99"/>
      <c r="GA176" s="99"/>
      <c r="GB176" s="99"/>
      <c r="GC176" s="99"/>
      <c r="GD176" s="99"/>
      <c r="GE176" s="99"/>
      <c r="GF176" s="99"/>
      <c r="GG176" s="99"/>
      <c r="GH176" s="99"/>
      <c r="GI176" s="99"/>
      <c r="GJ176" s="99"/>
      <c r="GK176" s="99"/>
      <c r="GL176" s="99"/>
      <c r="GM176" s="99"/>
      <c r="GN176" s="99"/>
      <c r="GO176" s="99"/>
      <c r="GP176" s="99"/>
      <c r="GQ176" s="99"/>
      <c r="GR176" s="99"/>
      <c r="GS176" s="99"/>
      <c r="GT176" s="99"/>
      <c r="GU176" s="99"/>
      <c r="GV176" s="99"/>
      <c r="GW176" s="99"/>
      <c r="GX176" s="99"/>
      <c r="GY176" s="99"/>
      <c r="GZ176" s="99"/>
      <c r="HA176" s="99"/>
      <c r="HB176" s="99"/>
      <c r="HC176" s="99"/>
      <c r="HD176" s="99"/>
      <c r="HE176" s="99"/>
      <c r="HF176" s="99"/>
      <c r="HG176" s="99"/>
      <c r="HH176" s="99"/>
      <c r="HI176" s="99"/>
      <c r="HJ176" s="99"/>
      <c r="HK176" s="99"/>
      <c r="HL176" s="99"/>
      <c r="HM176" s="99"/>
      <c r="HN176" s="99"/>
      <c r="HO176" s="99"/>
      <c r="HP176" s="99"/>
      <c r="HQ176" s="99"/>
      <c r="HR176" s="99"/>
      <c r="HS176" s="99"/>
      <c r="HT176" s="99"/>
      <c r="HU176" s="99"/>
      <c r="HV176" s="99">
        <v>8</v>
      </c>
      <c r="HW176" s="99">
        <f t="shared" si="986"/>
        <v>79657.280406026752</v>
      </c>
      <c r="HX176" s="99">
        <f t="shared" si="987"/>
        <v>98090.185843935047</v>
      </c>
      <c r="HY176" s="99">
        <f t="shared" si="988"/>
        <v>100593.48049596703</v>
      </c>
      <c r="HZ176" s="99">
        <f t="shared" si="989"/>
        <v>96588.807410833761</v>
      </c>
      <c r="IA176" s="99">
        <f t="shared" si="990"/>
        <v>87897.584352549515</v>
      </c>
      <c r="IB176" s="99">
        <f t="shared" si="991"/>
        <v>85246.35382448716</v>
      </c>
      <c r="IC176" s="99">
        <f t="shared" si="992"/>
        <v>78547.165514172724</v>
      </c>
      <c r="ID176" s="99">
        <f t="shared" si="993"/>
        <v>76806.0664236023</v>
      </c>
      <c r="IE176" s="99">
        <f t="shared" si="994"/>
        <v>71494.6112104575</v>
      </c>
      <c r="IF176" s="99">
        <f t="shared" si="995"/>
        <v>66839.277699166109</v>
      </c>
      <c r="IG176" s="99">
        <f t="shared" si="996"/>
        <v>62730.856837280655</v>
      </c>
      <c r="IH176" s="99">
        <f t="shared" si="997"/>
        <v>59081.92228202401</v>
      </c>
      <c r="II176" s="99">
        <f t="shared" si="998"/>
        <v>58759.97937835403</v>
      </c>
      <c r="IJ176" s="99">
        <f t="shared" si="999"/>
        <v>55677.637597617198</v>
      </c>
      <c r="IK176" s="99">
        <f t="shared" si="1000"/>
        <v>52895.108838830136</v>
      </c>
      <c r="IL176" s="99">
        <f t="shared" si="1001"/>
        <v>50371.671232000845</v>
      </c>
      <c r="IM176" s="99">
        <f t="shared" si="1002"/>
        <v>48073.486465047084</v>
      </c>
      <c r="IN176" s="99">
        <f t="shared" si="1003"/>
        <v>45972.240465483439</v>
      </c>
      <c r="IO176" s="99">
        <f t="shared" si="1004"/>
        <v>45972.240465483439</v>
      </c>
      <c r="IP176" s="99">
        <f t="shared" si="1005"/>
        <v>42949.014020836097</v>
      </c>
      <c r="IQ176" s="99">
        <f t="shared" si="1006"/>
        <v>41579.161435969399</v>
      </c>
      <c r="IR176" s="99">
        <f t="shared" si="1007"/>
        <v>40292.562496337552</v>
      </c>
      <c r="IS176" s="99">
        <f t="shared" si="1008"/>
        <v>39081.97461665704</v>
      </c>
      <c r="IT176" s="99">
        <f t="shared" si="1009"/>
        <v>37940.95768559102</v>
      </c>
      <c r="IU176" s="99">
        <f t="shared" si="1010"/>
        <v>36863.767855280123</v>
      </c>
      <c r="IV176" s="99">
        <f t="shared" si="1011"/>
        <v>35845.267447010046</v>
      </c>
      <c r="IW176" s="99">
        <f t="shared" si="1012"/>
        <v>34880.848250369083</v>
      </c>
      <c r="IX176" s="99">
        <f t="shared" si="1013"/>
        <v>33966.365993737527</v>
      </c>
      <c r="IY176" s="99">
        <f t="shared" si="1014"/>
        <v>33098.084166306857</v>
      </c>
      <c r="IZ176" s="99">
        <f t="shared" si="1015"/>
        <v>32272.625696171752</v>
      </c>
      <c r="JA176" s="99">
        <f t="shared" si="1016"/>
        <v>31486.93125127882</v>
      </c>
      <c r="JB176" s="99">
        <f t="shared" si="1017"/>
        <v>30738.223142715447</v>
      </c>
      <c r="JC176" s="99">
        <f t="shared" si="1018"/>
        <v>30023.973982905558</v>
      </c>
      <c r="JD176" s="99">
        <f t="shared" si="1019"/>
        <v>29341.879392594674</v>
      </c>
      <c r="JE176" s="99">
        <f t="shared" si="1020"/>
        <v>28689.834166273642</v>
      </c>
      <c r="JF176" s="99">
        <f t="shared" si="1021"/>
        <v>28065.911400846286</v>
      </c>
      <c r="JG176" s="99">
        <f t="shared" si="1022"/>
        <v>28109.356597022823</v>
      </c>
      <c r="JH176" s="99">
        <f t="shared" si="1023"/>
        <v>27190.426490674236</v>
      </c>
      <c r="JI176" s="99">
        <f t="shared" si="1024"/>
        <v>26750.271406895426</v>
      </c>
      <c r="JJ176" s="99">
        <f t="shared" si="1025"/>
        <v>26322.412033539393</v>
      </c>
      <c r="JK176" s="99">
        <f t="shared" si="1026"/>
        <v>25906.429634627053</v>
      </c>
      <c r="JL176" s="99">
        <f t="shared" si="1027"/>
        <v>25501.917617839918</v>
      </c>
      <c r="JM176" s="99">
        <f t="shared" si="1028"/>
        <v>25108.481817601911</v>
      </c>
      <c r="JN176" s="99">
        <f t="shared" si="1029"/>
        <v>24725.740644679492</v>
      </c>
      <c r="JO176" s="99">
        <f t="shared" si="1030"/>
        <v>24353.32512551931</v>
      </c>
      <c r="JP176" s="99">
        <f t="shared" si="1031"/>
        <v>23990.87885112916</v>
      </c>
      <c r="JQ176" s="99">
        <f t="shared" si="1032"/>
        <v>23638.057852358717</v>
      </c>
      <c r="JR176" s="99">
        <f t="shared" si="1033"/>
        <v>23294.530415893598</v>
      </c>
      <c r="JS176" s="99">
        <f t="shared" si="1034"/>
        <v>22959.976853087432</v>
      </c>
      <c r="JT176" s="99">
        <f t="shared" si="1035"/>
        <v>22634.089231876624</v>
      </c>
      <c r="JU176" s="99">
        <f t="shared" si="1036"/>
        <v>22316.571080408608</v>
      </c>
      <c r="JV176" s="99">
        <f t="shared" si="1037"/>
        <v>22007.13706963342</v>
      </c>
      <c r="JW176" s="99">
        <f t="shared" si="1038"/>
        <v>21705.512680926007</v>
      </c>
      <c r="JX176" s="99">
        <f t="shared" si="1039"/>
        <v>21411.433863797771</v>
      </c>
      <c r="JY176" s="99"/>
      <c r="JZ176" s="99"/>
      <c r="KA176" s="99"/>
      <c r="KI176" s="100"/>
      <c r="KJ176" s="100"/>
      <c r="KK176" s="100"/>
      <c r="KL176" s="100"/>
      <c r="KM176" s="100"/>
      <c r="KN176" s="100"/>
      <c r="KO176" s="100"/>
      <c r="KP176" s="100"/>
      <c r="KQ176" s="100"/>
      <c r="KR176" s="100"/>
      <c r="KS176" s="100"/>
      <c r="KT176" s="100"/>
      <c r="KU176" s="100"/>
      <c r="KV176" s="100"/>
      <c r="KW176" s="100"/>
      <c r="KX176" s="100"/>
      <c r="KY176" s="100"/>
      <c r="KZ176" s="100"/>
      <c r="LA176" s="100"/>
      <c r="LB176" s="100"/>
      <c r="LC176" s="100"/>
      <c r="LD176" s="100"/>
      <c r="LE176" s="100"/>
      <c r="LF176" s="100"/>
      <c r="LG176" s="100"/>
      <c r="LH176" s="100"/>
      <c r="LI176" s="100"/>
      <c r="LJ176" s="100"/>
      <c r="LK176" s="100"/>
      <c r="LL176" s="100"/>
      <c r="LM176" s="100"/>
      <c r="LN176" s="100"/>
      <c r="LO176" s="100"/>
      <c r="LP176" s="100"/>
      <c r="LQ176" s="100"/>
      <c r="LR176" s="100"/>
      <c r="LS176" s="100"/>
      <c r="LT176" s="100"/>
      <c r="LU176" s="100"/>
      <c r="LV176" s="100"/>
      <c r="LW176" s="100"/>
      <c r="LX176" s="100"/>
      <c r="LY176" s="100"/>
      <c r="LZ176" s="100"/>
      <c r="MA176" s="100"/>
      <c r="MB176" s="100"/>
      <c r="MC176" s="100"/>
      <c r="MD176" s="100"/>
      <c r="ME176" s="100"/>
      <c r="MF176" s="100"/>
      <c r="MG176" s="100"/>
      <c r="MH176" s="100"/>
      <c r="MI176" s="100"/>
      <c r="MJ176" s="100"/>
      <c r="MK176" s="100"/>
      <c r="ML176" s="100"/>
      <c r="MM176" s="100"/>
      <c r="MN176" s="100"/>
      <c r="MO176" s="100"/>
      <c r="MP176" s="100"/>
      <c r="MQ176" s="100"/>
      <c r="MR176" s="100"/>
      <c r="MS176" s="100"/>
      <c r="MT176" s="100"/>
      <c r="MU176" s="100"/>
      <c r="MV176" s="100"/>
      <c r="MW176" s="100"/>
      <c r="MX176" s="100"/>
      <c r="MY176" s="100"/>
      <c r="MZ176" s="100"/>
      <c r="NA176" s="100"/>
      <c r="NB176" s="100"/>
      <c r="NC176" s="100"/>
      <c r="ND176" s="100"/>
      <c r="NE176" s="100"/>
      <c r="NF176" s="100">
        <v>8</v>
      </c>
      <c r="NG176" s="100">
        <f t="shared" si="1040"/>
        <v>39033.036145563448</v>
      </c>
      <c r="NH176" s="100">
        <f t="shared" si="1041"/>
        <v>55466.324524701238</v>
      </c>
      <c r="NI176" s="100">
        <f t="shared" si="1042"/>
        <v>66262.384718714326</v>
      </c>
      <c r="NJ176" s="100">
        <f t="shared" si="1043"/>
        <v>69753.142554277918</v>
      </c>
      <c r="NK176" s="100">
        <f t="shared" si="1044"/>
        <v>63374.944904350879</v>
      </c>
      <c r="NL176" s="100">
        <f t="shared" si="1045"/>
        <v>66233.056565606428</v>
      </c>
      <c r="NM176" s="100">
        <f t="shared" si="1046"/>
        <v>60926.880373415202</v>
      </c>
      <c r="NN176" s="100">
        <f t="shared" si="1047"/>
        <v>59867.758788008839</v>
      </c>
      <c r="NO176" s="100">
        <f t="shared" si="1048"/>
        <v>55633.381494859947</v>
      </c>
      <c r="NP176" s="100">
        <f t="shared" si="1049"/>
        <v>51922.225655943439</v>
      </c>
      <c r="NQ176" s="100">
        <f t="shared" si="1050"/>
        <v>48647.202594548813</v>
      </c>
      <c r="NR176" s="100">
        <f t="shared" si="1051"/>
        <v>45738.594281545171</v>
      </c>
      <c r="NS176" s="100">
        <f t="shared" si="1052"/>
        <v>50753.159635458207</v>
      </c>
      <c r="NT176" s="100">
        <f t="shared" si="1053"/>
        <v>48007.4148013054</v>
      </c>
      <c r="NU176" s="100">
        <f t="shared" si="1054"/>
        <v>45528.880928959872</v>
      </c>
      <c r="NV176" s="100">
        <f t="shared" si="1055"/>
        <v>43281.264041012284</v>
      </c>
      <c r="NW176" s="100">
        <f t="shared" si="1056"/>
        <v>41234.405240913969</v>
      </c>
      <c r="NX176" s="100">
        <f t="shared" si="1057"/>
        <v>39363.069197209101</v>
      </c>
      <c r="NY176" s="100">
        <f t="shared" si="1058"/>
        <v>39363.069197209101</v>
      </c>
      <c r="NZ176" s="100">
        <f t="shared" si="1059"/>
        <v>36670.869285124849</v>
      </c>
      <c r="OA176" s="100">
        <f t="shared" si="1060"/>
        <v>35451.114258703426</v>
      </c>
      <c r="OB176" s="100">
        <f t="shared" si="1061"/>
        <v>34305.559354623663</v>
      </c>
      <c r="OC176" s="100">
        <f t="shared" si="1062"/>
        <v>33227.749493322845</v>
      </c>
      <c r="OD176" s="100">
        <f t="shared" si="1063"/>
        <v>32211.944814755898</v>
      </c>
      <c r="OE176" s="100">
        <f t="shared" si="1064"/>
        <v>31253.026016280921</v>
      </c>
      <c r="OF176" s="100">
        <f t="shared" si="1065"/>
        <v>30346.414054379791</v>
      </c>
      <c r="OG176" s="100">
        <f t="shared" si="1066"/>
        <v>29488.001783594817</v>
      </c>
      <c r="OH176" s="100">
        <f t="shared" si="1067"/>
        <v>28674.095552135659</v>
      </c>
      <c r="OI176" s="100">
        <f t="shared" si="1068"/>
        <v>27901.365132219507</v>
      </c>
      <c r="OJ176" s="100">
        <f t="shared" si="1069"/>
        <v>27166.800652287649</v>
      </c>
      <c r="OK176" s="100">
        <f t="shared" si="1070"/>
        <v>26467.675431969423</v>
      </c>
      <c r="OL176" s="100">
        <f t="shared" si="1071"/>
        <v>25801.513810237666</v>
      </c>
      <c r="OM176" s="100">
        <f t="shared" si="1072"/>
        <v>25166.063211463999</v>
      </c>
      <c r="ON176" s="100">
        <f t="shared" si="1073"/>
        <v>24559.269820032801</v>
      </c>
      <c r="OO176" s="100">
        <f t="shared" si="1074"/>
        <v>23979.257337352472</v>
      </c>
      <c r="OP176" s="100">
        <f t="shared" si="1075"/>
        <v>23424.308379912072</v>
      </c>
      <c r="OQ176" s="100">
        <f t="shared" si="1076"/>
        <v>23462.949189653424</v>
      </c>
      <c r="OR176" s="100">
        <f t="shared" si="1077"/>
        <v>22645.692058391051</v>
      </c>
      <c r="OS176" s="100">
        <f t="shared" si="1078"/>
        <v>22254.278335709529</v>
      </c>
      <c r="OT176" s="100">
        <f t="shared" si="1079"/>
        <v>21873.826130816193</v>
      </c>
      <c r="OU176" s="100">
        <f t="shared" si="1080"/>
        <v>21503.962067484477</v>
      </c>
      <c r="OV176" s="100">
        <f t="shared" si="1081"/>
        <v>21144.32360294673</v>
      </c>
      <c r="OW176" s="100">
        <f t="shared" si="1082"/>
        <v>20794.559279491747</v>
      </c>
      <c r="OX176" s="100">
        <f t="shared" si="1083"/>
        <v>20454.328857147477</v>
      </c>
      <c r="OY176" s="100">
        <f t="shared" si="1084"/>
        <v>20123.30334813934</v>
      </c>
      <c r="OZ176" s="100">
        <f t="shared" si="1085"/>
        <v>19801.16497077265</v>
      </c>
      <c r="PA176" s="100">
        <f t="shared" si="1086"/>
        <v>19487.607037759124</v>
      </c>
      <c r="PB176" s="100">
        <f t="shared" si="1087"/>
        <v>19182.333791741425</v>
      </c>
      <c r="PC176" s="100">
        <f t="shared" si="1088"/>
        <v>18885.060198819141</v>
      </c>
      <c r="PD176" s="100">
        <f t="shared" si="1089"/>
        <v>18595.511709204038</v>
      </c>
      <c r="PE176" s="100">
        <f t="shared" si="1090"/>
        <v>18313.423992694472</v>
      </c>
      <c r="PF176" s="100">
        <f t="shared" si="1091"/>
        <v>18038.542655428075</v>
      </c>
      <c r="PG176" s="100">
        <f t="shared" si="1092"/>
        <v>17770.622943318267</v>
      </c>
      <c r="PH176" s="100">
        <f t="shared" si="1093"/>
        <v>17509.429436681086</v>
      </c>
      <c r="PI176" s="100"/>
      <c r="PJ176" s="100"/>
      <c r="PK176" s="100"/>
    </row>
    <row r="177" spans="1:427" x14ac:dyDescent="0.2">
      <c r="A177" s="92"/>
      <c r="B177" s="92"/>
      <c r="C177" s="92"/>
      <c r="D177" s="98"/>
      <c r="E177" s="98"/>
      <c r="F177" s="98"/>
      <c r="G177" s="98"/>
      <c r="H177" s="98"/>
      <c r="I177" s="98"/>
      <c r="J177" s="98"/>
      <c r="K177" s="98"/>
      <c r="L177" s="98"/>
      <c r="M177" s="98"/>
      <c r="N177" s="98"/>
      <c r="O177" s="98"/>
      <c r="P177" s="98"/>
      <c r="Q177" s="98"/>
      <c r="R177" s="98"/>
      <c r="S177" s="98"/>
      <c r="T177" s="98"/>
      <c r="U177" s="98"/>
      <c r="V177" s="98"/>
      <c r="W177" s="98"/>
      <c r="X177" s="98"/>
      <c r="Y177" s="98"/>
      <c r="Z177" s="98"/>
      <c r="AA177" s="98"/>
      <c r="AB177" s="98"/>
      <c r="AC177" s="98"/>
      <c r="AD177" s="98"/>
      <c r="AE177" s="98"/>
      <c r="AF177" s="98"/>
      <c r="AG177" s="98"/>
      <c r="AH177" s="98"/>
      <c r="AI177" s="98"/>
      <c r="AJ177" s="98"/>
      <c r="AK177" s="98"/>
      <c r="AL177" s="98"/>
      <c r="AM177" s="98"/>
      <c r="AN177" s="98"/>
      <c r="AO177" s="98"/>
      <c r="AP177" s="98"/>
      <c r="AQ177" s="98"/>
      <c r="AR177" s="98"/>
      <c r="AS177" s="98"/>
      <c r="AT177" s="98"/>
      <c r="AU177" s="98"/>
      <c r="AV177" s="98"/>
      <c r="AW177" s="98"/>
      <c r="AX177" s="98"/>
      <c r="AY177" s="98"/>
      <c r="AZ177" s="98"/>
      <c r="BA177" s="98"/>
      <c r="BB177" s="98"/>
      <c r="BC177" s="98"/>
      <c r="BD177" s="98"/>
      <c r="BE177" s="98"/>
      <c r="BF177" s="98"/>
      <c r="BG177" s="98"/>
      <c r="BH177" s="98"/>
      <c r="BI177" s="98"/>
      <c r="BJ177" s="98"/>
      <c r="BK177" s="98"/>
      <c r="BL177" s="98"/>
      <c r="BM177" s="98"/>
      <c r="BN177" s="98"/>
      <c r="BO177" s="98"/>
      <c r="BP177" s="98"/>
      <c r="BQ177" s="98"/>
      <c r="BR177" s="98"/>
      <c r="BS177" s="98"/>
      <c r="BT177" s="98"/>
      <c r="BU177" s="98"/>
      <c r="BV177" s="98"/>
      <c r="BW177" s="98"/>
      <c r="BX177" s="98"/>
      <c r="BY177" s="98">
        <v>9</v>
      </c>
      <c r="BZ177" s="98">
        <f t="shared" si="932"/>
        <v>126002.32161398375</v>
      </c>
      <c r="CA177" s="98">
        <f t="shared" si="933"/>
        <v>113151.83739786182</v>
      </c>
      <c r="CB177" s="98">
        <f t="shared" si="934"/>
        <v>107029.21873914306</v>
      </c>
      <c r="CC177" s="98">
        <f t="shared" si="935"/>
        <v>96624.140695850976</v>
      </c>
      <c r="CD177" s="98">
        <f t="shared" si="936"/>
        <v>92485.703073990866</v>
      </c>
      <c r="CE177" s="98">
        <f t="shared" si="937"/>
        <v>84662.30244684247</v>
      </c>
      <c r="CF177" s="98">
        <f t="shared" si="938"/>
        <v>77972.581108972707</v>
      </c>
      <c r="CG177" s="98">
        <f t="shared" si="939"/>
        <v>72204.653565606699</v>
      </c>
      <c r="CH177" s="98">
        <f t="shared" si="940"/>
        <v>67191.464082417311</v>
      </c>
      <c r="CI177" s="98">
        <f t="shared" si="941"/>
        <v>62801.192901914124</v>
      </c>
      <c r="CJ177" s="98">
        <f t="shared" si="942"/>
        <v>58929.319996834158</v>
      </c>
      <c r="CK177" s="98">
        <f t="shared" si="943"/>
        <v>55492.40380243495</v>
      </c>
      <c r="CL177" s="98">
        <f t="shared" si="944"/>
        <v>52423.313603689596</v>
      </c>
      <c r="CM177" s="98">
        <f t="shared" si="945"/>
        <v>49667.605794858508</v>
      </c>
      <c r="CN177" s="98">
        <f t="shared" si="946"/>
        <v>47180.771729675391</v>
      </c>
      <c r="CO177" s="98">
        <f t="shared" si="947"/>
        <v>44926.14076731808</v>
      </c>
      <c r="CP177" s="98">
        <f t="shared" si="948"/>
        <v>42873.273836854176</v>
      </c>
      <c r="CQ177" s="98">
        <f t="shared" si="949"/>
        <v>40996.724619612694</v>
      </c>
      <c r="CR177" s="98">
        <f t="shared" si="950"/>
        <v>40996.724619612694</v>
      </c>
      <c r="CS177" s="98">
        <f t="shared" si="951"/>
        <v>38297.2210106817</v>
      </c>
      <c r="CT177" s="98">
        <f t="shared" si="952"/>
        <v>37074.302322165895</v>
      </c>
      <c r="CU177" s="98">
        <f t="shared" si="953"/>
        <v>35925.84328806687</v>
      </c>
      <c r="CV177" s="98">
        <f t="shared" si="954"/>
        <v>34845.350160228081</v>
      </c>
      <c r="CW177" s="98">
        <f t="shared" si="955"/>
        <v>33827.051012595708</v>
      </c>
      <c r="CX177" s="98">
        <f t="shared" si="956"/>
        <v>32865.799818403539</v>
      </c>
      <c r="CY177" s="98">
        <f t="shared" si="957"/>
        <v>31956.995155962224</v>
      </c>
      <c r="CZ177" s="98">
        <f t="shared" si="958"/>
        <v>31096.511056075695</v>
      </c>
      <c r="DA177" s="98">
        <f t="shared" si="959"/>
        <v>30280.637964956873</v>
      </c>
      <c r="DB177" s="98">
        <f t="shared" si="960"/>
        <v>29506.032166049641</v>
      </c>
      <c r="DC177" s="98">
        <f t="shared" si="961"/>
        <v>28769.672301379534</v>
      </c>
      <c r="DD177" s="98">
        <f t="shared" si="962"/>
        <v>28068.821872882007</v>
      </c>
      <c r="DE177" s="98">
        <f t="shared" si="963"/>
        <v>27400.99679833254</v>
      </c>
      <c r="DF177" s="98">
        <f t="shared" si="964"/>
        <v>26763.937254260869</v>
      </c>
      <c r="DG177" s="98">
        <f t="shared" si="965"/>
        <v>26155.58316685184</v>
      </c>
      <c r="DH177" s="98">
        <f t="shared" si="966"/>
        <v>25574.052817065844</v>
      </c>
      <c r="DI177" s="98">
        <f t="shared" si="967"/>
        <v>25017.624112606318</v>
      </c>
      <c r="DJ177" s="98">
        <f t="shared" si="968"/>
        <v>25055.361650904066</v>
      </c>
      <c r="DK177" s="98">
        <f t="shared" si="969"/>
        <v>24235.148411518105</v>
      </c>
      <c r="DL177" s="98">
        <f t="shared" si="970"/>
        <v>23842.331559968545</v>
      </c>
      <c r="DM177" s="98">
        <f t="shared" si="971"/>
        <v>23460.520380027658</v>
      </c>
      <c r="DN177" s="98">
        <f t="shared" si="972"/>
        <v>23089.337633846724</v>
      </c>
      <c r="DO177" s="98">
        <f t="shared" si="973"/>
        <v>22728.417263639469</v>
      </c>
      <c r="DP177" s="98">
        <f t="shared" si="974"/>
        <v>22377.404611850718</v>
      </c>
      <c r="DQ177" s="98">
        <f t="shared" si="975"/>
        <v>22035.956525158308</v>
      </c>
      <c r="DR177" s="98">
        <f t="shared" si="976"/>
        <v>21703.74136279702</v>
      </c>
      <c r="DS177" s="98">
        <f t="shared" si="977"/>
        <v>21380.43892665569</v>
      </c>
      <c r="DT177" s="98">
        <f t="shared" si="978"/>
        <v>21065.740327977717</v>
      </c>
      <c r="DU177" s="98">
        <f t="shared" si="979"/>
        <v>20759.347803238481</v>
      </c>
      <c r="DV177" s="98">
        <f t="shared" si="980"/>
        <v>20460.974489833014</v>
      </c>
      <c r="DW177" s="98">
        <f t="shared" si="981"/>
        <v>20170.344170543067</v>
      </c>
      <c r="DX177" s="98">
        <f t="shared" si="982"/>
        <v>19887.190994325989</v>
      </c>
      <c r="DY177" s="98">
        <f t="shared" si="983"/>
        <v>19611.259179748213</v>
      </c>
      <c r="DZ177" s="98">
        <f t="shared" si="984"/>
        <v>19342.30270634358</v>
      </c>
      <c r="EA177" s="98">
        <f t="shared" si="985"/>
        <v>19080.084998288083</v>
      </c>
      <c r="EB177" s="98"/>
      <c r="EC177" s="98"/>
      <c r="ED177" s="98"/>
      <c r="EE177" s="98"/>
      <c r="EF177" s="98"/>
      <c r="EG177" s="98"/>
      <c r="EH177" s="98"/>
      <c r="EI177" s="98"/>
      <c r="EJ177" s="98"/>
      <c r="EK177" s="98"/>
      <c r="EL177" s="98"/>
      <c r="EM177" s="98"/>
      <c r="EN177" s="98"/>
      <c r="EO177" s="98"/>
      <c r="EP177" s="98"/>
      <c r="EU177" s="94"/>
      <c r="EV177" s="94"/>
      <c r="EW177" s="94"/>
      <c r="EX177" s="94"/>
      <c r="EY177" s="99"/>
      <c r="EZ177" s="99"/>
      <c r="FA177" s="99"/>
      <c r="FB177" s="99"/>
      <c r="FC177" s="99"/>
      <c r="FD177" s="99"/>
      <c r="FE177" s="99"/>
      <c r="FF177" s="99"/>
      <c r="FG177" s="99"/>
      <c r="FH177" s="99"/>
      <c r="FI177" s="99"/>
      <c r="FJ177" s="99"/>
      <c r="FK177" s="99"/>
      <c r="FL177" s="99"/>
      <c r="FM177" s="99"/>
      <c r="FN177" s="99"/>
      <c r="FO177" s="99"/>
      <c r="FP177" s="99"/>
      <c r="FQ177" s="99"/>
      <c r="FR177" s="99"/>
      <c r="FS177" s="99"/>
      <c r="FT177" s="99"/>
      <c r="FU177" s="99"/>
      <c r="FV177" s="99"/>
      <c r="FW177" s="99"/>
      <c r="FX177" s="99"/>
      <c r="FY177" s="99"/>
      <c r="FZ177" s="99"/>
      <c r="GA177" s="99"/>
      <c r="GB177" s="99"/>
      <c r="GC177" s="99"/>
      <c r="GD177" s="99"/>
      <c r="GE177" s="99"/>
      <c r="GF177" s="99"/>
      <c r="GG177" s="99"/>
      <c r="GH177" s="99"/>
      <c r="GI177" s="99"/>
      <c r="GJ177" s="99"/>
      <c r="GK177" s="99"/>
      <c r="GL177" s="99"/>
      <c r="GM177" s="99"/>
      <c r="GN177" s="99"/>
      <c r="GO177" s="99"/>
      <c r="GP177" s="99"/>
      <c r="GQ177" s="99"/>
      <c r="GR177" s="99"/>
      <c r="GS177" s="99"/>
      <c r="GT177" s="99"/>
      <c r="GU177" s="99"/>
      <c r="GV177" s="99"/>
      <c r="GW177" s="99"/>
      <c r="GX177" s="99"/>
      <c r="GY177" s="99"/>
      <c r="GZ177" s="99"/>
      <c r="HA177" s="99"/>
      <c r="HB177" s="99"/>
      <c r="HC177" s="99"/>
      <c r="HD177" s="99"/>
      <c r="HE177" s="99"/>
      <c r="HF177" s="99"/>
      <c r="HG177" s="99"/>
      <c r="HH177" s="99"/>
      <c r="HI177" s="99"/>
      <c r="HJ177" s="99"/>
      <c r="HK177" s="99"/>
      <c r="HL177" s="99"/>
      <c r="HM177" s="99"/>
      <c r="HN177" s="99"/>
      <c r="HO177" s="99"/>
      <c r="HP177" s="99"/>
      <c r="HQ177" s="99"/>
      <c r="HR177" s="99"/>
      <c r="HS177" s="99"/>
      <c r="HT177" s="99"/>
      <c r="HU177" s="99"/>
      <c r="HV177" s="99">
        <v>9</v>
      </c>
      <c r="HW177" s="99">
        <f t="shared" si="986"/>
        <v>107374.88364742851</v>
      </c>
      <c r="HX177" s="99">
        <f t="shared" si="987"/>
        <v>112851.95528762309</v>
      </c>
      <c r="HY177" s="99">
        <f t="shared" si="988"/>
        <v>107447.83661959368</v>
      </c>
      <c r="HZ177" s="99">
        <f t="shared" si="989"/>
        <v>97002.061729517882</v>
      </c>
      <c r="IA177" s="99">
        <f t="shared" si="990"/>
        <v>93393.599047298572</v>
      </c>
      <c r="IB177" s="99">
        <f t="shared" si="991"/>
        <v>85493.399156146334</v>
      </c>
      <c r="IC177" s="99">
        <f t="shared" si="992"/>
        <v>83112.341187132799</v>
      </c>
      <c r="ID177" s="99">
        <f t="shared" si="993"/>
        <v>76964.206097736198</v>
      </c>
      <c r="IE177" s="99">
        <f t="shared" si="994"/>
        <v>71620.559538437738</v>
      </c>
      <c r="IF177" s="99">
        <f t="shared" si="995"/>
        <v>66940.892518718843</v>
      </c>
      <c r="IG177" s="99">
        <f t="shared" si="996"/>
        <v>66119.784535913612</v>
      </c>
      <c r="IH177" s="99">
        <f t="shared" si="997"/>
        <v>62263.501139908432</v>
      </c>
      <c r="II177" s="99">
        <f t="shared" si="998"/>
        <v>58819.925298998867</v>
      </c>
      <c r="IJ177" s="99">
        <f t="shared" si="999"/>
        <v>55727.970282826362</v>
      </c>
      <c r="IK177" s="99">
        <f t="shared" si="1000"/>
        <v>52937.696568904139</v>
      </c>
      <c r="IL177" s="99">
        <f t="shared" si="1001"/>
        <v>50407.959021498638</v>
      </c>
      <c r="IM177" s="99">
        <f t="shared" si="1002"/>
        <v>48104.604441291907</v>
      </c>
      <c r="IN177" s="99">
        <f t="shared" si="1003"/>
        <v>45999.081589141068</v>
      </c>
      <c r="IO177" s="99">
        <f t="shared" si="1004"/>
        <v>45999.081589141068</v>
      </c>
      <c r="IP177" s="99">
        <f t="shared" si="1005"/>
        <v>42970.18872246574</v>
      </c>
      <c r="IQ177" s="99">
        <f t="shared" si="1006"/>
        <v>41598.051385840256</v>
      </c>
      <c r="IR177" s="99">
        <f t="shared" si="1007"/>
        <v>40309.459155571341</v>
      </c>
      <c r="IS177" s="99">
        <f t="shared" si="1008"/>
        <v>39097.125926389774</v>
      </c>
      <c r="IT177" s="99">
        <f t="shared" si="1009"/>
        <v>37954.575490746283</v>
      </c>
      <c r="IU177" s="99">
        <f t="shared" si="1010"/>
        <v>36876.033911642873</v>
      </c>
      <c r="IV177" s="99">
        <f t="shared" si="1011"/>
        <v>35856.338309028048</v>
      </c>
      <c r="IW177" s="99">
        <f t="shared" si="1012"/>
        <v>34890.859269321954</v>
      </c>
      <c r="IX177" s="99">
        <f t="shared" si="1013"/>
        <v>33975.434604718248</v>
      </c>
      <c r="IY177" s="99">
        <f t="shared" si="1014"/>
        <v>33106.312603535021</v>
      </c>
      <c r="IZ177" s="99">
        <f t="shared" si="1015"/>
        <v>32280.103246367864</v>
      </c>
      <c r="JA177" s="99">
        <f t="shared" si="1016"/>
        <v>31493.736131888199</v>
      </c>
      <c r="JB177" s="99">
        <f t="shared" si="1017"/>
        <v>30744.424073998111</v>
      </c>
      <c r="JC177" s="99">
        <f t="shared" si="1018"/>
        <v>30029.631509060502</v>
      </c>
      <c r="JD177" s="99">
        <f t="shared" si="1019"/>
        <v>29347.046996237543</v>
      </c>
      <c r="JE177" s="99">
        <f t="shared" si="1020"/>
        <v>28694.559212040978</v>
      </c>
      <c r="JF177" s="99">
        <f t="shared" si="1021"/>
        <v>28070.235937134057</v>
      </c>
      <c r="JG177" s="99">
        <f t="shared" si="1022"/>
        <v>28112.57815152406</v>
      </c>
      <c r="JH177" s="99">
        <f t="shared" si="1023"/>
        <v>27192.283760470214</v>
      </c>
      <c r="JI177" s="99">
        <f t="shared" si="1024"/>
        <v>26751.536003870817</v>
      </c>
      <c r="JJ177" s="99">
        <f t="shared" si="1025"/>
        <v>26323.136813918332</v>
      </c>
      <c r="JK177" s="99">
        <f t="shared" si="1026"/>
        <v>25906.662922784843</v>
      </c>
      <c r="JL177" s="99">
        <f t="shared" si="1027"/>
        <v>25501.703606878807</v>
      </c>
      <c r="JM177" s="99">
        <f t="shared" si="1028"/>
        <v>25107.860933878361</v>
      </c>
      <c r="JN177" s="99">
        <f t="shared" si="1029"/>
        <v>24724.74987942338</v>
      </c>
      <c r="JO177" s="99">
        <f t="shared" si="1030"/>
        <v>24351.998336455094</v>
      </c>
      <c r="JP177" s="99">
        <f t="shared" si="1031"/>
        <v>23989.247036783738</v>
      </c>
      <c r="JQ177" s="99">
        <f t="shared" si="1032"/>
        <v>23636.149401524086</v>
      </c>
      <c r="JR177" s="99">
        <f t="shared" si="1033"/>
        <v>23292.37133450649</v>
      </c>
      <c r="JS177" s="99">
        <f t="shared" si="1034"/>
        <v>22957.590970594334</v>
      </c>
      <c r="JT177" s="99">
        <f t="shared" si="1035"/>
        <v>22631.49838897134</v>
      </c>
      <c r="JU177" s="99">
        <f t="shared" si="1036"/>
        <v>22313.795299861566</v>
      </c>
      <c r="JV177" s="99">
        <f t="shared" si="1037"/>
        <v>22004.194711776268</v>
      </c>
      <c r="JW177" s="99">
        <f t="shared" si="1038"/>
        <v>21702.420585212298</v>
      </c>
      <c r="JX177" s="99">
        <f t="shared" si="1039"/>
        <v>21408.207477729266</v>
      </c>
      <c r="JY177" s="99"/>
      <c r="JZ177" s="99"/>
      <c r="KA177" s="99"/>
      <c r="KI177" s="100"/>
      <c r="KJ177" s="100"/>
      <c r="KK177" s="100"/>
      <c r="KL177" s="100"/>
      <c r="KM177" s="100"/>
      <c r="KN177" s="100"/>
      <c r="KO177" s="100"/>
      <c r="KP177" s="100"/>
      <c r="KQ177" s="100"/>
      <c r="KR177" s="100"/>
      <c r="KS177" s="100"/>
      <c r="KT177" s="100"/>
      <c r="KU177" s="100"/>
      <c r="KV177" s="100"/>
      <c r="KW177" s="100"/>
      <c r="KX177" s="100"/>
      <c r="KY177" s="100"/>
      <c r="KZ177" s="100"/>
      <c r="LA177" s="100"/>
      <c r="LB177" s="100"/>
      <c r="LC177" s="100"/>
      <c r="LD177" s="100"/>
      <c r="LE177" s="100"/>
      <c r="LF177" s="100"/>
      <c r="LG177" s="100"/>
      <c r="LH177" s="100"/>
      <c r="LI177" s="100"/>
      <c r="LJ177" s="100"/>
      <c r="LK177" s="100"/>
      <c r="LL177" s="100"/>
      <c r="LM177" s="100"/>
      <c r="LN177" s="100"/>
      <c r="LO177" s="100"/>
      <c r="LP177" s="100"/>
      <c r="LQ177" s="100"/>
      <c r="LR177" s="100"/>
      <c r="LS177" s="100"/>
      <c r="LT177" s="100"/>
      <c r="LU177" s="100"/>
      <c r="LV177" s="100"/>
      <c r="LW177" s="100"/>
      <c r="LX177" s="100"/>
      <c r="LY177" s="100"/>
      <c r="LZ177" s="100"/>
      <c r="MA177" s="100"/>
      <c r="MB177" s="100"/>
      <c r="MC177" s="100"/>
      <c r="MD177" s="100"/>
      <c r="ME177" s="100"/>
      <c r="MF177" s="100"/>
      <c r="MG177" s="100"/>
      <c r="MH177" s="100"/>
      <c r="MI177" s="100"/>
      <c r="MJ177" s="100"/>
      <c r="MK177" s="100"/>
      <c r="ML177" s="100"/>
      <c r="MM177" s="100"/>
      <c r="MN177" s="100"/>
      <c r="MO177" s="100"/>
      <c r="MP177" s="100"/>
      <c r="MQ177" s="100"/>
      <c r="MR177" s="100"/>
      <c r="MS177" s="100"/>
      <c r="MT177" s="100"/>
      <c r="MU177" s="100"/>
      <c r="MV177" s="100"/>
      <c r="MW177" s="100"/>
      <c r="MX177" s="100"/>
      <c r="MY177" s="100"/>
      <c r="MZ177" s="100"/>
      <c r="NA177" s="100"/>
      <c r="NB177" s="100"/>
      <c r="NC177" s="100"/>
      <c r="ND177" s="100"/>
      <c r="NE177" s="100"/>
      <c r="NF177" s="100">
        <v>9</v>
      </c>
      <c r="NG177" s="100">
        <f t="shared" si="1040"/>
        <v>47358.848039055381</v>
      </c>
      <c r="NH177" s="100">
        <f t="shared" si="1041"/>
        <v>74455.640597664067</v>
      </c>
      <c r="NI177" s="100">
        <f t="shared" si="1042"/>
        <v>77722.426700690616</v>
      </c>
      <c r="NJ177" s="100">
        <f t="shared" si="1043"/>
        <v>70056.420108932027</v>
      </c>
      <c r="NK177" s="100">
        <f t="shared" si="1044"/>
        <v>72686.391057232016</v>
      </c>
      <c r="NL177" s="100">
        <f t="shared" si="1045"/>
        <v>66428.735122414626</v>
      </c>
      <c r="NM177" s="100">
        <f t="shared" si="1046"/>
        <v>64895.413890149852</v>
      </c>
      <c r="NN177" s="100">
        <f t="shared" si="1047"/>
        <v>59993.832715538934</v>
      </c>
      <c r="NO177" s="100">
        <f t="shared" si="1048"/>
        <v>55733.787541264639</v>
      </c>
      <c r="NP177" s="100">
        <f t="shared" si="1049"/>
        <v>52003.229607839603</v>
      </c>
      <c r="NQ177" s="100">
        <f t="shared" si="1050"/>
        <v>57309.782819935092</v>
      </c>
      <c r="NR177" s="100">
        <f t="shared" si="1051"/>
        <v>53874.256968930065</v>
      </c>
      <c r="NS177" s="100">
        <f t="shared" si="1052"/>
        <v>50806.560794400633</v>
      </c>
      <c r="NT177" s="100">
        <f t="shared" si="1053"/>
        <v>48052.249846084451</v>
      </c>
      <c r="NU177" s="100">
        <f t="shared" si="1054"/>
        <v>45566.814799870204</v>
      </c>
      <c r="NV177" s="100">
        <f t="shared" si="1055"/>
        <v>43313.584465112159</v>
      </c>
      <c r="NW177" s="100">
        <f t="shared" si="1056"/>
        <v>41262.119320591592</v>
      </c>
      <c r="NX177" s="100">
        <f t="shared" si="1057"/>
        <v>39386.972675615856</v>
      </c>
      <c r="NY177" s="100">
        <f t="shared" si="1058"/>
        <v>39386.972675615856</v>
      </c>
      <c r="NZ177" s="100">
        <f t="shared" si="1059"/>
        <v>36689.724387345625</v>
      </c>
      <c r="OA177" s="100">
        <f t="shared" si="1060"/>
        <v>35467.933900545235</v>
      </c>
      <c r="OB177" s="100">
        <f t="shared" si="1061"/>
        <v>34320.603249980806</v>
      </c>
      <c r="OC177" s="100">
        <f t="shared" si="1062"/>
        <v>33241.238573341347</v>
      </c>
      <c r="OD177" s="100">
        <f t="shared" si="1063"/>
        <v>32224.067843777924</v>
      </c>
      <c r="OE177" s="100">
        <f t="shared" si="1064"/>
        <v>31263.944945221356</v>
      </c>
      <c r="OF177" s="100">
        <f t="shared" si="1065"/>
        <v>30356.268376606869</v>
      </c>
      <c r="OG177" s="100">
        <f t="shared" si="1066"/>
        <v>29496.912097973112</v>
      </c>
      <c r="OH177" s="100">
        <f t="shared" si="1067"/>
        <v>28682.166492263594</v>
      </c>
      <c r="OI177" s="100">
        <f t="shared" si="1068"/>
        <v>27908.687786202063</v>
      </c>
      <c r="OJ177" s="100">
        <f t="shared" si="1069"/>
        <v>27173.454570835755</v>
      </c>
      <c r="OK177" s="100">
        <f t="shared" si="1070"/>
        <v>26473.730302172185</v>
      </c>
      <c r="OL177" s="100">
        <f t="shared" si="1071"/>
        <v>25807.03085651483</v>
      </c>
      <c r="OM177" s="100">
        <f t="shared" si="1072"/>
        <v>25171.096372864613</v>
      </c>
      <c r="ON177" s="100">
        <f t="shared" si="1073"/>
        <v>24563.866743376853</v>
      </c>
      <c r="OO177" s="100">
        <f t="shared" si="1074"/>
        <v>23983.460218096203</v>
      </c>
      <c r="OP177" s="100">
        <f t="shared" si="1075"/>
        <v>23428.154676588292</v>
      </c>
      <c r="OQ177" s="100">
        <f t="shared" si="1076"/>
        <v>23465.814498198211</v>
      </c>
      <c r="OR177" s="100">
        <f t="shared" si="1077"/>
        <v>22647.343718753298</v>
      </c>
      <c r="OS177" s="100">
        <f t="shared" si="1078"/>
        <v>22255.402854976659</v>
      </c>
      <c r="OT177" s="100">
        <f t="shared" si="1079"/>
        <v>21874.470581366004</v>
      </c>
      <c r="OU177" s="100">
        <f t="shared" si="1080"/>
        <v>21504.169484161106</v>
      </c>
      <c r="OV177" s="100">
        <f t="shared" si="1081"/>
        <v>21144.13334000736</v>
      </c>
      <c r="OW177" s="100">
        <f t="shared" si="1082"/>
        <v>20794.007335427508</v>
      </c>
      <c r="OX177" s="100">
        <f t="shared" si="1083"/>
        <v>20453.44817017754</v>
      </c>
      <c r="OY177" s="100">
        <f t="shared" si="1084"/>
        <v>20122.124064971755</v>
      </c>
      <c r="OZ177" s="100">
        <f t="shared" si="1085"/>
        <v>19799.714691024747</v>
      </c>
      <c r="PA177" s="100">
        <f t="shared" si="1086"/>
        <v>19485.911036237034</v>
      </c>
      <c r="PB177" s="100">
        <f t="shared" si="1087"/>
        <v>19180.415220594994</v>
      </c>
      <c r="PC177" s="100">
        <f t="shared" si="1088"/>
        <v>18882.940271415508</v>
      </c>
      <c r="PD177" s="100">
        <f t="shared" si="1089"/>
        <v>18593.209867401834</v>
      </c>
      <c r="PE177" s="100">
        <f t="shared" si="1090"/>
        <v>18310.958059050707</v>
      </c>
      <c r="PF177" s="100">
        <f t="shared" si="1091"/>
        <v>18035.928971731289</v>
      </c>
      <c r="PG177" s="100">
        <f t="shared" si="1092"/>
        <v>17767.876496713969</v>
      </c>
      <c r="PH177" s="100">
        <f t="shared" si="1093"/>
        <v>17506.563974538854</v>
      </c>
      <c r="PI177" s="100"/>
      <c r="PJ177" s="100"/>
      <c r="PK177" s="100"/>
    </row>
    <row r="178" spans="1:427" x14ac:dyDescent="0.2">
      <c r="A178" s="92"/>
      <c r="B178" s="92"/>
      <c r="C178" s="92"/>
      <c r="D178" s="98"/>
      <c r="E178" s="98"/>
      <c r="F178" s="98"/>
      <c r="G178" s="98"/>
      <c r="H178" s="98"/>
      <c r="I178" s="98"/>
      <c r="J178" s="98"/>
      <c r="K178" s="98"/>
      <c r="L178" s="98"/>
      <c r="M178" s="98"/>
      <c r="N178" s="98"/>
      <c r="O178" s="98"/>
      <c r="P178" s="98"/>
      <c r="Q178" s="98"/>
      <c r="R178" s="98"/>
      <c r="S178" s="98"/>
      <c r="T178" s="98"/>
      <c r="U178" s="98"/>
      <c r="V178" s="98"/>
      <c r="W178" s="98"/>
      <c r="X178" s="98"/>
      <c r="Y178" s="98"/>
      <c r="Z178" s="98"/>
      <c r="AA178" s="98"/>
      <c r="AB178" s="98"/>
      <c r="AC178" s="98"/>
      <c r="AD178" s="98"/>
      <c r="AE178" s="98"/>
      <c r="AF178" s="98"/>
      <c r="AG178" s="98"/>
      <c r="AH178" s="98"/>
      <c r="AI178" s="98"/>
      <c r="AJ178" s="98"/>
      <c r="AK178" s="98"/>
      <c r="AL178" s="98"/>
      <c r="AM178" s="98"/>
      <c r="AN178" s="98"/>
      <c r="AO178" s="98"/>
      <c r="AP178" s="98"/>
      <c r="AQ178" s="98"/>
      <c r="AR178" s="98"/>
      <c r="AS178" s="98"/>
      <c r="AT178" s="98"/>
      <c r="AU178" s="98"/>
      <c r="AV178" s="98"/>
      <c r="AW178" s="98"/>
      <c r="AX178" s="98"/>
      <c r="AY178" s="98"/>
      <c r="AZ178" s="98"/>
      <c r="BA178" s="98"/>
      <c r="BB178" s="98"/>
      <c r="BC178" s="98"/>
      <c r="BD178" s="98"/>
      <c r="BE178" s="98"/>
      <c r="BF178" s="98"/>
      <c r="BG178" s="98"/>
      <c r="BH178" s="98"/>
      <c r="BI178" s="98"/>
      <c r="BJ178" s="98"/>
      <c r="BK178" s="98"/>
      <c r="BL178" s="98"/>
      <c r="BM178" s="98"/>
      <c r="BN178" s="98"/>
      <c r="BO178" s="98"/>
      <c r="BP178" s="98"/>
      <c r="BQ178" s="98"/>
      <c r="BR178" s="98"/>
      <c r="BS178" s="98"/>
      <c r="BT178" s="98"/>
      <c r="BU178" s="98"/>
      <c r="BV178" s="98"/>
      <c r="BW178" s="98"/>
      <c r="BX178" s="98"/>
      <c r="BY178" s="98">
        <v>10</v>
      </c>
      <c r="BZ178" s="98">
        <f t="shared" si="932"/>
        <v>127354.75024242525</v>
      </c>
      <c r="CA178" s="98">
        <f t="shared" si="933"/>
        <v>113877.45257221755</v>
      </c>
      <c r="CB178" s="98">
        <f t="shared" si="934"/>
        <v>107570.08258281519</v>
      </c>
      <c r="CC178" s="98">
        <f t="shared" si="935"/>
        <v>102120.80530795846</v>
      </c>
      <c r="CD178" s="98">
        <f t="shared" si="936"/>
        <v>92789.180810509075</v>
      </c>
      <c r="CE178" s="98">
        <f t="shared" si="937"/>
        <v>84890.814399557479</v>
      </c>
      <c r="CF178" s="98">
        <f t="shared" si="938"/>
        <v>78147.785876603375</v>
      </c>
      <c r="CG178" s="98">
        <f t="shared" si="939"/>
        <v>72341.179721839406</v>
      </c>
      <c r="CH178" s="98">
        <f t="shared" si="940"/>
        <v>67299.398593235921</v>
      </c>
      <c r="CI178" s="98">
        <f t="shared" si="941"/>
        <v>62887.629992845243</v>
      </c>
      <c r="CJ178" s="98">
        <f t="shared" si="942"/>
        <v>58999.342203420856</v>
      </c>
      <c r="CK178" s="98">
        <f t="shared" si="943"/>
        <v>55549.715252969101</v>
      </c>
      <c r="CL178" s="98">
        <f t="shared" si="944"/>
        <v>52470.656682939676</v>
      </c>
      <c r="CM178" s="98">
        <f t="shared" si="945"/>
        <v>49707.040405886582</v>
      </c>
      <c r="CN178" s="98">
        <f t="shared" si="946"/>
        <v>47213.865791231037</v>
      </c>
      <c r="CO178" s="98">
        <f t="shared" si="947"/>
        <v>44954.10233505239</v>
      </c>
      <c r="CP178" s="98">
        <f t="shared" si="948"/>
        <v>42897.044171662208</v>
      </c>
      <c r="CQ178" s="98">
        <f t="shared" si="949"/>
        <v>41017.044703700325</v>
      </c>
      <c r="CR178" s="98">
        <f t="shared" si="950"/>
        <v>41017.044703700325</v>
      </c>
      <c r="CS178" s="98">
        <f t="shared" si="951"/>
        <v>38312.977882051651</v>
      </c>
      <c r="CT178" s="98">
        <f t="shared" si="952"/>
        <v>37088.231245802854</v>
      </c>
      <c r="CU178" s="98">
        <f t="shared" si="953"/>
        <v>35938.184369452618</v>
      </c>
      <c r="CV178" s="98">
        <f t="shared" si="954"/>
        <v>34856.307047986811</v>
      </c>
      <c r="CW178" s="98">
        <f t="shared" si="955"/>
        <v>33836.797189589044</v>
      </c>
      <c r="CX178" s="98">
        <f t="shared" si="956"/>
        <v>32874.4836814601</v>
      </c>
      <c r="CY178" s="98">
        <f t="shared" si="957"/>
        <v>31964.744140498264</v>
      </c>
      <c r="CZ178" s="98">
        <f t="shared" si="958"/>
        <v>31103.435003058708</v>
      </c>
      <c r="DA178" s="98">
        <f t="shared" si="959"/>
        <v>30286.831883346251</v>
      </c>
      <c r="DB178" s="98">
        <f t="shared" si="960"/>
        <v>29511.578510219151</v>
      </c>
      <c r="DC178" s="98">
        <f t="shared" si="961"/>
        <v>28774.642857338629</v>
      </c>
      <c r="DD178" s="98">
        <f t="shared" si="962"/>
        <v>28073.279327367945</v>
      </c>
      <c r="DE178" s="98">
        <f t="shared" si="963"/>
        <v>27404.996049575548</v>
      </c>
      <c r="DF178" s="98">
        <f t="shared" si="964"/>
        <v>26767.526511346918</v>
      </c>
      <c r="DG178" s="98">
        <f t="shared" si="965"/>
        <v>26158.804875317368</v>
      </c>
      <c r="DH178" s="98">
        <f t="shared" si="966"/>
        <v>25576.94444105263</v>
      </c>
      <c r="DI178" s="98">
        <f t="shared" si="967"/>
        <v>25020.218798130016</v>
      </c>
      <c r="DJ178" s="98">
        <f t="shared" si="968"/>
        <v>25056.967857195476</v>
      </c>
      <c r="DK178" s="98">
        <f t="shared" si="969"/>
        <v>24235.624172556629</v>
      </c>
      <c r="DL178" s="98">
        <f t="shared" si="970"/>
        <v>23842.319091241898</v>
      </c>
      <c r="DM178" s="98">
        <f t="shared" si="971"/>
        <v>23460.065064068083</v>
      </c>
      <c r="DN178" s="98">
        <f t="shared" si="972"/>
        <v>23088.480891312145</v>
      </c>
      <c r="DO178" s="98">
        <f t="shared" si="973"/>
        <v>22727.196908200123</v>
      </c>
      <c r="DP178" s="98">
        <f t="shared" si="974"/>
        <v>22375.85517269593</v>
      </c>
      <c r="DQ178" s="98">
        <f t="shared" si="975"/>
        <v>22034.109539999354</v>
      </c>
      <c r="DR178" s="98">
        <f t="shared" si="976"/>
        <v>21701.625644022075</v>
      </c>
      <c r="DS178" s="98">
        <f t="shared" si="977"/>
        <v>21378.080803079883</v>
      </c>
      <c r="DT178" s="98">
        <f t="shared" si="978"/>
        <v>21063.163864428239</v>
      </c>
      <c r="DU178" s="98">
        <f t="shared" si="979"/>
        <v>20756.575000022651</v>
      </c>
      <c r="DV178" s="98">
        <f t="shared" si="980"/>
        <v>20458.025463957747</v>
      </c>
      <c r="DW178" s="98">
        <f t="shared" si="981"/>
        <v>20167.237320386823</v>
      </c>
      <c r="DX178" s="98">
        <f t="shared" si="982"/>
        <v>19883.943149309936</v>
      </c>
      <c r="DY178" s="98">
        <f t="shared" si="983"/>
        <v>19607.885736410892</v>
      </c>
      <c r="DZ178" s="98">
        <f t="shared" si="984"/>
        <v>19338.817752092822</v>
      </c>
      <c r="EA178" s="98">
        <f t="shared" si="985"/>
        <v>19076.501423984555</v>
      </c>
      <c r="EB178" s="98"/>
      <c r="EC178" s="98"/>
      <c r="ED178" s="98"/>
      <c r="EE178" s="98"/>
      <c r="EF178" s="98"/>
      <c r="EG178" s="98"/>
      <c r="EH178" s="98"/>
      <c r="EI178" s="98"/>
      <c r="EJ178" s="98"/>
      <c r="EK178" s="98"/>
      <c r="EL178" s="98"/>
      <c r="EM178" s="98"/>
      <c r="EN178" s="98"/>
      <c r="EO178" s="98"/>
      <c r="EP178" s="98"/>
      <c r="EU178" s="94"/>
      <c r="EV178" s="94"/>
      <c r="EW178" s="94"/>
      <c r="EX178" s="94"/>
      <c r="EY178" s="99"/>
      <c r="EZ178" s="99"/>
      <c r="FA178" s="99"/>
      <c r="FB178" s="99"/>
      <c r="FC178" s="99"/>
      <c r="FD178" s="99"/>
      <c r="FE178" s="99"/>
      <c r="FF178" s="99"/>
      <c r="FG178" s="99"/>
      <c r="FH178" s="99"/>
      <c r="FI178" s="99"/>
      <c r="FJ178" s="99"/>
      <c r="FK178" s="99"/>
      <c r="FL178" s="99"/>
      <c r="FM178" s="99"/>
      <c r="FN178" s="99"/>
      <c r="FO178" s="99"/>
      <c r="FP178" s="99"/>
      <c r="FQ178" s="99"/>
      <c r="FR178" s="99"/>
      <c r="FS178" s="99"/>
      <c r="FT178" s="99"/>
      <c r="FU178" s="99"/>
      <c r="FV178" s="99"/>
      <c r="FW178" s="99"/>
      <c r="FX178" s="99"/>
      <c r="FY178" s="99"/>
      <c r="FZ178" s="99"/>
      <c r="GA178" s="99"/>
      <c r="GB178" s="99"/>
      <c r="GC178" s="99"/>
      <c r="GD178" s="99"/>
      <c r="GE178" s="99"/>
      <c r="GF178" s="99"/>
      <c r="GG178" s="99"/>
      <c r="GH178" s="99"/>
      <c r="GI178" s="99"/>
      <c r="GJ178" s="99"/>
      <c r="GK178" s="99"/>
      <c r="GL178" s="99"/>
      <c r="GM178" s="99"/>
      <c r="GN178" s="99"/>
      <c r="GO178" s="99"/>
      <c r="GP178" s="99"/>
      <c r="GQ178" s="99"/>
      <c r="GR178" s="99"/>
      <c r="GS178" s="99"/>
      <c r="GT178" s="99"/>
      <c r="GU178" s="99"/>
      <c r="GV178" s="99"/>
      <c r="GW178" s="99"/>
      <c r="GX178" s="99"/>
      <c r="GY178" s="99"/>
      <c r="GZ178" s="99"/>
      <c r="HA178" s="99"/>
      <c r="HB178" s="99"/>
      <c r="HC178" s="99"/>
      <c r="HD178" s="99"/>
      <c r="HE178" s="99"/>
      <c r="HF178" s="99"/>
      <c r="HG178" s="99"/>
      <c r="HH178" s="99"/>
      <c r="HI178" s="99"/>
      <c r="HJ178" s="99"/>
      <c r="HK178" s="99"/>
      <c r="HL178" s="99"/>
      <c r="HM178" s="99"/>
      <c r="HN178" s="99"/>
      <c r="HO178" s="99"/>
      <c r="HP178" s="99"/>
      <c r="HQ178" s="99"/>
      <c r="HR178" s="99"/>
      <c r="HS178" s="99"/>
      <c r="HT178" s="99"/>
      <c r="HU178" s="99"/>
      <c r="HV178" s="99">
        <v>10</v>
      </c>
      <c r="HW178" s="99">
        <f t="shared" si="986"/>
        <v>108527.37722659633</v>
      </c>
      <c r="HX178" s="99">
        <f t="shared" si="987"/>
        <v>113575.64739104413</v>
      </c>
      <c r="HY178" s="99">
        <f t="shared" si="988"/>
        <v>107990.81591620958</v>
      </c>
      <c r="HZ178" s="99">
        <f t="shared" si="989"/>
        <v>103123.28531133653</v>
      </c>
      <c r="IA178" s="99">
        <f t="shared" si="990"/>
        <v>93700.055906057489</v>
      </c>
      <c r="IB178" s="99">
        <f t="shared" si="991"/>
        <v>85724.154321323673</v>
      </c>
      <c r="IC178" s="99">
        <f t="shared" si="992"/>
        <v>83299.095020567926</v>
      </c>
      <c r="ID178" s="99">
        <f t="shared" si="993"/>
        <v>77109.731721184813</v>
      </c>
      <c r="IE178" s="99">
        <f t="shared" si="994"/>
        <v>71735.608825782532</v>
      </c>
      <c r="IF178" s="99">
        <f t="shared" si="995"/>
        <v>70561.081399285991</v>
      </c>
      <c r="IG178" s="99">
        <f t="shared" si="996"/>
        <v>66198.350743914838</v>
      </c>
      <c r="IH178" s="99">
        <f t="shared" si="997"/>
        <v>62327.805645050561</v>
      </c>
      <c r="II178" s="99">
        <f t="shared" si="998"/>
        <v>58873.045107600934</v>
      </c>
      <c r="IJ178" s="99">
        <f t="shared" si="999"/>
        <v>55772.216644138083</v>
      </c>
      <c r="IK178" s="99">
        <f t="shared" si="1000"/>
        <v>52974.828716697368</v>
      </c>
      <c r="IL178" s="99">
        <f t="shared" si="1001"/>
        <v>50439.332416507743</v>
      </c>
      <c r="IM178" s="99">
        <f t="shared" si="1002"/>
        <v>48131.275195611459</v>
      </c>
      <c r="IN178" s="99">
        <f t="shared" si="1003"/>
        <v>46021.881098480357</v>
      </c>
      <c r="IO178" s="99">
        <f t="shared" si="1004"/>
        <v>46021.881098480357</v>
      </c>
      <c r="IP178" s="99">
        <f t="shared" si="1005"/>
        <v>42987.868222924888</v>
      </c>
      <c r="IQ178" s="99">
        <f t="shared" si="1006"/>
        <v>41613.679895209483</v>
      </c>
      <c r="IR178" s="99">
        <f t="shared" si="1007"/>
        <v>40323.306076632194</v>
      </c>
      <c r="IS178" s="99">
        <f t="shared" si="1008"/>
        <v>39109.419756656775</v>
      </c>
      <c r="IT178" s="99">
        <f t="shared" si="1009"/>
        <v>37965.510881191702</v>
      </c>
      <c r="IU178" s="99">
        <f t="shared" si="1010"/>
        <v>36885.777366246963</v>
      </c>
      <c r="IV178" s="99">
        <f t="shared" si="1011"/>
        <v>35865.032812679587</v>
      </c>
      <c r="IW178" s="99">
        <f t="shared" si="1012"/>
        <v>34898.628065613506</v>
      </c>
      <c r="IX178" s="99">
        <f t="shared" si="1013"/>
        <v>33982.384295455573</v>
      </c>
      <c r="IY178" s="99">
        <f t="shared" si="1014"/>
        <v>33112.535704047121</v>
      </c>
      <c r="IZ178" s="99">
        <f t="shared" si="1015"/>
        <v>32285.680301882108</v>
      </c>
      <c r="JA178" s="99">
        <f t="shared" si="1016"/>
        <v>31498.737478080635</v>
      </c>
      <c r="JB178" s="99">
        <f t="shared" si="1017"/>
        <v>30748.911307696155</v>
      </c>
      <c r="JC178" s="99">
        <f t="shared" si="1018"/>
        <v>30033.658721748285</v>
      </c>
      <c r="JD178" s="99">
        <f t="shared" si="1019"/>
        <v>29350.661812590246</v>
      </c>
      <c r="JE178" s="99">
        <f t="shared" si="1020"/>
        <v>28697.803667517055</v>
      </c>
      <c r="JF178" s="99">
        <f t="shared" si="1021"/>
        <v>28073.147222174761</v>
      </c>
      <c r="JG178" s="99">
        <f t="shared" si="1022"/>
        <v>28114.380344624438</v>
      </c>
      <c r="JH178" s="99">
        <f t="shared" si="1023"/>
        <v>27192.817573135279</v>
      </c>
      <c r="JI178" s="99">
        <f t="shared" si="1024"/>
        <v>26751.522013729416</v>
      </c>
      <c r="JJ178" s="99">
        <f t="shared" si="1025"/>
        <v>26322.625941009155</v>
      </c>
      <c r="JK178" s="99">
        <f t="shared" si="1026"/>
        <v>25905.701641850461</v>
      </c>
      <c r="JL178" s="99">
        <f t="shared" si="1027"/>
        <v>25500.334345555053</v>
      </c>
      <c r="JM178" s="99">
        <f t="shared" si="1028"/>
        <v>25106.122434552872</v>
      </c>
      <c r="JN178" s="99">
        <f t="shared" si="1029"/>
        <v>24722.67752799021</v>
      </c>
      <c r="JO178" s="99">
        <f t="shared" si="1030"/>
        <v>24349.624460945488</v>
      </c>
      <c r="JP178" s="99">
        <f t="shared" si="1031"/>
        <v>23986.601178614157</v>
      </c>
      <c r="JQ178" s="99">
        <f t="shared" si="1032"/>
        <v>23633.258561874733</v>
      </c>
      <c r="JR178" s="99">
        <f t="shared" si="1033"/>
        <v>23289.260198128184</v>
      </c>
      <c r="JS178" s="99">
        <f t="shared" si="1034"/>
        <v>22954.282109140069</v>
      </c>
      <c r="JT178" s="99">
        <f t="shared" si="1035"/>
        <v>22628.012445761284</v>
      </c>
      <c r="JU178" s="99">
        <f t="shared" si="1036"/>
        <v>22310.151157816839</v>
      </c>
      <c r="JV178" s="99">
        <f t="shared" si="1037"/>
        <v>22000.409646097254</v>
      </c>
      <c r="JW178" s="99">
        <f t="shared" si="1038"/>
        <v>21698.51040223055</v>
      </c>
      <c r="JX178" s="99">
        <f t="shared" si="1039"/>
        <v>21404.186641228345</v>
      </c>
      <c r="JY178" s="99"/>
      <c r="JZ178" s="99"/>
      <c r="KA178" s="99"/>
      <c r="KI178" s="100"/>
      <c r="KJ178" s="100"/>
      <c r="KK178" s="100"/>
      <c r="KL178" s="100"/>
      <c r="KM178" s="100"/>
      <c r="KN178" s="100"/>
      <c r="KO178" s="100"/>
      <c r="KP178" s="100"/>
      <c r="KQ178" s="100"/>
      <c r="KR178" s="100"/>
      <c r="KS178" s="100"/>
      <c r="KT178" s="100"/>
      <c r="KU178" s="100"/>
      <c r="KV178" s="100"/>
      <c r="KW178" s="100"/>
      <c r="KX178" s="100"/>
      <c r="KY178" s="100"/>
      <c r="KZ178" s="100"/>
      <c r="LA178" s="100"/>
      <c r="LB178" s="100"/>
      <c r="LC178" s="100"/>
      <c r="LD178" s="100"/>
      <c r="LE178" s="100"/>
      <c r="LF178" s="100"/>
      <c r="LG178" s="100"/>
      <c r="LH178" s="100"/>
      <c r="LI178" s="100"/>
      <c r="LJ178" s="100"/>
      <c r="LK178" s="100"/>
      <c r="LL178" s="100"/>
      <c r="LM178" s="100"/>
      <c r="LN178" s="100"/>
      <c r="LO178" s="100"/>
      <c r="LP178" s="100"/>
      <c r="LQ178" s="100"/>
      <c r="LR178" s="100"/>
      <c r="LS178" s="100"/>
      <c r="LT178" s="100"/>
      <c r="LU178" s="100"/>
      <c r="LV178" s="100"/>
      <c r="LW178" s="100"/>
      <c r="LX178" s="100"/>
      <c r="LY178" s="100"/>
      <c r="LZ178" s="100"/>
      <c r="MA178" s="100"/>
      <c r="MB178" s="100"/>
      <c r="MC178" s="100"/>
      <c r="MD178" s="100"/>
      <c r="ME178" s="100"/>
      <c r="MF178" s="100"/>
      <c r="MG178" s="100"/>
      <c r="MH178" s="100"/>
      <c r="MI178" s="100"/>
      <c r="MJ178" s="100"/>
      <c r="MK178" s="100"/>
      <c r="ML178" s="100"/>
      <c r="MM178" s="100"/>
      <c r="MN178" s="100"/>
      <c r="MO178" s="100"/>
      <c r="MP178" s="100"/>
      <c r="MQ178" s="100"/>
      <c r="MR178" s="100"/>
      <c r="MS178" s="100"/>
      <c r="MT178" s="100"/>
      <c r="MU178" s="100"/>
      <c r="MV178" s="100"/>
      <c r="MW178" s="100"/>
      <c r="MX178" s="100"/>
      <c r="MY178" s="100"/>
      <c r="MZ178" s="100"/>
      <c r="NA178" s="100"/>
      <c r="NB178" s="100"/>
      <c r="NC178" s="100"/>
      <c r="ND178" s="100"/>
      <c r="NE178" s="100"/>
      <c r="NF178" s="100">
        <v>10</v>
      </c>
      <c r="NG178" s="100">
        <f t="shared" si="1040"/>
        <v>47872.401780396198</v>
      </c>
      <c r="NH178" s="100">
        <f t="shared" si="1041"/>
        <v>74939.343397338889</v>
      </c>
      <c r="NI178" s="100">
        <f t="shared" si="1042"/>
        <v>78120.916234814402</v>
      </c>
      <c r="NJ178" s="100">
        <f t="shared" si="1043"/>
        <v>80393.384694049601</v>
      </c>
      <c r="NK178" s="100">
        <f t="shared" si="1044"/>
        <v>72929.135546346588</v>
      </c>
      <c r="NL178" s="100">
        <f t="shared" si="1045"/>
        <v>66611.510825863254</v>
      </c>
      <c r="NM178" s="100">
        <f t="shared" si="1046"/>
        <v>65044.305445359867</v>
      </c>
      <c r="NN178" s="100">
        <f t="shared" si="1047"/>
        <v>60109.850440466354</v>
      </c>
      <c r="NO178" s="100">
        <f t="shared" si="1048"/>
        <v>55825.50495906271</v>
      </c>
      <c r="NP178" s="100">
        <f t="shared" si="1049"/>
        <v>61266.678215271648</v>
      </c>
      <c r="NQ178" s="100">
        <f t="shared" si="1050"/>
        <v>57379.7783684143</v>
      </c>
      <c r="NR178" s="100">
        <f t="shared" si="1051"/>
        <v>53931.543838480458</v>
      </c>
      <c r="NS178" s="100">
        <f t="shared" si="1052"/>
        <v>50853.881144244115</v>
      </c>
      <c r="NT178" s="100">
        <f t="shared" si="1053"/>
        <v>48091.663387486129</v>
      </c>
      <c r="NU178" s="100">
        <f t="shared" si="1054"/>
        <v>45599.889287296297</v>
      </c>
      <c r="NV178" s="100">
        <f t="shared" si="1055"/>
        <v>43341.527812543893</v>
      </c>
      <c r="NW178" s="100">
        <f t="shared" si="1056"/>
        <v>41285.872665985335</v>
      </c>
      <c r="NX178" s="100">
        <f t="shared" si="1057"/>
        <v>39407.27689386854</v>
      </c>
      <c r="NY178" s="100">
        <f t="shared" si="1058"/>
        <v>39407.27689386854</v>
      </c>
      <c r="NZ178" s="100">
        <f t="shared" si="1059"/>
        <v>36705.467185517853</v>
      </c>
      <c r="OA178" s="100">
        <f t="shared" si="1060"/>
        <v>35481.849561351002</v>
      </c>
      <c r="OB178" s="100">
        <f t="shared" si="1061"/>
        <v>34332.931828507404</v>
      </c>
      <c r="OC178" s="100">
        <f t="shared" si="1062"/>
        <v>33252.183672253581</v>
      </c>
      <c r="OD178" s="100">
        <f t="shared" si="1063"/>
        <v>32233.802903915366</v>
      </c>
      <c r="OE178" s="100">
        <f t="shared" si="1064"/>
        <v>31272.618324897012</v>
      </c>
      <c r="OF178" s="100">
        <f t="shared" si="1065"/>
        <v>30364.00747585345</v>
      </c>
      <c r="OG178" s="100">
        <f t="shared" si="1066"/>
        <v>29503.826725180275</v>
      </c>
      <c r="OH178" s="100">
        <f t="shared" si="1067"/>
        <v>28688.351626333129</v>
      </c>
      <c r="OI178" s="100">
        <f t="shared" si="1068"/>
        <v>27914.225853719869</v>
      </c>
      <c r="OJ178" s="100">
        <f t="shared" si="1069"/>
        <v>27178.417332072699</v>
      </c>
      <c r="OK178" s="100">
        <f t="shared" si="1070"/>
        <v>26478.180419981589</v>
      </c>
      <c r="OL178" s="100">
        <f t="shared" si="1071"/>
        <v>25811.023206925365</v>
      </c>
      <c r="OM178" s="100">
        <f t="shared" si="1072"/>
        <v>25174.679144290159</v>
      </c>
      <c r="ON178" s="100">
        <f t="shared" si="1073"/>
        <v>24567.082362075136</v>
      </c>
      <c r="OO178" s="100">
        <f t="shared" si="1074"/>
        <v>23986.34613020227</v>
      </c>
      <c r="OP178" s="100">
        <f t="shared" si="1075"/>
        <v>23430.74401127447</v>
      </c>
      <c r="OQ178" s="100">
        <f t="shared" si="1076"/>
        <v>23467.417401749324</v>
      </c>
      <c r="OR178" s="100">
        <f t="shared" si="1077"/>
        <v>22647.818435667537</v>
      </c>
      <c r="OS178" s="100">
        <f t="shared" si="1078"/>
        <v>22255.390414503141</v>
      </c>
      <c r="OT178" s="100">
        <f t="shared" si="1079"/>
        <v>21874.016330198487</v>
      </c>
      <c r="OU178" s="100">
        <f t="shared" si="1080"/>
        <v>21503.314808615734</v>
      </c>
      <c r="OV178" s="100">
        <f t="shared" si="1081"/>
        <v>21142.916020840668</v>
      </c>
      <c r="OW178" s="100">
        <f t="shared" si="1082"/>
        <v>20792.461870277166</v>
      </c>
      <c r="OX178" s="100">
        <f t="shared" si="1083"/>
        <v>20451.606066501921</v>
      </c>
      <c r="OY178" s="100">
        <f t="shared" si="1084"/>
        <v>20120.014106144303</v>
      </c>
      <c r="OZ178" s="100">
        <f t="shared" si="1085"/>
        <v>19797.363178026069</v>
      </c>
      <c r="PA178" s="100">
        <f t="shared" si="1086"/>
        <v>19483.342007184718</v>
      </c>
      <c r="PB178" s="100">
        <f t="shared" si="1087"/>
        <v>19177.650650158932</v>
      </c>
      <c r="PC178" s="100">
        <f t="shared" si="1088"/>
        <v>18880.000251987109</v>
      </c>
      <c r="PD178" s="100">
        <f t="shared" si="1089"/>
        <v>18590.11277371812</v>
      </c>
      <c r="PE178" s="100">
        <f t="shared" si="1090"/>
        <v>18307.720697819979</v>
      </c>
      <c r="PF178" s="100">
        <f t="shared" si="1091"/>
        <v>18032.566717664497</v>
      </c>
      <c r="PG178" s="100">
        <f t="shared" si="1092"/>
        <v>17764.403416235498</v>
      </c>
      <c r="PH178" s="100">
        <f t="shared" si="1093"/>
        <v>17502.992938330983</v>
      </c>
      <c r="PI178" s="100"/>
      <c r="PJ178" s="100"/>
      <c r="PK178" s="100"/>
    </row>
    <row r="179" spans="1:427" x14ac:dyDescent="0.2">
      <c r="A179" s="92"/>
      <c r="B179" s="92"/>
      <c r="C179" s="92"/>
      <c r="D179" s="98"/>
      <c r="E179" s="98"/>
      <c r="F179" s="98"/>
      <c r="G179" s="98"/>
      <c r="H179" s="98"/>
      <c r="I179" s="98"/>
      <c r="J179" s="98"/>
      <c r="K179" s="98"/>
      <c r="L179" s="98"/>
      <c r="M179" s="98"/>
      <c r="N179" s="98"/>
      <c r="O179" s="98"/>
      <c r="P179" s="98"/>
      <c r="Q179" s="98"/>
      <c r="R179" s="98"/>
      <c r="S179" s="98"/>
      <c r="T179" s="98"/>
      <c r="U179" s="98"/>
      <c r="V179" s="98"/>
      <c r="W179" s="98"/>
      <c r="X179" s="98"/>
      <c r="Y179" s="98"/>
      <c r="Z179" s="98"/>
      <c r="AA179" s="98"/>
      <c r="AB179" s="98"/>
      <c r="AC179" s="98"/>
      <c r="AD179" s="98"/>
      <c r="AE179" s="98"/>
      <c r="AF179" s="98"/>
      <c r="AG179" s="98"/>
      <c r="AH179" s="98"/>
      <c r="AI179" s="98"/>
      <c r="AJ179" s="98"/>
      <c r="AK179" s="98"/>
      <c r="AL179" s="98"/>
      <c r="AM179" s="98"/>
      <c r="AN179" s="98"/>
      <c r="AO179" s="98"/>
      <c r="AP179" s="98"/>
      <c r="AQ179" s="98"/>
      <c r="AR179" s="98"/>
      <c r="AS179" s="98"/>
      <c r="AT179" s="98"/>
      <c r="AU179" s="98"/>
      <c r="AV179" s="98"/>
      <c r="AW179" s="98"/>
      <c r="AX179" s="98"/>
      <c r="AY179" s="98"/>
      <c r="AZ179" s="98"/>
      <c r="BA179" s="98"/>
      <c r="BB179" s="98"/>
      <c r="BC179" s="98"/>
      <c r="BD179" s="98"/>
      <c r="BE179" s="98"/>
      <c r="BF179" s="98"/>
      <c r="BG179" s="98"/>
      <c r="BH179" s="98"/>
      <c r="BI179" s="98"/>
      <c r="BJ179" s="98"/>
      <c r="BK179" s="98"/>
      <c r="BL179" s="98"/>
      <c r="BM179" s="98"/>
      <c r="BN179" s="98"/>
      <c r="BO179" s="98"/>
      <c r="BP179" s="98"/>
      <c r="BQ179" s="98"/>
      <c r="BR179" s="98"/>
      <c r="BS179" s="98"/>
      <c r="BT179" s="98"/>
      <c r="BU179" s="98"/>
      <c r="BV179" s="98"/>
      <c r="BW179" s="98"/>
      <c r="BX179" s="98"/>
      <c r="BY179" s="98">
        <v>11</v>
      </c>
      <c r="BZ179" s="98">
        <f t="shared" si="932"/>
        <v>128688.42282448323</v>
      </c>
      <c r="CA179" s="98">
        <f t="shared" si="933"/>
        <v>114575.71837526397</v>
      </c>
      <c r="CB179" s="98">
        <f t="shared" si="934"/>
        <v>108085.29734163998</v>
      </c>
      <c r="CC179" s="98">
        <f t="shared" si="935"/>
        <v>102508.83538357512</v>
      </c>
      <c r="CD179" s="98">
        <f t="shared" si="936"/>
        <v>93073.033046025303</v>
      </c>
      <c r="CE179" s="98">
        <f t="shared" si="937"/>
        <v>85102.707922754053</v>
      </c>
      <c r="CF179" s="98">
        <f t="shared" si="938"/>
        <v>78308.862938481107</v>
      </c>
      <c r="CG179" s="98">
        <f t="shared" si="939"/>
        <v>72465.621200122827</v>
      </c>
      <c r="CH179" s="98">
        <f t="shared" si="940"/>
        <v>67396.92285450366</v>
      </c>
      <c r="CI179" s="98">
        <f t="shared" si="941"/>
        <v>62965.034112222638</v>
      </c>
      <c r="CJ179" s="98">
        <f t="shared" si="942"/>
        <v>59061.470862607945</v>
      </c>
      <c r="CK179" s="98">
        <f t="shared" si="943"/>
        <v>55600.08221209544</v>
      </c>
      <c r="CL179" s="98">
        <f t="shared" si="944"/>
        <v>52511.851422899112</v>
      </c>
      <c r="CM179" s="98">
        <f t="shared" si="945"/>
        <v>49740.999344155527</v>
      </c>
      <c r="CN179" s="98">
        <f t="shared" si="946"/>
        <v>47242.056476527483</v>
      </c>
      <c r="CO179" s="98">
        <f t="shared" si="947"/>
        <v>44977.650682005791</v>
      </c>
      <c r="CP179" s="98">
        <f t="shared" si="948"/>
        <v>42916.823751228927</v>
      </c>
      <c r="CQ179" s="98">
        <f t="shared" si="949"/>
        <v>41033.740334460541</v>
      </c>
      <c r="CR179" s="98">
        <f t="shared" si="950"/>
        <v>41033.740334460541</v>
      </c>
      <c r="CS179" s="98">
        <f t="shared" si="951"/>
        <v>38325.603259589443</v>
      </c>
      <c r="CT179" s="98">
        <f t="shared" si="952"/>
        <v>37099.239292135127</v>
      </c>
      <c r="CU179" s="98">
        <f t="shared" si="953"/>
        <v>35947.795172923143</v>
      </c>
      <c r="CV179" s="98">
        <f t="shared" si="954"/>
        <v>34864.706634148519</v>
      </c>
      <c r="CW179" s="98">
        <f t="shared" si="955"/>
        <v>33844.143474289187</v>
      </c>
      <c r="CX179" s="98">
        <f t="shared" si="956"/>
        <v>32880.911266593379</v>
      </c>
      <c r="CY179" s="98">
        <f t="shared" si="957"/>
        <v>31970.368199204389</v>
      </c>
      <c r="CZ179" s="98">
        <f t="shared" si="958"/>
        <v>31108.354444113284</v>
      </c>
      <c r="DA179" s="98">
        <f t="shared" si="959"/>
        <v>30291.131941607193</v>
      </c>
      <c r="DB179" s="98">
        <f t="shared" si="960"/>
        <v>29515.332877513392</v>
      </c>
      <c r="DC179" s="98">
        <f t="shared" si="961"/>
        <v>28777.915443415695</v>
      </c>
      <c r="DD179" s="98">
        <f t="shared" si="962"/>
        <v>28076.125721551482</v>
      </c>
      <c r="DE179" s="98">
        <f t="shared" si="963"/>
        <v>27407.464739081111</v>
      </c>
      <c r="DF179" s="98">
        <f t="shared" si="964"/>
        <v>26769.659900849303</v>
      </c>
      <c r="DG179" s="98">
        <f t="shared" si="965"/>
        <v>26160.640143460696</v>
      </c>
      <c r="DH179" s="98">
        <f t="shared" si="966"/>
        <v>25578.514262617387</v>
      </c>
      <c r="DI179" s="98">
        <f t="shared" si="967"/>
        <v>25021.551955063715</v>
      </c>
      <c r="DJ179" s="98">
        <f t="shared" si="968"/>
        <v>25057.307836890057</v>
      </c>
      <c r="DK179" s="98">
        <f t="shared" si="969"/>
        <v>24234.920047865209</v>
      </c>
      <c r="DL179" s="98">
        <f t="shared" si="970"/>
        <v>23841.167089708695</v>
      </c>
      <c r="DM179" s="98">
        <f t="shared" si="971"/>
        <v>23458.508801956203</v>
      </c>
      <c r="DN179" s="98">
        <f t="shared" si="972"/>
        <v>23086.560104334345</v>
      </c>
      <c r="DO179" s="98">
        <f t="shared" si="973"/>
        <v>22724.94780384484</v>
      </c>
      <c r="DP179" s="98">
        <f t="shared" si="974"/>
        <v>22373.310749967004</v>
      </c>
      <c r="DQ179" s="98">
        <f t="shared" si="975"/>
        <v>22031.299879517839</v>
      </c>
      <c r="DR179" s="98">
        <f t="shared" si="976"/>
        <v>21698.578171204412</v>
      </c>
      <c r="DS179" s="98">
        <f t="shared" si="977"/>
        <v>21374.820526882078</v>
      </c>
      <c r="DT179" s="98">
        <f t="shared" si="978"/>
        <v>21059.713593932651</v>
      </c>
      <c r="DU179" s="98">
        <f t="shared" si="979"/>
        <v>20752.955540944222</v>
      </c>
      <c r="DV179" s="98">
        <f t="shared" si="980"/>
        <v>20454.255796960038</v>
      </c>
      <c r="DW179" s="98">
        <f t="shared" si="981"/>
        <v>20163.334762925817</v>
      </c>
      <c r="DX179" s="98">
        <f t="shared" si="982"/>
        <v>19879.923502564554</v>
      </c>
      <c r="DY179" s="98">
        <f t="shared" si="983"/>
        <v>19603.763418713112</v>
      </c>
      <c r="DZ179" s="98">
        <f t="shared" si="984"/>
        <v>19334.605920137077</v>
      </c>
      <c r="EA179" s="98">
        <f t="shared" si="985"/>
        <v>19072.212082974151</v>
      </c>
      <c r="EB179" s="98"/>
      <c r="EC179" s="98"/>
      <c r="ED179" s="98"/>
      <c r="EE179" s="98"/>
      <c r="EF179" s="98"/>
      <c r="EG179" s="98"/>
      <c r="EH179" s="98"/>
      <c r="EI179" s="98"/>
      <c r="EJ179" s="98"/>
      <c r="EK179" s="98"/>
      <c r="EL179" s="98"/>
      <c r="EM179" s="98"/>
      <c r="EN179" s="98"/>
      <c r="EO179" s="98"/>
      <c r="EP179" s="98"/>
      <c r="EU179" s="94"/>
      <c r="EV179" s="94"/>
      <c r="EW179" s="94"/>
      <c r="EX179" s="94"/>
      <c r="EY179" s="99"/>
      <c r="EZ179" s="99"/>
      <c r="FA179" s="99"/>
      <c r="FB179" s="99"/>
      <c r="FC179" s="99"/>
      <c r="FD179" s="99"/>
      <c r="FE179" s="99"/>
      <c r="FF179" s="99"/>
      <c r="FG179" s="99"/>
      <c r="FH179" s="99"/>
      <c r="FI179" s="99"/>
      <c r="FJ179" s="99"/>
      <c r="FK179" s="99"/>
      <c r="FL179" s="99"/>
      <c r="FM179" s="99"/>
      <c r="FN179" s="99"/>
      <c r="FO179" s="99"/>
      <c r="FP179" s="99"/>
      <c r="FQ179" s="99"/>
      <c r="FR179" s="99"/>
      <c r="FS179" s="99"/>
      <c r="FT179" s="99"/>
      <c r="FU179" s="99"/>
      <c r="FV179" s="99"/>
      <c r="FW179" s="99"/>
      <c r="FX179" s="99"/>
      <c r="FY179" s="99"/>
      <c r="FZ179" s="99"/>
      <c r="GA179" s="99"/>
      <c r="GB179" s="99"/>
      <c r="GC179" s="99"/>
      <c r="GD179" s="99"/>
      <c r="GE179" s="99"/>
      <c r="GF179" s="99"/>
      <c r="GG179" s="99"/>
      <c r="GH179" s="99"/>
      <c r="GI179" s="99"/>
      <c r="GJ179" s="99"/>
      <c r="GK179" s="99"/>
      <c r="GL179" s="99"/>
      <c r="GM179" s="99"/>
      <c r="GN179" s="99"/>
      <c r="GO179" s="99"/>
      <c r="GP179" s="99"/>
      <c r="GQ179" s="99"/>
      <c r="GR179" s="99"/>
      <c r="GS179" s="99"/>
      <c r="GT179" s="99"/>
      <c r="GU179" s="99"/>
      <c r="GV179" s="99"/>
      <c r="GW179" s="99"/>
      <c r="GX179" s="99"/>
      <c r="GY179" s="99"/>
      <c r="GZ179" s="99"/>
      <c r="HA179" s="99"/>
      <c r="HB179" s="99"/>
      <c r="HC179" s="99"/>
      <c r="HD179" s="99"/>
      <c r="HE179" s="99"/>
      <c r="HF179" s="99"/>
      <c r="HG179" s="99"/>
      <c r="HH179" s="99"/>
      <c r="HI179" s="99"/>
      <c r="HJ179" s="99"/>
      <c r="HK179" s="99"/>
      <c r="HL179" s="99"/>
      <c r="HM179" s="99"/>
      <c r="HN179" s="99"/>
      <c r="HO179" s="99"/>
      <c r="HP179" s="99"/>
      <c r="HQ179" s="99"/>
      <c r="HR179" s="99"/>
      <c r="HS179" s="99"/>
      <c r="HT179" s="99"/>
      <c r="HU179" s="99"/>
      <c r="HV179" s="99">
        <v>11</v>
      </c>
      <c r="HW179" s="99">
        <f t="shared" si="986"/>
        <v>109663.88754234236</v>
      </c>
      <c r="HX179" s="99">
        <f t="shared" si="987"/>
        <v>114272.0626061784</v>
      </c>
      <c r="HY179" s="99">
        <f t="shared" si="988"/>
        <v>108508.04580803127</v>
      </c>
      <c r="HZ179" s="99">
        <f t="shared" si="989"/>
        <v>103515.12452643597</v>
      </c>
      <c r="IA179" s="99">
        <f t="shared" si="990"/>
        <v>93986.694607947153</v>
      </c>
      <c r="IB179" s="99">
        <f t="shared" si="991"/>
        <v>90712.468360379935</v>
      </c>
      <c r="IC179" s="99">
        <f t="shared" si="992"/>
        <v>83470.789884759899</v>
      </c>
      <c r="ID179" s="99">
        <f t="shared" si="993"/>
        <v>77242.376074543703</v>
      </c>
      <c r="IE179" s="99">
        <f t="shared" si="994"/>
        <v>75620.591205918827</v>
      </c>
      <c r="IF179" s="99">
        <f t="shared" si="995"/>
        <v>70647.930249666417</v>
      </c>
      <c r="IG179" s="99">
        <f t="shared" si="996"/>
        <v>66268.060246063789</v>
      </c>
      <c r="IH179" s="99">
        <f t="shared" si="997"/>
        <v>62384.318302677391</v>
      </c>
      <c r="II179" s="99">
        <f t="shared" si="998"/>
        <v>58919.266366055599</v>
      </c>
      <c r="IJ179" s="99">
        <f t="shared" si="999"/>
        <v>55810.319199564343</v>
      </c>
      <c r="IK179" s="99">
        <f t="shared" si="1000"/>
        <v>53006.459185839398</v>
      </c>
      <c r="IL179" s="99">
        <f t="shared" si="1001"/>
        <v>50465.754096357763</v>
      </c>
      <c r="IM179" s="99">
        <f t="shared" si="1002"/>
        <v>48153.46824890365</v>
      </c>
      <c r="IN179" s="99">
        <f t="shared" si="1003"/>
        <v>46040.613904299527</v>
      </c>
      <c r="IO179" s="99">
        <f t="shared" si="1004"/>
        <v>46040.613904299527</v>
      </c>
      <c r="IP179" s="99">
        <f t="shared" si="1005"/>
        <v>43002.034129514817</v>
      </c>
      <c r="IQ179" s="99">
        <f t="shared" si="1006"/>
        <v>41626.031126340102</v>
      </c>
      <c r="IR179" s="99">
        <f t="shared" si="1007"/>
        <v>40334.089575486789</v>
      </c>
      <c r="IS179" s="99">
        <f t="shared" si="1008"/>
        <v>39118.844247338711</v>
      </c>
      <c r="IT179" s="99">
        <f t="shared" si="1009"/>
        <v>37973.753548195826</v>
      </c>
      <c r="IU179" s="99">
        <f t="shared" si="1010"/>
        <v>36892.989235383102</v>
      </c>
      <c r="IV179" s="99">
        <f t="shared" si="1011"/>
        <v>35871.34311033594</v>
      </c>
      <c r="IW179" s="99">
        <f t="shared" si="1012"/>
        <v>34904.147769261588</v>
      </c>
      <c r="IX179" s="99">
        <f t="shared" si="1013"/>
        <v>33987.209040178917</v>
      </c>
      <c r="IY179" s="99">
        <f t="shared" si="1014"/>
        <v>33116.748173435488</v>
      </c>
      <c r="IZ179" s="99">
        <f t="shared" si="1015"/>
        <v>32289.352203853869</v>
      </c>
      <c r="JA179" s="99">
        <f t="shared" si="1016"/>
        <v>31501.931184882778</v>
      </c>
      <c r="JB179" s="99">
        <f t="shared" si="1017"/>
        <v>30751.681222879339</v>
      </c>
      <c r="JC179" s="99">
        <f t="shared" si="1018"/>
        <v>30036.052424140176</v>
      </c>
      <c r="JD179" s="99">
        <f t="shared" si="1019"/>
        <v>29352.721017315653</v>
      </c>
      <c r="JE179" s="99">
        <f t="shared" si="1020"/>
        <v>28699.565036282675</v>
      </c>
      <c r="JF179" s="99">
        <f t="shared" si="1021"/>
        <v>28074.643048856848</v>
      </c>
      <c r="JG179" s="99">
        <f t="shared" si="1022"/>
        <v>28114.761808115847</v>
      </c>
      <c r="JH179" s="99">
        <f t="shared" si="1023"/>
        <v>27192.027532237378</v>
      </c>
      <c r="JI179" s="99">
        <f t="shared" si="1024"/>
        <v>26750.229446749781</v>
      </c>
      <c r="JJ179" s="99">
        <f t="shared" si="1025"/>
        <v>26320.87978619989</v>
      </c>
      <c r="JK179" s="99">
        <f t="shared" si="1026"/>
        <v>25903.54648341459</v>
      </c>
      <c r="JL179" s="99">
        <f t="shared" si="1027"/>
        <v>25497.810808962775</v>
      </c>
      <c r="JM179" s="99">
        <f t="shared" si="1028"/>
        <v>25103.267545295468</v>
      </c>
      <c r="JN179" s="99">
        <f t="shared" si="1029"/>
        <v>24719.525037079628</v>
      </c>
      <c r="JO179" s="99">
        <f t="shared" si="1030"/>
        <v>24346.205140205089</v>
      </c>
      <c r="JP179" s="99">
        <f t="shared" si="1031"/>
        <v>23982.943088554097</v>
      </c>
      <c r="JQ179" s="99">
        <f t="shared" si="1032"/>
        <v>23629.38729470635</v>
      </c>
      <c r="JR179" s="99">
        <f t="shared" si="1033"/>
        <v>23285.199098247591</v>
      </c>
      <c r="JS179" s="99">
        <f t="shared" si="1034"/>
        <v>22950.052473202068</v>
      </c>
      <c r="JT179" s="99">
        <f t="shared" si="1035"/>
        <v>22623.633704271062</v>
      </c>
      <c r="JU179" s="99">
        <f t="shared" si="1036"/>
        <v>22305.641039988746</v>
      </c>
      <c r="JV179" s="99">
        <f t="shared" si="1037"/>
        <v>21995.784329565849</v>
      </c>
      <c r="JW179" s="99">
        <f t="shared" si="1038"/>
        <v>21693.784649049783</v>
      </c>
      <c r="JX179" s="99">
        <f t="shared" si="1039"/>
        <v>21399.373921457878</v>
      </c>
      <c r="JY179" s="99"/>
      <c r="JZ179" s="99"/>
      <c r="KA179" s="99"/>
      <c r="KI179" s="100"/>
      <c r="KJ179" s="100"/>
      <c r="KK179" s="100"/>
      <c r="KL179" s="100"/>
      <c r="KM179" s="100"/>
      <c r="KN179" s="100"/>
      <c r="KO179" s="100"/>
      <c r="KP179" s="100"/>
      <c r="KQ179" s="100"/>
      <c r="KR179" s="100"/>
      <c r="KS179" s="100"/>
      <c r="KT179" s="100"/>
      <c r="KU179" s="100"/>
      <c r="KV179" s="100"/>
      <c r="KW179" s="100"/>
      <c r="KX179" s="100"/>
      <c r="KY179" s="100"/>
      <c r="KZ179" s="100"/>
      <c r="LA179" s="100"/>
      <c r="LB179" s="100"/>
      <c r="LC179" s="100"/>
      <c r="LD179" s="100"/>
      <c r="LE179" s="100"/>
      <c r="LF179" s="100"/>
      <c r="LG179" s="100"/>
      <c r="LH179" s="100"/>
      <c r="LI179" s="100"/>
      <c r="LJ179" s="100"/>
      <c r="LK179" s="100"/>
      <c r="LL179" s="100"/>
      <c r="LM179" s="100"/>
      <c r="LN179" s="100"/>
      <c r="LO179" s="100"/>
      <c r="LP179" s="100"/>
      <c r="LQ179" s="100"/>
      <c r="LR179" s="100"/>
      <c r="LS179" s="100"/>
      <c r="LT179" s="100"/>
      <c r="LU179" s="100"/>
      <c r="LV179" s="100"/>
      <c r="LW179" s="100"/>
      <c r="LX179" s="100"/>
      <c r="LY179" s="100"/>
      <c r="LZ179" s="100"/>
      <c r="MA179" s="100"/>
      <c r="MB179" s="100"/>
      <c r="MC179" s="100"/>
      <c r="MD179" s="100"/>
      <c r="ME179" s="100"/>
      <c r="MF179" s="100"/>
      <c r="MG179" s="100"/>
      <c r="MH179" s="100"/>
      <c r="MI179" s="100"/>
      <c r="MJ179" s="100"/>
      <c r="MK179" s="100"/>
      <c r="ML179" s="100"/>
      <c r="MM179" s="100"/>
      <c r="MN179" s="100"/>
      <c r="MO179" s="100"/>
      <c r="MP179" s="100"/>
      <c r="MQ179" s="100"/>
      <c r="MR179" s="100"/>
      <c r="MS179" s="100"/>
      <c r="MT179" s="100"/>
      <c r="MU179" s="100"/>
      <c r="MV179" s="100"/>
      <c r="MW179" s="100"/>
      <c r="MX179" s="100"/>
      <c r="MY179" s="100"/>
      <c r="MZ179" s="100"/>
      <c r="NA179" s="100"/>
      <c r="NB179" s="100"/>
      <c r="NC179" s="100"/>
      <c r="ND179" s="100"/>
      <c r="NE179" s="100"/>
      <c r="NF179" s="100">
        <v>11</v>
      </c>
      <c r="NG179" s="100">
        <f t="shared" si="1040"/>
        <v>48378.833892231902</v>
      </c>
      <c r="NH179" s="100">
        <f t="shared" si="1041"/>
        <v>75404.815298999194</v>
      </c>
      <c r="NI179" s="100">
        <f t="shared" si="1042"/>
        <v>78500.508808115104</v>
      </c>
      <c r="NJ179" s="100">
        <f t="shared" si="1043"/>
        <v>80703.76919400027</v>
      </c>
      <c r="NK179" s="100">
        <f t="shared" si="1044"/>
        <v>73156.182293886595</v>
      </c>
      <c r="NL179" s="100">
        <f t="shared" si="1045"/>
        <v>70954.806560083147</v>
      </c>
      <c r="NM179" s="100">
        <f t="shared" si="1046"/>
        <v>65181.19119851548</v>
      </c>
      <c r="NN179" s="100">
        <f t="shared" si="1047"/>
        <v>60215.598897169228</v>
      </c>
      <c r="NO179" s="100">
        <f t="shared" si="1048"/>
        <v>65774.56039336462</v>
      </c>
      <c r="NP179" s="100">
        <f t="shared" si="1049"/>
        <v>61344.056429977543</v>
      </c>
      <c r="NQ179" s="100">
        <f t="shared" si="1050"/>
        <v>57441.883427075503</v>
      </c>
      <c r="NR179" s="100">
        <f t="shared" si="1051"/>
        <v>53981.889236553608</v>
      </c>
      <c r="NS179" s="100">
        <f t="shared" si="1052"/>
        <v>50895.056139613269</v>
      </c>
      <c r="NT179" s="100">
        <f t="shared" si="1053"/>
        <v>48125.604208218836</v>
      </c>
      <c r="NU179" s="100">
        <f t="shared" si="1054"/>
        <v>45628.063320041256</v>
      </c>
      <c r="NV179" s="100">
        <f t="shared" si="1055"/>
        <v>43365.06083229529</v>
      </c>
      <c r="NW179" s="100">
        <f t="shared" si="1056"/>
        <v>41305.638122620716</v>
      </c>
      <c r="NX179" s="100">
        <f t="shared" si="1057"/>
        <v>39423.959500354555</v>
      </c>
      <c r="NY179" s="100">
        <f t="shared" si="1058"/>
        <v>39423.959500354555</v>
      </c>
      <c r="NZ179" s="100">
        <f t="shared" si="1059"/>
        <v>36718.081294973214</v>
      </c>
      <c r="OA179" s="100">
        <f t="shared" si="1060"/>
        <v>35492.847132992516</v>
      </c>
      <c r="OB179" s="100">
        <f t="shared" si="1061"/>
        <v>34342.532901043254</v>
      </c>
      <c r="OC179" s="100">
        <f t="shared" si="1062"/>
        <v>33260.574225985802</v>
      </c>
      <c r="OD179" s="100">
        <f t="shared" si="1063"/>
        <v>32241.14081333073</v>
      </c>
      <c r="OE179" s="100">
        <f t="shared" si="1064"/>
        <v>31279.038153992646</v>
      </c>
      <c r="OF179" s="100">
        <f t="shared" si="1065"/>
        <v>30369.624362963197</v>
      </c>
      <c r="OG179" s="100">
        <f t="shared" si="1066"/>
        <v>29508.739547042238</v>
      </c>
      <c r="OH179" s="100">
        <f t="shared" si="1067"/>
        <v>28692.64558825341</v>
      </c>
      <c r="OI179" s="100">
        <f t="shared" si="1068"/>
        <v>27917.974620211397</v>
      </c>
      <c r="OJ179" s="100">
        <f t="shared" si="1069"/>
        <v>27181.684787590744</v>
      </c>
      <c r="OK179" s="100">
        <f t="shared" si="1070"/>
        <v>26481.022130382873</v>
      </c>
      <c r="OL179" s="100">
        <f t="shared" si="1071"/>
        <v>25813.487637615664</v>
      </c>
      <c r="OM179" s="100">
        <f t="shared" si="1072"/>
        <v>25176.808679640551</v>
      </c>
      <c r="ON179" s="100">
        <f t="shared" si="1073"/>
        <v>24568.914161797755</v>
      </c>
      <c r="OO179" s="100">
        <f t="shared" si="1074"/>
        <v>23987.912851397516</v>
      </c>
      <c r="OP179" s="100">
        <f t="shared" si="1075"/>
        <v>23432.074419354543</v>
      </c>
      <c r="OQ179" s="100">
        <f t="shared" si="1076"/>
        <v>23467.756682418305</v>
      </c>
      <c r="OR179" s="100">
        <f t="shared" si="1077"/>
        <v>22647.115856290686</v>
      </c>
      <c r="OS179" s="100">
        <f t="shared" si="1078"/>
        <v>22254.241023436898</v>
      </c>
      <c r="OT179" s="100">
        <f t="shared" si="1079"/>
        <v>21872.46370783235</v>
      </c>
      <c r="OU179" s="100">
        <f t="shared" si="1080"/>
        <v>21501.398656300269</v>
      </c>
      <c r="OV179" s="100">
        <f t="shared" si="1081"/>
        <v>21140.672513143087</v>
      </c>
      <c r="OW179" s="100">
        <f t="shared" si="1082"/>
        <v>20789.923974653495</v>
      </c>
      <c r="OX179" s="100">
        <f t="shared" si="1083"/>
        <v>20448.80383333411</v>
      </c>
      <c r="OY179" s="100">
        <f t="shared" si="1084"/>
        <v>20116.974931856545</v>
      </c>
      <c r="OZ179" s="100">
        <f t="shared" si="1085"/>
        <v>19794.112043769928</v>
      </c>
      <c r="PA179" s="100">
        <f t="shared" si="1086"/>
        <v>19479.901695369623</v>
      </c>
      <c r="PB179" s="100">
        <f t="shared" si="1087"/>
        <v>19174.041940904783</v>
      </c>
      <c r="PC179" s="100">
        <f t="shared" si="1088"/>
        <v>18876.24210138926</v>
      </c>
      <c r="PD179" s="100">
        <f t="shared" si="1089"/>
        <v>18586.222475642659</v>
      </c>
      <c r="PE179" s="100">
        <f t="shared" si="1090"/>
        <v>18303.714030788098</v>
      </c>
      <c r="PF179" s="100">
        <f t="shared" si="1091"/>
        <v>18028.458078238764</v>
      </c>
      <c r="PG179" s="100">
        <f t="shared" si="1092"/>
        <v>17760.205940187643</v>
      </c>
      <c r="PH179" s="100">
        <f t="shared" si="1093"/>
        <v>17498.718610748772</v>
      </c>
      <c r="PI179" s="100"/>
      <c r="PJ179" s="100"/>
      <c r="PK179" s="100"/>
    </row>
    <row r="180" spans="1:427" x14ac:dyDescent="0.2">
      <c r="A180" s="92"/>
      <c r="B180" s="92"/>
      <c r="C180" s="92"/>
      <c r="D180" s="98"/>
      <c r="E180" s="98"/>
      <c r="F180" s="98"/>
      <c r="G180" s="98"/>
      <c r="H180" s="98"/>
      <c r="I180" s="98"/>
      <c r="J180" s="98"/>
      <c r="K180" s="98"/>
      <c r="L180" s="98"/>
      <c r="M180" s="98"/>
      <c r="N180" s="98"/>
      <c r="O180" s="98"/>
      <c r="P180" s="98"/>
      <c r="Q180" s="98"/>
      <c r="R180" s="98"/>
      <c r="S180" s="98"/>
      <c r="T180" s="98"/>
      <c r="U180" s="98"/>
      <c r="V180" s="98"/>
      <c r="W180" s="98"/>
      <c r="X180" s="98"/>
      <c r="Y180" s="98"/>
      <c r="Z180" s="98"/>
      <c r="AA180" s="98"/>
      <c r="AB180" s="98"/>
      <c r="AC180" s="98"/>
      <c r="AD180" s="98"/>
      <c r="AE180" s="98"/>
      <c r="AF180" s="98"/>
      <c r="AG180" s="98"/>
      <c r="AH180" s="98"/>
      <c r="AI180" s="98"/>
      <c r="AJ180" s="98"/>
      <c r="AK180" s="98"/>
      <c r="AL180" s="98"/>
      <c r="AM180" s="98"/>
      <c r="AN180" s="98"/>
      <c r="AO180" s="98"/>
      <c r="AP180" s="98"/>
      <c r="AQ180" s="98"/>
      <c r="AR180" s="98"/>
      <c r="AS180" s="98"/>
      <c r="AT180" s="98"/>
      <c r="AU180" s="98"/>
      <c r="AV180" s="98"/>
      <c r="AW180" s="98"/>
      <c r="AX180" s="98"/>
      <c r="AY180" s="98"/>
      <c r="AZ180" s="98"/>
      <c r="BA180" s="98"/>
      <c r="BB180" s="98"/>
      <c r="BC180" s="98"/>
      <c r="BD180" s="98"/>
      <c r="BE180" s="98"/>
      <c r="BF180" s="98"/>
      <c r="BG180" s="98"/>
      <c r="BH180" s="98"/>
      <c r="BI180" s="98"/>
      <c r="BJ180" s="98"/>
      <c r="BK180" s="98"/>
      <c r="BL180" s="98"/>
      <c r="BM180" s="98"/>
      <c r="BN180" s="98"/>
      <c r="BO180" s="98"/>
      <c r="BP180" s="98"/>
      <c r="BQ180" s="98"/>
      <c r="BR180" s="98"/>
      <c r="BS180" s="98"/>
      <c r="BT180" s="98"/>
      <c r="BU180" s="98"/>
      <c r="BV180" s="98"/>
      <c r="BW180" s="98"/>
      <c r="BX180" s="98"/>
      <c r="BY180" s="98">
        <v>12</v>
      </c>
      <c r="BZ180" s="98">
        <f t="shared" si="932"/>
        <v>139872.61195374775</v>
      </c>
      <c r="CA180" s="98">
        <f t="shared" si="933"/>
        <v>121647.02316475498</v>
      </c>
      <c r="CB180" s="98">
        <f t="shared" si="934"/>
        <v>114287.82304201616</v>
      </c>
      <c r="CC180" s="98">
        <f t="shared" si="935"/>
        <v>102872.72004050313</v>
      </c>
      <c r="CD180" s="98">
        <f t="shared" si="936"/>
        <v>93336.593108604065</v>
      </c>
      <c r="CE180" s="98">
        <f t="shared" si="937"/>
        <v>85297.524809885799</v>
      </c>
      <c r="CF180" s="98">
        <f t="shared" si="938"/>
        <v>78455.490331586218</v>
      </c>
      <c r="CG180" s="98">
        <f t="shared" si="939"/>
        <v>72577.747022765194</v>
      </c>
      <c r="CH180" s="98">
        <f t="shared" si="940"/>
        <v>67483.867971673229</v>
      </c>
      <c r="CI180" s="98">
        <f t="shared" si="941"/>
        <v>63033.279606717246</v>
      </c>
      <c r="CJ180" s="98">
        <f t="shared" si="942"/>
        <v>59115.611022090481</v>
      </c>
      <c r="CK180" s="98">
        <f t="shared" si="943"/>
        <v>55643.431914435263</v>
      </c>
      <c r="CL180" s="98">
        <f t="shared" si="944"/>
        <v>52546.84135476681</v>
      </c>
      <c r="CM180" s="98">
        <f t="shared" si="945"/>
        <v>49769.438290141195</v>
      </c>
      <c r="CN180" s="98">
        <f t="shared" si="946"/>
        <v>47265.308647344078</v>
      </c>
      <c r="CO180" s="98">
        <f t="shared" si="947"/>
        <v>44996.757695044675</v>
      </c>
      <c r="CP180" s="98">
        <f t="shared" si="948"/>
        <v>42932.58989909722</v>
      </c>
      <c r="CQ180" s="98">
        <f t="shared" si="949"/>
        <v>41046.793086865197</v>
      </c>
      <c r="CR180" s="98">
        <f t="shared" si="950"/>
        <v>41046.793086865197</v>
      </c>
      <c r="CS180" s="98">
        <f t="shared" si="951"/>
        <v>38335.083977402457</v>
      </c>
      <c r="CT180" s="98">
        <f t="shared" si="952"/>
        <v>37107.315281589508</v>
      </c>
      <c r="CU180" s="98">
        <f t="shared" si="953"/>
        <v>35954.66618196835</v>
      </c>
      <c r="CV180" s="98">
        <f t="shared" si="954"/>
        <v>34870.540800839946</v>
      </c>
      <c r="CW180" s="98">
        <f t="shared" si="955"/>
        <v>33849.08292998738</v>
      </c>
      <c r="CX180" s="98">
        <f t="shared" si="956"/>
        <v>32885.076638490289</v>
      </c>
      <c r="CY180" s="98">
        <f t="shared" si="957"/>
        <v>31973.862248844813</v>
      </c>
      <c r="CZ180" s="98">
        <f t="shared" si="958"/>
        <v>31111.265023490141</v>
      </c>
      <c r="DA180" s="98">
        <f t="shared" si="959"/>
        <v>30293.53440707066</v>
      </c>
      <c r="DB180" s="98">
        <f t="shared" si="960"/>
        <v>29517.292070495307</v>
      </c>
      <c r="DC180" s="98">
        <f t="shared" si="961"/>
        <v>28779.487323204114</v>
      </c>
      <c r="DD180" s="98">
        <f t="shared" si="962"/>
        <v>28077.358717152532</v>
      </c>
      <c r="DE180" s="98">
        <f t="shared" si="963"/>
        <v>27408.400873184644</v>
      </c>
      <c r="DF180" s="98">
        <f t="shared" si="964"/>
        <v>26770.335728048751</v>
      </c>
      <c r="DG180" s="98">
        <f t="shared" si="965"/>
        <v>26161.0875364083</v>
      </c>
      <c r="DH180" s="98">
        <f t="shared" si="966"/>
        <v>25578.761073159254</v>
      </c>
      <c r="DI180" s="98">
        <f t="shared" si="967"/>
        <v>25021.622572170789</v>
      </c>
      <c r="DJ180" s="98">
        <f t="shared" si="968"/>
        <v>25056.381331810226</v>
      </c>
      <c r="DK180" s="98">
        <f t="shared" si="969"/>
        <v>24233.03656034005</v>
      </c>
      <c r="DL180" s="98">
        <f t="shared" si="970"/>
        <v>23838.876401600508</v>
      </c>
      <c r="DM180" s="98">
        <f t="shared" si="971"/>
        <v>23455.852724711011</v>
      </c>
      <c r="DN180" s="98">
        <f t="shared" si="972"/>
        <v>23083.576654245593</v>
      </c>
      <c r="DO180" s="98">
        <f t="shared" si="973"/>
        <v>22721.671551388255</v>
      </c>
      <c r="DP180" s="98">
        <f t="shared" si="974"/>
        <v>22369.773136388278</v>
      </c>
      <c r="DQ180" s="98">
        <f t="shared" si="975"/>
        <v>22027.529503689366</v>
      </c>
      <c r="DR180" s="98">
        <f t="shared" si="976"/>
        <v>21694.601049519515</v>
      </c>
      <c r="DS180" s="98">
        <f t="shared" si="977"/>
        <v>21370.66032871883</v>
      </c>
      <c r="DT180" s="98">
        <f t="shared" si="978"/>
        <v>21055.391854997437</v>
      </c>
      <c r="DU180" s="98">
        <f t="shared" si="979"/>
        <v>20748.491856597237</v>
      </c>
      <c r="DV180" s="98">
        <f t="shared" si="980"/>
        <v>20449.667997432578</v>
      </c>
      <c r="DW180" s="98">
        <f t="shared" si="981"/>
        <v>20158.639072161419</v>
      </c>
      <c r="DX180" s="98">
        <f t="shared" si="982"/>
        <v>19875.134682252861</v>
      </c>
      <c r="DY180" s="98">
        <f t="shared" si="983"/>
        <v>19598.89489893624</v>
      </c>
      <c r="DZ180" s="98">
        <f t="shared" si="984"/>
        <v>19329.669917911924</v>
      </c>
      <c r="EA180" s="98">
        <f t="shared" si="985"/>
        <v>19067.219709850298</v>
      </c>
      <c r="EB180" s="98"/>
      <c r="EC180" s="98"/>
      <c r="ED180" s="98"/>
      <c r="EE180" s="98"/>
      <c r="EF180" s="98"/>
      <c r="EG180" s="98"/>
      <c r="EH180" s="98"/>
      <c r="EI180" s="98"/>
      <c r="EJ180" s="98"/>
      <c r="EK180" s="98"/>
      <c r="EL180" s="98"/>
      <c r="EM180" s="98"/>
      <c r="EN180" s="98"/>
      <c r="EO180" s="98"/>
      <c r="EP180" s="98"/>
      <c r="EU180" s="94"/>
      <c r="EV180" s="94"/>
      <c r="EW180" s="94"/>
      <c r="EX180" s="94"/>
      <c r="EY180" s="99"/>
      <c r="EZ180" s="99"/>
      <c r="FA180" s="99"/>
      <c r="FB180" s="99"/>
      <c r="FC180" s="99"/>
      <c r="FD180" s="99"/>
      <c r="FE180" s="99"/>
      <c r="FF180" s="99"/>
      <c r="FG180" s="99"/>
      <c r="FH180" s="99"/>
      <c r="FI180" s="99"/>
      <c r="FJ180" s="99"/>
      <c r="FK180" s="99"/>
      <c r="FL180" s="99"/>
      <c r="FM180" s="99"/>
      <c r="FN180" s="99"/>
      <c r="FO180" s="99"/>
      <c r="FP180" s="99"/>
      <c r="FQ180" s="99"/>
      <c r="FR180" s="99"/>
      <c r="FS180" s="99"/>
      <c r="FT180" s="99"/>
      <c r="FU180" s="99"/>
      <c r="FV180" s="99"/>
      <c r="FW180" s="99"/>
      <c r="FX180" s="99"/>
      <c r="FY180" s="99"/>
      <c r="FZ180" s="99"/>
      <c r="GA180" s="99"/>
      <c r="GB180" s="99"/>
      <c r="GC180" s="99"/>
      <c r="GD180" s="99"/>
      <c r="GE180" s="99"/>
      <c r="GF180" s="99"/>
      <c r="GG180" s="99"/>
      <c r="GH180" s="99"/>
      <c r="GI180" s="99"/>
      <c r="GJ180" s="99"/>
      <c r="GK180" s="99"/>
      <c r="GL180" s="99"/>
      <c r="GM180" s="99"/>
      <c r="GN180" s="99"/>
      <c r="GO180" s="99"/>
      <c r="GP180" s="99"/>
      <c r="GQ180" s="99"/>
      <c r="GR180" s="99"/>
      <c r="GS180" s="99"/>
      <c r="GT180" s="99"/>
      <c r="GU180" s="99"/>
      <c r="GV180" s="99"/>
      <c r="GW180" s="99"/>
      <c r="GX180" s="99"/>
      <c r="GY180" s="99"/>
      <c r="GZ180" s="99"/>
      <c r="HA180" s="99"/>
      <c r="HB180" s="99"/>
      <c r="HC180" s="99"/>
      <c r="HD180" s="99"/>
      <c r="HE180" s="99"/>
      <c r="HF180" s="99"/>
      <c r="HG180" s="99"/>
      <c r="HH180" s="99"/>
      <c r="HI180" s="99"/>
      <c r="HJ180" s="99"/>
      <c r="HK180" s="99"/>
      <c r="HL180" s="99"/>
      <c r="HM180" s="99"/>
      <c r="HN180" s="99"/>
      <c r="HO180" s="99"/>
      <c r="HP180" s="99"/>
      <c r="HQ180" s="99"/>
      <c r="HR180" s="99"/>
      <c r="HS180" s="99"/>
      <c r="HT180" s="99"/>
      <c r="HU180" s="99"/>
      <c r="HV180" s="99">
        <v>12</v>
      </c>
      <c r="HW180" s="99">
        <f t="shared" si="986"/>
        <v>129244.41918172424</v>
      </c>
      <c r="HX180" s="99">
        <f t="shared" si="987"/>
        <v>122122.8149120952</v>
      </c>
      <c r="HY180" s="99">
        <f t="shared" si="988"/>
        <v>115409.74189962531</v>
      </c>
      <c r="HZ180" s="99">
        <f t="shared" si="989"/>
        <v>103882.58129671551</v>
      </c>
      <c r="IA180" s="99">
        <f t="shared" si="990"/>
        <v>99489.110933050804</v>
      </c>
      <c r="IB180" s="99">
        <f t="shared" si="991"/>
        <v>90920.127095822827</v>
      </c>
      <c r="IC180" s="99">
        <f t="shared" si="992"/>
        <v>83627.082593681509</v>
      </c>
      <c r="ID180" s="99">
        <f t="shared" si="993"/>
        <v>81433.571531201902</v>
      </c>
      <c r="IE180" s="99">
        <f t="shared" si="994"/>
        <v>75718.145231894552</v>
      </c>
      <c r="IF180" s="99">
        <f t="shared" si="995"/>
        <v>70724.502953912321</v>
      </c>
      <c r="IG180" s="99">
        <f t="shared" si="996"/>
        <v>66328.80650412204</v>
      </c>
      <c r="IH180" s="99">
        <f t="shared" si="997"/>
        <v>62432.957468691173</v>
      </c>
      <c r="II180" s="99">
        <f t="shared" si="998"/>
        <v>58958.525715325915</v>
      </c>
      <c r="IJ180" s="99">
        <f t="shared" si="999"/>
        <v>55842.228221781152</v>
      </c>
      <c r="IK180" s="99">
        <f t="shared" si="1000"/>
        <v>53032.548550598207</v>
      </c>
      <c r="IL180" s="99">
        <f t="shared" si="1001"/>
        <v>50487.192517593983</v>
      </c>
      <c r="IM180" s="99">
        <f t="shared" si="1002"/>
        <v>48171.15815776513</v>
      </c>
      <c r="IN180" s="99">
        <f t="shared" si="1003"/>
        <v>46055.259333376991</v>
      </c>
      <c r="IO180" s="99">
        <f t="shared" si="1004"/>
        <v>46055.259333376991</v>
      </c>
      <c r="IP180" s="99">
        <f t="shared" si="1005"/>
        <v>43012.671669861054</v>
      </c>
      <c r="IQ180" s="99">
        <f t="shared" si="1006"/>
        <v>41635.092535544667</v>
      </c>
      <c r="IR180" s="99">
        <f t="shared" si="1007"/>
        <v>40341.798974435187</v>
      </c>
      <c r="IS180" s="99">
        <f t="shared" si="1008"/>
        <v>39125.390290031974</v>
      </c>
      <c r="IT180" s="99">
        <f t="shared" si="1009"/>
        <v>37979.295708643396</v>
      </c>
      <c r="IU180" s="99">
        <f t="shared" si="1010"/>
        <v>36897.662859520467</v>
      </c>
      <c r="IV180" s="99">
        <f t="shared" si="1011"/>
        <v>35875.263498512744</v>
      </c>
      <c r="IW180" s="99">
        <f t="shared" si="1012"/>
        <v>34907.413493035128</v>
      </c>
      <c r="IX180" s="99">
        <f t="shared" si="1013"/>
        <v>33989.904650764751</v>
      </c>
      <c r="IY180" s="99">
        <f t="shared" si="1014"/>
        <v>33118.94642411673</v>
      </c>
      <c r="IZ180" s="99">
        <f t="shared" si="1015"/>
        <v>32291.115881984417</v>
      </c>
      <c r="JA180" s="99">
        <f t="shared" si="1016"/>
        <v>31503.314628701231</v>
      </c>
      <c r="JB180" s="99">
        <f t="shared" si="1017"/>
        <v>30752.731582619206</v>
      </c>
      <c r="JC180" s="99">
        <f t="shared" si="1018"/>
        <v>30036.810714729872</v>
      </c>
      <c r="JD180" s="99">
        <f t="shared" si="1019"/>
        <v>29353.223000459187</v>
      </c>
      <c r="JE180" s="99">
        <f t="shared" si="1020"/>
        <v>28699.841962265364</v>
      </c>
      <c r="JF180" s="99">
        <f t="shared" si="1021"/>
        <v>28074.722282554176</v>
      </c>
      <c r="JG180" s="99">
        <f t="shared" si="1022"/>
        <v>28113.722252318272</v>
      </c>
      <c r="JH180" s="99">
        <f t="shared" si="1023"/>
        <v>27189.914224475699</v>
      </c>
      <c r="JI180" s="99">
        <f t="shared" si="1024"/>
        <v>26747.659252419344</v>
      </c>
      <c r="JJ180" s="99">
        <f t="shared" si="1025"/>
        <v>26317.899618514733</v>
      </c>
      <c r="JK180" s="99">
        <f t="shared" si="1026"/>
        <v>25900.198997357518</v>
      </c>
      <c r="JL180" s="99">
        <f t="shared" si="1027"/>
        <v>25494.134793245536</v>
      </c>
      <c r="JM180" s="99">
        <f t="shared" si="1028"/>
        <v>25099.298277575948</v>
      </c>
      <c r="JN180" s="99">
        <f t="shared" si="1029"/>
        <v>24715.294605820429</v>
      </c>
      <c r="JO180" s="99">
        <f t="shared" si="1030"/>
        <v>24341.742736279626</v>
      </c>
      <c r="JP180" s="99">
        <f t="shared" si="1031"/>
        <v>23978.275269441379</v>
      </c>
      <c r="JQ180" s="99">
        <f t="shared" si="1032"/>
        <v>23624.538223866366</v>
      </c>
      <c r="JR180" s="99">
        <f t="shared" si="1033"/>
        <v>23280.190762036094</v>
      </c>
      <c r="JS180" s="99">
        <f t="shared" si="1034"/>
        <v>22944.904877467619</v>
      </c>
      <c r="JT180" s="99">
        <f t="shared" si="1035"/>
        <v>22618.365052577712</v>
      </c>
      <c r="JU180" s="99">
        <f t="shared" si="1036"/>
        <v>22300.26789522469</v>
      </c>
      <c r="JV180" s="99">
        <f t="shared" si="1037"/>
        <v>21990.321760531067</v>
      </c>
      <c r="JW180" s="99">
        <f t="shared" si="1038"/>
        <v>21688.246363462691</v>
      </c>
      <c r="JX180" s="99">
        <f t="shared" si="1039"/>
        <v>21393.772386682154</v>
      </c>
      <c r="JY180" s="99"/>
      <c r="JZ180" s="99"/>
      <c r="KA180" s="99"/>
      <c r="KI180" s="100"/>
      <c r="KJ180" s="100"/>
      <c r="KK180" s="100"/>
      <c r="KL180" s="100"/>
      <c r="KM180" s="100"/>
      <c r="KN180" s="100"/>
      <c r="KO180" s="100"/>
      <c r="KP180" s="100"/>
      <c r="KQ180" s="100"/>
      <c r="KR180" s="100"/>
      <c r="KS180" s="100"/>
      <c r="KT180" s="100"/>
      <c r="KU180" s="100"/>
      <c r="KV180" s="100"/>
      <c r="KW180" s="100"/>
      <c r="KX180" s="100"/>
      <c r="KY180" s="100"/>
      <c r="KZ180" s="100"/>
      <c r="LA180" s="100"/>
      <c r="LB180" s="100"/>
      <c r="LC180" s="100"/>
      <c r="LD180" s="100"/>
      <c r="LE180" s="100"/>
      <c r="LF180" s="100"/>
      <c r="LG180" s="100"/>
      <c r="LH180" s="100"/>
      <c r="LI180" s="100"/>
      <c r="LJ180" s="100"/>
      <c r="LK180" s="100"/>
      <c r="LL180" s="100"/>
      <c r="LM180" s="100"/>
      <c r="LN180" s="100"/>
      <c r="LO180" s="100"/>
      <c r="LP180" s="100"/>
      <c r="LQ180" s="100"/>
      <c r="LR180" s="100"/>
      <c r="LS180" s="100"/>
      <c r="LT180" s="100"/>
      <c r="LU180" s="100"/>
      <c r="LV180" s="100"/>
      <c r="LW180" s="100"/>
      <c r="LX180" s="100"/>
      <c r="LY180" s="100"/>
      <c r="LZ180" s="100"/>
      <c r="MA180" s="100"/>
      <c r="MB180" s="100"/>
      <c r="MC180" s="100"/>
      <c r="MD180" s="100"/>
      <c r="ME180" s="100"/>
      <c r="MF180" s="100"/>
      <c r="MG180" s="100"/>
      <c r="MH180" s="100"/>
      <c r="MI180" s="100"/>
      <c r="MJ180" s="100"/>
      <c r="MK180" s="100"/>
      <c r="ML180" s="100"/>
      <c r="MM180" s="100"/>
      <c r="MN180" s="100"/>
      <c r="MO180" s="100"/>
      <c r="MP180" s="100"/>
      <c r="MQ180" s="100"/>
      <c r="MR180" s="100"/>
      <c r="MS180" s="100"/>
      <c r="MT180" s="100"/>
      <c r="MU180" s="100"/>
      <c r="MV180" s="100"/>
      <c r="MW180" s="100"/>
      <c r="MX180" s="100"/>
      <c r="MY180" s="100"/>
      <c r="MZ180" s="100"/>
      <c r="NA180" s="100"/>
      <c r="NB180" s="100"/>
      <c r="NC180" s="100"/>
      <c r="ND180" s="100"/>
      <c r="NE180" s="100"/>
      <c r="NF180" s="100">
        <v>12</v>
      </c>
      <c r="NG180" s="100">
        <f t="shared" si="1040"/>
        <v>73314.887867885889</v>
      </c>
      <c r="NH180" s="100">
        <f t="shared" si="1041"/>
        <v>88492.442875375214</v>
      </c>
      <c r="NI180" s="100">
        <f t="shared" si="1042"/>
        <v>90125.885661120032</v>
      </c>
      <c r="NJ180" s="100">
        <f t="shared" si="1043"/>
        <v>80994.840090401078</v>
      </c>
      <c r="NK180" s="100">
        <f t="shared" si="1044"/>
        <v>77952.435372661741</v>
      </c>
      <c r="NL180" s="100">
        <f t="shared" si="1045"/>
        <v>71120.370546158272</v>
      </c>
      <c r="NM180" s="100">
        <f t="shared" si="1046"/>
        <v>65305.797507405769</v>
      </c>
      <c r="NN180" s="100">
        <f t="shared" si="1047"/>
        <v>70953.978561182579</v>
      </c>
      <c r="NO180" s="100">
        <f t="shared" si="1048"/>
        <v>65861.480148240124</v>
      </c>
      <c r="NP180" s="100">
        <f t="shared" si="1049"/>
        <v>61412.279137215679</v>
      </c>
      <c r="NQ180" s="100">
        <f t="shared" si="1050"/>
        <v>57496.003060662071</v>
      </c>
      <c r="NR180" s="100">
        <f t="shared" si="1051"/>
        <v>54025.220412730516</v>
      </c>
      <c r="NS180" s="100">
        <f t="shared" si="1052"/>
        <v>50930.029324910036</v>
      </c>
      <c r="NT180" s="100">
        <f t="shared" si="1053"/>
        <v>48154.028000469858</v>
      </c>
      <c r="NU180" s="100">
        <f t="shared" si="1054"/>
        <v>45651.301770318496</v>
      </c>
      <c r="NV180" s="100">
        <f t="shared" si="1055"/>
        <v>43384.155420564057</v>
      </c>
      <c r="NW180" s="100">
        <f t="shared" si="1056"/>
        <v>41321.393022413038</v>
      </c>
      <c r="NX180" s="100">
        <f t="shared" si="1057"/>
        <v>39437.002077578756</v>
      </c>
      <c r="NY180" s="100">
        <f t="shared" si="1058"/>
        <v>39437.002077578756</v>
      </c>
      <c r="NZ180" s="100">
        <f t="shared" si="1059"/>
        <v>36727.553556105828</v>
      </c>
      <c r="OA180" s="100">
        <f t="shared" si="1060"/>
        <v>35500.915441644785</v>
      </c>
      <c r="OB180" s="100">
        <f t="shared" si="1061"/>
        <v>34349.396956335266</v>
      </c>
      <c r="OC180" s="100">
        <f t="shared" si="1062"/>
        <v>33266.402121472383</v>
      </c>
      <c r="OD180" s="100">
        <f t="shared" si="1063"/>
        <v>32246.074639710652</v>
      </c>
      <c r="OE180" s="100">
        <f t="shared" si="1064"/>
        <v>31283.198501211329</v>
      </c>
      <c r="OF180" s="100">
        <f t="shared" si="1065"/>
        <v>30373.113958366746</v>
      </c>
      <c r="OG180" s="100">
        <f t="shared" si="1066"/>
        <v>29511.646211152816</v>
      </c>
      <c r="OH180" s="100">
        <f t="shared" si="1067"/>
        <v>28695.044648398907</v>
      </c>
      <c r="OI180" s="100">
        <f t="shared" si="1068"/>
        <v>27919.930891004911</v>
      </c>
      <c r="OJ180" s="100">
        <f t="shared" si="1069"/>
        <v>27183.254203489738</v>
      </c>
      <c r="OK180" s="100">
        <f t="shared" si="1070"/>
        <v>26482.253097361132</v>
      </c>
      <c r="OL180" s="100">
        <f t="shared" si="1071"/>
        <v>25814.422156960929</v>
      </c>
      <c r="OM180" s="100">
        <f t="shared" si="1072"/>
        <v>25177.483286025439</v>
      </c>
      <c r="ON180" s="100">
        <f t="shared" si="1073"/>
        <v>24569.36070930248</v>
      </c>
      <c r="OO180" s="100">
        <f t="shared" si="1074"/>
        <v>23988.159174526856</v>
      </c>
      <c r="OP180" s="100">
        <f t="shared" si="1075"/>
        <v>23432.144890863277</v>
      </c>
      <c r="OQ180" s="100">
        <f t="shared" si="1076"/>
        <v>23466.832082351073</v>
      </c>
      <c r="OR180" s="100">
        <f t="shared" si="1077"/>
        <v>22645.236502812466</v>
      </c>
      <c r="OS180" s="100">
        <f t="shared" si="1078"/>
        <v>22251.95552682308</v>
      </c>
      <c r="OT180" s="100">
        <f t="shared" si="1079"/>
        <v>21869.813843641903</v>
      </c>
      <c r="OU180" s="100">
        <f t="shared" si="1080"/>
        <v>21498.422406464506</v>
      </c>
      <c r="OV180" s="100">
        <f t="shared" si="1081"/>
        <v>21137.404415228375</v>
      </c>
      <c r="OW180" s="100">
        <f t="shared" si="1082"/>
        <v>20786.395438379885</v>
      </c>
      <c r="OX180" s="100">
        <f t="shared" si="1083"/>
        <v>20445.043427366025</v>
      </c>
      <c r="OY180" s="100">
        <f t="shared" si="1084"/>
        <v>20113.008643633959</v>
      </c>
      <c r="OZ180" s="100">
        <f t="shared" si="1085"/>
        <v>19789.963514912091</v>
      </c>
      <c r="PA180" s="100">
        <f t="shared" si="1086"/>
        <v>19475.592434961396</v>
      </c>
      <c r="PB180" s="100">
        <f t="shared" si="1087"/>
        <v>19169.591518767655</v>
      </c>
      <c r="PC180" s="100">
        <f t="shared" si="1088"/>
        <v>18871.668323246871</v>
      </c>
      <c r="PD180" s="100">
        <f t="shared" si="1089"/>
        <v>18581.541541912742</v>
      </c>
      <c r="PE180" s="100">
        <f t="shared" si="1090"/>
        <v>18298.940680569609</v>
      </c>
      <c r="PF180" s="100">
        <f t="shared" si="1091"/>
        <v>18023.605719913921</v>
      </c>
      <c r="PG180" s="100">
        <f t="shared" si="1092"/>
        <v>17755.286769922124</v>
      </c>
      <c r="PH180" s="100">
        <f t="shared" si="1093"/>
        <v>17493.743720049712</v>
      </c>
      <c r="PI180" s="100"/>
      <c r="PJ180" s="100"/>
      <c r="PK180" s="100"/>
    </row>
    <row r="181" spans="1:427" x14ac:dyDescent="0.2">
      <c r="A181" s="92"/>
      <c r="B181" s="92"/>
      <c r="C181" s="92"/>
      <c r="D181" s="98"/>
      <c r="E181" s="98"/>
      <c r="F181" s="98"/>
      <c r="G181" s="98"/>
      <c r="H181" s="98"/>
      <c r="I181" s="98"/>
      <c r="J181" s="98"/>
      <c r="K181" s="98"/>
      <c r="L181" s="98"/>
      <c r="M181" s="98"/>
      <c r="N181" s="98"/>
      <c r="O181" s="98"/>
      <c r="P181" s="98"/>
      <c r="Q181" s="98"/>
      <c r="R181" s="98"/>
      <c r="S181" s="98"/>
      <c r="T181" s="98"/>
      <c r="U181" s="98"/>
      <c r="V181" s="98"/>
      <c r="W181" s="98"/>
      <c r="X181" s="98"/>
      <c r="Y181" s="98"/>
      <c r="Z181" s="98"/>
      <c r="AA181" s="98"/>
      <c r="AB181" s="98"/>
      <c r="AC181" s="98"/>
      <c r="AD181" s="98"/>
      <c r="AE181" s="98"/>
      <c r="AF181" s="98"/>
      <c r="AG181" s="98"/>
      <c r="AH181" s="98"/>
      <c r="AI181" s="98"/>
      <c r="AJ181" s="98"/>
      <c r="AK181" s="98"/>
      <c r="AL181" s="98"/>
      <c r="AM181" s="98"/>
      <c r="AN181" s="98"/>
      <c r="AO181" s="98"/>
      <c r="AP181" s="98"/>
      <c r="AQ181" s="98"/>
      <c r="AR181" s="98"/>
      <c r="AS181" s="98"/>
      <c r="AT181" s="98"/>
      <c r="AU181" s="98"/>
      <c r="AV181" s="98"/>
      <c r="AW181" s="98"/>
      <c r="AX181" s="98"/>
      <c r="AY181" s="98"/>
      <c r="AZ181" s="98"/>
      <c r="BA181" s="98"/>
      <c r="BB181" s="98"/>
      <c r="BC181" s="98"/>
      <c r="BD181" s="98"/>
      <c r="BE181" s="98"/>
      <c r="BF181" s="98"/>
      <c r="BG181" s="98"/>
      <c r="BH181" s="98"/>
      <c r="BI181" s="98"/>
      <c r="BJ181" s="98"/>
      <c r="BK181" s="98"/>
      <c r="BL181" s="98"/>
      <c r="BM181" s="98"/>
      <c r="BN181" s="98"/>
      <c r="BO181" s="98"/>
      <c r="BP181" s="98"/>
      <c r="BQ181" s="98"/>
      <c r="BR181" s="98"/>
      <c r="BS181" s="98"/>
      <c r="BT181" s="98"/>
      <c r="BU181" s="98"/>
      <c r="BV181" s="98"/>
      <c r="BW181" s="98"/>
      <c r="BX181" s="98"/>
      <c r="BY181" s="98">
        <v>13</v>
      </c>
      <c r="BZ181" s="98">
        <f t="shared" si="932"/>
        <v>141253.80283205796</v>
      </c>
      <c r="CA181" s="98">
        <f t="shared" si="933"/>
        <v>122319.75345534731</v>
      </c>
      <c r="CB181" s="98">
        <f t="shared" si="934"/>
        <v>114771.67665957482</v>
      </c>
      <c r="CC181" s="98">
        <f t="shared" si="935"/>
        <v>103211.50880892704</v>
      </c>
      <c r="CD181" s="98">
        <f t="shared" si="936"/>
        <v>93579.231201889022</v>
      </c>
      <c r="CE181" s="98">
        <f t="shared" si="937"/>
        <v>85474.837806182913</v>
      </c>
      <c r="CF181" s="98">
        <f t="shared" si="938"/>
        <v>78587.371544584734</v>
      </c>
      <c r="CG181" s="98">
        <f t="shared" si="939"/>
        <v>72677.347037910615</v>
      </c>
      <c r="CH181" s="98">
        <f t="shared" si="940"/>
        <v>67560.082131257499</v>
      </c>
      <c r="CI181" s="98">
        <f t="shared" si="941"/>
        <v>63092.254914982434</v>
      </c>
      <c r="CJ181" s="98">
        <f t="shared" si="942"/>
        <v>59161.679442571061</v>
      </c>
      <c r="CK181" s="98">
        <f t="shared" si="943"/>
        <v>55679.701409091504</v>
      </c>
      <c r="CL181" s="98">
        <f t="shared" si="944"/>
        <v>52575.578300661917</v>
      </c>
      <c r="CM181" s="98">
        <f t="shared" si="945"/>
        <v>49792.319984018432</v>
      </c>
      <c r="CN181" s="98">
        <f t="shared" si="946"/>
        <v>47283.593222587886</v>
      </c>
      <c r="CO181" s="98">
        <f t="shared" si="947"/>
        <v>45011.400495405433</v>
      </c>
      <c r="CP181" s="98">
        <f t="shared" si="948"/>
        <v>42944.324492771295</v>
      </c>
      <c r="CQ181" s="98">
        <f t="shared" si="949"/>
        <v>41056.188522943645</v>
      </c>
      <c r="CR181" s="98">
        <f t="shared" si="950"/>
        <v>41056.188522943645</v>
      </c>
      <c r="CS181" s="98">
        <f t="shared" si="951"/>
        <v>38341.410130613913</v>
      </c>
      <c r="CT181" s="98">
        <f t="shared" si="952"/>
        <v>37112.450998758934</v>
      </c>
      <c r="CU181" s="98">
        <f t="shared" si="953"/>
        <v>35958.790582910027</v>
      </c>
      <c r="CV181" s="98">
        <f t="shared" si="954"/>
        <v>34873.803902094827</v>
      </c>
      <c r="CW181" s="98">
        <f t="shared" si="955"/>
        <v>33851.610887098745</v>
      </c>
      <c r="CX181" s="98">
        <f t="shared" si="956"/>
        <v>32886.975946739396</v>
      </c>
      <c r="CY181" s="98">
        <f t="shared" si="957"/>
        <v>31975.223128407346</v>
      </c>
      <c r="CZ181" s="98">
        <f t="shared" si="958"/>
        <v>31112.164161978184</v>
      </c>
      <c r="DA181" s="98">
        <f t="shared" si="959"/>
        <v>30294.037192747128</v>
      </c>
      <c r="DB181" s="98">
        <f t="shared" si="960"/>
        <v>29517.454419529353</v>
      </c>
      <c r="DC181" s="98">
        <f t="shared" si="961"/>
        <v>28779.357181622614</v>
      </c>
      <c r="DD181" s="98">
        <f t="shared" si="962"/>
        <v>28076.977300786919</v>
      </c>
      <c r="DE181" s="98">
        <f t="shared" si="963"/>
        <v>27407.803695567487</v>
      </c>
      <c r="DF181" s="98">
        <f t="shared" si="964"/>
        <v>26769.553455892667</v>
      </c>
      <c r="DG181" s="98">
        <f t="shared" si="965"/>
        <v>26160.146704270348</v>
      </c>
      <c r="DH181" s="98">
        <f t="shared" si="966"/>
        <v>25577.684682613773</v>
      </c>
      <c r="DI181" s="98">
        <f t="shared" si="967"/>
        <v>25020.430595875972</v>
      </c>
      <c r="DJ181" s="98">
        <f t="shared" si="968"/>
        <v>25054.189045479776</v>
      </c>
      <c r="DK181" s="98">
        <f t="shared" si="969"/>
        <v>24229.975108183975</v>
      </c>
      <c r="DL181" s="98">
        <f t="shared" si="970"/>
        <v>23835.448708767413</v>
      </c>
      <c r="DM181" s="98">
        <f t="shared" si="971"/>
        <v>23452.098761455953</v>
      </c>
      <c r="DN181" s="98">
        <f t="shared" si="972"/>
        <v>23079.532685022888</v>
      </c>
      <c r="DO181" s="98">
        <f t="shared" si="973"/>
        <v>22717.370480768604</v>
      </c>
      <c r="DP181" s="98">
        <f t="shared" si="974"/>
        <v>22365.244822114117</v>
      </c>
      <c r="DQ181" s="98">
        <f t="shared" si="975"/>
        <v>22022.801039947593</v>
      </c>
      <c r="DR181" s="98">
        <f t="shared" si="976"/>
        <v>21689.697023249559</v>
      </c>
      <c r="DS181" s="98">
        <f t="shared" si="977"/>
        <v>21365.60305152701</v>
      </c>
      <c r="DT181" s="98">
        <f t="shared" si="978"/>
        <v>21050.201573017359</v>
      </c>
      <c r="DU181" s="98">
        <f t="shared" si="979"/>
        <v>20743.186940420896</v>
      </c>
      <c r="DV181" s="98">
        <f t="shared" si="980"/>
        <v>20444.2651140384</v>
      </c>
      <c r="DW181" s="98">
        <f t="shared" si="981"/>
        <v>20153.153340582932</v>
      </c>
      <c r="DX181" s="98">
        <f t="shared" si="982"/>
        <v>19869.579814564662</v>
      </c>
      <c r="DY181" s="98">
        <f t="shared" si="983"/>
        <v>19593.28332798156</v>
      </c>
      <c r="DZ181" s="98">
        <f t="shared" si="984"/>
        <v>19324.012913057453</v>
      </c>
      <c r="EA181" s="98">
        <f t="shared" si="985"/>
        <v>19061.527481928166</v>
      </c>
      <c r="EB181" s="98"/>
      <c r="EC181" s="98"/>
      <c r="ED181" s="98"/>
      <c r="EE181" s="98"/>
      <c r="EF181" s="98"/>
      <c r="EG181" s="98"/>
      <c r="EH181" s="98"/>
      <c r="EI181" s="98"/>
      <c r="EJ181" s="98"/>
      <c r="EK181" s="98"/>
      <c r="EL181" s="98"/>
      <c r="EM181" s="98"/>
      <c r="EN181" s="98"/>
      <c r="EO181" s="98"/>
      <c r="EP181" s="98"/>
      <c r="EU181" s="94"/>
      <c r="EV181" s="94"/>
      <c r="EW181" s="94"/>
      <c r="EX181" s="94"/>
      <c r="EY181" s="99"/>
      <c r="EZ181" s="99"/>
      <c r="FA181" s="99"/>
      <c r="FB181" s="99"/>
      <c r="FC181" s="99"/>
      <c r="FD181" s="99"/>
      <c r="FE181" s="99"/>
      <c r="FF181" s="99"/>
      <c r="FG181" s="99"/>
      <c r="FH181" s="99"/>
      <c r="FI181" s="99"/>
      <c r="FJ181" s="99"/>
      <c r="FK181" s="99"/>
      <c r="FL181" s="99"/>
      <c r="FM181" s="99"/>
      <c r="FN181" s="99"/>
      <c r="FO181" s="99"/>
      <c r="FP181" s="99"/>
      <c r="FQ181" s="99"/>
      <c r="FR181" s="99"/>
      <c r="FS181" s="99"/>
      <c r="FT181" s="99"/>
      <c r="FU181" s="99"/>
      <c r="FV181" s="99"/>
      <c r="FW181" s="99"/>
      <c r="FX181" s="99"/>
      <c r="FY181" s="99"/>
      <c r="FZ181" s="99"/>
      <c r="GA181" s="99"/>
      <c r="GB181" s="99"/>
      <c r="GC181" s="99"/>
      <c r="GD181" s="99"/>
      <c r="GE181" s="99"/>
      <c r="GF181" s="99"/>
      <c r="GG181" s="99"/>
      <c r="GH181" s="99"/>
      <c r="GI181" s="99"/>
      <c r="GJ181" s="99"/>
      <c r="GK181" s="99"/>
      <c r="GL181" s="99"/>
      <c r="GM181" s="99"/>
      <c r="GN181" s="99"/>
      <c r="GO181" s="99"/>
      <c r="GP181" s="99"/>
      <c r="GQ181" s="99"/>
      <c r="GR181" s="99"/>
      <c r="GS181" s="99"/>
      <c r="GT181" s="99"/>
      <c r="GU181" s="99"/>
      <c r="GV181" s="99"/>
      <c r="GW181" s="99"/>
      <c r="GX181" s="99"/>
      <c r="GY181" s="99"/>
      <c r="GZ181" s="99"/>
      <c r="HA181" s="99"/>
      <c r="HB181" s="99"/>
      <c r="HC181" s="99"/>
      <c r="HD181" s="99"/>
      <c r="HE181" s="99"/>
      <c r="HF181" s="99"/>
      <c r="HG181" s="99"/>
      <c r="HH181" s="99"/>
      <c r="HI181" s="99"/>
      <c r="HJ181" s="99"/>
      <c r="HK181" s="99"/>
      <c r="HL181" s="99"/>
      <c r="HM181" s="99"/>
      <c r="HN181" s="99"/>
      <c r="HO181" s="99"/>
      <c r="HP181" s="99"/>
      <c r="HQ181" s="99"/>
      <c r="HR181" s="99"/>
      <c r="HS181" s="99"/>
      <c r="HT181" s="99"/>
      <c r="HU181" s="99"/>
      <c r="HV181" s="99">
        <v>13</v>
      </c>
      <c r="HW181" s="99">
        <f t="shared" si="986"/>
        <v>130520.66054415285</v>
      </c>
      <c r="HX181" s="99">
        <f t="shared" si="987"/>
        <v>122798.17641808535</v>
      </c>
      <c r="HY181" s="99">
        <f t="shared" si="988"/>
        <v>115898.34531889873</v>
      </c>
      <c r="HZ181" s="99">
        <f t="shared" si="989"/>
        <v>104224.69582196919</v>
      </c>
      <c r="IA181" s="99">
        <f t="shared" si="990"/>
        <v>99747.743130514064</v>
      </c>
      <c r="IB181" s="99">
        <f t="shared" si="991"/>
        <v>91109.128127154108</v>
      </c>
      <c r="IC181" s="99">
        <f t="shared" si="992"/>
        <v>88176.481148109029</v>
      </c>
      <c r="ID181" s="99">
        <f t="shared" si="993"/>
        <v>81545.324586243805</v>
      </c>
      <c r="IE181" s="99">
        <f t="shared" si="994"/>
        <v>75803.658925427211</v>
      </c>
      <c r="IF181" s="99">
        <f t="shared" si="995"/>
        <v>70790.67433813402</v>
      </c>
      <c r="IG181" s="99">
        <f t="shared" si="996"/>
        <v>66380.496122061799</v>
      </c>
      <c r="IH181" s="99">
        <f t="shared" si="997"/>
        <v>62473.652511023676</v>
      </c>
      <c r="II181" s="99">
        <f t="shared" si="998"/>
        <v>58990.769098940502</v>
      </c>
      <c r="IJ181" s="99">
        <f t="shared" si="999"/>
        <v>55867.901904577106</v>
      </c>
      <c r="IK181" s="99">
        <f t="shared" si="1000"/>
        <v>53053.064181450827</v>
      </c>
      <c r="IL181" s="99">
        <f t="shared" si="1001"/>
        <v>50503.622009821411</v>
      </c>
      <c r="IM181" s="99">
        <f t="shared" si="1002"/>
        <v>48184.324588421172</v>
      </c>
      <c r="IN181" s="99">
        <f t="shared" si="1003"/>
        <v>46065.801186043223</v>
      </c>
      <c r="IO181" s="99">
        <f t="shared" si="1004"/>
        <v>46065.801186043223</v>
      </c>
      <c r="IP181" s="99">
        <f t="shared" si="1005"/>
        <v>43019.769730509048</v>
      </c>
      <c r="IQ181" s="99">
        <f t="shared" si="1006"/>
        <v>41640.854904984844</v>
      </c>
      <c r="IR181" s="99">
        <f t="shared" si="1007"/>
        <v>40346.42662840469</v>
      </c>
      <c r="IS181" s="99">
        <f t="shared" si="1008"/>
        <v>39129.051549858203</v>
      </c>
      <c r="IT181" s="99">
        <f t="shared" si="1009"/>
        <v>37982.132123174037</v>
      </c>
      <c r="IU181" s="99">
        <f t="shared" si="1010"/>
        <v>36899.793918426367</v>
      </c>
      <c r="IV181" s="99">
        <f t="shared" si="1011"/>
        <v>35876.790430495988</v>
      </c>
      <c r="IW181" s="99">
        <f t="shared" si="1012"/>
        <v>34908.422343011691</v>
      </c>
      <c r="IX181" s="99">
        <f t="shared" si="1013"/>
        <v>33990.46878557231</v>
      </c>
      <c r="IY181" s="99">
        <f t="shared" si="1014"/>
        <v>33119.128582728968</v>
      </c>
      <c r="IZ181" s="99">
        <f t="shared" si="1015"/>
        <v>32290.969860728303</v>
      </c>
      <c r="JA181" s="99">
        <f t="shared" si="1016"/>
        <v>31502.886672500241</v>
      </c>
      <c r="JB181" s="99">
        <f t="shared" si="1017"/>
        <v>30752.061538312257</v>
      </c>
      <c r="JC181" s="99">
        <f t="shared" si="1018"/>
        <v>30035.93299093446</v>
      </c>
      <c r="JD181" s="99">
        <f t="shared" si="1019"/>
        <v>29352.167369438004</v>
      </c>
      <c r="JE181" s="99">
        <f t="shared" si="1020"/>
        <v>28698.634232209301</v>
      </c>
      <c r="JF181" s="99">
        <f t="shared" si="1021"/>
        <v>28073.384863154301</v>
      </c>
      <c r="JG181" s="99">
        <f t="shared" si="1022"/>
        <v>28111.262466598393</v>
      </c>
      <c r="JH181" s="99">
        <f t="shared" si="1023"/>
        <v>27186.479218659621</v>
      </c>
      <c r="JI181" s="99">
        <f t="shared" si="1024"/>
        <v>26743.813317804928</v>
      </c>
      <c r="JJ181" s="99">
        <f t="shared" si="1025"/>
        <v>26313.68760246579</v>
      </c>
      <c r="JK181" s="99">
        <f t="shared" si="1026"/>
        <v>25895.661589261013</v>
      </c>
      <c r="JL181" s="99">
        <f t="shared" si="1027"/>
        <v>25489.308912637029</v>
      </c>
      <c r="JM181" s="99">
        <f t="shared" si="1028"/>
        <v>25094.217425393461</v>
      </c>
      <c r="JN181" s="99">
        <f t="shared" si="1029"/>
        <v>24709.989182241661</v>
      </c>
      <c r="JO181" s="99">
        <f t="shared" si="1030"/>
        <v>24336.240328304353</v>
      </c>
      <c r="JP181" s="99">
        <f t="shared" si="1031"/>
        <v>23972.600911103636</v>
      </c>
      <c r="JQ181" s="99">
        <f t="shared" si="1032"/>
        <v>23618.714631701689</v>
      </c>
      <c r="JR181" s="99">
        <f t="shared" si="1033"/>
        <v>23274.238548187721</v>
      </c>
      <c r="JS181" s="99">
        <f t="shared" si="1034"/>
        <v>22938.842742592911</v>
      </c>
      <c r="JT181" s="99">
        <f t="shared" si="1035"/>
        <v>22612.2099605113</v>
      </c>
      <c r="JU181" s="99">
        <f t="shared" si="1036"/>
        <v>22294.035231167323</v>
      </c>
      <c r="JV181" s="99">
        <f t="shared" si="1037"/>
        <v>21984.02547436229</v>
      </c>
      <c r="JW181" s="99">
        <f t="shared" si="1038"/>
        <v>21681.899099619895</v>
      </c>
      <c r="JX181" s="99">
        <f t="shared" si="1039"/>
        <v>21387.38560190743</v>
      </c>
      <c r="JY181" s="99"/>
      <c r="JZ181" s="99"/>
      <c r="KA181" s="99"/>
      <c r="KI181" s="100"/>
      <c r="KJ181" s="100"/>
      <c r="KK181" s="100"/>
      <c r="KL181" s="100"/>
      <c r="KM181" s="100"/>
      <c r="KN181" s="100"/>
      <c r="KO181" s="100"/>
      <c r="KP181" s="100"/>
      <c r="KQ181" s="100"/>
      <c r="KR181" s="100"/>
      <c r="KS181" s="100"/>
      <c r="KT181" s="100"/>
      <c r="KU181" s="100"/>
      <c r="KV181" s="100"/>
      <c r="KW181" s="100"/>
      <c r="KX181" s="100"/>
      <c r="KY181" s="100"/>
      <c r="KZ181" s="100"/>
      <c r="LA181" s="100"/>
      <c r="LB181" s="100"/>
      <c r="LC181" s="100"/>
      <c r="LD181" s="100"/>
      <c r="LE181" s="100"/>
      <c r="LF181" s="100"/>
      <c r="LG181" s="100"/>
      <c r="LH181" s="100"/>
      <c r="LI181" s="100"/>
      <c r="LJ181" s="100"/>
      <c r="LK181" s="100"/>
      <c r="LL181" s="100"/>
      <c r="LM181" s="100"/>
      <c r="LN181" s="100"/>
      <c r="LO181" s="100"/>
      <c r="LP181" s="100"/>
      <c r="LQ181" s="100"/>
      <c r="LR181" s="100"/>
      <c r="LS181" s="100"/>
      <c r="LT181" s="100"/>
      <c r="LU181" s="100"/>
      <c r="LV181" s="100"/>
      <c r="LW181" s="100"/>
      <c r="LX181" s="100"/>
      <c r="LY181" s="100"/>
      <c r="LZ181" s="100"/>
      <c r="MA181" s="100"/>
      <c r="MB181" s="100"/>
      <c r="MC181" s="100"/>
      <c r="MD181" s="100"/>
      <c r="ME181" s="100"/>
      <c r="MF181" s="100"/>
      <c r="MG181" s="100"/>
      <c r="MH181" s="100"/>
      <c r="MI181" s="100"/>
      <c r="MJ181" s="100"/>
      <c r="MK181" s="100"/>
      <c r="ML181" s="100"/>
      <c r="MM181" s="100"/>
      <c r="MN181" s="100"/>
      <c r="MO181" s="100"/>
      <c r="MP181" s="100"/>
      <c r="MQ181" s="100"/>
      <c r="MR181" s="100"/>
      <c r="MS181" s="100"/>
      <c r="MT181" s="100"/>
      <c r="MU181" s="100"/>
      <c r="MV181" s="100"/>
      <c r="MW181" s="100"/>
      <c r="MX181" s="100"/>
      <c r="MY181" s="100"/>
      <c r="MZ181" s="100"/>
      <c r="NA181" s="100"/>
      <c r="NB181" s="100"/>
      <c r="NC181" s="100"/>
      <c r="ND181" s="100"/>
      <c r="NE181" s="100"/>
      <c r="NF181" s="100">
        <v>13</v>
      </c>
      <c r="NG181" s="100">
        <f t="shared" si="1040"/>
        <v>74046.0707498954</v>
      </c>
      <c r="NH181" s="100">
        <f t="shared" si="1041"/>
        <v>88988.098682308249</v>
      </c>
      <c r="NI181" s="100">
        <f t="shared" si="1042"/>
        <v>90512.929141514236</v>
      </c>
      <c r="NJ181" s="100">
        <f t="shared" si="1043"/>
        <v>81265.83704818663</v>
      </c>
      <c r="NK181" s="100">
        <f t="shared" si="1044"/>
        <v>78158.646282506888</v>
      </c>
      <c r="NL181" s="100">
        <f t="shared" si="1045"/>
        <v>71271.05907308821</v>
      </c>
      <c r="NM181" s="100">
        <f t="shared" si="1046"/>
        <v>76962.202778197054</v>
      </c>
      <c r="NN181" s="100">
        <f t="shared" si="1047"/>
        <v>71053.553495447733</v>
      </c>
      <c r="NO181" s="100">
        <f t="shared" si="1048"/>
        <v>65937.672129057188</v>
      </c>
      <c r="NP181" s="100">
        <f t="shared" si="1049"/>
        <v>61471.234792914773</v>
      </c>
      <c r="NQ181" s="100">
        <f t="shared" si="1050"/>
        <v>57542.054044756376</v>
      </c>
      <c r="NR181" s="100">
        <f t="shared" si="1051"/>
        <v>54061.474429006958</v>
      </c>
      <c r="NS181" s="100">
        <f t="shared" si="1052"/>
        <v>50958.752533480809</v>
      </c>
      <c r="NT181" s="100">
        <f t="shared" si="1053"/>
        <v>48176.897514231503</v>
      </c>
      <c r="NU181" s="100">
        <f t="shared" si="1054"/>
        <v>45669.575565648585</v>
      </c>
      <c r="NV181" s="100">
        <f t="shared" si="1055"/>
        <v>43398.788706163563</v>
      </c>
      <c r="NW181" s="100">
        <f t="shared" si="1056"/>
        <v>41333.119249544354</v>
      </c>
      <c r="NX181" s="100">
        <f t="shared" si="1057"/>
        <v>39446.390193463107</v>
      </c>
      <c r="NY181" s="100">
        <f t="shared" si="1058"/>
        <v>39446.390193463107</v>
      </c>
      <c r="NZ181" s="100">
        <f t="shared" si="1059"/>
        <v>36733.874068761892</v>
      </c>
      <c r="OA181" s="100">
        <f t="shared" si="1060"/>
        <v>35506.046276119487</v>
      </c>
      <c r="OB181" s="100">
        <f t="shared" si="1061"/>
        <v>34353.517184464872</v>
      </c>
      <c r="OC181" s="100">
        <f t="shared" si="1062"/>
        <v>33269.661716087372</v>
      </c>
      <c r="OD181" s="100">
        <f t="shared" si="1063"/>
        <v>32248.599716426404</v>
      </c>
      <c r="OE181" s="100">
        <f t="shared" si="1064"/>
        <v>31285.095518744907</v>
      </c>
      <c r="OF181" s="100">
        <f t="shared" si="1065"/>
        <v>30374.473103330212</v>
      </c>
      <c r="OG181" s="100">
        <f t="shared" si="1066"/>
        <v>29512.544140279206</v>
      </c>
      <c r="OH181" s="100">
        <f t="shared" si="1067"/>
        <v>28695.546721480805</v>
      </c>
      <c r="OI181" s="100">
        <f t="shared" si="1068"/>
        <v>27920.092997908145</v>
      </c>
      <c r="OJ181" s="100">
        <f t="shared" si="1069"/>
        <v>27183.124265892478</v>
      </c>
      <c r="OK181" s="100">
        <f t="shared" si="1070"/>
        <v>26481.87230851351</v>
      </c>
      <c r="OL181" s="100">
        <f t="shared" si="1071"/>
        <v>25813.826009416072</v>
      </c>
      <c r="OM181" s="100">
        <f t="shared" si="1072"/>
        <v>25176.702426971642</v>
      </c>
      <c r="ON181" s="100">
        <f t="shared" si="1073"/>
        <v>24568.421655097169</v>
      </c>
      <c r="OO181" s="100">
        <f t="shared" si="1074"/>
        <v>23987.084909753161</v>
      </c>
      <c r="OP181" s="100">
        <f t="shared" si="1075"/>
        <v>23430.955372292752</v>
      </c>
      <c r="OQ181" s="100">
        <f t="shared" si="1076"/>
        <v>23464.644304189827</v>
      </c>
      <c r="OR181" s="100">
        <f t="shared" si="1077"/>
        <v>22642.181771546035</v>
      </c>
      <c r="OS181" s="100">
        <f t="shared" si="1078"/>
        <v>22248.535604152879</v>
      </c>
      <c r="OT181" s="100">
        <f t="shared" si="1079"/>
        <v>21866.068663943981</v>
      </c>
      <c r="OU181" s="100">
        <f t="shared" si="1080"/>
        <v>21494.388199851375</v>
      </c>
      <c r="OV181" s="100">
        <f t="shared" si="1081"/>
        <v>21133.114053392419</v>
      </c>
      <c r="OW181" s="100">
        <f t="shared" si="1082"/>
        <v>20781.87874757819</v>
      </c>
      <c r="OX181" s="100">
        <f t="shared" si="1083"/>
        <v>20440.32747162578</v>
      </c>
      <c r="OY181" s="100">
        <f t="shared" si="1084"/>
        <v>20108.117980996361</v>
      </c>
      <c r="OZ181" s="100">
        <f t="shared" si="1085"/>
        <v>19784.920429285601</v>
      </c>
      <c r="PA181" s="100">
        <f t="shared" si="1086"/>
        <v>19470.41714592401</v>
      </c>
      <c r="PB181" s="100">
        <f t="shared" si="1087"/>
        <v>19164.302371442758</v>
      </c>
      <c r="PC181" s="100">
        <f t="shared" si="1088"/>
        <v>18866.281960178803</v>
      </c>
      <c r="PD181" s="100">
        <f t="shared" si="1089"/>
        <v>18576.073058685677</v>
      </c>
      <c r="PE181" s="100">
        <f t="shared" si="1090"/>
        <v>18293.40376674624</v>
      </c>
      <c r="PF181" s="100">
        <f t="shared" si="1091"/>
        <v>18018.012786718198</v>
      </c>
      <c r="PG181" s="100">
        <f t="shared" si="1092"/>
        <v>17749.64906595158</v>
      </c>
      <c r="PH181" s="100">
        <f t="shared" si="1093"/>
        <v>17488.071436177139</v>
      </c>
      <c r="PI181" s="100"/>
      <c r="PJ181" s="100"/>
      <c r="PK181" s="100"/>
    </row>
    <row r="182" spans="1:427" x14ac:dyDescent="0.2">
      <c r="A182" s="92"/>
      <c r="B182" s="92"/>
      <c r="C182" s="92"/>
      <c r="D182" s="98"/>
      <c r="E182" s="98"/>
      <c r="F182" s="98"/>
      <c r="G182" s="98"/>
      <c r="H182" s="98"/>
      <c r="I182" s="98"/>
      <c r="J182" s="98"/>
      <c r="K182" s="98"/>
      <c r="L182" s="98"/>
      <c r="M182" s="98"/>
      <c r="N182" s="98"/>
      <c r="O182" s="98"/>
      <c r="P182" s="98"/>
      <c r="Q182" s="98"/>
      <c r="R182" s="98"/>
      <c r="S182" s="98"/>
      <c r="T182" s="98"/>
      <c r="U182" s="98"/>
      <c r="V182" s="98"/>
      <c r="W182" s="98"/>
      <c r="X182" s="98"/>
      <c r="Y182" s="98"/>
      <c r="Z182" s="98"/>
      <c r="AA182" s="98"/>
      <c r="AB182" s="98"/>
      <c r="AC182" s="98"/>
      <c r="AD182" s="98"/>
      <c r="AE182" s="98"/>
      <c r="AF182" s="98"/>
      <c r="AG182" s="98"/>
      <c r="AH182" s="98"/>
      <c r="AI182" s="98"/>
      <c r="AJ182" s="98"/>
      <c r="AK182" s="98"/>
      <c r="AL182" s="98"/>
      <c r="AM182" s="98"/>
      <c r="AN182" s="98"/>
      <c r="AO182" s="98"/>
      <c r="AP182" s="98"/>
      <c r="AQ182" s="98"/>
      <c r="AR182" s="98"/>
      <c r="AS182" s="98"/>
      <c r="AT182" s="98"/>
      <c r="AU182" s="98"/>
      <c r="AV182" s="98"/>
      <c r="AW182" s="98"/>
      <c r="AX182" s="98"/>
      <c r="AY182" s="98"/>
      <c r="AZ182" s="98"/>
      <c r="BA182" s="98"/>
      <c r="BB182" s="98"/>
      <c r="BC182" s="98"/>
      <c r="BD182" s="98"/>
      <c r="BE182" s="98"/>
      <c r="BF182" s="98"/>
      <c r="BG182" s="98"/>
      <c r="BH182" s="98"/>
      <c r="BI182" s="98"/>
      <c r="BJ182" s="98"/>
      <c r="BK182" s="98"/>
      <c r="BL182" s="98"/>
      <c r="BM182" s="98"/>
      <c r="BN182" s="98"/>
      <c r="BO182" s="98"/>
      <c r="BP182" s="98"/>
      <c r="BQ182" s="98"/>
      <c r="BR182" s="98"/>
      <c r="BS182" s="98"/>
      <c r="BT182" s="98"/>
      <c r="BU182" s="98"/>
      <c r="BV182" s="98"/>
      <c r="BW182" s="98"/>
      <c r="BX182" s="98"/>
      <c r="BY182" s="98">
        <v>14</v>
      </c>
      <c r="BZ182" s="98">
        <f t="shared" si="932"/>
        <v>142600.98989311833</v>
      </c>
      <c r="CA182" s="98">
        <f t="shared" si="933"/>
        <v>122957.07368968584</v>
      </c>
      <c r="CB182" s="98">
        <f t="shared" si="934"/>
        <v>115224.1411799179</v>
      </c>
      <c r="CC182" s="98">
        <f t="shared" si="935"/>
        <v>103524.29894346787</v>
      </c>
      <c r="CD182" s="98">
        <f t="shared" si="936"/>
        <v>93800.35824810245</v>
      </c>
      <c r="CE182" s="98">
        <f t="shared" si="937"/>
        <v>85634.25302670167</v>
      </c>
      <c r="CF182" s="98">
        <f t="shared" si="938"/>
        <v>78704.237073926561</v>
      </c>
      <c r="CG182" s="98">
        <f t="shared" si="939"/>
        <v>72764.232944319636</v>
      </c>
      <c r="CH182" s="98">
        <f t="shared" si="940"/>
        <v>67625.431290824345</v>
      </c>
      <c r="CI182" s="98">
        <f t="shared" si="941"/>
        <v>63141.863041899713</v>
      </c>
      <c r="CJ182" s="98">
        <f t="shared" si="942"/>
        <v>59199.604929903777</v>
      </c>
      <c r="CK182" s="98">
        <f t="shared" si="943"/>
        <v>55708.837796255531</v>
      </c>
      <c r="CL182" s="98">
        <f t="shared" si="944"/>
        <v>52598.022544761916</v>
      </c>
      <c r="CM182" s="98">
        <f t="shared" si="945"/>
        <v>49809.614351140059</v>
      </c>
      <c r="CN182" s="98">
        <f t="shared" si="946"/>
        <v>47296.887271412284</v>
      </c>
      <c r="CO182" s="98">
        <f t="shared" si="947"/>
        <v>45021.561508537488</v>
      </c>
      <c r="CP182" s="98">
        <f t="shared" si="948"/>
        <v>42952.014016592519</v>
      </c>
      <c r="CQ182" s="98">
        <f t="shared" si="949"/>
        <v>41061.91623213725</v>
      </c>
      <c r="CR182" s="98">
        <f t="shared" si="950"/>
        <v>41061.91623213725</v>
      </c>
      <c r="CS182" s="98">
        <f t="shared" si="951"/>
        <v>38344.575101317554</v>
      </c>
      <c r="CT182" s="98">
        <f t="shared" si="952"/>
        <v>37114.641213284587</v>
      </c>
      <c r="CU182" s="98">
        <f t="shared" si="953"/>
        <v>35960.164281720448</v>
      </c>
      <c r="CV182" s="98">
        <f t="shared" si="954"/>
        <v>34874.492777401603</v>
      </c>
      <c r="CW182" s="98">
        <f t="shared" si="955"/>
        <v>33851.724954065619</v>
      </c>
      <c r="CX182" s="98">
        <f t="shared" si="956"/>
        <v>32886.607434587801</v>
      </c>
      <c r="CY182" s="98">
        <f t="shared" si="957"/>
        <v>31974.449606111652</v>
      </c>
      <c r="CZ182" s="98">
        <f t="shared" si="958"/>
        <v>31111.051062483872</v>
      </c>
      <c r="DA182" s="98">
        <f t="shared" si="959"/>
        <v>30292.639861734831</v>
      </c>
      <c r="DB182" s="98">
        <f t="shared" si="960"/>
        <v>29515.819786227727</v>
      </c>
      <c r="DC182" s="98">
        <f t="shared" si="961"/>
        <v>28777.525127569694</v>
      </c>
      <c r="DD182" s="98">
        <f t="shared" si="962"/>
        <v>28074.981785967946</v>
      </c>
      <c r="DE182" s="98">
        <f t="shared" si="963"/>
        <v>27405.673688719617</v>
      </c>
      <c r="DF182" s="98">
        <f t="shared" si="964"/>
        <v>26767.313706012821</v>
      </c>
      <c r="DG182" s="98">
        <f t="shared" si="965"/>
        <v>26157.818382790687</v>
      </c>
      <c r="DH182" s="98">
        <f t="shared" si="966"/>
        <v>25575.285919799215</v>
      </c>
      <c r="DI182" s="98">
        <f t="shared" si="967"/>
        <v>25017.976930361161</v>
      </c>
      <c r="DJ182" s="98">
        <f t="shared" si="968"/>
        <v>25050.732641864521</v>
      </c>
      <c r="DK182" s="98">
        <f t="shared" si="969"/>
        <v>24225.737962474519</v>
      </c>
      <c r="DL182" s="98">
        <f t="shared" si="970"/>
        <v>23830.886525793736</v>
      </c>
      <c r="DM182" s="98">
        <f t="shared" si="971"/>
        <v>23447.249636156648</v>
      </c>
      <c r="DN182" s="98">
        <f t="shared" si="972"/>
        <v>23074.431099712048</v>
      </c>
      <c r="DO182" s="98">
        <f t="shared" si="973"/>
        <v>22712.047647214265</v>
      </c>
      <c r="DP182" s="98">
        <f t="shared" si="974"/>
        <v>22359.728990686664</v>
      </c>
      <c r="DQ182" s="98">
        <f t="shared" si="975"/>
        <v>22017.117778975364</v>
      </c>
      <c r="DR182" s="98">
        <f t="shared" si="976"/>
        <v>21683.869471444599</v>
      </c>
      <c r="DS182" s="98">
        <f t="shared" si="977"/>
        <v>21359.65214608669</v>
      </c>
      <c r="DT182" s="98">
        <f t="shared" si="978"/>
        <v>21044.146255767482</v>
      </c>
      <c r="DU182" s="98">
        <f t="shared" si="979"/>
        <v>20737.044344144273</v>
      </c>
      <c r="DV182" s="98">
        <f t="shared" si="980"/>
        <v>20438.050730928608</v>
      </c>
      <c r="DW182" s="98">
        <f t="shared" si="981"/>
        <v>20146.881174575901</v>
      </c>
      <c r="DX182" s="98">
        <f t="shared" si="982"/>
        <v>19863.262519130301</v>
      </c>
      <c r="DY182" s="98">
        <f t="shared" si="983"/>
        <v>19586.932330802221</v>
      </c>
      <c r="DZ182" s="98">
        <f t="shared" si="984"/>
        <v>19317.638528879295</v>
      </c>
      <c r="EA182" s="98">
        <f t="shared" si="985"/>
        <v>19055.139014743956</v>
      </c>
      <c r="EB182" s="98"/>
      <c r="EC182" s="98"/>
      <c r="ED182" s="98"/>
      <c r="EE182" s="98"/>
      <c r="EF182" s="98"/>
      <c r="EG182" s="98"/>
      <c r="EH182" s="98"/>
      <c r="EI182" s="98"/>
      <c r="EJ182" s="98"/>
      <c r="EK182" s="98"/>
      <c r="EL182" s="98"/>
      <c r="EM182" s="98"/>
      <c r="EN182" s="98"/>
      <c r="EO182" s="98"/>
      <c r="EP182" s="98"/>
      <c r="EU182" s="94"/>
      <c r="EV182" s="94"/>
      <c r="EW182" s="94"/>
      <c r="EX182" s="94"/>
      <c r="EY182" s="99"/>
      <c r="EZ182" s="99"/>
      <c r="FA182" s="99"/>
      <c r="FB182" s="99"/>
      <c r="FC182" s="99"/>
      <c r="FD182" s="99"/>
      <c r="FE182" s="99"/>
      <c r="FF182" s="99"/>
      <c r="FG182" s="99"/>
      <c r="FH182" s="99"/>
      <c r="FI182" s="99"/>
      <c r="FJ182" s="99"/>
      <c r="FK182" s="99"/>
      <c r="FL182" s="99"/>
      <c r="FM182" s="99"/>
      <c r="FN182" s="99"/>
      <c r="FO182" s="99"/>
      <c r="FP182" s="99"/>
      <c r="FQ182" s="99"/>
      <c r="FR182" s="99"/>
      <c r="FS182" s="99"/>
      <c r="FT182" s="99"/>
      <c r="FU182" s="99"/>
      <c r="FV182" s="99"/>
      <c r="FW182" s="99"/>
      <c r="FX182" s="99"/>
      <c r="FY182" s="99"/>
      <c r="FZ182" s="99"/>
      <c r="GA182" s="99"/>
      <c r="GB182" s="99"/>
      <c r="GC182" s="99"/>
      <c r="GD182" s="99"/>
      <c r="GE182" s="99"/>
      <c r="GF182" s="99"/>
      <c r="GG182" s="99"/>
      <c r="GH182" s="99"/>
      <c r="GI182" s="99"/>
      <c r="GJ182" s="99"/>
      <c r="GK182" s="99"/>
      <c r="GL182" s="99"/>
      <c r="GM182" s="99"/>
      <c r="GN182" s="99"/>
      <c r="GO182" s="99"/>
      <c r="GP182" s="99"/>
      <c r="GQ182" s="99"/>
      <c r="GR182" s="99"/>
      <c r="GS182" s="99"/>
      <c r="GT182" s="99"/>
      <c r="GU182" s="99"/>
      <c r="GV182" s="99"/>
      <c r="GW182" s="99"/>
      <c r="GX182" s="99"/>
      <c r="GY182" s="99"/>
      <c r="GZ182" s="99"/>
      <c r="HA182" s="99"/>
      <c r="HB182" s="99"/>
      <c r="HC182" s="99"/>
      <c r="HD182" s="99"/>
      <c r="HE182" s="99"/>
      <c r="HF182" s="99"/>
      <c r="HG182" s="99"/>
      <c r="HH182" s="99"/>
      <c r="HI182" s="99"/>
      <c r="HJ182" s="99"/>
      <c r="HK182" s="99"/>
      <c r="HL182" s="99"/>
      <c r="HM182" s="99"/>
      <c r="HN182" s="99"/>
      <c r="HO182" s="99"/>
      <c r="HP182" s="99"/>
      <c r="HQ182" s="99"/>
      <c r="HR182" s="99"/>
      <c r="HS182" s="99"/>
      <c r="HT182" s="99"/>
      <c r="HU182" s="99"/>
      <c r="HV182" s="99">
        <v>14</v>
      </c>
      <c r="HW182" s="99">
        <f t="shared" si="986"/>
        <v>117436.1093237445</v>
      </c>
      <c r="HX182" s="99">
        <f t="shared" si="987"/>
        <v>110014.22382761365</v>
      </c>
      <c r="HY182" s="99">
        <f t="shared" si="988"/>
        <v>103701.72706192611</v>
      </c>
      <c r="HZ182" s="99">
        <f t="shared" si="989"/>
        <v>98348.083996294474</v>
      </c>
      <c r="IA182" s="99">
        <f t="shared" si="990"/>
        <v>89110.340335697329</v>
      </c>
      <c r="IB182" s="99">
        <f t="shared" si="991"/>
        <v>85634.25302670167</v>
      </c>
      <c r="IC182" s="99">
        <f t="shared" si="992"/>
        <v>78704.237073926561</v>
      </c>
      <c r="ID182" s="99">
        <f t="shared" si="993"/>
        <v>72764.232944319636</v>
      </c>
      <c r="IE182" s="99">
        <f t="shared" si="994"/>
        <v>67625.431290824345</v>
      </c>
      <c r="IF182" s="99">
        <f t="shared" si="995"/>
        <v>63141.863041899713</v>
      </c>
      <c r="IG182" s="99">
        <f t="shared" si="996"/>
        <v>59199.604929903777</v>
      </c>
      <c r="IH182" s="99">
        <f t="shared" si="997"/>
        <v>55708.837796255531</v>
      </c>
      <c r="II182" s="99">
        <f t="shared" si="998"/>
        <v>52598.022544761916</v>
      </c>
      <c r="IJ182" s="99">
        <f t="shared" si="999"/>
        <v>49809.614351140059</v>
      </c>
      <c r="IK182" s="99">
        <f t="shared" si="1000"/>
        <v>47296.887271412284</v>
      </c>
      <c r="IL182" s="99">
        <f t="shared" si="1001"/>
        <v>45021.561508537488</v>
      </c>
      <c r="IM182" s="99">
        <f t="shared" si="1002"/>
        <v>42952.014016592519</v>
      </c>
      <c r="IN182" s="99">
        <f t="shared" si="1003"/>
        <v>41061.91623213725</v>
      </c>
      <c r="IO182" s="99">
        <f t="shared" si="1004"/>
        <v>41061.91623213725</v>
      </c>
      <c r="IP182" s="99">
        <f t="shared" si="1005"/>
        <v>38344.575101317554</v>
      </c>
      <c r="IQ182" s="99">
        <f t="shared" si="1006"/>
        <v>37114.641213284587</v>
      </c>
      <c r="IR182" s="99">
        <f t="shared" si="1007"/>
        <v>35960.164281720448</v>
      </c>
      <c r="IS182" s="99">
        <f t="shared" si="1008"/>
        <v>34874.492777401603</v>
      </c>
      <c r="IT182" s="99">
        <f t="shared" si="1009"/>
        <v>33851.724954065619</v>
      </c>
      <c r="IU182" s="99">
        <f t="shared" si="1010"/>
        <v>32886.607434587801</v>
      </c>
      <c r="IV182" s="99">
        <f t="shared" si="1011"/>
        <v>31974.449606111652</v>
      </c>
      <c r="IW182" s="99">
        <f t="shared" si="1012"/>
        <v>31111.051062483872</v>
      </c>
      <c r="IX182" s="99">
        <f t="shared" si="1013"/>
        <v>30292.639861734831</v>
      </c>
      <c r="IY182" s="99">
        <f t="shared" si="1014"/>
        <v>29515.819786227727</v>
      </c>
      <c r="IZ182" s="99">
        <f t="shared" si="1015"/>
        <v>28777.525127569694</v>
      </c>
      <c r="JA182" s="99">
        <f t="shared" si="1016"/>
        <v>28074.981785967946</v>
      </c>
      <c r="JB182" s="99">
        <f t="shared" si="1017"/>
        <v>27405.673688719617</v>
      </c>
      <c r="JC182" s="99">
        <f t="shared" si="1018"/>
        <v>26767.313706012821</v>
      </c>
      <c r="JD182" s="99">
        <f t="shared" si="1019"/>
        <v>26157.818382790687</v>
      </c>
      <c r="JE182" s="99">
        <f t="shared" si="1020"/>
        <v>25575.285919799215</v>
      </c>
      <c r="JF182" s="99">
        <f t="shared" si="1021"/>
        <v>25017.976930361161</v>
      </c>
      <c r="JG182" s="99">
        <f t="shared" si="1022"/>
        <v>25050.732641864521</v>
      </c>
      <c r="JH182" s="99">
        <f t="shared" si="1023"/>
        <v>24225.737962474519</v>
      </c>
      <c r="JI182" s="99">
        <f t="shared" si="1024"/>
        <v>23830.886525793736</v>
      </c>
      <c r="JJ182" s="99">
        <f t="shared" si="1025"/>
        <v>23447.249636156648</v>
      </c>
      <c r="JK182" s="99">
        <f t="shared" si="1026"/>
        <v>23074.431099712048</v>
      </c>
      <c r="JL182" s="99">
        <f t="shared" si="1027"/>
        <v>22712.047647214265</v>
      </c>
      <c r="JM182" s="99">
        <f t="shared" si="1028"/>
        <v>22359.728990686664</v>
      </c>
      <c r="JN182" s="99">
        <f t="shared" si="1029"/>
        <v>22017.117778975364</v>
      </c>
      <c r="JO182" s="99">
        <f t="shared" si="1030"/>
        <v>21683.869471444599</v>
      </c>
      <c r="JP182" s="99">
        <f t="shared" si="1031"/>
        <v>21359.65214608669</v>
      </c>
      <c r="JQ182" s="99">
        <f t="shared" si="1032"/>
        <v>21044.146255767482</v>
      </c>
      <c r="JR182" s="99">
        <f t="shared" si="1033"/>
        <v>20737.044344144273</v>
      </c>
      <c r="JS182" s="99">
        <f t="shared" si="1034"/>
        <v>20438.050730928608</v>
      </c>
      <c r="JT182" s="99">
        <f t="shared" si="1035"/>
        <v>20146.881174575901</v>
      </c>
      <c r="JU182" s="99">
        <f t="shared" si="1036"/>
        <v>19863.262519130301</v>
      </c>
      <c r="JV182" s="99">
        <f t="shared" si="1037"/>
        <v>19586.932330802221</v>
      </c>
      <c r="JW182" s="99">
        <f t="shared" si="1038"/>
        <v>19317.638528879295</v>
      </c>
      <c r="JX182" s="99">
        <f t="shared" si="1039"/>
        <v>19055.139014743956</v>
      </c>
      <c r="JY182" s="99"/>
      <c r="JZ182" s="99"/>
      <c r="KA182" s="99"/>
      <c r="KI182" s="100"/>
      <c r="KJ182" s="100"/>
      <c r="KK182" s="100"/>
      <c r="KL182" s="100"/>
      <c r="KM182" s="100"/>
      <c r="KN182" s="100"/>
      <c r="KO182" s="100"/>
      <c r="KP182" s="100"/>
      <c r="KQ182" s="100"/>
      <c r="KR182" s="100"/>
      <c r="KS182" s="100"/>
      <c r="KT182" s="100"/>
      <c r="KU182" s="100"/>
      <c r="KV182" s="100"/>
      <c r="KW182" s="100"/>
      <c r="KX182" s="100"/>
      <c r="KY182" s="100"/>
      <c r="KZ182" s="100"/>
      <c r="LA182" s="100"/>
      <c r="LB182" s="100"/>
      <c r="LC182" s="100"/>
      <c r="LD182" s="100"/>
      <c r="LE182" s="100"/>
      <c r="LF182" s="100"/>
      <c r="LG182" s="100"/>
      <c r="LH182" s="100"/>
      <c r="LI182" s="100"/>
      <c r="LJ182" s="100"/>
      <c r="LK182" s="100"/>
      <c r="LL182" s="100"/>
      <c r="LM182" s="100"/>
      <c r="LN182" s="100"/>
      <c r="LO182" s="100"/>
      <c r="LP182" s="100"/>
      <c r="LQ182" s="100"/>
      <c r="LR182" s="100"/>
      <c r="LS182" s="100"/>
      <c r="LT182" s="100"/>
      <c r="LU182" s="100"/>
      <c r="LV182" s="100"/>
      <c r="LW182" s="100"/>
      <c r="LX182" s="100"/>
      <c r="LY182" s="100"/>
      <c r="LZ182" s="100"/>
      <c r="MA182" s="100"/>
      <c r="MB182" s="100"/>
      <c r="MC182" s="100"/>
      <c r="MD182" s="100"/>
      <c r="ME182" s="100"/>
      <c r="MF182" s="100"/>
      <c r="MG182" s="100"/>
      <c r="MH182" s="100"/>
      <c r="MI182" s="100"/>
      <c r="MJ182" s="100"/>
      <c r="MK182" s="100"/>
      <c r="ML182" s="100"/>
      <c r="MM182" s="100"/>
      <c r="MN182" s="100"/>
      <c r="MO182" s="100"/>
      <c r="MP182" s="100"/>
      <c r="MQ182" s="100"/>
      <c r="MR182" s="100"/>
      <c r="MS182" s="100"/>
      <c r="MT182" s="100"/>
      <c r="MU182" s="100"/>
      <c r="MV182" s="100"/>
      <c r="MW182" s="100"/>
      <c r="MX182" s="100"/>
      <c r="MY182" s="100"/>
      <c r="MZ182" s="100"/>
      <c r="NA182" s="100"/>
      <c r="NB182" s="100"/>
      <c r="NC182" s="100"/>
      <c r="ND182" s="100"/>
      <c r="NE182" s="100"/>
      <c r="NF182" s="100">
        <v>14</v>
      </c>
      <c r="NG182" s="100">
        <f t="shared" si="1040"/>
        <v>74759.253159083426</v>
      </c>
      <c r="NH182" s="100">
        <f t="shared" si="1041"/>
        <v>89457.66538866832</v>
      </c>
      <c r="NI182" s="100">
        <f t="shared" si="1042"/>
        <v>90874.864199101939</v>
      </c>
      <c r="NJ182" s="100">
        <f t="shared" si="1043"/>
        <v>86610.79027858199</v>
      </c>
      <c r="NK182" s="100">
        <f t="shared" si="1044"/>
        <v>78346.575733230973</v>
      </c>
      <c r="NL182" s="100">
        <f t="shared" si="1045"/>
        <v>84007.691017771693</v>
      </c>
      <c r="NM182" s="100">
        <f t="shared" si="1046"/>
        <v>77079.043181644083</v>
      </c>
      <c r="NN182" s="100">
        <f t="shared" si="1047"/>
        <v>71140.417578245717</v>
      </c>
      <c r="NO182" s="100">
        <f t="shared" si="1048"/>
        <v>66003.00231112304</v>
      </c>
      <c r="NP182" s="100">
        <f t="shared" si="1049"/>
        <v>61520.8264169096</v>
      </c>
      <c r="NQ182" s="100">
        <f t="shared" si="1050"/>
        <v>57579.965197891193</v>
      </c>
      <c r="NR182" s="100">
        <f t="shared" si="1051"/>
        <v>54090.598396373709</v>
      </c>
      <c r="NS182" s="100">
        <f t="shared" si="1052"/>
        <v>50981.186058732754</v>
      </c>
      <c r="NT182" s="100">
        <f t="shared" si="1053"/>
        <v>48194.18268276201</v>
      </c>
      <c r="NU182" s="100">
        <f t="shared" si="1054"/>
        <v>45682.861781962856</v>
      </c>
      <c r="NV182" s="100">
        <f t="shared" si="1055"/>
        <v>43408.943120353237</v>
      </c>
      <c r="NW182" s="100">
        <f t="shared" si="1056"/>
        <v>41340.803293328754</v>
      </c>
      <c r="NX182" s="100">
        <f t="shared" si="1057"/>
        <v>39452.113441692294</v>
      </c>
      <c r="NY182" s="100">
        <f t="shared" si="1058"/>
        <v>39452.113441692294</v>
      </c>
      <c r="NZ182" s="100">
        <f t="shared" si="1059"/>
        <v>36737.036218187568</v>
      </c>
      <c r="OA182" s="100">
        <f t="shared" si="1060"/>
        <v>35508.234408741344</v>
      </c>
      <c r="OB182" s="100">
        <f t="shared" si="1061"/>
        <v>34354.889493661642</v>
      </c>
      <c r="OC182" s="100">
        <f t="shared" si="1062"/>
        <v>33270.349851187828</v>
      </c>
      <c r="OD182" s="100">
        <f t="shared" si="1063"/>
        <v>32248.71365343349</v>
      </c>
      <c r="OE182" s="100">
        <f t="shared" si="1064"/>
        <v>31284.72745102768</v>
      </c>
      <c r="OF182" s="100">
        <f t="shared" si="1065"/>
        <v>30373.700566960721</v>
      </c>
      <c r="OG182" s="100">
        <f t="shared" si="1066"/>
        <v>29511.432537939068</v>
      </c>
      <c r="OH182" s="100">
        <f t="shared" si="1067"/>
        <v>28694.151370953274</v>
      </c>
      <c r="OI182" s="100">
        <f t="shared" si="1068"/>
        <v>27918.460802652891</v>
      </c>
      <c r="OJ182" s="100">
        <f t="shared" si="1069"/>
        <v>27181.295083597772</v>
      </c>
      <c r="OK182" s="100">
        <f t="shared" si="1070"/>
        <v>26479.880077049736</v>
      </c>
      <c r="OL182" s="100">
        <f t="shared" si="1071"/>
        <v>25811.699676977583</v>
      </c>
      <c r="OM182" s="100">
        <f t="shared" si="1072"/>
        <v>25174.466723440251</v>
      </c>
      <c r="ON182" s="100">
        <f t="shared" si="1073"/>
        <v>24566.097734089359</v>
      </c>
      <c r="OO182" s="100">
        <f t="shared" si="1074"/>
        <v>23984.690884903328</v>
      </c>
      <c r="OP182" s="100">
        <f t="shared" si="1075"/>
        <v>23428.506766688104</v>
      </c>
      <c r="OQ182" s="100">
        <f t="shared" si="1076"/>
        <v>23461.195009814521</v>
      </c>
      <c r="OR182" s="100">
        <f t="shared" si="1077"/>
        <v>22637.953930497904</v>
      </c>
      <c r="OS182" s="100">
        <f t="shared" si="1078"/>
        <v>22243.983766481495</v>
      </c>
      <c r="OT182" s="100">
        <f t="shared" si="1079"/>
        <v>21861.230888738224</v>
      </c>
      <c r="OU182" s="100">
        <f t="shared" si="1080"/>
        <v>21489.298935123967</v>
      </c>
      <c r="OV182" s="100">
        <f t="shared" si="1081"/>
        <v>21127.804478083061</v>
      </c>
      <c r="OW182" s="100">
        <f t="shared" si="1082"/>
        <v>20776.377080630096</v>
      </c>
      <c r="OX182" s="100">
        <f t="shared" si="1083"/>
        <v>20434.659251272744</v>
      </c>
      <c r="OY182" s="100">
        <f t="shared" si="1084"/>
        <v>20102.306317123286</v>
      </c>
      <c r="OZ182" s="100">
        <f t="shared" si="1085"/>
        <v>19778.986231468076</v>
      </c>
      <c r="PA182" s="100">
        <f t="shared" si="1086"/>
        <v>19464.379329512434</v>
      </c>
      <c r="PB182" s="100">
        <f t="shared" si="1087"/>
        <v>19158.17804383496</v>
      </c>
      <c r="PC182" s="100">
        <f t="shared" si="1088"/>
        <v>18860.086589220682</v>
      </c>
      <c r="PD182" s="100">
        <f t="shared" si="1089"/>
        <v>18569.820624952383</v>
      </c>
      <c r="PE182" s="100">
        <f t="shared" si="1090"/>
        <v>18287.106901286068</v>
      </c>
      <c r="PF182" s="100">
        <f t="shared" si="1091"/>
        <v>18011.682895685764</v>
      </c>
      <c r="PG182" s="100">
        <f t="shared" si="1092"/>
        <v>17743.296443416308</v>
      </c>
      <c r="PH182" s="100">
        <f t="shared" si="1093"/>
        <v>17481.705366265411</v>
      </c>
      <c r="PI182" s="100"/>
      <c r="PJ182" s="100"/>
      <c r="PK182" s="100"/>
    </row>
    <row r="183" spans="1:427" x14ac:dyDescent="0.2">
      <c r="A183" s="92"/>
      <c r="B183" s="92"/>
      <c r="C183" s="92"/>
      <c r="D183" s="98"/>
      <c r="E183" s="98"/>
      <c r="F183" s="98"/>
      <c r="G183" s="98"/>
      <c r="H183" s="98"/>
      <c r="I183" s="98"/>
      <c r="J183" s="98"/>
      <c r="K183" s="98"/>
      <c r="L183" s="98"/>
      <c r="M183" s="98"/>
      <c r="N183" s="98"/>
      <c r="O183" s="98"/>
      <c r="P183" s="98"/>
      <c r="Q183" s="98"/>
      <c r="R183" s="98"/>
      <c r="S183" s="98"/>
      <c r="T183" s="98"/>
      <c r="U183" s="98"/>
      <c r="V183" s="98"/>
      <c r="W183" s="98"/>
      <c r="X183" s="98"/>
      <c r="Y183" s="98"/>
      <c r="Z183" s="98"/>
      <c r="AA183" s="98"/>
      <c r="AB183" s="98"/>
      <c r="AC183" s="98"/>
      <c r="AD183" s="98"/>
      <c r="AE183" s="98"/>
      <c r="AF183" s="98"/>
      <c r="AG183" s="98"/>
      <c r="AH183" s="98"/>
      <c r="AI183" s="98"/>
      <c r="AJ183" s="98"/>
      <c r="AK183" s="98"/>
      <c r="AL183" s="98"/>
      <c r="AM183" s="98"/>
      <c r="AN183" s="98"/>
      <c r="AO183" s="98"/>
      <c r="AP183" s="98"/>
      <c r="AQ183" s="98"/>
      <c r="AR183" s="98"/>
      <c r="AS183" s="98"/>
      <c r="AT183" s="98"/>
      <c r="AU183" s="98"/>
      <c r="AV183" s="98"/>
      <c r="AW183" s="98"/>
      <c r="AX183" s="98"/>
      <c r="AY183" s="98"/>
      <c r="AZ183" s="98"/>
      <c r="BA183" s="98"/>
      <c r="BB183" s="98"/>
      <c r="BC183" s="98"/>
      <c r="BD183" s="98"/>
      <c r="BE183" s="98"/>
      <c r="BF183" s="98"/>
      <c r="BG183" s="98"/>
      <c r="BH183" s="98"/>
      <c r="BI183" s="98"/>
      <c r="BJ183" s="98"/>
      <c r="BK183" s="98"/>
      <c r="BL183" s="98"/>
      <c r="BM183" s="98"/>
      <c r="BN183" s="98"/>
      <c r="BO183" s="98"/>
      <c r="BP183" s="98"/>
      <c r="BQ183" s="98"/>
      <c r="BR183" s="98"/>
      <c r="BS183" s="98"/>
      <c r="BT183" s="98"/>
      <c r="BU183" s="98"/>
      <c r="BV183" s="98"/>
      <c r="BW183" s="98"/>
      <c r="BX183" s="98"/>
      <c r="BY183" s="98">
        <v>15</v>
      </c>
      <c r="BZ183" s="98">
        <f t="shared" si="932"/>
        <v>152374.44102636364</v>
      </c>
      <c r="CA183" s="98">
        <f t="shared" si="933"/>
        <v>130059.87272006324</v>
      </c>
      <c r="CB183" s="98">
        <f t="shared" si="934"/>
        <v>115643.85983373488</v>
      </c>
      <c r="CC183" s="98">
        <f t="shared" si="935"/>
        <v>103810.24152941271</v>
      </c>
      <c r="CD183" s="98">
        <f t="shared" si="936"/>
        <v>93999.429575061033</v>
      </c>
      <c r="CE183" s="98">
        <f t="shared" si="937"/>
        <v>85775.412231142298</v>
      </c>
      <c r="CF183" s="98">
        <f t="shared" si="938"/>
        <v>78805.845861661292</v>
      </c>
      <c r="CG183" s="98">
        <f t="shared" si="939"/>
        <v>72838.239222113712</v>
      </c>
      <c r="CH183" s="98">
        <f t="shared" si="940"/>
        <v>67679.799795125044</v>
      </c>
      <c r="CI183" s="98">
        <f t="shared" si="941"/>
        <v>63182.021974823168</v>
      </c>
      <c r="CJ183" s="98">
        <f t="shared" si="942"/>
        <v>59229.328621457913</v>
      </c>
      <c r="CK183" s="98">
        <f t="shared" si="943"/>
        <v>55730.798427394344</v>
      </c>
      <c r="CL183" s="98">
        <f t="shared" si="944"/>
        <v>52614.142975205061</v>
      </c>
      <c r="CM183" s="98">
        <f t="shared" si="945"/>
        <v>49821.298603825308</v>
      </c>
      <c r="CN183" s="98">
        <f t="shared" si="946"/>
        <v>47305.174086957981</v>
      </c>
      <c r="CO183" s="98">
        <f t="shared" si="947"/>
        <v>45027.228517952863</v>
      </c>
      <c r="CP183" s="98">
        <f t="shared" si="948"/>
        <v>42955.649601299818</v>
      </c>
      <c r="CQ183" s="98">
        <f t="shared" si="949"/>
        <v>41063.9698604773</v>
      </c>
      <c r="CR183" s="98">
        <f t="shared" si="950"/>
        <v>41063.9698604773</v>
      </c>
      <c r="CS183" s="98">
        <f t="shared" si="951"/>
        <v>38344.575575955685</v>
      </c>
      <c r="CT183" s="98">
        <f t="shared" si="952"/>
        <v>37113.883693174917</v>
      </c>
      <c r="CU183" s="98">
        <f t="shared" si="953"/>
        <v>35958.785914143926</v>
      </c>
      <c r="CV183" s="98">
        <f t="shared" si="954"/>
        <v>34872.606759297574</v>
      </c>
      <c r="CW183" s="98">
        <f t="shared" si="955"/>
        <v>33849.425022948279</v>
      </c>
      <c r="CX183" s="98">
        <f t="shared" si="956"/>
        <v>32883.971442940318</v>
      </c>
      <c r="CY183" s="98">
        <f t="shared" si="957"/>
        <v>31971.542382142408</v>
      </c>
      <c r="CZ183" s="98">
        <f t="shared" si="958"/>
        <v>31107.926711756561</v>
      </c>
      <c r="DA183" s="98">
        <f t="shared" si="959"/>
        <v>30289.343628143048</v>
      </c>
      <c r="DB183" s="98">
        <f t="shared" si="960"/>
        <v>29512.389563736091</v>
      </c>
      <c r="DC183" s="98">
        <f t="shared" si="961"/>
        <v>28773.992693703727</v>
      </c>
      <c r="DD183" s="98">
        <f t="shared" si="962"/>
        <v>28071.373812487065</v>
      </c>
      <c r="DE183" s="98">
        <f t="shared" si="963"/>
        <v>27402.012573006465</v>
      </c>
      <c r="DF183" s="98">
        <f t="shared" si="964"/>
        <v>26763.618257547438</v>
      </c>
      <c r="DG183" s="98">
        <f t="shared" si="965"/>
        <v>26154.104391980247</v>
      </c>
      <c r="DH183" s="98">
        <f t="shared" si="966"/>
        <v>25571.566630906644</v>
      </c>
      <c r="DI183" s="98">
        <f t="shared" si="967"/>
        <v>25014.263435948949</v>
      </c>
      <c r="DJ183" s="98">
        <f t="shared" si="968"/>
        <v>25046.014742395695</v>
      </c>
      <c r="DK183" s="98">
        <f t="shared" si="969"/>
        <v>24220.328263218427</v>
      </c>
      <c r="DL183" s="98">
        <f t="shared" si="970"/>
        <v>23825.1931956919</v>
      </c>
      <c r="DM183" s="98">
        <f t="shared" si="971"/>
        <v>23441.308863021812</v>
      </c>
      <c r="DN183" s="98">
        <f t="shared" si="972"/>
        <v>23068.275555594482</v>
      </c>
      <c r="DO183" s="98">
        <f t="shared" si="973"/>
        <v>22705.706826226964</v>
      </c>
      <c r="DP183" s="98">
        <f t="shared" si="974"/>
        <v>22353.229513879087</v>
      </c>
      <c r="DQ183" s="98">
        <f t="shared" si="975"/>
        <v>22010.483669445581</v>
      </c>
      <c r="DR183" s="98">
        <f t="shared" si="976"/>
        <v>21677.122402593341</v>
      </c>
      <c r="DS183" s="98">
        <f t="shared" si="977"/>
        <v>21352.811665649406</v>
      </c>
      <c r="DT183" s="98">
        <f t="shared" si="978"/>
        <v>21037.229988012532</v>
      </c>
      <c r="DU183" s="98">
        <f t="shared" si="979"/>
        <v>20730.068172396979</v>
      </c>
      <c r="DV183" s="98">
        <f t="shared" si="980"/>
        <v>20431.028962371434</v>
      </c>
      <c r="DW183" s="98">
        <f t="shared" si="981"/>
        <v>20139.826689083991</v>
      </c>
      <c r="DX183" s="98">
        <f t="shared" si="982"/>
        <v>19856.186903727565</v>
      </c>
      <c r="DY183" s="98">
        <f t="shared" si="983"/>
        <v>19579.846001165381</v>
      </c>
      <c r="DZ183" s="98">
        <f t="shared" si="984"/>
        <v>19310.550839174488</v>
      </c>
      <c r="EA183" s="98">
        <f t="shared" si="985"/>
        <v>19048.058356951406</v>
      </c>
      <c r="EB183" s="98"/>
      <c r="EC183" s="98"/>
      <c r="ED183" s="98"/>
      <c r="EE183" s="98"/>
      <c r="EF183" s="98"/>
      <c r="EG183" s="98"/>
      <c r="EH183" s="98"/>
      <c r="EI183" s="98"/>
      <c r="EJ183" s="98"/>
      <c r="EK183" s="98"/>
      <c r="EL183" s="98"/>
      <c r="EM183" s="98"/>
      <c r="EN183" s="98"/>
      <c r="EO183" s="98"/>
      <c r="EP183" s="98"/>
      <c r="EU183" s="94"/>
      <c r="EV183" s="94"/>
      <c r="EW183" s="94"/>
      <c r="EX183" s="94"/>
      <c r="EY183" s="99"/>
      <c r="EZ183" s="99"/>
      <c r="FA183" s="99"/>
      <c r="FB183" s="99"/>
      <c r="FC183" s="99"/>
      <c r="FD183" s="99"/>
      <c r="FE183" s="99"/>
      <c r="FF183" s="99"/>
      <c r="FG183" s="99"/>
      <c r="FH183" s="99"/>
      <c r="FI183" s="99"/>
      <c r="FJ183" s="99"/>
      <c r="FK183" s="99"/>
      <c r="FL183" s="99"/>
      <c r="FM183" s="99"/>
      <c r="FN183" s="99"/>
      <c r="FO183" s="99"/>
      <c r="FP183" s="99"/>
      <c r="FQ183" s="99"/>
      <c r="FR183" s="99"/>
      <c r="FS183" s="99"/>
      <c r="FT183" s="99"/>
      <c r="FU183" s="99"/>
      <c r="FV183" s="99"/>
      <c r="FW183" s="99"/>
      <c r="FX183" s="99"/>
      <c r="FY183" s="99"/>
      <c r="FZ183" s="99"/>
      <c r="GA183" s="99"/>
      <c r="GB183" s="99"/>
      <c r="GC183" s="99"/>
      <c r="GD183" s="99"/>
      <c r="GE183" s="99"/>
      <c r="GF183" s="99"/>
      <c r="GG183" s="99"/>
      <c r="GH183" s="99"/>
      <c r="GI183" s="99"/>
      <c r="GJ183" s="99"/>
      <c r="GK183" s="99"/>
      <c r="GL183" s="99"/>
      <c r="GM183" s="99"/>
      <c r="GN183" s="99"/>
      <c r="GO183" s="99"/>
      <c r="GP183" s="99"/>
      <c r="GQ183" s="99"/>
      <c r="GR183" s="99"/>
      <c r="GS183" s="99"/>
      <c r="GT183" s="99"/>
      <c r="GU183" s="99"/>
      <c r="GV183" s="99"/>
      <c r="GW183" s="99"/>
      <c r="GX183" s="99"/>
      <c r="GY183" s="99"/>
      <c r="GZ183" s="99"/>
      <c r="HA183" s="99"/>
      <c r="HB183" s="99"/>
      <c r="HC183" s="99"/>
      <c r="HD183" s="99"/>
      <c r="HE183" s="99"/>
      <c r="HF183" s="99"/>
      <c r="HG183" s="99"/>
      <c r="HH183" s="99"/>
      <c r="HI183" s="99"/>
      <c r="HJ183" s="99"/>
      <c r="HK183" s="99"/>
      <c r="HL183" s="99"/>
      <c r="HM183" s="99"/>
      <c r="HN183" s="99"/>
      <c r="HO183" s="99"/>
      <c r="HP183" s="99"/>
      <c r="HQ183" s="99"/>
      <c r="HR183" s="99"/>
      <c r="HS183" s="99"/>
      <c r="HT183" s="99"/>
      <c r="HU183" s="99"/>
      <c r="HV183" s="99">
        <v>15</v>
      </c>
      <c r="HW183" s="99">
        <f t="shared" si="986"/>
        <v>135443.9475789899</v>
      </c>
      <c r="HX183" s="99">
        <f t="shared" si="987"/>
        <v>117053.88544805691</v>
      </c>
      <c r="HY183" s="99">
        <f t="shared" si="988"/>
        <v>109861.66684204813</v>
      </c>
      <c r="HZ183" s="99">
        <f t="shared" si="989"/>
        <v>98619.729452942076</v>
      </c>
      <c r="IA183" s="99">
        <f t="shared" si="990"/>
        <v>93999.429575061033</v>
      </c>
      <c r="IB183" s="99">
        <f t="shared" si="991"/>
        <v>85775.412231142298</v>
      </c>
      <c r="IC183" s="99">
        <f t="shared" si="992"/>
        <v>78805.845861661292</v>
      </c>
      <c r="ID183" s="99">
        <f t="shared" si="993"/>
        <v>72838.239222113712</v>
      </c>
      <c r="IE183" s="99">
        <f t="shared" si="994"/>
        <v>67679.799795125044</v>
      </c>
      <c r="IF183" s="99">
        <f t="shared" si="995"/>
        <v>63182.021974823168</v>
      </c>
      <c r="IG183" s="99">
        <f t="shared" si="996"/>
        <v>59229.328621457913</v>
      </c>
      <c r="IH183" s="99">
        <f t="shared" si="997"/>
        <v>55730.798427394344</v>
      </c>
      <c r="II183" s="99">
        <f t="shared" si="998"/>
        <v>52614.142975205061</v>
      </c>
      <c r="IJ183" s="99">
        <f t="shared" si="999"/>
        <v>49821.298603825308</v>
      </c>
      <c r="IK183" s="99">
        <f t="shared" si="1000"/>
        <v>47305.174086957981</v>
      </c>
      <c r="IL183" s="99">
        <f t="shared" si="1001"/>
        <v>45027.228517952863</v>
      </c>
      <c r="IM183" s="99">
        <f t="shared" si="1002"/>
        <v>42955.649601299818</v>
      </c>
      <c r="IN183" s="99">
        <f t="shared" si="1003"/>
        <v>41063.9698604773</v>
      </c>
      <c r="IO183" s="99">
        <f t="shared" si="1004"/>
        <v>41063.9698604773</v>
      </c>
      <c r="IP183" s="99">
        <f t="shared" si="1005"/>
        <v>38344.575575955685</v>
      </c>
      <c r="IQ183" s="99">
        <f t="shared" si="1006"/>
        <v>37113.883693174917</v>
      </c>
      <c r="IR183" s="99">
        <f t="shared" si="1007"/>
        <v>35958.785914143926</v>
      </c>
      <c r="IS183" s="99">
        <f t="shared" si="1008"/>
        <v>34872.606759297574</v>
      </c>
      <c r="IT183" s="99">
        <f t="shared" si="1009"/>
        <v>33849.425022948279</v>
      </c>
      <c r="IU183" s="99">
        <f t="shared" si="1010"/>
        <v>32883.971442940318</v>
      </c>
      <c r="IV183" s="99">
        <f t="shared" si="1011"/>
        <v>31971.542382142408</v>
      </c>
      <c r="IW183" s="99">
        <f t="shared" si="1012"/>
        <v>31107.926711756561</v>
      </c>
      <c r="IX183" s="99">
        <f t="shared" si="1013"/>
        <v>30289.343628143048</v>
      </c>
      <c r="IY183" s="99">
        <f t="shared" si="1014"/>
        <v>29512.389563736091</v>
      </c>
      <c r="IZ183" s="99">
        <f t="shared" si="1015"/>
        <v>28773.992693703727</v>
      </c>
      <c r="JA183" s="99">
        <f t="shared" si="1016"/>
        <v>28071.373812487065</v>
      </c>
      <c r="JB183" s="99">
        <f t="shared" si="1017"/>
        <v>27402.012573006465</v>
      </c>
      <c r="JC183" s="99">
        <f t="shared" si="1018"/>
        <v>26763.618257547438</v>
      </c>
      <c r="JD183" s="99">
        <f t="shared" si="1019"/>
        <v>26154.104391980247</v>
      </c>
      <c r="JE183" s="99">
        <f t="shared" si="1020"/>
        <v>25571.566630906644</v>
      </c>
      <c r="JF183" s="99">
        <f t="shared" si="1021"/>
        <v>25014.263435948949</v>
      </c>
      <c r="JG183" s="99">
        <f t="shared" si="1022"/>
        <v>25046.014742395695</v>
      </c>
      <c r="JH183" s="99">
        <f t="shared" si="1023"/>
        <v>24220.328263218427</v>
      </c>
      <c r="JI183" s="99">
        <f t="shared" si="1024"/>
        <v>23825.1931956919</v>
      </c>
      <c r="JJ183" s="99">
        <f t="shared" si="1025"/>
        <v>23441.308863021812</v>
      </c>
      <c r="JK183" s="99">
        <f t="shared" si="1026"/>
        <v>23068.275555594482</v>
      </c>
      <c r="JL183" s="99">
        <f t="shared" si="1027"/>
        <v>22705.706826226964</v>
      </c>
      <c r="JM183" s="99">
        <f t="shared" si="1028"/>
        <v>22353.229513879087</v>
      </c>
      <c r="JN183" s="99">
        <f t="shared" si="1029"/>
        <v>22010.483669445581</v>
      </c>
      <c r="JO183" s="99">
        <f t="shared" si="1030"/>
        <v>21677.122402593341</v>
      </c>
      <c r="JP183" s="99">
        <f t="shared" si="1031"/>
        <v>21352.811665649406</v>
      </c>
      <c r="JQ183" s="99">
        <f t="shared" si="1032"/>
        <v>21037.229988012532</v>
      </c>
      <c r="JR183" s="99">
        <f t="shared" si="1033"/>
        <v>20730.068172396979</v>
      </c>
      <c r="JS183" s="99">
        <f t="shared" si="1034"/>
        <v>20431.028962371434</v>
      </c>
      <c r="JT183" s="99">
        <f t="shared" si="1035"/>
        <v>20139.826689083991</v>
      </c>
      <c r="JU183" s="99">
        <f t="shared" si="1036"/>
        <v>19856.186903727565</v>
      </c>
      <c r="JV183" s="99">
        <f t="shared" si="1037"/>
        <v>19579.846001165381</v>
      </c>
      <c r="JW183" s="99">
        <f t="shared" si="1038"/>
        <v>19310.550839174488</v>
      </c>
      <c r="JX183" s="99">
        <f t="shared" si="1039"/>
        <v>19048.058356951406</v>
      </c>
      <c r="JY183" s="99"/>
      <c r="JZ183" s="99"/>
      <c r="KA183" s="99"/>
      <c r="KI183" s="100"/>
      <c r="KJ183" s="100"/>
      <c r="KK183" s="100"/>
      <c r="KL183" s="100"/>
      <c r="KM183" s="100"/>
      <c r="KN183" s="100"/>
      <c r="KO183" s="100"/>
      <c r="KP183" s="100"/>
      <c r="KQ183" s="100"/>
      <c r="KR183" s="100"/>
      <c r="KS183" s="100"/>
      <c r="KT183" s="100"/>
      <c r="KU183" s="100"/>
      <c r="KV183" s="100"/>
      <c r="KW183" s="100"/>
      <c r="KX183" s="100"/>
      <c r="KY183" s="100"/>
      <c r="KZ183" s="100"/>
      <c r="LA183" s="100"/>
      <c r="LB183" s="100"/>
      <c r="LC183" s="100"/>
      <c r="LD183" s="100"/>
      <c r="LE183" s="100"/>
      <c r="LF183" s="100"/>
      <c r="LG183" s="100"/>
      <c r="LH183" s="100"/>
      <c r="LI183" s="100"/>
      <c r="LJ183" s="100"/>
      <c r="LK183" s="100"/>
      <c r="LL183" s="100"/>
      <c r="LM183" s="100"/>
      <c r="LN183" s="100"/>
      <c r="LO183" s="100"/>
      <c r="LP183" s="100"/>
      <c r="LQ183" s="100"/>
      <c r="LR183" s="100"/>
      <c r="LS183" s="100"/>
      <c r="LT183" s="100"/>
      <c r="LU183" s="100"/>
      <c r="LV183" s="100"/>
      <c r="LW183" s="100"/>
      <c r="LX183" s="100"/>
      <c r="LY183" s="100"/>
      <c r="LZ183" s="100"/>
      <c r="MA183" s="100"/>
      <c r="MB183" s="100"/>
      <c r="MC183" s="100"/>
      <c r="MD183" s="100"/>
      <c r="ME183" s="100"/>
      <c r="MF183" s="100"/>
      <c r="MG183" s="100"/>
      <c r="MH183" s="100"/>
      <c r="MI183" s="100"/>
      <c r="MJ183" s="100"/>
      <c r="MK183" s="100"/>
      <c r="ML183" s="100"/>
      <c r="MM183" s="100"/>
      <c r="MN183" s="100"/>
      <c r="MO183" s="100"/>
      <c r="MP183" s="100"/>
      <c r="MQ183" s="100"/>
      <c r="MR183" s="100"/>
      <c r="MS183" s="100"/>
      <c r="MT183" s="100"/>
      <c r="MU183" s="100"/>
      <c r="MV183" s="100"/>
      <c r="MW183" s="100"/>
      <c r="MX183" s="100"/>
      <c r="MY183" s="100"/>
      <c r="MZ183" s="100"/>
      <c r="NA183" s="100"/>
      <c r="NB183" s="100"/>
      <c r="NC183" s="100"/>
      <c r="ND183" s="100"/>
      <c r="NE183" s="100"/>
      <c r="NF183" s="100">
        <v>15</v>
      </c>
      <c r="NG183" s="100">
        <f t="shared" si="1040"/>
        <v>100602.39906355695</v>
      </c>
      <c r="NH183" s="100">
        <f t="shared" si="1041"/>
        <v>102742.39103165938</v>
      </c>
      <c r="NI183" s="100">
        <f t="shared" si="1042"/>
        <v>96911.268305354533</v>
      </c>
      <c r="NJ183" s="100">
        <f t="shared" si="1043"/>
        <v>86853.811300875182</v>
      </c>
      <c r="NK183" s="100">
        <f t="shared" si="1044"/>
        <v>92371.483274436541</v>
      </c>
      <c r="NL183" s="100">
        <f t="shared" si="1045"/>
        <v>84148.824637415353</v>
      </c>
      <c r="NM183" s="100">
        <f t="shared" si="1046"/>
        <v>77180.630183801302</v>
      </c>
      <c r="NN183" s="100">
        <f t="shared" si="1047"/>
        <v>71214.405308228132</v>
      </c>
      <c r="NO183" s="100">
        <f t="shared" si="1048"/>
        <v>66057.355054425629</v>
      </c>
      <c r="NP183" s="100">
        <f t="shared" si="1049"/>
        <v>61560.972009150035</v>
      </c>
      <c r="NQ183" s="100">
        <f t="shared" si="1050"/>
        <v>57609.677667885342</v>
      </c>
      <c r="NR183" s="100">
        <f t="shared" si="1051"/>
        <v>54112.549674981376</v>
      </c>
      <c r="NS183" s="100">
        <f t="shared" si="1052"/>
        <v>50997.298796018309</v>
      </c>
      <c r="NT183" s="100">
        <f t="shared" si="1053"/>
        <v>48205.860724359438</v>
      </c>
      <c r="NU183" s="100">
        <f t="shared" si="1054"/>
        <v>45691.143717332576</v>
      </c>
      <c r="NV183" s="100">
        <f t="shared" si="1055"/>
        <v>43414.606450678562</v>
      </c>
      <c r="NW183" s="100">
        <f t="shared" si="1056"/>
        <v>41344.43628776486</v>
      </c>
      <c r="NX183" s="100">
        <f t="shared" si="1057"/>
        <v>39454.165470885157</v>
      </c>
      <c r="NY183" s="100">
        <f t="shared" si="1058"/>
        <v>39454.165470885157</v>
      </c>
      <c r="NZ183" s="100">
        <f t="shared" si="1059"/>
        <v>36737.036692402638</v>
      </c>
      <c r="OA183" s="100">
        <f t="shared" si="1060"/>
        <v>35507.47760866343</v>
      </c>
      <c r="OB183" s="100">
        <f t="shared" si="1061"/>
        <v>34353.512520421806</v>
      </c>
      <c r="OC183" s="100">
        <f t="shared" si="1062"/>
        <v>33268.465859705575</v>
      </c>
      <c r="OD183" s="100">
        <f t="shared" si="1063"/>
        <v>32246.416342860484</v>
      </c>
      <c r="OE183" s="100">
        <f t="shared" si="1064"/>
        <v>31282.094638734114</v>
      </c>
      <c r="OF183" s="100">
        <f t="shared" si="1065"/>
        <v>30370.797048938522</v>
      </c>
      <c r="OG183" s="100">
        <f t="shared" si="1066"/>
        <v>29508.31239012512</v>
      </c>
      <c r="OH183" s="100">
        <f t="shared" si="1067"/>
        <v>28690.859809936377</v>
      </c>
      <c r="OI183" s="100">
        <f t="shared" si="1068"/>
        <v>27915.03569718061</v>
      </c>
      <c r="OJ183" s="100">
        <f t="shared" si="1069"/>
        <v>27177.76818786066</v>
      </c>
      <c r="OK183" s="100">
        <f t="shared" si="1070"/>
        <v>26476.278041173122</v>
      </c>
      <c r="OL183" s="100">
        <f t="shared" si="1071"/>
        <v>25808.044878250905</v>
      </c>
      <c r="OM183" s="100">
        <f t="shared" si="1072"/>
        <v>25170.777952649412</v>
      </c>
      <c r="ON183" s="100">
        <f t="shared" si="1073"/>
        <v>24562.39076422053</v>
      </c>
      <c r="OO183" s="100">
        <f t="shared" si="1074"/>
        <v>23980.97894395937</v>
      </c>
      <c r="OP183" s="100">
        <f t="shared" si="1075"/>
        <v>23424.800932032194</v>
      </c>
      <c r="OQ183" s="100">
        <f t="shared" si="1076"/>
        <v>23456.486817368339</v>
      </c>
      <c r="OR183" s="100">
        <f t="shared" si="1077"/>
        <v>22632.556115425352</v>
      </c>
      <c r="OS183" s="100">
        <f t="shared" si="1078"/>
        <v>22238.303352125306</v>
      </c>
      <c r="OT183" s="100">
        <f t="shared" si="1079"/>
        <v>21855.304027111757</v>
      </c>
      <c r="OU183" s="100">
        <f t="shared" si="1080"/>
        <v>21483.158264036352</v>
      </c>
      <c r="OV183" s="100">
        <f t="shared" si="1081"/>
        <v>21121.479458887643</v>
      </c>
      <c r="OW183" s="100">
        <f t="shared" si="1082"/>
        <v>20769.894303024972</v>
      </c>
      <c r="OX183" s="100">
        <f t="shared" si="1083"/>
        <v>20428.04270834327</v>
      </c>
      <c r="OY183" s="100">
        <f t="shared" si="1084"/>
        <v>20095.577653529883</v>
      </c>
      <c r="OZ183" s="100">
        <f t="shared" si="1085"/>
        <v>19772.164967415327</v>
      </c>
      <c r="PA183" s="100">
        <f t="shared" si="1086"/>
        <v>19457.483062887575</v>
      </c>
      <c r="PB183" s="100">
        <f t="shared" si="1087"/>
        <v>19151.22263267525</v>
      </c>
      <c r="PC183" s="100">
        <f t="shared" si="1088"/>
        <v>18853.086316459878</v>
      </c>
      <c r="PD183" s="100">
        <f t="shared" si="1089"/>
        <v>18562.788347205355</v>
      </c>
      <c r="PE183" s="100">
        <f t="shared" si="1090"/>
        <v>18280.054183256692</v>
      </c>
      <c r="PF183" s="100">
        <f t="shared" si="1091"/>
        <v>18004.620131625281</v>
      </c>
      <c r="PG183" s="100">
        <f t="shared" si="1092"/>
        <v>17736.232966916672</v>
      </c>
      <c r="PH183" s="100">
        <f t="shared" si="1093"/>
        <v>17474.649549543057</v>
      </c>
      <c r="PI183" s="100"/>
      <c r="PJ183" s="100"/>
      <c r="PK183" s="100"/>
    </row>
    <row r="184" spans="1:427" x14ac:dyDescent="0.2">
      <c r="A184" s="92"/>
      <c r="B184" s="92"/>
      <c r="C184" s="92"/>
      <c r="D184" s="98"/>
      <c r="E184" s="98"/>
      <c r="F184" s="98"/>
      <c r="G184" s="98"/>
      <c r="H184" s="98"/>
      <c r="I184" s="98"/>
      <c r="J184" s="98"/>
      <c r="K184" s="98"/>
      <c r="L184" s="98"/>
      <c r="M184" s="98"/>
      <c r="N184" s="98"/>
      <c r="O184" s="98"/>
      <c r="P184" s="98"/>
      <c r="Q184" s="98"/>
      <c r="R184" s="98"/>
      <c r="S184" s="98"/>
      <c r="T184" s="98"/>
      <c r="U184" s="98"/>
      <c r="V184" s="98"/>
      <c r="W184" s="98"/>
      <c r="X184" s="98"/>
      <c r="Y184" s="98"/>
      <c r="Z184" s="98"/>
      <c r="AA184" s="98"/>
      <c r="AB184" s="98"/>
      <c r="AC184" s="98"/>
      <c r="AD184" s="98"/>
      <c r="AE184" s="98"/>
      <c r="AF184" s="98"/>
      <c r="AG184" s="98"/>
      <c r="AH184" s="98"/>
      <c r="AI184" s="98"/>
      <c r="AJ184" s="98"/>
      <c r="AK184" s="98"/>
      <c r="AL184" s="98"/>
      <c r="AM184" s="98"/>
      <c r="AN184" s="98"/>
      <c r="AO184" s="98"/>
      <c r="AP184" s="98"/>
      <c r="AQ184" s="98"/>
      <c r="AR184" s="98"/>
      <c r="AS184" s="98"/>
      <c r="AT184" s="98"/>
      <c r="AU184" s="98"/>
      <c r="AV184" s="98"/>
      <c r="AW184" s="98"/>
      <c r="AX184" s="98"/>
      <c r="AY184" s="98"/>
      <c r="AZ184" s="98"/>
      <c r="BA184" s="98"/>
      <c r="BB184" s="98"/>
      <c r="BC184" s="98"/>
      <c r="BD184" s="98"/>
      <c r="BE184" s="98"/>
      <c r="BF184" s="98"/>
      <c r="BG184" s="98"/>
      <c r="BH184" s="98"/>
      <c r="BI184" s="98"/>
      <c r="BJ184" s="98"/>
      <c r="BK184" s="98"/>
      <c r="BL184" s="98"/>
      <c r="BM184" s="98"/>
      <c r="BN184" s="98"/>
      <c r="BO184" s="98"/>
      <c r="BP184" s="98"/>
      <c r="BQ184" s="98"/>
      <c r="BR184" s="98"/>
      <c r="BS184" s="98"/>
      <c r="BT184" s="98"/>
      <c r="BU184" s="98"/>
      <c r="BV184" s="98"/>
      <c r="BW184" s="98"/>
      <c r="BX184" s="98"/>
      <c r="BY184" s="98">
        <v>16</v>
      </c>
      <c r="BZ184" s="98">
        <f t="shared" si="932"/>
        <v>153712.90582944095</v>
      </c>
      <c r="CA184" s="98">
        <f t="shared" si="933"/>
        <v>130649.61051294851</v>
      </c>
      <c r="CB184" s="98">
        <f t="shared" si="934"/>
        <v>116029.54615904603</v>
      </c>
      <c r="CC184" s="98">
        <f t="shared" si="935"/>
        <v>104068.54739746104</v>
      </c>
      <c r="CD184" s="98">
        <f t="shared" si="936"/>
        <v>94175.948404267241</v>
      </c>
      <c r="CE184" s="98">
        <f t="shared" si="937"/>
        <v>85897.994930614572</v>
      </c>
      <c r="CF184" s="98">
        <f t="shared" si="938"/>
        <v>78891.986600338452</v>
      </c>
      <c r="CG184" s="98">
        <f t="shared" si="939"/>
        <v>72899.223960649921</v>
      </c>
      <c r="CH184" s="98">
        <f t="shared" si="940"/>
        <v>67723.090912893647</v>
      </c>
      <c r="CI184" s="98">
        <f t="shared" si="941"/>
        <v>63212.665038366416</v>
      </c>
      <c r="CJ184" s="98">
        <f t="shared" si="942"/>
        <v>59250.804224466949</v>
      </c>
      <c r="CK184" s="98">
        <f t="shared" si="943"/>
        <v>55745.551067546017</v>
      </c>
      <c r="CL184" s="98">
        <f t="shared" si="944"/>
        <v>52623.917195770402</v>
      </c>
      <c r="CM184" s="98">
        <f t="shared" si="945"/>
        <v>49827.357318786555</v>
      </c>
      <c r="CN184" s="98">
        <f t="shared" si="946"/>
        <v>47308.443240254208</v>
      </c>
      <c r="CO184" s="98">
        <f t="shared" si="947"/>
        <v>45028.394702759695</v>
      </c>
      <c r="CP184" s="98">
        <f t="shared" si="948"/>
        <v>42955.227050048408</v>
      </c>
      <c r="CQ184" s="98">
        <f t="shared" si="949"/>
        <v>41062.347128426241</v>
      </c>
      <c r="CR184" s="98">
        <f t="shared" si="950"/>
        <v>41062.347128426241</v>
      </c>
      <c r="CS184" s="98">
        <f t="shared" si="951"/>
        <v>38341.411554031263</v>
      </c>
      <c r="CT184" s="98">
        <f t="shared" si="952"/>
        <v>37110.179210495029</v>
      </c>
      <c r="CU184" s="98">
        <f t="shared" si="953"/>
        <v>35954.656849072242</v>
      </c>
      <c r="CV184" s="98">
        <f t="shared" si="954"/>
        <v>34868.147674973603</v>
      </c>
      <c r="CW184" s="98">
        <f t="shared" si="955"/>
        <v>33844.713269677297</v>
      </c>
      <c r="CX184" s="98">
        <f t="shared" si="956"/>
        <v>32879.070409583226</v>
      </c>
      <c r="CY184" s="98">
        <f t="shared" si="957"/>
        <v>31966.50408709552</v>
      </c>
      <c r="CZ184" s="98">
        <f t="shared" si="958"/>
        <v>31102.793878252673</v>
      </c>
      <c r="DA184" s="98">
        <f t="shared" si="959"/>
        <v>30284.151354526741</v>
      </c>
      <c r="DB184" s="98">
        <f t="shared" si="960"/>
        <v>29507.166673857751</v>
      </c>
      <c r="DC184" s="98">
        <f t="shared" si="961"/>
        <v>28768.762833349741</v>
      </c>
      <c r="DD184" s="98">
        <f t="shared" si="962"/>
        <v>28066.156343176059</v>
      </c>
      <c r="DE184" s="98">
        <f t="shared" si="963"/>
        <v>27396.823303343361</v>
      </c>
      <c r="DF184" s="98">
        <f t="shared" si="964"/>
        <v>26758.470043772177</v>
      </c>
      <c r="DG184" s="98">
        <f t="shared" si="965"/>
        <v>26149.007632738896</v>
      </c>
      <c r="DH184" s="98">
        <f t="shared" si="966"/>
        <v>25566.52967613918</v>
      </c>
      <c r="DI184" s="98">
        <f t="shared" si="967"/>
        <v>25009.292925779551</v>
      </c>
      <c r="DJ184" s="98">
        <f t="shared" si="968"/>
        <v>25040.038921286654</v>
      </c>
      <c r="DK184" s="98">
        <f t="shared" si="969"/>
        <v>24213.750013906065</v>
      </c>
      <c r="DL184" s="98">
        <f t="shared" si="970"/>
        <v>23818.372884188615</v>
      </c>
      <c r="DM184" s="98">
        <f t="shared" si="971"/>
        <v>23434.280740582639</v>
      </c>
      <c r="DN184" s="98">
        <f t="shared" si="972"/>
        <v>23061.070458112259</v>
      </c>
      <c r="DO184" s="98">
        <f t="shared" si="973"/>
        <v>22698.352507397612</v>
      </c>
      <c r="DP184" s="98">
        <f t="shared" si="974"/>
        <v>22345.750945440617</v>
      </c>
      <c r="DQ184" s="98">
        <f t="shared" si="975"/>
        <v>22002.903311728172</v>
      </c>
      <c r="DR184" s="98">
        <f t="shared" si="976"/>
        <v>21669.460448319736</v>
      </c>
      <c r="DS184" s="98">
        <f t="shared" si="977"/>
        <v>21345.086259647993</v>
      </c>
      <c r="DT184" s="98">
        <f t="shared" si="978"/>
        <v>21029.457425249791</v>
      </c>
      <c r="DU184" s="98">
        <f t="shared" si="979"/>
        <v>20722.26307650164</v>
      </c>
      <c r="DV184" s="98">
        <f t="shared" si="980"/>
        <v>20423.204446608193</v>
      </c>
      <c r="DW184" s="98">
        <f t="shared" si="981"/>
        <v>20131.99450153987</v>
      </c>
      <c r="DX184" s="98">
        <f t="shared" si="982"/>
        <v>19848.357558296884</v>
      </c>
      <c r="DY184" s="98">
        <f t="shared" si="983"/>
        <v>19572.028895759318</v>
      </c>
      <c r="DZ184" s="98">
        <f t="shared" si="984"/>
        <v>19302.754362436521</v>
      </c>
      <c r="EA184" s="98">
        <f t="shared" si="985"/>
        <v>19040.289984629606</v>
      </c>
      <c r="EB184" s="98"/>
      <c r="EC184" s="98"/>
      <c r="ED184" s="98"/>
      <c r="EE184" s="98"/>
      <c r="EF184" s="98"/>
      <c r="EG184" s="98"/>
      <c r="EH184" s="98"/>
      <c r="EI184" s="98"/>
      <c r="EJ184" s="98"/>
      <c r="EK184" s="98"/>
      <c r="EL184" s="98"/>
      <c r="EM184" s="98"/>
      <c r="EN184" s="98"/>
      <c r="EO184" s="98"/>
      <c r="EP184" s="98"/>
      <c r="EU184" s="94"/>
      <c r="EV184" s="94"/>
      <c r="EW184" s="94"/>
      <c r="EX184" s="94"/>
      <c r="EY184" s="99"/>
      <c r="EZ184" s="99"/>
      <c r="FA184" s="99"/>
      <c r="FB184" s="99"/>
      <c r="FC184" s="99"/>
      <c r="FD184" s="99"/>
      <c r="FE184" s="99"/>
      <c r="FF184" s="99"/>
      <c r="FG184" s="99"/>
      <c r="FH184" s="99"/>
      <c r="FI184" s="99"/>
      <c r="FJ184" s="99"/>
      <c r="FK184" s="99"/>
      <c r="FL184" s="99"/>
      <c r="FM184" s="99"/>
      <c r="FN184" s="99"/>
      <c r="FO184" s="99"/>
      <c r="FP184" s="99"/>
      <c r="FQ184" s="99"/>
      <c r="FR184" s="99"/>
      <c r="FS184" s="99"/>
      <c r="FT184" s="99"/>
      <c r="FU184" s="99"/>
      <c r="FV184" s="99"/>
      <c r="FW184" s="99"/>
      <c r="FX184" s="99"/>
      <c r="FY184" s="99"/>
      <c r="FZ184" s="99"/>
      <c r="GA184" s="99"/>
      <c r="GB184" s="99"/>
      <c r="GC184" s="99"/>
      <c r="GD184" s="99"/>
      <c r="GE184" s="99"/>
      <c r="GF184" s="99"/>
      <c r="GG184" s="99"/>
      <c r="GH184" s="99"/>
      <c r="GI184" s="99"/>
      <c r="GJ184" s="99"/>
      <c r="GK184" s="99"/>
      <c r="GL184" s="99"/>
      <c r="GM184" s="99"/>
      <c r="GN184" s="99"/>
      <c r="GO184" s="99"/>
      <c r="GP184" s="99"/>
      <c r="GQ184" s="99"/>
      <c r="GR184" s="99"/>
      <c r="GS184" s="99"/>
      <c r="GT184" s="99"/>
      <c r="GU184" s="99"/>
      <c r="GV184" s="99"/>
      <c r="GW184" s="99"/>
      <c r="GX184" s="99"/>
      <c r="GY184" s="99"/>
      <c r="GZ184" s="99"/>
      <c r="HA184" s="99"/>
      <c r="HB184" s="99"/>
      <c r="HC184" s="99"/>
      <c r="HD184" s="99"/>
      <c r="HE184" s="99"/>
      <c r="HF184" s="99"/>
      <c r="HG184" s="99"/>
      <c r="HH184" s="99"/>
      <c r="HI184" s="99"/>
      <c r="HJ184" s="99"/>
      <c r="HK184" s="99"/>
      <c r="HL184" s="99"/>
      <c r="HM184" s="99"/>
      <c r="HN184" s="99"/>
      <c r="HO184" s="99"/>
      <c r="HP184" s="99"/>
      <c r="HQ184" s="99"/>
      <c r="HR184" s="99"/>
      <c r="HS184" s="99"/>
      <c r="HT184" s="99"/>
      <c r="HU184" s="99"/>
      <c r="HV184" s="99">
        <v>16</v>
      </c>
      <c r="HW184" s="99">
        <f t="shared" si="986"/>
        <v>136633.69407061418</v>
      </c>
      <c r="HX184" s="99">
        <f t="shared" si="987"/>
        <v>117584.64946165367</v>
      </c>
      <c r="HY184" s="99">
        <f t="shared" si="988"/>
        <v>110228.06885109373</v>
      </c>
      <c r="HZ184" s="99">
        <f t="shared" si="989"/>
        <v>98865.120027587982</v>
      </c>
      <c r="IA184" s="99">
        <f t="shared" si="990"/>
        <v>94175.948404267241</v>
      </c>
      <c r="IB184" s="99">
        <f t="shared" si="991"/>
        <v>85897.994930614572</v>
      </c>
      <c r="IC184" s="99">
        <f t="shared" si="992"/>
        <v>78891.986600338452</v>
      </c>
      <c r="ID184" s="99">
        <f t="shared" si="993"/>
        <v>72899.223960649921</v>
      </c>
      <c r="IE184" s="99">
        <f t="shared" si="994"/>
        <v>67723.090912893647</v>
      </c>
      <c r="IF184" s="99">
        <f t="shared" si="995"/>
        <v>63212.665038366416</v>
      </c>
      <c r="IG184" s="99">
        <f t="shared" si="996"/>
        <v>59250.804224466949</v>
      </c>
      <c r="IH184" s="99">
        <f t="shared" si="997"/>
        <v>55745.551067546017</v>
      </c>
      <c r="II184" s="99">
        <f t="shared" si="998"/>
        <v>52623.917195770402</v>
      </c>
      <c r="IJ184" s="99">
        <f t="shared" si="999"/>
        <v>49827.357318786555</v>
      </c>
      <c r="IK184" s="99">
        <f t="shared" si="1000"/>
        <v>47308.443240254208</v>
      </c>
      <c r="IL184" s="99">
        <f t="shared" si="1001"/>
        <v>45028.394702759695</v>
      </c>
      <c r="IM184" s="99">
        <f t="shared" si="1002"/>
        <v>42955.227050048408</v>
      </c>
      <c r="IN184" s="99">
        <f t="shared" si="1003"/>
        <v>41062.347128426241</v>
      </c>
      <c r="IO184" s="99">
        <f t="shared" si="1004"/>
        <v>41062.347128426241</v>
      </c>
      <c r="IP184" s="99">
        <f t="shared" si="1005"/>
        <v>38341.411554031263</v>
      </c>
      <c r="IQ184" s="99">
        <f t="shared" si="1006"/>
        <v>37110.179210495029</v>
      </c>
      <c r="IR184" s="99">
        <f t="shared" si="1007"/>
        <v>35954.656849072242</v>
      </c>
      <c r="IS184" s="99">
        <f t="shared" si="1008"/>
        <v>34868.147674973603</v>
      </c>
      <c r="IT184" s="99">
        <f t="shared" si="1009"/>
        <v>33844.713269677297</v>
      </c>
      <c r="IU184" s="99">
        <f t="shared" si="1010"/>
        <v>32879.070409583226</v>
      </c>
      <c r="IV184" s="99">
        <f t="shared" si="1011"/>
        <v>31966.50408709552</v>
      </c>
      <c r="IW184" s="99">
        <f t="shared" si="1012"/>
        <v>31102.793878252673</v>
      </c>
      <c r="IX184" s="99">
        <f t="shared" si="1013"/>
        <v>30284.151354526741</v>
      </c>
      <c r="IY184" s="99">
        <f t="shared" si="1014"/>
        <v>29507.166673857751</v>
      </c>
      <c r="IZ184" s="99">
        <f t="shared" si="1015"/>
        <v>28768.762833349741</v>
      </c>
      <c r="JA184" s="99">
        <f t="shared" si="1016"/>
        <v>28066.156343176059</v>
      </c>
      <c r="JB184" s="99">
        <f t="shared" si="1017"/>
        <v>27396.823303343361</v>
      </c>
      <c r="JC184" s="99">
        <f t="shared" si="1018"/>
        <v>26758.470043772177</v>
      </c>
      <c r="JD184" s="99">
        <f t="shared" si="1019"/>
        <v>26149.007632738896</v>
      </c>
      <c r="JE184" s="99">
        <f t="shared" si="1020"/>
        <v>25566.52967613918</v>
      </c>
      <c r="JF184" s="99">
        <f t="shared" si="1021"/>
        <v>25009.292925779551</v>
      </c>
      <c r="JG184" s="99">
        <f t="shared" si="1022"/>
        <v>25040.038921286654</v>
      </c>
      <c r="JH184" s="99">
        <f t="shared" si="1023"/>
        <v>24213.750013906065</v>
      </c>
      <c r="JI184" s="99">
        <f t="shared" si="1024"/>
        <v>23818.372884188615</v>
      </c>
      <c r="JJ184" s="99">
        <f t="shared" si="1025"/>
        <v>23434.280740582639</v>
      </c>
      <c r="JK184" s="99">
        <f t="shared" si="1026"/>
        <v>23061.070458112259</v>
      </c>
      <c r="JL184" s="99">
        <f t="shared" si="1027"/>
        <v>22698.352507397612</v>
      </c>
      <c r="JM184" s="99">
        <f t="shared" si="1028"/>
        <v>22345.750945440617</v>
      </c>
      <c r="JN184" s="99">
        <f t="shared" si="1029"/>
        <v>22002.903311728172</v>
      </c>
      <c r="JO184" s="99">
        <f t="shared" si="1030"/>
        <v>21669.460448319736</v>
      </c>
      <c r="JP184" s="99">
        <f t="shared" si="1031"/>
        <v>21345.086259647993</v>
      </c>
      <c r="JQ184" s="99">
        <f t="shared" si="1032"/>
        <v>21029.457425249791</v>
      </c>
      <c r="JR184" s="99">
        <f t="shared" si="1033"/>
        <v>20722.26307650164</v>
      </c>
      <c r="JS184" s="99">
        <f t="shared" si="1034"/>
        <v>20423.204446608193</v>
      </c>
      <c r="JT184" s="99">
        <f t="shared" si="1035"/>
        <v>20131.99450153987</v>
      </c>
      <c r="JU184" s="99">
        <f t="shared" si="1036"/>
        <v>19848.357558296884</v>
      </c>
      <c r="JV184" s="99">
        <f t="shared" si="1037"/>
        <v>19572.028895759318</v>
      </c>
      <c r="JW184" s="99">
        <f t="shared" si="1038"/>
        <v>18337.616644314694</v>
      </c>
      <c r="JX184" s="99">
        <f t="shared" si="1039"/>
        <v>18088.275485398124</v>
      </c>
      <c r="JY184" s="99"/>
      <c r="JZ184" s="99"/>
      <c r="KA184" s="99"/>
      <c r="MQ184" s="100"/>
      <c r="MR184" s="100"/>
      <c r="MS184" s="100"/>
      <c r="MT184" s="100"/>
      <c r="MU184" s="100"/>
      <c r="MV184" s="100"/>
      <c r="MW184" s="100"/>
      <c r="MX184" s="100"/>
      <c r="MY184" s="100"/>
      <c r="MZ184" s="100"/>
      <c r="NA184" s="100"/>
      <c r="NB184" s="100"/>
      <c r="NC184" s="100"/>
      <c r="ND184" s="100"/>
      <c r="NE184" s="100"/>
      <c r="NF184" s="100">
        <v>16</v>
      </c>
      <c r="NG184" s="100">
        <f t="shared" si="1040"/>
        <v>101494.66758854415</v>
      </c>
      <c r="NH184" s="100">
        <f t="shared" si="1041"/>
        <v>103214.14413995421</v>
      </c>
      <c r="NI184" s="100">
        <f t="shared" si="1042"/>
        <v>97239.069046676523</v>
      </c>
      <c r="NJ184" s="100">
        <f t="shared" si="1043"/>
        <v>87073.344171291319</v>
      </c>
      <c r="NK184" s="100">
        <f t="shared" si="1044"/>
        <v>92547.975526857641</v>
      </c>
      <c r="NL184" s="100">
        <f t="shared" si="1045"/>
        <v>84271.385186825355</v>
      </c>
      <c r="NM184" s="100">
        <f t="shared" si="1046"/>
        <v>77266.752496999106</v>
      </c>
      <c r="NN184" s="100">
        <f t="shared" si="1047"/>
        <v>71275.374790564427</v>
      </c>
      <c r="NO184" s="100">
        <f t="shared" si="1048"/>
        <v>66100.633640393906</v>
      </c>
      <c r="NP184" s="100">
        <f t="shared" si="1049"/>
        <v>61591.604904458123</v>
      </c>
      <c r="NQ184" s="100">
        <f t="shared" si="1050"/>
        <v>57631.145170169599</v>
      </c>
      <c r="NR184" s="100">
        <f t="shared" si="1051"/>
        <v>54127.296036417858</v>
      </c>
      <c r="NS184" s="100">
        <f t="shared" si="1052"/>
        <v>51007.068354301082</v>
      </c>
      <c r="NT184" s="100">
        <f t="shared" si="1053"/>
        <v>48211.916219777391</v>
      </c>
      <c r="NU184" s="100">
        <f t="shared" si="1054"/>
        <v>45694.410945861542</v>
      </c>
      <c r="NV184" s="100">
        <f t="shared" si="1055"/>
        <v>43415.771878497821</v>
      </c>
      <c r="NW184" s="100">
        <f t="shared" si="1056"/>
        <v>41344.014037549343</v>
      </c>
      <c r="NX184" s="100">
        <f t="shared" si="1057"/>
        <v>39452.544002432027</v>
      </c>
      <c r="NY184" s="100">
        <f t="shared" si="1058"/>
        <v>39452.544002432027</v>
      </c>
      <c r="NZ184" s="100">
        <f t="shared" si="1059"/>
        <v>36733.875490910294</v>
      </c>
      <c r="OA184" s="100">
        <f t="shared" si="1060"/>
        <v>35503.776647554943</v>
      </c>
      <c r="OB184" s="100">
        <f t="shared" si="1061"/>
        <v>34349.387632882674</v>
      </c>
      <c r="OC184" s="100">
        <f t="shared" si="1062"/>
        <v>33264.011567751375</v>
      </c>
      <c r="OD184" s="100">
        <f t="shared" si="1063"/>
        <v>32241.709959261243</v>
      </c>
      <c r="OE184" s="100">
        <f t="shared" si="1064"/>
        <v>31277.199518002861</v>
      </c>
      <c r="OF184" s="100">
        <f t="shared" si="1065"/>
        <v>30365.765177963764</v>
      </c>
      <c r="OG184" s="100">
        <f t="shared" si="1066"/>
        <v>29503.186463170226</v>
      </c>
      <c r="OH184" s="100">
        <f t="shared" si="1067"/>
        <v>28685.674898651836</v>
      </c>
      <c r="OI184" s="100">
        <f t="shared" si="1068"/>
        <v>27909.820600767973</v>
      </c>
      <c r="OJ184" s="100">
        <f t="shared" si="1069"/>
        <v>27172.546529300733</v>
      </c>
      <c r="OK184" s="100">
        <f t="shared" si="1070"/>
        <v>26471.069160844443</v>
      </c>
      <c r="OL184" s="100">
        <f t="shared" si="1071"/>
        <v>25802.8645651267</v>
      </c>
      <c r="OM184" s="100">
        <f t="shared" si="1072"/>
        <v>25165.639044707292</v>
      </c>
      <c r="ON184" s="100">
        <f t="shared" si="1073"/>
        <v>24557.303643090043</v>
      </c>
      <c r="OO184" s="100">
        <f t="shared" si="1074"/>
        <v>23975.951943699831</v>
      </c>
      <c r="OP184" s="100">
        <f t="shared" si="1075"/>
        <v>23419.8406779248</v>
      </c>
      <c r="OQ184" s="100">
        <f t="shared" si="1076"/>
        <v>23450.523296577598</v>
      </c>
      <c r="OR184" s="100">
        <f t="shared" si="1077"/>
        <v>22625.992324394876</v>
      </c>
      <c r="OS184" s="100">
        <f t="shared" si="1078"/>
        <v>22231.498520952468</v>
      </c>
      <c r="OT184" s="100">
        <f t="shared" si="1079"/>
        <v>21848.292371323281</v>
      </c>
      <c r="OU184" s="100">
        <f t="shared" si="1080"/>
        <v>21475.97058536371</v>
      </c>
      <c r="OV184" s="100">
        <f t="shared" si="1081"/>
        <v>21114.143478354184</v>
      </c>
      <c r="OW184" s="100">
        <f t="shared" si="1082"/>
        <v>20762.434961110543</v>
      </c>
      <c r="OX184" s="100">
        <f t="shared" si="1083"/>
        <v>20420.482435463546</v>
      </c>
      <c r="OY184" s="100">
        <f t="shared" si="1084"/>
        <v>20087.936613769569</v>
      </c>
      <c r="OZ184" s="100">
        <f t="shared" si="1085"/>
        <v>19764.461278177489</v>
      </c>
      <c r="PA184" s="100">
        <f t="shared" si="1086"/>
        <v>19449.732992865633</v>
      </c>
      <c r="PB184" s="100">
        <f t="shared" si="1087"/>
        <v>19143.440780319837</v>
      </c>
      <c r="PC184" s="100">
        <f t="shared" si="1088"/>
        <v>18845.285770898292</v>
      </c>
      <c r="PD184" s="100">
        <f t="shared" si="1089"/>
        <v>18554.980833376536</v>
      </c>
      <c r="PE184" s="100">
        <f t="shared" si="1090"/>
        <v>18272.25019284755</v>
      </c>
      <c r="PF184" s="100">
        <f t="shared" si="1091"/>
        <v>17996.829041234221</v>
      </c>
      <c r="PG184" s="100">
        <f t="shared" si="1092"/>
        <v>15069.193673016682</v>
      </c>
      <c r="PH184" s="100">
        <f t="shared" si="1093"/>
        <v>14846.872183900856</v>
      </c>
      <c r="PI184" s="100"/>
      <c r="PJ184" s="100"/>
      <c r="PK184" s="100"/>
    </row>
    <row r="185" spans="1:427" x14ac:dyDescent="0.2">
      <c r="A185" s="92"/>
      <c r="B185" s="92"/>
      <c r="C185" s="92"/>
      <c r="D185" s="98"/>
      <c r="E185" s="98"/>
      <c r="F185" s="98"/>
      <c r="G185" s="98"/>
      <c r="H185" s="98"/>
      <c r="I185" s="98"/>
      <c r="J185" s="98"/>
      <c r="K185" s="98"/>
      <c r="L185" s="98"/>
      <c r="M185" s="98"/>
      <c r="N185" s="98"/>
      <c r="O185" s="98"/>
      <c r="P185" s="98"/>
      <c r="Q185" s="98"/>
      <c r="R185" s="98"/>
      <c r="S185" s="98"/>
      <c r="T185" s="98"/>
      <c r="U185" s="98"/>
      <c r="V185" s="98"/>
      <c r="W185" s="98"/>
      <c r="X185" s="98"/>
      <c r="Y185" s="98"/>
      <c r="Z185" s="98"/>
      <c r="AA185" s="98"/>
      <c r="AB185" s="98"/>
      <c r="AC185" s="98"/>
      <c r="AD185" s="98"/>
      <c r="AE185" s="98"/>
      <c r="AF185" s="98"/>
      <c r="AG185" s="98"/>
      <c r="AH185" s="98"/>
      <c r="AI185" s="98"/>
      <c r="AJ185" s="98"/>
      <c r="AK185" s="98"/>
      <c r="AL185" s="98"/>
      <c r="AM185" s="98"/>
      <c r="AN185" s="98"/>
      <c r="AO185" s="98"/>
      <c r="AP185" s="98"/>
      <c r="AQ185" s="98"/>
      <c r="AR185" s="98"/>
      <c r="AS185" s="98"/>
      <c r="AT185" s="98"/>
      <c r="AU185" s="98"/>
      <c r="AV185" s="98"/>
      <c r="AW185" s="98"/>
      <c r="AX185" s="98"/>
      <c r="AY185" s="98"/>
      <c r="AZ185" s="98"/>
      <c r="BA185" s="98"/>
      <c r="BB185" s="98"/>
      <c r="BC185" s="98"/>
      <c r="BD185" s="98"/>
      <c r="BE185" s="98"/>
      <c r="BF185" s="98"/>
      <c r="BG185" s="98"/>
      <c r="BH185" s="98"/>
      <c r="BI185" s="98"/>
      <c r="BJ185" s="98"/>
      <c r="BK185" s="98"/>
      <c r="BL185" s="98"/>
      <c r="BM185" s="98"/>
      <c r="BN185" s="98"/>
      <c r="BO185" s="98"/>
      <c r="BP185" s="98"/>
      <c r="BQ185" s="98"/>
      <c r="BR185" s="98"/>
      <c r="BS185" s="98"/>
      <c r="BT185" s="98"/>
      <c r="BU185" s="98"/>
      <c r="BV185" s="98"/>
      <c r="BW185" s="98"/>
      <c r="BX185" s="98"/>
      <c r="BY185" s="98">
        <v>17</v>
      </c>
      <c r="BZ185" s="98">
        <f t="shared" si="932"/>
        <v>77683.597704192944</v>
      </c>
      <c r="CA185" s="98">
        <f t="shared" si="933"/>
        <v>65753.585609106129</v>
      </c>
      <c r="CB185" s="98">
        <f t="shared" si="934"/>
        <v>58328.167256387191</v>
      </c>
      <c r="CC185" s="98">
        <f t="shared" si="935"/>
        <v>52273.073063449789</v>
      </c>
      <c r="CD185" s="98">
        <f t="shared" si="936"/>
        <v>47276.725666799546</v>
      </c>
      <c r="CE185" s="98">
        <f t="shared" si="937"/>
        <v>43102.964285731941</v>
      </c>
      <c r="CF185" s="98">
        <f t="shared" si="938"/>
        <v>39574.986355953304</v>
      </c>
      <c r="CG185" s="98">
        <f t="shared" si="939"/>
        <v>36560.140001781154</v>
      </c>
      <c r="CH185" s="98">
        <f t="shared" si="940"/>
        <v>33958.0549290087</v>
      </c>
      <c r="CI185" s="98">
        <f t="shared" si="941"/>
        <v>31691.94381628916</v>
      </c>
      <c r="CJ185" s="98">
        <f t="shared" si="942"/>
        <v>29702.359313797941</v>
      </c>
      <c r="CK185" s="98">
        <f t="shared" si="943"/>
        <v>27942.728933558792</v>
      </c>
      <c r="CL185" s="98">
        <f t="shared" si="944"/>
        <v>26376.146741073844</v>
      </c>
      <c r="CM185" s="98">
        <f t="shared" si="945"/>
        <v>24973.048463784573</v>
      </c>
      <c r="CN185" s="98">
        <f t="shared" si="946"/>
        <v>23709.509400862076</v>
      </c>
      <c r="CO185" s="98">
        <f t="shared" si="947"/>
        <v>22565.984593036934</v>
      </c>
      <c r="CP185" s="98">
        <f t="shared" si="948"/>
        <v>21526.365996346554</v>
      </c>
      <c r="CQ185" s="98">
        <f t="shared" si="949"/>
        <v>20577.269228845696</v>
      </c>
      <c r="CR185" s="98">
        <f t="shared" si="950"/>
        <v>20577.269228845696</v>
      </c>
      <c r="CS185" s="98">
        <f t="shared" si="951"/>
        <v>19213.055877671475</v>
      </c>
      <c r="CT185" s="98">
        <f t="shared" si="952"/>
        <v>18595.816330033314</v>
      </c>
      <c r="CU185" s="98">
        <f t="shared" si="953"/>
        <v>18016.569007227747</v>
      </c>
      <c r="CV185" s="98">
        <f t="shared" si="954"/>
        <v>17471.948214701635</v>
      </c>
      <c r="CW185" s="98">
        <f t="shared" si="955"/>
        <v>16958.970204122968</v>
      </c>
      <c r="CX185" s="98">
        <f t="shared" si="956"/>
        <v>16474.981067413555</v>
      </c>
      <c r="CY185" s="98">
        <f t="shared" si="957"/>
        <v>16017.612840366141</v>
      </c>
      <c r="CZ185" s="98">
        <f t="shared" si="958"/>
        <v>15584.746362852415</v>
      </c>
      <c r="DA185" s="98">
        <f t="shared" si="959"/>
        <v>15174.47972564713</v>
      </c>
      <c r="DB185" s="98">
        <f t="shared" si="960"/>
        <v>14785.101357205691</v>
      </c>
      <c r="DC185" s="98">
        <f t="shared" si="961"/>
        <v>14415.066980801317</v>
      </c>
      <c r="DD185" s="98">
        <f t="shared" si="962"/>
        <v>14062.979813509377</v>
      </c>
      <c r="DE185" s="98">
        <f t="shared" si="963"/>
        <v>13727.573491467201</v>
      </c>
      <c r="DF185" s="98">
        <f t="shared" si="964"/>
        <v>13407.697296668366</v>
      </c>
      <c r="DG185" s="98">
        <f t="shared" si="965"/>
        <v>13102.303333928205</v>
      </c>
      <c r="DH185" s="98">
        <f t="shared" si="966"/>
        <v>12810.435366194486</v>
      </c>
      <c r="DI185" s="98">
        <f t="shared" si="967"/>
        <v>12531.219064889125</v>
      </c>
      <c r="DJ185" s="98">
        <f t="shared" si="968"/>
        <v>12546.124643039588</v>
      </c>
      <c r="DK185" s="98">
        <f t="shared" si="969"/>
        <v>12131.742224060334</v>
      </c>
      <c r="DL185" s="98">
        <f t="shared" si="970"/>
        <v>11933.483830167021</v>
      </c>
      <c r="DM185" s="98">
        <f t="shared" si="971"/>
        <v>11740.897509426279</v>
      </c>
      <c r="DN185" s="98">
        <f t="shared" si="972"/>
        <v>11553.779561025327</v>
      </c>
      <c r="DO185" s="98">
        <f t="shared" si="973"/>
        <v>11371.933262533837</v>
      </c>
      <c r="DP185" s="98">
        <f t="shared" si="974"/>
        <v>11195.168848819636</v>
      </c>
      <c r="DQ185" s="98">
        <f t="shared" si="975"/>
        <v>11023.303445154268</v>
      </c>
      <c r="DR185" s="98">
        <f t="shared" si="976"/>
        <v>10856.160963709193</v>
      </c>
      <c r="DS185" s="98">
        <f t="shared" si="977"/>
        <v>10693.571971182222</v>
      </c>
      <c r="DT185" s="98">
        <f t="shared" si="978"/>
        <v>10535.373534046959</v>
      </c>
      <c r="DU185" s="98">
        <f t="shared" si="979"/>
        <v>10381.409046855017</v>
      </c>
      <c r="DV185" s="98">
        <f t="shared" si="980"/>
        <v>10231.528048116683</v>
      </c>
      <c r="DW185" s="98">
        <f t="shared" si="981"/>
        <v>10085.586027517698</v>
      </c>
      <c r="DX185" s="98">
        <f t="shared" si="982"/>
        <v>9943.4442275783713</v>
      </c>
      <c r="DY185" s="98">
        <f t="shared" si="983"/>
        <v>9804.9694423097917</v>
      </c>
      <c r="DZ185" s="98">
        <f t="shared" si="984"/>
        <v>9670.0338149557101</v>
      </c>
      <c r="EA185" s="98">
        <f t="shared" si="985"/>
        <v>9538.5146365151923</v>
      </c>
      <c r="EB185" s="98"/>
      <c r="EC185" s="98"/>
      <c r="ED185" s="98"/>
      <c r="EE185" s="98"/>
      <c r="EF185" s="98"/>
      <c r="EG185" s="98"/>
      <c r="EH185" s="98"/>
      <c r="EI185" s="98"/>
      <c r="EJ185" s="98"/>
      <c r="EK185" s="98"/>
      <c r="EL185" s="98"/>
      <c r="EM185" s="98"/>
      <c r="EN185" s="98"/>
      <c r="EO185" s="98"/>
      <c r="EP185" s="98"/>
      <c r="EU185" s="94"/>
      <c r="EV185" s="94"/>
      <c r="EW185" s="94"/>
      <c r="EX185" s="94"/>
      <c r="EY185" s="99"/>
      <c r="EZ185" s="99"/>
      <c r="FA185" s="99"/>
      <c r="FB185" s="99"/>
      <c r="FC185" s="99"/>
      <c r="FD185" s="99"/>
      <c r="FE185" s="99"/>
      <c r="FF185" s="99"/>
      <c r="FG185" s="99"/>
      <c r="FH185" s="99"/>
      <c r="FI185" s="99"/>
      <c r="FJ185" s="99"/>
      <c r="FK185" s="99"/>
      <c r="FL185" s="99"/>
      <c r="FM185" s="99"/>
      <c r="FN185" s="99"/>
      <c r="FO185" s="99"/>
      <c r="FP185" s="99"/>
      <c r="FQ185" s="99"/>
      <c r="FR185" s="99"/>
      <c r="FS185" s="99"/>
      <c r="FT185" s="99"/>
      <c r="FU185" s="99"/>
      <c r="FV185" s="99"/>
      <c r="FW185" s="99"/>
      <c r="FX185" s="99"/>
      <c r="FY185" s="99"/>
      <c r="FZ185" s="99"/>
      <c r="GA185" s="99"/>
      <c r="GB185" s="99"/>
      <c r="GC185" s="99"/>
      <c r="GD185" s="99"/>
      <c r="GE185" s="99"/>
      <c r="GF185" s="99"/>
      <c r="GG185" s="99"/>
      <c r="GH185" s="99"/>
      <c r="GI185" s="99"/>
      <c r="GJ185" s="99"/>
      <c r="GK185" s="99"/>
      <c r="GL185" s="99"/>
      <c r="GM185" s="99"/>
      <c r="GN185" s="99"/>
      <c r="GO185" s="99"/>
      <c r="GP185" s="99"/>
      <c r="GQ185" s="99"/>
      <c r="GR185" s="99"/>
      <c r="GS185" s="99"/>
      <c r="GT185" s="99"/>
      <c r="GU185" s="99"/>
      <c r="GV185" s="99"/>
      <c r="GW185" s="99"/>
      <c r="GX185" s="99"/>
      <c r="GY185" s="99"/>
      <c r="GZ185" s="99"/>
      <c r="HA185" s="99"/>
      <c r="HB185" s="99"/>
      <c r="HC185" s="99"/>
      <c r="HD185" s="99"/>
      <c r="HE185" s="99"/>
      <c r="HF185" s="99"/>
      <c r="HG185" s="99"/>
      <c r="HH185" s="99"/>
      <c r="HI185" s="99"/>
      <c r="HJ185" s="99"/>
      <c r="HK185" s="99"/>
      <c r="HL185" s="99"/>
      <c r="HM185" s="99"/>
      <c r="HN185" s="99"/>
      <c r="HO185" s="99"/>
      <c r="HP185" s="99"/>
      <c r="HQ185" s="99"/>
      <c r="HR185" s="99"/>
      <c r="HS185" s="99"/>
      <c r="HT185" s="99"/>
      <c r="HU185" s="99"/>
      <c r="HV185" s="99">
        <v>17</v>
      </c>
      <c r="HW185" s="99">
        <f t="shared" si="986"/>
        <v>69052.086848171501</v>
      </c>
      <c r="HX185" s="99">
        <f t="shared" si="987"/>
        <v>59178.22704819552</v>
      </c>
      <c r="HY185" s="99">
        <f t="shared" si="988"/>
        <v>55411.758893567829</v>
      </c>
      <c r="HZ185" s="99">
        <f t="shared" si="989"/>
        <v>52273.073063449789</v>
      </c>
      <c r="IA185" s="99">
        <f t="shared" si="990"/>
        <v>47276.725666799546</v>
      </c>
      <c r="IB185" s="99">
        <f t="shared" si="991"/>
        <v>43102.964285731941</v>
      </c>
      <c r="IC185" s="99">
        <f t="shared" si="992"/>
        <v>39574.986355953304</v>
      </c>
      <c r="ID185" s="99">
        <f t="shared" si="993"/>
        <v>36560.140001781154</v>
      </c>
      <c r="IE185" s="99">
        <f t="shared" si="994"/>
        <v>33958.0549290087</v>
      </c>
      <c r="IF185" s="99">
        <f t="shared" si="995"/>
        <v>31691.94381628916</v>
      </c>
      <c r="IG185" s="99">
        <f t="shared" si="996"/>
        <v>29702.359313797941</v>
      </c>
      <c r="IH185" s="99">
        <f t="shared" si="997"/>
        <v>27942.728933558792</v>
      </c>
      <c r="II185" s="99">
        <f t="shared" si="998"/>
        <v>26376.146741073844</v>
      </c>
      <c r="IJ185" s="99">
        <f t="shared" si="999"/>
        <v>24973.048463784573</v>
      </c>
      <c r="IK185" s="99">
        <f t="shared" si="1000"/>
        <v>23709.509400862076</v>
      </c>
      <c r="IL185" s="99">
        <f t="shared" si="1001"/>
        <v>22565.984593036934</v>
      </c>
      <c r="IM185" s="99">
        <f t="shared" si="1002"/>
        <v>21526.365996346554</v>
      </c>
      <c r="IN185" s="99">
        <f t="shared" si="1003"/>
        <v>20577.269228845696</v>
      </c>
      <c r="IO185" s="99">
        <f t="shared" si="1004"/>
        <v>20577.269228845696</v>
      </c>
      <c r="IP185" s="99">
        <f t="shared" si="1005"/>
        <v>19213.055877671475</v>
      </c>
      <c r="IQ185" s="99">
        <f t="shared" si="1006"/>
        <v>18595.816330033314</v>
      </c>
      <c r="IR185" s="99">
        <f t="shared" si="1007"/>
        <v>18016.569007227747</v>
      </c>
      <c r="IS185" s="99">
        <f t="shared" si="1008"/>
        <v>17471.948214701635</v>
      </c>
      <c r="IT185" s="99">
        <f t="shared" si="1009"/>
        <v>16958.970204122968</v>
      </c>
      <c r="IU185" s="99">
        <f t="shared" si="1010"/>
        <v>16474.981067413555</v>
      </c>
      <c r="IV185" s="99">
        <f t="shared" si="1011"/>
        <v>16017.612840366141</v>
      </c>
      <c r="IW185" s="99">
        <f t="shared" si="1012"/>
        <v>15584.746362852415</v>
      </c>
      <c r="IX185" s="99">
        <f t="shared" si="1013"/>
        <v>15174.47972564713</v>
      </c>
      <c r="IY185" s="99">
        <f t="shared" si="1014"/>
        <v>14785.101357205691</v>
      </c>
      <c r="IZ185" s="99">
        <f t="shared" si="1015"/>
        <v>14415.066980801317</v>
      </c>
      <c r="JA185" s="99">
        <f t="shared" si="1016"/>
        <v>14062.979813509377</v>
      </c>
      <c r="JB185" s="99">
        <f t="shared" si="1017"/>
        <v>13727.573491467201</v>
      </c>
      <c r="JC185" s="99">
        <f t="shared" si="1018"/>
        <v>13407.697296668366</v>
      </c>
      <c r="JD185" s="99">
        <f t="shared" si="1019"/>
        <v>13102.303333928205</v>
      </c>
      <c r="JE185" s="99">
        <f t="shared" si="1020"/>
        <v>12810.435366194486</v>
      </c>
      <c r="JF185" s="99">
        <f t="shared" si="1021"/>
        <v>12531.219064889125</v>
      </c>
      <c r="JG185" s="99">
        <f t="shared" si="1022"/>
        <v>12546.124643039588</v>
      </c>
      <c r="JH185" s="99">
        <f t="shared" si="1023"/>
        <v>12131.742224060334</v>
      </c>
      <c r="JI185" s="99">
        <f t="shared" si="1024"/>
        <v>11933.483830167021</v>
      </c>
      <c r="JJ185" s="99">
        <f t="shared" si="1025"/>
        <v>11740.897509426279</v>
      </c>
      <c r="JK185" s="99">
        <f t="shared" si="1026"/>
        <v>11553.779561025327</v>
      </c>
      <c r="JL185" s="99">
        <f t="shared" si="1027"/>
        <v>11371.933262533837</v>
      </c>
      <c r="JM185" s="99">
        <f t="shared" si="1028"/>
        <v>11195.168848819636</v>
      </c>
      <c r="JN185" s="99">
        <f t="shared" si="1029"/>
        <v>11023.303445154268</v>
      </c>
      <c r="JO185" s="99">
        <f t="shared" si="1030"/>
        <v>10856.160963709193</v>
      </c>
      <c r="JP185" s="99">
        <f t="shared" si="1031"/>
        <v>10693.571971182222</v>
      </c>
      <c r="JQ185" s="99">
        <f t="shared" si="1032"/>
        <v>10535.373534046959</v>
      </c>
      <c r="JR185" s="99">
        <f t="shared" si="1033"/>
        <v>10381.409046855017</v>
      </c>
      <c r="JS185" s="99">
        <f t="shared" si="1034"/>
        <v>10231.528048116683</v>
      </c>
      <c r="JT185" s="99">
        <f t="shared" si="1035"/>
        <v>9581.3067261418128</v>
      </c>
      <c r="JU185" s="99">
        <f t="shared" si="1036"/>
        <v>9446.272016199453</v>
      </c>
      <c r="JV185" s="99">
        <f t="shared" si="1037"/>
        <v>9314.7209701943011</v>
      </c>
      <c r="JW185" s="99">
        <f t="shared" si="1038"/>
        <v>9186.5321242079244</v>
      </c>
      <c r="JX185" s="99">
        <f t="shared" si="1039"/>
        <v>9061.5889046894317</v>
      </c>
      <c r="JY185" s="99"/>
      <c r="JZ185" s="99"/>
      <c r="KA185" s="99"/>
      <c r="KI185" s="100"/>
      <c r="KJ185" s="100"/>
      <c r="KK185" s="100"/>
      <c r="KL185" s="100"/>
      <c r="KM185" s="100"/>
      <c r="KN185" s="100"/>
      <c r="KO185" s="100"/>
      <c r="KP185" s="100"/>
      <c r="KQ185" s="100"/>
      <c r="KR185" s="100"/>
      <c r="KS185" s="100"/>
      <c r="KT185" s="100"/>
      <c r="KU185" s="100"/>
      <c r="KV185" s="100"/>
      <c r="KW185" s="100"/>
      <c r="KX185" s="100"/>
      <c r="KY185" s="100"/>
      <c r="KZ185" s="100"/>
      <c r="LA185" s="100"/>
      <c r="LB185" s="100"/>
      <c r="LC185" s="100"/>
      <c r="LD185" s="100"/>
      <c r="LE185" s="100"/>
      <c r="LF185" s="100"/>
      <c r="LG185" s="100"/>
      <c r="LH185" s="100"/>
      <c r="LI185" s="100"/>
      <c r="LJ185" s="100"/>
      <c r="LK185" s="100"/>
      <c r="LL185" s="100"/>
      <c r="LM185" s="100"/>
      <c r="LN185" s="100"/>
      <c r="LO185" s="100"/>
      <c r="LP185" s="100"/>
      <c r="LQ185" s="100"/>
      <c r="LR185" s="100"/>
      <c r="LS185" s="100"/>
      <c r="LT185" s="100"/>
      <c r="LU185" s="100"/>
      <c r="LV185" s="100"/>
      <c r="LW185" s="100"/>
      <c r="LX185" s="100"/>
      <c r="LY185" s="100"/>
      <c r="LZ185" s="100"/>
      <c r="MA185" s="100"/>
      <c r="MB185" s="100"/>
      <c r="MC185" s="100"/>
      <c r="MD185" s="100"/>
      <c r="ME185" s="100"/>
      <c r="MF185" s="100"/>
      <c r="MG185" s="100"/>
      <c r="MH185" s="100"/>
      <c r="MI185" s="100"/>
      <c r="MJ185" s="100"/>
      <c r="MK185" s="100"/>
      <c r="ML185" s="100"/>
      <c r="MM185" s="100"/>
      <c r="MN185" s="100"/>
      <c r="MO185" s="100"/>
      <c r="MP185" s="100"/>
      <c r="MQ185" s="100"/>
      <c r="MR185" s="100"/>
      <c r="MS185" s="100"/>
      <c r="MT185" s="100"/>
      <c r="MU185" s="100"/>
      <c r="MV185" s="100"/>
      <c r="MW185" s="100"/>
      <c r="MX185" s="100"/>
      <c r="MY185" s="100"/>
      <c r="MZ185" s="100"/>
      <c r="NA185" s="100"/>
      <c r="NB185" s="100"/>
      <c r="NC185" s="100"/>
      <c r="ND185" s="100"/>
      <c r="NE185" s="100"/>
      <c r="NF185" s="100">
        <v>17</v>
      </c>
      <c r="NG185" s="100">
        <f t="shared" si="1040"/>
        <v>51297.579872636656</v>
      </c>
      <c r="NH185" s="100">
        <f t="shared" si="1041"/>
        <v>51948.529286165343</v>
      </c>
      <c r="NI185" s="100">
        <f t="shared" si="1042"/>
        <v>48884.25924584498</v>
      </c>
      <c r="NJ185" s="100">
        <f t="shared" si="1043"/>
        <v>51456.465033380038</v>
      </c>
      <c r="NK185" s="100">
        <f t="shared" si="1044"/>
        <v>46460.794899719753</v>
      </c>
      <c r="NL185" s="100">
        <f t="shared" si="1045"/>
        <v>42287.718879040483</v>
      </c>
      <c r="NM185" s="100">
        <f t="shared" si="1046"/>
        <v>38760.432229548758</v>
      </c>
      <c r="NN185" s="100">
        <f t="shared" si="1047"/>
        <v>35746.281538439842</v>
      </c>
      <c r="NO185" s="100">
        <f t="shared" si="1048"/>
        <v>33144.895399652662</v>
      </c>
      <c r="NP185" s="100">
        <f t="shared" si="1049"/>
        <v>30879.485669940463</v>
      </c>
      <c r="NQ185" s="100">
        <f t="shared" si="1050"/>
        <v>28890.604380068602</v>
      </c>
      <c r="NR185" s="100">
        <f t="shared" si="1051"/>
        <v>27131.678567156065</v>
      </c>
      <c r="NS185" s="100">
        <f t="shared" si="1052"/>
        <v>25565.801926959837</v>
      </c>
      <c r="NT185" s="100">
        <f t="shared" si="1053"/>
        <v>24163.409895064829</v>
      </c>
      <c r="NU185" s="100">
        <f t="shared" si="1054"/>
        <v>22900.577537402693</v>
      </c>
      <c r="NV185" s="100">
        <f t="shared" si="1055"/>
        <v>21757.759706220972</v>
      </c>
      <c r="NW185" s="100">
        <f t="shared" si="1056"/>
        <v>20718.848203699643</v>
      </c>
      <c r="NX185" s="100">
        <f t="shared" si="1057"/>
        <v>19770.458521147113</v>
      </c>
      <c r="NY185" s="100">
        <f t="shared" si="1058"/>
        <v>19770.458521147113</v>
      </c>
      <c r="NZ185" s="100">
        <f t="shared" si="1059"/>
        <v>18407.382151790564</v>
      </c>
      <c r="OA185" s="100">
        <f t="shared" si="1060"/>
        <v>17790.711041513921</v>
      </c>
      <c r="OB185" s="100">
        <f t="shared" si="1061"/>
        <v>17212.032057034288</v>
      </c>
      <c r="OC185" s="100">
        <f t="shared" si="1062"/>
        <v>16667.979463513748</v>
      </c>
      <c r="OD185" s="100">
        <f t="shared" si="1063"/>
        <v>16155.56947710536</v>
      </c>
      <c r="OE185" s="100">
        <f t="shared" si="1064"/>
        <v>15672.148158312859</v>
      </c>
      <c r="OF185" s="100">
        <f t="shared" si="1065"/>
        <v>15215.347515045107</v>
      </c>
      <c r="OG185" s="100">
        <f t="shared" si="1066"/>
        <v>14783.048362351263</v>
      </c>
      <c r="OH185" s="100">
        <f t="shared" si="1067"/>
        <v>14373.348768845695</v>
      </c>
      <c r="OI185" s="100">
        <f t="shared" si="1068"/>
        <v>13984.537143146981</v>
      </c>
      <c r="OJ185" s="100">
        <f t="shared" si="1069"/>
        <v>13615.06919072669</v>
      </c>
      <c r="OK185" s="100">
        <f t="shared" si="1070"/>
        <v>13263.548112647073</v>
      </c>
      <c r="OL185" s="100">
        <f t="shared" si="1071"/>
        <v>12928.707530609148</v>
      </c>
      <c r="OM185" s="100">
        <f t="shared" si="1072"/>
        <v>12609.396713564513</v>
      </c>
      <c r="ON185" s="100">
        <f t="shared" si="1073"/>
        <v>12304.567754523061</v>
      </c>
      <c r="OO185" s="100">
        <f t="shared" si="1074"/>
        <v>12013.264405726783</v>
      </c>
      <c r="OP185" s="100">
        <f t="shared" si="1075"/>
        <v>11734.612328872296</v>
      </c>
      <c r="OQ185" s="100">
        <f t="shared" si="1076"/>
        <v>11749.487165925939</v>
      </c>
      <c r="OR185" s="100">
        <f t="shared" si="1077"/>
        <v>11335.986873090938</v>
      </c>
      <c r="OS185" s="100">
        <f t="shared" si="1078"/>
        <v>11138.1716983077</v>
      </c>
      <c r="OT185" s="100">
        <f t="shared" si="1079"/>
        <v>10946.029915834373</v>
      </c>
      <c r="OU185" s="100">
        <f t="shared" si="1080"/>
        <v>10759.357742867323</v>
      </c>
      <c r="OV185" s="100">
        <f t="shared" si="1081"/>
        <v>10577.958379871219</v>
      </c>
      <c r="OW185" s="100">
        <f t="shared" si="1082"/>
        <v>10401.641989158696</v>
      </c>
      <c r="OX185" s="100">
        <f t="shared" si="1083"/>
        <v>10230.225627685248</v>
      </c>
      <c r="OY185" s="100">
        <f t="shared" si="1084"/>
        <v>10063.533143258142</v>
      </c>
      <c r="OZ185" s="100">
        <f t="shared" si="1085"/>
        <v>9901.395041897109</v>
      </c>
      <c r="PA185" s="100">
        <f t="shared" si="1086"/>
        <v>9743.6483328378945</v>
      </c>
      <c r="PB185" s="100">
        <f t="shared" si="1087"/>
        <v>9590.1363566068612</v>
      </c>
      <c r="PC185" s="100">
        <f t="shared" si="1088"/>
        <v>9440.7086006908667</v>
      </c>
      <c r="PD185" s="100">
        <f t="shared" si="1089"/>
        <v>7900.9374305749479</v>
      </c>
      <c r="PE185" s="100">
        <f t="shared" si="1090"/>
        <v>7780.5032804685688</v>
      </c>
      <c r="PF185" s="100">
        <f t="shared" si="1091"/>
        <v>7663.1865985138893</v>
      </c>
      <c r="PG185" s="100">
        <f t="shared" si="1092"/>
        <v>7548.8786717611092</v>
      </c>
      <c r="PH185" s="100">
        <f t="shared" si="1093"/>
        <v>7437.4751646861851</v>
      </c>
      <c r="PI185" s="100"/>
      <c r="PJ185" s="100"/>
      <c r="PK185" s="100"/>
    </row>
    <row r="186" spans="1:427" x14ac:dyDescent="0.2">
      <c r="A186" s="92"/>
      <c r="B186" s="92"/>
      <c r="C186" s="92"/>
      <c r="D186" s="98"/>
      <c r="E186" s="98"/>
      <c r="F186" s="98"/>
      <c r="G186" s="98"/>
      <c r="H186" s="98"/>
      <c r="I186" s="98"/>
      <c r="J186" s="98"/>
      <c r="K186" s="98"/>
      <c r="L186" s="98"/>
      <c r="M186" s="98"/>
      <c r="N186" s="98"/>
      <c r="O186" s="98"/>
      <c r="P186" s="98"/>
      <c r="Q186" s="98"/>
      <c r="R186" s="98"/>
      <c r="S186" s="98"/>
      <c r="T186" s="98"/>
      <c r="U186" s="98"/>
      <c r="V186" s="98"/>
      <c r="W186" s="98"/>
      <c r="X186" s="98"/>
      <c r="Y186" s="98"/>
      <c r="Z186" s="98"/>
      <c r="AA186" s="98"/>
      <c r="AB186" s="98"/>
      <c r="AC186" s="98"/>
      <c r="AD186" s="98"/>
      <c r="AE186" s="98"/>
      <c r="AF186" s="98"/>
      <c r="AG186" s="98"/>
      <c r="AH186" s="98"/>
      <c r="AI186" s="98"/>
      <c r="AJ186" s="98"/>
      <c r="AK186" s="98"/>
      <c r="AL186" s="98"/>
      <c r="AM186" s="98"/>
      <c r="AN186" s="98"/>
      <c r="AO186" s="98"/>
      <c r="AP186" s="98"/>
      <c r="AQ186" s="98"/>
      <c r="AR186" s="98"/>
      <c r="AS186" s="98"/>
      <c r="AT186" s="98"/>
      <c r="AU186" s="98"/>
      <c r="AV186" s="98"/>
      <c r="AW186" s="98"/>
      <c r="AX186" s="98"/>
      <c r="AY186" s="98"/>
      <c r="AZ186" s="98"/>
      <c r="BA186" s="98"/>
      <c r="BB186" s="98"/>
      <c r="BC186" s="98"/>
      <c r="BD186" s="98"/>
      <c r="BE186" s="98"/>
      <c r="BF186" s="98"/>
      <c r="BG186" s="98"/>
      <c r="BH186" s="98"/>
      <c r="BI186" s="98"/>
      <c r="BJ186" s="98"/>
      <c r="BK186" s="98"/>
      <c r="BL186" s="98"/>
      <c r="BM186" s="98"/>
      <c r="BN186" s="98"/>
      <c r="BO186" s="98"/>
      <c r="BP186" s="98"/>
      <c r="BQ186" s="98"/>
      <c r="BR186" s="98"/>
      <c r="BS186" s="98"/>
      <c r="BT186" s="98"/>
      <c r="BU186" s="98"/>
      <c r="BV186" s="98"/>
      <c r="BW186" s="98"/>
      <c r="BX186" s="98"/>
      <c r="BY186" s="98">
        <v>18</v>
      </c>
      <c r="BZ186" s="98">
        <f t="shared" si="932"/>
        <v>82649.241423158732</v>
      </c>
      <c r="CA186" s="98">
        <f t="shared" si="933"/>
        <v>66004.373638754623</v>
      </c>
      <c r="CB186" s="98">
        <f t="shared" si="934"/>
        <v>58485.586822676014</v>
      </c>
      <c r="CC186" s="98">
        <f t="shared" si="935"/>
        <v>52373.777516573289</v>
      </c>
      <c r="CD186" s="98">
        <f t="shared" si="936"/>
        <v>47341.945676575211</v>
      </c>
      <c r="CE186" s="98">
        <f t="shared" si="937"/>
        <v>43145.379054948971</v>
      </c>
      <c r="CF186" s="98">
        <f t="shared" si="938"/>
        <v>39602.398968952206</v>
      </c>
      <c r="CG186" s="98">
        <f t="shared" si="939"/>
        <v>36577.488012617985</v>
      </c>
      <c r="CH186" s="98">
        <f t="shared" si="940"/>
        <v>33968.541781616259</v>
      </c>
      <c r="CI186" s="98">
        <f t="shared" si="941"/>
        <v>31697.694454904711</v>
      </c>
      <c r="CJ186" s="98">
        <f t="shared" si="942"/>
        <v>29704.810980398364</v>
      </c>
      <c r="CK186" s="98">
        <f t="shared" si="943"/>
        <v>27942.870360359884</v>
      </c>
      <c r="CL186" s="98">
        <f t="shared" si="944"/>
        <v>26374.668161811951</v>
      </c>
      <c r="CM186" s="98">
        <f t="shared" si="945"/>
        <v>24970.437811939246</v>
      </c>
      <c r="CN186" s="98">
        <f t="shared" si="946"/>
        <v>23706.115261507981</v>
      </c>
      <c r="CO186" s="98">
        <f t="shared" si="947"/>
        <v>22562.058163741538</v>
      </c>
      <c r="CP186" s="98">
        <f t="shared" si="948"/>
        <v>21522.089527986511</v>
      </c>
      <c r="CQ186" s="98">
        <f t="shared" si="949"/>
        <v>20572.775597562395</v>
      </c>
      <c r="CR186" s="98">
        <f t="shared" si="950"/>
        <v>20572.775597562395</v>
      </c>
      <c r="CS186" s="98">
        <f t="shared" si="951"/>
        <v>19208.304736465001</v>
      </c>
      <c r="CT186" s="98">
        <f t="shared" si="952"/>
        <v>18591.012905031774</v>
      </c>
      <c r="CU186" s="98">
        <f t="shared" si="953"/>
        <v>18011.749869210063</v>
      </c>
      <c r="CV186" s="98">
        <f t="shared" si="954"/>
        <v>17467.141937129858</v>
      </c>
      <c r="CW186" s="98">
        <f t="shared" si="955"/>
        <v>16954.199019409683</v>
      </c>
      <c r="CX186" s="98">
        <f t="shared" si="956"/>
        <v>16470.262164886542</v>
      </c>
      <c r="CY186" s="98">
        <f t="shared" si="957"/>
        <v>16012.959388474334</v>
      </c>
      <c r="CZ186" s="98">
        <f t="shared" si="958"/>
        <v>15580.168317871708</v>
      </c>
      <c r="DA186" s="98">
        <f t="shared" si="959"/>
        <v>15169.984474159992</v>
      </c>
      <c r="DB186" s="98">
        <f t="shared" si="960"/>
        <v>14780.694228478558</v>
      </c>
      <c r="DC186" s="98">
        <f t="shared" si="961"/>
        <v>14410.751656829574</v>
      </c>
      <c r="DD186" s="98">
        <f t="shared" si="962"/>
        <v>14058.758658198934</v>
      </c>
      <c r="DE186" s="98">
        <f t="shared" si="963"/>
        <v>13723.447815639904</v>
      </c>
      <c r="DF186" s="98">
        <f t="shared" si="964"/>
        <v>13403.667571927796</v>
      </c>
      <c r="DG186" s="98">
        <f t="shared" si="965"/>
        <v>13098.369365619552</v>
      </c>
      <c r="DH186" s="98">
        <f t="shared" si="966"/>
        <v>12806.596433528604</v>
      </c>
      <c r="DI186" s="98">
        <f t="shared" si="967"/>
        <v>12527.474034622195</v>
      </c>
      <c r="DJ186" s="98">
        <f t="shared" si="968"/>
        <v>12541.875996586719</v>
      </c>
      <c r="DK186" s="98">
        <f t="shared" si="969"/>
        <v>12127.281697218186</v>
      </c>
      <c r="DL186" s="98">
        <f t="shared" si="970"/>
        <v>11928.94381401154</v>
      </c>
      <c r="DM186" s="98">
        <f t="shared" si="971"/>
        <v>11736.293189740283</v>
      </c>
      <c r="DN186" s="98">
        <f t="shared" si="972"/>
        <v>11549.124517498316</v>
      </c>
      <c r="DO186" s="98">
        <f t="shared" si="973"/>
        <v>11367.239630476008</v>
      </c>
      <c r="DP186" s="98">
        <f t="shared" si="974"/>
        <v>11190.447464468814</v>
      </c>
      <c r="DQ186" s="98">
        <f t="shared" si="975"/>
        <v>11018.563976237718</v>
      </c>
      <c r="DR186" s="98">
        <f t="shared" si="976"/>
        <v>10851.412026761947</v>
      </c>
      <c r="DS186" s="98">
        <f t="shared" si="977"/>
        <v>10688.821236976228</v>
      </c>
      <c r="DT186" s="98">
        <f t="shared" si="978"/>
        <v>10530.62782235017</v>
      </c>
      <c r="DU186" s="98">
        <f t="shared" si="979"/>
        <v>10376.674411616706</v>
      </c>
      <c r="DV186" s="98">
        <f t="shared" si="980"/>
        <v>10226.809854063487</v>
      </c>
      <c r="DW186" s="98">
        <f t="shared" si="981"/>
        <v>10080.889019043896</v>
      </c>
      <c r="DX186" s="98">
        <f t="shared" si="982"/>
        <v>9938.772590722685</v>
      </c>
      <c r="DY186" s="98">
        <f t="shared" si="983"/>
        <v>9800.3268605288285</v>
      </c>
      <c r="DZ186" s="98">
        <f t="shared" si="984"/>
        <v>9665.423519330292</v>
      </c>
      <c r="EA186" s="98">
        <f t="shared" si="985"/>
        <v>9533.9394509594676</v>
      </c>
      <c r="EB186" s="98"/>
      <c r="EC186" s="98"/>
      <c r="ED186" s="98"/>
      <c r="EE186" s="98"/>
      <c r="EF186" s="98"/>
      <c r="EG186" s="98"/>
      <c r="EH186" s="98"/>
      <c r="EI186" s="98"/>
      <c r="EJ186" s="98"/>
      <c r="EK186" s="98"/>
      <c r="EL186" s="98"/>
      <c r="EM186" s="98"/>
      <c r="EN186" s="98"/>
      <c r="EO186" s="98"/>
      <c r="EP186" s="98"/>
      <c r="EU186" s="94"/>
      <c r="EV186" s="94"/>
      <c r="EW186" s="94"/>
      <c r="EX186" s="94"/>
      <c r="EY186" s="99"/>
      <c r="EZ186" s="99"/>
      <c r="FA186" s="99"/>
      <c r="FB186" s="99"/>
      <c r="FC186" s="99"/>
      <c r="FD186" s="99"/>
      <c r="FE186" s="99"/>
      <c r="FF186" s="99"/>
      <c r="FG186" s="99"/>
      <c r="FH186" s="99"/>
      <c r="FI186" s="99"/>
      <c r="FJ186" s="99"/>
      <c r="FK186" s="99"/>
      <c r="FL186" s="99"/>
      <c r="FM186" s="99"/>
      <c r="FN186" s="99"/>
      <c r="FO186" s="99"/>
      <c r="FP186" s="99"/>
      <c r="FQ186" s="99"/>
      <c r="FR186" s="99"/>
      <c r="FS186" s="99"/>
      <c r="FT186" s="99"/>
      <c r="FU186" s="99"/>
      <c r="FV186" s="99"/>
      <c r="FW186" s="99"/>
      <c r="FX186" s="99"/>
      <c r="FY186" s="99"/>
      <c r="FZ186" s="99"/>
      <c r="GA186" s="99"/>
      <c r="GB186" s="99"/>
      <c r="GC186" s="99"/>
      <c r="GD186" s="99"/>
      <c r="GE186" s="99"/>
      <c r="GF186" s="99"/>
      <c r="GG186" s="99"/>
      <c r="GH186" s="99"/>
      <c r="GI186" s="99"/>
      <c r="GJ186" s="99"/>
      <c r="GK186" s="99"/>
      <c r="GL186" s="99"/>
      <c r="GM186" s="99"/>
      <c r="GN186" s="99"/>
      <c r="GO186" s="99"/>
      <c r="GP186" s="99"/>
      <c r="GQ186" s="99"/>
      <c r="GR186" s="99"/>
      <c r="GS186" s="99"/>
      <c r="GT186" s="99"/>
      <c r="GU186" s="99"/>
      <c r="GV186" s="99"/>
      <c r="GW186" s="99"/>
      <c r="GX186" s="99"/>
      <c r="GY186" s="99"/>
      <c r="GZ186" s="99"/>
      <c r="HA186" s="99"/>
      <c r="HB186" s="99"/>
      <c r="HC186" s="99"/>
      <c r="HD186" s="99"/>
      <c r="HE186" s="99"/>
      <c r="HF186" s="99"/>
      <c r="HG186" s="99"/>
      <c r="HH186" s="99"/>
      <c r="HI186" s="99"/>
      <c r="HJ186" s="99"/>
      <c r="HK186" s="99"/>
      <c r="HL186" s="99"/>
      <c r="HM186" s="99"/>
      <c r="HN186" s="99"/>
      <c r="HO186" s="99"/>
      <c r="HP186" s="99"/>
      <c r="HQ186" s="99"/>
      <c r="HR186" s="99"/>
      <c r="HS186" s="99"/>
      <c r="HT186" s="99"/>
      <c r="HU186" s="99"/>
      <c r="HV186" s="99">
        <v>18</v>
      </c>
      <c r="HW186" s="99">
        <f t="shared" si="986"/>
        <v>73949.321273352543</v>
      </c>
      <c r="HX186" s="99">
        <f t="shared" si="987"/>
        <v>62704.154956816892</v>
      </c>
      <c r="HY186" s="99">
        <f t="shared" si="988"/>
        <v>58485.586822676014</v>
      </c>
      <c r="HZ186" s="99">
        <f t="shared" si="989"/>
        <v>52373.777516573289</v>
      </c>
      <c r="IA186" s="99">
        <f t="shared" si="990"/>
        <v>47341.945676575211</v>
      </c>
      <c r="IB186" s="99">
        <f t="shared" si="991"/>
        <v>43145.379054948971</v>
      </c>
      <c r="IC186" s="99">
        <f t="shared" si="992"/>
        <v>39602.398968952206</v>
      </c>
      <c r="ID186" s="99">
        <f t="shared" si="993"/>
        <v>36577.488012617985</v>
      </c>
      <c r="IE186" s="99">
        <f t="shared" si="994"/>
        <v>33968.541781616259</v>
      </c>
      <c r="IF186" s="99">
        <f t="shared" si="995"/>
        <v>31697.694454904711</v>
      </c>
      <c r="IG186" s="99">
        <f t="shared" si="996"/>
        <v>29704.810980398364</v>
      </c>
      <c r="IH186" s="99">
        <f t="shared" si="997"/>
        <v>27942.870360359884</v>
      </c>
      <c r="II186" s="99">
        <f t="shared" si="998"/>
        <v>26374.668161811951</v>
      </c>
      <c r="IJ186" s="99">
        <f t="shared" si="999"/>
        <v>24970.437811939246</v>
      </c>
      <c r="IK186" s="99">
        <f t="shared" si="1000"/>
        <v>23706.115261507981</v>
      </c>
      <c r="IL186" s="99">
        <f t="shared" si="1001"/>
        <v>22562.058163741538</v>
      </c>
      <c r="IM186" s="99">
        <f t="shared" si="1002"/>
        <v>21522.089527986511</v>
      </c>
      <c r="IN186" s="99">
        <f t="shared" si="1003"/>
        <v>20572.775597562395</v>
      </c>
      <c r="IO186" s="99">
        <f t="shared" si="1004"/>
        <v>20572.775597562395</v>
      </c>
      <c r="IP186" s="99">
        <f t="shared" si="1005"/>
        <v>19208.304736465001</v>
      </c>
      <c r="IQ186" s="99">
        <f t="shared" si="1006"/>
        <v>18591.012905031774</v>
      </c>
      <c r="IR186" s="99">
        <f t="shared" si="1007"/>
        <v>18011.749869210063</v>
      </c>
      <c r="IS186" s="99">
        <f t="shared" si="1008"/>
        <v>17467.141937129858</v>
      </c>
      <c r="IT186" s="99">
        <f t="shared" si="1009"/>
        <v>16954.199019409683</v>
      </c>
      <c r="IU186" s="99">
        <f t="shared" si="1010"/>
        <v>16470.262164886542</v>
      </c>
      <c r="IV186" s="99">
        <f t="shared" si="1011"/>
        <v>16012.959388474334</v>
      </c>
      <c r="IW186" s="99">
        <f t="shared" si="1012"/>
        <v>15580.168317871708</v>
      </c>
      <c r="IX186" s="99">
        <f t="shared" si="1013"/>
        <v>15169.984474159992</v>
      </c>
      <c r="IY186" s="99">
        <f t="shared" si="1014"/>
        <v>14780.694228478558</v>
      </c>
      <c r="IZ186" s="99">
        <f t="shared" si="1015"/>
        <v>14410.751656829574</v>
      </c>
      <c r="JA186" s="99">
        <f t="shared" si="1016"/>
        <v>14058.758658198934</v>
      </c>
      <c r="JB186" s="99">
        <f t="shared" si="1017"/>
        <v>13723.447815639904</v>
      </c>
      <c r="JC186" s="99">
        <f t="shared" si="1018"/>
        <v>13403.667571927796</v>
      </c>
      <c r="JD186" s="99">
        <f t="shared" si="1019"/>
        <v>13098.369365619552</v>
      </c>
      <c r="JE186" s="99">
        <f t="shared" si="1020"/>
        <v>12806.596433528604</v>
      </c>
      <c r="JF186" s="99">
        <f t="shared" si="1021"/>
        <v>12527.474034622195</v>
      </c>
      <c r="JG186" s="99">
        <f t="shared" si="1022"/>
        <v>12541.875996586719</v>
      </c>
      <c r="JH186" s="99">
        <f t="shared" si="1023"/>
        <v>12127.281697218186</v>
      </c>
      <c r="JI186" s="99">
        <f t="shared" si="1024"/>
        <v>11928.94381401154</v>
      </c>
      <c r="JJ186" s="99">
        <f t="shared" si="1025"/>
        <v>11736.293189740283</v>
      </c>
      <c r="JK186" s="99">
        <f t="shared" si="1026"/>
        <v>11549.124517498316</v>
      </c>
      <c r="JL186" s="99">
        <f t="shared" si="1027"/>
        <v>11367.239630476008</v>
      </c>
      <c r="JM186" s="99">
        <f t="shared" si="1028"/>
        <v>11190.447464468814</v>
      </c>
      <c r="JN186" s="99">
        <f t="shared" si="1029"/>
        <v>11018.563976237718</v>
      </c>
      <c r="JO186" s="99">
        <f t="shared" si="1030"/>
        <v>10851.412026761947</v>
      </c>
      <c r="JP186" s="99">
        <f t="shared" si="1031"/>
        <v>10688.821236976228</v>
      </c>
      <c r="JQ186" s="99">
        <f t="shared" si="1032"/>
        <v>10004.096431232661</v>
      </c>
      <c r="JR186" s="99">
        <f t="shared" si="1033"/>
        <v>9857.8406910358699</v>
      </c>
      <c r="JS186" s="99">
        <f t="shared" si="1034"/>
        <v>9715.4693613603122</v>
      </c>
      <c r="JT186" s="99">
        <f t="shared" si="1035"/>
        <v>9576.8445680917011</v>
      </c>
      <c r="JU186" s="99">
        <f t="shared" si="1036"/>
        <v>9441.8339611865504</v>
      </c>
      <c r="JV186" s="99">
        <f t="shared" si="1037"/>
        <v>9310.3105175023866</v>
      </c>
      <c r="JW186" s="99">
        <f t="shared" si="1038"/>
        <v>9182.1523433637776</v>
      </c>
      <c r="JX186" s="99">
        <f t="shared" si="1039"/>
        <v>9057.2424784114937</v>
      </c>
      <c r="JY186" s="99"/>
      <c r="JZ186" s="99"/>
      <c r="KA186" s="99"/>
      <c r="KI186" s="100"/>
      <c r="KJ186" s="100"/>
      <c r="KK186" s="100"/>
      <c r="KL186" s="100"/>
      <c r="KM186" s="100"/>
      <c r="KN186" s="100"/>
      <c r="KO186" s="100"/>
      <c r="KP186" s="100"/>
      <c r="KQ186" s="100"/>
      <c r="KR186" s="100"/>
      <c r="KS186" s="100"/>
      <c r="KT186" s="100"/>
      <c r="KU186" s="100"/>
      <c r="KV186" s="100"/>
      <c r="KW186" s="100"/>
      <c r="KX186" s="100"/>
      <c r="KY186" s="100"/>
      <c r="KZ186" s="100"/>
      <c r="LA186" s="100"/>
      <c r="LB186" s="100"/>
      <c r="LC186" s="100"/>
      <c r="LD186" s="100"/>
      <c r="LE186" s="100"/>
      <c r="LF186" s="100"/>
      <c r="LG186" s="100"/>
      <c r="LH186" s="100"/>
      <c r="LI186" s="100"/>
      <c r="LJ186" s="100"/>
      <c r="LK186" s="100"/>
      <c r="LL186" s="100"/>
      <c r="LM186" s="100"/>
      <c r="LN186" s="100"/>
      <c r="LO186" s="100"/>
      <c r="LP186" s="100"/>
      <c r="LQ186" s="100"/>
      <c r="LR186" s="100"/>
      <c r="LS186" s="100"/>
      <c r="LT186" s="100"/>
      <c r="LU186" s="100"/>
      <c r="LV186" s="100"/>
      <c r="LW186" s="100"/>
      <c r="LX186" s="100"/>
      <c r="LY186" s="100"/>
      <c r="LZ186" s="100"/>
      <c r="MA186" s="100"/>
      <c r="MB186" s="100"/>
      <c r="MC186" s="100"/>
      <c r="MD186" s="100"/>
      <c r="ME186" s="100"/>
      <c r="MF186" s="100"/>
      <c r="MG186" s="100"/>
      <c r="MH186" s="100"/>
      <c r="MI186" s="100"/>
      <c r="MJ186" s="100"/>
      <c r="MK186" s="100"/>
      <c r="ML186" s="100"/>
      <c r="MM186" s="100"/>
      <c r="MN186" s="100"/>
      <c r="MO186" s="100"/>
      <c r="MP186" s="100"/>
      <c r="MQ186" s="100"/>
      <c r="MR186" s="100"/>
      <c r="MS186" s="100"/>
      <c r="MT186" s="100"/>
      <c r="MU186" s="100"/>
      <c r="MV186" s="100"/>
      <c r="MW186" s="100"/>
      <c r="MX186" s="100"/>
      <c r="MY186" s="100"/>
      <c r="MZ186" s="100"/>
      <c r="NA186" s="100"/>
      <c r="NB186" s="100"/>
      <c r="NC186" s="100"/>
      <c r="ND186" s="100"/>
      <c r="NE186" s="100"/>
      <c r="NF186" s="100">
        <v>18</v>
      </c>
      <c r="NG186" s="100">
        <f t="shared" si="1040"/>
        <v>60326.020111658778</v>
      </c>
      <c r="NH186" s="100">
        <f t="shared" si="1041"/>
        <v>55408.465693245133</v>
      </c>
      <c r="NI186" s="100">
        <f t="shared" si="1042"/>
        <v>57668.297312794784</v>
      </c>
      <c r="NJ186" s="100">
        <f t="shared" si="1043"/>
        <v>51557.157157391477</v>
      </c>
      <c r="NK186" s="100">
        <f t="shared" si="1044"/>
        <v>46526.00515330206</v>
      </c>
      <c r="NL186" s="100">
        <f t="shared" si="1045"/>
        <v>42330.126020785567</v>
      </c>
      <c r="NM186" s="100">
        <f t="shared" si="1046"/>
        <v>38787.838999755513</v>
      </c>
      <c r="NN186" s="100">
        <f t="shared" si="1047"/>
        <v>35763.625220710659</v>
      </c>
      <c r="NO186" s="100">
        <f t="shared" si="1048"/>
        <v>33155.37922226041</v>
      </c>
      <c r="NP186" s="100">
        <f t="shared" si="1049"/>
        <v>30885.234402851569</v>
      </c>
      <c r="NQ186" s="100">
        <f t="shared" si="1050"/>
        <v>28893.055122701291</v>
      </c>
      <c r="NR186" s="100">
        <f t="shared" si="1051"/>
        <v>27131.819933798142</v>
      </c>
      <c r="NS186" s="100">
        <f t="shared" si="1052"/>
        <v>25564.324052796062</v>
      </c>
      <c r="NT186" s="100">
        <f t="shared" si="1053"/>
        <v>24160.800630448153</v>
      </c>
      <c r="NU186" s="100">
        <f t="shared" si="1054"/>
        <v>22897.185396696106</v>
      </c>
      <c r="NV186" s="100">
        <f t="shared" si="1055"/>
        <v>21753.835826374252</v>
      </c>
      <c r="NW186" s="100">
        <f t="shared" si="1056"/>
        <v>20714.574783255743</v>
      </c>
      <c r="NX186" s="100">
        <f t="shared" si="1057"/>
        <v>19765.968390771206</v>
      </c>
      <c r="NY186" s="100">
        <f t="shared" si="1058"/>
        <v>19765.968390771206</v>
      </c>
      <c r="NZ186" s="100">
        <f t="shared" si="1059"/>
        <v>18402.635248541341</v>
      </c>
      <c r="OA186" s="100">
        <f t="shared" si="1060"/>
        <v>17785.912185989688</v>
      </c>
      <c r="OB186" s="100">
        <f t="shared" si="1061"/>
        <v>17207.217798396283</v>
      </c>
      <c r="OC186" s="100">
        <f t="shared" si="1062"/>
        <v>16663.178355555938</v>
      </c>
      <c r="OD186" s="100">
        <f t="shared" si="1063"/>
        <v>16150.803734296645</v>
      </c>
      <c r="OE186" s="100">
        <f t="shared" si="1064"/>
        <v>15667.43495356783</v>
      </c>
      <c r="OF186" s="100">
        <f t="shared" si="1065"/>
        <v>15210.700001762383</v>
      </c>
      <c r="OG186" s="100">
        <f t="shared" si="1066"/>
        <v>14778.476482973814</v>
      </c>
      <c r="OH186" s="100">
        <f t="shared" si="1067"/>
        <v>14368.859897213712</v>
      </c>
      <c r="OI186" s="100">
        <f t="shared" si="1068"/>
        <v>13980.136596764502</v>
      </c>
      <c r="OJ186" s="100">
        <f t="shared" si="1069"/>
        <v>13610.760640709408</v>
      </c>
      <c r="OK186" s="100">
        <f t="shared" si="1070"/>
        <v>13259.333912818436</v>
      </c>
      <c r="OL186" s="100">
        <f t="shared" si="1071"/>
        <v>12924.588982430305</v>
      </c>
      <c r="OM186" s="100">
        <f t="shared" si="1072"/>
        <v>12605.374279933321</v>
      </c>
      <c r="ON186" s="100">
        <f t="shared" si="1073"/>
        <v>12300.641232674699</v>
      </c>
      <c r="OO186" s="100">
        <f t="shared" si="1074"/>
        <v>12009.43306730503</v>
      </c>
      <c r="OP186" s="100">
        <f t="shared" si="1075"/>
        <v>11730.875033562126</v>
      </c>
      <c r="OQ186" s="100">
        <f t="shared" si="1076"/>
        <v>11745.24727455028</v>
      </c>
      <c r="OR186" s="100">
        <f t="shared" si="1077"/>
        <v>11331.536162269538</v>
      </c>
      <c r="OS186" s="100">
        <f t="shared" si="1078"/>
        <v>11133.642000245614</v>
      </c>
      <c r="OT186" s="100">
        <f t="shared" si="1079"/>
        <v>10941.436398509646</v>
      </c>
      <c r="OU186" s="100">
        <f t="shared" si="1080"/>
        <v>10754.713968956938</v>
      </c>
      <c r="OV186" s="100">
        <f t="shared" si="1081"/>
        <v>10573.276468424676</v>
      </c>
      <c r="OW186" s="100">
        <f t="shared" si="1082"/>
        <v>10396.932760866544</v>
      </c>
      <c r="OX186" s="100">
        <f t="shared" si="1083"/>
        <v>10225.498735404462</v>
      </c>
      <c r="OY186" s="100">
        <f t="shared" si="1084"/>
        <v>10058.797189295932</v>
      </c>
      <c r="OZ186" s="100">
        <f t="shared" si="1085"/>
        <v>9896.657683407373</v>
      </c>
      <c r="PA186" s="100">
        <f t="shared" si="1086"/>
        <v>8278.0789200669678</v>
      </c>
      <c r="PB186" s="100">
        <f t="shared" si="1087"/>
        <v>8147.6034673823069</v>
      </c>
      <c r="PC186" s="100">
        <f t="shared" si="1088"/>
        <v>8020.6041518104757</v>
      </c>
      <c r="PD186" s="100">
        <f t="shared" si="1089"/>
        <v>7896.9575717388598</v>
      </c>
      <c r="PE186" s="100">
        <f t="shared" si="1090"/>
        <v>7776.5452703551782</v>
      </c>
      <c r="PF186" s="100">
        <f t="shared" si="1091"/>
        <v>7659.2535590909019</v>
      </c>
      <c r="PG186" s="100">
        <f t="shared" si="1092"/>
        <v>7544.9733408385055</v>
      </c>
      <c r="PH186" s="100">
        <f t="shared" si="1093"/>
        <v>7433.5999343262347</v>
      </c>
      <c r="PI186" s="100"/>
      <c r="PJ186" s="100"/>
      <c r="PK186" s="100"/>
    </row>
    <row r="187" spans="1:427" x14ac:dyDescent="0.2">
      <c r="A187" s="92"/>
      <c r="B187" s="92"/>
      <c r="C187" s="92"/>
      <c r="D187" s="98"/>
      <c r="E187" s="98"/>
      <c r="F187" s="98"/>
      <c r="G187" s="98"/>
      <c r="H187" s="98"/>
      <c r="I187" s="98"/>
      <c r="J187" s="98"/>
      <c r="K187" s="98"/>
      <c r="L187" s="98"/>
      <c r="M187" s="98"/>
      <c r="N187" s="98"/>
      <c r="O187" s="98"/>
      <c r="P187" s="98"/>
      <c r="Q187" s="98"/>
      <c r="R187" s="98"/>
      <c r="S187" s="98"/>
      <c r="T187" s="98"/>
      <c r="U187" s="98"/>
      <c r="V187" s="98"/>
      <c r="W187" s="98"/>
      <c r="X187" s="98"/>
      <c r="Y187" s="98"/>
      <c r="Z187" s="98"/>
      <c r="AA187" s="98"/>
      <c r="AB187" s="98"/>
      <c r="AC187" s="98"/>
      <c r="AD187" s="98"/>
      <c r="AE187" s="98"/>
      <c r="AF187" s="98"/>
      <c r="AG187" s="98"/>
      <c r="AH187" s="98"/>
      <c r="AI187" s="98"/>
      <c r="AJ187" s="98"/>
      <c r="AK187" s="98"/>
      <c r="AL187" s="98"/>
      <c r="AM187" s="98"/>
      <c r="AN187" s="98"/>
      <c r="AO187" s="98"/>
      <c r="AP187" s="98"/>
      <c r="AQ187" s="98"/>
      <c r="AR187" s="98"/>
      <c r="AS187" s="98"/>
      <c r="AT187" s="98"/>
      <c r="AU187" s="98"/>
      <c r="AV187" s="98"/>
      <c r="AW187" s="98"/>
      <c r="AX187" s="98"/>
      <c r="AY187" s="98"/>
      <c r="AZ187" s="98"/>
      <c r="BA187" s="98"/>
      <c r="BB187" s="98"/>
      <c r="BC187" s="98"/>
      <c r="BD187" s="98"/>
      <c r="BE187" s="98"/>
      <c r="BF187" s="98"/>
      <c r="BG187" s="98"/>
      <c r="BH187" s="98"/>
      <c r="BI187" s="98"/>
      <c r="BJ187" s="98"/>
      <c r="BK187" s="98"/>
      <c r="BL187" s="98"/>
      <c r="BM187" s="98"/>
      <c r="BN187" s="98"/>
      <c r="BO187" s="98"/>
      <c r="BP187" s="98"/>
      <c r="BQ187" s="98"/>
      <c r="BR187" s="98"/>
      <c r="BS187" s="98"/>
      <c r="BT187" s="98"/>
      <c r="BU187" s="98"/>
      <c r="BV187" s="98"/>
      <c r="BW187" s="98"/>
      <c r="BX187" s="98"/>
      <c r="BY187" s="98">
        <v>19</v>
      </c>
      <c r="BZ187" s="98">
        <f t="shared" si="932"/>
        <v>83265.593820640919</v>
      </c>
      <c r="CA187" s="98">
        <f t="shared" si="933"/>
        <v>66231.361786080102</v>
      </c>
      <c r="CB187" s="98">
        <f t="shared" si="934"/>
        <v>58624.276354809626</v>
      </c>
      <c r="CC187" s="98">
        <f t="shared" si="935"/>
        <v>52459.651305130719</v>
      </c>
      <c r="CD187" s="98">
        <f t="shared" si="936"/>
        <v>47395.275298487642</v>
      </c>
      <c r="CE187" s="98">
        <f t="shared" si="937"/>
        <v>43178.124218668861</v>
      </c>
      <c r="CF187" s="98">
        <f t="shared" si="938"/>
        <v>39621.836345708914</v>
      </c>
      <c r="CG187" s="98">
        <f t="shared" si="939"/>
        <v>36588.170713963314</v>
      </c>
      <c r="CH187" s="98">
        <f t="shared" si="940"/>
        <v>33973.390300590763</v>
      </c>
      <c r="CI187" s="98">
        <f t="shared" si="941"/>
        <v>31698.623018350627</v>
      </c>
      <c r="CJ187" s="98">
        <f t="shared" si="942"/>
        <v>29703.09782062655</v>
      </c>
      <c r="CK187" s="98">
        <f t="shared" si="943"/>
        <v>27939.382598621916</v>
      </c>
      <c r="CL187" s="98">
        <f t="shared" si="944"/>
        <v>26370.001803133848</v>
      </c>
      <c r="CM187" s="98">
        <f t="shared" si="945"/>
        <v>24965.006868257005</v>
      </c>
      <c r="CN187" s="98">
        <f t="shared" si="946"/>
        <v>23700.209649540415</v>
      </c>
      <c r="CO187" s="98">
        <f t="shared" si="947"/>
        <v>22555.882011635131</v>
      </c>
      <c r="CP187" s="98">
        <f t="shared" si="948"/>
        <v>21515.786941313338</v>
      </c>
      <c r="CQ187" s="98">
        <f t="shared" si="949"/>
        <v>20566.448249658442</v>
      </c>
      <c r="CR187" s="98">
        <f t="shared" si="950"/>
        <v>20566.448249658442</v>
      </c>
      <c r="CS187" s="98">
        <f t="shared" si="951"/>
        <v>19201.9775302157</v>
      </c>
      <c r="CT187" s="98">
        <f t="shared" si="952"/>
        <v>18584.742665421782</v>
      </c>
      <c r="CU187" s="98">
        <f t="shared" si="953"/>
        <v>18005.562359993914</v>
      </c>
      <c r="CV187" s="98">
        <f t="shared" si="954"/>
        <v>17461.056283677895</v>
      </c>
      <c r="CW187" s="98">
        <f t="shared" si="955"/>
        <v>16948.229160955794</v>
      </c>
      <c r="CX187" s="98">
        <f t="shared" si="956"/>
        <v>16464.417983633968</v>
      </c>
      <c r="CY187" s="98">
        <f t="shared" si="957"/>
        <v>16007.247591332905</v>
      </c>
      <c r="CZ187" s="98">
        <f t="shared" si="958"/>
        <v>15574.593127742606</v>
      </c>
      <c r="DA187" s="98">
        <f t="shared" si="959"/>
        <v>15164.548173802685</v>
      </c>
      <c r="DB187" s="98">
        <f t="shared" si="960"/>
        <v>14775.397589701643</v>
      </c>
      <c r="DC187" s="98">
        <f t="shared" si="961"/>
        <v>14405.594280062458</v>
      </c>
      <c r="DD187" s="98">
        <f t="shared" si="962"/>
        <v>14053.739241726416</v>
      </c>
      <c r="DE187" s="98">
        <f t="shared" si="963"/>
        <v>13718.564369415068</v>
      </c>
      <c r="DF187" s="98">
        <f t="shared" si="964"/>
        <v>13398.9175875574</v>
      </c>
      <c r="DG187" s="98">
        <f t="shared" si="965"/>
        <v>13093.749951576156</v>
      </c>
      <c r="DH187" s="98">
        <f t="shared" si="966"/>
        <v>12802.10442269062</v>
      </c>
      <c r="DI187" s="98">
        <f t="shared" si="967"/>
        <v>12523.106069734104</v>
      </c>
      <c r="DJ187" s="98">
        <f t="shared" si="968"/>
        <v>12537.005098940981</v>
      </c>
      <c r="DK187" s="98">
        <f t="shared" si="969"/>
        <v>12122.244085745042</v>
      </c>
      <c r="DL187" s="98">
        <f t="shared" si="970"/>
        <v>11923.84766759489</v>
      </c>
      <c r="DM187" s="98">
        <f t="shared" si="971"/>
        <v>11731.152686737998</v>
      </c>
      <c r="DN187" s="98">
        <f t="shared" si="972"/>
        <v>11543.952285330835</v>
      </c>
      <c r="DO187" s="98">
        <f t="shared" si="973"/>
        <v>11362.046904422183</v>
      </c>
      <c r="DP187" s="98">
        <f t="shared" si="974"/>
        <v>11185.244230136863</v>
      </c>
      <c r="DQ187" s="98">
        <f t="shared" si="975"/>
        <v>11013.359097388775</v>
      </c>
      <c r="DR187" s="98">
        <f t="shared" si="976"/>
        <v>10846.213359998512</v>
      </c>
      <c r="DS187" s="98">
        <f t="shared" si="977"/>
        <v>10683.635734656436</v>
      </c>
      <c r="DT187" s="98">
        <f t="shared" si="978"/>
        <v>10525.461624950758</v>
      </c>
      <c r="DU187" s="98">
        <f t="shared" si="979"/>
        <v>10371.532930642083</v>
      </c>
      <c r="DV187" s="98">
        <f t="shared" si="980"/>
        <v>10221.697846484889</v>
      </c>
      <c r="DW187" s="98">
        <f t="shared" si="981"/>
        <v>10075.810654150144</v>
      </c>
      <c r="DX187" s="98">
        <f t="shared" si="982"/>
        <v>9933.7315101717686</v>
      </c>
      <c r="DY187" s="98">
        <f t="shared" si="983"/>
        <v>9795.326232306732</v>
      </c>
      <c r="DZ187" s="98">
        <f t="shared" si="984"/>
        <v>9660.4660862489618</v>
      </c>
      <c r="EA187" s="98">
        <f t="shared" si="985"/>
        <v>9529.0275742592949</v>
      </c>
      <c r="EB187" s="98"/>
      <c r="EC187" s="98"/>
      <c r="ED187" s="98"/>
      <c r="EE187" s="98"/>
      <c r="EF187" s="98"/>
      <c r="EG187" s="98"/>
      <c r="EH187" s="98"/>
      <c r="EI187" s="98"/>
      <c r="EJ187" s="98"/>
      <c r="EK187" s="98"/>
      <c r="EL187" s="98"/>
      <c r="EM187" s="98"/>
      <c r="EN187" s="98"/>
      <c r="EO187" s="98"/>
      <c r="EP187" s="98"/>
      <c r="EU187" s="94"/>
      <c r="EV187" s="94"/>
      <c r="EW187" s="94"/>
      <c r="EX187" s="94"/>
      <c r="EY187" s="99"/>
      <c r="EZ187" s="99"/>
      <c r="FA187" s="99"/>
      <c r="FB187" s="99"/>
      <c r="FC187" s="99"/>
      <c r="FD187" s="99"/>
      <c r="FE187" s="99"/>
      <c r="FF187" s="99"/>
      <c r="FG187" s="99"/>
      <c r="FH187" s="99"/>
      <c r="FI187" s="99"/>
      <c r="FJ187" s="99"/>
      <c r="FK187" s="99"/>
      <c r="FL187" s="99"/>
      <c r="FM187" s="99"/>
      <c r="FN187" s="99"/>
      <c r="FO187" s="99"/>
      <c r="FP187" s="99"/>
      <c r="FQ187" s="99"/>
      <c r="FR187" s="99"/>
      <c r="FS187" s="99"/>
      <c r="FT187" s="99"/>
      <c r="FU187" s="99"/>
      <c r="FV187" s="99"/>
      <c r="FW187" s="99"/>
      <c r="FX187" s="99"/>
      <c r="FY187" s="99"/>
      <c r="FZ187" s="99"/>
      <c r="GA187" s="99"/>
      <c r="GB187" s="99"/>
      <c r="GC187" s="99"/>
      <c r="GD187" s="99"/>
      <c r="GE187" s="99"/>
      <c r="GF187" s="99"/>
      <c r="GG187" s="99"/>
      <c r="GH187" s="99"/>
      <c r="GI187" s="99"/>
      <c r="GJ187" s="99"/>
      <c r="GK187" s="99"/>
      <c r="GL187" s="99"/>
      <c r="GM187" s="99"/>
      <c r="GN187" s="99"/>
      <c r="GO187" s="99"/>
      <c r="GP187" s="99"/>
      <c r="GQ187" s="99"/>
      <c r="GR187" s="99"/>
      <c r="GS187" s="99"/>
      <c r="GT187" s="99"/>
      <c r="GU187" s="99"/>
      <c r="GV187" s="99"/>
      <c r="GW187" s="99"/>
      <c r="GX187" s="99"/>
      <c r="GY187" s="99"/>
      <c r="GZ187" s="99"/>
      <c r="HA187" s="99"/>
      <c r="HB187" s="99"/>
      <c r="HC187" s="99"/>
      <c r="HD187" s="99"/>
      <c r="HE187" s="99"/>
      <c r="HF187" s="99"/>
      <c r="HG187" s="99"/>
      <c r="HH187" s="99"/>
      <c r="HI187" s="99"/>
      <c r="HJ187" s="99"/>
      <c r="HK187" s="99"/>
      <c r="HL187" s="99"/>
      <c r="HM187" s="99"/>
      <c r="HN187" s="99"/>
      <c r="HO187" s="99"/>
      <c r="HP187" s="99"/>
      <c r="HQ187" s="99"/>
      <c r="HR187" s="99"/>
      <c r="HS187" s="99"/>
      <c r="HT187" s="99"/>
      <c r="HU187" s="99"/>
      <c r="HV187" s="99">
        <v>19</v>
      </c>
      <c r="HW187" s="99">
        <f t="shared" si="986"/>
        <v>74500.794471099769</v>
      </c>
      <c r="HX187" s="99">
        <f t="shared" si="987"/>
        <v>62919.793696776091</v>
      </c>
      <c r="HY187" s="99">
        <f t="shared" si="988"/>
        <v>58624.276354809626</v>
      </c>
      <c r="HZ187" s="99">
        <f t="shared" si="989"/>
        <v>52459.651305130719</v>
      </c>
      <c r="IA187" s="99">
        <f t="shared" si="990"/>
        <v>47395.275298487642</v>
      </c>
      <c r="IB187" s="99">
        <f t="shared" si="991"/>
        <v>43178.124218668861</v>
      </c>
      <c r="IC187" s="99">
        <f t="shared" si="992"/>
        <v>39621.836345708914</v>
      </c>
      <c r="ID187" s="99">
        <f t="shared" si="993"/>
        <v>36588.170713963314</v>
      </c>
      <c r="IE187" s="99">
        <f t="shared" si="994"/>
        <v>33973.390300590763</v>
      </c>
      <c r="IF187" s="99">
        <f t="shared" si="995"/>
        <v>31698.623018350627</v>
      </c>
      <c r="IG187" s="99">
        <f t="shared" si="996"/>
        <v>29703.09782062655</v>
      </c>
      <c r="IH187" s="99">
        <f t="shared" si="997"/>
        <v>27939.382598621916</v>
      </c>
      <c r="II187" s="99">
        <f t="shared" si="998"/>
        <v>26370.001803133848</v>
      </c>
      <c r="IJ187" s="99">
        <f t="shared" si="999"/>
        <v>24965.006868257005</v>
      </c>
      <c r="IK187" s="99">
        <f t="shared" si="1000"/>
        <v>23700.209649540415</v>
      </c>
      <c r="IL187" s="99">
        <f t="shared" si="1001"/>
        <v>22555.882011635131</v>
      </c>
      <c r="IM187" s="99">
        <f t="shared" si="1002"/>
        <v>21515.786941313338</v>
      </c>
      <c r="IN187" s="99">
        <f t="shared" si="1003"/>
        <v>20566.448249658442</v>
      </c>
      <c r="IO187" s="99">
        <f t="shared" si="1004"/>
        <v>20566.448249658442</v>
      </c>
      <c r="IP187" s="99">
        <f t="shared" si="1005"/>
        <v>19201.9775302157</v>
      </c>
      <c r="IQ187" s="99">
        <f t="shared" si="1006"/>
        <v>18584.742665421782</v>
      </c>
      <c r="IR187" s="99">
        <f t="shared" si="1007"/>
        <v>18005.562359993914</v>
      </c>
      <c r="IS187" s="99">
        <f t="shared" si="1008"/>
        <v>17461.056283677895</v>
      </c>
      <c r="IT187" s="99">
        <f t="shared" si="1009"/>
        <v>16948.229160955794</v>
      </c>
      <c r="IU187" s="99">
        <f t="shared" si="1010"/>
        <v>16464.417983633968</v>
      </c>
      <c r="IV187" s="99">
        <f t="shared" si="1011"/>
        <v>16007.247591332905</v>
      </c>
      <c r="IW187" s="99">
        <f t="shared" si="1012"/>
        <v>15574.593127742606</v>
      </c>
      <c r="IX187" s="99">
        <f t="shared" si="1013"/>
        <v>15164.548173802685</v>
      </c>
      <c r="IY187" s="99">
        <f t="shared" si="1014"/>
        <v>14775.397589701643</v>
      </c>
      <c r="IZ187" s="99">
        <f t="shared" si="1015"/>
        <v>14405.594280062458</v>
      </c>
      <c r="JA187" s="99">
        <f t="shared" si="1016"/>
        <v>14053.739241726416</v>
      </c>
      <c r="JB187" s="99">
        <f t="shared" si="1017"/>
        <v>13718.564369415068</v>
      </c>
      <c r="JC187" s="99">
        <f t="shared" si="1018"/>
        <v>13398.9175875574</v>
      </c>
      <c r="JD187" s="99">
        <f t="shared" si="1019"/>
        <v>13093.749951576156</v>
      </c>
      <c r="JE187" s="99">
        <f t="shared" si="1020"/>
        <v>12802.10442269062</v>
      </c>
      <c r="JF187" s="99">
        <f t="shared" si="1021"/>
        <v>12523.106069734104</v>
      </c>
      <c r="JG187" s="99">
        <f t="shared" si="1022"/>
        <v>12537.005098940981</v>
      </c>
      <c r="JH187" s="99">
        <f t="shared" si="1023"/>
        <v>12122.244085745042</v>
      </c>
      <c r="JI187" s="99">
        <f t="shared" si="1024"/>
        <v>11923.84766759489</v>
      </c>
      <c r="JJ187" s="99">
        <f t="shared" si="1025"/>
        <v>11731.152686737998</v>
      </c>
      <c r="JK187" s="99">
        <f t="shared" si="1026"/>
        <v>11543.952285330835</v>
      </c>
      <c r="JL187" s="99">
        <f t="shared" si="1027"/>
        <v>11362.046904422183</v>
      </c>
      <c r="JM187" s="99">
        <f t="shared" si="1028"/>
        <v>11185.244230136863</v>
      </c>
      <c r="JN187" s="99">
        <f t="shared" si="1029"/>
        <v>10462.691142519336</v>
      </c>
      <c r="JO187" s="99">
        <f t="shared" si="1030"/>
        <v>10303.902691998586</v>
      </c>
      <c r="JP187" s="99">
        <f t="shared" si="1031"/>
        <v>10149.453947923614</v>
      </c>
      <c r="JQ187" s="99">
        <f t="shared" si="1032"/>
        <v>9999.1885437032197</v>
      </c>
      <c r="JR187" s="99">
        <f t="shared" si="1033"/>
        <v>9852.9562841099778</v>
      </c>
      <c r="JS187" s="99">
        <f t="shared" si="1034"/>
        <v>9710.6129541606442</v>
      </c>
      <c r="JT187" s="99">
        <f t="shared" si="1035"/>
        <v>9572.0201214426361</v>
      </c>
      <c r="JU187" s="99">
        <f t="shared" si="1036"/>
        <v>9437.0449346631794</v>
      </c>
      <c r="JV187" s="99">
        <f t="shared" si="1037"/>
        <v>9305.5599206913957</v>
      </c>
      <c r="JW187" s="99">
        <f t="shared" si="1038"/>
        <v>9177.4427819365137</v>
      </c>
      <c r="JX187" s="99">
        <f t="shared" si="1039"/>
        <v>9052.5761955463295</v>
      </c>
      <c r="JY187" s="99"/>
      <c r="JZ187" s="99"/>
      <c r="KA187" s="99"/>
      <c r="KI187" s="100"/>
      <c r="KJ187" s="100"/>
      <c r="KK187" s="100"/>
      <c r="KL187" s="100"/>
      <c r="KM187" s="100"/>
      <c r="KN187" s="100"/>
      <c r="KO187" s="100"/>
      <c r="KP187" s="100"/>
      <c r="KQ187" s="100"/>
      <c r="KR187" s="100"/>
      <c r="KS187" s="100"/>
      <c r="KT187" s="100"/>
      <c r="KU187" s="100"/>
      <c r="KV187" s="100"/>
      <c r="KW187" s="100"/>
      <c r="KX187" s="100"/>
      <c r="KY187" s="100"/>
      <c r="KZ187" s="100"/>
      <c r="LA187" s="100"/>
      <c r="LB187" s="100"/>
      <c r="LC187" s="100"/>
      <c r="LD187" s="100"/>
      <c r="LE187" s="100"/>
      <c r="LF187" s="100"/>
      <c r="LG187" s="100"/>
      <c r="LH187" s="100"/>
      <c r="LI187" s="100"/>
      <c r="LJ187" s="100"/>
      <c r="LK187" s="100"/>
      <c r="LL187" s="100"/>
      <c r="LM187" s="100"/>
      <c r="LN187" s="100"/>
      <c r="LO187" s="100"/>
      <c r="LP187" s="100"/>
      <c r="LQ187" s="100"/>
      <c r="LR187" s="100"/>
      <c r="LS187" s="100"/>
      <c r="LT187" s="100"/>
      <c r="LU187" s="100"/>
      <c r="LV187" s="100"/>
      <c r="LW187" s="100"/>
      <c r="LX187" s="100"/>
      <c r="LY187" s="100"/>
      <c r="LZ187" s="100"/>
      <c r="MA187" s="100"/>
      <c r="MB187" s="100"/>
      <c r="MC187" s="100"/>
      <c r="MD187" s="100"/>
      <c r="ME187" s="100"/>
      <c r="MF187" s="100"/>
      <c r="MG187" s="100"/>
      <c r="MH187" s="100"/>
      <c r="MI187" s="100"/>
      <c r="MJ187" s="100"/>
      <c r="MK187" s="100"/>
      <c r="ML187" s="100"/>
      <c r="MM187" s="100"/>
      <c r="MN187" s="100"/>
      <c r="MO187" s="100"/>
      <c r="MP187" s="100"/>
      <c r="MQ187" s="100"/>
      <c r="MR187" s="100"/>
      <c r="MS187" s="100"/>
      <c r="MT187" s="100"/>
      <c r="MU187" s="100"/>
      <c r="MV187" s="100"/>
      <c r="MW187" s="100"/>
      <c r="MX187" s="100"/>
      <c r="MY187" s="100"/>
      <c r="MZ187" s="100"/>
      <c r="NA187" s="100"/>
      <c r="NB187" s="100"/>
      <c r="NC187" s="100"/>
      <c r="ND187" s="100"/>
      <c r="NE187" s="100"/>
      <c r="NF187" s="100">
        <v>19</v>
      </c>
      <c r="NG187" s="100">
        <f t="shared" si="1040"/>
        <v>60780.154463014951</v>
      </c>
      <c r="NH187" s="100">
        <f t="shared" si="1041"/>
        <v>55601.390792955375</v>
      </c>
      <c r="NI187" s="100">
        <f t="shared" si="1042"/>
        <v>57806.973271909046</v>
      </c>
      <c r="NJ187" s="100">
        <f t="shared" si="1043"/>
        <v>51643.02046973211</v>
      </c>
      <c r="NK187" s="100">
        <f t="shared" si="1044"/>
        <v>46579.326817530673</v>
      </c>
      <c r="NL187" s="100">
        <f t="shared" si="1045"/>
        <v>42362.865306109336</v>
      </c>
      <c r="NM187" s="100">
        <f t="shared" si="1046"/>
        <v>38807.272238446501</v>
      </c>
      <c r="NN187" s="100">
        <f t="shared" si="1047"/>
        <v>35774.305258602653</v>
      </c>
      <c r="NO187" s="100">
        <f t="shared" si="1048"/>
        <v>33160.226340964095</v>
      </c>
      <c r="NP187" s="100">
        <f t="shared" si="1049"/>
        <v>30886.162658645069</v>
      </c>
      <c r="NQ187" s="100">
        <f t="shared" si="1050"/>
        <v>28891.342608557785</v>
      </c>
      <c r="NR187" s="100">
        <f t="shared" si="1051"/>
        <v>27128.333655832568</v>
      </c>
      <c r="NS187" s="100">
        <f t="shared" si="1052"/>
        <v>25559.659919902919</v>
      </c>
      <c r="NT187" s="100">
        <f t="shared" si="1053"/>
        <v>24155.372573539538</v>
      </c>
      <c r="NU187" s="100">
        <f t="shared" si="1054"/>
        <v>22891.283263611829</v>
      </c>
      <c r="NV187" s="100">
        <f t="shared" si="1055"/>
        <v>21747.66368624628</v>
      </c>
      <c r="NW187" s="100">
        <f t="shared" si="1056"/>
        <v>20708.276690730356</v>
      </c>
      <c r="NX187" s="100">
        <f t="shared" si="1057"/>
        <v>19759.645974949497</v>
      </c>
      <c r="NY187" s="100">
        <f t="shared" si="1058"/>
        <v>19759.645974949497</v>
      </c>
      <c r="NZ187" s="100">
        <f t="shared" si="1059"/>
        <v>18396.313689288931</v>
      </c>
      <c r="OA187" s="100">
        <f t="shared" si="1060"/>
        <v>17779.647914733221</v>
      </c>
      <c r="OB187" s="100">
        <f t="shared" si="1061"/>
        <v>17201.036557807864</v>
      </c>
      <c r="OC187" s="100">
        <f t="shared" si="1062"/>
        <v>16657.099251829</v>
      </c>
      <c r="OD187" s="100">
        <f t="shared" si="1063"/>
        <v>16144.840689173006</v>
      </c>
      <c r="OE187" s="100">
        <f t="shared" si="1064"/>
        <v>15661.597833253587</v>
      </c>
      <c r="OF187" s="100">
        <f t="shared" si="1065"/>
        <v>15204.99549850103</v>
      </c>
      <c r="OG187" s="100">
        <f t="shared" si="1066"/>
        <v>14772.90880618864</v>
      </c>
      <c r="OH187" s="100">
        <f t="shared" si="1067"/>
        <v>14363.431317250763</v>
      </c>
      <c r="OI187" s="100">
        <f t="shared" si="1068"/>
        <v>13974.847873975094</v>
      </c>
      <c r="OJ187" s="100">
        <f t="shared" si="1069"/>
        <v>13605.611364926823</v>
      </c>
      <c r="OK187" s="100">
        <f t="shared" si="1070"/>
        <v>13254.322772508956</v>
      </c>
      <c r="OL187" s="100">
        <f t="shared" si="1071"/>
        <v>12919.713978432381</v>
      </c>
      <c r="OM187" s="100">
        <f t="shared" si="1072"/>
        <v>12600.632895377745</v>
      </c>
      <c r="ON187" s="100">
        <f t="shared" si="1073"/>
        <v>12296.03056813882</v>
      </c>
      <c r="OO187" s="100">
        <f t="shared" si="1074"/>
        <v>12004.949948301306</v>
      </c>
      <c r="OP187" s="100">
        <f t="shared" si="1075"/>
        <v>11726.516095952391</v>
      </c>
      <c r="OQ187" s="100">
        <f t="shared" si="1076"/>
        <v>11740.386421381252</v>
      </c>
      <c r="OR187" s="100">
        <f t="shared" si="1077"/>
        <v>11326.509645264287</v>
      </c>
      <c r="OS187" s="100">
        <f t="shared" si="1078"/>
        <v>11128.557444985241</v>
      </c>
      <c r="OT187" s="100">
        <f t="shared" si="1079"/>
        <v>10936.307965613078</v>
      </c>
      <c r="OU187" s="100">
        <f t="shared" si="1080"/>
        <v>10749.554268900507</v>
      </c>
      <c r="OV187" s="100">
        <f t="shared" si="1081"/>
        <v>10568.096720296933</v>
      </c>
      <c r="OW187" s="100">
        <f t="shared" si="1082"/>
        <v>10391.742934800313</v>
      </c>
      <c r="OX187" s="100">
        <f t="shared" si="1083"/>
        <v>8687.2615283089963</v>
      </c>
      <c r="OY187" s="100">
        <f t="shared" si="1084"/>
        <v>8545.5708355692932</v>
      </c>
      <c r="OZ187" s="100">
        <f t="shared" si="1085"/>
        <v>8407.763775008525</v>
      </c>
      <c r="PA187" s="100">
        <f t="shared" si="1086"/>
        <v>8273.7003920085754</v>
      </c>
      <c r="PB187" s="100">
        <f t="shared" si="1087"/>
        <v>8143.2462563786212</v>
      </c>
      <c r="PC187" s="100">
        <f t="shared" si="1088"/>
        <v>8016.2722911769615</v>
      </c>
      <c r="PD187" s="100">
        <f t="shared" si="1089"/>
        <v>7892.6545956818309</v>
      </c>
      <c r="PE187" s="100">
        <f t="shared" si="1090"/>
        <v>7772.2742649945094</v>
      </c>
      <c r="PF187" s="100">
        <f t="shared" si="1091"/>
        <v>7655.0172083050466</v>
      </c>
      <c r="PG187" s="100">
        <f t="shared" si="1092"/>
        <v>7540.7739674689165</v>
      </c>
      <c r="PH187" s="100">
        <f t="shared" si="1093"/>
        <v>7429.439537221655</v>
      </c>
      <c r="PI187" s="100"/>
      <c r="PJ187" s="100"/>
      <c r="PK187" s="100"/>
    </row>
    <row r="188" spans="1:427" x14ac:dyDescent="0.2">
      <c r="A188" s="92"/>
      <c r="B188" s="92"/>
      <c r="C188" s="92"/>
      <c r="D188" s="98"/>
      <c r="E188" s="98"/>
      <c r="F188" s="98"/>
      <c r="G188" s="98"/>
      <c r="H188" s="98"/>
      <c r="I188" s="98"/>
      <c r="J188" s="98"/>
      <c r="K188" s="98"/>
      <c r="L188" s="98"/>
      <c r="M188" s="98"/>
      <c r="N188" s="98"/>
      <c r="O188" s="98"/>
      <c r="P188" s="98"/>
      <c r="Q188" s="98"/>
      <c r="R188" s="98"/>
      <c r="S188" s="98"/>
      <c r="T188" s="98"/>
      <c r="U188" s="98"/>
      <c r="V188" s="98"/>
      <c r="W188" s="98"/>
      <c r="X188" s="98"/>
      <c r="Y188" s="98"/>
      <c r="Z188" s="98"/>
      <c r="AA188" s="98"/>
      <c r="AB188" s="98"/>
      <c r="AC188" s="98"/>
      <c r="AD188" s="98"/>
      <c r="AE188" s="98"/>
      <c r="AF188" s="98"/>
      <c r="AG188" s="98"/>
      <c r="AH188" s="98"/>
      <c r="AI188" s="98"/>
      <c r="AJ188" s="98"/>
      <c r="AK188" s="98"/>
      <c r="AL188" s="98"/>
      <c r="AM188" s="98"/>
      <c r="AN188" s="98"/>
      <c r="AO188" s="98"/>
      <c r="AP188" s="98"/>
      <c r="AQ188" s="98"/>
      <c r="AR188" s="98"/>
      <c r="AS188" s="98"/>
      <c r="AT188" s="98"/>
      <c r="AU188" s="98"/>
      <c r="AV188" s="98"/>
      <c r="AW188" s="98"/>
      <c r="AX188" s="98"/>
      <c r="AY188" s="98"/>
      <c r="AZ188" s="98"/>
      <c r="BA188" s="98"/>
      <c r="BB188" s="98"/>
      <c r="BC188" s="98"/>
      <c r="BD188" s="98"/>
      <c r="BE188" s="98"/>
      <c r="BF188" s="98"/>
      <c r="BG188" s="98"/>
      <c r="BH188" s="98"/>
      <c r="BI188" s="98"/>
      <c r="BJ188" s="98"/>
      <c r="BK188" s="98"/>
      <c r="BL188" s="98"/>
      <c r="BM188" s="98"/>
      <c r="BN188" s="98"/>
      <c r="BO188" s="98"/>
      <c r="BP188" s="98"/>
      <c r="BQ188" s="98"/>
      <c r="BR188" s="98"/>
      <c r="BS188" s="98"/>
      <c r="BT188" s="98"/>
      <c r="BU188" s="98"/>
      <c r="BV188" s="98"/>
      <c r="BW188" s="98"/>
      <c r="BX188" s="98"/>
      <c r="BY188" s="98">
        <v>20</v>
      </c>
      <c r="BZ188" s="98">
        <f t="shared" ref="BZ188:EA188" si="1094">D88*BZ158</f>
        <v>88258.3964341916</v>
      </c>
      <c r="CA188" s="98">
        <f t="shared" si="1094"/>
        <v>66433.700774081706</v>
      </c>
      <c r="CB188" s="98">
        <f t="shared" si="1094"/>
        <v>58743.780348162683</v>
      </c>
      <c r="CC188" s="98">
        <f t="shared" si="1094"/>
        <v>52530.445086889078</v>
      </c>
      <c r="CD188" s="98">
        <f t="shared" si="1094"/>
        <v>47436.576340848354</v>
      </c>
      <c r="CE188" s="98">
        <f t="shared" si="1094"/>
        <v>43201.123313656739</v>
      </c>
      <c r="CF188" s="98">
        <f t="shared" si="1094"/>
        <v>39633.257208406656</v>
      </c>
      <c r="CG188" s="98">
        <f t="shared" si="1094"/>
        <v>36592.167301215944</v>
      </c>
      <c r="CH188" s="98">
        <f t="shared" si="1094"/>
        <v>33972.591761579693</v>
      </c>
      <c r="CI188" s="98">
        <f t="shared" si="1094"/>
        <v>31694.727952568101</v>
      </c>
      <c r="CJ188" s="98">
        <f t="shared" si="1094"/>
        <v>29697.22251701463</v>
      </c>
      <c r="CK188" s="98">
        <f t="shared" si="1094"/>
        <v>27932.270784708133</v>
      </c>
      <c r="CL188" s="98">
        <f t="shared" si="1094"/>
        <v>26362.154158363388</v>
      </c>
      <c r="CM188" s="98">
        <f t="shared" si="1094"/>
        <v>24956.762803128375</v>
      </c>
      <c r="CN188" s="98">
        <f t="shared" si="1094"/>
        <v>23691.799990340322</v>
      </c>
      <c r="CO188" s="98">
        <f t="shared" si="1094"/>
        <v>22547.463556652088</v>
      </c>
      <c r="CP188" s="98">
        <f t="shared" si="1094"/>
        <v>21507.465492818294</v>
      </c>
      <c r="CQ188" s="98">
        <f t="shared" si="1094"/>
        <v>20558.294185596722</v>
      </c>
      <c r="CR188" s="98">
        <f t="shared" si="1094"/>
        <v>20558.294185596722</v>
      </c>
      <c r="CS188" s="98">
        <f t="shared" si="1094"/>
        <v>19194.080857013058</v>
      </c>
      <c r="CT188" s="98">
        <f t="shared" si="1094"/>
        <v>18577.011972474429</v>
      </c>
      <c r="CU188" s="98">
        <f t="shared" si="1094"/>
        <v>17998.012594278945</v>
      </c>
      <c r="CV188" s="98">
        <f t="shared" si="1094"/>
        <v>17453.697119435255</v>
      </c>
      <c r="CW188" s="98">
        <f t="shared" si="1094"/>
        <v>16941.066245888826</v>
      </c>
      <c r="CX188" s="98">
        <f t="shared" si="1094"/>
        <v>16457.453897689556</v>
      </c>
      <c r="CY188" s="98">
        <f t="shared" si="1094"/>
        <v>16000.482586907607</v>
      </c>
      <c r="CZ188" s="98">
        <f t="shared" si="1094"/>
        <v>15568.025702777131</v>
      </c>
      <c r="DA188" s="98">
        <f t="shared" si="1094"/>
        <v>15158.175516480347</v>
      </c>
      <c r="DB188" s="98">
        <f t="shared" si="1094"/>
        <v>14769.215924052738</v>
      </c>
      <c r="DC188" s="98">
        <f t="shared" si="1094"/>
        <v>14399.599134777012</v>
      </c>
      <c r="DD188" s="98">
        <f t="shared" si="1094"/>
        <v>14047.925659240014</v>
      </c>
      <c r="DE188" s="98">
        <f t="shared" si="1094"/>
        <v>13712.927068389003</v>
      </c>
      <c r="DF188" s="98">
        <f t="shared" si="1094"/>
        <v>13393.45108888878</v>
      </c>
      <c r="DG188" s="98">
        <f t="shared" si="1094"/>
        <v>13088.448675800513</v>
      </c>
      <c r="DH188" s="98">
        <f t="shared" si="1094"/>
        <v>12796.962764900511</v>
      </c>
      <c r="DI188" s="98">
        <f t="shared" si="1094"/>
        <v>12518.118456800023</v>
      </c>
      <c r="DJ188" s="98">
        <f t="shared" si="1094"/>
        <v>12531.515611310913</v>
      </c>
      <c r="DK188" s="98">
        <f t="shared" si="1094"/>
        <v>12116.6330852549</v>
      </c>
      <c r="DL188" s="98">
        <f t="shared" si="1094"/>
        <v>11918.199085699916</v>
      </c>
      <c r="DM188" s="98">
        <f t="shared" si="1094"/>
        <v>11725.47968462509</v>
      </c>
      <c r="DN188" s="98">
        <f t="shared" si="1094"/>
        <v>11538.266529844461</v>
      </c>
      <c r="DO188" s="98">
        <f t="shared" si="1094"/>
        <v>11356.358723759206</v>
      </c>
      <c r="DP188" s="98">
        <f t="shared" si="1094"/>
        <v>11179.562753321379</v>
      </c>
      <c r="DQ188" s="98">
        <f t="shared" si="1094"/>
        <v>11007.692379217173</v>
      </c>
      <c r="DR188" s="98">
        <f t="shared" si="1094"/>
        <v>10840.568492975253</v>
      </c>
      <c r="DS188" s="98">
        <f t="shared" si="1094"/>
        <v>10678.018949285995</v>
      </c>
      <c r="DT188" s="98">
        <f t="shared" si="1094"/>
        <v>10519.8783796103</v>
      </c>
      <c r="DU188" s="98">
        <f t="shared" si="1094"/>
        <v>10365.987992131919</v>
      </c>
      <c r="DV188" s="98">
        <f t="shared" si="1094"/>
        <v>10216.195362238617</v>
      </c>
      <c r="DW188" s="98">
        <f t="shared" si="1094"/>
        <v>10070.35421698268</v>
      </c>
      <c r="DX188" s="98">
        <f t="shared" si="1094"/>
        <v>9928.3242163504547</v>
      </c>
      <c r="DY188" s="98">
        <f t="shared" si="1094"/>
        <v>9789.9707336470801</v>
      </c>
      <c r="DZ188" s="98">
        <f t="shared" si="1094"/>
        <v>9655.1646368619258</v>
      </c>
      <c r="EA188" s="98">
        <f t="shared" si="1094"/>
        <v>9523.7820725099373</v>
      </c>
      <c r="EB188" s="98"/>
      <c r="EC188" s="98"/>
      <c r="ED188" s="98"/>
      <c r="EE188" s="98"/>
      <c r="EF188" s="98"/>
      <c r="EG188" s="98"/>
      <c r="EH188" s="98"/>
      <c r="EI188" s="98"/>
      <c r="EJ188" s="98"/>
      <c r="EK188" s="98"/>
      <c r="EL188" s="98"/>
      <c r="EM188" s="98"/>
      <c r="EN188" s="98"/>
      <c r="EO188" s="98"/>
      <c r="EP188" s="98"/>
      <c r="EU188" s="94"/>
      <c r="EV188" s="94"/>
      <c r="EW188" s="94"/>
      <c r="EX188" s="94"/>
      <c r="EY188" s="99"/>
      <c r="EZ188" s="99"/>
      <c r="FA188" s="99"/>
      <c r="FB188" s="99"/>
      <c r="FC188" s="99"/>
      <c r="FD188" s="99"/>
      <c r="FE188" s="99"/>
      <c r="FF188" s="99"/>
      <c r="FG188" s="99"/>
      <c r="FH188" s="99"/>
      <c r="FI188" s="99"/>
      <c r="FJ188" s="99"/>
      <c r="FK188" s="99"/>
      <c r="FL188" s="99"/>
      <c r="FM188" s="99"/>
      <c r="FN188" s="99"/>
      <c r="FO188" s="99"/>
      <c r="FP188" s="99"/>
      <c r="FQ188" s="99"/>
      <c r="FR188" s="99"/>
      <c r="FS188" s="99"/>
      <c r="FT188" s="99"/>
      <c r="FU188" s="99"/>
      <c r="FV188" s="99"/>
      <c r="FW188" s="99"/>
      <c r="FX188" s="99"/>
      <c r="FY188" s="99"/>
      <c r="FZ188" s="99"/>
      <c r="GA188" s="99"/>
      <c r="GB188" s="99"/>
      <c r="GC188" s="99"/>
      <c r="GD188" s="99"/>
      <c r="GE188" s="99"/>
      <c r="GF188" s="99"/>
      <c r="GG188" s="99"/>
      <c r="GH188" s="99"/>
      <c r="GI188" s="99"/>
      <c r="GJ188" s="99"/>
      <c r="GK188" s="99"/>
      <c r="GL188" s="99"/>
      <c r="GM188" s="99"/>
      <c r="GN188" s="99"/>
      <c r="GO188" s="99"/>
      <c r="GP188" s="99"/>
      <c r="GQ188" s="99"/>
      <c r="GR188" s="99"/>
      <c r="GS188" s="99"/>
      <c r="GT188" s="99"/>
      <c r="GU188" s="99"/>
      <c r="GV188" s="99"/>
      <c r="GW188" s="99"/>
      <c r="GX188" s="99"/>
      <c r="GY188" s="99"/>
      <c r="GZ188" s="99"/>
      <c r="HA188" s="99"/>
      <c r="HB188" s="99"/>
      <c r="HC188" s="99"/>
      <c r="HD188" s="99"/>
      <c r="HE188" s="99"/>
      <c r="HF188" s="99"/>
      <c r="HG188" s="99"/>
      <c r="HH188" s="99"/>
      <c r="HI188" s="99"/>
      <c r="HJ188" s="99"/>
      <c r="HK188" s="99"/>
      <c r="HL188" s="99"/>
      <c r="HM188" s="99"/>
      <c r="HN188" s="99"/>
      <c r="HO188" s="99"/>
      <c r="HP188" s="99"/>
      <c r="HQ188" s="99"/>
      <c r="HR188" s="99"/>
      <c r="HS188" s="99"/>
      <c r="HT188" s="99"/>
      <c r="HU188" s="99"/>
      <c r="HV188" s="99">
        <v>20</v>
      </c>
      <c r="HW188" s="99">
        <f t="shared" si="986"/>
        <v>79432.556790772447</v>
      </c>
      <c r="HX188" s="99">
        <f t="shared" si="987"/>
        <v>66433.700774081706</v>
      </c>
      <c r="HY188" s="99">
        <f t="shared" si="988"/>
        <v>58743.780348162683</v>
      </c>
      <c r="HZ188" s="99">
        <f t="shared" si="989"/>
        <v>52530.445086889078</v>
      </c>
      <c r="IA188" s="99">
        <f t="shared" si="990"/>
        <v>47436.576340848354</v>
      </c>
      <c r="IB188" s="99">
        <f t="shared" si="991"/>
        <v>43201.123313656739</v>
      </c>
      <c r="IC188" s="99">
        <f t="shared" si="992"/>
        <v>39633.257208406656</v>
      </c>
      <c r="ID188" s="99">
        <f t="shared" si="993"/>
        <v>36592.167301215944</v>
      </c>
      <c r="IE188" s="99">
        <f t="shared" si="994"/>
        <v>33972.591761579693</v>
      </c>
      <c r="IF188" s="99">
        <f t="shared" si="995"/>
        <v>31694.727952568101</v>
      </c>
      <c r="IG188" s="99">
        <f t="shared" si="996"/>
        <v>29697.22251701463</v>
      </c>
      <c r="IH188" s="99">
        <f t="shared" si="997"/>
        <v>27932.270784708133</v>
      </c>
      <c r="II188" s="99">
        <f t="shared" si="998"/>
        <v>26362.154158363388</v>
      </c>
      <c r="IJ188" s="99">
        <f t="shared" si="999"/>
        <v>24956.762803128375</v>
      </c>
      <c r="IK188" s="99">
        <f t="shared" si="1000"/>
        <v>23691.799990340322</v>
      </c>
      <c r="IL188" s="99">
        <f t="shared" si="1001"/>
        <v>22547.463556652088</v>
      </c>
      <c r="IM188" s="99">
        <f t="shared" si="1002"/>
        <v>21507.465492818294</v>
      </c>
      <c r="IN188" s="99">
        <f t="shared" si="1003"/>
        <v>20558.294185596722</v>
      </c>
      <c r="IO188" s="99">
        <f t="shared" si="1004"/>
        <v>20558.294185596722</v>
      </c>
      <c r="IP188" s="99">
        <f t="shared" si="1005"/>
        <v>19194.080857013058</v>
      </c>
      <c r="IQ188" s="99">
        <f t="shared" si="1006"/>
        <v>18577.011972474429</v>
      </c>
      <c r="IR188" s="99">
        <f t="shared" si="1007"/>
        <v>17998.012594278945</v>
      </c>
      <c r="IS188" s="99">
        <f t="shared" si="1008"/>
        <v>17453.697119435255</v>
      </c>
      <c r="IT188" s="99">
        <f t="shared" si="1009"/>
        <v>16941.066245888826</v>
      </c>
      <c r="IU188" s="99">
        <f t="shared" si="1010"/>
        <v>16457.453897689556</v>
      </c>
      <c r="IV188" s="99">
        <f t="shared" si="1011"/>
        <v>16000.482586907607</v>
      </c>
      <c r="IW188" s="99">
        <f t="shared" si="1012"/>
        <v>15568.025702777131</v>
      </c>
      <c r="IX188" s="99">
        <f t="shared" si="1013"/>
        <v>15158.175516480347</v>
      </c>
      <c r="IY188" s="99">
        <f t="shared" si="1014"/>
        <v>14769.215924052738</v>
      </c>
      <c r="IZ188" s="99">
        <f t="shared" si="1015"/>
        <v>14399.599134777012</v>
      </c>
      <c r="JA188" s="99">
        <f t="shared" si="1016"/>
        <v>14047.925659240014</v>
      </c>
      <c r="JB188" s="99">
        <f t="shared" si="1017"/>
        <v>13712.927068389003</v>
      </c>
      <c r="JC188" s="99">
        <f t="shared" si="1018"/>
        <v>13393.45108888878</v>
      </c>
      <c r="JD188" s="99">
        <f t="shared" si="1019"/>
        <v>13088.448675800513</v>
      </c>
      <c r="JE188" s="99">
        <f t="shared" si="1020"/>
        <v>12796.962764900511</v>
      </c>
      <c r="JF188" s="99">
        <f t="shared" si="1021"/>
        <v>12518.118456800023</v>
      </c>
      <c r="JG188" s="99">
        <f t="shared" si="1022"/>
        <v>12531.515611310913</v>
      </c>
      <c r="JH188" s="99">
        <f t="shared" si="1023"/>
        <v>12116.6330852549</v>
      </c>
      <c r="JI188" s="99">
        <f t="shared" si="1024"/>
        <v>11918.199085699916</v>
      </c>
      <c r="JJ188" s="99">
        <f t="shared" si="1025"/>
        <v>11725.47968462509</v>
      </c>
      <c r="JK188" s="99">
        <f t="shared" si="1026"/>
        <v>10961.353203352237</v>
      </c>
      <c r="JL188" s="99">
        <f t="shared" si="1027"/>
        <v>10788.540787571244</v>
      </c>
      <c r="JM188" s="99">
        <f t="shared" si="1028"/>
        <v>10620.584615655309</v>
      </c>
      <c r="JN188" s="99">
        <f t="shared" si="1029"/>
        <v>10457.307760256313</v>
      </c>
      <c r="JO188" s="99">
        <f t="shared" si="1030"/>
        <v>10298.540068326491</v>
      </c>
      <c r="JP188" s="99">
        <f t="shared" si="1031"/>
        <v>10144.118001821695</v>
      </c>
      <c r="JQ188" s="99">
        <f t="shared" si="1032"/>
        <v>9993.8844606297844</v>
      </c>
      <c r="JR188" s="99">
        <f t="shared" si="1033"/>
        <v>9847.6885925253227</v>
      </c>
      <c r="JS188" s="99">
        <f t="shared" si="1034"/>
        <v>9705.3855941266866</v>
      </c>
      <c r="JT188" s="99">
        <f t="shared" si="1035"/>
        <v>9566.8365061335444</v>
      </c>
      <c r="JU188" s="99">
        <f t="shared" si="1036"/>
        <v>9431.9080055329323</v>
      </c>
      <c r="JV188" s="99">
        <f t="shared" si="1037"/>
        <v>9300.4721969647253</v>
      </c>
      <c r="JW188" s="99">
        <f t="shared" si="1038"/>
        <v>9172.4064050188299</v>
      </c>
      <c r="JX188" s="99">
        <f t="shared" si="1039"/>
        <v>9047.5929688844408</v>
      </c>
      <c r="JY188" s="99"/>
      <c r="JZ188" s="99"/>
      <c r="KA188" s="99"/>
      <c r="KI188" s="100"/>
      <c r="KJ188" s="100"/>
      <c r="KK188" s="100"/>
      <c r="KL188" s="100"/>
      <c r="KM188" s="100"/>
      <c r="KN188" s="100"/>
      <c r="KO188" s="100"/>
      <c r="KP188" s="100"/>
      <c r="KQ188" s="100"/>
      <c r="KR188" s="100"/>
      <c r="KS188" s="100"/>
      <c r="KT188" s="100"/>
      <c r="KU188" s="100"/>
      <c r="KV188" s="100"/>
      <c r="KW188" s="100"/>
      <c r="KX188" s="100"/>
      <c r="KY188" s="100"/>
      <c r="KZ188" s="100"/>
      <c r="LA188" s="100"/>
      <c r="LB188" s="100"/>
      <c r="LC188" s="100"/>
      <c r="LD188" s="100"/>
      <c r="LE188" s="100"/>
      <c r="LF188" s="100"/>
      <c r="LG188" s="100"/>
      <c r="LH188" s="100"/>
      <c r="LI188" s="100"/>
      <c r="LJ188" s="100"/>
      <c r="LK188" s="100"/>
      <c r="LL188" s="100"/>
      <c r="LM188" s="100"/>
      <c r="LN188" s="100"/>
      <c r="LO188" s="100"/>
      <c r="LP188" s="100"/>
      <c r="LQ188" s="100"/>
      <c r="LR188" s="100"/>
      <c r="LS188" s="100"/>
      <c r="LT188" s="100"/>
      <c r="LU188" s="100"/>
      <c r="LV188" s="100"/>
      <c r="LW188" s="100"/>
      <c r="LX188" s="100"/>
      <c r="LY188" s="100"/>
      <c r="LZ188" s="100"/>
      <c r="MA188" s="100"/>
      <c r="MB188" s="100"/>
      <c r="MC188" s="100"/>
      <c r="MD188" s="100"/>
      <c r="ME188" s="100"/>
      <c r="MF188" s="100"/>
      <c r="MG188" s="100"/>
      <c r="MH188" s="100"/>
      <c r="MI188" s="100"/>
      <c r="MJ188" s="100"/>
      <c r="MK188" s="100"/>
      <c r="ML188" s="100"/>
      <c r="MM188" s="100"/>
      <c r="MN188" s="100"/>
      <c r="MO188" s="100"/>
      <c r="MP188" s="100"/>
      <c r="MQ188" s="100"/>
      <c r="MR188" s="100"/>
      <c r="MS188" s="100"/>
      <c r="MT188" s="100"/>
      <c r="MU188" s="100"/>
      <c r="MV188" s="100"/>
      <c r="MW188" s="100"/>
      <c r="MX188" s="100"/>
      <c r="MY188" s="100"/>
      <c r="MZ188" s="100"/>
      <c r="NA188" s="100"/>
      <c r="NB188" s="100"/>
      <c r="NC188" s="100"/>
      <c r="ND188" s="100"/>
      <c r="NE188" s="100"/>
      <c r="NF188" s="100">
        <v>20</v>
      </c>
      <c r="NG188" s="100">
        <f t="shared" si="1040"/>
        <v>69951.334774620918</v>
      </c>
      <c r="NH188" s="100">
        <f t="shared" si="1041"/>
        <v>65615.724473211885</v>
      </c>
      <c r="NI188" s="100">
        <f t="shared" si="1042"/>
        <v>57926.465621023199</v>
      </c>
      <c r="NJ188" s="100">
        <f t="shared" si="1043"/>
        <v>51713.805640590173</v>
      </c>
      <c r="NK188" s="100">
        <f t="shared" si="1044"/>
        <v>46620.621709298721</v>
      </c>
      <c r="NL188" s="100">
        <f t="shared" si="1045"/>
        <v>42385.86027760445</v>
      </c>
      <c r="NM188" s="100">
        <f t="shared" si="1046"/>
        <v>38818.690671611774</v>
      </c>
      <c r="NN188" s="100">
        <f t="shared" si="1047"/>
        <v>35778.300849807092</v>
      </c>
      <c r="NO188" s="100">
        <f t="shared" si="1048"/>
        <v>33159.428032546872</v>
      </c>
      <c r="NP188" s="100">
        <f t="shared" si="1049"/>
        <v>30882.268883498717</v>
      </c>
      <c r="NQ188" s="100">
        <f t="shared" si="1050"/>
        <v>28885.469519697072</v>
      </c>
      <c r="NR188" s="100">
        <f t="shared" si="1051"/>
        <v>27121.224868581452</v>
      </c>
      <c r="NS188" s="100">
        <f t="shared" si="1052"/>
        <v>25551.816020102884</v>
      </c>
      <c r="NT188" s="100">
        <f t="shared" si="1053"/>
        <v>24147.132892851016</v>
      </c>
      <c r="NU188" s="100">
        <f t="shared" si="1054"/>
        <v>22882.878561340221</v>
      </c>
      <c r="NV188" s="100">
        <f t="shared" si="1055"/>
        <v>21739.250703320253</v>
      </c>
      <c r="NW188" s="100">
        <f t="shared" si="1056"/>
        <v>20699.961179944163</v>
      </c>
      <c r="NX188" s="100">
        <f t="shared" si="1057"/>
        <v>19751.498271288245</v>
      </c>
      <c r="NY188" s="100">
        <f t="shared" si="1058"/>
        <v>19751.498271288245</v>
      </c>
      <c r="NZ188" s="100">
        <f t="shared" si="1059"/>
        <v>18388.424068972214</v>
      </c>
      <c r="OA188" s="100">
        <f t="shared" si="1060"/>
        <v>17771.924585742217</v>
      </c>
      <c r="OB188" s="100">
        <f t="shared" si="1061"/>
        <v>17193.494446585744</v>
      </c>
      <c r="OC188" s="100">
        <f t="shared" si="1062"/>
        <v>16649.74801394148</v>
      </c>
      <c r="OD188" s="100">
        <f t="shared" si="1063"/>
        <v>16137.685955293011</v>
      </c>
      <c r="OE188" s="100">
        <f t="shared" si="1064"/>
        <v>15654.642167755695</v>
      </c>
      <c r="OF188" s="100">
        <f t="shared" si="1065"/>
        <v>15198.239139507195</v>
      </c>
      <c r="OG188" s="100">
        <f t="shared" si="1066"/>
        <v>14766.350238523541</v>
      </c>
      <c r="OH188" s="100">
        <f t="shared" si="1067"/>
        <v>14357.067717019201</v>
      </c>
      <c r="OI188" s="100">
        <f t="shared" si="1068"/>
        <v>13968.675454060578</v>
      </c>
      <c r="OJ188" s="100">
        <f t="shared" si="1069"/>
        <v>13599.625643711619</v>
      </c>
      <c r="OK188" s="100">
        <f t="shared" si="1070"/>
        <v>13248.518782878364</v>
      </c>
      <c r="OL188" s="100">
        <f t="shared" si="1071"/>
        <v>12914.086430182982</v>
      </c>
      <c r="OM188" s="100">
        <f t="shared" si="1072"/>
        <v>12595.176301163872</v>
      </c>
      <c r="ON188" s="100">
        <f t="shared" si="1073"/>
        <v>12290.739340818724</v>
      </c>
      <c r="OO188" s="100">
        <f t="shared" si="1074"/>
        <v>11999.818475805525</v>
      </c>
      <c r="OP188" s="100">
        <f t="shared" si="1075"/>
        <v>11721.538798459876</v>
      </c>
      <c r="OQ188" s="100">
        <f t="shared" si="1076"/>
        <v>11734.908263002615</v>
      </c>
      <c r="OR188" s="100">
        <f t="shared" si="1077"/>
        <v>11320.91101264775</v>
      </c>
      <c r="OS188" s="100">
        <f t="shared" si="1078"/>
        <v>11122.92172207552</v>
      </c>
      <c r="OT188" s="100">
        <f t="shared" si="1079"/>
        <v>10930.648295933672</v>
      </c>
      <c r="OU188" s="100">
        <f t="shared" si="1080"/>
        <v>9132.299957064899</v>
      </c>
      <c r="OV188" s="100">
        <f t="shared" si="1081"/>
        <v>8978.0593537515233</v>
      </c>
      <c r="OW188" s="100">
        <f t="shared" si="1082"/>
        <v>8828.1646956633958</v>
      </c>
      <c r="OX188" s="100">
        <f t="shared" si="1083"/>
        <v>8682.4576230437433</v>
      </c>
      <c r="OY188" s="100">
        <f t="shared" si="1084"/>
        <v>8540.7858406220112</v>
      </c>
      <c r="OZ188" s="100">
        <f t="shared" si="1085"/>
        <v>8403.0029748641391</v>
      </c>
      <c r="PA188" s="100">
        <f t="shared" si="1086"/>
        <v>8268.9684153356175</v>
      </c>
      <c r="PB188" s="100">
        <f t="shared" si="1087"/>
        <v>8138.5471444718523</v>
      </c>
      <c r="PC188" s="100">
        <f t="shared" si="1088"/>
        <v>8011.6095593121354</v>
      </c>
      <c r="PD188" s="100">
        <f t="shared" si="1089"/>
        <v>7888.031288129011</v>
      </c>
      <c r="PE188" s="100">
        <f t="shared" si="1090"/>
        <v>7767.6930043572493</v>
      </c>
      <c r="PF188" s="100">
        <f t="shared" si="1091"/>
        <v>7650.480239781723</v>
      </c>
      <c r="PG188" s="100">
        <f t="shared" si="1092"/>
        <v>7536.2831985689654</v>
      </c>
      <c r="PH188" s="100">
        <f t="shared" si="1093"/>
        <v>7424.9965734125681</v>
      </c>
      <c r="PI188" s="100"/>
      <c r="PJ188" s="100"/>
      <c r="PK188" s="100"/>
    </row>
    <row r="189" spans="1:427" x14ac:dyDescent="0.2">
      <c r="A189" s="92"/>
      <c r="B189" s="92"/>
      <c r="C189" s="92"/>
      <c r="D189" s="98"/>
      <c r="E189" s="98"/>
      <c r="F189" s="98"/>
      <c r="G189" s="98"/>
      <c r="H189" s="98"/>
      <c r="I189" s="98"/>
      <c r="J189" s="98"/>
      <c r="K189" s="98"/>
      <c r="L189" s="98"/>
      <c r="M189" s="98"/>
      <c r="N189" s="98"/>
      <c r="O189" s="98"/>
      <c r="P189" s="98"/>
      <c r="Q189" s="98"/>
      <c r="R189" s="98"/>
      <c r="S189" s="98"/>
      <c r="T189" s="98"/>
      <c r="U189" s="98"/>
      <c r="V189" s="98"/>
      <c r="W189" s="98"/>
      <c r="X189" s="98"/>
      <c r="Y189" s="98"/>
      <c r="Z189" s="98"/>
      <c r="AA189" s="98"/>
      <c r="AB189" s="98"/>
      <c r="AC189" s="98"/>
      <c r="AD189" s="98"/>
      <c r="AE189" s="98"/>
      <c r="AF189" s="98"/>
      <c r="AG189" s="98"/>
      <c r="AH189" s="98"/>
      <c r="AI189" s="98"/>
      <c r="AJ189" s="98"/>
      <c r="AK189" s="98"/>
      <c r="AL189" s="98"/>
      <c r="AM189" s="98"/>
      <c r="AN189" s="98"/>
      <c r="AO189" s="98"/>
      <c r="AP189" s="98"/>
      <c r="AQ189" s="98"/>
      <c r="AR189" s="98"/>
      <c r="AS189" s="98"/>
      <c r="AT189" s="98"/>
      <c r="AU189" s="98"/>
      <c r="AV189" s="98"/>
      <c r="AW189" s="98"/>
      <c r="AX189" s="98"/>
      <c r="AY189" s="98"/>
      <c r="AZ189" s="98"/>
      <c r="BA189" s="98"/>
      <c r="BB189" s="98"/>
      <c r="BC189" s="98"/>
      <c r="BD189" s="98"/>
      <c r="BE189" s="98"/>
      <c r="BF189" s="98"/>
      <c r="BG189" s="98"/>
      <c r="BH189" s="98"/>
      <c r="BI189" s="98"/>
      <c r="BJ189" s="98"/>
      <c r="BK189" s="98"/>
      <c r="BL189" s="98"/>
      <c r="BM189" s="98"/>
      <c r="BN189" s="98"/>
      <c r="BO189" s="98"/>
      <c r="BP189" s="98"/>
      <c r="BQ189" s="98"/>
      <c r="BR189" s="98"/>
      <c r="BS189" s="98"/>
      <c r="BT189" s="98"/>
      <c r="BU189" s="98"/>
      <c r="BV189" s="98"/>
      <c r="BW189" s="98"/>
      <c r="BX189" s="98"/>
      <c r="BY189" s="98">
        <v>21</v>
      </c>
      <c r="BZ189" s="98">
        <f t="shared" ref="BZ189:EA189" si="1095">D89*BZ159</f>
        <v>88814.32162921835</v>
      </c>
      <c r="CA189" s="98">
        <f t="shared" si="1095"/>
        <v>66602.941384849502</v>
      </c>
      <c r="CB189" s="98">
        <f t="shared" si="1095"/>
        <v>58837.659832200348</v>
      </c>
      <c r="CC189" s="98">
        <f t="shared" si="1095"/>
        <v>52581.105737421589</v>
      </c>
      <c r="CD189" s="98">
        <f t="shared" si="1095"/>
        <v>47461.784759033755</v>
      </c>
      <c r="CE189" s="98">
        <f t="shared" si="1095"/>
        <v>43211.04037812334</v>
      </c>
      <c r="CF189" s="98">
        <f t="shared" si="1095"/>
        <v>39633.876034145294</v>
      </c>
      <c r="CG189" s="98">
        <f t="shared" si="1095"/>
        <v>36587.117991245359</v>
      </c>
      <c r="CH189" s="98">
        <f t="shared" si="1095"/>
        <v>33964.12218048692</v>
      </c>
      <c r="CI189" s="98">
        <f t="shared" si="1095"/>
        <v>31684.254647745958</v>
      </c>
      <c r="CJ189" s="98">
        <f t="shared" si="1095"/>
        <v>29685.649751779307</v>
      </c>
      <c r="CK189" s="98">
        <f t="shared" si="1095"/>
        <v>27920.180440959728</v>
      </c>
      <c r="CL189" s="98">
        <f t="shared" si="1095"/>
        <v>26349.921591010585</v>
      </c>
      <c r="CM189" s="98">
        <f t="shared" si="1095"/>
        <v>24944.629081856405</v>
      </c>
      <c r="CN189" s="98">
        <f t="shared" si="1095"/>
        <v>23679.917824987373</v>
      </c>
      <c r="CO189" s="98">
        <f t="shared" si="1095"/>
        <v>22535.926992234592</v>
      </c>
      <c r="CP189" s="98">
        <f t="shared" si="1095"/>
        <v>21496.329395894027</v>
      </c>
      <c r="CQ189" s="98">
        <f t="shared" si="1095"/>
        <v>20547.587195118558</v>
      </c>
      <c r="CR189" s="98">
        <f t="shared" si="1095"/>
        <v>20547.587195118558</v>
      </c>
      <c r="CS189" s="98">
        <f t="shared" si="1095"/>
        <v>19183.983006433155</v>
      </c>
      <c r="CT189" s="98">
        <f t="shared" si="1095"/>
        <v>18567.229628826459</v>
      </c>
      <c r="CU189" s="98">
        <f t="shared" si="1095"/>
        <v>17988.546130800925</v>
      </c>
      <c r="CV189" s="98">
        <f t="shared" si="1095"/>
        <v>17444.543450904534</v>
      </c>
      <c r="CW189" s="98">
        <f t="shared" si="1095"/>
        <v>16932.219803998818</v>
      </c>
      <c r="CX189" s="98">
        <f t="shared" si="1095"/>
        <v>16448.907365599705</v>
      </c>
      <c r="CY189" s="98">
        <f t="shared" si="1095"/>
        <v>15992.22745282122</v>
      </c>
      <c r="CZ189" s="98">
        <f t="shared" si="1095"/>
        <v>15560.052676926043</v>
      </c>
      <c r="DA189" s="98">
        <f t="shared" si="1095"/>
        <v>15150.474844618175</v>
      </c>
      <c r="DB189" s="98">
        <f t="shared" si="1095"/>
        <v>14761.777622283722</v>
      </c>
      <c r="DC189" s="98">
        <f t="shared" si="1095"/>
        <v>14392.413164435853</v>
      </c>
      <c r="DD189" s="98">
        <f t="shared" si="1095"/>
        <v>14040.982055996465</v>
      </c>
      <c r="DE189" s="98">
        <f t="shared" si="1095"/>
        <v>13706.216036356876</v>
      </c>
      <c r="DF189" s="98">
        <f t="shared" si="1095"/>
        <v>13386.963067968576</v>
      </c>
      <c r="DG189" s="98">
        <f t="shared" si="1095"/>
        <v>13082.174388559</v>
      </c>
      <c r="DH189" s="98">
        <f t="shared" si="1095"/>
        <v>12790.893247829576</v>
      </c>
      <c r="DI189" s="98">
        <f t="shared" si="1095"/>
        <v>12512.245079683747</v>
      </c>
      <c r="DJ189" s="98">
        <f t="shared" si="1095"/>
        <v>12525.142115577037</v>
      </c>
      <c r="DK189" s="98">
        <f t="shared" si="1095"/>
        <v>12110.201752870615</v>
      </c>
      <c r="DL189" s="98">
        <f t="shared" si="1095"/>
        <v>11911.759711745402</v>
      </c>
      <c r="DM189" s="98">
        <f t="shared" si="1095"/>
        <v>11719.044010902193</v>
      </c>
      <c r="DN189" s="98">
        <f t="shared" si="1095"/>
        <v>11531.844882670617</v>
      </c>
      <c r="DO189" s="98">
        <f t="shared" si="1095"/>
        <v>11349.96016525198</v>
      </c>
      <c r="DP189" s="98">
        <f t="shared" si="1095"/>
        <v>11173.195216636386</v>
      </c>
      <c r="DQ189" s="98">
        <f t="shared" si="1095"/>
        <v>11001.362789441489</v>
      </c>
      <c r="DR189" s="98">
        <f t="shared" si="1095"/>
        <v>10834.282875203364</v>
      </c>
      <c r="DS189" s="98">
        <f t="shared" si="1095"/>
        <v>10671.782525246184</v>
      </c>
      <c r="DT189" s="98">
        <f t="shared" si="1095"/>
        <v>10513.695654065454</v>
      </c>
      <c r="DU189" s="98">
        <f t="shared" si="1095"/>
        <v>10359.862830148662</v>
      </c>
      <c r="DV189" s="98">
        <f t="shared" si="1095"/>
        <v>10210.131058301877</v>
      </c>
      <c r="DW189" s="98">
        <f t="shared" si="1095"/>
        <v>10064.35355682784</v>
      </c>
      <c r="DX189" s="98">
        <f t="shared" si="1095"/>
        <v>9922.3895322912376</v>
      </c>
      <c r="DY189" s="98">
        <f t="shared" si="1095"/>
        <v>9784.1039540932288</v>
      </c>
      <c r="DZ189" s="98">
        <f t="shared" si="1095"/>
        <v>9649.3673306456203</v>
      </c>
      <c r="EA189" s="98">
        <f t="shared" si="1095"/>
        <v>9518.0554885728598</v>
      </c>
      <c r="EB189" s="98"/>
      <c r="EC189" s="98"/>
      <c r="ED189" s="98"/>
      <c r="EE189" s="98"/>
      <c r="EF189" s="98"/>
      <c r="EG189" s="98"/>
      <c r="EH189" s="98"/>
      <c r="EI189" s="98"/>
      <c r="EJ189" s="98"/>
      <c r="EK189" s="98"/>
      <c r="EL189" s="98"/>
      <c r="EM189" s="98"/>
      <c r="EN189" s="98"/>
      <c r="EO189" s="98"/>
      <c r="EP189" s="98"/>
      <c r="EU189" s="94"/>
      <c r="EV189" s="94"/>
      <c r="EW189" s="94"/>
      <c r="EX189" s="94"/>
      <c r="EY189" s="99"/>
      <c r="EZ189" s="99"/>
      <c r="FA189" s="99"/>
      <c r="FB189" s="99"/>
      <c r="FC189" s="99"/>
      <c r="FD189" s="99"/>
      <c r="FE189" s="99"/>
      <c r="FF189" s="99"/>
      <c r="FG189" s="99"/>
      <c r="FH189" s="99"/>
      <c r="FI189" s="99"/>
      <c r="FJ189" s="99"/>
      <c r="FK189" s="99"/>
      <c r="FL189" s="99"/>
      <c r="FM189" s="99"/>
      <c r="FN189" s="99"/>
      <c r="FO189" s="99"/>
      <c r="FP189" s="99"/>
      <c r="FQ189" s="99"/>
      <c r="FR189" s="99"/>
      <c r="FS189" s="99"/>
      <c r="FT189" s="99"/>
      <c r="FU189" s="99"/>
      <c r="FV189" s="99"/>
      <c r="FW189" s="99"/>
      <c r="FX189" s="99"/>
      <c r="FY189" s="99"/>
      <c r="FZ189" s="99"/>
      <c r="GA189" s="99"/>
      <c r="GB189" s="99"/>
      <c r="GC189" s="99"/>
      <c r="GD189" s="99"/>
      <c r="GE189" s="99"/>
      <c r="GF189" s="99"/>
      <c r="GG189" s="99"/>
      <c r="GH189" s="99"/>
      <c r="GI189" s="99"/>
      <c r="GJ189" s="99"/>
      <c r="GK189" s="99"/>
      <c r="GL189" s="99"/>
      <c r="GM189" s="99"/>
      <c r="GN189" s="99"/>
      <c r="GO189" s="99"/>
      <c r="GP189" s="99"/>
      <c r="GQ189" s="99"/>
      <c r="GR189" s="99"/>
      <c r="GS189" s="99"/>
      <c r="GT189" s="99"/>
      <c r="GU189" s="99"/>
      <c r="GV189" s="99"/>
      <c r="GW189" s="99"/>
      <c r="GX189" s="99"/>
      <c r="GY189" s="99"/>
      <c r="GZ189" s="99"/>
      <c r="HA189" s="99"/>
      <c r="HB189" s="99"/>
      <c r="HC189" s="99"/>
      <c r="HD189" s="99"/>
      <c r="HE189" s="99"/>
      <c r="HF189" s="99"/>
      <c r="HG189" s="99"/>
      <c r="HH189" s="99"/>
      <c r="HI189" s="99"/>
      <c r="HJ189" s="99"/>
      <c r="HK189" s="99"/>
      <c r="HL189" s="99"/>
      <c r="HM189" s="99"/>
      <c r="HN189" s="99"/>
      <c r="HO189" s="99"/>
      <c r="HP189" s="99"/>
      <c r="HQ189" s="99"/>
      <c r="HR189" s="99"/>
      <c r="HS189" s="99"/>
      <c r="HT189" s="99"/>
      <c r="HU189" s="99"/>
      <c r="HV189" s="99">
        <v>21</v>
      </c>
      <c r="HW189" s="99">
        <f t="shared" si="986"/>
        <v>79932.889466296518</v>
      </c>
      <c r="HX189" s="99">
        <f t="shared" si="987"/>
        <v>66602.941384849502</v>
      </c>
      <c r="HY189" s="99">
        <f t="shared" si="988"/>
        <v>58837.659832200348</v>
      </c>
      <c r="HZ189" s="99">
        <f t="shared" si="989"/>
        <v>52581.105737421589</v>
      </c>
      <c r="IA189" s="99">
        <f t="shared" si="990"/>
        <v>47461.784759033755</v>
      </c>
      <c r="IB189" s="99">
        <f t="shared" si="991"/>
        <v>43211.04037812334</v>
      </c>
      <c r="IC189" s="99">
        <f t="shared" si="992"/>
        <v>39633.876034145294</v>
      </c>
      <c r="ID189" s="99">
        <f t="shared" si="993"/>
        <v>36587.117991245359</v>
      </c>
      <c r="IE189" s="99">
        <f t="shared" si="994"/>
        <v>33964.12218048692</v>
      </c>
      <c r="IF189" s="99">
        <f t="shared" si="995"/>
        <v>31684.254647745958</v>
      </c>
      <c r="IG189" s="99">
        <f t="shared" si="996"/>
        <v>29685.649751779307</v>
      </c>
      <c r="IH189" s="99">
        <f t="shared" si="997"/>
        <v>27920.180440959728</v>
      </c>
      <c r="II189" s="99">
        <f t="shared" si="998"/>
        <v>26349.921591010585</v>
      </c>
      <c r="IJ189" s="99">
        <f t="shared" si="999"/>
        <v>24944.629081856405</v>
      </c>
      <c r="IK189" s="99">
        <f t="shared" si="1000"/>
        <v>23679.917824987373</v>
      </c>
      <c r="IL189" s="99">
        <f t="shared" si="1001"/>
        <v>22535.926992234592</v>
      </c>
      <c r="IM189" s="99">
        <f t="shared" si="1002"/>
        <v>21496.329395894027</v>
      </c>
      <c r="IN189" s="99">
        <f t="shared" si="1003"/>
        <v>20547.587195118558</v>
      </c>
      <c r="IO189" s="99">
        <f t="shared" si="1004"/>
        <v>20547.587195118558</v>
      </c>
      <c r="IP189" s="99">
        <f t="shared" si="1005"/>
        <v>19183.983006433155</v>
      </c>
      <c r="IQ189" s="99">
        <f t="shared" si="1006"/>
        <v>18567.229628826459</v>
      </c>
      <c r="IR189" s="99">
        <f t="shared" si="1007"/>
        <v>17988.546130800925</v>
      </c>
      <c r="IS189" s="99">
        <f t="shared" si="1008"/>
        <v>17444.543450904534</v>
      </c>
      <c r="IT189" s="99">
        <f t="shared" si="1009"/>
        <v>16932.219803998818</v>
      </c>
      <c r="IU189" s="99">
        <f t="shared" si="1010"/>
        <v>16448.907365599705</v>
      </c>
      <c r="IV189" s="99">
        <f t="shared" si="1011"/>
        <v>15992.22745282122</v>
      </c>
      <c r="IW189" s="99">
        <f t="shared" si="1012"/>
        <v>15560.052676926043</v>
      </c>
      <c r="IX189" s="99">
        <f t="shared" si="1013"/>
        <v>15150.474844618175</v>
      </c>
      <c r="IY189" s="99">
        <f t="shared" si="1014"/>
        <v>14761.777622283722</v>
      </c>
      <c r="IZ189" s="99">
        <f t="shared" si="1015"/>
        <v>14392.413164435853</v>
      </c>
      <c r="JA189" s="99">
        <f t="shared" si="1016"/>
        <v>14040.982055996465</v>
      </c>
      <c r="JB189" s="99">
        <f t="shared" si="1017"/>
        <v>13706.216036356876</v>
      </c>
      <c r="JC189" s="99">
        <f t="shared" si="1018"/>
        <v>13386.963067968576</v>
      </c>
      <c r="JD189" s="99">
        <f t="shared" si="1019"/>
        <v>13082.174388559</v>
      </c>
      <c r="JE189" s="99">
        <f t="shared" si="1020"/>
        <v>12790.893247829576</v>
      </c>
      <c r="JF189" s="99">
        <f t="shared" si="1021"/>
        <v>12512.245079683747</v>
      </c>
      <c r="JG189" s="99">
        <f t="shared" si="1022"/>
        <v>11898.885009798185</v>
      </c>
      <c r="JH189" s="99">
        <f t="shared" si="1023"/>
        <v>11504.691665227083</v>
      </c>
      <c r="JI189" s="99">
        <f t="shared" si="1024"/>
        <v>11316.171726158133</v>
      </c>
      <c r="JJ189" s="99">
        <f t="shared" si="1025"/>
        <v>11133.091810357082</v>
      </c>
      <c r="JK189" s="99">
        <f t="shared" si="1026"/>
        <v>10955.252638537086</v>
      </c>
      <c r="JL189" s="99">
        <f t="shared" si="1027"/>
        <v>10782.462156989381</v>
      </c>
      <c r="JM189" s="99">
        <f t="shared" si="1028"/>
        <v>10614.535455804566</v>
      </c>
      <c r="JN189" s="99">
        <f t="shared" si="1029"/>
        <v>10451.294649969415</v>
      </c>
      <c r="JO189" s="99">
        <f t="shared" si="1030"/>
        <v>10292.568731443194</v>
      </c>
      <c r="JP189" s="99">
        <f t="shared" si="1031"/>
        <v>10138.193398983874</v>
      </c>
      <c r="JQ189" s="99">
        <f t="shared" si="1032"/>
        <v>9988.0108713621812</v>
      </c>
      <c r="JR189" s="99">
        <f t="shared" si="1033"/>
        <v>9323.8765471337956</v>
      </c>
      <c r="JS189" s="99">
        <f t="shared" si="1034"/>
        <v>9189.1179524716899</v>
      </c>
      <c r="JT189" s="99">
        <f t="shared" si="1035"/>
        <v>9057.9182011450557</v>
      </c>
      <c r="JU189" s="99">
        <f t="shared" si="1036"/>
        <v>8930.150579062114</v>
      </c>
      <c r="JV189" s="99">
        <f t="shared" si="1037"/>
        <v>8805.6935586839063</v>
      </c>
      <c r="JW189" s="99">
        <f t="shared" si="1038"/>
        <v>8684.4305975810585</v>
      </c>
      <c r="JX189" s="99">
        <f t="shared" si="1039"/>
        <v>8566.2499397155734</v>
      </c>
      <c r="JY189" s="99"/>
      <c r="JZ189" s="99"/>
      <c r="KA189" s="99"/>
      <c r="KI189" s="100"/>
      <c r="KJ189" s="100"/>
      <c r="KK189" s="100"/>
      <c r="KL189" s="100"/>
      <c r="KM189" s="100"/>
      <c r="KN189" s="100"/>
      <c r="KO189" s="100"/>
      <c r="KP189" s="100"/>
      <c r="KQ189" s="100"/>
      <c r="KR189" s="100"/>
      <c r="KS189" s="100"/>
      <c r="KT189" s="100"/>
      <c r="KU189" s="100"/>
      <c r="KV189" s="100"/>
      <c r="KW189" s="100"/>
      <c r="KX189" s="100"/>
      <c r="KY189" s="100"/>
      <c r="KZ189" s="100"/>
      <c r="LA189" s="100"/>
      <c r="LB189" s="100"/>
      <c r="LC189" s="100"/>
      <c r="LD189" s="100"/>
      <c r="LE189" s="100"/>
      <c r="LF189" s="100"/>
      <c r="LG189" s="100"/>
      <c r="LH189" s="100"/>
      <c r="LI189" s="100"/>
      <c r="LJ189" s="100"/>
      <c r="LK189" s="100"/>
      <c r="LL189" s="100"/>
      <c r="LM189" s="100"/>
      <c r="LN189" s="100"/>
      <c r="LO189" s="100"/>
      <c r="LP189" s="100"/>
      <c r="LQ189" s="100"/>
      <c r="LR189" s="100"/>
      <c r="LS189" s="100"/>
      <c r="LT189" s="100"/>
      <c r="LU189" s="100"/>
      <c r="LV189" s="100"/>
      <c r="LW189" s="100"/>
      <c r="LX189" s="100"/>
      <c r="LY189" s="100"/>
      <c r="LZ189" s="100"/>
      <c r="MA189" s="100"/>
      <c r="MB189" s="100"/>
      <c r="MC189" s="100"/>
      <c r="MD189" s="100"/>
      <c r="ME189" s="100"/>
      <c r="MF189" s="100"/>
      <c r="MG189" s="100"/>
      <c r="MH189" s="100"/>
      <c r="MI189" s="100"/>
      <c r="MJ189" s="100"/>
      <c r="MK189" s="100"/>
      <c r="ML189" s="100"/>
      <c r="MM189" s="100"/>
      <c r="MN189" s="100"/>
      <c r="MO189" s="100"/>
      <c r="MP189" s="100"/>
      <c r="MQ189" s="100"/>
      <c r="MR189" s="100"/>
      <c r="MS189" s="100"/>
      <c r="MT189" s="100"/>
      <c r="MU189" s="100"/>
      <c r="MV189" s="100"/>
      <c r="MW189" s="100"/>
      <c r="MX189" s="100"/>
      <c r="MY189" s="100"/>
      <c r="MZ189" s="100"/>
      <c r="NA189" s="100"/>
      <c r="NB189" s="100"/>
      <c r="NC189" s="100"/>
      <c r="ND189" s="100"/>
      <c r="NE189" s="100"/>
      <c r="NF189" s="100">
        <v>21</v>
      </c>
      <c r="NG189" s="100">
        <f t="shared" si="1040"/>
        <v>70396.055831968915</v>
      </c>
      <c r="NH189" s="100">
        <f t="shared" si="1041"/>
        <v>65784.952235003278</v>
      </c>
      <c r="NI189" s="100">
        <f t="shared" si="1042"/>
        <v>58020.335990644809</v>
      </c>
      <c r="NJ189" s="100">
        <f t="shared" si="1043"/>
        <v>51764.460143246193</v>
      </c>
      <c r="NK189" s="100">
        <f t="shared" si="1044"/>
        <v>46645.826378651494</v>
      </c>
      <c r="NL189" s="100">
        <f t="shared" si="1045"/>
        <v>42395.775565392854</v>
      </c>
      <c r="NM189" s="100">
        <f t="shared" si="1046"/>
        <v>38819.309365748828</v>
      </c>
      <c r="NN189" s="100">
        <f t="shared" si="1047"/>
        <v>35773.252798285124</v>
      </c>
      <c r="NO189" s="100">
        <f t="shared" si="1048"/>
        <v>33150.960897874269</v>
      </c>
      <c r="NP189" s="100">
        <f t="shared" si="1049"/>
        <v>30871.799050582766</v>
      </c>
      <c r="NQ189" s="100">
        <f t="shared" si="1050"/>
        <v>28873.901119465379</v>
      </c>
      <c r="NR189" s="100">
        <f t="shared" si="1051"/>
        <v>27109.139673774374</v>
      </c>
      <c r="NS189" s="100">
        <f t="shared" si="1052"/>
        <v>25539.589294649417</v>
      </c>
      <c r="NT189" s="100">
        <f t="shared" si="1053"/>
        <v>24135.005629868312</v>
      </c>
      <c r="NU189" s="100">
        <f t="shared" si="1054"/>
        <v>22871.003405656909</v>
      </c>
      <c r="NV189" s="100">
        <f t="shared" si="1055"/>
        <v>21727.721644313064</v>
      </c>
      <c r="NW189" s="100">
        <f t="shared" si="1056"/>
        <v>20688.833036201555</v>
      </c>
      <c r="NX189" s="100">
        <f t="shared" si="1057"/>
        <v>19740.799640129553</v>
      </c>
      <c r="NY189" s="100">
        <f t="shared" si="1058"/>
        <v>19740.799640129553</v>
      </c>
      <c r="NZ189" s="100">
        <f t="shared" si="1059"/>
        <v>18378.335245591192</v>
      </c>
      <c r="OA189" s="100">
        <f t="shared" si="1060"/>
        <v>17762.151569032798</v>
      </c>
      <c r="OB189" s="100">
        <f t="shared" si="1061"/>
        <v>17184.03758982701</v>
      </c>
      <c r="OC189" s="100">
        <f t="shared" si="1062"/>
        <v>16640.604213763898</v>
      </c>
      <c r="OD189" s="100">
        <f t="shared" si="1063"/>
        <v>16128.849626844243</v>
      </c>
      <c r="OE189" s="100">
        <f t="shared" si="1064"/>
        <v>15646.105979069187</v>
      </c>
      <c r="OF189" s="100">
        <f t="shared" si="1065"/>
        <v>15189.994564923431</v>
      </c>
      <c r="OG189" s="100">
        <f t="shared" si="1066"/>
        <v>14758.387975539004</v>
      </c>
      <c r="OH189" s="100">
        <f t="shared" si="1067"/>
        <v>14349.377999661519</v>
      </c>
      <c r="OI189" s="100">
        <f t="shared" si="1068"/>
        <v>13961.248287614253</v>
      </c>
      <c r="OJ189" s="100">
        <f t="shared" si="1069"/>
        <v>13592.450979507499</v>
      </c>
      <c r="OK189" s="100">
        <f t="shared" si="1070"/>
        <v>13241.586647318803</v>
      </c>
      <c r="OL189" s="100">
        <f t="shared" si="1071"/>
        <v>12907.387018780802</v>
      </c>
      <c r="OM189" s="100">
        <f t="shared" si="1072"/>
        <v>12588.70004582303</v>
      </c>
      <c r="ON189" s="100">
        <f t="shared" si="1073"/>
        <v>12284.476956658929</v>
      </c>
      <c r="OO189" s="100">
        <f t="shared" si="1074"/>
        <v>11993.760992372232</v>
      </c>
      <c r="OP189" s="100">
        <f t="shared" si="1075"/>
        <v>11715.677579047753</v>
      </c>
      <c r="OQ189" s="100">
        <f t="shared" si="1076"/>
        <v>9969.2657431609623</v>
      </c>
      <c r="OR189" s="100">
        <f t="shared" si="1077"/>
        <v>9617.3197895911744</v>
      </c>
      <c r="OS189" s="100">
        <f t="shared" si="1078"/>
        <v>9449.0224685964677</v>
      </c>
      <c r="OT189" s="100">
        <f t="shared" si="1079"/>
        <v>9285.5935979589631</v>
      </c>
      <c r="OU189" s="100">
        <f t="shared" si="1080"/>
        <v>9126.8548081728259</v>
      </c>
      <c r="OV189" s="100">
        <f t="shared" si="1081"/>
        <v>8972.6341987356191</v>
      </c>
      <c r="OW189" s="100">
        <f t="shared" si="1082"/>
        <v>8822.7662646995741</v>
      </c>
      <c r="OX189" s="100">
        <f t="shared" si="1083"/>
        <v>8677.0917900275217</v>
      </c>
      <c r="OY189" s="100">
        <f t="shared" si="1084"/>
        <v>8535.4577150027235</v>
      </c>
      <c r="OZ189" s="100">
        <f t="shared" si="1085"/>
        <v>8397.7169837487272</v>
      </c>
      <c r="PA189" s="100">
        <f t="shared" si="1086"/>
        <v>8263.7283769022724</v>
      </c>
      <c r="PB189" s="100">
        <f t="shared" si="1087"/>
        <v>7654.9236081160188</v>
      </c>
      <c r="PC189" s="100">
        <f t="shared" si="1088"/>
        <v>7535.5018977871414</v>
      </c>
      <c r="PD189" s="100">
        <f t="shared" si="1089"/>
        <v>7419.2441143378646</v>
      </c>
      <c r="PE189" s="100">
        <f t="shared" si="1090"/>
        <v>7306.0375880500915</v>
      </c>
      <c r="PF189" s="100">
        <f t="shared" si="1091"/>
        <v>7195.774261365671</v>
      </c>
      <c r="PG189" s="100">
        <f t="shared" si="1092"/>
        <v>7088.3505097053494</v>
      </c>
      <c r="PH189" s="100">
        <f t="shared" si="1093"/>
        <v>6983.6669647186754</v>
      </c>
      <c r="PI189" s="100"/>
      <c r="PJ189" s="100"/>
      <c r="PK189" s="100"/>
    </row>
    <row r="190" spans="1:427" x14ac:dyDescent="0.2">
      <c r="A190" s="92"/>
      <c r="B190" s="92"/>
      <c r="C190" s="92"/>
      <c r="D190" s="98"/>
      <c r="E190" s="98"/>
      <c r="F190" s="98"/>
      <c r="G190" s="98"/>
      <c r="H190" s="98"/>
      <c r="I190" s="98"/>
      <c r="J190" s="98"/>
      <c r="K190" s="98"/>
      <c r="L190" s="98"/>
      <c r="M190" s="98"/>
      <c r="N190" s="98"/>
      <c r="O190" s="98"/>
      <c r="P190" s="98"/>
      <c r="Q190" s="98"/>
      <c r="R190" s="98"/>
      <c r="S190" s="98"/>
      <c r="T190" s="98"/>
      <c r="U190" s="98"/>
      <c r="V190" s="98"/>
      <c r="W190" s="98"/>
      <c r="X190" s="98"/>
      <c r="Y190" s="98"/>
      <c r="Z190" s="98"/>
      <c r="AA190" s="98"/>
      <c r="AB190" s="98"/>
      <c r="AC190" s="98"/>
      <c r="AD190" s="98"/>
      <c r="AE190" s="98"/>
      <c r="AF190" s="98"/>
      <c r="AG190" s="98"/>
      <c r="AH190" s="98"/>
      <c r="AI190" s="98"/>
      <c r="AJ190" s="98"/>
      <c r="AK190" s="98"/>
      <c r="AL190" s="98"/>
      <c r="AM190" s="98"/>
      <c r="AN190" s="98"/>
      <c r="AO190" s="98"/>
      <c r="AP190" s="98"/>
      <c r="AQ190" s="98"/>
      <c r="AR190" s="98"/>
      <c r="AS190" s="98"/>
      <c r="AT190" s="98"/>
      <c r="AU190" s="98"/>
      <c r="AV190" s="98"/>
      <c r="AW190" s="98"/>
      <c r="AX190" s="98"/>
      <c r="AY190" s="98"/>
      <c r="AZ190" s="98"/>
      <c r="BA190" s="98"/>
      <c r="BB190" s="98"/>
      <c r="BC190" s="98"/>
      <c r="BD190" s="98"/>
      <c r="BE190" s="98"/>
      <c r="BF190" s="98"/>
      <c r="BG190" s="98"/>
      <c r="BH190" s="98"/>
      <c r="BI190" s="98"/>
      <c r="BJ190" s="98"/>
      <c r="BK190" s="98"/>
      <c r="BL190" s="98"/>
      <c r="BM190" s="98"/>
      <c r="BN190" s="98"/>
      <c r="BO190" s="98"/>
      <c r="BP190" s="98"/>
      <c r="BQ190" s="98"/>
      <c r="BR190" s="98"/>
      <c r="BS190" s="98"/>
      <c r="BT190" s="98"/>
      <c r="BU190" s="98"/>
      <c r="BV190" s="98"/>
      <c r="BW190" s="98"/>
      <c r="BX190" s="98"/>
      <c r="BY190" s="98">
        <v>22</v>
      </c>
      <c r="BZ190" s="98">
        <f t="shared" ref="BZ190:EA190" si="1096">D90*BZ160</f>
        <v>89298.642582617758</v>
      </c>
      <c r="CA190" s="98">
        <f t="shared" si="1096"/>
        <v>66730.461428599141</v>
      </c>
      <c r="CB190" s="98">
        <f t="shared" si="1096"/>
        <v>58899.416105783086</v>
      </c>
      <c r="CC190" s="98">
        <f t="shared" si="1096"/>
        <v>52606.571566842751</v>
      </c>
      <c r="CD190" s="98">
        <f t="shared" si="1096"/>
        <v>47466.851076312872</v>
      </c>
      <c r="CE190" s="98">
        <f t="shared" si="1096"/>
        <v>43204.563974799836</v>
      </c>
      <c r="CF190" s="98">
        <f t="shared" si="1096"/>
        <v>39620.93542189584</v>
      </c>
      <c r="CG190" s="98">
        <f t="shared" si="1096"/>
        <v>36570.691626329062</v>
      </c>
      <c r="CH190" s="98">
        <f t="shared" si="1096"/>
        <v>33945.985225180797</v>
      </c>
      <c r="CI190" s="98">
        <f t="shared" si="1096"/>
        <v>31665.474514329268</v>
      </c>
      <c r="CJ190" s="98">
        <f t="shared" si="1096"/>
        <v>29666.86835614689</v>
      </c>
      <c r="CK190" s="98">
        <f t="shared" si="1096"/>
        <v>27901.779340714911</v>
      </c>
      <c r="CL190" s="98">
        <f t="shared" si="1096"/>
        <v>26332.12089548021</v>
      </c>
      <c r="CM190" s="98">
        <f t="shared" si="1096"/>
        <v>24927.547905796524</v>
      </c>
      <c r="CN190" s="98">
        <f t="shared" si="1096"/>
        <v>23663.611877994412</v>
      </c>
      <c r="CO190" s="98">
        <f t="shared" si="1096"/>
        <v>22520.4122859745</v>
      </c>
      <c r="CP190" s="98">
        <f t="shared" si="1096"/>
        <v>21481.597365320962</v>
      </c>
      <c r="CQ190" s="98">
        <f t="shared" si="1096"/>
        <v>20533.614422702398</v>
      </c>
      <c r="CR190" s="98">
        <f t="shared" si="1096"/>
        <v>20533.614422702398</v>
      </c>
      <c r="CS190" s="98">
        <f t="shared" si="1096"/>
        <v>19171.064095432655</v>
      </c>
      <c r="CT190" s="98">
        <f t="shared" si="1096"/>
        <v>18554.815583290281</v>
      </c>
      <c r="CU190" s="98">
        <f t="shared" si="1096"/>
        <v>17976.619043292048</v>
      </c>
      <c r="CV190" s="98">
        <f t="shared" si="1096"/>
        <v>17433.084214692106</v>
      </c>
      <c r="CW190" s="98">
        <f t="shared" si="1096"/>
        <v>16921.208752961586</v>
      </c>
      <c r="CX190" s="98">
        <f t="shared" si="1096"/>
        <v>16438.324730830631</v>
      </c>
      <c r="CY190" s="98">
        <f t="shared" si="1096"/>
        <v>15982.053684701161</v>
      </c>
      <c r="CZ190" s="98">
        <f t="shared" si="1096"/>
        <v>15550.268668312763</v>
      </c>
      <c r="DA190" s="98">
        <f t="shared" si="1096"/>
        <v>15141.062081331635</v>
      </c>
      <c r="DB190" s="98">
        <f t="shared" si="1096"/>
        <v>14752.718280196928</v>
      </c>
      <c r="DC190" s="98">
        <f t="shared" si="1096"/>
        <v>14383.69016746253</v>
      </c>
      <c r="DD190" s="98">
        <f t="shared" si="1096"/>
        <v>14032.579105582783</v>
      </c>
      <c r="DE190" s="98">
        <f t="shared" si="1096"/>
        <v>13698.117620366502</v>
      </c>
      <c r="DF190" s="98">
        <f t="shared" si="1096"/>
        <v>13379.154454836178</v>
      </c>
      <c r="DG190" s="98">
        <f t="shared" si="1096"/>
        <v>13074.641611089117</v>
      </c>
      <c r="DH190" s="98">
        <f t="shared" si="1096"/>
        <v>12783.623079899238</v>
      </c>
      <c r="DI190" s="98">
        <f t="shared" si="1096"/>
        <v>12505.225008269988</v>
      </c>
      <c r="DJ190" s="98">
        <f t="shared" si="1096"/>
        <v>12517.624727394903</v>
      </c>
      <c r="DK190" s="98">
        <f t="shared" si="1096"/>
        <v>12102.708569971974</v>
      </c>
      <c r="DL190" s="98">
        <f t="shared" si="1096"/>
        <v>11904.296549017119</v>
      </c>
      <c r="DM190" s="98">
        <f t="shared" si="1096"/>
        <v>11711.620783616288</v>
      </c>
      <c r="DN190" s="98">
        <f t="shared" si="1096"/>
        <v>11524.470192671009</v>
      </c>
      <c r="DO190" s="98">
        <f t="shared" si="1096"/>
        <v>11342.641446395581</v>
      </c>
      <c r="DP190" s="98">
        <f t="shared" si="1096"/>
        <v>11165.938864445012</v>
      </c>
      <c r="DQ190" s="98">
        <f t="shared" si="1096"/>
        <v>10994.174276675749</v>
      </c>
      <c r="DR190" s="98">
        <f t="shared" si="1096"/>
        <v>10827.166854888837</v>
      </c>
      <c r="DS190" s="98">
        <f t="shared" si="1096"/>
        <v>10664.74292251879</v>
      </c>
      <c r="DT190" s="98">
        <f t="shared" si="1096"/>
        <v>10506.735748055482</v>
      </c>
      <c r="DU190" s="98">
        <f t="shared" si="1096"/>
        <v>10352.985326990669</v>
      </c>
      <c r="DV190" s="98">
        <f t="shared" si="1096"/>
        <v>10203.338156238917</v>
      </c>
      <c r="DW190" s="98">
        <f t="shared" si="1096"/>
        <v>10057.647004272385</v>
      </c>
      <c r="DX190" s="98">
        <f t="shared" si="1096"/>
        <v>9915.770679610343</v>
      </c>
      <c r="DY190" s="98">
        <f t="shared" si="1096"/>
        <v>9777.5737998010027</v>
      </c>
      <c r="DZ190" s="98">
        <f t="shared" si="1096"/>
        <v>9642.9265626106953</v>
      </c>
      <c r="EA190" s="98">
        <f t="shared" si="1096"/>
        <v>9511.7045207815518</v>
      </c>
      <c r="EB190" s="98"/>
      <c r="EC190" s="98"/>
      <c r="ED190" s="98"/>
      <c r="EE190" s="98"/>
      <c r="EF190" s="98"/>
      <c r="EG190" s="98"/>
      <c r="EH190" s="98"/>
      <c r="EI190" s="98"/>
      <c r="EJ190" s="98"/>
      <c r="EK190" s="98"/>
      <c r="EL190" s="98"/>
      <c r="EM190" s="98"/>
      <c r="EN190" s="98"/>
      <c r="EO190" s="98"/>
      <c r="EP190" s="98"/>
      <c r="EU190" s="94"/>
      <c r="EV190" s="94"/>
      <c r="EW190" s="94"/>
      <c r="EX190" s="94"/>
      <c r="EY190" s="99"/>
      <c r="EZ190" s="99"/>
      <c r="FA190" s="99"/>
      <c r="FB190" s="99"/>
      <c r="FC190" s="99"/>
      <c r="FD190" s="99"/>
      <c r="FE190" s="99"/>
      <c r="FF190" s="99"/>
      <c r="FG190" s="99"/>
      <c r="FH190" s="99"/>
      <c r="FI190" s="99"/>
      <c r="FJ190" s="99"/>
      <c r="FK190" s="99"/>
      <c r="FL190" s="99"/>
      <c r="FM190" s="99"/>
      <c r="FN190" s="99"/>
      <c r="FO190" s="99"/>
      <c r="FP190" s="99"/>
      <c r="FQ190" s="99"/>
      <c r="FR190" s="99"/>
      <c r="FS190" s="99"/>
      <c r="FT190" s="99"/>
      <c r="FU190" s="99"/>
      <c r="FV190" s="99"/>
      <c r="FW190" s="99"/>
      <c r="FX190" s="99"/>
      <c r="FY190" s="99"/>
      <c r="FZ190" s="99"/>
      <c r="GA190" s="99"/>
      <c r="GB190" s="99"/>
      <c r="GC190" s="99"/>
      <c r="GD190" s="99"/>
      <c r="GE190" s="99"/>
      <c r="GF190" s="99"/>
      <c r="GG190" s="99"/>
      <c r="GH190" s="99"/>
      <c r="GI190" s="99"/>
      <c r="GJ190" s="99"/>
      <c r="GK190" s="99"/>
      <c r="GL190" s="99"/>
      <c r="GM190" s="99"/>
      <c r="GN190" s="99"/>
      <c r="GO190" s="99"/>
      <c r="GP190" s="99"/>
      <c r="GQ190" s="99"/>
      <c r="GR190" s="99"/>
      <c r="GS190" s="99"/>
      <c r="GT190" s="99"/>
      <c r="GU190" s="99"/>
      <c r="GV190" s="99"/>
      <c r="GW190" s="99"/>
      <c r="GX190" s="99"/>
      <c r="GY190" s="99"/>
      <c r="GZ190" s="99"/>
      <c r="HA190" s="99"/>
      <c r="HB190" s="99"/>
      <c r="HC190" s="99"/>
      <c r="HD190" s="99"/>
      <c r="HE190" s="99"/>
      <c r="HF190" s="99"/>
      <c r="HG190" s="99"/>
      <c r="HH190" s="99"/>
      <c r="HI190" s="99"/>
      <c r="HJ190" s="99"/>
      <c r="HK190" s="99"/>
      <c r="HL190" s="99"/>
      <c r="HM190" s="99"/>
      <c r="HN190" s="99"/>
      <c r="HO190" s="99"/>
      <c r="HP190" s="99"/>
      <c r="HQ190" s="99"/>
      <c r="HR190" s="99"/>
      <c r="HS190" s="99"/>
      <c r="HT190" s="99"/>
      <c r="HU190" s="99"/>
      <c r="HV190" s="99">
        <v>22</v>
      </c>
      <c r="HW190" s="99">
        <f t="shared" si="986"/>
        <v>84833.71045348687</v>
      </c>
      <c r="HX190" s="99">
        <f t="shared" si="987"/>
        <v>66730.461428599141</v>
      </c>
      <c r="HY190" s="99">
        <f t="shared" si="988"/>
        <v>58899.416105783086</v>
      </c>
      <c r="HZ190" s="99">
        <f t="shared" si="989"/>
        <v>52606.571566842751</v>
      </c>
      <c r="IA190" s="99">
        <f t="shared" si="990"/>
        <v>47466.851076312872</v>
      </c>
      <c r="IB190" s="99">
        <f t="shared" si="991"/>
        <v>43204.563974799836</v>
      </c>
      <c r="IC190" s="99">
        <f t="shared" si="992"/>
        <v>39620.93542189584</v>
      </c>
      <c r="ID190" s="99">
        <f t="shared" si="993"/>
        <v>36570.691626329062</v>
      </c>
      <c r="IE190" s="99">
        <f t="shared" si="994"/>
        <v>33945.985225180797</v>
      </c>
      <c r="IF190" s="99">
        <f t="shared" si="995"/>
        <v>31665.474514329268</v>
      </c>
      <c r="IG190" s="99">
        <f t="shared" si="996"/>
        <v>29666.86835614689</v>
      </c>
      <c r="IH190" s="99">
        <f t="shared" si="997"/>
        <v>27901.779340714911</v>
      </c>
      <c r="II190" s="99">
        <f t="shared" si="998"/>
        <v>26332.12089548021</v>
      </c>
      <c r="IJ190" s="99">
        <f t="shared" si="999"/>
        <v>24927.547905796524</v>
      </c>
      <c r="IK190" s="99">
        <f t="shared" si="1000"/>
        <v>23663.611877994412</v>
      </c>
      <c r="IL190" s="99">
        <f t="shared" si="1001"/>
        <v>22520.4122859745</v>
      </c>
      <c r="IM190" s="99">
        <f t="shared" si="1002"/>
        <v>21481.597365320962</v>
      </c>
      <c r="IN190" s="99">
        <f t="shared" si="1003"/>
        <v>20533.614422702398</v>
      </c>
      <c r="IO190" s="99">
        <f t="shared" si="1004"/>
        <v>20533.614422702398</v>
      </c>
      <c r="IP190" s="99">
        <f t="shared" si="1005"/>
        <v>19171.064095432655</v>
      </c>
      <c r="IQ190" s="99">
        <f t="shared" si="1006"/>
        <v>18554.815583290281</v>
      </c>
      <c r="IR190" s="99">
        <f t="shared" si="1007"/>
        <v>17976.619043292048</v>
      </c>
      <c r="IS190" s="99">
        <f t="shared" si="1008"/>
        <v>17433.084214692106</v>
      </c>
      <c r="IT190" s="99">
        <f t="shared" si="1009"/>
        <v>16921.208752961586</v>
      </c>
      <c r="IU190" s="99">
        <f t="shared" si="1010"/>
        <v>16438.324730830631</v>
      </c>
      <c r="IV190" s="99">
        <f t="shared" si="1011"/>
        <v>15982.053684701161</v>
      </c>
      <c r="IW190" s="99">
        <f t="shared" si="1012"/>
        <v>14772.755234897124</v>
      </c>
      <c r="IX190" s="99">
        <f t="shared" si="1013"/>
        <v>14384.008977265052</v>
      </c>
      <c r="IY190" s="99">
        <f t="shared" si="1014"/>
        <v>14015.082366187082</v>
      </c>
      <c r="IZ190" s="99">
        <f t="shared" si="1015"/>
        <v>13664.505659089402</v>
      </c>
      <c r="JA190" s="99">
        <f t="shared" si="1016"/>
        <v>13330.950150303643</v>
      </c>
      <c r="JB190" s="99">
        <f t="shared" si="1017"/>
        <v>13013.211739348177</v>
      </c>
      <c r="JC190" s="99">
        <f t="shared" si="1018"/>
        <v>12710.196732094368</v>
      </c>
      <c r="JD190" s="99">
        <f t="shared" si="1019"/>
        <v>12420.90953053466</v>
      </c>
      <c r="JE190" s="99">
        <f t="shared" si="1020"/>
        <v>12144.441925904275</v>
      </c>
      <c r="JF190" s="99">
        <f t="shared" si="1021"/>
        <v>11879.963757856489</v>
      </c>
      <c r="JG190" s="99">
        <f t="shared" si="1022"/>
        <v>11891.743491025158</v>
      </c>
      <c r="JH190" s="99">
        <f t="shared" si="1023"/>
        <v>11497.573141473375</v>
      </c>
      <c r="JI190" s="99">
        <f t="shared" si="1024"/>
        <v>11309.081721566263</v>
      </c>
      <c r="JJ190" s="99">
        <f t="shared" si="1025"/>
        <v>11126.039744435473</v>
      </c>
      <c r="JK190" s="99">
        <f t="shared" si="1026"/>
        <v>10948.246683037458</v>
      </c>
      <c r="JL190" s="99">
        <f t="shared" si="1027"/>
        <v>10775.509374075802</v>
      </c>
      <c r="JM190" s="99">
        <f t="shared" si="1028"/>
        <v>10049.34497800051</v>
      </c>
      <c r="JN190" s="99">
        <f t="shared" si="1029"/>
        <v>9894.756849008174</v>
      </c>
      <c r="JO190" s="99">
        <f t="shared" si="1030"/>
        <v>9744.4501693999537</v>
      </c>
      <c r="JP190" s="99">
        <f t="shared" si="1031"/>
        <v>9598.2686302669117</v>
      </c>
      <c r="JQ190" s="99">
        <f t="shared" si="1032"/>
        <v>9456.0621732499349</v>
      </c>
      <c r="JR190" s="99">
        <f t="shared" si="1033"/>
        <v>9317.6867942916015</v>
      </c>
      <c r="JS190" s="99">
        <f t="shared" si="1034"/>
        <v>9183.0043406150253</v>
      </c>
      <c r="JT190" s="99">
        <f t="shared" si="1035"/>
        <v>9051.8823038451465</v>
      </c>
      <c r="JU190" s="99">
        <f t="shared" si="1036"/>
        <v>8924.1936116493089</v>
      </c>
      <c r="JV190" s="99">
        <f t="shared" si="1037"/>
        <v>8799.8164198209033</v>
      </c>
      <c r="JW190" s="99">
        <f t="shared" si="1038"/>
        <v>8678.6339063496252</v>
      </c>
      <c r="JX190" s="99">
        <f t="shared" si="1039"/>
        <v>8560.5340687033968</v>
      </c>
      <c r="JY190" s="99"/>
      <c r="JZ190" s="99"/>
      <c r="KA190" s="99"/>
      <c r="KI190" s="100"/>
      <c r="KJ190" s="100"/>
      <c r="KK190" s="100"/>
      <c r="KL190" s="100"/>
      <c r="KM190" s="100"/>
      <c r="KN190" s="100"/>
      <c r="KO190" s="100"/>
      <c r="KP190" s="100"/>
      <c r="KQ190" s="100"/>
      <c r="KR190" s="100"/>
      <c r="KS190" s="100"/>
      <c r="KT190" s="100"/>
      <c r="KU190" s="100"/>
      <c r="KV190" s="100"/>
      <c r="KW190" s="100"/>
      <c r="KX190" s="100"/>
      <c r="KY190" s="100"/>
      <c r="KZ190" s="100"/>
      <c r="LA190" s="100"/>
      <c r="LB190" s="100"/>
      <c r="LC190" s="100"/>
      <c r="LD190" s="100"/>
      <c r="LE190" s="100"/>
      <c r="LF190" s="100"/>
      <c r="LG190" s="100"/>
      <c r="LH190" s="100"/>
      <c r="LI190" s="100"/>
      <c r="LJ190" s="100"/>
      <c r="LK190" s="100"/>
      <c r="LL190" s="100"/>
      <c r="LM190" s="100"/>
      <c r="LN190" s="100"/>
      <c r="LO190" s="100"/>
      <c r="LP190" s="100"/>
      <c r="LQ190" s="100"/>
      <c r="LR190" s="100"/>
      <c r="LS190" s="100"/>
      <c r="LT190" s="100"/>
      <c r="LU190" s="100"/>
      <c r="LV190" s="100"/>
      <c r="LW190" s="100"/>
      <c r="LX190" s="100"/>
      <c r="LY190" s="100"/>
      <c r="LZ190" s="100"/>
      <c r="MA190" s="100"/>
      <c r="MB190" s="100"/>
      <c r="MC190" s="100"/>
      <c r="MD190" s="100"/>
      <c r="ME190" s="100"/>
      <c r="MF190" s="100"/>
      <c r="MG190" s="100"/>
      <c r="MH190" s="100"/>
      <c r="MI190" s="100"/>
      <c r="MJ190" s="100"/>
      <c r="MK190" s="100"/>
      <c r="ML190" s="100"/>
      <c r="MM190" s="100"/>
      <c r="MN190" s="100"/>
      <c r="MO190" s="100"/>
      <c r="MP190" s="100"/>
      <c r="MQ190" s="100"/>
      <c r="MR190" s="100"/>
      <c r="MS190" s="100"/>
      <c r="MT190" s="100"/>
      <c r="MU190" s="100"/>
      <c r="MV190" s="100"/>
      <c r="MW190" s="100"/>
      <c r="MX190" s="100"/>
      <c r="MY190" s="100"/>
      <c r="MZ190" s="100"/>
      <c r="NA190" s="100"/>
      <c r="NB190" s="100"/>
      <c r="NC190" s="100"/>
      <c r="ND190" s="100"/>
      <c r="NE190" s="100"/>
      <c r="NF190" s="100">
        <v>22</v>
      </c>
      <c r="NG190" s="100">
        <f t="shared" si="1040"/>
        <v>75207.464658516299</v>
      </c>
      <c r="NH190" s="100">
        <f t="shared" si="1041"/>
        <v>65912.462640136742</v>
      </c>
      <c r="NI190" s="100">
        <f t="shared" si="1042"/>
        <v>58082.0862843059</v>
      </c>
      <c r="NJ190" s="100">
        <f t="shared" si="1043"/>
        <v>51789.92288673389</v>
      </c>
      <c r="NK190" s="100">
        <f t="shared" si="1044"/>
        <v>46650.891942978502</v>
      </c>
      <c r="NL190" s="100">
        <f t="shared" si="1045"/>
        <v>42389.300322248768</v>
      </c>
      <c r="NM190" s="100">
        <f t="shared" si="1046"/>
        <v>38806.371506343967</v>
      </c>
      <c r="NN190" s="100">
        <f t="shared" si="1047"/>
        <v>35756.830529727464</v>
      </c>
      <c r="NO190" s="100">
        <f t="shared" si="1048"/>
        <v>33132.829185461436</v>
      </c>
      <c r="NP190" s="100">
        <f t="shared" si="1049"/>
        <v>30853.025148492095</v>
      </c>
      <c r="NQ190" s="100">
        <f t="shared" si="1050"/>
        <v>28855.126814961546</v>
      </c>
      <c r="NR190" s="100">
        <f t="shared" si="1051"/>
        <v>27090.74641852652</v>
      </c>
      <c r="NS190" s="100">
        <f t="shared" si="1052"/>
        <v>25521.797109780971</v>
      </c>
      <c r="NT190" s="100">
        <f t="shared" si="1053"/>
        <v>24117.933555966218</v>
      </c>
      <c r="NU190" s="100">
        <f t="shared" si="1054"/>
        <v>22854.707089390133</v>
      </c>
      <c r="NV190" s="100">
        <f t="shared" si="1055"/>
        <v>21712.217043523273</v>
      </c>
      <c r="NW190" s="100">
        <f t="shared" si="1056"/>
        <v>20674.111539463793</v>
      </c>
      <c r="NX190" s="100">
        <f t="shared" si="1057"/>
        <v>19726.837789679474</v>
      </c>
      <c r="NY190" s="100">
        <f t="shared" si="1058"/>
        <v>19726.837789679474</v>
      </c>
      <c r="NZ190" s="100">
        <f t="shared" si="1059"/>
        <v>18365.427897407677</v>
      </c>
      <c r="OA190" s="100">
        <f t="shared" si="1060"/>
        <v>17749.749373571893</v>
      </c>
      <c r="OB190" s="100">
        <f t="shared" si="1061"/>
        <v>17172.122620303686</v>
      </c>
      <c r="OC190" s="100">
        <f t="shared" si="1062"/>
        <v>16629.157345860836</v>
      </c>
      <c r="OD190" s="100">
        <f t="shared" si="1063"/>
        <v>16117.851178409548</v>
      </c>
      <c r="OE190" s="100">
        <f t="shared" si="1064"/>
        <v>15635.536166544278</v>
      </c>
      <c r="OF190" s="100">
        <f t="shared" si="1065"/>
        <v>15179.833825264221</v>
      </c>
      <c r="OG190" s="100">
        <f t="shared" si="1066"/>
        <v>12536.324610881851</v>
      </c>
      <c r="OH190" s="100">
        <f t="shared" si="1067"/>
        <v>12188.981845068669</v>
      </c>
      <c r="OI190" s="100">
        <f t="shared" si="1068"/>
        <v>11859.372144102259</v>
      </c>
      <c r="OJ190" s="100">
        <f t="shared" si="1069"/>
        <v>11546.180463583636</v>
      </c>
      <c r="OK190" s="100">
        <f t="shared" si="1070"/>
        <v>11248.217951203327</v>
      </c>
      <c r="OL190" s="100">
        <f t="shared" si="1071"/>
        <v>10964.40724453811</v>
      </c>
      <c r="OM190" s="100">
        <f t="shared" si="1072"/>
        <v>10693.769766711448</v>
      </c>
      <c r="ON190" s="100">
        <f t="shared" si="1073"/>
        <v>10435.41471187181</v>
      </c>
      <c r="OO190" s="100">
        <f t="shared" si="1074"/>
        <v>10188.529465264284</v>
      </c>
      <c r="OP190" s="100">
        <f t="shared" si="1075"/>
        <v>9952.3712455723216</v>
      </c>
      <c r="OQ190" s="100">
        <f t="shared" si="1076"/>
        <v>9962.8891770349055</v>
      </c>
      <c r="OR190" s="100">
        <f t="shared" si="1077"/>
        <v>9610.9646527003806</v>
      </c>
      <c r="OS190" s="100">
        <f t="shared" si="1078"/>
        <v>9442.6932524858876</v>
      </c>
      <c r="OT190" s="100">
        <f t="shared" si="1079"/>
        <v>9279.2987157612533</v>
      </c>
      <c r="OU190" s="100">
        <f t="shared" si="1080"/>
        <v>9120.6015572897068</v>
      </c>
      <c r="OV190" s="100">
        <f t="shared" si="1081"/>
        <v>8966.4288844261791</v>
      </c>
      <c r="OW190" s="100">
        <f t="shared" si="1082"/>
        <v>8297.9899390586197</v>
      </c>
      <c r="OX190" s="100">
        <f t="shared" si="1083"/>
        <v>8160.9391387815458</v>
      </c>
      <c r="OY190" s="100">
        <f t="shared" si="1084"/>
        <v>8027.6947789174128</v>
      </c>
      <c r="OZ190" s="100">
        <f t="shared" si="1085"/>
        <v>7898.1178721123833</v>
      </c>
      <c r="PA190" s="100">
        <f t="shared" si="1086"/>
        <v>7772.0749896829657</v>
      </c>
      <c r="PB190" s="100">
        <f t="shared" si="1087"/>
        <v>7649.4380869981705</v>
      </c>
      <c r="PC190" s="100">
        <f t="shared" si="1088"/>
        <v>7530.0843228542844</v>
      </c>
      <c r="PD190" s="100">
        <f t="shared" si="1089"/>
        <v>7413.8958754327759</v>
      </c>
      <c r="PE190" s="100">
        <f t="shared" si="1090"/>
        <v>7300.7597569530744</v>
      </c>
      <c r="PF190" s="100">
        <f t="shared" si="1091"/>
        <v>7190.5676287293754</v>
      </c>
      <c r="PG190" s="100">
        <f t="shared" si="1092"/>
        <v>7083.2156180027105</v>
      </c>
      <c r="PH190" s="100">
        <f t="shared" si="1093"/>
        <v>6978.6041376364374</v>
      </c>
      <c r="PI190" s="100"/>
      <c r="PJ190" s="100"/>
      <c r="PK190" s="100"/>
    </row>
    <row r="191" spans="1:427" x14ac:dyDescent="0.2">
      <c r="A191" s="92"/>
      <c r="B191" s="92"/>
      <c r="C191" s="92"/>
      <c r="D191" s="98"/>
      <c r="E191" s="98"/>
      <c r="F191" s="98"/>
      <c r="G191" s="98"/>
      <c r="H191" s="98"/>
      <c r="I191" s="98"/>
      <c r="J191" s="98"/>
      <c r="K191" s="98"/>
      <c r="L191" s="98"/>
      <c r="M191" s="98"/>
      <c r="N191" s="98"/>
      <c r="O191" s="98"/>
      <c r="P191" s="98"/>
      <c r="Q191" s="98"/>
      <c r="R191" s="98"/>
      <c r="S191" s="98"/>
      <c r="T191" s="98"/>
      <c r="U191" s="98"/>
      <c r="V191" s="98"/>
      <c r="W191" s="98"/>
      <c r="X191" s="98"/>
      <c r="Y191" s="98"/>
      <c r="Z191" s="98"/>
      <c r="AA191" s="98"/>
      <c r="AB191" s="98"/>
      <c r="AC191" s="98"/>
      <c r="AD191" s="98"/>
      <c r="AE191" s="98"/>
      <c r="AF191" s="98"/>
      <c r="AG191" s="98"/>
      <c r="AH191" s="98"/>
      <c r="AI191" s="98"/>
      <c r="AJ191" s="98"/>
      <c r="AK191" s="98"/>
      <c r="AL191" s="98"/>
      <c r="AM191" s="98"/>
      <c r="AN191" s="98"/>
      <c r="AO191" s="98"/>
      <c r="AP191" s="98"/>
      <c r="AQ191" s="98"/>
      <c r="AR191" s="98"/>
      <c r="AS191" s="98"/>
      <c r="AT191" s="98"/>
      <c r="AU191" s="98"/>
      <c r="AV191" s="98"/>
      <c r="AW191" s="98"/>
      <c r="AX191" s="98"/>
      <c r="AY191" s="98"/>
      <c r="AZ191" s="98"/>
      <c r="BA191" s="98"/>
      <c r="BB191" s="98"/>
      <c r="BC191" s="98"/>
      <c r="BD191" s="98"/>
      <c r="BE191" s="98"/>
      <c r="BF191" s="98"/>
      <c r="BG191" s="98"/>
      <c r="BH191" s="98"/>
      <c r="BI191" s="98"/>
      <c r="BJ191" s="98"/>
      <c r="BK191" s="98"/>
      <c r="BL191" s="98"/>
      <c r="BM191" s="98"/>
      <c r="BN191" s="98"/>
      <c r="BO191" s="98"/>
      <c r="BP191" s="98"/>
      <c r="BQ191" s="98"/>
      <c r="BR191" s="98"/>
      <c r="BS191" s="98"/>
      <c r="BT191" s="98"/>
      <c r="BU191" s="98"/>
      <c r="BV191" s="98"/>
      <c r="BW191" s="98"/>
      <c r="BX191" s="98"/>
      <c r="BY191" s="98">
        <v>23</v>
      </c>
      <c r="BZ191" s="98">
        <f t="shared" ref="BZ191:EA192" si="1097">D91*BZ161</f>
        <v>71256.796245238642</v>
      </c>
      <c r="CA191" s="98">
        <f t="shared" si="1097"/>
        <v>53073.338777865094</v>
      </c>
      <c r="CB191" s="98">
        <f t="shared" si="1097"/>
        <v>46808.705081133492</v>
      </c>
      <c r="CC191" s="98">
        <f t="shared" si="1097"/>
        <v>41786.988316725488</v>
      </c>
      <c r="CD191" s="98">
        <f t="shared" si="1097"/>
        <v>37692.264632299826</v>
      </c>
      <c r="CE191" s="98">
        <f t="shared" si="1097"/>
        <v>34300.462655471682</v>
      </c>
      <c r="CF191" s="98">
        <f t="shared" si="1097"/>
        <v>31451.022056925754</v>
      </c>
      <c r="CG191" s="98">
        <f t="shared" si="1097"/>
        <v>29027.100201711663</v>
      </c>
      <c r="CH191" s="98">
        <f t="shared" si="1097"/>
        <v>26942.22311705945</v>
      </c>
      <c r="CI191" s="98">
        <f t="shared" si="1097"/>
        <v>25131.317815554932</v>
      </c>
      <c r="CJ191" s="98">
        <f t="shared" si="1097"/>
        <v>23544.637256453731</v>
      </c>
      <c r="CK191" s="98">
        <f t="shared" si="1097"/>
        <v>22143.58927184435</v>
      </c>
      <c r="CL191" s="98">
        <f t="shared" si="1097"/>
        <v>20897.828644921112</v>
      </c>
      <c r="CM191" s="98">
        <f t="shared" si="1097"/>
        <v>19783.197855141356</v>
      </c>
      <c r="CN191" s="98">
        <f t="shared" si="1097"/>
        <v>18780.246350999969</v>
      </c>
      <c r="CO191" s="98">
        <f t="shared" si="1097"/>
        <v>17873.150168677868</v>
      </c>
      <c r="CP191" s="98">
        <f t="shared" si="1097"/>
        <v>17048.912733399538</v>
      </c>
      <c r="CQ191" s="98">
        <f t="shared" si="1097"/>
        <v>16296.765993278308</v>
      </c>
      <c r="CR191" s="98">
        <f t="shared" si="1097"/>
        <v>16296.765993278308</v>
      </c>
      <c r="CS191" s="98">
        <f t="shared" si="1097"/>
        <v>15215.640854679406</v>
      </c>
      <c r="CT191" s="98">
        <f t="shared" si="1097"/>
        <v>14726.687215020609</v>
      </c>
      <c r="CU191" s="98">
        <f t="shared" si="1097"/>
        <v>14267.930689801255</v>
      </c>
      <c r="CV191" s="98">
        <f t="shared" si="1097"/>
        <v>13836.679134827418</v>
      </c>
      <c r="CW191" s="98">
        <f t="shared" si="1097"/>
        <v>13430.548780243926</v>
      </c>
      <c r="CX191" s="98">
        <f t="shared" si="1097"/>
        <v>13047.421635193803</v>
      </c>
      <c r="CY191" s="98">
        <f t="shared" si="1097"/>
        <v>12685.409710125517</v>
      </c>
      <c r="CZ191" s="98">
        <f t="shared" si="1097"/>
        <v>12342.824826462578</v>
      </c>
      <c r="DA191" s="98">
        <f t="shared" si="1097"/>
        <v>12018.153028706629</v>
      </c>
      <c r="DB191" s="98">
        <f t="shared" si="1097"/>
        <v>11710.032806144878</v>
      </c>
      <c r="DC191" s="98">
        <f t="shared" si="1097"/>
        <v>11417.236482605445</v>
      </c>
      <c r="DD191" s="98">
        <f t="shared" si="1097"/>
        <v>11138.654252491631</v>
      </c>
      <c r="DE191" s="98">
        <f t="shared" si="1097"/>
        <v>10873.280436691093</v>
      </c>
      <c r="DF191" s="98">
        <f t="shared" si="1097"/>
        <v>10620.201608270661</v>
      </c>
      <c r="DG191" s="98">
        <f t="shared" si="1097"/>
        <v>10378.586299241355</v>
      </c>
      <c r="DH191" s="98">
        <f t="shared" si="1097"/>
        <v>10147.676049273012</v>
      </c>
      <c r="DI191" s="98">
        <f t="shared" si="1097"/>
        <v>9926.7775974986689</v>
      </c>
      <c r="DJ191" s="98">
        <f t="shared" si="1097"/>
        <v>9936.2350279938273</v>
      </c>
      <c r="DK191" s="98">
        <f t="shared" si="1097"/>
        <v>9606.7395710343608</v>
      </c>
      <c r="DL191" s="98">
        <f t="shared" si="1097"/>
        <v>9449.1892402506655</v>
      </c>
      <c r="DM191" s="98">
        <f t="shared" si="1097"/>
        <v>9296.2017924534466</v>
      </c>
      <c r="DN191" s="98">
        <f t="shared" si="1097"/>
        <v>9147.6085999849947</v>
      </c>
      <c r="DO191" s="98">
        <f t="shared" si="1097"/>
        <v>9003.2473028595541</v>
      </c>
      <c r="DP191" s="98">
        <f t="shared" si="1097"/>
        <v>8862.9617155445358</v>
      </c>
      <c r="DQ191" s="98">
        <f t="shared" si="1097"/>
        <v>8726.6017054213444</v>
      </c>
      <c r="DR191" s="98">
        <f t="shared" si="1097"/>
        <v>8594.0230494107782</v>
      </c>
      <c r="DS191" s="98">
        <f t="shared" si="1097"/>
        <v>8465.0872741612238</v>
      </c>
      <c r="DT191" s="98">
        <f t="shared" si="1097"/>
        <v>8339.6614842775562</v>
      </c>
      <c r="DU191" s="98">
        <f t="shared" si="1097"/>
        <v>8217.618182290098</v>
      </c>
      <c r="DV191" s="98">
        <f t="shared" si="1097"/>
        <v>8098.8350834058219</v>
      </c>
      <c r="DW191" s="98">
        <f t="shared" si="1097"/>
        <v>7983.1949275299949</v>
      </c>
      <c r="DX191" s="98">
        <f t="shared" si="1097"/>
        <v>7477.0560260513466</v>
      </c>
      <c r="DY191" s="98">
        <f t="shared" si="1097"/>
        <v>7372.8534768883119</v>
      </c>
      <c r="DZ191" s="98">
        <f t="shared" si="1097"/>
        <v>7271.3293862009596</v>
      </c>
      <c r="EA191" s="98">
        <f t="shared" si="1097"/>
        <v>7172.3896729343687</v>
      </c>
      <c r="EB191" s="98"/>
      <c r="EC191" s="98"/>
      <c r="ED191" s="98"/>
      <c r="EE191" s="98"/>
      <c r="EF191" s="98"/>
      <c r="EG191" s="98"/>
      <c r="EH191" s="98"/>
      <c r="EI191" s="98"/>
      <c r="EJ191" s="98"/>
      <c r="EK191" s="98"/>
      <c r="EL191" s="98"/>
      <c r="EM191" s="98"/>
      <c r="EN191" s="98"/>
      <c r="EO191" s="98"/>
      <c r="EP191" s="98"/>
      <c r="EU191" s="94"/>
      <c r="EV191" s="94"/>
      <c r="EW191" s="94"/>
      <c r="EX191" s="94"/>
      <c r="EY191" s="99"/>
      <c r="EZ191" s="99"/>
      <c r="FA191" s="99"/>
      <c r="FB191" s="99"/>
      <c r="FC191" s="99"/>
      <c r="FD191" s="99"/>
      <c r="FE191" s="99"/>
      <c r="FF191" s="99"/>
      <c r="FG191" s="99"/>
      <c r="FH191" s="99"/>
      <c r="FI191" s="99"/>
      <c r="FJ191" s="99"/>
      <c r="FK191" s="99"/>
      <c r="FL191" s="99"/>
      <c r="FM191" s="99"/>
      <c r="FN191" s="99"/>
      <c r="FO191" s="99"/>
      <c r="FP191" s="99"/>
      <c r="FQ191" s="99"/>
      <c r="FR191" s="99"/>
      <c r="FS191" s="99"/>
      <c r="FT191" s="99"/>
      <c r="FU191" s="99"/>
      <c r="FV191" s="99"/>
      <c r="FW191" s="99"/>
      <c r="FX191" s="99"/>
      <c r="FY191" s="99"/>
      <c r="FZ191" s="99"/>
      <c r="GA191" s="99"/>
      <c r="GB191" s="99"/>
      <c r="GC191" s="99"/>
      <c r="GD191" s="99"/>
      <c r="GE191" s="99"/>
      <c r="GF191" s="99"/>
      <c r="GG191" s="99"/>
      <c r="GH191" s="99"/>
      <c r="GI191" s="99"/>
      <c r="GJ191" s="99"/>
      <c r="GK191" s="99"/>
      <c r="GL191" s="99"/>
      <c r="GM191" s="99"/>
      <c r="GN191" s="99"/>
      <c r="GO191" s="99"/>
      <c r="GP191" s="99"/>
      <c r="GQ191" s="99"/>
      <c r="GR191" s="99"/>
      <c r="GS191" s="99"/>
      <c r="GT191" s="99"/>
      <c r="GU191" s="99"/>
      <c r="GV191" s="99"/>
      <c r="GW191" s="99"/>
      <c r="GX191" s="99"/>
      <c r="GY191" s="99"/>
      <c r="GZ191" s="99"/>
      <c r="HA191" s="99"/>
      <c r="HB191" s="99"/>
      <c r="HC191" s="99"/>
      <c r="HD191" s="99"/>
      <c r="HE191" s="99"/>
      <c r="HF191" s="99"/>
      <c r="HG191" s="99"/>
      <c r="HH191" s="99"/>
      <c r="HI191" s="99"/>
      <c r="HJ191" s="99"/>
      <c r="HK191" s="99"/>
      <c r="HL191" s="99"/>
      <c r="HM191" s="99"/>
      <c r="HN191" s="99"/>
      <c r="HO191" s="99"/>
      <c r="HP191" s="99"/>
      <c r="HQ191" s="99"/>
      <c r="HR191" s="99"/>
      <c r="HS191" s="99"/>
      <c r="HT191" s="99"/>
      <c r="HU191" s="99"/>
      <c r="HV191" s="99">
        <v>23</v>
      </c>
      <c r="HW191" s="99">
        <f t="shared" si="986"/>
        <v>67693.956432976702</v>
      </c>
      <c r="HX191" s="99">
        <f t="shared" si="987"/>
        <v>53073.338777865094</v>
      </c>
      <c r="HY191" s="99">
        <f t="shared" si="988"/>
        <v>46808.705081133492</v>
      </c>
      <c r="HZ191" s="99">
        <f t="shared" si="989"/>
        <v>41786.988316725488</v>
      </c>
      <c r="IA191" s="99">
        <f t="shared" si="990"/>
        <v>37692.264632299826</v>
      </c>
      <c r="IB191" s="99">
        <f t="shared" si="991"/>
        <v>34300.462655471682</v>
      </c>
      <c r="IC191" s="99">
        <f t="shared" si="992"/>
        <v>31451.022056925754</v>
      </c>
      <c r="ID191" s="99">
        <f t="shared" si="993"/>
        <v>29027.100201711663</v>
      </c>
      <c r="IE191" s="99">
        <f t="shared" si="994"/>
        <v>26942.22311705945</v>
      </c>
      <c r="IF191" s="99">
        <f t="shared" si="995"/>
        <v>25131.317815554932</v>
      </c>
      <c r="IG191" s="99">
        <f t="shared" si="996"/>
        <v>23544.637256453731</v>
      </c>
      <c r="IH191" s="99">
        <f t="shared" si="997"/>
        <v>22143.58927184435</v>
      </c>
      <c r="II191" s="99">
        <f t="shared" si="998"/>
        <v>20897.828644921112</v>
      </c>
      <c r="IJ191" s="99">
        <f t="shared" si="999"/>
        <v>19783.197855141356</v>
      </c>
      <c r="IK191" s="99">
        <f t="shared" si="1000"/>
        <v>18780.246350999969</v>
      </c>
      <c r="IL191" s="99">
        <f t="shared" si="1001"/>
        <v>17873.150168677868</v>
      </c>
      <c r="IM191" s="99">
        <f t="shared" si="1002"/>
        <v>17048.912733399538</v>
      </c>
      <c r="IN191" s="99">
        <f t="shared" si="1003"/>
        <v>15481.927693614392</v>
      </c>
      <c r="IO191" s="99">
        <f t="shared" si="1004"/>
        <v>15481.927693614392</v>
      </c>
      <c r="IP191" s="99">
        <f t="shared" si="1005"/>
        <v>14454.858811945436</v>
      </c>
      <c r="IQ191" s="99">
        <f t="shared" si="1006"/>
        <v>13990.352854269579</v>
      </c>
      <c r="IR191" s="99">
        <f t="shared" si="1007"/>
        <v>13554.534155311192</v>
      </c>
      <c r="IS191" s="99">
        <f t="shared" si="1008"/>
        <v>13144.845178086047</v>
      </c>
      <c r="IT191" s="99">
        <f t="shared" si="1009"/>
        <v>12759.021341231728</v>
      </c>
      <c r="IU191" s="99">
        <f t="shared" si="1010"/>
        <v>12395.050553434112</v>
      </c>
      <c r="IV191" s="99">
        <f t="shared" si="1011"/>
        <v>12051.139224619241</v>
      </c>
      <c r="IW191" s="99">
        <f t="shared" si="1012"/>
        <v>11725.683585139448</v>
      </c>
      <c r="IX191" s="99">
        <f t="shared" si="1013"/>
        <v>11417.245377271296</v>
      </c>
      <c r="IY191" s="99">
        <f t="shared" si="1014"/>
        <v>11124.531165837634</v>
      </c>
      <c r="IZ191" s="99">
        <f t="shared" si="1015"/>
        <v>10846.374658475173</v>
      </c>
      <c r="JA191" s="99">
        <f t="shared" si="1016"/>
        <v>10581.721539867049</v>
      </c>
      <c r="JB191" s="99">
        <f t="shared" si="1017"/>
        <v>10329.616414856539</v>
      </c>
      <c r="JC191" s="99">
        <f t="shared" si="1018"/>
        <v>10089.191527857129</v>
      </c>
      <c r="JD191" s="99">
        <f t="shared" si="1019"/>
        <v>9859.6569842792869</v>
      </c>
      <c r="JE191" s="99">
        <f t="shared" si="1020"/>
        <v>9640.2922468093602</v>
      </c>
      <c r="JF191" s="99">
        <f t="shared" si="1021"/>
        <v>9430.4387176237342</v>
      </c>
      <c r="JG191" s="99">
        <f t="shared" si="1022"/>
        <v>9439.423276594136</v>
      </c>
      <c r="JH191" s="99">
        <f t="shared" si="1023"/>
        <v>8646.0656139309249</v>
      </c>
      <c r="JI191" s="99">
        <f t="shared" si="1024"/>
        <v>8504.2703162255984</v>
      </c>
      <c r="JJ191" s="99">
        <f t="shared" si="1025"/>
        <v>8366.5816132081018</v>
      </c>
      <c r="JK191" s="99">
        <f t="shared" si="1026"/>
        <v>8232.8477399864951</v>
      </c>
      <c r="JL191" s="99">
        <f t="shared" si="1027"/>
        <v>8102.9225725735987</v>
      </c>
      <c r="JM191" s="99">
        <f t="shared" si="1028"/>
        <v>7976.6655439900824</v>
      </c>
      <c r="JN191" s="99">
        <f t="shared" si="1029"/>
        <v>7853.9415348792099</v>
      </c>
      <c r="JO191" s="99">
        <f t="shared" si="1030"/>
        <v>7734.6207444697002</v>
      </c>
      <c r="JP191" s="99">
        <f t="shared" si="1031"/>
        <v>7618.5785467451014</v>
      </c>
      <c r="JQ191" s="99">
        <f t="shared" si="1032"/>
        <v>7505.6953358498004</v>
      </c>
      <c r="JR191" s="99">
        <f t="shared" si="1033"/>
        <v>7395.8563640610882</v>
      </c>
      <c r="JS191" s="99">
        <f t="shared" si="1034"/>
        <v>7288.9515750652399</v>
      </c>
      <c r="JT191" s="99">
        <f t="shared" si="1035"/>
        <v>7184.8754347769955</v>
      </c>
      <c r="JU191" s="99">
        <f t="shared" si="1036"/>
        <v>6689.9974969933101</v>
      </c>
      <c r="JV191" s="99">
        <f t="shared" si="1037"/>
        <v>6596.7636372158586</v>
      </c>
      <c r="JW191" s="99">
        <f t="shared" si="1038"/>
        <v>6505.926292916648</v>
      </c>
      <c r="JX191" s="99">
        <f t="shared" si="1039"/>
        <v>6417.4012863096987</v>
      </c>
      <c r="JY191" s="99"/>
      <c r="JZ191" s="99"/>
      <c r="KA191" s="99"/>
      <c r="KI191" s="100"/>
      <c r="KJ191" s="100"/>
      <c r="KK191" s="100"/>
      <c r="KL191" s="100"/>
      <c r="KM191" s="100"/>
      <c r="KN191" s="100"/>
      <c r="KO191" s="100"/>
      <c r="KP191" s="100"/>
      <c r="KQ191" s="100"/>
      <c r="KR191" s="100"/>
      <c r="KS191" s="100"/>
      <c r="KT191" s="100"/>
      <c r="KU191" s="100"/>
      <c r="KV191" s="100"/>
      <c r="KW191" s="100"/>
      <c r="KX191" s="100"/>
      <c r="KY191" s="100"/>
      <c r="KZ191" s="100"/>
      <c r="LA191" s="100"/>
      <c r="LB191" s="100"/>
      <c r="LC191" s="100"/>
      <c r="LD191" s="100"/>
      <c r="LE191" s="100"/>
      <c r="LF191" s="100"/>
      <c r="LG191" s="100"/>
      <c r="LH191" s="100"/>
      <c r="LI191" s="100"/>
      <c r="LJ191" s="100"/>
      <c r="LK191" s="100"/>
      <c r="LL191" s="100"/>
      <c r="LM191" s="100"/>
      <c r="LN191" s="100"/>
      <c r="LO191" s="100"/>
      <c r="LP191" s="100"/>
      <c r="LQ191" s="100"/>
      <c r="LR191" s="100"/>
      <c r="LS191" s="100"/>
      <c r="LT191" s="100"/>
      <c r="LU191" s="100"/>
      <c r="LV191" s="100"/>
      <c r="LW191" s="100"/>
      <c r="LX191" s="100"/>
      <c r="LY191" s="100"/>
      <c r="LZ191" s="100"/>
      <c r="MA191" s="100"/>
      <c r="MB191" s="100"/>
      <c r="MC191" s="100"/>
      <c r="MD191" s="100"/>
      <c r="ME191" s="100"/>
      <c r="MF191" s="100"/>
      <c r="MG191" s="100"/>
      <c r="MH191" s="100"/>
      <c r="MI191" s="100"/>
      <c r="MJ191" s="100"/>
      <c r="MK191" s="100"/>
      <c r="ML191" s="100"/>
      <c r="MM191" s="100"/>
      <c r="MN191" s="100"/>
      <c r="MO191" s="100"/>
      <c r="MP191" s="100"/>
      <c r="MQ191" s="100"/>
      <c r="MR191" s="100"/>
      <c r="MS191" s="100"/>
      <c r="MT191" s="100"/>
      <c r="MU191" s="100"/>
      <c r="MV191" s="100"/>
      <c r="MW191" s="100"/>
      <c r="MX191" s="100"/>
      <c r="MY191" s="100"/>
      <c r="MZ191" s="100"/>
      <c r="NA191" s="100"/>
      <c r="NB191" s="100"/>
      <c r="NC191" s="100"/>
      <c r="ND191" s="100"/>
      <c r="NE191" s="100"/>
      <c r="NF191" s="100">
        <v>23</v>
      </c>
      <c r="NG191" s="100">
        <f t="shared" si="1040"/>
        <v>60015.109705419789</v>
      </c>
      <c r="NH191" s="100">
        <f t="shared" si="1041"/>
        <v>52423.574162210636</v>
      </c>
      <c r="NI191" s="100">
        <f t="shared" si="1042"/>
        <v>46159.474680359162</v>
      </c>
      <c r="NJ191" s="100">
        <f t="shared" si="1043"/>
        <v>41138.301199766363</v>
      </c>
      <c r="NK191" s="100">
        <f t="shared" si="1044"/>
        <v>37044.127037431652</v>
      </c>
      <c r="NL191" s="100">
        <f t="shared" si="1045"/>
        <v>33652.878969714351</v>
      </c>
      <c r="NM191" s="100">
        <f t="shared" si="1046"/>
        <v>30803.995412738939</v>
      </c>
      <c r="NN191" s="100">
        <f t="shared" si="1047"/>
        <v>28380.632854583029</v>
      </c>
      <c r="NO191" s="100">
        <f t="shared" si="1048"/>
        <v>26296.316692688193</v>
      </c>
      <c r="NP191" s="100">
        <f t="shared" si="1049"/>
        <v>24485.9734766049</v>
      </c>
      <c r="NQ191" s="100">
        <f t="shared" si="1050"/>
        <v>22899.855818076769</v>
      </c>
      <c r="NR191" s="100">
        <f t="shared" si="1051"/>
        <v>21499.371283618577</v>
      </c>
      <c r="NS191" s="100">
        <f t="shared" si="1052"/>
        <v>20254.174450196297</v>
      </c>
      <c r="NT191" s="100">
        <f t="shared" si="1053"/>
        <v>19140.107634830671</v>
      </c>
      <c r="NU191" s="100">
        <f t="shared" si="1054"/>
        <v>18137.720156439533</v>
      </c>
      <c r="NV191" s="100">
        <f t="shared" si="1055"/>
        <v>17231.187946657326</v>
      </c>
      <c r="NW191" s="100">
        <f t="shared" si="1056"/>
        <v>16407.514345490268</v>
      </c>
      <c r="NX191" s="100">
        <f t="shared" si="1057"/>
        <v>13307.541546302364</v>
      </c>
      <c r="NY191" s="100">
        <f t="shared" si="1058"/>
        <v>13307.541546302364</v>
      </c>
      <c r="NZ191" s="100">
        <f t="shared" si="1059"/>
        <v>12389.355590233836</v>
      </c>
      <c r="OA191" s="100">
        <f t="shared" si="1060"/>
        <v>11974.130025985452</v>
      </c>
      <c r="OB191" s="100">
        <f t="shared" si="1061"/>
        <v>11584.5718602782</v>
      </c>
      <c r="OC191" s="100">
        <f t="shared" si="1062"/>
        <v>11218.392750772133</v>
      </c>
      <c r="OD191" s="100">
        <f t="shared" si="1063"/>
        <v>10873.566475672635</v>
      </c>
      <c r="OE191" s="100">
        <f t="shared" si="1064"/>
        <v>10548.292727357424</v>
      </c>
      <c r="OF191" s="100">
        <f t="shared" si="1065"/>
        <v>10240.966701059082</v>
      </c>
      <c r="OG191" s="100">
        <f t="shared" si="1066"/>
        <v>9950.1534328501948</v>
      </c>
      <c r="OH191" s="100">
        <f t="shared" si="1067"/>
        <v>9674.5660497335593</v>
      </c>
      <c r="OI191" s="100">
        <f t="shared" si="1068"/>
        <v>9413.0472579261204</v>
      </c>
      <c r="OJ191" s="100">
        <f t="shared" si="1069"/>
        <v>9164.5535240085064</v>
      </c>
      <c r="OK191" s="100">
        <f t="shared" si="1070"/>
        <v>8928.1415054323625</v>
      </c>
      <c r="OL191" s="100">
        <f t="shared" si="1071"/>
        <v>8702.9563679385865</v>
      </c>
      <c r="OM191" s="100">
        <f t="shared" si="1072"/>
        <v>8488.2216923078613</v>
      </c>
      <c r="ON191" s="100">
        <f t="shared" si="1073"/>
        <v>8283.2307250330596</v>
      </c>
      <c r="OO191" s="100">
        <f t="shared" si="1074"/>
        <v>8087.3387696591317</v>
      </c>
      <c r="OP191" s="100">
        <f t="shared" si="1075"/>
        <v>7899.9565497580452</v>
      </c>
      <c r="OQ191" s="100">
        <f t="shared" si="1076"/>
        <v>7907.9786939167634</v>
      </c>
      <c r="OR191" s="100">
        <f t="shared" si="1077"/>
        <v>7179.7715868294763</v>
      </c>
      <c r="OS191" s="100">
        <f t="shared" si="1078"/>
        <v>7054.0148230061377</v>
      </c>
      <c r="OT191" s="100">
        <f t="shared" si="1079"/>
        <v>6931.9091367512701</v>
      </c>
      <c r="OU191" s="100">
        <f t="shared" si="1080"/>
        <v>6813.3195768821988</v>
      </c>
      <c r="OV191" s="100">
        <f t="shared" si="1081"/>
        <v>6698.1162092983141</v>
      </c>
      <c r="OW191" s="100">
        <f t="shared" si="1082"/>
        <v>6586.1740422010935</v>
      </c>
      <c r="OX191" s="100">
        <f t="shared" si="1083"/>
        <v>6477.3729286735916</v>
      </c>
      <c r="OY191" s="100">
        <f t="shared" si="1084"/>
        <v>6371.5974518060939</v>
      </c>
      <c r="OZ191" s="100">
        <f t="shared" si="1085"/>
        <v>6268.7367966853344</v>
      </c>
      <c r="PA191" s="100">
        <f t="shared" si="1086"/>
        <v>6168.6846128285097</v>
      </c>
      <c r="PB191" s="100">
        <f t="shared" si="1087"/>
        <v>6071.3388700206015</v>
      </c>
      <c r="PC191" s="100">
        <f t="shared" si="1088"/>
        <v>5976.6017099878227</v>
      </c>
      <c r="PD191" s="100">
        <f t="shared" si="1089"/>
        <v>5884.3792958969261</v>
      </c>
      <c r="PE191" s="100">
        <f t="shared" si="1090"/>
        <v>5070.2589536351161</v>
      </c>
      <c r="PF191" s="100">
        <f t="shared" si="1091"/>
        <v>4993.7322398333263</v>
      </c>
      <c r="PG191" s="100">
        <f t="shared" si="1092"/>
        <v>4919.1794020269335</v>
      </c>
      <c r="PH191" s="100">
        <f t="shared" si="1093"/>
        <v>4846.5310971686149</v>
      </c>
      <c r="PI191" s="100"/>
      <c r="PJ191" s="100"/>
      <c r="PK191" s="100"/>
    </row>
    <row r="192" spans="1:427" x14ac:dyDescent="0.2">
      <c r="A192" s="92"/>
      <c r="B192" s="92"/>
      <c r="C192" s="92"/>
      <c r="D192" s="98"/>
      <c r="E192" s="98"/>
      <c r="F192" s="98"/>
      <c r="G192" s="98"/>
      <c r="H192" s="98"/>
      <c r="I192" s="98"/>
      <c r="J192" s="98"/>
      <c r="K192" s="98"/>
      <c r="L192" s="98"/>
      <c r="M192" s="98"/>
      <c r="N192" s="98"/>
      <c r="O192" s="98"/>
      <c r="P192" s="98"/>
      <c r="Q192" s="98"/>
      <c r="R192" s="98"/>
      <c r="S192" s="98"/>
      <c r="T192" s="98"/>
      <c r="U192" s="98"/>
      <c r="V192" s="98"/>
      <c r="W192" s="98"/>
      <c r="X192" s="98"/>
      <c r="Y192" s="98"/>
      <c r="Z192" s="98"/>
      <c r="AA192" s="98"/>
      <c r="AB192" s="98"/>
      <c r="AC192" s="98"/>
      <c r="AD192" s="98"/>
      <c r="AE192" s="98"/>
      <c r="AF192" s="98"/>
      <c r="AG192" s="98"/>
      <c r="AH192" s="98"/>
      <c r="AI192" s="98"/>
      <c r="AJ192" s="98"/>
      <c r="AK192" s="98"/>
      <c r="AL192" s="98"/>
      <c r="AM192" s="98"/>
      <c r="AN192" s="98"/>
      <c r="AO192" s="98"/>
      <c r="AP192" s="98"/>
      <c r="AQ192" s="98"/>
      <c r="AR192" s="98"/>
      <c r="AS192" s="98"/>
      <c r="AT192" s="98"/>
      <c r="AU192" s="98"/>
      <c r="AV192" s="98"/>
      <c r="AW192" s="98"/>
      <c r="AX192" s="98"/>
      <c r="AY192" s="98"/>
      <c r="AZ192" s="98"/>
      <c r="BA192" s="98"/>
      <c r="BB192" s="98"/>
      <c r="BC192" s="98"/>
      <c r="BD192" s="98"/>
      <c r="BE192" s="98"/>
      <c r="BF192" s="98"/>
      <c r="BG192" s="98"/>
      <c r="BH192" s="98"/>
      <c r="BI192" s="98"/>
      <c r="BJ192" s="98"/>
      <c r="BK192" s="98"/>
      <c r="BL192" s="98"/>
      <c r="BM192" s="98"/>
      <c r="BN192" s="98"/>
      <c r="BO192" s="98"/>
      <c r="BP192" s="98"/>
      <c r="BQ192" s="98"/>
      <c r="BR192" s="98"/>
      <c r="BS192" s="98"/>
      <c r="BT192" s="98"/>
      <c r="BU192" s="98"/>
      <c r="BV192" s="98"/>
      <c r="BW192" s="98"/>
      <c r="BX192" s="98"/>
      <c r="BY192" s="98">
        <v>24</v>
      </c>
      <c r="BZ192" s="98">
        <f t="shared" si="1097"/>
        <v>71517.800576171692</v>
      </c>
      <c r="CA192" s="98">
        <f t="shared" si="1097"/>
        <v>53106.471185898947</v>
      </c>
      <c r="CB192" s="98">
        <f t="shared" si="1097"/>
        <v>46805.978082824789</v>
      </c>
      <c r="CC192" s="98">
        <f t="shared" si="1097"/>
        <v>41766.965895070571</v>
      </c>
      <c r="CD192" s="98">
        <f t="shared" si="1097"/>
        <v>37664.309912378056</v>
      </c>
      <c r="CE192" s="98">
        <f t="shared" si="1097"/>
        <v>34269.406063135502</v>
      </c>
      <c r="CF192" s="98">
        <f t="shared" si="1097"/>
        <v>31419.379722394329</v>
      </c>
      <c r="CG192" s="98">
        <f t="shared" si="1097"/>
        <v>28996.170692327643</v>
      </c>
      <c r="CH192" s="98">
        <f t="shared" si="1097"/>
        <v>26912.649773678648</v>
      </c>
      <c r="CI192" s="98">
        <f t="shared" si="1097"/>
        <v>25103.386386350387</v>
      </c>
      <c r="CJ192" s="98">
        <f t="shared" si="1097"/>
        <v>23518.437653194243</v>
      </c>
      <c r="CK192" s="98">
        <f t="shared" si="1097"/>
        <v>22119.105335241751</v>
      </c>
      <c r="CL192" s="98">
        <f t="shared" si="1097"/>
        <v>20874.988707848246</v>
      </c>
      <c r="CM192" s="98">
        <f t="shared" si="1097"/>
        <v>19761.903458116391</v>
      </c>
      <c r="CN192" s="98">
        <f t="shared" si="1097"/>
        <v>18760.38854872049</v>
      </c>
      <c r="CO192" s="98">
        <f t="shared" si="1097"/>
        <v>17854.618684718273</v>
      </c>
      <c r="CP192" s="98">
        <f t="shared" si="1097"/>
        <v>17031.600951617533</v>
      </c>
      <c r="CQ192" s="98">
        <f t="shared" si="1097"/>
        <v>16280.57351433168</v>
      </c>
      <c r="CR192" s="98">
        <f t="shared" si="1097"/>
        <v>16280.57351433168</v>
      </c>
      <c r="CS192" s="98">
        <f t="shared" si="1097"/>
        <v>15200.980932650702</v>
      </c>
      <c r="CT192" s="98">
        <f t="shared" si="1097"/>
        <v>14712.724216335237</v>
      </c>
      <c r="CU192" s="98">
        <f t="shared" si="1097"/>
        <v>14254.621714739436</v>
      </c>
      <c r="CV192" s="98">
        <f t="shared" si="1097"/>
        <v>13823.98389326152</v>
      </c>
      <c r="CW192" s="98">
        <f t="shared" si="1097"/>
        <v>13418.429567529709</v>
      </c>
      <c r="CX192" s="98">
        <f t="shared" si="1097"/>
        <v>13035.84325446611</v>
      </c>
      <c r="CY192" s="98">
        <f t="shared" si="1097"/>
        <v>12674.339361845572</v>
      </c>
      <c r="CZ192" s="98">
        <f t="shared" si="1097"/>
        <v>12332.231979479449</v>
      </c>
      <c r="DA192" s="98">
        <f t="shared" si="1097"/>
        <v>12008.009282520034</v>
      </c>
      <c r="DB192" s="98">
        <f t="shared" si="1097"/>
        <v>11700.311750870505</v>
      </c>
      <c r="DC192" s="98">
        <f t="shared" si="1097"/>
        <v>11407.913560924057</v>
      </c>
      <c r="DD192" s="98">
        <f t="shared" si="1097"/>
        <v>11129.7066263179</v>
      </c>
      <c r="DE192" s="98">
        <f t="shared" si="1097"/>
        <v>10864.686860225864</v>
      </c>
      <c r="DF192" s="98">
        <f t="shared" si="1097"/>
        <v>10611.942308360291</v>
      </c>
      <c r="DG192" s="98">
        <f t="shared" si="1097"/>
        <v>10370.642863461931</v>
      </c>
      <c r="DH192" s="98">
        <f t="shared" si="1097"/>
        <v>10140.031321816125</v>
      </c>
      <c r="DI192" s="98">
        <f t="shared" si="1097"/>
        <v>9919.4155827104732</v>
      </c>
      <c r="DJ192" s="98">
        <f t="shared" si="1097"/>
        <v>9928.4847873748658</v>
      </c>
      <c r="DK192" s="98">
        <f t="shared" si="1097"/>
        <v>9599.1380344500085</v>
      </c>
      <c r="DL192" s="98">
        <f t="shared" si="1097"/>
        <v>9441.6715245167452</v>
      </c>
      <c r="DM192" s="98">
        <f t="shared" si="1097"/>
        <v>9288.7728405487815</v>
      </c>
      <c r="DN192" s="98">
        <f t="shared" si="1097"/>
        <v>9140.2724801588975</v>
      </c>
      <c r="DO192" s="98">
        <f t="shared" si="1097"/>
        <v>8996.0073139963224</v>
      </c>
      <c r="DP192" s="98">
        <f t="shared" si="1097"/>
        <v>8855.8204805085279</v>
      </c>
      <c r="DQ192" s="98">
        <f t="shared" si="1097"/>
        <v>8719.5612537417019</v>
      </c>
      <c r="DR192" s="98">
        <f t="shared" si="1097"/>
        <v>8157.7306459883157</v>
      </c>
      <c r="DS192" s="98">
        <f t="shared" si="1097"/>
        <v>8035.3398391134424</v>
      </c>
      <c r="DT192" s="98">
        <f t="shared" si="1097"/>
        <v>7916.2841418730059</v>
      </c>
      <c r="DU192" s="98">
        <f t="shared" si="1097"/>
        <v>7800.4421020407199</v>
      </c>
      <c r="DV192" s="98">
        <f t="shared" si="1097"/>
        <v>7687.6972621919949</v>
      </c>
      <c r="DW192" s="98">
        <f t="shared" si="1097"/>
        <v>7577.9379762117396</v>
      </c>
      <c r="DX192" s="98">
        <f t="shared" si="1097"/>
        <v>7471.0572256880323</v>
      </c>
      <c r="DY192" s="98">
        <f t="shared" si="1097"/>
        <v>7366.9524376769987</v>
      </c>
      <c r="DZ192" s="98">
        <f t="shared" si="1097"/>
        <v>7265.525305019798</v>
      </c>
      <c r="EA192" s="98">
        <f t="shared" si="1097"/>
        <v>7166.6816101383847</v>
      </c>
      <c r="EB192" s="98"/>
      <c r="EC192" s="98"/>
      <c r="ED192" s="98"/>
      <c r="EE192" s="98"/>
      <c r="EF192" s="98"/>
      <c r="EG192" s="98"/>
      <c r="EH192" s="98"/>
      <c r="EI192" s="98"/>
      <c r="EJ192" s="98"/>
      <c r="EK192" s="98"/>
      <c r="EL192" s="98"/>
      <c r="EM192" s="98"/>
      <c r="EN192" s="98"/>
      <c r="EO192" s="98"/>
      <c r="EP192" s="98"/>
      <c r="EU192" s="94"/>
      <c r="EV192" s="94"/>
      <c r="EW192" s="94"/>
      <c r="EX192" s="94"/>
      <c r="EY192" s="99"/>
      <c r="EZ192" s="99"/>
      <c r="FA192" s="99"/>
      <c r="FB192" s="99"/>
      <c r="FC192" s="99"/>
      <c r="FD192" s="99"/>
      <c r="FE192" s="99"/>
      <c r="FF192" s="99"/>
      <c r="FG192" s="99"/>
      <c r="FH192" s="99"/>
      <c r="FI192" s="99"/>
      <c r="FJ192" s="99"/>
      <c r="FK192" s="99"/>
      <c r="FL192" s="99"/>
      <c r="FM192" s="99"/>
      <c r="FN192" s="99"/>
      <c r="FO192" s="99"/>
      <c r="FP192" s="99"/>
      <c r="FQ192" s="99"/>
      <c r="FR192" s="99"/>
      <c r="FS192" s="99"/>
      <c r="FT192" s="99"/>
      <c r="FU192" s="99"/>
      <c r="FV192" s="99"/>
      <c r="FW192" s="99"/>
      <c r="FX192" s="99"/>
      <c r="FY192" s="99"/>
      <c r="FZ192" s="99"/>
      <c r="GA192" s="99"/>
      <c r="GB192" s="99"/>
      <c r="GC192" s="99"/>
      <c r="GD192" s="99"/>
      <c r="GE192" s="99"/>
      <c r="GF192" s="99"/>
      <c r="GG192" s="99"/>
      <c r="GH192" s="99"/>
      <c r="GI192" s="99"/>
      <c r="GJ192" s="99"/>
      <c r="GK192" s="99"/>
      <c r="GL192" s="99"/>
      <c r="GM192" s="99"/>
      <c r="GN192" s="99"/>
      <c r="GO192" s="99"/>
      <c r="GP192" s="99"/>
      <c r="GQ192" s="99"/>
      <c r="GR192" s="99"/>
      <c r="GS192" s="99"/>
      <c r="GT192" s="99"/>
      <c r="GU192" s="99"/>
      <c r="GV192" s="99"/>
      <c r="GW192" s="99"/>
      <c r="GX192" s="99"/>
      <c r="GY192" s="99"/>
      <c r="GZ192" s="99"/>
      <c r="HA192" s="99"/>
      <c r="HB192" s="99"/>
      <c r="HC192" s="99"/>
      <c r="HD192" s="99"/>
      <c r="HE192" s="99"/>
      <c r="HF192" s="99"/>
      <c r="HG192" s="99"/>
      <c r="HH192" s="99"/>
      <c r="HI192" s="99"/>
      <c r="HJ192" s="99"/>
      <c r="HK192" s="99"/>
      <c r="HL192" s="99"/>
      <c r="HM192" s="99"/>
      <c r="HN192" s="99"/>
      <c r="HO192" s="99"/>
      <c r="HP192" s="99"/>
      <c r="HQ192" s="99"/>
      <c r="HR192" s="99"/>
      <c r="HS192" s="99"/>
      <c r="HT192" s="99"/>
      <c r="HU192" s="99"/>
      <c r="HV192" s="99">
        <v>24</v>
      </c>
      <c r="HW192" s="99">
        <f t="shared" ref="HW192:JX192" si="1098">EY92*HW162</f>
        <v>71517.800576171692</v>
      </c>
      <c r="HX192" s="99">
        <f t="shared" si="1098"/>
        <v>53106.471185898947</v>
      </c>
      <c r="HY192" s="99">
        <f t="shared" si="1098"/>
        <v>46805.978082824789</v>
      </c>
      <c r="HZ192" s="99">
        <f t="shared" si="1098"/>
        <v>41766.965895070571</v>
      </c>
      <c r="IA192" s="99">
        <f t="shared" si="1098"/>
        <v>37664.309912378056</v>
      </c>
      <c r="IB192" s="99">
        <f t="shared" si="1098"/>
        <v>34269.406063135502</v>
      </c>
      <c r="IC192" s="99">
        <f t="shared" si="1098"/>
        <v>31419.379722394329</v>
      </c>
      <c r="ID192" s="99">
        <f t="shared" si="1098"/>
        <v>28996.170692327643</v>
      </c>
      <c r="IE192" s="99">
        <f t="shared" si="1098"/>
        <v>26912.649773678648</v>
      </c>
      <c r="IF192" s="99">
        <f t="shared" si="1098"/>
        <v>25103.386386350387</v>
      </c>
      <c r="IG192" s="99">
        <f t="shared" si="1098"/>
        <v>23518.437653194243</v>
      </c>
      <c r="IH192" s="99">
        <f t="shared" si="1098"/>
        <v>21013.150068479663</v>
      </c>
      <c r="II192" s="99">
        <f t="shared" si="1098"/>
        <v>19831.239272455834</v>
      </c>
      <c r="IJ192" s="99">
        <f t="shared" si="1098"/>
        <v>18773.808285210569</v>
      </c>
      <c r="IK192" s="99">
        <f t="shared" si="1098"/>
        <v>17822.369121284464</v>
      </c>
      <c r="IL192" s="99">
        <f t="shared" si="1098"/>
        <v>16961.887750482358</v>
      </c>
      <c r="IM192" s="99">
        <f t="shared" si="1098"/>
        <v>16180.020904036655</v>
      </c>
      <c r="IN192" s="99">
        <f t="shared" si="1098"/>
        <v>15466.544838615095</v>
      </c>
      <c r="IO192" s="99">
        <f t="shared" si="1098"/>
        <v>15466.544838615095</v>
      </c>
      <c r="IP192" s="99">
        <f t="shared" si="1098"/>
        <v>14440.931886018167</v>
      </c>
      <c r="IQ192" s="99">
        <f t="shared" si="1098"/>
        <v>13977.088005518473</v>
      </c>
      <c r="IR192" s="99">
        <f t="shared" si="1098"/>
        <v>13541.890629002464</v>
      </c>
      <c r="IS192" s="99">
        <f t="shared" si="1098"/>
        <v>13132.784698598443</v>
      </c>
      <c r="IT192" s="99">
        <f t="shared" si="1098"/>
        <v>12747.508089153223</v>
      </c>
      <c r="IU192" s="99">
        <f t="shared" si="1098"/>
        <v>12384.051091742804</v>
      </c>
      <c r="IV192" s="99">
        <f t="shared" si="1098"/>
        <v>12040.622393753292</v>
      </c>
      <c r="IW192" s="99">
        <f t="shared" si="1098"/>
        <v>11715.620380505476</v>
      </c>
      <c r="IX192" s="99">
        <f t="shared" si="1098"/>
        <v>11407.608818394032</v>
      </c>
      <c r="IY192" s="99">
        <f t="shared" si="1098"/>
        <v>11115.296163326979</v>
      </c>
      <c r="IZ192" s="99">
        <f t="shared" si="1098"/>
        <v>10837.517882877853</v>
      </c>
      <c r="JA192" s="99">
        <f t="shared" si="1098"/>
        <v>10016.735963686111</v>
      </c>
      <c r="JB192" s="99">
        <f t="shared" si="1098"/>
        <v>9778.2181742032772</v>
      </c>
      <c r="JC192" s="99">
        <f t="shared" si="1098"/>
        <v>9550.748077524262</v>
      </c>
      <c r="JD192" s="99">
        <f t="shared" si="1098"/>
        <v>9333.5785771157389</v>
      </c>
      <c r="JE192" s="99">
        <f t="shared" si="1098"/>
        <v>9126.0281896345132</v>
      </c>
      <c r="JF192" s="99">
        <f t="shared" si="1098"/>
        <v>8927.474024439427</v>
      </c>
      <c r="JG192" s="99">
        <f t="shared" si="1098"/>
        <v>8935.6363086373804</v>
      </c>
      <c r="JH192" s="99">
        <f t="shared" si="1098"/>
        <v>8639.2242310050078</v>
      </c>
      <c r="JI192" s="99">
        <f t="shared" si="1098"/>
        <v>8497.5043720650701</v>
      </c>
      <c r="JJ192" s="99">
        <f t="shared" si="1098"/>
        <v>8359.8955564939042</v>
      </c>
      <c r="JK192" s="99">
        <f t="shared" si="1098"/>
        <v>8226.2452321430083</v>
      </c>
      <c r="JL192" s="99">
        <f t="shared" si="1098"/>
        <v>8096.40658259669</v>
      </c>
      <c r="JM192" s="99">
        <f t="shared" si="1098"/>
        <v>7970.2384324576751</v>
      </c>
      <c r="JN192" s="99">
        <f t="shared" si="1098"/>
        <v>7847.6051283675315</v>
      </c>
      <c r="JO192" s="99">
        <f t="shared" si="1098"/>
        <v>7299.0221569369141</v>
      </c>
      <c r="JP192" s="99">
        <f t="shared" si="1098"/>
        <v>7189.5145928909751</v>
      </c>
      <c r="JQ192" s="99">
        <f t="shared" si="1098"/>
        <v>7082.991074307427</v>
      </c>
      <c r="JR192" s="99">
        <f t="shared" si="1098"/>
        <v>6979.3429334048551</v>
      </c>
      <c r="JS192" s="99">
        <f t="shared" si="1098"/>
        <v>6878.4659714349427</v>
      </c>
      <c r="JT192" s="99">
        <f t="shared" si="1098"/>
        <v>6780.2602945052413</v>
      </c>
      <c r="JU192" s="99">
        <f t="shared" si="1098"/>
        <v>6684.6301492998182</v>
      </c>
      <c r="JV192" s="99">
        <f t="shared" si="1098"/>
        <v>6591.4837600267883</v>
      </c>
      <c r="JW192" s="99">
        <f t="shared" si="1098"/>
        <v>6500.7331676492931</v>
      </c>
      <c r="JX192" s="99">
        <f t="shared" si="1098"/>
        <v>6412.2940722290814</v>
      </c>
      <c r="JY192" s="99"/>
      <c r="JZ192" s="99"/>
      <c r="KA192" s="99"/>
      <c r="KI192" s="100"/>
      <c r="KJ192" s="100"/>
      <c r="KK192" s="100"/>
      <c r="KL192" s="100"/>
      <c r="KM192" s="100"/>
      <c r="KN192" s="100"/>
      <c r="KO192" s="100"/>
      <c r="KP192" s="100"/>
      <c r="KQ192" s="100"/>
      <c r="KR192" s="100"/>
      <c r="KS192" s="100"/>
      <c r="KT192" s="100"/>
      <c r="KU192" s="100"/>
      <c r="KV192" s="100"/>
      <c r="KW192" s="100"/>
      <c r="KX192" s="100"/>
      <c r="KY192" s="100"/>
      <c r="KZ192" s="100"/>
      <c r="LA192" s="100"/>
      <c r="LB192" s="100"/>
      <c r="LC192" s="100"/>
      <c r="LD192" s="100"/>
      <c r="LE192" s="100"/>
      <c r="LF192" s="100"/>
      <c r="LG192" s="100"/>
      <c r="LH192" s="100"/>
      <c r="LI192" s="100"/>
      <c r="LJ192" s="100"/>
      <c r="LK192" s="100"/>
      <c r="LL192" s="100"/>
      <c r="LM192" s="100"/>
      <c r="LN192" s="100"/>
      <c r="LO192" s="100"/>
      <c r="LP192" s="100"/>
      <c r="LQ192" s="100"/>
      <c r="LR192" s="100"/>
      <c r="LS192" s="100"/>
      <c r="LT192" s="100"/>
      <c r="LU192" s="100"/>
      <c r="LV192" s="100"/>
      <c r="LW192" s="100"/>
      <c r="LX192" s="100"/>
      <c r="LY192" s="100"/>
      <c r="LZ192" s="100"/>
      <c r="MA192" s="100"/>
      <c r="MB192" s="100"/>
      <c r="MC192" s="100"/>
      <c r="MD192" s="100"/>
      <c r="ME192" s="100"/>
      <c r="MF192" s="100"/>
      <c r="MG192" s="100"/>
      <c r="MH192" s="100"/>
      <c r="MI192" s="100"/>
      <c r="MJ192" s="100"/>
      <c r="MK192" s="100"/>
      <c r="ML192" s="100"/>
      <c r="MM192" s="100"/>
      <c r="MN192" s="100"/>
      <c r="MO192" s="100"/>
      <c r="MP192" s="100"/>
      <c r="MQ192" s="100"/>
      <c r="MR192" s="100"/>
      <c r="MS192" s="100"/>
      <c r="MT192" s="100"/>
      <c r="MU192" s="100"/>
      <c r="MV192" s="100"/>
      <c r="MW192" s="100"/>
      <c r="MX192" s="100"/>
      <c r="MY192" s="100"/>
      <c r="MZ192" s="100"/>
      <c r="NA192" s="100"/>
      <c r="NB192" s="100"/>
      <c r="NC192" s="100"/>
      <c r="ND192" s="100"/>
      <c r="NE192" s="100"/>
      <c r="NF192" s="100">
        <v>24</v>
      </c>
      <c r="NG192" s="100">
        <f t="shared" ref="NG192:PH192" si="1099">KI126*NG162</f>
        <v>70867.004870220408</v>
      </c>
      <c r="NH192" s="100">
        <f t="shared" si="1099"/>
        <v>52456.704078566137</v>
      </c>
      <c r="NI192" s="100">
        <f t="shared" si="1099"/>
        <v>46156.747945587522</v>
      </c>
      <c r="NJ192" s="100">
        <f t="shared" si="1099"/>
        <v>41118.281204392297</v>
      </c>
      <c r="NK192" s="100">
        <f t="shared" si="1099"/>
        <v>37016.176477374232</v>
      </c>
      <c r="NL192" s="100">
        <f t="shared" si="1099"/>
        <v>33621.827952534404</v>
      </c>
      <c r="NM192" s="100">
        <f t="shared" si="1099"/>
        <v>30772.359827313896</v>
      </c>
      <c r="NN192" s="100">
        <f t="shared" si="1099"/>
        <v>28349.711081560316</v>
      </c>
      <c r="NO192" s="100">
        <f t="shared" si="1099"/>
        <v>26266.751925895122</v>
      </c>
      <c r="NP192" s="100">
        <f t="shared" si="1099"/>
        <v>24458.05134656767</v>
      </c>
      <c r="NQ192" s="100">
        <f t="shared" si="1099"/>
        <v>22873.666141085221</v>
      </c>
      <c r="NR192" s="100">
        <f t="shared" si="1099"/>
        <v>18253.663148625183</v>
      </c>
      <c r="NS192" s="100">
        <f t="shared" si="1099"/>
        <v>17196.64365070669</v>
      </c>
      <c r="NT192" s="100">
        <f t="shared" si="1099"/>
        <v>16251.000931021154</v>
      </c>
      <c r="NU192" s="100">
        <f t="shared" si="1099"/>
        <v>15400.193004805355</v>
      </c>
      <c r="NV192" s="100">
        <f t="shared" si="1099"/>
        <v>14630.768288236099</v>
      </c>
      <c r="NW192" s="100">
        <f t="shared" si="1099"/>
        <v>13931.682736248533</v>
      </c>
      <c r="NX192" s="100">
        <f t="shared" si="1099"/>
        <v>13293.788733292411</v>
      </c>
      <c r="NY192" s="100">
        <f t="shared" si="1099"/>
        <v>13293.788733292411</v>
      </c>
      <c r="NZ192" s="100">
        <f t="shared" si="1099"/>
        <v>12376.905845506637</v>
      </c>
      <c r="OA192" s="100">
        <f t="shared" si="1099"/>
        <v>11962.272842648121</v>
      </c>
      <c r="OB192" s="100">
        <f t="shared" si="1099"/>
        <v>11573.270761383874</v>
      </c>
      <c r="OC192" s="100">
        <f t="shared" si="1099"/>
        <v>11207.613478641983</v>
      </c>
      <c r="OD192" s="100">
        <f t="shared" si="1099"/>
        <v>10863.276971272586</v>
      </c>
      <c r="OE192" s="100">
        <f t="shared" si="1099"/>
        <v>10538.463064137175</v>
      </c>
      <c r="OF192" s="100">
        <f t="shared" si="1099"/>
        <v>10231.56899097048</v>
      </c>
      <c r="OG192" s="100">
        <f t="shared" si="1099"/>
        <v>9941.1617166656579</v>
      </c>
      <c r="OH192" s="100">
        <f t="shared" si="1099"/>
        <v>9665.9561798966115</v>
      </c>
      <c r="OI192" s="100">
        <f t="shared" si="1099"/>
        <v>9404.7967794583601</v>
      </c>
      <c r="OJ192" s="100">
        <f t="shared" si="1099"/>
        <v>9156.6415571107354</v>
      </c>
      <c r="OK192" s="100">
        <f t="shared" si="1099"/>
        <v>8395.8104772745755</v>
      </c>
      <c r="OL192" s="100">
        <f t="shared" si="1099"/>
        <v>8184.1548461458697</v>
      </c>
      <c r="OM192" s="100">
        <f t="shared" si="1099"/>
        <v>7982.3191207400514</v>
      </c>
      <c r="ON192" s="100">
        <f t="shared" si="1099"/>
        <v>7789.6392101850033</v>
      </c>
      <c r="OO192" s="100">
        <f t="shared" si="1099"/>
        <v>7605.5093469262665</v>
      </c>
      <c r="OP192" s="100">
        <f t="shared" si="1099"/>
        <v>7429.3758462409405</v>
      </c>
      <c r="OQ192" s="100">
        <f t="shared" si="1099"/>
        <v>7436.6161405965149</v>
      </c>
      <c r="OR192" s="100">
        <f t="shared" si="1099"/>
        <v>7173.7038271474412</v>
      </c>
      <c r="OS192" s="100">
        <f t="shared" si="1099"/>
        <v>7048.0144090983413</v>
      </c>
      <c r="OT192" s="100">
        <f t="shared" si="1099"/>
        <v>6925.9800120897526</v>
      </c>
      <c r="OU192" s="100">
        <f t="shared" si="1099"/>
        <v>6807.4649856675751</v>
      </c>
      <c r="OV192" s="100">
        <f t="shared" si="1099"/>
        <v>6692.3387807231111</v>
      </c>
      <c r="OW192" s="100">
        <f t="shared" si="1099"/>
        <v>6580.4758650992053</v>
      </c>
      <c r="OX192" s="100">
        <f t="shared" si="1099"/>
        <v>6471.7556176430207</v>
      </c>
      <c r="OY192" s="100">
        <f t="shared" si="1099"/>
        <v>5570.304430050026</v>
      </c>
      <c r="OZ192" s="100">
        <f t="shared" si="1099"/>
        <v>5480.3738944136485</v>
      </c>
      <c r="PA192" s="100">
        <f t="shared" si="1099"/>
        <v>5392.9012237001198</v>
      </c>
      <c r="PB192" s="100">
        <f t="shared" si="1099"/>
        <v>5307.7968988888006</v>
      </c>
      <c r="PC192" s="100">
        <f t="shared" si="1099"/>
        <v>5224.9750828980441</v>
      </c>
      <c r="PD192" s="100">
        <f t="shared" si="1099"/>
        <v>5144.3534852781131</v>
      </c>
      <c r="PE192" s="100">
        <f t="shared" si="1099"/>
        <v>5065.8532268275985</v>
      </c>
      <c r="PF192" s="100">
        <f t="shared" si="1099"/>
        <v>4989.3987052271659</v>
      </c>
      <c r="PG192" s="100">
        <f t="shared" si="1099"/>
        <v>4914.9174625602145</v>
      </c>
      <c r="PH192" s="100">
        <f t="shared" si="1099"/>
        <v>4842.3400554027558</v>
      </c>
      <c r="PI192" s="100"/>
      <c r="PJ192" s="100"/>
      <c r="PK192" s="100"/>
    </row>
    <row r="193" spans="1:427" x14ac:dyDescent="0.2">
      <c r="A193" s="92"/>
      <c r="B193" s="92"/>
      <c r="C193" s="92"/>
      <c r="D193" s="98"/>
      <c r="E193" s="98"/>
      <c r="F193" s="98"/>
      <c r="G193" s="98"/>
      <c r="H193" s="98"/>
      <c r="I193" s="98"/>
      <c r="J193" s="98"/>
      <c r="K193" s="98"/>
      <c r="L193" s="98"/>
      <c r="M193" s="98"/>
      <c r="N193" s="98"/>
      <c r="O193" s="98"/>
      <c r="P193" s="98"/>
      <c r="Q193" s="98"/>
      <c r="R193" s="98"/>
      <c r="S193" s="98"/>
      <c r="T193" s="98"/>
      <c r="U193" s="98"/>
      <c r="V193" s="98"/>
      <c r="W193" s="98"/>
      <c r="X193" s="98"/>
      <c r="Y193" s="98"/>
      <c r="Z193" s="98"/>
      <c r="AA193" s="98"/>
      <c r="AB193" s="98"/>
      <c r="AC193" s="98"/>
      <c r="AD193" s="98"/>
      <c r="AE193" s="98"/>
      <c r="AF193" s="98"/>
      <c r="AG193" s="98"/>
      <c r="AH193" s="98"/>
      <c r="AI193" s="98"/>
      <c r="AJ193" s="98"/>
      <c r="AK193" s="98"/>
      <c r="AL193" s="98"/>
      <c r="AM193" s="98"/>
      <c r="AN193" s="98"/>
      <c r="AO193" s="98"/>
      <c r="AP193" s="98"/>
      <c r="AQ193" s="98"/>
      <c r="AR193" s="98"/>
      <c r="AS193" s="98"/>
      <c r="AT193" s="98"/>
      <c r="AU193" s="98"/>
      <c r="AV193" s="98"/>
      <c r="AW193" s="98"/>
      <c r="AX193" s="98"/>
      <c r="AY193" s="98"/>
      <c r="AZ193" s="98"/>
      <c r="BA193" s="98"/>
      <c r="BB193" s="98"/>
      <c r="BC193" s="98"/>
      <c r="BD193" s="98"/>
      <c r="BE193" s="98"/>
      <c r="BF193" s="98"/>
      <c r="BG193" s="98"/>
      <c r="BH193" s="98"/>
      <c r="BI193" s="98"/>
      <c r="BJ193" s="98"/>
      <c r="BK193" s="98"/>
      <c r="BL193" s="98"/>
      <c r="BM193" s="98"/>
      <c r="BN193" s="98"/>
      <c r="BO193" s="98"/>
      <c r="BP193" s="98"/>
      <c r="BQ193" s="98"/>
      <c r="BR193" s="98"/>
      <c r="BS193" s="98"/>
      <c r="BT193" s="98"/>
      <c r="BU193" s="98"/>
      <c r="BV193" s="98"/>
      <c r="BW193" s="98"/>
      <c r="BX193" s="98"/>
      <c r="BY193" s="98">
        <v>25</v>
      </c>
      <c r="BZ193" s="98">
        <f t="shared" ref="BZ193:BZ198" si="1100">D93*BZ163</f>
        <v>71701.660877224655</v>
      </c>
      <c r="CA193" s="98">
        <f t="shared" ref="CA193:CA198" si="1101">E93*CA163</f>
        <v>53098.816959906275</v>
      </c>
      <c r="CB193" s="98">
        <f t="shared" ref="CB193:CB198" si="1102">F93*CB163</f>
        <v>46772.480540391844</v>
      </c>
      <c r="CC193" s="98">
        <f t="shared" ref="CC193:CC198" si="1103">G93*CC163</f>
        <v>41723.104914999923</v>
      </c>
      <c r="CD193" s="98">
        <f t="shared" ref="CD193:CD198" si="1104">H93*CD163</f>
        <v>37617.441056098884</v>
      </c>
      <c r="CE193" s="98">
        <f t="shared" ref="CE193:CE198" si="1105">I93*CE163</f>
        <v>34223.027173845614</v>
      </c>
      <c r="CF193" s="98">
        <f t="shared" ref="CF193:CF198" si="1106">J93*CF163</f>
        <v>31375.099996506615</v>
      </c>
      <c r="CG193" s="98">
        <f t="shared" ref="CG193:CG198" si="1107">K93*CG163</f>
        <v>28954.655527662395</v>
      </c>
      <c r="CH193" s="98">
        <f t="shared" ref="CH193:CH198" si="1108">L93*CH163</f>
        <v>26874.089686825806</v>
      </c>
      <c r="CI193" s="98">
        <f t="shared" ref="CI193:CI198" si="1109">M93*CI163</f>
        <v>25067.736039131138</v>
      </c>
      <c r="CJ193" s="98">
        <f t="shared" ref="CJ193:CJ198" si="1110">N93*CJ163</f>
        <v>23485.539985750533</v>
      </c>
      <c r="CK193" s="98">
        <f t="shared" ref="CK193:CK198" si="1111">O93*CK163</f>
        <v>22088.756609094824</v>
      </c>
      <c r="CL193" s="98">
        <f t="shared" ref="CL193:CL198" si="1112">P93*CL163</f>
        <v>20846.972455555464</v>
      </c>
      <c r="CM193" s="98">
        <f t="shared" ref="CM193:CM198" si="1113">Q93*CM163</f>
        <v>19736.007796882193</v>
      </c>
      <c r="CN193" s="98">
        <f t="shared" ref="CN193:CN198" si="1114">R93*CN163</f>
        <v>18736.414507684265</v>
      </c>
      <c r="CO193" s="98">
        <f t="shared" ref="CO193:CO198" si="1115">S93*CO163</f>
        <v>17832.383674318695</v>
      </c>
      <c r="CP193" s="98">
        <f t="shared" ref="CP193:CP198" si="1116">T93*CP163</f>
        <v>17010.939636590167</v>
      </c>
      <c r="CQ193" s="98">
        <f t="shared" ref="CQ193:CQ198" si="1117">U93*CQ163</f>
        <v>16261.337341211658</v>
      </c>
      <c r="CR193" s="98">
        <f t="shared" ref="CR193:CR198" si="1118">V93*CR163</f>
        <v>16261.337341211658</v>
      </c>
      <c r="CS193" s="98">
        <f t="shared" ref="CS193:CS198" si="1119">W93*CS163</f>
        <v>15183.690129242957</v>
      </c>
      <c r="CT193" s="98">
        <f t="shared" ref="CT193:CT198" si="1120">X93*CT163</f>
        <v>14696.306126247597</v>
      </c>
      <c r="CU193" s="98">
        <f t="shared" ref="CU193:CU198" si="1121">Y93*CU163</f>
        <v>14239.016488372979</v>
      </c>
      <c r="CV193" s="98">
        <f t="shared" ref="CV193:CV198" si="1122">Z93*CV163</f>
        <v>13809.136389205609</v>
      </c>
      <c r="CW193" s="98">
        <f t="shared" ref="CW193:CW198" si="1123">AA93*CW163</f>
        <v>13404.28901533216</v>
      </c>
      <c r="CX193" s="98">
        <f t="shared" ref="CX193:CX198" si="1124">AB93*CX163</f>
        <v>13022.362917912287</v>
      </c>
      <c r="CY193" s="98">
        <f t="shared" ref="CY193:CY198" si="1125">AC93*CY163</f>
        <v>12661.476213057442</v>
      </c>
      <c r="CZ193" s="98">
        <f t="shared" ref="CZ193:CZ198" si="1126">AD93*CZ163</f>
        <v>12319.946389828337</v>
      </c>
      <c r="DA193" s="98">
        <f t="shared" ref="DA193:DA198" si="1127">AE93*DA163</f>
        <v>11996.264733507434</v>
      </c>
      <c r="DB193" s="98">
        <f t="shared" ref="DB193:DB198" si="1128">AF93*DB163</f>
        <v>11689.074566284178</v>
      </c>
      <c r="DC193" s="98">
        <f t="shared" ref="DC193:DC198" si="1129">AG93*DC163</f>
        <v>11397.152660396212</v>
      </c>
      <c r="DD193" s="98">
        <f t="shared" ref="DD193:DD198" si="1130">AH93*DD163</f>
        <v>11119.393299679381</v>
      </c>
      <c r="DE193" s="98">
        <f t="shared" ref="DE193:DE198" si="1131">AI93*DE163</f>
        <v>10854.794561616591</v>
      </c>
      <c r="DF193" s="98">
        <f t="shared" ref="DF193:DF198" si="1132">AJ93*DF163</f>
        <v>10602.446468821532</v>
      </c>
      <c r="DG193" s="98">
        <f t="shared" ref="DG193:DG198" si="1133">AK93*DG163</f>
        <v>10361.520720631899</v>
      </c>
      <c r="DH193" s="98">
        <f t="shared" ref="DH193:DH198" si="1134">AL93*DH163</f>
        <v>10131.261765330679</v>
      </c>
      <c r="DI193" s="98">
        <f t="shared" ref="DI193:DI198" si="1135">AM93*DI163</f>
        <v>9910.9790139440938</v>
      </c>
      <c r="DJ193" s="98">
        <f t="shared" ref="DJ193:DJ198" si="1136">AN93*DJ163</f>
        <v>9919.6654238793362</v>
      </c>
      <c r="DK193" s="98">
        <f t="shared" ref="DK193:DK198" si="1137">AO93*DK163</f>
        <v>9111.0185037467872</v>
      </c>
      <c r="DL193" s="98">
        <f t="shared" ref="DL193:DL198" si="1138">AP93*DL163</f>
        <v>8961.5394257932076</v>
      </c>
      <c r="DM193" s="98">
        <f t="shared" ref="DM193:DM198" si="1139">AQ93*DM163</f>
        <v>8816.4027743543211</v>
      </c>
      <c r="DN193" s="98">
        <f t="shared" ref="DN193:DN198" si="1140">AR93*DN163</f>
        <v>8675.4467908883689</v>
      </c>
      <c r="DO193" s="98">
        <f t="shared" ref="DO193:DO198" si="1141">AS93*DO163</f>
        <v>8538.5158650982794</v>
      </c>
      <c r="DP193" s="98">
        <f t="shared" ref="DP193:DP198" si="1142">AT93*DP163</f>
        <v>8405.4604238923221</v>
      </c>
      <c r="DQ193" s="98">
        <f t="shared" ref="DQ193:DQ198" si="1143">AU93*DQ163</f>
        <v>8276.1367960146454</v>
      </c>
      <c r="DR193" s="98">
        <f t="shared" ref="DR193:DR198" si="1144">AV93*DR163</f>
        <v>8150.4070582167979</v>
      </c>
      <c r="DS193" s="98">
        <f t="shared" ref="DS193:DS198" si="1145">AW93*DS163</f>
        <v>8028.1388678395197</v>
      </c>
      <c r="DT193" s="98">
        <f t="shared" ref="DT193:DT198" si="1146">AX93*DT163</f>
        <v>7909.2052858277702</v>
      </c>
      <c r="DU193" s="98">
        <f t="shared" ref="DU193:DU198" si="1147">AY93*DU163</f>
        <v>7793.484593487763</v>
      </c>
      <c r="DV193" s="98">
        <f t="shared" ref="DV193:DV198" si="1148">AZ93*DV163</f>
        <v>7680.8601056932994</v>
      </c>
      <c r="DW193" s="98">
        <f t="shared" ref="DW193:DW198" si="1149">BA93*DW163</f>
        <v>7172.734720493504</v>
      </c>
      <c r="DX193" s="98">
        <f t="shared" ref="DX193:DX198" si="1150">BB93*DX163</f>
        <v>7071.5908825074039</v>
      </c>
      <c r="DY193" s="98">
        <f t="shared" ref="DY193:DY198" si="1151">BC93*DY163</f>
        <v>6973.0754923515588</v>
      </c>
      <c r="DZ193" s="98">
        <f t="shared" ref="DZ193:DZ198" si="1152">BD93*DZ163</f>
        <v>6877.095308902065</v>
      </c>
      <c r="EA193" s="98">
        <f t="shared" ref="EA193:EA198" si="1153">BE93*EA163</f>
        <v>6783.5609846444768</v>
      </c>
      <c r="EB193" s="98"/>
      <c r="EC193" s="98"/>
      <c r="ED193" s="98"/>
      <c r="EE193" s="98"/>
      <c r="EF193" s="98"/>
      <c r="EG193" s="98"/>
      <c r="EH193" s="98"/>
      <c r="EI193" s="98"/>
      <c r="EJ193" s="98"/>
      <c r="EK193" s="98"/>
      <c r="EL193" s="98"/>
      <c r="EM193" s="98"/>
      <c r="EN193" s="98"/>
      <c r="EO193" s="98"/>
      <c r="EP193" s="98"/>
      <c r="EU193" s="94"/>
      <c r="EV193" s="94"/>
      <c r="EW193" s="94"/>
      <c r="EX193" s="94"/>
      <c r="EY193" s="99"/>
      <c r="EZ193" s="99"/>
      <c r="FA193" s="99"/>
      <c r="FB193" s="99"/>
      <c r="FC193" s="99"/>
      <c r="FD193" s="99"/>
      <c r="FE193" s="99"/>
      <c r="FF193" s="99"/>
      <c r="FG193" s="99"/>
      <c r="FH193" s="99"/>
      <c r="FI193" s="99"/>
      <c r="FJ193" s="99"/>
      <c r="FK193" s="99"/>
      <c r="FL193" s="99"/>
      <c r="FM193" s="99"/>
      <c r="FN193" s="99"/>
      <c r="FO193" s="99"/>
      <c r="FP193" s="99"/>
      <c r="FQ193" s="99"/>
      <c r="FR193" s="99"/>
      <c r="FS193" s="99"/>
      <c r="FT193" s="99"/>
      <c r="FU193" s="99"/>
      <c r="FV193" s="99"/>
      <c r="FW193" s="99"/>
      <c r="FX193" s="99"/>
      <c r="FY193" s="99"/>
      <c r="FZ193" s="99"/>
      <c r="GA193" s="99"/>
      <c r="GB193" s="99"/>
      <c r="GC193" s="99"/>
      <c r="GD193" s="99"/>
      <c r="GE193" s="99"/>
      <c r="GF193" s="99"/>
      <c r="GG193" s="99"/>
      <c r="GH193" s="99"/>
      <c r="GI193" s="99"/>
      <c r="GJ193" s="99"/>
      <c r="GK193" s="99"/>
      <c r="GL193" s="99"/>
      <c r="GM193" s="99"/>
      <c r="GN193" s="99"/>
      <c r="GO193" s="99"/>
      <c r="GP193" s="99"/>
      <c r="GQ193" s="99"/>
      <c r="GR193" s="99"/>
      <c r="GS193" s="99"/>
      <c r="GT193" s="99"/>
      <c r="GU193" s="99"/>
      <c r="GV193" s="99"/>
      <c r="GW193" s="99"/>
      <c r="GX193" s="99"/>
      <c r="GY193" s="99"/>
      <c r="GZ193" s="99"/>
      <c r="HA193" s="99"/>
      <c r="HB193" s="99"/>
      <c r="HC193" s="99"/>
      <c r="HD193" s="99"/>
      <c r="HE193" s="99"/>
      <c r="HF193" s="99"/>
      <c r="HG193" s="99"/>
      <c r="HH193" s="99"/>
      <c r="HI193" s="99"/>
      <c r="HJ193" s="99"/>
      <c r="HK193" s="99"/>
      <c r="HL193" s="99"/>
      <c r="HM193" s="99"/>
      <c r="HN193" s="99"/>
      <c r="HO193" s="99"/>
      <c r="HP193" s="99"/>
      <c r="HQ193" s="99"/>
      <c r="HR193" s="99"/>
      <c r="HS193" s="99"/>
      <c r="HT193" s="99"/>
      <c r="HU193" s="99"/>
      <c r="HV193" s="99">
        <v>25</v>
      </c>
      <c r="HW193" s="99">
        <f t="shared" ref="HW193:JX193" si="1154">EY93*HW163</f>
        <v>71701.660877224655</v>
      </c>
      <c r="HX193" s="99">
        <f t="shared" si="1154"/>
        <v>53098.816959906275</v>
      </c>
      <c r="HY193" s="99">
        <f t="shared" si="1154"/>
        <v>46772.480540391844</v>
      </c>
      <c r="HZ193" s="99">
        <f t="shared" si="1154"/>
        <v>41723.104914999923</v>
      </c>
      <c r="IA193" s="99">
        <f t="shared" si="1154"/>
        <v>37617.441056098884</v>
      </c>
      <c r="IB193" s="99">
        <f t="shared" si="1154"/>
        <v>34223.027173845614</v>
      </c>
      <c r="IC193" s="99">
        <f t="shared" si="1154"/>
        <v>31375.099996506615</v>
      </c>
      <c r="ID193" s="99">
        <f t="shared" si="1154"/>
        <v>27506.922751279275</v>
      </c>
      <c r="IE193" s="99">
        <f t="shared" si="1154"/>
        <v>25530.385202484515</v>
      </c>
      <c r="IF193" s="99">
        <f t="shared" si="1154"/>
        <v>23814.349237174578</v>
      </c>
      <c r="IG193" s="99">
        <f t="shared" si="1154"/>
        <v>22311.262986463003</v>
      </c>
      <c r="IH193" s="99">
        <f t="shared" si="1154"/>
        <v>20984.318778640081</v>
      </c>
      <c r="II193" s="99">
        <f t="shared" si="1154"/>
        <v>19804.623832777688</v>
      </c>
      <c r="IJ193" s="99">
        <f t="shared" si="1154"/>
        <v>18749.207407038084</v>
      </c>
      <c r="IK193" s="99">
        <f t="shared" si="1154"/>
        <v>17799.593782300049</v>
      </c>
      <c r="IL193" s="99">
        <f t="shared" si="1154"/>
        <v>16049.145306886825</v>
      </c>
      <c r="IM193" s="99">
        <f t="shared" si="1154"/>
        <v>15309.845672931151</v>
      </c>
      <c r="IN193" s="99">
        <f t="shared" si="1154"/>
        <v>14635.203607090492</v>
      </c>
      <c r="IO193" s="99">
        <f t="shared" si="1154"/>
        <v>14635.203607090492</v>
      </c>
      <c r="IP193" s="99">
        <f t="shared" si="1154"/>
        <v>13665.321116318662</v>
      </c>
      <c r="IQ193" s="99">
        <f t="shared" si="1154"/>
        <v>13226.675513622837</v>
      </c>
      <c r="IR193" s="99">
        <f t="shared" si="1154"/>
        <v>12815.114839535681</v>
      </c>
      <c r="IS193" s="99">
        <f t="shared" si="1154"/>
        <v>12428.222750285047</v>
      </c>
      <c r="IT193" s="99">
        <f t="shared" si="1154"/>
        <v>12063.860113798944</v>
      </c>
      <c r="IU193" s="99">
        <f t="shared" si="1154"/>
        <v>11720.126626121059</v>
      </c>
      <c r="IV193" s="99">
        <f t="shared" si="1154"/>
        <v>11395.328591751699</v>
      </c>
      <c r="IW193" s="99">
        <f t="shared" si="1154"/>
        <v>11087.951750845505</v>
      </c>
      <c r="IX193" s="99">
        <f t="shared" si="1154"/>
        <v>10796.638260156691</v>
      </c>
      <c r="IY193" s="99">
        <f t="shared" si="1154"/>
        <v>10520.16710965576</v>
      </c>
      <c r="IZ193" s="99">
        <f t="shared" si="1154"/>
        <v>10257.437394356592</v>
      </c>
      <c r="JA193" s="99">
        <f t="shared" si="1154"/>
        <v>10007.453969711443</v>
      </c>
      <c r="JB193" s="99">
        <f t="shared" si="1154"/>
        <v>9769.3151054549326</v>
      </c>
      <c r="JC193" s="99">
        <f t="shared" si="1154"/>
        <v>9542.2018219393794</v>
      </c>
      <c r="JD193" s="99">
        <f t="shared" si="1154"/>
        <v>9325.3686485687103</v>
      </c>
      <c r="JE193" s="99">
        <f t="shared" si="1154"/>
        <v>9118.1355887976115</v>
      </c>
      <c r="JF193" s="99">
        <f t="shared" si="1154"/>
        <v>8919.881112549685</v>
      </c>
      <c r="JG193" s="99">
        <f t="shared" si="1154"/>
        <v>8927.6988814914021</v>
      </c>
      <c r="JH193" s="99">
        <f t="shared" si="1154"/>
        <v>8151.9639244050213</v>
      </c>
      <c r="JI193" s="99">
        <f t="shared" si="1154"/>
        <v>8018.2194862360275</v>
      </c>
      <c r="JJ193" s="99">
        <f t="shared" si="1154"/>
        <v>7888.3603770538657</v>
      </c>
      <c r="JK193" s="99">
        <f t="shared" si="1154"/>
        <v>7762.2418655316997</v>
      </c>
      <c r="JL193" s="99">
        <f t="shared" si="1154"/>
        <v>7639.7247214037243</v>
      </c>
      <c r="JM193" s="99">
        <f t="shared" si="1154"/>
        <v>7520.6751161141829</v>
      </c>
      <c r="JN193" s="99">
        <f t="shared" si="1154"/>
        <v>7404.9645016973154</v>
      </c>
      <c r="JO193" s="99">
        <f t="shared" si="1154"/>
        <v>7292.4694731413456</v>
      </c>
      <c r="JP193" s="99">
        <f t="shared" si="1154"/>
        <v>7183.0716185932542</v>
      </c>
      <c r="JQ193" s="99">
        <f t="shared" si="1154"/>
        <v>7076.6573610037949</v>
      </c>
      <c r="JR193" s="99">
        <f t="shared" si="1154"/>
        <v>6973.1177941732622</v>
      </c>
      <c r="JS193" s="99">
        <f t="shared" si="1154"/>
        <v>6872.3485156203205</v>
      </c>
      <c r="JT193" s="99">
        <f t="shared" si="1154"/>
        <v>6375.7641959942266</v>
      </c>
      <c r="JU193" s="99">
        <f t="shared" si="1154"/>
        <v>6285.8585622288037</v>
      </c>
      <c r="JV193" s="99">
        <f t="shared" si="1154"/>
        <v>6198.2893265347193</v>
      </c>
      <c r="JW193" s="99">
        <f t="shared" si="1154"/>
        <v>6112.973607912947</v>
      </c>
      <c r="JX193" s="99">
        <f t="shared" si="1154"/>
        <v>6029.8319863506467</v>
      </c>
      <c r="JY193" s="99"/>
      <c r="JZ193" s="99"/>
      <c r="KA193" s="99"/>
      <c r="KI193" s="100"/>
      <c r="KJ193" s="100"/>
      <c r="KK193" s="100"/>
      <c r="KL193" s="100"/>
      <c r="KM193" s="100"/>
      <c r="KN193" s="100"/>
      <c r="KO193" s="100"/>
      <c r="KP193" s="100"/>
      <c r="KQ193" s="100"/>
      <c r="KR193" s="100"/>
      <c r="KS193" s="100"/>
      <c r="KT193" s="100"/>
      <c r="KU193" s="100"/>
      <c r="KV193" s="100"/>
      <c r="KW193" s="100"/>
      <c r="KX193" s="100"/>
      <c r="KY193" s="100"/>
      <c r="KZ193" s="100"/>
      <c r="LA193" s="100"/>
      <c r="LB193" s="100"/>
      <c r="LC193" s="100"/>
      <c r="LD193" s="100"/>
      <c r="LE193" s="100"/>
      <c r="LF193" s="100"/>
      <c r="LG193" s="100"/>
      <c r="LH193" s="100"/>
      <c r="LI193" s="100"/>
      <c r="LJ193" s="100"/>
      <c r="LK193" s="100"/>
      <c r="LL193" s="100"/>
      <c r="LM193" s="100"/>
      <c r="LN193" s="100"/>
      <c r="LO193" s="100"/>
      <c r="LP193" s="100"/>
      <c r="LQ193" s="100"/>
      <c r="LR193" s="100"/>
      <c r="LS193" s="100"/>
      <c r="LT193" s="100"/>
      <c r="LU193" s="100"/>
      <c r="LV193" s="100"/>
      <c r="LW193" s="100"/>
      <c r="LX193" s="100"/>
      <c r="LY193" s="100"/>
      <c r="LZ193" s="100"/>
      <c r="MA193" s="100"/>
      <c r="MB193" s="100"/>
      <c r="MC193" s="100"/>
      <c r="MD193" s="100"/>
      <c r="ME193" s="100"/>
      <c r="MF193" s="100"/>
      <c r="MG193" s="100"/>
      <c r="MH193" s="100"/>
      <c r="MI193" s="100"/>
      <c r="MJ193" s="100"/>
      <c r="MK193" s="100"/>
      <c r="ML193" s="100"/>
      <c r="MM193" s="100"/>
      <c r="MN193" s="100"/>
      <c r="MO193" s="100"/>
      <c r="MP193" s="100"/>
      <c r="MQ193" s="100"/>
      <c r="MR193" s="100"/>
      <c r="MS193" s="100"/>
      <c r="MT193" s="100"/>
      <c r="MU193" s="100"/>
      <c r="MV193" s="100"/>
      <c r="MW193" s="100"/>
      <c r="MX193" s="100"/>
      <c r="MY193" s="100"/>
      <c r="MZ193" s="100"/>
      <c r="NA193" s="100"/>
      <c r="NB193" s="100"/>
      <c r="NC193" s="100"/>
      <c r="ND193" s="100"/>
      <c r="NE193" s="100"/>
      <c r="NF193" s="100">
        <v>25</v>
      </c>
      <c r="NG193" s="100">
        <f t="shared" ref="NG193:PH193" si="1155">KI127*NG163</f>
        <v>50300.15508311188</v>
      </c>
      <c r="NH193" s="100">
        <f t="shared" si="1155"/>
        <v>37131.084145400055</v>
      </c>
      <c r="NI193" s="100">
        <f t="shared" si="1155"/>
        <v>32652.762978537474</v>
      </c>
      <c r="NJ193" s="100">
        <f t="shared" si="1155"/>
        <v>29078.466412290079</v>
      </c>
      <c r="NK193" s="100">
        <f t="shared" si="1155"/>
        <v>26172.27042923334</v>
      </c>
      <c r="NL193" s="100">
        <f t="shared" si="1155"/>
        <v>23769.603530562734</v>
      </c>
      <c r="NM193" s="100">
        <f t="shared" si="1155"/>
        <v>21753.821472341202</v>
      </c>
      <c r="NN193" s="100">
        <f t="shared" si="1155"/>
        <v>17034.574032666147</v>
      </c>
      <c r="NO193" s="100">
        <f t="shared" si="1155"/>
        <v>15782.92391403864</v>
      </c>
      <c r="NP193" s="100">
        <f t="shared" si="1155"/>
        <v>14696.282617408013</v>
      </c>
      <c r="NQ193" s="100">
        <f t="shared" si="1155"/>
        <v>13744.529408998285</v>
      </c>
      <c r="NR193" s="100">
        <f t="shared" si="1155"/>
        <v>12904.349243195787</v>
      </c>
      <c r="NS193" s="100">
        <f t="shared" si="1155"/>
        <v>12157.440596721104</v>
      </c>
      <c r="NT193" s="100">
        <f t="shared" si="1155"/>
        <v>11489.253137994876</v>
      </c>
      <c r="NU193" s="100">
        <f t="shared" si="1155"/>
        <v>10888.08381328088</v>
      </c>
      <c r="NV193" s="100">
        <f t="shared" si="1155"/>
        <v>9735.9242277022877</v>
      </c>
      <c r="NW193" s="100">
        <f t="shared" si="1155"/>
        <v>9271.0136233729354</v>
      </c>
      <c r="NX193" s="100">
        <f t="shared" si="1155"/>
        <v>8846.7909150616142</v>
      </c>
      <c r="NY193" s="100">
        <f t="shared" si="1155"/>
        <v>8846.7909150616142</v>
      </c>
      <c r="NZ193" s="100">
        <f t="shared" si="1155"/>
        <v>8236.9721134112024</v>
      </c>
      <c r="OA193" s="100">
        <f t="shared" si="1155"/>
        <v>7961.1957278097179</v>
      </c>
      <c r="OB193" s="100">
        <f t="shared" si="1155"/>
        <v>7702.463370331101</v>
      </c>
      <c r="OC193" s="100">
        <f t="shared" si="1155"/>
        <v>7459.254460023767</v>
      </c>
      <c r="OD193" s="100">
        <f t="shared" si="1155"/>
        <v>7230.2228625395655</v>
      </c>
      <c r="OE193" s="100">
        <f t="shared" si="1155"/>
        <v>7014.1727357164536</v>
      </c>
      <c r="OF193" s="100">
        <f t="shared" si="1155"/>
        <v>6810.038254060396</v>
      </c>
      <c r="OG193" s="100">
        <f t="shared" si="1155"/>
        <v>6616.866509165784</v>
      </c>
      <c r="OH193" s="100">
        <f t="shared" si="1155"/>
        <v>6433.8030240491025</v>
      </c>
      <c r="OI193" s="100">
        <f t="shared" si="1155"/>
        <v>6260.079429517481</v>
      </c>
      <c r="OJ193" s="100">
        <f t="shared" si="1155"/>
        <v>6095.0029372934569</v>
      </c>
      <c r="OK193" s="100">
        <f t="shared" si="1155"/>
        <v>5937.9473130958804</v>
      </c>
      <c r="OL193" s="100">
        <f t="shared" si="1155"/>
        <v>5788.3451073253273</v>
      </c>
      <c r="OM193" s="100">
        <f t="shared" si="1155"/>
        <v>5645.6809445249046</v>
      </c>
      <c r="ON193" s="100">
        <f t="shared" si="1155"/>
        <v>5509.4857077537999</v>
      </c>
      <c r="OO193" s="100">
        <f t="shared" si="1155"/>
        <v>5379.3314822405382</v>
      </c>
      <c r="OP193" s="100">
        <f t="shared" si="1155"/>
        <v>5254.8271455809518</v>
      </c>
      <c r="OQ193" s="100">
        <f t="shared" si="1155"/>
        <v>5259.7365160042846</v>
      </c>
      <c r="OR193" s="100">
        <f t="shared" si="1155"/>
        <v>4439.5206681945474</v>
      </c>
      <c r="OS193" s="100">
        <f t="shared" si="1155"/>
        <v>4361.7217332461269</v>
      </c>
      <c r="OT193" s="100">
        <f t="shared" si="1155"/>
        <v>4286.1884644494503</v>
      </c>
      <c r="OU193" s="100">
        <f t="shared" si="1155"/>
        <v>4212.836451635465</v>
      </c>
      <c r="OV193" s="100">
        <f t="shared" si="1155"/>
        <v>4141.5844936204003</v>
      </c>
      <c r="OW193" s="100">
        <f t="shared" si="1155"/>
        <v>4072.3545401578499</v>
      </c>
      <c r="OX193" s="100">
        <f t="shared" si="1155"/>
        <v>4005.0716212088737</v>
      </c>
      <c r="OY193" s="100">
        <f t="shared" si="1155"/>
        <v>3939.663766591907</v>
      </c>
      <c r="OZ193" s="100">
        <f t="shared" si="1155"/>
        <v>3876.0619185518335</v>
      </c>
      <c r="PA193" s="100">
        <f t="shared" si="1155"/>
        <v>3814.1998393460863</v>
      </c>
      <c r="PB193" s="100">
        <f t="shared" si="1155"/>
        <v>3754.0140155731706</v>
      </c>
      <c r="PC193" s="100">
        <f t="shared" si="1155"/>
        <v>3695.4435606552984</v>
      </c>
      <c r="PD193" s="100">
        <f t="shared" si="1155"/>
        <v>3118.654385676979</v>
      </c>
      <c r="PE193" s="100">
        <f t="shared" si="1155"/>
        <v>3071.0723623965728</v>
      </c>
      <c r="PF193" s="100">
        <f t="shared" si="1155"/>
        <v>3024.7310446560377</v>
      </c>
      <c r="PG193" s="100">
        <f t="shared" si="1155"/>
        <v>2979.5864133728724</v>
      </c>
      <c r="PH193" s="100">
        <f t="shared" si="1155"/>
        <v>2935.5962877782677</v>
      </c>
      <c r="PI193" s="100"/>
      <c r="PJ193" s="100"/>
      <c r="PK193" s="100"/>
    </row>
    <row r="194" spans="1:427" x14ac:dyDescent="0.2">
      <c r="A194" s="92"/>
      <c r="B194" s="92"/>
      <c r="C194" s="92"/>
      <c r="D194" s="98"/>
      <c r="E194" s="98"/>
      <c r="F194" s="98"/>
      <c r="G194" s="98"/>
      <c r="H194" s="98"/>
      <c r="I194" s="98"/>
      <c r="J194" s="98"/>
      <c r="K194" s="98"/>
      <c r="L194" s="98"/>
      <c r="M194" s="98"/>
      <c r="N194" s="98"/>
      <c r="O194" s="98"/>
      <c r="P194" s="98"/>
      <c r="Q194" s="98"/>
      <c r="R194" s="98"/>
      <c r="S194" s="98"/>
      <c r="T194" s="98"/>
      <c r="U194" s="98"/>
      <c r="V194" s="98"/>
      <c r="W194" s="98"/>
      <c r="X194" s="98"/>
      <c r="Y194" s="98"/>
      <c r="Z194" s="98"/>
      <c r="AA194" s="98"/>
      <c r="AB194" s="98"/>
      <c r="AC194" s="98"/>
      <c r="AD194" s="98"/>
      <c r="AE194" s="98"/>
      <c r="AF194" s="98"/>
      <c r="AG194" s="98"/>
      <c r="AH194" s="98"/>
      <c r="AI194" s="98"/>
      <c r="AJ194" s="98"/>
      <c r="AK194" s="98"/>
      <c r="AL194" s="98"/>
      <c r="AM194" s="98"/>
      <c r="AN194" s="98"/>
      <c r="AO194" s="98"/>
      <c r="AP194" s="98"/>
      <c r="AQ194" s="98"/>
      <c r="AR194" s="98"/>
      <c r="AS194" s="98"/>
      <c r="AT194" s="98"/>
      <c r="AU194" s="98"/>
      <c r="AV194" s="98"/>
      <c r="AW194" s="98"/>
      <c r="AX194" s="98"/>
      <c r="AY194" s="98"/>
      <c r="AZ194" s="98"/>
      <c r="BA194" s="98"/>
      <c r="BB194" s="98"/>
      <c r="BC194" s="98"/>
      <c r="BD194" s="98"/>
      <c r="BE194" s="98"/>
      <c r="BF194" s="98"/>
      <c r="BG194" s="98"/>
      <c r="BH194" s="98"/>
      <c r="BI194" s="98"/>
      <c r="BJ194" s="98"/>
      <c r="BK194" s="98"/>
      <c r="BL194" s="98"/>
      <c r="BM194" s="98"/>
      <c r="BN194" s="98"/>
      <c r="BO194" s="98"/>
      <c r="BP194" s="98"/>
      <c r="BQ194" s="98"/>
      <c r="BR194" s="98"/>
      <c r="BS194" s="98"/>
      <c r="BT194" s="98"/>
      <c r="BU194" s="98"/>
      <c r="BV194" s="98"/>
      <c r="BW194" s="98"/>
      <c r="BX194" s="98"/>
      <c r="BY194" s="98">
        <v>26</v>
      </c>
      <c r="BZ194" s="98">
        <f t="shared" si="1100"/>
        <v>71783.481776134184</v>
      </c>
      <c r="CA194" s="98">
        <f t="shared" si="1101"/>
        <v>53038.062623925405</v>
      </c>
      <c r="CB194" s="98">
        <f t="shared" si="1102"/>
        <v>46698.925709490541</v>
      </c>
      <c r="CC194" s="98">
        <f t="shared" si="1103"/>
        <v>41648.162169174117</v>
      </c>
      <c r="CD194" s="98">
        <f t="shared" si="1104"/>
        <v>37545.855874159497</v>
      </c>
      <c r="CE194" s="98">
        <f t="shared" si="1105"/>
        <v>34156.576539810638</v>
      </c>
      <c r="CF194" s="98">
        <f t="shared" si="1106"/>
        <v>31314.225213886377</v>
      </c>
      <c r="CG194" s="98">
        <f t="shared" si="1107"/>
        <v>28899.207164639374</v>
      </c>
      <c r="CH194" s="98">
        <f t="shared" si="1108"/>
        <v>26823.675180505568</v>
      </c>
      <c r="CI194" s="98">
        <f t="shared" si="1109"/>
        <v>25021.883186820251</v>
      </c>
      <c r="CJ194" s="98">
        <f t="shared" si="1110"/>
        <v>23443.772786893536</v>
      </c>
      <c r="CK194" s="98">
        <f t="shared" si="1111"/>
        <v>22050.628639873623</v>
      </c>
      <c r="CL194" s="98">
        <f t="shared" si="1112"/>
        <v>20812.079551725627</v>
      </c>
      <c r="CM194" s="98">
        <f t="shared" si="1113"/>
        <v>19703.990769594853</v>
      </c>
      <c r="CN194" s="98">
        <f t="shared" si="1114"/>
        <v>18706.957247675538</v>
      </c>
      <c r="CO194" s="98">
        <f t="shared" si="1115"/>
        <v>17805.209329388734</v>
      </c>
      <c r="CP194" s="98">
        <f t="shared" si="1116"/>
        <v>16985.806195605437</v>
      </c>
      <c r="CQ194" s="98">
        <f t="shared" si="1117"/>
        <v>16238.033266109936</v>
      </c>
      <c r="CR194" s="98">
        <f t="shared" si="1118"/>
        <v>16238.033266109936</v>
      </c>
      <c r="CS194" s="98">
        <f t="shared" si="1119"/>
        <v>14404.73432221833</v>
      </c>
      <c r="CT194" s="98">
        <f t="shared" si="1120"/>
        <v>13942.770112110855</v>
      </c>
      <c r="CU194" s="98">
        <f t="shared" si="1121"/>
        <v>13509.31750287923</v>
      </c>
      <c r="CV194" s="98">
        <f t="shared" si="1122"/>
        <v>13101.832987507638</v>
      </c>
      <c r="CW194" s="98">
        <f t="shared" si="1123"/>
        <v>12718.064964507827</v>
      </c>
      <c r="CX194" s="98">
        <f t="shared" si="1124"/>
        <v>12356.013288855236</v>
      </c>
      <c r="CY194" s="98">
        <f t="shared" si="1125"/>
        <v>12013.895326191921</v>
      </c>
      <c r="CZ194" s="98">
        <f t="shared" si="1126"/>
        <v>11690.117329834318</v>
      </c>
      <c r="DA194" s="98">
        <f t="shared" si="1127"/>
        <v>11383.250197282177</v>
      </c>
      <c r="DB194" s="98">
        <f t="shared" si="1128"/>
        <v>11092.008848140682</v>
      </c>
      <c r="DC194" s="98">
        <f t="shared" si="1129"/>
        <v>10815.234610896341</v>
      </c>
      <c r="DD194" s="98">
        <f t="shared" si="1130"/>
        <v>10551.880120999376</v>
      </c>
      <c r="DE194" s="98">
        <f t="shared" si="1131"/>
        <v>10300.996324108313</v>
      </c>
      <c r="DF194" s="98">
        <f t="shared" si="1132"/>
        <v>10061.721251381852</v>
      </c>
      <c r="DG194" s="98">
        <f t="shared" si="1133"/>
        <v>9833.2702923528286</v>
      </c>
      <c r="DH194" s="98">
        <f t="shared" si="1134"/>
        <v>9614.9277382525161</v>
      </c>
      <c r="DI194" s="98">
        <f t="shared" si="1135"/>
        <v>9406.0394070352977</v>
      </c>
      <c r="DJ194" s="98">
        <f t="shared" si="1136"/>
        <v>9413.9359625890083</v>
      </c>
      <c r="DK194" s="98">
        <f t="shared" si="1137"/>
        <v>9101.5887237939805</v>
      </c>
      <c r="DL194" s="98">
        <f t="shared" si="1138"/>
        <v>8481.0981914931035</v>
      </c>
      <c r="DM194" s="98">
        <f t="shared" si="1139"/>
        <v>8343.7531682399713</v>
      </c>
      <c r="DN194" s="98">
        <f t="shared" si="1140"/>
        <v>8210.3688599260022</v>
      </c>
      <c r="DO194" s="98">
        <f t="shared" si="1141"/>
        <v>8080.7973632599987</v>
      </c>
      <c r="DP194" s="98">
        <f t="shared" si="1142"/>
        <v>7954.8965651224535</v>
      </c>
      <c r="DQ194" s="98">
        <f t="shared" si="1143"/>
        <v>7832.5300055323323</v>
      </c>
      <c r="DR194" s="98">
        <f t="shared" si="1144"/>
        <v>7713.5667241840883</v>
      </c>
      <c r="DS194" s="98">
        <f t="shared" si="1145"/>
        <v>7597.8810950424295</v>
      </c>
      <c r="DT194" s="98">
        <f t="shared" si="1146"/>
        <v>7485.3526526949026</v>
      </c>
      <c r="DU194" s="98">
        <f t="shared" si="1147"/>
        <v>7375.8659134986965</v>
      </c>
      <c r="DV194" s="98">
        <f t="shared" si="1148"/>
        <v>7269.3101939997514</v>
      </c>
      <c r="DW194" s="98">
        <f t="shared" si="1149"/>
        <v>7165.5794286335358</v>
      </c>
      <c r="DX194" s="98">
        <f t="shared" si="1150"/>
        <v>7064.5719883239026</v>
      </c>
      <c r="DY194" s="98">
        <f t="shared" si="1151"/>
        <v>6966.1905012677944</v>
      </c>
      <c r="DZ194" s="98">
        <f t="shared" si="1152"/>
        <v>6488.656028201578</v>
      </c>
      <c r="EA194" s="98">
        <f t="shared" si="1153"/>
        <v>6400.4396820717529</v>
      </c>
      <c r="EB194" s="98"/>
      <c r="EC194" s="98"/>
      <c r="ED194" s="98"/>
      <c r="EE194" s="98"/>
      <c r="EF194" s="98"/>
      <c r="EG194" s="98"/>
      <c r="EH194" s="98"/>
      <c r="EI194" s="98"/>
      <c r="EJ194" s="98"/>
      <c r="EK194" s="98"/>
      <c r="EL194" s="98"/>
      <c r="EM194" s="98"/>
      <c r="EN194" s="98"/>
      <c r="EO194" s="98"/>
      <c r="EP194" s="98"/>
      <c r="EU194" s="94"/>
      <c r="EV194" s="94"/>
      <c r="EW194" s="94"/>
      <c r="EX194" s="94"/>
      <c r="EY194" s="99"/>
      <c r="EZ194" s="99"/>
      <c r="FA194" s="99"/>
      <c r="FB194" s="99"/>
      <c r="FC194" s="99"/>
      <c r="FD194" s="99"/>
      <c r="FE194" s="99"/>
      <c r="FF194" s="99"/>
      <c r="FG194" s="99"/>
      <c r="FH194" s="99"/>
      <c r="FI194" s="99"/>
      <c r="FJ194" s="99"/>
      <c r="FK194" s="99"/>
      <c r="FL194" s="99"/>
      <c r="FM194" s="99"/>
      <c r="FN194" s="99"/>
      <c r="FO194" s="99"/>
      <c r="FP194" s="99"/>
      <c r="FQ194" s="99"/>
      <c r="FR194" s="99"/>
      <c r="FS194" s="99"/>
      <c r="FT194" s="99"/>
      <c r="FU194" s="99"/>
      <c r="FV194" s="99"/>
      <c r="FW194" s="99"/>
      <c r="FX194" s="99"/>
      <c r="FY194" s="99"/>
      <c r="FZ194" s="99"/>
      <c r="GA194" s="99"/>
      <c r="GB194" s="99"/>
      <c r="GC194" s="99"/>
      <c r="GD194" s="99"/>
      <c r="GE194" s="99"/>
      <c r="GF194" s="99"/>
      <c r="GG194" s="99"/>
      <c r="GH194" s="99"/>
      <c r="GI194" s="99"/>
      <c r="GJ194" s="99"/>
      <c r="GK194" s="99"/>
      <c r="GL194" s="99"/>
      <c r="GM194" s="99"/>
      <c r="GN194" s="99"/>
      <c r="GO194" s="99"/>
      <c r="GP194" s="99"/>
      <c r="GQ194" s="99"/>
      <c r="GR194" s="99"/>
      <c r="GS194" s="99"/>
      <c r="GT194" s="99"/>
      <c r="GU194" s="99"/>
      <c r="GV194" s="99"/>
      <c r="GW194" s="99"/>
      <c r="GX194" s="99"/>
      <c r="GY194" s="99"/>
      <c r="GZ194" s="99"/>
      <c r="HA194" s="99"/>
      <c r="HB194" s="99"/>
      <c r="HC194" s="99"/>
      <c r="HD194" s="99"/>
      <c r="HE194" s="99"/>
      <c r="HF194" s="99"/>
      <c r="HG194" s="99"/>
      <c r="HH194" s="99"/>
      <c r="HI194" s="99"/>
      <c r="HJ194" s="99"/>
      <c r="HK194" s="99"/>
      <c r="HL194" s="99"/>
      <c r="HM194" s="99"/>
      <c r="HN194" s="99"/>
      <c r="HO194" s="99"/>
      <c r="HP194" s="99"/>
      <c r="HQ194" s="99"/>
      <c r="HR194" s="99"/>
      <c r="HS194" s="99"/>
      <c r="HT194" s="99"/>
      <c r="HU194" s="99"/>
      <c r="HV194" s="99">
        <v>26</v>
      </c>
      <c r="HW194" s="99">
        <f t="shared" ref="HW194:JX194" si="1156">EY94*HW164</f>
        <v>71783.481776134184</v>
      </c>
      <c r="HX194" s="99">
        <f t="shared" si="1156"/>
        <v>53038.062623925405</v>
      </c>
      <c r="HY194" s="99">
        <f t="shared" si="1156"/>
        <v>46698.925709490541</v>
      </c>
      <c r="HZ194" s="99">
        <f t="shared" si="1156"/>
        <v>41648.162169174117</v>
      </c>
      <c r="IA194" s="99">
        <f t="shared" si="1156"/>
        <v>35668.563080451524</v>
      </c>
      <c r="IB194" s="99">
        <f t="shared" si="1156"/>
        <v>32448.747712820103</v>
      </c>
      <c r="IC194" s="99">
        <f t="shared" si="1156"/>
        <v>29748.513953192058</v>
      </c>
      <c r="ID194" s="99">
        <f t="shared" si="1156"/>
        <v>27454.246806407406</v>
      </c>
      <c r="IE194" s="99">
        <f t="shared" si="1156"/>
        <v>24141.307662455012</v>
      </c>
      <c r="IF194" s="99">
        <f t="shared" si="1156"/>
        <v>22519.694868138227</v>
      </c>
      <c r="IG194" s="99">
        <f t="shared" si="1156"/>
        <v>21099.395508204183</v>
      </c>
      <c r="IH194" s="99">
        <f t="shared" si="1156"/>
        <v>19845.565775886262</v>
      </c>
      <c r="II194" s="99">
        <f t="shared" si="1156"/>
        <v>18730.871596553065</v>
      </c>
      <c r="IJ194" s="99">
        <f t="shared" si="1156"/>
        <v>17733.591692635368</v>
      </c>
      <c r="IK194" s="99">
        <f t="shared" si="1156"/>
        <v>16836.261522907986</v>
      </c>
      <c r="IL194" s="99">
        <f t="shared" si="1156"/>
        <v>16024.688396449861</v>
      </c>
      <c r="IM194" s="99">
        <f t="shared" si="1156"/>
        <v>15287.225576044893</v>
      </c>
      <c r="IN194" s="99">
        <f t="shared" si="1156"/>
        <v>14614.229939498942</v>
      </c>
      <c r="IO194" s="99">
        <f t="shared" si="1156"/>
        <v>14614.229939498942</v>
      </c>
      <c r="IP194" s="99">
        <f t="shared" si="1156"/>
        <v>12888.446498826926</v>
      </c>
      <c r="IQ194" s="99">
        <f t="shared" si="1156"/>
        <v>12475.110100309712</v>
      </c>
      <c r="IR194" s="99">
        <f t="shared" si="1156"/>
        <v>12087.284081523523</v>
      </c>
      <c r="IS194" s="99">
        <f t="shared" si="1156"/>
        <v>11722.692673033151</v>
      </c>
      <c r="IT194" s="99">
        <f t="shared" si="1156"/>
        <v>11379.321284033318</v>
      </c>
      <c r="IU194" s="99">
        <f t="shared" si="1156"/>
        <v>11055.380311081</v>
      </c>
      <c r="IV194" s="99">
        <f t="shared" si="1156"/>
        <v>10749.27476554014</v>
      </c>
      <c r="IW194" s="99">
        <f t="shared" si="1156"/>
        <v>10459.578663535969</v>
      </c>
      <c r="IX194" s="99">
        <f t="shared" si="1156"/>
        <v>10185.013334410371</v>
      </c>
      <c r="IY194" s="99">
        <f t="shared" si="1156"/>
        <v>9924.4289693890314</v>
      </c>
      <c r="IZ194" s="99">
        <f t="shared" si="1156"/>
        <v>9676.7888623809376</v>
      </c>
      <c r="JA194" s="99">
        <f t="shared" si="1156"/>
        <v>9441.1558977362838</v>
      </c>
      <c r="JB194" s="99">
        <f t="shared" si="1156"/>
        <v>9216.6809215705962</v>
      </c>
      <c r="JC194" s="99">
        <f t="shared" si="1156"/>
        <v>9002.5926986048144</v>
      </c>
      <c r="JD194" s="99">
        <f t="shared" si="1156"/>
        <v>8798.1892089472676</v>
      </c>
      <c r="JE194" s="99">
        <f t="shared" si="1156"/>
        <v>8602.8300815943567</v>
      </c>
      <c r="JF194" s="99">
        <f t="shared" si="1156"/>
        <v>8415.9299957684234</v>
      </c>
      <c r="JG194" s="99">
        <f t="shared" si="1156"/>
        <v>8422.9953349480602</v>
      </c>
      <c r="JH194" s="99">
        <f t="shared" si="1156"/>
        <v>8143.526752868298</v>
      </c>
      <c r="JI194" s="99">
        <f t="shared" si="1156"/>
        <v>7538.7539479938705</v>
      </c>
      <c r="JJ194" s="99">
        <f t="shared" si="1156"/>
        <v>7416.6694828799737</v>
      </c>
      <c r="JK194" s="99">
        <f t="shared" si="1156"/>
        <v>7298.1056532675575</v>
      </c>
      <c r="JL194" s="99">
        <f t="shared" si="1156"/>
        <v>7182.9309895644437</v>
      </c>
      <c r="JM194" s="99">
        <f t="shared" si="1156"/>
        <v>7071.0191689977364</v>
      </c>
      <c r="JN194" s="99">
        <f t="shared" si="1156"/>
        <v>6962.248893806518</v>
      </c>
      <c r="JO194" s="99">
        <f t="shared" si="1156"/>
        <v>6856.5037548303007</v>
      </c>
      <c r="JP194" s="99">
        <f t="shared" si="1156"/>
        <v>6753.6720844821602</v>
      </c>
      <c r="JQ194" s="99">
        <f t="shared" si="1156"/>
        <v>6653.6468023954694</v>
      </c>
      <c r="JR194" s="99">
        <f t="shared" si="1156"/>
        <v>6556.325256443286</v>
      </c>
      <c r="JS194" s="99">
        <f t="shared" si="1156"/>
        <v>6461.6090613331125</v>
      </c>
      <c r="JT194" s="99">
        <f t="shared" si="1156"/>
        <v>6369.4039365631434</v>
      </c>
      <c r="JU194" s="99">
        <f t="shared" si="1156"/>
        <v>6279.6195451768026</v>
      </c>
      <c r="JV194" s="99">
        <f t="shared" si="1156"/>
        <v>6192.1693344602618</v>
      </c>
      <c r="JW194" s="99">
        <f t="shared" si="1156"/>
        <v>5343.5990820483576</v>
      </c>
      <c r="JX194" s="99">
        <f t="shared" si="1156"/>
        <v>5270.9503264120312</v>
      </c>
      <c r="JY194" s="99"/>
      <c r="JZ194" s="99"/>
      <c r="KA194" s="99"/>
      <c r="KI194" s="100"/>
      <c r="KJ194" s="100"/>
      <c r="KK194" s="100"/>
      <c r="KL194" s="100"/>
      <c r="KM194" s="100"/>
      <c r="KN194" s="100"/>
      <c r="KO194" s="100"/>
      <c r="KP194" s="100"/>
      <c r="KQ194" s="100"/>
      <c r="KR194" s="100"/>
      <c r="KS194" s="100"/>
      <c r="KT194" s="100"/>
      <c r="KU194" s="100"/>
      <c r="KV194" s="100"/>
      <c r="KW194" s="100"/>
      <c r="KX194" s="100"/>
      <c r="KY194" s="100"/>
      <c r="KZ194" s="100"/>
      <c r="LA194" s="100"/>
      <c r="LB194" s="100"/>
      <c r="LC194" s="100"/>
      <c r="LD194" s="100"/>
      <c r="LE194" s="100"/>
      <c r="LF194" s="100"/>
      <c r="LG194" s="100"/>
      <c r="LH194" s="100"/>
      <c r="LI194" s="100"/>
      <c r="LJ194" s="100"/>
      <c r="LK194" s="100"/>
      <c r="LL194" s="100"/>
      <c r="LM194" s="100"/>
      <c r="LN194" s="100"/>
      <c r="LO194" s="100"/>
      <c r="LP194" s="100"/>
      <c r="LQ194" s="100"/>
      <c r="LR194" s="100"/>
      <c r="LS194" s="100"/>
      <c r="LT194" s="100"/>
      <c r="LU194" s="100"/>
      <c r="LV194" s="100"/>
      <c r="LW194" s="100"/>
      <c r="LX194" s="100"/>
      <c r="LY194" s="100"/>
      <c r="LZ194" s="100"/>
      <c r="MA194" s="100"/>
      <c r="MB194" s="100"/>
      <c r="MC194" s="100"/>
      <c r="MD194" s="100"/>
      <c r="ME194" s="100"/>
      <c r="MF194" s="100"/>
      <c r="MG194" s="100"/>
      <c r="MH194" s="100"/>
      <c r="MI194" s="100"/>
      <c r="MJ194" s="100"/>
      <c r="MK194" s="100"/>
      <c r="ML194" s="100"/>
      <c r="MM194" s="100"/>
      <c r="MN194" s="100"/>
      <c r="MO194" s="100"/>
      <c r="MP194" s="100"/>
      <c r="MQ194" s="100"/>
      <c r="MR194" s="100"/>
      <c r="MS194" s="100"/>
      <c r="MT194" s="100"/>
      <c r="MU194" s="100"/>
      <c r="MV194" s="100"/>
      <c r="MW194" s="100"/>
      <c r="MX194" s="100"/>
      <c r="MY194" s="100"/>
      <c r="MZ194" s="100"/>
      <c r="NA194" s="100"/>
      <c r="NB194" s="100"/>
      <c r="NC194" s="100"/>
      <c r="ND194" s="100"/>
      <c r="NE194" s="100"/>
      <c r="NF194" s="100">
        <v>26</v>
      </c>
      <c r="NG194" s="100">
        <f t="shared" ref="NG194:PH194" si="1157">KI128*NG164</f>
        <v>50358.077453010221</v>
      </c>
      <c r="NH194" s="100">
        <f t="shared" si="1157"/>
        <v>37088.076606534298</v>
      </c>
      <c r="NI194" s="100">
        <f t="shared" si="1157"/>
        <v>32600.695193767948</v>
      </c>
      <c r="NJ194" s="100">
        <f t="shared" si="1157"/>
        <v>29025.417468534095</v>
      </c>
      <c r="NK194" s="100">
        <f t="shared" si="1157"/>
        <v>22203.359644177919</v>
      </c>
      <c r="NL194" s="100">
        <f t="shared" si="1157"/>
        <v>20164.183289726578</v>
      </c>
      <c r="NM194" s="100">
        <f t="shared" si="1157"/>
        <v>18454.12447080468</v>
      </c>
      <c r="NN194" s="100">
        <f t="shared" si="1157"/>
        <v>17001.216157491293</v>
      </c>
      <c r="NO194" s="100">
        <f t="shared" si="1157"/>
        <v>14825.972363895022</v>
      </c>
      <c r="NP194" s="100">
        <f t="shared" si="1157"/>
        <v>13805.835033390409</v>
      </c>
      <c r="NQ194" s="100">
        <f t="shared" si="1157"/>
        <v>12912.381562105409</v>
      </c>
      <c r="NR194" s="100">
        <f t="shared" si="1157"/>
        <v>12123.685137585793</v>
      </c>
      <c r="NS194" s="100">
        <f t="shared" si="1157"/>
        <v>11422.544737649287</v>
      </c>
      <c r="NT194" s="100">
        <f t="shared" si="1157"/>
        <v>10795.291410131929</v>
      </c>
      <c r="NU194" s="100">
        <f t="shared" si="1157"/>
        <v>10230.934918973484</v>
      </c>
      <c r="NV194" s="100">
        <f t="shared" si="1157"/>
        <v>9720.5439664499845</v>
      </c>
      <c r="NW194" s="100">
        <f t="shared" si="1157"/>
        <v>9256.789394596799</v>
      </c>
      <c r="NX194" s="100">
        <f t="shared" si="1157"/>
        <v>8833.6028975871432</v>
      </c>
      <c r="NY194" s="100">
        <f t="shared" si="1157"/>
        <v>8833.6028975871432</v>
      </c>
      <c r="NZ194" s="100">
        <f t="shared" si="1157"/>
        <v>7197.0463167723683</v>
      </c>
      <c r="OA194" s="100">
        <f t="shared" si="1157"/>
        <v>6956.2901054569429</v>
      </c>
      <c r="OB194" s="100">
        <f t="shared" si="1157"/>
        <v>6730.406700016295</v>
      </c>
      <c r="OC194" s="100">
        <f t="shared" si="1157"/>
        <v>6518.0692849533834</v>
      </c>
      <c r="OD194" s="100">
        <f t="shared" si="1157"/>
        <v>6318.1033167686801</v>
      </c>
      <c r="OE194" s="100">
        <f t="shared" si="1157"/>
        <v>6129.4654237749537</v>
      </c>
      <c r="OF194" s="100">
        <f t="shared" si="1157"/>
        <v>5951.225698330697</v>
      </c>
      <c r="OG194" s="100">
        <f t="shared" si="1157"/>
        <v>5782.5527657059711</v>
      </c>
      <c r="OH194" s="100">
        <f t="shared" si="1157"/>
        <v>5622.7011375078237</v>
      </c>
      <c r="OI194" s="100">
        <f t="shared" si="1157"/>
        <v>5471.0004542097731</v>
      </c>
      <c r="OJ194" s="100">
        <f t="shared" si="1157"/>
        <v>5326.8462972447978</v>
      </c>
      <c r="OK194" s="100">
        <f t="shared" si="1157"/>
        <v>5189.6923111170418</v>
      </c>
      <c r="OL194" s="100">
        <f t="shared" si="1157"/>
        <v>5059.0434236677629</v>
      </c>
      <c r="OM194" s="100">
        <f t="shared" si="1157"/>
        <v>4934.4499907266518</v>
      </c>
      <c r="ON194" s="100">
        <f t="shared" si="1157"/>
        <v>4815.5027219742269</v>
      </c>
      <c r="OO194" s="100">
        <f t="shared" si="1157"/>
        <v>4701.8282695324042</v>
      </c>
      <c r="OP194" s="100">
        <f t="shared" si="1157"/>
        <v>4593.0853808221564</v>
      </c>
      <c r="OQ194" s="100">
        <f t="shared" si="1157"/>
        <v>4597.1959865363579</v>
      </c>
      <c r="OR194" s="100">
        <f t="shared" si="1157"/>
        <v>4434.612611478211</v>
      </c>
      <c r="OS194" s="100">
        <f t="shared" si="1157"/>
        <v>3734.4837039547215</v>
      </c>
      <c r="OT194" s="100">
        <f t="shared" si="1157"/>
        <v>3669.8131825420551</v>
      </c>
      <c r="OU194" s="100">
        <f t="shared" si="1157"/>
        <v>3607.0123425321394</v>
      </c>
      <c r="OV194" s="100">
        <f t="shared" si="1157"/>
        <v>3546.0113552025482</v>
      </c>
      <c r="OW194" s="100">
        <f t="shared" si="1157"/>
        <v>3486.7431259942418</v>
      </c>
      <c r="OX194" s="100">
        <f t="shared" si="1157"/>
        <v>3429.1432297389979</v>
      </c>
      <c r="OY194" s="100">
        <f t="shared" si="1157"/>
        <v>3373.1498381401275</v>
      </c>
      <c r="OZ194" s="100">
        <f t="shared" si="1157"/>
        <v>3318.7036416238107</v>
      </c>
      <c r="PA194" s="100">
        <f t="shared" si="1157"/>
        <v>3265.7477673068006</v>
      </c>
      <c r="PB194" s="100">
        <f t="shared" si="1157"/>
        <v>3214.2276945130125</v>
      </c>
      <c r="PC194" s="100">
        <f t="shared" si="1157"/>
        <v>3164.0911690081125</v>
      </c>
      <c r="PD194" s="100">
        <f t="shared" si="1157"/>
        <v>3115.2881169000016</v>
      </c>
      <c r="PE194" s="100">
        <f t="shared" si="1157"/>
        <v>3067.7705589676948</v>
      </c>
      <c r="PF194" s="100">
        <f t="shared" si="1157"/>
        <v>3021.4925260259893</v>
      </c>
      <c r="PG194" s="100">
        <f t="shared" si="1157"/>
        <v>2232.3074818529603</v>
      </c>
      <c r="PH194" s="100">
        <f t="shared" si="1157"/>
        <v>2199.3605337805857</v>
      </c>
      <c r="PI194" s="100"/>
      <c r="PJ194" s="100"/>
      <c r="PK194" s="100"/>
    </row>
    <row r="195" spans="1:427" x14ac:dyDescent="0.2">
      <c r="A195" s="92"/>
      <c r="B195" s="92"/>
      <c r="C195" s="92"/>
      <c r="D195" s="98"/>
      <c r="E195" s="98"/>
      <c r="F195" s="98"/>
      <c r="G195" s="98"/>
      <c r="H195" s="98"/>
      <c r="I195" s="98"/>
      <c r="J195" s="98"/>
      <c r="K195" s="98"/>
      <c r="L195" s="98"/>
      <c r="M195" s="98"/>
      <c r="N195" s="98"/>
      <c r="O195" s="98"/>
      <c r="P195" s="98"/>
      <c r="Q195" s="98"/>
      <c r="R195" s="98"/>
      <c r="S195" s="98"/>
      <c r="T195" s="98"/>
      <c r="U195" s="98"/>
      <c r="V195" s="98"/>
      <c r="W195" s="98"/>
      <c r="X195" s="98"/>
      <c r="Y195" s="98"/>
      <c r="Z195" s="98"/>
      <c r="AA195" s="98"/>
      <c r="AB195" s="98"/>
      <c r="AC195" s="98"/>
      <c r="AD195" s="98"/>
      <c r="AE195" s="98"/>
      <c r="AF195" s="98"/>
      <c r="AG195" s="98"/>
      <c r="AH195" s="98"/>
      <c r="AI195" s="98"/>
      <c r="AJ195" s="98"/>
      <c r="AK195" s="98"/>
      <c r="AL195" s="98"/>
      <c r="AM195" s="98"/>
      <c r="AN195" s="98"/>
      <c r="AO195" s="98"/>
      <c r="AP195" s="98"/>
      <c r="AQ195" s="98"/>
      <c r="AR195" s="98"/>
      <c r="AS195" s="98"/>
      <c r="AT195" s="98"/>
      <c r="AU195" s="98"/>
      <c r="AV195" s="98"/>
      <c r="AW195" s="98"/>
      <c r="AX195" s="98"/>
      <c r="AY195" s="98"/>
      <c r="AZ195" s="98"/>
      <c r="BA195" s="98"/>
      <c r="BB195" s="98"/>
      <c r="BC195" s="98"/>
      <c r="BD195" s="98"/>
      <c r="BE195" s="98"/>
      <c r="BF195" s="98"/>
      <c r="BG195" s="98"/>
      <c r="BH195" s="98"/>
      <c r="BI195" s="98"/>
      <c r="BJ195" s="98"/>
      <c r="BK195" s="98"/>
      <c r="BL195" s="98"/>
      <c r="BM195" s="98"/>
      <c r="BN195" s="98"/>
      <c r="BO195" s="98"/>
      <c r="BP195" s="98"/>
      <c r="BQ195" s="98"/>
      <c r="BR195" s="98"/>
      <c r="BS195" s="98"/>
      <c r="BT195" s="98"/>
      <c r="BU195" s="98"/>
      <c r="BV195" s="98"/>
      <c r="BW195" s="98"/>
      <c r="BX195" s="98"/>
      <c r="BY195" s="98">
        <v>27</v>
      </c>
      <c r="BZ195" s="98">
        <f t="shared" si="1100"/>
        <v>45264.387497945521</v>
      </c>
      <c r="CA195" s="98">
        <f t="shared" si="1101"/>
        <v>33385.734924558907</v>
      </c>
      <c r="CB195" s="98">
        <f t="shared" si="1102"/>
        <v>29387.986845829932</v>
      </c>
      <c r="CC195" s="98">
        <f t="shared" si="1103"/>
        <v>26207.167371537405</v>
      </c>
      <c r="CD195" s="98">
        <f t="shared" si="1104"/>
        <v>23625.764017694833</v>
      </c>
      <c r="CE195" s="98">
        <f t="shared" si="1105"/>
        <v>21494.053233763381</v>
      </c>
      <c r="CF195" s="98">
        <f t="shared" si="1106"/>
        <v>19706.818093263726</v>
      </c>
      <c r="CG195" s="98">
        <f t="shared" si="1107"/>
        <v>17279.072502943036</v>
      </c>
      <c r="CH195" s="98">
        <f t="shared" si="1108"/>
        <v>16039.502352389667</v>
      </c>
      <c r="CI195" s="98">
        <f t="shared" si="1109"/>
        <v>14963.42313763013</v>
      </c>
      <c r="CJ195" s="98">
        <f t="shared" si="1110"/>
        <v>14020.905028657651</v>
      </c>
      <c r="CK195" s="98">
        <f t="shared" si="1111"/>
        <v>13188.814431274679</v>
      </c>
      <c r="CL195" s="98">
        <f t="shared" si="1112"/>
        <v>12449.011561670934</v>
      </c>
      <c r="CM195" s="98">
        <f t="shared" si="1113"/>
        <v>11787.085919143627</v>
      </c>
      <c r="CN195" s="98">
        <f t="shared" si="1114"/>
        <v>11191.453529773138</v>
      </c>
      <c r="CO195" s="98">
        <f t="shared" si="1115"/>
        <v>10652.701960540546</v>
      </c>
      <c r="CP195" s="98">
        <f t="shared" si="1116"/>
        <v>10163.107951755141</v>
      </c>
      <c r="CQ195" s="98">
        <f t="shared" si="1117"/>
        <v>9204.8942330959708</v>
      </c>
      <c r="CR195" s="98">
        <f t="shared" si="1118"/>
        <v>9204.8942330959708</v>
      </c>
      <c r="CS195" s="98">
        <f t="shared" si="1119"/>
        <v>8596.148764851534</v>
      </c>
      <c r="CT195" s="98">
        <f t="shared" si="1120"/>
        <v>8320.7996166645025</v>
      </c>
      <c r="CU195" s="98">
        <f t="shared" si="1121"/>
        <v>8062.4312017344537</v>
      </c>
      <c r="CV195" s="98">
        <f t="shared" si="1122"/>
        <v>7819.5292599499071</v>
      </c>
      <c r="CW195" s="98">
        <f t="shared" si="1123"/>
        <v>7590.7533154952371</v>
      </c>
      <c r="CX195" s="98">
        <f t="shared" si="1124"/>
        <v>7374.9125864685893</v>
      </c>
      <c r="CY195" s="98">
        <f t="shared" si="1125"/>
        <v>7170.9457706628109</v>
      </c>
      <c r="CZ195" s="98">
        <f t="shared" si="1126"/>
        <v>6977.9040030897058</v>
      </c>
      <c r="DA195" s="98">
        <f t="shared" si="1127"/>
        <v>6794.9364225737427</v>
      </c>
      <c r="DB195" s="98">
        <f t="shared" si="1128"/>
        <v>6621.2778953780471</v>
      </c>
      <c r="DC195" s="98">
        <f t="shared" si="1129"/>
        <v>6456.2385307121895</v>
      </c>
      <c r="DD195" s="98">
        <f t="shared" si="1130"/>
        <v>6299.1946916081588</v>
      </c>
      <c r="DE195" s="98">
        <f t="shared" si="1131"/>
        <v>6149.5812591774529</v>
      </c>
      <c r="DF195" s="98">
        <f t="shared" si="1132"/>
        <v>6006.8849518134311</v>
      </c>
      <c r="DG195" s="98">
        <f t="shared" si="1133"/>
        <v>5870.6385358684975</v>
      </c>
      <c r="DH195" s="98">
        <f t="shared" si="1134"/>
        <v>5740.4157925474119</v>
      </c>
      <c r="DI195" s="98">
        <f t="shared" si="1135"/>
        <v>5615.8271286291074</v>
      </c>
      <c r="DJ195" s="98">
        <f t="shared" si="1136"/>
        <v>5620.3421158807714</v>
      </c>
      <c r="DK195" s="98">
        <f t="shared" si="1137"/>
        <v>5433.900690357018</v>
      </c>
      <c r="DL195" s="98">
        <f t="shared" si="1138"/>
        <v>5047.8442994935276</v>
      </c>
      <c r="DM195" s="98">
        <f t="shared" si="1139"/>
        <v>4966.1218893056566</v>
      </c>
      <c r="DN195" s="98">
        <f t="shared" si="1140"/>
        <v>4886.7581951080629</v>
      </c>
      <c r="DO195" s="98">
        <f t="shared" si="1141"/>
        <v>4809.6648846025528</v>
      </c>
      <c r="DP195" s="98">
        <f t="shared" si="1142"/>
        <v>4734.7571120101429</v>
      </c>
      <c r="DQ195" s="98">
        <f t="shared" si="1143"/>
        <v>4661.9534315655274</v>
      </c>
      <c r="DR195" s="98">
        <f t="shared" si="1144"/>
        <v>4591.175701831995</v>
      </c>
      <c r="DS195" s="98">
        <f t="shared" si="1145"/>
        <v>4522.3489834354841</v>
      </c>
      <c r="DT195" s="98">
        <f t="shared" si="1146"/>
        <v>4455.4014323562824</v>
      </c>
      <c r="DU195" s="98">
        <f t="shared" si="1147"/>
        <v>4390.2641905293785</v>
      </c>
      <c r="DV195" s="98">
        <f t="shared" si="1148"/>
        <v>4326.8712751789908</v>
      </c>
      <c r="DW195" s="98">
        <f t="shared" si="1149"/>
        <v>4265.1594680396856</v>
      </c>
      <c r="DX195" s="98">
        <f t="shared" si="1150"/>
        <v>4205.0682053879655</v>
      </c>
      <c r="DY195" s="98">
        <f t="shared" si="1151"/>
        <v>4146.539469617227</v>
      </c>
      <c r="DZ195" s="98">
        <f t="shared" si="1152"/>
        <v>3800.8458464877299</v>
      </c>
      <c r="EA195" s="98">
        <f t="shared" si="1153"/>
        <v>3749.2002198051191</v>
      </c>
      <c r="EB195" s="98"/>
      <c r="EC195" s="98"/>
      <c r="ED195" s="98"/>
      <c r="EE195" s="98"/>
      <c r="EF195" s="98"/>
      <c r="EG195" s="98"/>
      <c r="EH195" s="98"/>
      <c r="EI195" s="98"/>
      <c r="EJ195" s="98"/>
      <c r="EK195" s="98"/>
      <c r="EL195" s="98"/>
      <c r="EM195" s="98"/>
      <c r="EN195" s="98"/>
      <c r="EO195" s="98"/>
      <c r="EP195" s="98"/>
      <c r="EU195" s="94"/>
      <c r="EV195" s="94"/>
      <c r="EW195" s="94"/>
      <c r="EX195" s="94"/>
      <c r="EY195" s="99"/>
      <c r="EZ195" s="99"/>
      <c r="FA195" s="99"/>
      <c r="FB195" s="99"/>
      <c r="FC195" s="99"/>
      <c r="FD195" s="99"/>
      <c r="FE195" s="99"/>
      <c r="FF195" s="99"/>
      <c r="FG195" s="99"/>
      <c r="FH195" s="99"/>
      <c r="FI195" s="99"/>
      <c r="FJ195" s="99"/>
      <c r="FK195" s="99"/>
      <c r="FL195" s="99"/>
      <c r="FM195" s="99"/>
      <c r="FN195" s="99"/>
      <c r="FO195" s="99"/>
      <c r="FP195" s="99"/>
      <c r="FQ195" s="99"/>
      <c r="FR195" s="99"/>
      <c r="FS195" s="99"/>
      <c r="FT195" s="99"/>
      <c r="FU195" s="99"/>
      <c r="FV195" s="99"/>
      <c r="FW195" s="99"/>
      <c r="FX195" s="99"/>
      <c r="FY195" s="99"/>
      <c r="FZ195" s="99"/>
      <c r="GA195" s="99"/>
      <c r="GB195" s="99"/>
      <c r="GC195" s="99"/>
      <c r="GD195" s="99"/>
      <c r="GE195" s="99"/>
      <c r="GF195" s="99"/>
      <c r="GG195" s="99"/>
      <c r="GH195" s="99"/>
      <c r="GI195" s="99"/>
      <c r="GJ195" s="99"/>
      <c r="GK195" s="99"/>
      <c r="GL195" s="99"/>
      <c r="GM195" s="99"/>
      <c r="GN195" s="99"/>
      <c r="GO195" s="99"/>
      <c r="GP195" s="99"/>
      <c r="GQ195" s="99"/>
      <c r="GR195" s="99"/>
      <c r="GS195" s="99"/>
      <c r="GT195" s="99"/>
      <c r="GU195" s="99"/>
      <c r="GV195" s="99"/>
      <c r="GW195" s="99"/>
      <c r="GX195" s="99"/>
      <c r="GY195" s="99"/>
      <c r="GZ195" s="99"/>
      <c r="HA195" s="99"/>
      <c r="HB195" s="99"/>
      <c r="HC195" s="99"/>
      <c r="HD195" s="99"/>
      <c r="HE195" s="99"/>
      <c r="HF195" s="99"/>
      <c r="HG195" s="99"/>
      <c r="HH195" s="99"/>
      <c r="HI195" s="99"/>
      <c r="HJ195" s="99"/>
      <c r="HK195" s="99"/>
      <c r="HL195" s="99"/>
      <c r="HM195" s="99"/>
      <c r="HN195" s="99"/>
      <c r="HO195" s="99"/>
      <c r="HP195" s="99"/>
      <c r="HQ195" s="99"/>
      <c r="HR195" s="99"/>
      <c r="HS195" s="99"/>
      <c r="HT195" s="99"/>
      <c r="HU195" s="99"/>
      <c r="HV195" s="99">
        <v>27</v>
      </c>
      <c r="HW195" s="99">
        <f t="shared" ref="HW195:JX195" si="1158">EY95*HW165</f>
        <v>45264.387497945521</v>
      </c>
      <c r="HX195" s="99">
        <f t="shared" si="1158"/>
        <v>31716.44817833096</v>
      </c>
      <c r="HY195" s="99">
        <f t="shared" si="1158"/>
        <v>27918.587503538434</v>
      </c>
      <c r="HZ195" s="99">
        <f t="shared" si="1158"/>
        <v>23586.450634383666</v>
      </c>
      <c r="IA195" s="99">
        <f t="shared" si="1158"/>
        <v>21263.187615925352</v>
      </c>
      <c r="IB195" s="99">
        <f t="shared" si="1158"/>
        <v>19344.647910387044</v>
      </c>
      <c r="IC195" s="99">
        <f t="shared" si="1158"/>
        <v>17736.136283937354</v>
      </c>
      <c r="ID195" s="99">
        <f t="shared" si="1158"/>
        <v>15460.222765791137</v>
      </c>
      <c r="IE195" s="99">
        <f t="shared" si="1158"/>
        <v>14351.133683717071</v>
      </c>
      <c r="IF195" s="99">
        <f t="shared" si="1158"/>
        <v>13388.325965248012</v>
      </c>
      <c r="IG195" s="99">
        <f t="shared" si="1158"/>
        <v>12545.020288798951</v>
      </c>
      <c r="IH195" s="99">
        <f t="shared" si="1158"/>
        <v>11800.518175351028</v>
      </c>
      <c r="II195" s="99">
        <f t="shared" si="1158"/>
        <v>11138.589292021363</v>
      </c>
      <c r="IJ195" s="99">
        <f t="shared" si="1158"/>
        <v>10546.340032917982</v>
      </c>
      <c r="IK195" s="99">
        <f t="shared" si="1158"/>
        <v>10013.40578979702</v>
      </c>
      <c r="IL195" s="99">
        <f t="shared" si="1158"/>
        <v>9531.3649120625923</v>
      </c>
      <c r="IM195" s="99">
        <f t="shared" si="1158"/>
        <v>9093.3071147282844</v>
      </c>
      <c r="IN195" s="99">
        <f t="shared" si="1158"/>
        <v>8182.1282071964179</v>
      </c>
      <c r="IO195" s="99">
        <f t="shared" si="1158"/>
        <v>8182.1282071964179</v>
      </c>
      <c r="IP195" s="99">
        <f t="shared" si="1158"/>
        <v>7641.0211243124741</v>
      </c>
      <c r="IQ195" s="99">
        <f t="shared" si="1158"/>
        <v>7396.2663259240016</v>
      </c>
      <c r="IR195" s="99">
        <f t="shared" si="1158"/>
        <v>7166.6055126528481</v>
      </c>
      <c r="IS195" s="99">
        <f t="shared" si="1158"/>
        <v>6950.6926755110289</v>
      </c>
      <c r="IT195" s="99">
        <f t="shared" si="1158"/>
        <v>6747.3362804402104</v>
      </c>
      <c r="IU195" s="99">
        <f t="shared" si="1158"/>
        <v>6555.4778546387461</v>
      </c>
      <c r="IV195" s="99">
        <f t="shared" si="1158"/>
        <v>6374.1740183669426</v>
      </c>
      <c r="IW195" s="99">
        <f t="shared" si="1158"/>
        <v>6202.5813360797392</v>
      </c>
      <c r="IX195" s="99">
        <f t="shared" si="1158"/>
        <v>6039.9434867322161</v>
      </c>
      <c r="IY195" s="99">
        <f t="shared" si="1158"/>
        <v>5885.5803514471527</v>
      </c>
      <c r="IZ195" s="99">
        <f t="shared" si="1158"/>
        <v>5738.8786939663914</v>
      </c>
      <c r="JA195" s="99">
        <f t="shared" si="1158"/>
        <v>5599.284170318364</v>
      </c>
      <c r="JB195" s="99">
        <f t="shared" si="1158"/>
        <v>5466.2944526021811</v>
      </c>
      <c r="JC195" s="99">
        <f t="shared" si="1158"/>
        <v>5339.4532905008273</v>
      </c>
      <c r="JD195" s="99">
        <f t="shared" si="1158"/>
        <v>5218.3453652164426</v>
      </c>
      <c r="JE195" s="99">
        <f t="shared" si="1158"/>
        <v>5102.5918155976997</v>
      </c>
      <c r="JF195" s="99">
        <f t="shared" si="1158"/>
        <v>4991.846336559207</v>
      </c>
      <c r="JG195" s="99">
        <f t="shared" si="1158"/>
        <v>4995.8596585606865</v>
      </c>
      <c r="JH195" s="99">
        <f t="shared" si="1158"/>
        <v>4830.1339469840159</v>
      </c>
      <c r="JI195" s="99">
        <f t="shared" si="1158"/>
        <v>4157.0482466417279</v>
      </c>
      <c r="JJ195" s="99">
        <f t="shared" si="1158"/>
        <v>4089.7474382517166</v>
      </c>
      <c r="JK195" s="99">
        <f t="shared" si="1158"/>
        <v>4024.3891018536988</v>
      </c>
      <c r="JL195" s="99">
        <f t="shared" si="1158"/>
        <v>3960.9004932021016</v>
      </c>
      <c r="JM195" s="99">
        <f t="shared" si="1158"/>
        <v>3899.2117393024701</v>
      </c>
      <c r="JN195" s="99">
        <f t="shared" si="1158"/>
        <v>3839.2557671716108</v>
      </c>
      <c r="JO195" s="99">
        <f t="shared" si="1158"/>
        <v>3780.9682250381138</v>
      </c>
      <c r="JP195" s="99">
        <f t="shared" si="1158"/>
        <v>3724.2873981233397</v>
      </c>
      <c r="JQ195" s="99">
        <f t="shared" si="1158"/>
        <v>3669.1541207639966</v>
      </c>
      <c r="JR195" s="99">
        <f t="shared" si="1158"/>
        <v>3615.5116863183121</v>
      </c>
      <c r="JS195" s="99">
        <f t="shared" si="1158"/>
        <v>3563.3057560297575</v>
      </c>
      <c r="JT195" s="99">
        <f t="shared" si="1158"/>
        <v>3512.4842677973879</v>
      </c>
      <c r="JU195" s="99">
        <f t="shared" si="1158"/>
        <v>3462.9973456136186</v>
      </c>
      <c r="JV195" s="99">
        <f t="shared" si="1158"/>
        <v>3414.7972102730105</v>
      </c>
      <c r="JW195" s="99">
        <f t="shared" si="1158"/>
        <v>2886.7183644210604</v>
      </c>
      <c r="JX195" s="99">
        <f t="shared" si="1158"/>
        <v>2847.4938378266725</v>
      </c>
      <c r="JY195" s="99"/>
      <c r="JZ195" s="99"/>
      <c r="KA195" s="99"/>
      <c r="KI195" s="100"/>
      <c r="KJ195" s="100"/>
      <c r="KK195" s="100"/>
      <c r="KL195" s="100"/>
      <c r="KM195" s="100"/>
      <c r="KN195" s="100"/>
      <c r="KO195" s="100"/>
      <c r="KP195" s="100"/>
      <c r="KQ195" s="100"/>
      <c r="KR195" s="100"/>
      <c r="KS195" s="100"/>
      <c r="KT195" s="100"/>
      <c r="KU195" s="100"/>
      <c r="KV195" s="100"/>
      <c r="KW195" s="100"/>
      <c r="KX195" s="100"/>
      <c r="KY195" s="100"/>
      <c r="KZ195" s="100"/>
      <c r="LA195" s="100"/>
      <c r="LB195" s="100"/>
      <c r="LC195" s="100"/>
      <c r="LD195" s="100"/>
      <c r="LE195" s="100"/>
      <c r="LF195" s="100"/>
      <c r="LG195" s="100"/>
      <c r="LH195" s="100"/>
      <c r="LI195" s="100"/>
      <c r="LJ195" s="100"/>
      <c r="LK195" s="100"/>
      <c r="LL195" s="100"/>
      <c r="LM195" s="100"/>
      <c r="LN195" s="100"/>
      <c r="LO195" s="100"/>
      <c r="LP195" s="100"/>
      <c r="LQ195" s="100"/>
      <c r="LR195" s="100"/>
      <c r="LS195" s="100"/>
      <c r="LT195" s="100"/>
      <c r="LU195" s="100"/>
      <c r="LV195" s="100"/>
      <c r="LW195" s="100"/>
      <c r="LX195" s="100"/>
      <c r="LY195" s="100"/>
      <c r="LZ195" s="100"/>
      <c r="MA195" s="100"/>
      <c r="MB195" s="100"/>
      <c r="MC195" s="100"/>
      <c r="MD195" s="100"/>
      <c r="ME195" s="100"/>
      <c r="MF195" s="100"/>
      <c r="MG195" s="100"/>
      <c r="MH195" s="100"/>
      <c r="MI195" s="100"/>
      <c r="MJ195" s="100"/>
      <c r="MK195" s="100"/>
      <c r="ML195" s="100"/>
      <c r="MM195" s="100"/>
      <c r="MN195" s="100"/>
      <c r="MO195" s="100"/>
      <c r="MP195" s="100"/>
      <c r="MQ195" s="100"/>
      <c r="MR195" s="100"/>
      <c r="MS195" s="100"/>
      <c r="MT195" s="100"/>
      <c r="MU195" s="100"/>
      <c r="MV195" s="100"/>
      <c r="MW195" s="100"/>
      <c r="MX195" s="100"/>
      <c r="MY195" s="100"/>
      <c r="MZ195" s="100"/>
      <c r="NA195" s="100"/>
      <c r="NB195" s="100"/>
      <c r="NC195" s="100"/>
      <c r="ND195" s="100"/>
      <c r="NE195" s="100"/>
      <c r="NF195" s="100">
        <v>27</v>
      </c>
      <c r="NG195" s="100">
        <f t="shared" ref="NG195:PH195" si="1159">KI129*NG165</f>
        <v>31754.028453445404</v>
      </c>
      <c r="NH195" s="100">
        <f t="shared" si="1159"/>
        <v>19843.298039907164</v>
      </c>
      <c r="NI195" s="100">
        <f t="shared" si="1159"/>
        <v>17437.844256835138</v>
      </c>
      <c r="NJ195" s="100">
        <f t="shared" si="1159"/>
        <v>14610.807563595812</v>
      </c>
      <c r="NK195" s="100">
        <f t="shared" si="1159"/>
        <v>13149.011350143617</v>
      </c>
      <c r="NL195" s="100">
        <f t="shared" si="1159"/>
        <v>11941.902639634252</v>
      </c>
      <c r="NM195" s="100">
        <f t="shared" si="1159"/>
        <v>10929.890786172398</v>
      </c>
      <c r="NN195" s="100">
        <f t="shared" si="1159"/>
        <v>8811.4083319115307</v>
      </c>
      <c r="NO195" s="100">
        <f t="shared" si="1159"/>
        <v>8164.9700330337946</v>
      </c>
      <c r="NP195" s="100">
        <f t="shared" si="1159"/>
        <v>7603.8160684740951</v>
      </c>
      <c r="NQ195" s="100">
        <f t="shared" si="1159"/>
        <v>7112.3336316624354</v>
      </c>
      <c r="NR195" s="100">
        <f t="shared" si="1159"/>
        <v>6678.4551529108367</v>
      </c>
      <c r="NS195" s="100">
        <f t="shared" si="1159"/>
        <v>6292.7180691557896</v>
      </c>
      <c r="NT195" s="100">
        <f t="shared" si="1159"/>
        <v>5947.6051868616878</v>
      </c>
      <c r="NU195" s="100">
        <f t="shared" si="1159"/>
        <v>5637.0737617684617</v>
      </c>
      <c r="NV195" s="100">
        <f t="shared" si="1159"/>
        <v>5356.2138274065992</v>
      </c>
      <c r="NW195" s="100">
        <f t="shared" si="1159"/>
        <v>5100.9965694682369</v>
      </c>
      <c r="NX195" s="100">
        <f t="shared" si="1159"/>
        <v>4172.6455231430618</v>
      </c>
      <c r="NY195" s="100">
        <f t="shared" si="1159"/>
        <v>4172.6455231430618</v>
      </c>
      <c r="NZ195" s="100">
        <f t="shared" si="1159"/>
        <v>3885.5830324841859</v>
      </c>
      <c r="OA195" s="100">
        <f t="shared" si="1159"/>
        <v>3755.7497904561014</v>
      </c>
      <c r="OB195" s="100">
        <f t="shared" si="1159"/>
        <v>3633.9307795420177</v>
      </c>
      <c r="OC195" s="100">
        <f t="shared" si="1159"/>
        <v>3519.4113187829003</v>
      </c>
      <c r="OD195" s="100">
        <f t="shared" si="1159"/>
        <v>3411.5587477140757</v>
      </c>
      <c r="OE195" s="100">
        <f t="shared" si="1159"/>
        <v>3309.8110564925501</v>
      </c>
      <c r="OF195" s="100">
        <f t="shared" si="1159"/>
        <v>3213.6673454468182</v>
      </c>
      <c r="OG195" s="100">
        <f t="shared" si="1159"/>
        <v>3122.6797815860086</v>
      </c>
      <c r="OH195" s="100">
        <f t="shared" si="1159"/>
        <v>3036.4467865045835</v>
      </c>
      <c r="OI195" s="100">
        <f t="shared" si="1159"/>
        <v>2954.6072423358169</v>
      </c>
      <c r="OJ195" s="100">
        <f t="shared" si="1159"/>
        <v>2876.8355434148975</v>
      </c>
      <c r="OK195" s="100">
        <f t="shared" si="1159"/>
        <v>2802.8373537069187</v>
      </c>
      <c r="OL195" s="100">
        <f t="shared" si="1159"/>
        <v>2732.3459557897454</v>
      </c>
      <c r="OM195" s="100">
        <f t="shared" si="1159"/>
        <v>2665.119097736535</v>
      </c>
      <c r="ON195" s="100">
        <f t="shared" si="1159"/>
        <v>2600.9362607451872</v>
      </c>
      <c r="OO195" s="100">
        <f t="shared" si="1159"/>
        <v>2539.5962836770423</v>
      </c>
      <c r="OP195" s="100">
        <f t="shared" si="1159"/>
        <v>2480.9152914615547</v>
      </c>
      <c r="OQ195" s="100">
        <f t="shared" si="1159"/>
        <v>2483.0417495871266</v>
      </c>
      <c r="OR195" s="100">
        <f t="shared" si="1159"/>
        <v>2395.2380200224538</v>
      </c>
      <c r="OS195" s="100">
        <f t="shared" si="1159"/>
        <v>1764.9524097672343</v>
      </c>
      <c r="OT195" s="100">
        <f t="shared" si="1159"/>
        <v>1734.3949631720971</v>
      </c>
      <c r="OU195" s="100">
        <f t="shared" si="1159"/>
        <v>1704.7217223973682</v>
      </c>
      <c r="OV195" s="100">
        <f t="shared" si="1159"/>
        <v>1675.8995698519514</v>
      </c>
      <c r="OW195" s="100">
        <f t="shared" si="1159"/>
        <v>1647.8966953351726</v>
      </c>
      <c r="OX195" s="100">
        <f t="shared" si="1159"/>
        <v>1620.6825635690902</v>
      </c>
      <c r="OY195" s="100">
        <f t="shared" si="1159"/>
        <v>1594.2278782939056</v>
      </c>
      <c r="OZ195" s="100">
        <f t="shared" si="1159"/>
        <v>1568.5045439001567</v>
      </c>
      <c r="PA195" s="100">
        <f t="shared" si="1159"/>
        <v>1543.4856253989192</v>
      </c>
      <c r="PB195" s="100">
        <f t="shared" si="1159"/>
        <v>1519.1453073860578</v>
      </c>
      <c r="PC195" s="100">
        <f t="shared" si="1159"/>
        <v>1495.4588525345523</v>
      </c>
      <c r="PD195" s="100">
        <f t="shared" si="1159"/>
        <v>1472.4025600466437</v>
      </c>
      <c r="PE195" s="100">
        <f t="shared" si="1159"/>
        <v>1449.953724411854</v>
      </c>
      <c r="PF195" s="100">
        <f t="shared" si="1159"/>
        <v>1428.0905947454046</v>
      </c>
      <c r="PG195" s="100">
        <f t="shared" si="1159"/>
        <v>937.86155661460566</v>
      </c>
      <c r="PH195" s="100">
        <f t="shared" si="1159"/>
        <v>924.02598977977482</v>
      </c>
      <c r="PI195" s="100"/>
      <c r="PJ195" s="100"/>
      <c r="PK195" s="100"/>
    </row>
    <row r="196" spans="1:427" x14ac:dyDescent="0.2">
      <c r="A196" s="92"/>
      <c r="B196" s="92"/>
      <c r="C196" s="92"/>
      <c r="D196" s="98"/>
      <c r="E196" s="98"/>
      <c r="F196" s="98"/>
      <c r="G196" s="98"/>
      <c r="H196" s="98"/>
      <c r="I196" s="98"/>
      <c r="J196" s="98"/>
      <c r="K196" s="98"/>
      <c r="L196" s="98"/>
      <c r="M196" s="98"/>
      <c r="N196" s="98"/>
      <c r="O196" s="98"/>
      <c r="P196" s="98"/>
      <c r="Q196" s="98"/>
      <c r="R196" s="98"/>
      <c r="S196" s="98"/>
      <c r="T196" s="98"/>
      <c r="U196" s="98"/>
      <c r="V196" s="98"/>
      <c r="W196" s="98"/>
      <c r="X196" s="98"/>
      <c r="Y196" s="98"/>
      <c r="Z196" s="98"/>
      <c r="AA196" s="98"/>
      <c r="AB196" s="98"/>
      <c r="AC196" s="98"/>
      <c r="AD196" s="98"/>
      <c r="AE196" s="98"/>
      <c r="AF196" s="98"/>
      <c r="AG196" s="98"/>
      <c r="AH196" s="98"/>
      <c r="AI196" s="98"/>
      <c r="AJ196" s="98"/>
      <c r="AK196" s="98"/>
      <c r="AL196" s="98"/>
      <c r="AM196" s="98"/>
      <c r="AN196" s="98"/>
      <c r="AO196" s="98"/>
      <c r="AP196" s="98"/>
      <c r="AQ196" s="98"/>
      <c r="AR196" s="98"/>
      <c r="AS196" s="98"/>
      <c r="AT196" s="98"/>
      <c r="AU196" s="98"/>
      <c r="AV196" s="98"/>
      <c r="AW196" s="98"/>
      <c r="AX196" s="98"/>
      <c r="AY196" s="98"/>
      <c r="AZ196" s="98"/>
      <c r="BA196" s="98"/>
      <c r="BB196" s="98"/>
      <c r="BC196" s="98"/>
      <c r="BD196" s="98"/>
      <c r="BE196" s="98"/>
      <c r="BF196" s="98"/>
      <c r="BG196" s="98"/>
      <c r="BH196" s="98"/>
      <c r="BI196" s="98"/>
      <c r="BJ196" s="98"/>
      <c r="BK196" s="98"/>
      <c r="BL196" s="98"/>
      <c r="BM196" s="98"/>
      <c r="BN196" s="98"/>
      <c r="BO196" s="98"/>
      <c r="BP196" s="98"/>
      <c r="BQ196" s="98"/>
      <c r="BR196" s="98"/>
      <c r="BS196" s="98"/>
      <c r="BT196" s="98"/>
      <c r="BU196" s="98"/>
      <c r="BV196" s="98"/>
      <c r="BW196" s="98"/>
      <c r="BX196" s="98"/>
      <c r="BY196" s="98">
        <v>28</v>
      </c>
      <c r="BZ196" s="98">
        <f t="shared" si="1100"/>
        <v>45136.484990376164</v>
      </c>
      <c r="CA196" s="98">
        <f t="shared" si="1101"/>
        <v>33256.327683369076</v>
      </c>
      <c r="CB196" s="98">
        <f t="shared" si="1102"/>
        <v>27809.41710248042</v>
      </c>
      <c r="CC196" s="98">
        <f t="shared" si="1103"/>
        <v>24801.418471926787</v>
      </c>
      <c r="CD196" s="98">
        <f t="shared" si="1104"/>
        <v>22361.412408055625</v>
      </c>
      <c r="CE196" s="98">
        <f t="shared" si="1105"/>
        <v>19275.98793613031</v>
      </c>
      <c r="CF196" s="98">
        <f t="shared" si="1106"/>
        <v>17675.966678171979</v>
      </c>
      <c r="CG196" s="98">
        <f t="shared" si="1107"/>
        <v>16316.637137045169</v>
      </c>
      <c r="CH196" s="98">
        <f t="shared" si="1108"/>
        <v>15148.353035773554</v>
      </c>
      <c r="CI196" s="98">
        <f t="shared" si="1109"/>
        <v>14134.035137215122</v>
      </c>
      <c r="CJ196" s="98">
        <f t="shared" si="1110"/>
        <v>13245.491388219732</v>
      </c>
      <c r="CK196" s="98">
        <f t="shared" si="1111"/>
        <v>11768.664409533423</v>
      </c>
      <c r="CL196" s="98">
        <f t="shared" si="1112"/>
        <v>11109.783397277584</v>
      </c>
      <c r="CM196" s="98">
        <f t="shared" si="1113"/>
        <v>10520.176375297609</v>
      </c>
      <c r="CN196" s="98">
        <f t="shared" si="1114"/>
        <v>9989.5452860722562</v>
      </c>
      <c r="CO196" s="98">
        <f t="shared" si="1115"/>
        <v>9509.5225005694883</v>
      </c>
      <c r="CP196" s="98">
        <f t="shared" si="1116"/>
        <v>9073.2417852223298</v>
      </c>
      <c r="CQ196" s="98">
        <f t="shared" si="1117"/>
        <v>8675.0180700688834</v>
      </c>
      <c r="CR196" s="98">
        <f t="shared" si="1118"/>
        <v>8675.0180700688834</v>
      </c>
      <c r="CS196" s="98">
        <f t="shared" si="1119"/>
        <v>8102.2299850478366</v>
      </c>
      <c r="CT196" s="98">
        <f t="shared" si="1120"/>
        <v>7843.1131998770898</v>
      </c>
      <c r="CU196" s="98">
        <f t="shared" si="1121"/>
        <v>7599.9571395519861</v>
      </c>
      <c r="CV196" s="98">
        <f t="shared" si="1122"/>
        <v>7371.339656034761</v>
      </c>
      <c r="CW196" s="98">
        <f t="shared" si="1123"/>
        <v>7156.0017415069415</v>
      </c>
      <c r="CX196" s="98">
        <f t="shared" si="1124"/>
        <v>6952.8249154875475</v>
      </c>
      <c r="CY196" s="98">
        <f t="shared" si="1125"/>
        <v>6760.812251370111</v>
      </c>
      <c r="CZ196" s="98">
        <f t="shared" si="1126"/>
        <v>6579.0723805599555</v>
      </c>
      <c r="DA196" s="98">
        <f t="shared" si="1127"/>
        <v>6406.8059457028294</v>
      </c>
      <c r="DB196" s="98">
        <f t="shared" si="1128"/>
        <v>6243.2940785062574</v>
      </c>
      <c r="DC196" s="98">
        <f t="shared" si="1129"/>
        <v>6087.8885593095556</v>
      </c>
      <c r="DD196" s="98">
        <f t="shared" si="1130"/>
        <v>5940.0033800435958</v>
      </c>
      <c r="DE196" s="98">
        <f t="shared" si="1131"/>
        <v>5799.107483436881</v>
      </c>
      <c r="DF196" s="98">
        <f t="shared" si="1132"/>
        <v>5664.7184922225424</v>
      </c>
      <c r="DG196" s="98">
        <f t="shared" si="1133"/>
        <v>5145.5927614058928</v>
      </c>
      <c r="DH196" s="98">
        <f t="shared" si="1134"/>
        <v>5031.5966410031024</v>
      </c>
      <c r="DI196" s="98">
        <f t="shared" si="1135"/>
        <v>4922.5272899317788</v>
      </c>
      <c r="DJ196" s="98">
        <f t="shared" si="1136"/>
        <v>4926.3206151078675</v>
      </c>
      <c r="DK196" s="98">
        <f t="shared" si="1137"/>
        <v>4762.9813169704285</v>
      </c>
      <c r="DL196" s="98">
        <f t="shared" si="1138"/>
        <v>4684.9029436988994</v>
      </c>
      <c r="DM196" s="98">
        <f t="shared" si="1139"/>
        <v>4609.0990657597604</v>
      </c>
      <c r="DN196" s="98">
        <f t="shared" si="1140"/>
        <v>4535.4841760438503</v>
      </c>
      <c r="DO196" s="98">
        <f t="shared" si="1141"/>
        <v>4463.9761074169783</v>
      </c>
      <c r="DP196" s="98">
        <f t="shared" si="1142"/>
        <v>4394.4959591710431</v>
      </c>
      <c r="DQ196" s="98">
        <f t="shared" si="1143"/>
        <v>4326.9680126386866</v>
      </c>
      <c r="DR196" s="98">
        <f t="shared" si="1144"/>
        <v>4261.3196388141696</v>
      </c>
      <c r="DS196" s="98">
        <f t="shared" si="1145"/>
        <v>3984.9505066383649</v>
      </c>
      <c r="DT196" s="98">
        <f t="shared" si="1146"/>
        <v>3925.9993193221908</v>
      </c>
      <c r="DU196" s="98">
        <f t="shared" si="1147"/>
        <v>3868.6423342353373</v>
      </c>
      <c r="DV196" s="98">
        <f t="shared" si="1148"/>
        <v>3812.8213738962318</v>
      </c>
      <c r="DW196" s="98">
        <f t="shared" si="1149"/>
        <v>3758.4807069759549</v>
      </c>
      <c r="DX196" s="98">
        <f t="shared" si="1150"/>
        <v>3705.5669499237174</v>
      </c>
      <c r="DY196" s="98">
        <f t="shared" si="1151"/>
        <v>3654.0289701446654</v>
      </c>
      <c r="DZ196" s="98">
        <f t="shared" si="1152"/>
        <v>3603.8177912109913</v>
      </c>
      <c r="EA196" s="98">
        <f t="shared" si="1153"/>
        <v>3554.88650047388</v>
      </c>
      <c r="EB196" s="98"/>
      <c r="EC196" s="98"/>
      <c r="ED196" s="98"/>
      <c r="EE196" s="98"/>
      <c r="EF196" s="98"/>
      <c r="EG196" s="98"/>
      <c r="EH196" s="98"/>
      <c r="EI196" s="98"/>
      <c r="EJ196" s="98"/>
      <c r="EK196" s="98"/>
      <c r="EL196" s="98"/>
      <c r="EM196" s="98"/>
      <c r="EN196" s="98"/>
      <c r="EO196" s="98"/>
      <c r="EP196" s="98"/>
      <c r="EU196" s="94"/>
      <c r="EV196" s="94"/>
      <c r="EW196" s="94"/>
      <c r="EX196" s="94"/>
      <c r="EY196" s="99"/>
      <c r="EZ196" s="99"/>
      <c r="FA196" s="99"/>
      <c r="FB196" s="99"/>
      <c r="FC196" s="99"/>
      <c r="FD196" s="99"/>
      <c r="FE196" s="99"/>
      <c r="FF196" s="99"/>
      <c r="FG196" s="99"/>
      <c r="FH196" s="99"/>
      <c r="FI196" s="99"/>
      <c r="FJ196" s="99"/>
      <c r="FK196" s="99"/>
      <c r="FL196" s="99"/>
      <c r="FM196" s="99"/>
      <c r="FN196" s="99"/>
      <c r="FO196" s="99"/>
      <c r="FP196" s="99"/>
      <c r="FQ196" s="99"/>
      <c r="FR196" s="99"/>
      <c r="FS196" s="99"/>
      <c r="FT196" s="99"/>
      <c r="FU196" s="99"/>
      <c r="FV196" s="99"/>
      <c r="FW196" s="99"/>
      <c r="FX196" s="99"/>
      <c r="FY196" s="99"/>
      <c r="FZ196" s="99"/>
      <c r="GA196" s="99"/>
      <c r="GB196" s="99"/>
      <c r="GC196" s="99"/>
      <c r="GD196" s="99"/>
      <c r="GE196" s="99"/>
      <c r="GF196" s="99"/>
      <c r="GG196" s="99"/>
      <c r="GH196" s="99"/>
      <c r="GI196" s="99"/>
      <c r="GJ196" s="99"/>
      <c r="GK196" s="99"/>
      <c r="GL196" s="99"/>
      <c r="GM196" s="99"/>
      <c r="GN196" s="99"/>
      <c r="GO196" s="99"/>
      <c r="GP196" s="99"/>
      <c r="GQ196" s="99"/>
      <c r="GR196" s="99"/>
      <c r="GS196" s="99"/>
      <c r="GT196" s="99"/>
      <c r="GU196" s="99"/>
      <c r="GV196" s="99"/>
      <c r="GW196" s="99"/>
      <c r="GX196" s="99"/>
      <c r="GY196" s="99"/>
      <c r="GZ196" s="99"/>
      <c r="HA196" s="99"/>
      <c r="HB196" s="99"/>
      <c r="HC196" s="99"/>
      <c r="HD196" s="99"/>
      <c r="HE196" s="99"/>
      <c r="HF196" s="99"/>
      <c r="HG196" s="99"/>
      <c r="HH196" s="99"/>
      <c r="HI196" s="99"/>
      <c r="HJ196" s="99"/>
      <c r="HK196" s="99"/>
      <c r="HL196" s="99"/>
      <c r="HM196" s="99"/>
      <c r="HN196" s="99"/>
      <c r="HO196" s="99"/>
      <c r="HP196" s="99"/>
      <c r="HQ196" s="99"/>
      <c r="HR196" s="99"/>
      <c r="HS196" s="99"/>
      <c r="HT196" s="99"/>
      <c r="HU196" s="99"/>
      <c r="HV196" s="99">
        <v>28</v>
      </c>
      <c r="HW196" s="99">
        <f t="shared" ref="HW196:JX196" si="1160">EY96*HW166</f>
        <v>42879.660740857355</v>
      </c>
      <c r="HX196" s="99">
        <f t="shared" si="1160"/>
        <v>29930.694915032171</v>
      </c>
      <c r="HY196" s="99">
        <f t="shared" si="1160"/>
        <v>24882.11003906143</v>
      </c>
      <c r="HZ196" s="99">
        <f t="shared" si="1160"/>
        <v>22190.742843302916</v>
      </c>
      <c r="IA196" s="99">
        <f t="shared" si="1160"/>
        <v>20007.579522997137</v>
      </c>
      <c r="IB196" s="99">
        <f t="shared" si="1160"/>
        <v>17134.211498782501</v>
      </c>
      <c r="IC196" s="99">
        <f t="shared" si="1160"/>
        <v>15711.970380597315</v>
      </c>
      <c r="ID196" s="99">
        <f t="shared" si="1160"/>
        <v>14503.677455151263</v>
      </c>
      <c r="IE196" s="99">
        <f t="shared" si="1160"/>
        <v>13465.202698465382</v>
      </c>
      <c r="IF196" s="99">
        <f t="shared" si="1160"/>
        <v>12563.586788635665</v>
      </c>
      <c r="IG196" s="99">
        <f t="shared" si="1160"/>
        <v>11773.770122861984</v>
      </c>
      <c r="IH196" s="99">
        <f t="shared" si="1160"/>
        <v>9691.8412784392895</v>
      </c>
      <c r="II196" s="99">
        <f t="shared" si="1160"/>
        <v>9149.2333859933042</v>
      </c>
      <c r="IJ196" s="99">
        <f t="shared" si="1160"/>
        <v>8663.6746620097965</v>
      </c>
      <c r="IK196" s="99">
        <f t="shared" si="1160"/>
        <v>8226.6843532359762</v>
      </c>
      <c r="IL196" s="99">
        <f t="shared" si="1160"/>
        <v>7831.3714710572249</v>
      </c>
      <c r="IM196" s="99">
        <f t="shared" si="1160"/>
        <v>7472.081470183095</v>
      </c>
      <c r="IN196" s="99">
        <f t="shared" si="1160"/>
        <v>7144.1325282920216</v>
      </c>
      <c r="IO196" s="99">
        <f t="shared" si="1160"/>
        <v>7144.1325282920216</v>
      </c>
      <c r="IP196" s="99">
        <f t="shared" si="1160"/>
        <v>6672.424693568807</v>
      </c>
      <c r="IQ196" s="99">
        <f t="shared" si="1160"/>
        <v>6459.0343998987801</v>
      </c>
      <c r="IR196" s="99">
        <f t="shared" si="1160"/>
        <v>6258.788232572223</v>
      </c>
      <c r="IS196" s="99">
        <f t="shared" si="1160"/>
        <v>6070.5150108521557</v>
      </c>
      <c r="IT196" s="99">
        <f t="shared" si="1160"/>
        <v>5893.1779047704222</v>
      </c>
      <c r="IU196" s="99">
        <f t="shared" si="1160"/>
        <v>5725.8558127544511</v>
      </c>
      <c r="IV196" s="99">
        <f t="shared" si="1160"/>
        <v>5567.7277364224447</v>
      </c>
      <c r="IW196" s="99">
        <f t="shared" si="1160"/>
        <v>5418.0596075199637</v>
      </c>
      <c r="IX196" s="99">
        <f t="shared" si="1160"/>
        <v>5276.1931317552717</v>
      </c>
      <c r="IY196" s="99">
        <f t="shared" si="1160"/>
        <v>5141.5362999463296</v>
      </c>
      <c r="IZ196" s="99">
        <f t="shared" si="1160"/>
        <v>5013.555284137281</v>
      </c>
      <c r="JA196" s="99">
        <f t="shared" si="1160"/>
        <v>4891.7674894476668</v>
      </c>
      <c r="JB196" s="99">
        <f t="shared" si="1160"/>
        <v>4775.7355745950781</v>
      </c>
      <c r="JC196" s="99">
        <f t="shared" si="1160"/>
        <v>4665.0622877126816</v>
      </c>
      <c r="JD196" s="99">
        <f t="shared" si="1160"/>
        <v>3908.0451352449813</v>
      </c>
      <c r="JE196" s="99">
        <f t="shared" si="1160"/>
        <v>3821.4658032934954</v>
      </c>
      <c r="JF196" s="99">
        <f t="shared" si="1160"/>
        <v>3738.6283214671735</v>
      </c>
      <c r="JG196" s="99">
        <f t="shared" si="1160"/>
        <v>3741.5093279300258</v>
      </c>
      <c r="JH196" s="99">
        <f t="shared" si="1160"/>
        <v>3617.4541647876667</v>
      </c>
      <c r="JI196" s="99">
        <f t="shared" si="1160"/>
        <v>3558.15413445486</v>
      </c>
      <c r="JJ196" s="99">
        <f t="shared" si="1160"/>
        <v>3500.5815689314636</v>
      </c>
      <c r="JK196" s="99">
        <f t="shared" si="1160"/>
        <v>3444.6715261092531</v>
      </c>
      <c r="JL196" s="99">
        <f t="shared" si="1160"/>
        <v>3390.3616005698568</v>
      </c>
      <c r="JM196" s="99">
        <f t="shared" si="1160"/>
        <v>3337.5918677248424</v>
      </c>
      <c r="JN196" s="99">
        <f t="shared" si="1160"/>
        <v>3286.3048197255844</v>
      </c>
      <c r="JO196" s="99">
        <f t="shared" si="1160"/>
        <v>3236.4452953019004</v>
      </c>
      <c r="JP196" s="99">
        <f t="shared" si="1160"/>
        <v>2390.9703039830192</v>
      </c>
      <c r="JQ196" s="99">
        <f t="shared" si="1160"/>
        <v>2355.5995915933145</v>
      </c>
      <c r="JR196" s="99">
        <f t="shared" si="1160"/>
        <v>2321.1854005412024</v>
      </c>
      <c r="JS196" s="99">
        <f t="shared" si="1160"/>
        <v>2287.6928243377392</v>
      </c>
      <c r="JT196" s="99">
        <f t="shared" si="1160"/>
        <v>2255.0884241855729</v>
      </c>
      <c r="JU196" s="99">
        <f t="shared" si="1160"/>
        <v>2223.3401699542305</v>
      </c>
      <c r="JV196" s="99">
        <f t="shared" si="1160"/>
        <v>2192.4173820867995</v>
      </c>
      <c r="JW196" s="99">
        <f t="shared" si="1160"/>
        <v>2162.2906747265947</v>
      </c>
      <c r="JX196" s="99">
        <f t="shared" si="1160"/>
        <v>2132.9319002843281</v>
      </c>
      <c r="JY196" s="99"/>
      <c r="JZ196" s="99"/>
      <c r="KA196" s="99"/>
      <c r="KI196" s="100"/>
      <c r="KJ196" s="100"/>
      <c r="KK196" s="100"/>
      <c r="KL196" s="100"/>
      <c r="KM196" s="100"/>
      <c r="KN196" s="100"/>
      <c r="KO196" s="100"/>
      <c r="KP196" s="100"/>
      <c r="KQ196" s="100"/>
      <c r="KR196" s="100"/>
      <c r="KS196" s="100"/>
      <c r="KT196" s="100"/>
      <c r="KU196" s="100"/>
      <c r="KV196" s="100"/>
      <c r="KW196" s="100"/>
      <c r="KX196" s="100"/>
      <c r="KY196" s="100"/>
      <c r="KZ196" s="100"/>
      <c r="LA196" s="100"/>
      <c r="LB196" s="100"/>
      <c r="LC196" s="100"/>
      <c r="LD196" s="100"/>
      <c r="LE196" s="100"/>
      <c r="LF196" s="100"/>
      <c r="LG196" s="100"/>
      <c r="LH196" s="100"/>
      <c r="LI196" s="100"/>
      <c r="LJ196" s="100"/>
      <c r="LK196" s="100"/>
      <c r="LL196" s="100"/>
      <c r="LM196" s="100"/>
      <c r="LN196" s="100"/>
      <c r="LO196" s="100"/>
      <c r="LP196" s="100"/>
      <c r="LQ196" s="100"/>
      <c r="LR196" s="100"/>
      <c r="LS196" s="100"/>
      <c r="LT196" s="100"/>
      <c r="LU196" s="100"/>
      <c r="LV196" s="100"/>
      <c r="LW196" s="100"/>
      <c r="LX196" s="100"/>
      <c r="LY196" s="100"/>
      <c r="LZ196" s="100"/>
      <c r="MA196" s="100"/>
      <c r="MB196" s="100"/>
      <c r="MC196" s="100"/>
      <c r="MD196" s="100"/>
      <c r="ME196" s="100"/>
      <c r="MF196" s="100"/>
      <c r="MG196" s="100"/>
      <c r="MH196" s="100"/>
      <c r="MI196" s="100"/>
      <c r="MJ196" s="100"/>
      <c r="MK196" s="100"/>
      <c r="ML196" s="100"/>
      <c r="MM196" s="100"/>
      <c r="MN196" s="100"/>
      <c r="MO196" s="100"/>
      <c r="MP196" s="100"/>
      <c r="MQ196" s="100"/>
      <c r="MR196" s="100"/>
      <c r="MS196" s="100"/>
      <c r="MT196" s="100"/>
      <c r="MU196" s="100"/>
      <c r="MV196" s="100"/>
      <c r="MW196" s="100"/>
      <c r="MX196" s="100"/>
      <c r="MY196" s="100"/>
      <c r="MZ196" s="100"/>
      <c r="NA196" s="100"/>
      <c r="NB196" s="100"/>
      <c r="NC196" s="100"/>
      <c r="ND196" s="100"/>
      <c r="NE196" s="100"/>
      <c r="NF196" s="100">
        <v>28</v>
      </c>
      <c r="NG196" s="100">
        <f t="shared" ref="NG196:PH196" si="1161">KI130*NG166</f>
        <v>26913.961536194514</v>
      </c>
      <c r="NH196" s="100">
        <f t="shared" si="1161"/>
        <v>18602.76013536187</v>
      </c>
      <c r="NI196" s="100">
        <f t="shared" si="1161"/>
        <v>14303.635089500185</v>
      </c>
      <c r="NJ196" s="100">
        <f t="shared" si="1161"/>
        <v>12734.702818049107</v>
      </c>
      <c r="NK196" s="100">
        <f t="shared" si="1161"/>
        <v>11462.061933018565</v>
      </c>
      <c r="NL196" s="100">
        <f t="shared" si="1161"/>
        <v>8924.0278661850534</v>
      </c>
      <c r="NM196" s="100">
        <f t="shared" si="1161"/>
        <v>8169.0263663363967</v>
      </c>
      <c r="NN196" s="100">
        <f t="shared" si="1161"/>
        <v>7527.6230326326531</v>
      </c>
      <c r="NO196" s="100">
        <f t="shared" si="1161"/>
        <v>6976.3864973779137</v>
      </c>
      <c r="NP196" s="100">
        <f t="shared" si="1161"/>
        <v>6497.816613118086</v>
      </c>
      <c r="NQ196" s="100">
        <f t="shared" si="1161"/>
        <v>6078.6076839234456</v>
      </c>
      <c r="NR196" s="100">
        <f t="shared" si="1161"/>
        <v>4281.3591523285386</v>
      </c>
      <c r="NS196" s="100">
        <f t="shared" si="1161"/>
        <v>4034.5277099805171</v>
      </c>
      <c r="NT196" s="100">
        <f t="shared" si="1161"/>
        <v>3813.6597875591792</v>
      </c>
      <c r="NU196" s="100">
        <f t="shared" si="1161"/>
        <v>3614.8957079657043</v>
      </c>
      <c r="NV196" s="100">
        <f t="shared" si="1161"/>
        <v>3435.0993122685691</v>
      </c>
      <c r="NW196" s="100">
        <f t="shared" si="1161"/>
        <v>3271.6971595367986</v>
      </c>
      <c r="NX196" s="100">
        <f t="shared" si="1161"/>
        <v>3122.5585049971887</v>
      </c>
      <c r="NY196" s="100">
        <f t="shared" si="1161"/>
        <v>3122.5585049971887</v>
      </c>
      <c r="NZ196" s="100">
        <f t="shared" si="1161"/>
        <v>2908.0630859396183</v>
      </c>
      <c r="OA196" s="100">
        <f t="shared" si="1161"/>
        <v>2811.0386872686313</v>
      </c>
      <c r="OB196" s="100">
        <f t="shared" si="1161"/>
        <v>2719.9962375050472</v>
      </c>
      <c r="OC196" s="100">
        <f t="shared" si="1161"/>
        <v>2634.4027194443611</v>
      </c>
      <c r="OD196" s="100">
        <f t="shared" si="1161"/>
        <v>2553.7862604080906</v>
      </c>
      <c r="OE196" s="100">
        <f t="shared" si="1161"/>
        <v>2477.7276569939872</v>
      </c>
      <c r="OF196" s="100">
        <f t="shared" si="1161"/>
        <v>2405.8532638712272</v>
      </c>
      <c r="OG196" s="100">
        <f t="shared" si="1161"/>
        <v>2337.8289985726183</v>
      </c>
      <c r="OH196" s="100">
        <f t="shared" si="1161"/>
        <v>2273.3552642000059</v>
      </c>
      <c r="OI196" s="100">
        <f t="shared" si="1161"/>
        <v>2212.1626309418261</v>
      </c>
      <c r="OJ196" s="100">
        <f t="shared" si="1161"/>
        <v>2154.0081479057485</v>
      </c>
      <c r="OK196" s="100">
        <f t="shared" si="1161"/>
        <v>2098.6721809381575</v>
      </c>
      <c r="OL196" s="100">
        <f t="shared" si="1161"/>
        <v>2045.9556912977146</v>
      </c>
      <c r="OM196" s="100">
        <f t="shared" si="1161"/>
        <v>1995.6778853786861</v>
      </c>
      <c r="ON196" s="100">
        <f t="shared" si="1161"/>
        <v>1298.4494519894502</v>
      </c>
      <c r="OO196" s="100">
        <f t="shared" si="1161"/>
        <v>1267.8629477170791</v>
      </c>
      <c r="OP196" s="100">
        <f t="shared" si="1161"/>
        <v>1238.6009079807461</v>
      </c>
      <c r="OQ196" s="100">
        <f t="shared" si="1161"/>
        <v>1239.6185693056602</v>
      </c>
      <c r="OR196" s="100">
        <f t="shared" si="1161"/>
        <v>1195.8014293999179</v>
      </c>
      <c r="OS196" s="100">
        <f t="shared" si="1161"/>
        <v>1174.8585361380588</v>
      </c>
      <c r="OT196" s="100">
        <f t="shared" si="1161"/>
        <v>1154.5272390072973</v>
      </c>
      <c r="OU196" s="100">
        <f t="shared" si="1161"/>
        <v>1134.7845424689874</v>
      </c>
      <c r="OV196" s="100">
        <f t="shared" si="1161"/>
        <v>1115.6083493727922</v>
      </c>
      <c r="OW196" s="100">
        <f t="shared" si="1161"/>
        <v>1096.9774411509693</v>
      </c>
      <c r="OX196" s="100">
        <f t="shared" si="1161"/>
        <v>1078.8714551019359</v>
      </c>
      <c r="OY196" s="100">
        <f t="shared" si="1161"/>
        <v>1061.2708595271242</v>
      </c>
      <c r="OZ196" s="100">
        <f t="shared" si="1161"/>
        <v>870.13077279287211</v>
      </c>
      <c r="PA196" s="100">
        <f t="shared" si="1161"/>
        <v>856.25975728759158</v>
      </c>
      <c r="PB196" s="100">
        <f t="shared" si="1161"/>
        <v>842.76500264150206</v>
      </c>
      <c r="PC196" s="100">
        <f t="shared" si="1161"/>
        <v>829.63277599399726</v>
      </c>
      <c r="PD196" s="100">
        <f t="shared" si="1161"/>
        <v>816.84992195492532</v>
      </c>
      <c r="PE196" s="100">
        <f t="shared" si="1161"/>
        <v>804.40383937547392</v>
      </c>
      <c r="PF196" s="100">
        <f t="shared" si="1161"/>
        <v>792.28245848645327</v>
      </c>
      <c r="PG196" s="100">
        <f t="shared" si="1161"/>
        <v>780.47421851738432</v>
      </c>
      <c r="PH196" s="100">
        <f t="shared" si="1161"/>
        <v>768.9680458830486</v>
      </c>
      <c r="PI196" s="100"/>
      <c r="PJ196" s="100"/>
      <c r="PK196" s="100"/>
    </row>
    <row r="197" spans="1:427" x14ac:dyDescent="0.2">
      <c r="A197" s="92"/>
      <c r="B197" s="92"/>
      <c r="C197" s="92"/>
      <c r="D197" s="98"/>
      <c r="E197" s="98"/>
      <c r="F197" s="98"/>
      <c r="G197" s="98"/>
      <c r="H197" s="98"/>
      <c r="I197" s="98"/>
      <c r="J197" s="98"/>
      <c r="K197" s="98"/>
      <c r="L197" s="98"/>
      <c r="M197" s="98"/>
      <c r="N197" s="98"/>
      <c r="O197" s="98"/>
      <c r="P197" s="98"/>
      <c r="Q197" s="98"/>
      <c r="R197" s="98"/>
      <c r="S197" s="98"/>
      <c r="T197" s="98"/>
      <c r="U197" s="98"/>
      <c r="V197" s="98"/>
      <c r="W197" s="98"/>
      <c r="X197" s="98"/>
      <c r="Y197" s="98"/>
      <c r="Z197" s="98"/>
      <c r="AA197" s="98"/>
      <c r="AB197" s="98"/>
      <c r="AC197" s="98"/>
      <c r="AD197" s="98"/>
      <c r="AE197" s="98"/>
      <c r="AF197" s="98"/>
      <c r="AG197" s="98"/>
      <c r="AH197" s="98"/>
      <c r="AI197" s="98"/>
      <c r="AJ197" s="98"/>
      <c r="AK197" s="98"/>
      <c r="AL197" s="98"/>
      <c r="AM197" s="98"/>
      <c r="AN197" s="98"/>
      <c r="AO197" s="98"/>
      <c r="AP197" s="98"/>
      <c r="AQ197" s="98"/>
      <c r="AR197" s="98"/>
      <c r="AS197" s="98"/>
      <c r="AT197" s="98"/>
      <c r="AU197" s="98"/>
      <c r="AV197" s="98"/>
      <c r="AW197" s="98"/>
      <c r="AX197" s="98"/>
      <c r="AY197" s="98"/>
      <c r="AZ197" s="98"/>
      <c r="BA197" s="98"/>
      <c r="BB197" s="98"/>
      <c r="BC197" s="98"/>
      <c r="BD197" s="98"/>
      <c r="BE197" s="98"/>
      <c r="BF197" s="98"/>
      <c r="BG197" s="98"/>
      <c r="BH197" s="98"/>
      <c r="BI197" s="98"/>
      <c r="BJ197" s="98"/>
      <c r="BK197" s="98"/>
      <c r="BL197" s="98"/>
      <c r="BM197" s="98"/>
      <c r="BN197" s="98"/>
      <c r="BO197" s="98"/>
      <c r="BP197" s="98"/>
      <c r="BQ197" s="98"/>
      <c r="BR197" s="98"/>
      <c r="BS197" s="98"/>
      <c r="BT197" s="98"/>
      <c r="BU197" s="98"/>
      <c r="BV197" s="98"/>
      <c r="BW197" s="98"/>
      <c r="BX197" s="98"/>
      <c r="BY197" s="98">
        <v>29</v>
      </c>
      <c r="BZ197" s="98">
        <f t="shared" si="1100"/>
        <v>42641.579523055727</v>
      </c>
      <c r="CA197" s="98">
        <f t="shared" si="1101"/>
        <v>29759.356906238729</v>
      </c>
      <c r="CB197" s="98">
        <f t="shared" si="1102"/>
        <v>24745.567905927786</v>
      </c>
      <c r="CC197" s="98">
        <f t="shared" si="1103"/>
        <v>22075.294584313415</v>
      </c>
      <c r="CD197" s="98">
        <f t="shared" si="1104"/>
        <v>19909.322292396264</v>
      </c>
      <c r="CE197" s="98">
        <f t="shared" si="1105"/>
        <v>16841.679254875959</v>
      </c>
      <c r="CF197" s="98">
        <f t="shared" si="1106"/>
        <v>15447.778914436331</v>
      </c>
      <c r="CG197" s="98">
        <f t="shared" si="1107"/>
        <v>14263.254759788722</v>
      </c>
      <c r="CH197" s="98">
        <f t="shared" si="1108"/>
        <v>13244.928375901911</v>
      </c>
      <c r="CI197" s="98">
        <f t="shared" si="1109"/>
        <v>12360.562245007231</v>
      </c>
      <c r="CJ197" s="98">
        <f t="shared" si="1110"/>
        <v>11585.648875763854</v>
      </c>
      <c r="CK197" s="98">
        <f t="shared" si="1111"/>
        <v>10901.252232088424</v>
      </c>
      <c r="CL197" s="98">
        <f t="shared" si="1112"/>
        <v>10292.525749564442</v>
      </c>
      <c r="CM197" s="98">
        <f t="shared" si="1113"/>
        <v>9254.1216009507625</v>
      </c>
      <c r="CN197" s="98">
        <f t="shared" si="1114"/>
        <v>8788.4969332942346</v>
      </c>
      <c r="CO197" s="98">
        <f t="shared" si="1115"/>
        <v>8367.1949806227512</v>
      </c>
      <c r="CP197" s="98">
        <f t="shared" si="1116"/>
        <v>7984.2110333104738</v>
      </c>
      <c r="CQ197" s="98">
        <f t="shared" si="1117"/>
        <v>7634.5722962669261</v>
      </c>
      <c r="CR197" s="98">
        <f t="shared" si="1118"/>
        <v>7634.5722962669261</v>
      </c>
      <c r="CS197" s="98">
        <f t="shared" si="1119"/>
        <v>7131.5306932873154</v>
      </c>
      <c r="CT197" s="98">
        <f t="shared" si="1120"/>
        <v>6903.9252628865561</v>
      </c>
      <c r="CU197" s="98">
        <f t="shared" si="1121"/>
        <v>6690.3159870630152</v>
      </c>
      <c r="CV197" s="98">
        <f t="shared" si="1122"/>
        <v>6489.4574309580057</v>
      </c>
      <c r="CW197" s="98">
        <f t="shared" si="1123"/>
        <v>6300.2468854871604</v>
      </c>
      <c r="CX197" s="98">
        <f t="shared" si="1124"/>
        <v>6121.7045974490593</v>
      </c>
      <c r="CY197" s="98">
        <f t="shared" si="1125"/>
        <v>5952.9571803771105</v>
      </c>
      <c r="CZ197" s="98">
        <f t="shared" si="1126"/>
        <v>5793.2236277366574</v>
      </c>
      <c r="DA197" s="98">
        <f t="shared" si="1127"/>
        <v>5641.8034666128333</v>
      </c>
      <c r="DB197" s="98">
        <f t="shared" si="1128"/>
        <v>5498.0666809464747</v>
      </c>
      <c r="DC197" s="98">
        <f t="shared" si="1129"/>
        <v>5361.44510473637</v>
      </c>
      <c r="DD197" s="98">
        <f t="shared" si="1130"/>
        <v>5231.4250419756872</v>
      </c>
      <c r="DE197" s="98">
        <f t="shared" si="1131"/>
        <v>5107.5409148409999</v>
      </c>
      <c r="DF197" s="98">
        <f t="shared" si="1132"/>
        <v>4989.369777385713</v>
      </c>
      <c r="DG197" s="98">
        <f t="shared" si="1133"/>
        <v>4876.5265606725789</v>
      </c>
      <c r="DH197" s="98">
        <f t="shared" si="1134"/>
        <v>4768.6599384187584</v>
      </c>
      <c r="DI197" s="98">
        <f t="shared" si="1135"/>
        <v>4665.4487209830295</v>
      </c>
      <c r="DJ197" s="98">
        <f t="shared" si="1136"/>
        <v>4233.1398444946517</v>
      </c>
      <c r="DK197" s="98">
        <f t="shared" si="1137"/>
        <v>4092.9038381091677</v>
      </c>
      <c r="DL197" s="98">
        <f t="shared" si="1138"/>
        <v>4025.8697499379168</v>
      </c>
      <c r="DM197" s="98">
        <f t="shared" si="1139"/>
        <v>3960.7886111425755</v>
      </c>
      <c r="DN197" s="98">
        <f t="shared" si="1140"/>
        <v>3897.5868694969572</v>
      </c>
      <c r="DO197" s="98">
        <f t="shared" si="1141"/>
        <v>3836.1938645636524</v>
      </c>
      <c r="DP197" s="98">
        <f t="shared" si="1142"/>
        <v>3776.5417611045996</v>
      </c>
      <c r="DQ197" s="98">
        <f t="shared" si="1143"/>
        <v>3718.5654736524389</v>
      </c>
      <c r="DR197" s="98">
        <f t="shared" si="1144"/>
        <v>3662.2025846217052</v>
      </c>
      <c r="DS197" s="98">
        <f t="shared" si="1145"/>
        <v>3607.3932579199181</v>
      </c>
      <c r="DT197" s="98">
        <f t="shared" si="1146"/>
        <v>3554.0801496659874</v>
      </c>
      <c r="DU197" s="98">
        <f t="shared" si="1147"/>
        <v>3502.2083173270071</v>
      </c>
      <c r="DV197" s="98">
        <f t="shared" si="1148"/>
        <v>2538.0331825999501</v>
      </c>
      <c r="DW197" s="98">
        <f t="shared" si="1149"/>
        <v>2501.8971831210092</v>
      </c>
      <c r="DX197" s="98">
        <f t="shared" si="1150"/>
        <v>2466.7096725679862</v>
      </c>
      <c r="DY197" s="98">
        <f t="shared" si="1151"/>
        <v>2432.4366477406256</v>
      </c>
      <c r="DZ197" s="98">
        <f t="shared" si="1152"/>
        <v>2399.0455421262936</v>
      </c>
      <c r="EA197" s="98">
        <f t="shared" si="1153"/>
        <v>2366.5051639653529</v>
      </c>
      <c r="EB197" s="98"/>
      <c r="EC197" s="98"/>
      <c r="ED197" s="98"/>
      <c r="EE197" s="98"/>
      <c r="EF197" s="98"/>
      <c r="EG197" s="98"/>
      <c r="EH197" s="98"/>
      <c r="EI197" s="98"/>
      <c r="EJ197" s="98"/>
      <c r="EK197" s="98"/>
      <c r="EL197" s="98"/>
      <c r="EM197" s="98"/>
      <c r="EN197" s="98"/>
      <c r="EO197" s="98"/>
      <c r="EP197" s="98"/>
      <c r="EU197" s="94"/>
      <c r="EV197" s="94"/>
      <c r="EW197" s="94"/>
      <c r="EX197" s="94"/>
      <c r="EY197" s="99"/>
      <c r="EZ197" s="99"/>
      <c r="FA197" s="99"/>
      <c r="FB197" s="99"/>
      <c r="FC197" s="99"/>
      <c r="FD197" s="99"/>
      <c r="FE197" s="99"/>
      <c r="FF197" s="99"/>
      <c r="FG197" s="99"/>
      <c r="FH197" s="99"/>
      <c r="FI197" s="99"/>
      <c r="FJ197" s="99"/>
      <c r="FK197" s="99"/>
      <c r="FL197" s="99"/>
      <c r="FM197" s="99"/>
      <c r="FN197" s="99"/>
      <c r="FO197" s="99"/>
      <c r="FP197" s="99"/>
      <c r="FQ197" s="99"/>
      <c r="FR197" s="99"/>
      <c r="FS197" s="99"/>
      <c r="FT197" s="99"/>
      <c r="FU197" s="99"/>
      <c r="FV197" s="99"/>
      <c r="FW197" s="99"/>
      <c r="FX197" s="99"/>
      <c r="FY197" s="99"/>
      <c r="FZ197" s="99"/>
      <c r="GA197" s="99"/>
      <c r="GB197" s="99"/>
      <c r="GC197" s="99"/>
      <c r="GD197" s="99"/>
      <c r="GE197" s="99"/>
      <c r="GF197" s="99"/>
      <c r="GG197" s="99"/>
      <c r="GH197" s="99"/>
      <c r="GI197" s="99"/>
      <c r="GJ197" s="99"/>
      <c r="GK197" s="99"/>
      <c r="GL197" s="99"/>
      <c r="GM197" s="99"/>
      <c r="GN197" s="99"/>
      <c r="GO197" s="99"/>
      <c r="GP197" s="99"/>
      <c r="GQ197" s="99"/>
      <c r="GR197" s="99"/>
      <c r="GS197" s="99"/>
      <c r="GT197" s="99"/>
      <c r="GU197" s="99"/>
      <c r="GV197" s="99"/>
      <c r="GW197" s="99"/>
      <c r="GX197" s="99"/>
      <c r="GY197" s="99"/>
      <c r="GZ197" s="99"/>
      <c r="HA197" s="99"/>
      <c r="HB197" s="99"/>
      <c r="HC197" s="99"/>
      <c r="HD197" s="99"/>
      <c r="HE197" s="99"/>
      <c r="HF197" s="99"/>
      <c r="HG197" s="99"/>
      <c r="HH197" s="99"/>
      <c r="HI197" s="99"/>
      <c r="HJ197" s="99"/>
      <c r="HK197" s="99"/>
      <c r="HL197" s="99"/>
      <c r="HM197" s="99"/>
      <c r="HN197" s="99"/>
      <c r="HO197" s="99"/>
      <c r="HP197" s="99"/>
      <c r="HQ197" s="99"/>
      <c r="HR197" s="99"/>
      <c r="HS197" s="99"/>
      <c r="HT197" s="99"/>
      <c r="HU197" s="99"/>
      <c r="HV197" s="99">
        <v>29</v>
      </c>
      <c r="HW197" s="99">
        <f t="shared" ref="HW197:JX197" si="1162">EY97*HW167</f>
        <v>38152.992204839335</v>
      </c>
      <c r="HX197" s="99">
        <f t="shared" si="1162"/>
        <v>26452.761694434426</v>
      </c>
      <c r="HY197" s="99">
        <f t="shared" si="1162"/>
        <v>20378.702981352293</v>
      </c>
      <c r="HZ197" s="99">
        <f t="shared" si="1162"/>
        <v>18179.654363552225</v>
      </c>
      <c r="IA197" s="99">
        <f t="shared" si="1162"/>
        <v>16395.912476091038</v>
      </c>
      <c r="IB197" s="99">
        <f t="shared" si="1162"/>
        <v>12791.148801171612</v>
      </c>
      <c r="IC197" s="99">
        <f t="shared" si="1162"/>
        <v>11732.490314761768</v>
      </c>
      <c r="ID197" s="99">
        <f t="shared" si="1162"/>
        <v>10832.85171629523</v>
      </c>
      <c r="IE197" s="99">
        <f t="shared" si="1162"/>
        <v>10059.439272836893</v>
      </c>
      <c r="IF197" s="99">
        <f t="shared" si="1162"/>
        <v>9387.7687936763778</v>
      </c>
      <c r="IG197" s="99">
        <f t="shared" si="1162"/>
        <v>8799.2269942510266</v>
      </c>
      <c r="IH197" s="99">
        <f t="shared" si="1162"/>
        <v>8279.432075003866</v>
      </c>
      <c r="II197" s="99">
        <f t="shared" si="1162"/>
        <v>7817.1081642261579</v>
      </c>
      <c r="IJ197" s="99">
        <f t="shared" si="1162"/>
        <v>5552.472960570457</v>
      </c>
      <c r="IK197" s="99">
        <f t="shared" si="1162"/>
        <v>5273.0981599765419</v>
      </c>
      <c r="IL197" s="99">
        <f t="shared" si="1162"/>
        <v>5020.3169883736509</v>
      </c>
      <c r="IM197" s="99">
        <f t="shared" si="1162"/>
        <v>4790.5266199862845</v>
      </c>
      <c r="IN197" s="99">
        <f t="shared" si="1162"/>
        <v>4580.7433777601555</v>
      </c>
      <c r="IO197" s="99">
        <f t="shared" si="1162"/>
        <v>4580.7433777601555</v>
      </c>
      <c r="IP197" s="99">
        <f t="shared" si="1162"/>
        <v>4278.9184159723891</v>
      </c>
      <c r="IQ197" s="99">
        <f t="shared" si="1162"/>
        <v>4142.3551577319331</v>
      </c>
      <c r="IR197" s="99">
        <f t="shared" si="1162"/>
        <v>4014.1895922378094</v>
      </c>
      <c r="IS197" s="99">
        <f t="shared" si="1162"/>
        <v>3893.6744585748038</v>
      </c>
      <c r="IT197" s="99">
        <f t="shared" si="1162"/>
        <v>3780.1481312922965</v>
      </c>
      <c r="IU197" s="99">
        <f t="shared" si="1162"/>
        <v>3673.0227584694353</v>
      </c>
      <c r="IV197" s="99">
        <f t="shared" si="1162"/>
        <v>3571.7743082262664</v>
      </c>
      <c r="IW197" s="99">
        <f t="shared" si="1162"/>
        <v>3475.9341766419943</v>
      </c>
      <c r="IX197" s="99">
        <f t="shared" si="1162"/>
        <v>3385.0820799677003</v>
      </c>
      <c r="IY197" s="99">
        <f t="shared" si="1162"/>
        <v>3298.840008567885</v>
      </c>
      <c r="IZ197" s="99">
        <f t="shared" si="1162"/>
        <v>3216.8670628418217</v>
      </c>
      <c r="JA197" s="99">
        <f t="shared" si="1162"/>
        <v>3138.8550251854126</v>
      </c>
      <c r="JB197" s="99">
        <f t="shared" si="1162"/>
        <v>3064.5245489046001</v>
      </c>
      <c r="JC197" s="99">
        <f t="shared" si="1162"/>
        <v>2993.6218664314283</v>
      </c>
      <c r="JD197" s="99">
        <f t="shared" si="1162"/>
        <v>2925.9159364035472</v>
      </c>
      <c r="JE197" s="99">
        <f t="shared" si="1162"/>
        <v>2861.1959630512551</v>
      </c>
      <c r="JF197" s="99">
        <f t="shared" si="1162"/>
        <v>2799.2692325898179</v>
      </c>
      <c r="JG197" s="99">
        <f t="shared" si="1162"/>
        <v>1867.5616961005815</v>
      </c>
      <c r="JH197" s="99">
        <f t="shared" si="1162"/>
        <v>1805.6928697540445</v>
      </c>
      <c r="JI197" s="99">
        <f t="shared" si="1162"/>
        <v>1776.1190073255514</v>
      </c>
      <c r="JJ197" s="99">
        <f t="shared" si="1162"/>
        <v>1747.4067402099595</v>
      </c>
      <c r="JK197" s="99">
        <f t="shared" si="1162"/>
        <v>1719.5236188957163</v>
      </c>
      <c r="JL197" s="99">
        <f t="shared" si="1162"/>
        <v>1692.4384696604347</v>
      </c>
      <c r="JM197" s="99">
        <f t="shared" si="1162"/>
        <v>1666.1213651932055</v>
      </c>
      <c r="JN197" s="99">
        <f t="shared" si="1162"/>
        <v>1640.5435913172523</v>
      </c>
      <c r="JO197" s="99">
        <f t="shared" si="1162"/>
        <v>1615.677610862517</v>
      </c>
      <c r="JP197" s="99">
        <f t="shared" si="1162"/>
        <v>1591.4970255529049</v>
      </c>
      <c r="JQ197" s="99">
        <f t="shared" si="1162"/>
        <v>1567.9765366173472</v>
      </c>
      <c r="JR197" s="99">
        <f t="shared" si="1162"/>
        <v>1545.0919047030911</v>
      </c>
      <c r="JS197" s="99">
        <f t="shared" si="1162"/>
        <v>1269.0165912999751</v>
      </c>
      <c r="JT197" s="99">
        <f t="shared" si="1162"/>
        <v>1250.9485915605046</v>
      </c>
      <c r="JU197" s="99">
        <f t="shared" si="1162"/>
        <v>1233.3548362839931</v>
      </c>
      <c r="JV197" s="99">
        <f t="shared" si="1162"/>
        <v>1216.2183238703128</v>
      </c>
      <c r="JW197" s="99">
        <f t="shared" si="1162"/>
        <v>1199.5227710631468</v>
      </c>
      <c r="JX197" s="99">
        <f t="shared" si="1162"/>
        <v>1183.2525819826765</v>
      </c>
      <c r="JY197" s="99"/>
      <c r="JZ197" s="99"/>
      <c r="KA197" s="99"/>
      <c r="KI197" s="100"/>
      <c r="KJ197" s="100"/>
      <c r="KK197" s="100"/>
      <c r="KL197" s="100"/>
      <c r="KM197" s="100"/>
      <c r="KN197" s="100"/>
      <c r="KO197" s="100"/>
      <c r="KP197" s="100"/>
      <c r="KQ197" s="100"/>
      <c r="KR197" s="100"/>
      <c r="KS197" s="100"/>
      <c r="KT197" s="100"/>
      <c r="KU197" s="100"/>
      <c r="KV197" s="100"/>
      <c r="KW197" s="100"/>
      <c r="KX197" s="100"/>
      <c r="KY197" s="100"/>
      <c r="KZ197" s="100"/>
      <c r="LA197" s="100"/>
      <c r="LB197" s="100"/>
      <c r="LC197" s="100"/>
      <c r="LD197" s="100"/>
      <c r="LE197" s="100"/>
      <c r="LF197" s="100"/>
      <c r="LG197" s="100"/>
      <c r="LH197" s="100"/>
      <c r="LI197" s="100"/>
      <c r="LJ197" s="100"/>
      <c r="LK197" s="100"/>
      <c r="LL197" s="100"/>
      <c r="LM197" s="100"/>
      <c r="LN197" s="100"/>
      <c r="LO197" s="100"/>
      <c r="LP197" s="100"/>
      <c r="LQ197" s="100"/>
      <c r="LR197" s="100"/>
      <c r="LS197" s="100"/>
      <c r="LT197" s="100"/>
      <c r="LU197" s="100"/>
      <c r="LV197" s="100"/>
      <c r="LW197" s="100"/>
      <c r="LX197" s="100"/>
      <c r="LY197" s="100"/>
      <c r="LZ197" s="100"/>
      <c r="MA197" s="100"/>
      <c r="MB197" s="100"/>
      <c r="MC197" s="100"/>
      <c r="MD197" s="100"/>
      <c r="ME197" s="100"/>
      <c r="MF197" s="100"/>
      <c r="MG197" s="100"/>
      <c r="MH197" s="100"/>
      <c r="MI197" s="100"/>
      <c r="MJ197" s="100"/>
      <c r="MK197" s="100"/>
      <c r="ML197" s="100"/>
      <c r="MM197" s="100"/>
      <c r="MN197" s="100"/>
      <c r="MO197" s="100"/>
      <c r="MP197" s="100"/>
      <c r="MQ197" s="100"/>
      <c r="MR197" s="100"/>
      <c r="MS197" s="100"/>
      <c r="MT197" s="100"/>
      <c r="MU197" s="100"/>
      <c r="MV197" s="100"/>
      <c r="MW197" s="100"/>
      <c r="MX197" s="100"/>
      <c r="MY197" s="100"/>
      <c r="MZ197" s="100"/>
      <c r="NA197" s="100"/>
      <c r="NB197" s="100"/>
      <c r="NC197" s="100"/>
      <c r="ND197" s="100"/>
      <c r="NE197" s="100"/>
      <c r="NF197" s="100">
        <v>29</v>
      </c>
      <c r="NG197" s="100">
        <f t="shared" ref="NG197:PH197" si="1163">KI131*NG167</f>
        <v>22040.250394617637</v>
      </c>
      <c r="NH197" s="100">
        <f t="shared" si="1163"/>
        <v>13871.210959054071</v>
      </c>
      <c r="NI197" s="100">
        <f t="shared" si="1163"/>
        <v>9144.0237621098495</v>
      </c>
      <c r="NJ197" s="100">
        <f t="shared" si="1163"/>
        <v>8143.330631071095</v>
      </c>
      <c r="NK197" s="100">
        <f t="shared" si="1163"/>
        <v>7331.6477005601018</v>
      </c>
      <c r="NL197" s="100">
        <f t="shared" si="1163"/>
        <v>4440.9529439269591</v>
      </c>
      <c r="NM197" s="100">
        <f t="shared" si="1163"/>
        <v>4066.2919955978737</v>
      </c>
      <c r="NN197" s="100">
        <f t="shared" si="1163"/>
        <v>3747.9199462487518</v>
      </c>
      <c r="NO197" s="100">
        <f t="shared" si="1163"/>
        <v>3474.2286477798598</v>
      </c>
      <c r="NP197" s="100">
        <f t="shared" si="1163"/>
        <v>3236.551319506154</v>
      </c>
      <c r="NQ197" s="100">
        <f t="shared" si="1163"/>
        <v>3028.2993325593807</v>
      </c>
      <c r="NR197" s="100">
        <f t="shared" si="1163"/>
        <v>2844.3818962813821</v>
      </c>
      <c r="NS197" s="100">
        <f t="shared" si="1163"/>
        <v>2680.8076395111934</v>
      </c>
      <c r="NT197" s="100">
        <f t="shared" si="1163"/>
        <v>2112.004721145448</v>
      </c>
      <c r="NU197" s="100">
        <f t="shared" si="1163"/>
        <v>2002.1889106855999</v>
      </c>
      <c r="NV197" s="100">
        <f t="shared" si="1163"/>
        <v>1902.8324310610985</v>
      </c>
      <c r="NW197" s="100">
        <f t="shared" si="1163"/>
        <v>1812.5182730242939</v>
      </c>
      <c r="NX197" s="100">
        <f t="shared" si="1163"/>
        <v>1730.0729416246993</v>
      </c>
      <c r="NY197" s="100">
        <f t="shared" si="1163"/>
        <v>1730.0729416246993</v>
      </c>
      <c r="NZ197" s="100">
        <f t="shared" si="1163"/>
        <v>1611.4656845306167</v>
      </c>
      <c r="OA197" s="100">
        <f t="shared" si="1163"/>
        <v>1557.8056138416666</v>
      </c>
      <c r="OB197" s="100">
        <f t="shared" si="1163"/>
        <v>1507.4483548041017</v>
      </c>
      <c r="OC197" s="100">
        <f t="shared" si="1163"/>
        <v>1460.100005471684</v>
      </c>
      <c r="OD197" s="100">
        <f t="shared" si="1163"/>
        <v>1415.500344820005</v>
      </c>
      <c r="OE197" s="100">
        <f t="shared" si="1163"/>
        <v>1373.4181673786291</v>
      </c>
      <c r="OF197" s="100">
        <f t="shared" si="1163"/>
        <v>1333.6473684662083</v>
      </c>
      <c r="OG197" s="100">
        <f t="shared" si="1163"/>
        <v>1296.0036435361501</v>
      </c>
      <c r="OH197" s="100">
        <f t="shared" si="1163"/>
        <v>1260.321692642787</v>
      </c>
      <c r="OI197" s="100">
        <f t="shared" si="1163"/>
        <v>1226.4528424916732</v>
      </c>
      <c r="OJ197" s="100">
        <f t="shared" si="1163"/>
        <v>1194.2630153776697</v>
      </c>
      <c r="OK197" s="100">
        <f t="shared" si="1163"/>
        <v>1163.6309876120304</v>
      </c>
      <c r="OL197" s="100">
        <f t="shared" si="1163"/>
        <v>1134.4468906001134</v>
      </c>
      <c r="OM197" s="100">
        <f t="shared" si="1163"/>
        <v>1106.6109161638251</v>
      </c>
      <c r="ON197" s="100">
        <f t="shared" si="1163"/>
        <v>1080.0321944716006</v>
      </c>
      <c r="OO197" s="100">
        <f t="shared" si="1163"/>
        <v>1054.6278183990826</v>
      </c>
      <c r="OP197" s="100">
        <f t="shared" si="1163"/>
        <v>1030.3219925698104</v>
      </c>
      <c r="OQ197" s="100">
        <f t="shared" si="1163"/>
        <v>824.90857467474109</v>
      </c>
      <c r="OR197" s="100">
        <f t="shared" si="1163"/>
        <v>795.77212225850792</v>
      </c>
      <c r="OS197" s="100">
        <f t="shared" si="1163"/>
        <v>781.84615686534516</v>
      </c>
      <c r="OT197" s="100">
        <f t="shared" si="1163"/>
        <v>768.32691259149078</v>
      </c>
      <c r="OU197" s="100">
        <f t="shared" si="1163"/>
        <v>755.19906929793342</v>
      </c>
      <c r="OV197" s="100">
        <f t="shared" si="1163"/>
        <v>742.44790928131238</v>
      </c>
      <c r="OW197" s="100">
        <f t="shared" si="1163"/>
        <v>730.05930338706025</v>
      </c>
      <c r="OX197" s="100">
        <f t="shared" si="1163"/>
        <v>718.0196952837324</v>
      </c>
      <c r="OY197" s="100">
        <f t="shared" si="1163"/>
        <v>706.31608439375793</v>
      </c>
      <c r="OZ197" s="100">
        <f t="shared" si="1163"/>
        <v>694.93600788859635</v>
      </c>
      <c r="PA197" s="100">
        <f t="shared" si="1163"/>
        <v>683.86752208288635</v>
      </c>
      <c r="PB197" s="100">
        <f t="shared" si="1163"/>
        <v>673.0991835004653</v>
      </c>
      <c r="PC197" s="100">
        <f t="shared" si="1163"/>
        <v>331.31001491669684</v>
      </c>
      <c r="PD197" s="100">
        <f t="shared" si="1163"/>
        <v>326.20978048590354</v>
      </c>
      <c r="PE197" s="100">
        <f t="shared" si="1163"/>
        <v>321.24386012310737</v>
      </c>
      <c r="PF197" s="100">
        <f t="shared" si="1163"/>
        <v>316.40743799685288</v>
      </c>
      <c r="PG197" s="100">
        <f t="shared" si="1163"/>
        <v>311.69590176721545</v>
      </c>
      <c r="PH197" s="100">
        <f t="shared" si="1163"/>
        <v>307.10483381196315</v>
      </c>
      <c r="PI197" s="100"/>
      <c r="PJ197" s="100"/>
      <c r="PK197" s="100"/>
    </row>
    <row r="198" spans="1:427" x14ac:dyDescent="0.2">
      <c r="A198" s="92"/>
      <c r="B198" s="92"/>
      <c r="C198" s="92"/>
      <c r="D198" s="98"/>
      <c r="E198" s="98"/>
      <c r="F198" s="98"/>
      <c r="G198" s="98"/>
      <c r="H198" s="98"/>
      <c r="I198" s="98"/>
      <c r="J198" s="98"/>
      <c r="K198" s="98"/>
      <c r="L198" s="98"/>
      <c r="M198" s="98"/>
      <c r="N198" s="98"/>
      <c r="O198" s="98"/>
      <c r="P198" s="98"/>
      <c r="Q198" s="98"/>
      <c r="R198" s="98"/>
      <c r="S198" s="98"/>
      <c r="T198" s="98"/>
      <c r="U198" s="98"/>
      <c r="V198" s="98"/>
      <c r="W198" s="98"/>
      <c r="X198" s="98"/>
      <c r="Y198" s="98"/>
      <c r="Z198" s="98"/>
      <c r="AA198" s="98"/>
      <c r="AB198" s="98"/>
      <c r="AC198" s="98"/>
      <c r="AD198" s="98"/>
      <c r="AE198" s="98"/>
      <c r="AF198" s="98"/>
      <c r="AG198" s="98"/>
      <c r="AH198" s="98"/>
      <c r="AI198" s="98"/>
      <c r="AJ198" s="98"/>
      <c r="AK198" s="98"/>
      <c r="AL198" s="98"/>
      <c r="AM198" s="98"/>
      <c r="AN198" s="98"/>
      <c r="AO198" s="98"/>
      <c r="AP198" s="98"/>
      <c r="AQ198" s="98"/>
      <c r="AR198" s="98"/>
      <c r="AS198" s="98"/>
      <c r="AT198" s="98"/>
      <c r="AU198" s="98"/>
      <c r="AV198" s="98"/>
      <c r="AW198" s="98"/>
      <c r="AX198" s="98"/>
      <c r="AY198" s="98"/>
      <c r="AZ198" s="98"/>
      <c r="BA198" s="98"/>
      <c r="BB198" s="98"/>
      <c r="BC198" s="98"/>
      <c r="BD198" s="98"/>
      <c r="BE198" s="98"/>
      <c r="BF198" s="98"/>
      <c r="BG198" s="98"/>
      <c r="BH198" s="98"/>
      <c r="BI198" s="98"/>
      <c r="BJ198" s="98"/>
      <c r="BK198" s="98"/>
      <c r="BL198" s="98"/>
      <c r="BM198" s="98"/>
      <c r="BN198" s="98"/>
      <c r="BO198" s="98"/>
      <c r="BP198" s="98"/>
      <c r="BQ198" s="98"/>
      <c r="BR198" s="98"/>
      <c r="BS198" s="98"/>
      <c r="BT198" s="98"/>
      <c r="BU198" s="98"/>
      <c r="BV198" s="98"/>
      <c r="BW198" s="98"/>
      <c r="BX198" s="98"/>
      <c r="BY198" s="98">
        <v>30</v>
      </c>
      <c r="BZ198" s="98">
        <f t="shared" si="1100"/>
        <v>37834.311822623415</v>
      </c>
      <c r="CA198" s="98">
        <f t="shared" si="1101"/>
        <v>25923.870793986884</v>
      </c>
      <c r="CB198" s="98">
        <f t="shared" si="1102"/>
        <v>22836.212115472968</v>
      </c>
      <c r="CC198" s="98">
        <f t="shared" si="1103"/>
        <v>19350.163245242322</v>
      </c>
      <c r="CD198" s="98">
        <f t="shared" si="1104"/>
        <v>17459.582811119122</v>
      </c>
      <c r="CE198" s="98">
        <f t="shared" si="1105"/>
        <v>15897.691599843871</v>
      </c>
      <c r="CF198" s="98">
        <f t="shared" si="1106"/>
        <v>13225.829573444744</v>
      </c>
      <c r="CG198" s="98">
        <f t="shared" si="1107"/>
        <v>12215.71736542146</v>
      </c>
      <c r="CH198" s="98">
        <f t="shared" si="1108"/>
        <v>11346.92859954889</v>
      </c>
      <c r="CI198" s="98">
        <f t="shared" si="1109"/>
        <v>10592.101246848022</v>
      </c>
      <c r="CJ198" s="98">
        <f t="shared" si="1110"/>
        <v>9930.4281830360287</v>
      </c>
      <c r="CK198" s="98">
        <f t="shared" si="1111"/>
        <v>9345.8268194099946</v>
      </c>
      <c r="CL198" s="98">
        <f t="shared" si="1112"/>
        <v>8825.6829515713416</v>
      </c>
      <c r="CM198" s="98">
        <f t="shared" si="1113"/>
        <v>8359.9714080117883</v>
      </c>
      <c r="CN198" s="98">
        <f t="shared" si="1114"/>
        <v>7940.6291427751603</v>
      </c>
      <c r="CO198" s="98">
        <f t="shared" si="1115"/>
        <v>5559.632915224277</v>
      </c>
      <c r="CP198" s="98">
        <f t="shared" si="1116"/>
        <v>5305.8852829634034</v>
      </c>
      <c r="CQ198" s="98">
        <f t="shared" si="1117"/>
        <v>5074.1763622508724</v>
      </c>
      <c r="CR198" s="98">
        <f t="shared" si="1118"/>
        <v>5074.1763622508724</v>
      </c>
      <c r="CS198" s="98">
        <f t="shared" si="1119"/>
        <v>4740.697369526596</v>
      </c>
      <c r="CT198" s="98">
        <f t="shared" si="1120"/>
        <v>4589.7768675837078</v>
      </c>
      <c r="CU198" s="98">
        <f t="shared" si="1121"/>
        <v>4448.1166484340019</v>
      </c>
      <c r="CV198" s="98">
        <f t="shared" si="1122"/>
        <v>4314.8942390677557</v>
      </c>
      <c r="CW198" s="98">
        <f t="shared" si="1123"/>
        <v>4189.3812725066473</v>
      </c>
      <c r="CX198" s="98">
        <f t="shared" si="1124"/>
        <v>4070.9304693503823</v>
      </c>
      <c r="CY198" s="98">
        <f t="shared" si="1125"/>
        <v>3958.9647117385298</v>
      </c>
      <c r="CZ198" s="98">
        <f t="shared" si="1126"/>
        <v>3852.967829507741</v>
      </c>
      <c r="DA198" s="98">
        <f t="shared" si="1127"/>
        <v>3752.4767949039397</v>
      </c>
      <c r="DB198" s="98">
        <f t="shared" si="1128"/>
        <v>3657.0750819481614</v>
      </c>
      <c r="DC198" s="98">
        <f t="shared" si="1129"/>
        <v>3566.3869934495642</v>
      </c>
      <c r="DD198" s="98">
        <f t="shared" si="1130"/>
        <v>3480.0727956921933</v>
      </c>
      <c r="DE198" s="98">
        <f t="shared" si="1131"/>
        <v>3397.8245302350301</v>
      </c>
      <c r="DF198" s="98">
        <f t="shared" si="1132"/>
        <v>3319.3623957538189</v>
      </c>
      <c r="DG198" s="98">
        <f t="shared" si="1133"/>
        <v>3244.4316117096382</v>
      </c>
      <c r="DH198" s="98">
        <f t="shared" si="1134"/>
        <v>3172.7996908429914</v>
      </c>
      <c r="DI198" s="98">
        <f t="shared" si="1135"/>
        <v>3104.2540598259416</v>
      </c>
      <c r="DJ198" s="98">
        <f t="shared" si="1136"/>
        <v>3106.474240701014</v>
      </c>
      <c r="DK198" s="98">
        <f t="shared" si="1137"/>
        <v>2402.9522891402371</v>
      </c>
      <c r="DL198" s="98">
        <f t="shared" si="1138"/>
        <v>2363.6463215177687</v>
      </c>
      <c r="DM198" s="98">
        <f t="shared" si="1139"/>
        <v>2325.484969847992</v>
      </c>
      <c r="DN198" s="98">
        <f t="shared" si="1140"/>
        <v>2288.425083719781</v>
      </c>
      <c r="DO198" s="98">
        <f t="shared" si="1141"/>
        <v>2252.425217349291</v>
      </c>
      <c r="DP198" s="98">
        <f t="shared" si="1142"/>
        <v>2217.4455889656178</v>
      </c>
      <c r="DQ198" s="98">
        <f t="shared" si="1143"/>
        <v>2183.448035248925</v>
      </c>
      <c r="DR198" s="98">
        <f t="shared" si="1144"/>
        <v>2150.3959621823496</v>
      </c>
      <c r="DS198" s="98">
        <f t="shared" si="1145"/>
        <v>2118.2542934380122</v>
      </c>
      <c r="DT198" s="98">
        <f t="shared" si="1146"/>
        <v>2086.9894172147269</v>
      </c>
      <c r="DU198" s="98">
        <f t="shared" si="1147"/>
        <v>2056.5691322747621</v>
      </c>
      <c r="DV198" s="98">
        <f t="shared" si="1148"/>
        <v>2026.9625937842586</v>
      </c>
      <c r="DW198" s="98">
        <f t="shared" si="1149"/>
        <v>1998.1402594425545</v>
      </c>
      <c r="DX198" s="98">
        <f t="shared" si="1150"/>
        <v>1970.073836285907</v>
      </c>
      <c r="DY198" s="98">
        <f t="shared" si="1151"/>
        <v>1457.05217135109</v>
      </c>
      <c r="DZ198" s="98">
        <f t="shared" si="1152"/>
        <v>1437.0761146886518</v>
      </c>
      <c r="EA198" s="98">
        <f t="shared" si="1153"/>
        <v>1417.6085672885222</v>
      </c>
      <c r="EB198" s="98"/>
      <c r="EC198" s="98"/>
      <c r="ED198" s="98"/>
      <c r="EE198" s="98"/>
      <c r="EF198" s="98"/>
      <c r="EG198" s="98"/>
      <c r="EH198" s="98"/>
      <c r="EI198" s="98"/>
      <c r="EJ198" s="98"/>
      <c r="EK198" s="98"/>
      <c r="EL198" s="98"/>
      <c r="EM198" s="98"/>
      <c r="EN198" s="98"/>
      <c r="EO198" s="98"/>
      <c r="EP198" s="98"/>
      <c r="EU198" s="94"/>
      <c r="EV198" s="94"/>
      <c r="EW198" s="94"/>
      <c r="EX198" s="94"/>
      <c r="EY198" s="99"/>
      <c r="EZ198" s="99"/>
      <c r="FA198" s="99"/>
      <c r="FB198" s="99"/>
      <c r="FC198" s="99"/>
      <c r="FD198" s="99"/>
      <c r="FE198" s="99"/>
      <c r="FF198" s="99"/>
      <c r="FG198" s="99"/>
      <c r="FH198" s="99"/>
      <c r="FI198" s="99"/>
      <c r="FJ198" s="99"/>
      <c r="FK198" s="99"/>
      <c r="FL198" s="99"/>
      <c r="FM198" s="99"/>
      <c r="FN198" s="99"/>
      <c r="FO198" s="99"/>
      <c r="FP198" s="99"/>
      <c r="FQ198" s="99"/>
      <c r="FR198" s="99"/>
      <c r="FS198" s="99"/>
      <c r="FT198" s="99"/>
      <c r="FU198" s="99"/>
      <c r="FV198" s="99"/>
      <c r="FW198" s="99"/>
      <c r="FX198" s="99"/>
      <c r="FY198" s="99"/>
      <c r="FZ198" s="99"/>
      <c r="GA198" s="99"/>
      <c r="GB198" s="99"/>
      <c r="GC198" s="99"/>
      <c r="GD198" s="99"/>
      <c r="GE198" s="99"/>
      <c r="GF198" s="99"/>
      <c r="GG198" s="99"/>
      <c r="GH198" s="99"/>
      <c r="GI198" s="99"/>
      <c r="GJ198" s="99"/>
      <c r="GK198" s="99"/>
      <c r="GL198" s="99"/>
      <c r="GM198" s="99"/>
      <c r="GN198" s="99"/>
      <c r="GO198" s="99"/>
      <c r="GP198" s="99"/>
      <c r="GQ198" s="99"/>
      <c r="GR198" s="99"/>
      <c r="GS198" s="99"/>
      <c r="GT198" s="99"/>
      <c r="GU198" s="99"/>
      <c r="GV198" s="99"/>
      <c r="GW198" s="99"/>
      <c r="GX198" s="99"/>
      <c r="GY198" s="99"/>
      <c r="GZ198" s="99"/>
      <c r="HA198" s="99"/>
      <c r="HB198" s="99"/>
      <c r="HC198" s="99"/>
      <c r="HD198" s="99"/>
      <c r="HE198" s="99"/>
      <c r="HF198" s="99"/>
      <c r="HG198" s="99"/>
      <c r="HH198" s="99"/>
      <c r="HI198" s="99"/>
      <c r="HJ198" s="99"/>
      <c r="HK198" s="99"/>
      <c r="HL198" s="99"/>
      <c r="HM198" s="99"/>
      <c r="HN198" s="99"/>
      <c r="HO198" s="99"/>
      <c r="HP198" s="99"/>
      <c r="HQ198" s="99"/>
      <c r="HR198" s="99"/>
      <c r="HS198" s="99"/>
      <c r="HT198" s="99"/>
      <c r="HU198" s="99"/>
      <c r="HV198" s="99">
        <v>30</v>
      </c>
      <c r="HW198" s="99">
        <f t="shared" ref="HW198:JX198" si="1164">EY98*HW168</f>
        <v>31157.66855980752</v>
      </c>
      <c r="HX198" s="99">
        <f t="shared" si="1164"/>
        <v>19689.015792901428</v>
      </c>
      <c r="HY198" s="99">
        <f t="shared" si="1164"/>
        <v>17343.958568713646</v>
      </c>
      <c r="HZ198" s="99">
        <f t="shared" si="1164"/>
        <v>11610.097947145392</v>
      </c>
      <c r="IA198" s="99">
        <f t="shared" si="1164"/>
        <v>10475.749686671474</v>
      </c>
      <c r="IB198" s="99">
        <f t="shared" si="1164"/>
        <v>9538.6149599063228</v>
      </c>
      <c r="IC198" s="99">
        <f t="shared" si="1164"/>
        <v>5834.9248118138566</v>
      </c>
      <c r="ID198" s="99">
        <f t="shared" si="1164"/>
        <v>5389.2870729800552</v>
      </c>
      <c r="IE198" s="99">
        <f t="shared" si="1164"/>
        <v>5005.9979115656861</v>
      </c>
      <c r="IF198" s="99">
        <f t="shared" si="1164"/>
        <v>4672.9858441976567</v>
      </c>
      <c r="IG198" s="99">
        <f t="shared" si="1164"/>
        <v>4381.0712572217762</v>
      </c>
      <c r="IH198" s="99">
        <f t="shared" si="1164"/>
        <v>4123.1588909161737</v>
      </c>
      <c r="II198" s="99">
        <f t="shared" si="1164"/>
        <v>3893.6836551050033</v>
      </c>
      <c r="IJ198" s="99">
        <f t="shared" si="1164"/>
        <v>3688.2226800052003</v>
      </c>
      <c r="IK198" s="99">
        <f t="shared" si="1164"/>
        <v>3503.218739459629</v>
      </c>
      <c r="IL198" s="99">
        <f t="shared" si="1164"/>
        <v>2779.8164576121385</v>
      </c>
      <c r="IM198" s="99">
        <f t="shared" si="1164"/>
        <v>2652.9426414817017</v>
      </c>
      <c r="IN198" s="99">
        <f t="shared" si="1164"/>
        <v>2537.0881811254362</v>
      </c>
      <c r="IO198" s="99">
        <f t="shared" si="1164"/>
        <v>2537.0881811254362</v>
      </c>
      <c r="IP198" s="99">
        <f t="shared" si="1164"/>
        <v>2370.348684763298</v>
      </c>
      <c r="IQ198" s="99">
        <f t="shared" si="1164"/>
        <v>2294.8884337918539</v>
      </c>
      <c r="IR198" s="99">
        <f t="shared" si="1164"/>
        <v>2224.058324217001</v>
      </c>
      <c r="IS198" s="99">
        <f t="shared" si="1164"/>
        <v>2157.4471195338779</v>
      </c>
      <c r="IT198" s="99">
        <f t="shared" si="1164"/>
        <v>2094.6906362533236</v>
      </c>
      <c r="IU198" s="99">
        <f t="shared" si="1164"/>
        <v>2035.4652346751911</v>
      </c>
      <c r="IV198" s="99">
        <f t="shared" si="1164"/>
        <v>1979.4823558692649</v>
      </c>
      <c r="IW198" s="99">
        <f t="shared" si="1164"/>
        <v>1926.4839147538705</v>
      </c>
      <c r="IX198" s="99">
        <f t="shared" si="1164"/>
        <v>1876.2383974519698</v>
      </c>
      <c r="IY198" s="99">
        <f t="shared" si="1164"/>
        <v>1828.5375409740807</v>
      </c>
      <c r="IZ198" s="99">
        <f t="shared" si="1164"/>
        <v>1783.1934967247821</v>
      </c>
      <c r="JA198" s="99">
        <f t="shared" si="1164"/>
        <v>1740.0363978460966</v>
      </c>
      <c r="JB198" s="99">
        <f t="shared" si="1164"/>
        <v>1698.9122651175151</v>
      </c>
      <c r="JC198" s="99">
        <f t="shared" si="1164"/>
        <v>1659.6811978769094</v>
      </c>
      <c r="JD198" s="99">
        <f t="shared" si="1164"/>
        <v>1622.2158058548191</v>
      </c>
      <c r="JE198" s="99">
        <f t="shared" si="1164"/>
        <v>1586.3998454214957</v>
      </c>
      <c r="JF198" s="99">
        <f t="shared" si="1164"/>
        <v>1552.1270299129708</v>
      </c>
      <c r="JG198" s="99">
        <f t="shared" si="1164"/>
        <v>1553.237120350507</v>
      </c>
      <c r="JH198" s="99">
        <f t="shared" si="1164"/>
        <v>1201.4761445701185</v>
      </c>
      <c r="JI198" s="99">
        <f t="shared" si="1164"/>
        <v>1181.8231607588843</v>
      </c>
      <c r="JJ198" s="99">
        <f t="shared" si="1164"/>
        <v>1162.742484923996</v>
      </c>
      <c r="JK198" s="99">
        <f t="shared" si="1164"/>
        <v>1144.2125418598905</v>
      </c>
      <c r="JL198" s="99">
        <f t="shared" si="1164"/>
        <v>1126.2126086746455</v>
      </c>
      <c r="JM198" s="99">
        <f t="shared" si="1164"/>
        <v>1108.7227944828089</v>
      </c>
      <c r="JN198" s="99">
        <f t="shared" si="1164"/>
        <v>1091.7240176244625</v>
      </c>
      <c r="JO198" s="99">
        <f t="shared" si="1164"/>
        <v>1075.1979810911748</v>
      </c>
      <c r="JP198" s="99">
        <f t="shared" si="1164"/>
        <v>1059.1271467190061</v>
      </c>
      <c r="JQ198" s="99">
        <f t="shared" si="1164"/>
        <v>1043.4947086073635</v>
      </c>
      <c r="JR198" s="99">
        <f t="shared" si="1164"/>
        <v>1028.284566137381</v>
      </c>
      <c r="JS198" s="99">
        <f t="shared" si="1164"/>
        <v>1013.4812968921293</v>
      </c>
      <c r="JT198" s="99">
        <f t="shared" si="1164"/>
        <v>999.07012972127723</v>
      </c>
      <c r="JU198" s="99">
        <f t="shared" si="1164"/>
        <v>985.03691814295348</v>
      </c>
      <c r="JV198" s="99">
        <f t="shared" si="1164"/>
        <v>728.526085675545</v>
      </c>
      <c r="JW198" s="99">
        <f t="shared" si="1164"/>
        <v>718.53805734432592</v>
      </c>
      <c r="JX198" s="99">
        <f t="shared" si="1164"/>
        <v>708.80428364426109</v>
      </c>
      <c r="JY198" s="99"/>
      <c r="JZ198" s="99"/>
      <c r="KA198" s="99"/>
      <c r="KI198" s="100"/>
      <c r="KJ198" s="100"/>
      <c r="KK198" s="100"/>
      <c r="KL198" s="100"/>
      <c r="KM198" s="100"/>
      <c r="KN198" s="100"/>
      <c r="KO198" s="100"/>
      <c r="KP198" s="100"/>
      <c r="KQ198" s="100"/>
      <c r="KR198" s="100"/>
      <c r="KS198" s="100"/>
      <c r="KT198" s="100"/>
      <c r="KU198" s="100"/>
      <c r="KV198" s="100"/>
      <c r="KW198" s="100"/>
      <c r="KX198" s="100"/>
      <c r="KY198" s="100"/>
      <c r="KZ198" s="100"/>
      <c r="LA198" s="100"/>
      <c r="LB198" s="100"/>
      <c r="LC198" s="100"/>
      <c r="LD198" s="100"/>
      <c r="LE198" s="100"/>
      <c r="LF198" s="100"/>
      <c r="LG198" s="100"/>
      <c r="LH198" s="100"/>
      <c r="LI198" s="100"/>
      <c r="LJ198" s="100"/>
      <c r="LK198" s="100"/>
      <c r="LL198" s="100"/>
      <c r="LM198" s="100"/>
      <c r="LN198" s="100"/>
      <c r="LO198" s="100"/>
      <c r="LP198" s="100"/>
      <c r="LQ198" s="100"/>
      <c r="LR198" s="100"/>
      <c r="LS198" s="100"/>
      <c r="LT198" s="100"/>
      <c r="LU198" s="100"/>
      <c r="LV198" s="100"/>
      <c r="LW198" s="100"/>
      <c r="LX198" s="100"/>
      <c r="LY198" s="100"/>
      <c r="LZ198" s="100"/>
      <c r="MA198" s="100"/>
      <c r="MB198" s="100"/>
      <c r="MC198" s="100"/>
      <c r="MD198" s="100"/>
      <c r="ME198" s="100"/>
      <c r="MF198" s="100"/>
      <c r="MG198" s="100"/>
      <c r="MH198" s="100"/>
      <c r="MI198" s="100"/>
      <c r="MJ198" s="100"/>
      <c r="MK198" s="100"/>
      <c r="ML198" s="100"/>
      <c r="MM198" s="100"/>
      <c r="MN198" s="100"/>
      <c r="MO198" s="100"/>
      <c r="MP198" s="100"/>
      <c r="MQ198" s="100"/>
      <c r="MR198" s="100"/>
      <c r="MS198" s="100"/>
      <c r="MT198" s="100"/>
      <c r="MU198" s="100"/>
      <c r="MV198" s="100"/>
      <c r="MW198" s="100"/>
      <c r="MX198" s="100"/>
      <c r="MY198" s="100"/>
      <c r="MZ198" s="100"/>
      <c r="NA198" s="100"/>
      <c r="NB198" s="100"/>
      <c r="NC198" s="100"/>
      <c r="ND198" s="100"/>
      <c r="NE198" s="100"/>
      <c r="NF198" s="100">
        <v>30</v>
      </c>
      <c r="NG198" s="100">
        <f t="shared" ref="NG198:PH198" si="1165">KI132*NG168</f>
        <v>14049.297692887274</v>
      </c>
      <c r="NH198" s="100">
        <f t="shared" si="1165"/>
        <v>6882.3170655286531</v>
      </c>
      <c r="NI198" s="100">
        <f t="shared" si="1165"/>
        <v>6052.304167392318</v>
      </c>
      <c r="NJ198" s="100">
        <f t="shared" si="1165"/>
        <v>4493.8617480412959</v>
      </c>
      <c r="NK198" s="100">
        <f t="shared" si="1165"/>
        <v>4047.7814244388505</v>
      </c>
      <c r="NL198" s="100">
        <f t="shared" si="1165"/>
        <v>3679.2660920161816</v>
      </c>
      <c r="NM198" s="100">
        <f t="shared" si="1165"/>
        <v>2696.0825198688353</v>
      </c>
      <c r="NN198" s="100">
        <f t="shared" si="1165"/>
        <v>2485.808080811531</v>
      </c>
      <c r="NO198" s="100">
        <f t="shared" si="1165"/>
        <v>2304.9599844325257</v>
      </c>
      <c r="NP198" s="100">
        <f t="shared" si="1165"/>
        <v>2147.8409013564701</v>
      </c>
      <c r="NQ198" s="100">
        <f t="shared" si="1165"/>
        <v>2010.1183665361784</v>
      </c>
      <c r="NR198" s="100">
        <f t="shared" si="1165"/>
        <v>1888.4436591474202</v>
      </c>
      <c r="NS198" s="100">
        <f t="shared" si="1165"/>
        <v>1780.1902463512788</v>
      </c>
      <c r="NT198" s="100">
        <f t="shared" si="1165"/>
        <v>1683.2706844634931</v>
      </c>
      <c r="NU198" s="100">
        <f t="shared" si="1165"/>
        <v>1596.0060841175236</v>
      </c>
      <c r="NV198" s="100">
        <f t="shared" si="1165"/>
        <v>758.51574011542255</v>
      </c>
      <c r="NW198" s="100">
        <f t="shared" si="1165"/>
        <v>722.61308568205766</v>
      </c>
      <c r="NX198" s="100">
        <f t="shared" si="1165"/>
        <v>689.83085692667464</v>
      </c>
      <c r="NY198" s="100">
        <f t="shared" si="1165"/>
        <v>689.83085692667464</v>
      </c>
      <c r="NZ198" s="100">
        <f t="shared" si="1165"/>
        <v>642.65444470562932</v>
      </c>
      <c r="OA198" s="100">
        <f t="shared" si="1165"/>
        <v>621.30602102136902</v>
      </c>
      <c r="OB198" s="100">
        <f t="shared" si="1165"/>
        <v>601.26874143848238</v>
      </c>
      <c r="OC198" s="100">
        <f t="shared" si="1165"/>
        <v>582.42615200183843</v>
      </c>
      <c r="OD198" s="100">
        <f t="shared" si="1165"/>
        <v>564.67512323298797</v>
      </c>
      <c r="OE198" s="100">
        <f t="shared" si="1165"/>
        <v>547.92400684665063</v>
      </c>
      <c r="OF198" s="100">
        <f t="shared" si="1165"/>
        <v>532.09108873241792</v>
      </c>
      <c r="OG198" s="100">
        <f t="shared" si="1165"/>
        <v>517.10328436631619</v>
      </c>
      <c r="OH198" s="100">
        <f t="shared" si="1165"/>
        <v>502.89503365975202</v>
      </c>
      <c r="OI198" s="100">
        <f t="shared" si="1165"/>
        <v>489.40736071184006</v>
      </c>
      <c r="OJ198" s="100">
        <f t="shared" si="1165"/>
        <v>476.58707057094472</v>
      </c>
      <c r="OK198" s="100">
        <f t="shared" si="1165"/>
        <v>464.38606035479165</v>
      </c>
      <c r="OL198" s="100">
        <f t="shared" si="1165"/>
        <v>452.76072624308517</v>
      </c>
      <c r="OM198" s="100">
        <f t="shared" si="1165"/>
        <v>441.67145118236454</v>
      </c>
      <c r="ON198" s="100">
        <f t="shared" si="1165"/>
        <v>431.08216081273406</v>
      </c>
      <c r="OO198" s="100">
        <f t="shared" si="1165"/>
        <v>420.95993728021426</v>
      </c>
      <c r="OP198" s="100">
        <f t="shared" si="1165"/>
        <v>411.27468234480466</v>
      </c>
      <c r="OQ198" s="100">
        <f t="shared" si="1165"/>
        <v>411.58837247128042</v>
      </c>
      <c r="OR198" s="100">
        <f t="shared" si="1165"/>
        <v>397.06700736673395</v>
      </c>
      <c r="OS198" s="100">
        <f t="shared" si="1165"/>
        <v>390.12630699978757</v>
      </c>
      <c r="OT198" s="100">
        <f t="shared" si="1165"/>
        <v>383.38822733587335</v>
      </c>
      <c r="OU198" s="100">
        <f t="shared" si="1165"/>
        <v>376.84512879031695</v>
      </c>
      <c r="OV198" s="100">
        <f t="shared" si="1165"/>
        <v>370.48967362740763</v>
      </c>
      <c r="OW198" s="100">
        <f t="shared" si="1165"/>
        <v>364.31481876150235</v>
      </c>
      <c r="OX198" s="100">
        <f t="shared" si="1165"/>
        <v>358.31380768331593</v>
      </c>
      <c r="OY198" s="100">
        <f t="shared" si="1165"/>
        <v>352.48016175226644</v>
      </c>
      <c r="OZ198" s="100">
        <f t="shared" si="1165"/>
        <v>346.80767105308996</v>
      </c>
      <c r="PA198" s="100">
        <f t="shared" si="1165"/>
        <v>341.2903849790722</v>
      </c>
      <c r="PB198" s="100">
        <f t="shared" si="1165"/>
        <v>335.92260267411348</v>
      </c>
      <c r="PC198" s="100">
        <f t="shared" si="1165"/>
        <v>330.69886344058563</v>
      </c>
      <c r="PD198" s="100">
        <f t="shared" si="1165"/>
        <v>325.61393719881818</v>
      </c>
      <c r="PE198" s="100">
        <f t="shared" si="1165"/>
        <v>320.662815066402</v>
      </c>
      <c r="PF198" s="100">
        <f t="shared" si="1165"/>
        <v>315.84070011081025</v>
      </c>
      <c r="PG198" s="100">
        <f t="shared" si="1165"/>
        <v>311.14299831662333</v>
      </c>
      <c r="PH198" s="100">
        <f t="shared" si="1165"/>
        <v>306.56530979853085</v>
      </c>
      <c r="PI198" s="100"/>
      <c r="PJ198" s="100"/>
      <c r="PK198" s="100"/>
    </row>
    <row r="199" spans="1:427" x14ac:dyDescent="0.2">
      <c r="A199" s="92" t="s">
        <v>351</v>
      </c>
      <c r="B199" s="92"/>
      <c r="C199" s="92" t="s">
        <v>142</v>
      </c>
      <c r="D199" s="98">
        <f>D38</f>
        <v>6.2186206075467165</v>
      </c>
      <c r="E199" s="98">
        <f t="shared" ref="E199:BE199" si="1166">E38</f>
        <v>4.0030594767746202</v>
      </c>
      <c r="F199" s="98">
        <f t="shared" si="1166"/>
        <v>4.2449292675166665</v>
      </c>
      <c r="G199" s="98">
        <f t="shared" si="1166"/>
        <v>5.0841381699711157</v>
      </c>
      <c r="H199" s="98">
        <f t="shared" si="1166"/>
        <v>9.0595163736629722E-2</v>
      </c>
      <c r="I199" s="98">
        <f t="shared" si="1166"/>
        <v>1.7253085860976585</v>
      </c>
      <c r="J199" s="98">
        <f t="shared" si="1166"/>
        <v>3.6285893396056315</v>
      </c>
      <c r="K199" s="98">
        <f t="shared" si="1166"/>
        <v>5.7440723366043862</v>
      </c>
      <c r="L199" s="98">
        <f t="shared" si="1166"/>
        <v>1.7464096482552558</v>
      </c>
      <c r="M199" s="98">
        <f t="shared" si="1166"/>
        <v>4.1699592607749185</v>
      </c>
      <c r="N199" s="98">
        <f t="shared" si="1166"/>
        <v>0.42369630111108258</v>
      </c>
      <c r="O199" s="98">
        <f t="shared" si="1166"/>
        <v>3.0547490236054955</v>
      </c>
      <c r="P199" s="98">
        <f t="shared" si="1166"/>
        <v>5.7647261553022302</v>
      </c>
      <c r="Q199" s="98">
        <f t="shared" si="1166"/>
        <v>2.2582873309225997</v>
      </c>
      <c r="R199" s="98">
        <f t="shared" si="1166"/>
        <v>5.0919833075864931</v>
      </c>
      <c r="S199" s="98">
        <f t="shared" si="1166"/>
        <v>1.6914321762784985</v>
      </c>
      <c r="T199" s="98">
        <f t="shared" si="1166"/>
        <v>4.6164094301904122</v>
      </c>
      <c r="U199" s="98">
        <f t="shared" si="1166"/>
        <v>1.2950696677755309</v>
      </c>
      <c r="V199" s="98">
        <f t="shared" si="1166"/>
        <v>1.2950696677755309</v>
      </c>
      <c r="W199" s="98">
        <f t="shared" si="1166"/>
        <v>1.1718953356917072</v>
      </c>
      <c r="X199" s="98">
        <f t="shared" si="1166"/>
        <v>1.1420108530629183</v>
      </c>
      <c r="Y199" s="98">
        <f t="shared" si="1166"/>
        <v>1.1306746964777443</v>
      </c>
      <c r="Z199" s="98">
        <f t="shared" si="1166"/>
        <v>1.136231790643379</v>
      </c>
      <c r="AA199" s="98">
        <f t="shared" si="1166"/>
        <v>1.157216422422523</v>
      </c>
      <c r="AB199" s="98">
        <f t="shared" si="1166"/>
        <v>1.1923261620876786</v>
      </c>
      <c r="AC199" s="98">
        <f t="shared" si="1166"/>
        <v>1.2403999395691887</v>
      </c>
      <c r="AD199" s="98">
        <f t="shared" si="1166"/>
        <v>1.3003995303936042</v>
      </c>
      <c r="AE199" s="98">
        <f t="shared" si="1166"/>
        <v>1.371393853566593</v>
      </c>
      <c r="AF199" s="98">
        <f t="shared" si="1166"/>
        <v>1.4525455994568306</v>
      </c>
      <c r="AG199" s="98">
        <f t="shared" si="1166"/>
        <v>1.5430997971153178</v>
      </c>
      <c r="AH199" s="98">
        <f t="shared" si="1166"/>
        <v>1.6423740029652723</v>
      </c>
      <c r="AI199" s="98">
        <f t="shared" si="1166"/>
        <v>1.7497498506170199</v>
      </c>
      <c r="AJ199" s="98">
        <f t="shared" si="1166"/>
        <v>1.8646657479087965</v>
      </c>
      <c r="AK199" s="98">
        <f t="shared" si="1166"/>
        <v>1.9866105445953035</v>
      </c>
      <c r="AL199" s="98">
        <f t="shared" si="1166"/>
        <v>2.1151180243130079</v>
      </c>
      <c r="AM199" s="98">
        <f t="shared" si="1166"/>
        <v>2.2497620989960421</v>
      </c>
      <c r="AN199" s="98">
        <f t="shared" si="1166"/>
        <v>1.1833716497680837</v>
      </c>
      <c r="AO199" s="98">
        <f t="shared" si="1166"/>
        <v>1.9065558425810789</v>
      </c>
      <c r="AP199" s="98">
        <f t="shared" si="1166"/>
        <v>5.479676021187168</v>
      </c>
      <c r="AQ199" s="98">
        <f t="shared" si="1166"/>
        <v>2.8132962505965007</v>
      </c>
      <c r="AR199" s="98">
        <f t="shared" si="1166"/>
        <v>0.18855793168381554</v>
      </c>
      <c r="AS199" s="98">
        <f t="shared" si="1166"/>
        <v>3.8867201855093336</v>
      </c>
      <c r="AT199" s="98">
        <f t="shared" si="1166"/>
        <v>1.3395961934634706</v>
      </c>
      <c r="AU199" s="98">
        <f t="shared" si="1166"/>
        <v>5.11184315334999</v>
      </c>
      <c r="AV199" s="98">
        <f t="shared" si="1166"/>
        <v>2.6354731343457471</v>
      </c>
      <c r="AW199" s="98">
        <f t="shared" si="1166"/>
        <v>0.19214401070929399</v>
      </c>
      <c r="AX199" s="98">
        <f t="shared" si="1166"/>
        <v>4.0635977613081931</v>
      </c>
      <c r="AY199" s="98">
        <f t="shared" si="1166"/>
        <v>1.6820991753854782</v>
      </c>
      <c r="AZ199" s="98">
        <f t="shared" si="1166"/>
        <v>5.6127280070066137</v>
      </c>
      <c r="BA199" s="98">
        <f t="shared" si="1166"/>
        <v>3.2878918712986382</v>
      </c>
      <c r="BB199" s="98">
        <f t="shared" si="1166"/>
        <v>0.98961907234526159</v>
      </c>
      <c r="BC199" s="98">
        <f t="shared" si="1166"/>
        <v>4.9999986595191386</v>
      </c>
      <c r="BD199" s="98">
        <f t="shared" si="1166"/>
        <v>2.7516207620017159</v>
      </c>
      <c r="BE199" s="98">
        <f t="shared" si="1166"/>
        <v>0.52668494567035451</v>
      </c>
      <c r="BF199" s="98"/>
      <c r="BG199" s="98"/>
      <c r="BH199" s="98"/>
      <c r="BI199" s="98"/>
      <c r="BJ199" s="98"/>
      <c r="BK199" s="98"/>
      <c r="BL199" s="98"/>
      <c r="BM199" s="98"/>
      <c r="BN199" s="98"/>
      <c r="BO199" s="98"/>
      <c r="BP199" s="98"/>
      <c r="BQ199" s="98"/>
      <c r="BR199" s="98"/>
      <c r="BS199" s="98"/>
      <c r="BT199" s="98"/>
      <c r="BU199" s="98"/>
      <c r="BV199" s="98"/>
      <c r="BW199" s="98"/>
      <c r="BX199" s="98"/>
      <c r="BY199" s="98"/>
      <c r="BZ199" s="98"/>
      <c r="CA199" s="98"/>
      <c r="CB199" s="98"/>
      <c r="CC199" s="98"/>
      <c r="CD199" s="98"/>
      <c r="CE199" s="98"/>
      <c r="CF199" s="98"/>
      <c r="CG199" s="98"/>
      <c r="CH199" s="98"/>
      <c r="CI199" s="98"/>
      <c r="CJ199" s="98"/>
      <c r="CK199" s="98"/>
      <c r="CL199" s="98"/>
      <c r="CM199" s="98"/>
      <c r="CN199" s="98"/>
      <c r="CO199" s="98"/>
      <c r="CP199" s="98"/>
      <c r="CQ199" s="98"/>
      <c r="CR199" s="98"/>
      <c r="CS199" s="98"/>
      <c r="CT199" s="98"/>
      <c r="CU199" s="98"/>
      <c r="CV199" s="98"/>
      <c r="CW199" s="98"/>
      <c r="CX199" s="98"/>
      <c r="CY199" s="98"/>
      <c r="CZ199" s="98"/>
      <c r="DA199" s="98"/>
      <c r="DB199" s="98"/>
      <c r="DC199" s="98"/>
      <c r="DD199" s="98"/>
      <c r="DE199" s="98"/>
      <c r="DF199" s="98"/>
      <c r="DG199" s="98"/>
      <c r="DH199" s="98"/>
      <c r="DI199" s="98"/>
      <c r="DJ199" s="98"/>
      <c r="DK199" s="98"/>
      <c r="DL199" s="98"/>
      <c r="DM199" s="98"/>
      <c r="DN199" s="98"/>
      <c r="DO199" s="98"/>
      <c r="DP199" s="98"/>
      <c r="DQ199" s="98"/>
      <c r="DR199" s="98"/>
      <c r="DS199" s="98"/>
      <c r="DT199" s="98"/>
      <c r="DU199" s="98"/>
      <c r="DV199" s="98"/>
      <c r="DW199" s="98"/>
      <c r="DX199" s="98"/>
      <c r="DY199" s="98"/>
      <c r="DZ199" s="98"/>
      <c r="EA199" s="98"/>
      <c r="EB199" s="98"/>
      <c r="EC199" s="98"/>
      <c r="ED199" s="98"/>
      <c r="EE199" s="98"/>
      <c r="EF199" s="98"/>
      <c r="EG199" s="98"/>
      <c r="EH199" s="98"/>
      <c r="EI199" s="98"/>
      <c r="EJ199" s="98"/>
      <c r="EK199" s="98"/>
      <c r="EL199" s="98"/>
      <c r="EM199" s="98"/>
      <c r="EN199" s="98"/>
      <c r="EO199" s="98"/>
      <c r="EP199" s="98"/>
      <c r="EU199" s="94"/>
      <c r="EV199" s="94"/>
      <c r="EW199" s="94"/>
      <c r="EX199" s="94">
        <v>1</v>
      </c>
      <c r="EY199" s="99">
        <f>EY38</f>
        <v>6.1540559079138468</v>
      </c>
      <c r="EZ199" s="99">
        <f t="shared" ref="EZ199:GZ199" si="1167">EZ38</f>
        <v>1.7229336463696538</v>
      </c>
      <c r="FA199" s="99">
        <f t="shared" si="1167"/>
        <v>2.2066732278537469</v>
      </c>
      <c r="FB199" s="99">
        <f t="shared" si="1167"/>
        <v>3.8850910327626447</v>
      </c>
      <c r="FC199" s="99">
        <f t="shared" si="1167"/>
        <v>0.18119032747325944</v>
      </c>
      <c r="FD199" s="99">
        <f t="shared" si="1167"/>
        <v>3.4506171721953169</v>
      </c>
      <c r="FE199" s="99">
        <f t="shared" si="1167"/>
        <v>0.97399337203167702</v>
      </c>
      <c r="FF199" s="99">
        <f t="shared" si="1167"/>
        <v>5.2049593660291862</v>
      </c>
      <c r="FG199" s="99">
        <f t="shared" si="1167"/>
        <v>3.4928192965105116</v>
      </c>
      <c r="FH199" s="99">
        <f t="shared" si="1167"/>
        <v>2.0567332143702513</v>
      </c>
      <c r="FI199" s="99">
        <f t="shared" si="1167"/>
        <v>0.84739260222216517</v>
      </c>
      <c r="FJ199" s="99">
        <f t="shared" si="1167"/>
        <v>6.109498047210991</v>
      </c>
      <c r="FK199" s="99">
        <f t="shared" si="1167"/>
        <v>5.2462670034248751</v>
      </c>
      <c r="FL199" s="99">
        <f t="shared" si="1167"/>
        <v>4.5165746618451994</v>
      </c>
      <c r="FM199" s="99">
        <f t="shared" si="1167"/>
        <v>3.9007813079933999</v>
      </c>
      <c r="FN199" s="99">
        <f t="shared" si="1167"/>
        <v>3.382864352556997</v>
      </c>
      <c r="FO199" s="99">
        <f t="shared" si="1167"/>
        <v>2.9496335532012385</v>
      </c>
      <c r="FP199" s="99">
        <f t="shared" si="1167"/>
        <v>2.5901393355510618</v>
      </c>
      <c r="FQ199" s="99">
        <f t="shared" si="1167"/>
        <v>2.5901393355510618</v>
      </c>
      <c r="FR199" s="99">
        <f t="shared" si="1167"/>
        <v>2.3437906713834145</v>
      </c>
      <c r="FS199" s="99">
        <f t="shared" si="1167"/>
        <v>2.2840217061258365</v>
      </c>
      <c r="FT199" s="99">
        <f t="shared" si="1167"/>
        <v>2.2613493929554886</v>
      </c>
      <c r="FU199" s="99">
        <f t="shared" si="1167"/>
        <v>2.272463581286758</v>
      </c>
      <c r="FV199" s="99">
        <f t="shared" si="1167"/>
        <v>2.314432844845046</v>
      </c>
      <c r="FW199" s="99">
        <f t="shared" si="1167"/>
        <v>2.3846523241753572</v>
      </c>
      <c r="FX199" s="99">
        <f t="shared" si="1167"/>
        <v>2.4807998791383774</v>
      </c>
      <c r="FY199" s="99">
        <f t="shared" si="1167"/>
        <v>2.6007990607872085</v>
      </c>
      <c r="FZ199" s="99">
        <f t="shared" si="1167"/>
        <v>2.7427877071331861</v>
      </c>
      <c r="GA199" s="99">
        <f t="shared" si="1167"/>
        <v>2.9050911989136612</v>
      </c>
      <c r="GB199" s="99">
        <f t="shared" si="1167"/>
        <v>3.0861995942306355</v>
      </c>
      <c r="GC199" s="99">
        <f t="shared" si="1167"/>
        <v>3.2847480059305445</v>
      </c>
      <c r="GD199" s="99">
        <f t="shared" si="1167"/>
        <v>3.4994997012340399</v>
      </c>
      <c r="GE199" s="99">
        <f t="shared" si="1167"/>
        <v>3.7293314958175929</v>
      </c>
      <c r="GF199" s="99">
        <f t="shared" si="1167"/>
        <v>3.973221089190607</v>
      </c>
      <c r="GG199" s="99">
        <f t="shared" si="1167"/>
        <v>4.2302360486260158</v>
      </c>
      <c r="GH199" s="99">
        <f t="shared" si="1167"/>
        <v>4.4995241979920841</v>
      </c>
      <c r="GI199" s="99">
        <f t="shared" si="1167"/>
        <v>2.3667432995361675</v>
      </c>
      <c r="GJ199" s="99">
        <f t="shared" si="1167"/>
        <v>3.8131116851621578</v>
      </c>
      <c r="GK199" s="99">
        <f t="shared" si="1167"/>
        <v>4.6761667351947489</v>
      </c>
      <c r="GL199" s="99">
        <f t="shared" si="1167"/>
        <v>5.6265925011930014</v>
      </c>
      <c r="GM199" s="99">
        <f t="shared" si="1167"/>
        <v>0.37711586336763109</v>
      </c>
      <c r="GN199" s="99">
        <f t="shared" si="1167"/>
        <v>1.4902550638390808</v>
      </c>
      <c r="GO199" s="99">
        <f t="shared" si="1167"/>
        <v>2.6791923869269412</v>
      </c>
      <c r="GP199" s="99">
        <f t="shared" si="1167"/>
        <v>3.9405009995203941</v>
      </c>
      <c r="GQ199" s="99">
        <f t="shared" si="1167"/>
        <v>5.2709462686914943</v>
      </c>
      <c r="GR199" s="99">
        <f t="shared" si="1167"/>
        <v>0.38428802141858798</v>
      </c>
      <c r="GS199" s="99">
        <f t="shared" si="1167"/>
        <v>1.844010215436799</v>
      </c>
      <c r="GT199" s="99">
        <f t="shared" si="1167"/>
        <v>3.3641983507709563</v>
      </c>
      <c r="GU199" s="99">
        <f t="shared" si="1167"/>
        <v>4.9422707068336411</v>
      </c>
      <c r="GV199" s="99">
        <f t="shared" si="1167"/>
        <v>0.29259843541769054</v>
      </c>
      <c r="GW199" s="99">
        <f t="shared" si="1167"/>
        <v>1.9792381446905232</v>
      </c>
      <c r="GX199" s="99">
        <f t="shared" si="1167"/>
        <v>3.7168120118586914</v>
      </c>
      <c r="GY199" s="99">
        <f t="shared" si="1167"/>
        <v>5.5032415240034318</v>
      </c>
      <c r="GZ199" s="99">
        <f t="shared" si="1167"/>
        <v>1.053369891340709</v>
      </c>
      <c r="HA199" s="99"/>
      <c r="HB199" s="99"/>
      <c r="HC199" s="99"/>
      <c r="HD199" s="99"/>
      <c r="HE199" s="99"/>
      <c r="HF199" s="99"/>
      <c r="HG199" s="99"/>
      <c r="HH199" s="99"/>
      <c r="HI199" s="99"/>
      <c r="HJ199" s="99"/>
      <c r="HK199" s="99"/>
      <c r="HL199" s="99"/>
      <c r="HM199" s="99"/>
      <c r="HN199" s="99"/>
      <c r="HO199" s="99"/>
      <c r="HP199" s="99"/>
      <c r="HQ199" s="99"/>
      <c r="HR199" s="99"/>
      <c r="HS199" s="99"/>
      <c r="HT199" s="99"/>
      <c r="HU199" s="99"/>
      <c r="HV199" s="99"/>
      <c r="HW199" s="99"/>
      <c r="HX199" s="99"/>
      <c r="HY199" s="99"/>
      <c r="HZ199" s="99"/>
      <c r="IA199" s="99"/>
      <c r="IB199" s="99"/>
      <c r="IC199" s="99"/>
      <c r="ID199" s="99"/>
      <c r="IE199" s="99"/>
      <c r="IF199" s="99"/>
      <c r="IG199" s="99"/>
      <c r="IH199" s="99"/>
      <c r="II199" s="99"/>
      <c r="IJ199" s="99"/>
      <c r="IK199" s="99"/>
      <c r="IL199" s="99"/>
      <c r="IM199" s="99"/>
      <c r="IN199" s="99"/>
      <c r="IO199" s="99"/>
      <c r="IP199" s="99"/>
      <c r="IQ199" s="99"/>
      <c r="IR199" s="99"/>
      <c r="IS199" s="99"/>
      <c r="IT199" s="99"/>
      <c r="IU199" s="99"/>
      <c r="IV199" s="99"/>
      <c r="IW199" s="99"/>
      <c r="IX199" s="99"/>
      <c r="IY199" s="99"/>
      <c r="IZ199" s="99"/>
      <c r="JA199" s="99"/>
      <c r="JB199" s="99"/>
      <c r="JC199" s="99"/>
      <c r="JD199" s="99"/>
      <c r="JE199" s="99"/>
      <c r="JF199" s="99"/>
      <c r="JG199" s="99"/>
      <c r="JH199" s="99"/>
      <c r="JI199" s="99"/>
      <c r="JJ199" s="99"/>
      <c r="JK199" s="99"/>
      <c r="JL199" s="99"/>
      <c r="JM199" s="99"/>
      <c r="JN199" s="99"/>
      <c r="JO199" s="99"/>
      <c r="JP199" s="99"/>
      <c r="JQ199" s="99"/>
      <c r="JR199" s="99"/>
      <c r="JS199" s="99"/>
      <c r="JT199" s="99"/>
      <c r="JU199" s="99"/>
      <c r="JV199" s="99"/>
      <c r="JW199" s="99"/>
      <c r="JX199" s="99"/>
      <c r="JY199" s="99"/>
      <c r="JZ199" s="99"/>
      <c r="KA199" s="99"/>
      <c r="KH199" s="96" t="s">
        <v>142</v>
      </c>
      <c r="KI199" s="100">
        <f>KI38</f>
        <v>6.0249265086481083</v>
      </c>
      <c r="KJ199" s="100">
        <f t="shared" ref="KJ199:MJ199" si="1168">KJ38</f>
        <v>3.4458672927393077</v>
      </c>
      <c r="KK199" s="100">
        <f t="shared" si="1168"/>
        <v>4.4133464557074937</v>
      </c>
      <c r="KL199" s="100">
        <f t="shared" si="1168"/>
        <v>1.4869967583457036</v>
      </c>
      <c r="KM199" s="100">
        <f t="shared" si="1168"/>
        <v>0.36238065494651889</v>
      </c>
      <c r="KN199" s="100">
        <f t="shared" si="1168"/>
        <v>0.61804903721104754</v>
      </c>
      <c r="KO199" s="100">
        <f t="shared" si="1168"/>
        <v>1.947986744063354</v>
      </c>
      <c r="KP199" s="100">
        <f t="shared" si="1168"/>
        <v>4.126733424878787</v>
      </c>
      <c r="KQ199" s="100">
        <f t="shared" si="1168"/>
        <v>0.70245328584143663</v>
      </c>
      <c r="KR199" s="100">
        <f t="shared" si="1168"/>
        <v>4.1134664287405025</v>
      </c>
      <c r="KS199" s="100">
        <f t="shared" si="1168"/>
        <v>1.6947852044443303</v>
      </c>
      <c r="KT199" s="100">
        <f t="shared" si="1168"/>
        <v>5.9358107872423949</v>
      </c>
      <c r="KU199" s="100">
        <f t="shared" si="1168"/>
        <v>4.209348699670163</v>
      </c>
      <c r="KV199" s="100">
        <f t="shared" si="1168"/>
        <v>2.7499640165108126</v>
      </c>
      <c r="KW199" s="100">
        <f t="shared" si="1168"/>
        <v>1.5183773088072139</v>
      </c>
      <c r="KX199" s="100">
        <f t="shared" si="1168"/>
        <v>0.4825433979344077</v>
      </c>
      <c r="KY199" s="100">
        <f t="shared" si="1168"/>
        <v>5.8992671064024771</v>
      </c>
      <c r="KZ199" s="100">
        <f t="shared" si="1168"/>
        <v>5.1802786711021236</v>
      </c>
      <c r="LA199" s="100">
        <f t="shared" si="1168"/>
        <v>5.1802786711021236</v>
      </c>
      <c r="LB199" s="100">
        <f t="shared" si="1168"/>
        <v>4.6875813427668289</v>
      </c>
      <c r="LC199" s="100">
        <f t="shared" si="1168"/>
        <v>4.5680434122516731</v>
      </c>
      <c r="LD199" s="100">
        <f t="shared" si="1168"/>
        <v>4.5226987859109773</v>
      </c>
      <c r="LE199" s="100">
        <f t="shared" si="1168"/>
        <v>4.5449271625735159</v>
      </c>
      <c r="LF199" s="100">
        <f t="shared" si="1168"/>
        <v>4.6288656896900919</v>
      </c>
      <c r="LG199" s="100">
        <f t="shared" si="1168"/>
        <v>4.7693046483507144</v>
      </c>
      <c r="LH199" s="100">
        <f t="shared" si="1168"/>
        <v>4.9615997582767548</v>
      </c>
      <c r="LI199" s="100">
        <f t="shared" si="1168"/>
        <v>5.2015981215744169</v>
      </c>
      <c r="LJ199" s="100">
        <f t="shared" si="1168"/>
        <v>5.4855754142663722</v>
      </c>
      <c r="LK199" s="100">
        <f t="shared" si="1168"/>
        <v>5.8101823978273224</v>
      </c>
      <c r="LL199" s="100">
        <f t="shared" si="1168"/>
        <v>6.172399188461271</v>
      </c>
      <c r="LM199" s="100">
        <f t="shared" si="1168"/>
        <v>0.28631070468150271</v>
      </c>
      <c r="LN199" s="100">
        <f t="shared" si="1168"/>
        <v>0.71581409528849338</v>
      </c>
      <c r="LO199" s="100">
        <f t="shared" si="1168"/>
        <v>1.1754776844555999</v>
      </c>
      <c r="LP199" s="100">
        <f t="shared" si="1168"/>
        <v>1.6632568712016276</v>
      </c>
      <c r="LQ199" s="100">
        <f t="shared" si="1168"/>
        <v>2.1772867900724449</v>
      </c>
      <c r="LR199" s="100">
        <f t="shared" si="1168"/>
        <v>2.7158630888045816</v>
      </c>
      <c r="LS199" s="100">
        <f t="shared" si="1168"/>
        <v>4.7334865990723349</v>
      </c>
      <c r="LT199" s="100">
        <f t="shared" si="1168"/>
        <v>1.3430380631447296</v>
      </c>
      <c r="LU199" s="100">
        <f t="shared" si="1168"/>
        <v>3.069148163209912</v>
      </c>
      <c r="LV199" s="100">
        <f t="shared" si="1168"/>
        <v>4.9699996952064156</v>
      </c>
      <c r="LW199" s="100">
        <f t="shared" si="1168"/>
        <v>0.75423172673526218</v>
      </c>
      <c r="LX199" s="100">
        <f t="shared" si="1168"/>
        <v>2.9805101276781616</v>
      </c>
      <c r="LY199" s="100">
        <f t="shared" si="1168"/>
        <v>5.3583847738538823</v>
      </c>
      <c r="LZ199" s="100">
        <f t="shared" si="1168"/>
        <v>1.5978166918612016</v>
      </c>
      <c r="MA199" s="100">
        <f t="shared" si="1168"/>
        <v>4.2587072302034015</v>
      </c>
      <c r="MB199" s="100">
        <f t="shared" si="1168"/>
        <v>0.76857604283717595</v>
      </c>
      <c r="MC199" s="100">
        <f t="shared" si="1168"/>
        <v>3.688020430873598</v>
      </c>
      <c r="MD199" s="100">
        <f t="shared" si="1168"/>
        <v>0.44521139436232604</v>
      </c>
      <c r="ME199" s="100">
        <f t="shared" si="1168"/>
        <v>3.6013561064876964</v>
      </c>
      <c r="MF199" s="100">
        <f t="shared" si="1168"/>
        <v>0.58519687083538108</v>
      </c>
      <c r="MG199" s="100">
        <f t="shared" si="1168"/>
        <v>3.9584762893810463</v>
      </c>
      <c r="MH199" s="100">
        <f t="shared" si="1168"/>
        <v>1.1504387165377963</v>
      </c>
      <c r="MI199" s="100">
        <f t="shared" si="1168"/>
        <v>4.7232977408272774</v>
      </c>
      <c r="MJ199" s="100">
        <f t="shared" si="1168"/>
        <v>2.106739782681418</v>
      </c>
      <c r="MK199" s="100"/>
      <c r="ML199" s="100"/>
      <c r="MM199" s="100"/>
      <c r="MN199" s="100"/>
      <c r="MO199" s="100"/>
      <c r="MP199" s="100"/>
      <c r="MQ199" s="100"/>
      <c r="MR199" s="100"/>
      <c r="MS199" s="100"/>
      <c r="MT199" s="100"/>
      <c r="MU199" s="100"/>
      <c r="MV199" s="100"/>
      <c r="MW199" s="100"/>
      <c r="MX199" s="100"/>
      <c r="MY199" s="100"/>
      <c r="MZ199" s="100"/>
      <c r="NA199" s="100"/>
      <c r="NB199" s="100"/>
      <c r="NC199" s="100"/>
      <c r="ND199" s="100"/>
      <c r="NE199" s="100"/>
      <c r="NF199" s="100"/>
      <c r="NG199" s="100"/>
      <c r="NH199" s="100"/>
      <c r="NI199" s="100"/>
      <c r="NJ199" s="100"/>
      <c r="NK199" s="100"/>
      <c r="NL199" s="100"/>
      <c r="NM199" s="100"/>
      <c r="NN199" s="100"/>
      <c r="NO199" s="100"/>
      <c r="NP199" s="100"/>
      <c r="NQ199" s="100"/>
      <c r="NR199" s="100"/>
      <c r="NS199" s="100"/>
      <c r="NT199" s="100"/>
      <c r="NU199" s="100"/>
      <c r="NV199" s="100"/>
      <c r="NW199" s="100"/>
      <c r="NX199" s="100"/>
      <c r="NY199" s="100"/>
      <c r="NZ199" s="100"/>
      <c r="OA199" s="100"/>
      <c r="OB199" s="100"/>
      <c r="OC199" s="100"/>
      <c r="OD199" s="100"/>
      <c r="OE199" s="100"/>
      <c r="OF199" s="100"/>
      <c r="OG199" s="100"/>
      <c r="OH199" s="100"/>
      <c r="OI199" s="100"/>
      <c r="OJ199" s="100"/>
      <c r="OK199" s="100"/>
      <c r="OL199" s="100"/>
      <c r="OM199" s="100"/>
      <c r="ON199" s="100"/>
      <c r="OO199" s="100"/>
      <c r="OP199" s="100"/>
      <c r="OQ199" s="100"/>
      <c r="OR199" s="100"/>
      <c r="OS199" s="100"/>
      <c r="OT199" s="100"/>
      <c r="OU199" s="100"/>
      <c r="OV199" s="100"/>
      <c r="OW199" s="100"/>
      <c r="OX199" s="100"/>
      <c r="OY199" s="100"/>
      <c r="OZ199" s="100"/>
      <c r="PA199" s="100"/>
      <c r="PB199" s="100"/>
      <c r="PC199" s="100"/>
      <c r="PD199" s="100"/>
      <c r="PE199" s="100"/>
      <c r="PF199" s="100"/>
      <c r="PG199" s="100"/>
      <c r="PH199" s="100"/>
      <c r="PI199" s="100"/>
      <c r="PJ199" s="100"/>
      <c r="PK199" s="100"/>
    </row>
    <row r="200" spans="1:427" x14ac:dyDescent="0.2">
      <c r="A200" s="92"/>
      <c r="B200" s="92"/>
      <c r="C200" s="105" t="s">
        <v>37</v>
      </c>
      <c r="D200" s="98">
        <f t="shared" ref="D200:D218" si="1169">ATAN2(D139*COS(D199) +  BZ170*COS(D39),D139*SIN(D199) +  BZ170*SIN(D39))</f>
        <v>-0.63147913328924743</v>
      </c>
      <c r="E200" s="98">
        <f t="shared" ref="E200:E218" si="1170">ATAN2(E139*COS(E199) +  CA170*COS(E39),E139*SIN(E199) +  CA170*SIN(E39))</f>
        <v>-2.7398038465261383</v>
      </c>
      <c r="F200" s="98">
        <f t="shared" ref="F200:F218" si="1171">ATAN2(F139*COS(F199) +  CB170*COS(F39),F139*SIN(F199) +  CB170*SIN(F39))</f>
        <v>-2.454106318517896</v>
      </c>
      <c r="G200" s="98">
        <f t="shared" ref="G200:G218" si="1172">ATAN2(G139*COS(G199) +  CC170*COS(G39),G139*SIN(G199) +  CC170*SIN(G39))</f>
        <v>-1.5772133867414555</v>
      </c>
      <c r="H200" s="98">
        <f t="shared" ref="H200:H218" si="1173">ATAN2(H139*COS(H199) +  CD170*COS(H39),H139*SIN(H199) +  CD170*SIN(H39))</f>
        <v>-0.25521587443119914</v>
      </c>
      <c r="I200" s="98">
        <f t="shared" ref="I200:I218" si="1174">ATAN2(I139*COS(I199) +  CE170*COS(I39),I139*SIN(I199) +  CE170*SIN(I39))</f>
        <v>1.4073554625792575</v>
      </c>
      <c r="J200" s="98">
        <f t="shared" ref="J200:J218" si="1175">ATAN2(J139*COS(J199) +  CF170*COS(J39),J139*SIN(J199) +  CF170*SIN(J39))</f>
        <v>-2.9484450038653351</v>
      </c>
      <c r="K200" s="98">
        <f t="shared" ref="K200:K218" si="1176">ATAN2(K139*COS(K199) +  CG170*COS(K39),K139*SIN(K199) +  CG170*SIN(K39))</f>
        <v>-0.81198299772688765</v>
      </c>
      <c r="L200" s="98">
        <f t="shared" ref="L200:L218" si="1177">ATAN2(L139*COS(L199) +  CH170*COS(L39),L139*SIN(L199) +  CH170*SIN(L39))</f>
        <v>1.4919121052348321</v>
      </c>
      <c r="M200" s="98">
        <f t="shared" ref="M200:M218" si="1178">ATAN2(M139*COS(M199) +  CI170*COS(M39),M139*SIN(M199) +  CI170*SIN(M39))</f>
        <v>-2.3515344084211556</v>
      </c>
      <c r="N200" s="98">
        <f t="shared" ref="N200:N218" si="1179">ATAN2(N139*COS(N199) +  CJ170*COS(N39),N139*SIN(N199) +  CJ170*SIN(N39))</f>
        <v>0.1997382733825743</v>
      </c>
      <c r="O200" s="98">
        <f t="shared" ref="O200:O218" si="1180">ATAN2(O139*COS(O199) +  CK170*COS(O39),O139*SIN(O199) +  CK170*SIN(O39))</f>
        <v>2.8435832321386281</v>
      </c>
      <c r="P200" s="98">
        <f t="shared" ref="P200:P218" si="1181">ATAN2(P139*COS(P199) +  CL170*COS(P39),P139*SIN(P199) +  CL170*SIN(P39))</f>
        <v>-0.71816112005296129</v>
      </c>
      <c r="Q200" s="98">
        <f t="shared" ref="Q200:Q218" si="1182">ATAN2(Q139*COS(Q199) +  CM170*COS(Q39),Q139*SIN(Q199) +  CM170*SIN(Q39))</f>
        <v>2.0689096298493315</v>
      </c>
      <c r="R200" s="98">
        <f t="shared" ref="R200:R218" si="1183">ATAN2(R139*COS(R199) +  CN170*COS(R39),R139*SIN(R199) +  CN170*SIN(R39))</f>
        <v>-1.3712388189499016</v>
      </c>
      <c r="S200" s="98">
        <f t="shared" ref="S200:S218" si="1184">ATAN2(S139*COS(S199) +  CO170*COS(S39),S139*SIN(S199) +  CO170*SIN(S39))</f>
        <v>1.5198827668930333</v>
      </c>
      <c r="T200" s="98">
        <f t="shared" ref="T200:T218" si="1185">ATAN2(T139*COS(T199) +  CP170*COS(T39),T139*SIN(T199) +  CP170*SIN(T39))</f>
        <v>-1.8305826256755693</v>
      </c>
      <c r="U200" s="98">
        <f t="shared" ref="U200:U218" si="1186">ATAN2(U139*COS(U199) +  CQ170*COS(U39),U139*SIN(U199) +  CQ170*SIN(U39))</f>
        <v>1.1383523590094318</v>
      </c>
      <c r="V200" s="98">
        <f t="shared" ref="V200:V218" si="1187">ATAN2(V139*COS(V199) +  CR170*COS(V39),V139*SIN(V199) +  CR170*SIN(V39))</f>
        <v>1.1383523590094318</v>
      </c>
      <c r="W200" s="98">
        <f t="shared" ref="W200:W218" si="1188">ATAN2(W139*COS(W199) +  CS170*COS(W39),W139*SIN(W199) +  CS170*SIN(W39))</f>
        <v>1.0263777739601709</v>
      </c>
      <c r="X200" s="98">
        <f t="shared" ref="X200:X218" si="1189">ATAN2(X139*COS(X199) +  CT170*COS(X39),X139*SIN(X199) +  CT170*SIN(X39))</f>
        <v>1.0015739374475552</v>
      </c>
      <c r="Y200" s="98">
        <f t="shared" ref="Y200:Y218" si="1190">ATAN2(Y139*COS(Y199) +  CU170*COS(Y39),Y139*SIN(Y199) +  CU170*SIN(Y39))</f>
        <v>0.99501284396488565</v>
      </c>
      <c r="Z200" s="98">
        <f t="shared" ref="Z200:Z218" si="1191">ATAN2(Z139*COS(Z199) +  CV170*COS(Z39),Z139*SIN(Z199) +  CV170*SIN(Z39))</f>
        <v>1.0050656168428309</v>
      </c>
      <c r="AA200" s="98">
        <f t="shared" ref="AA200:AA218" si="1192">ATAN2(AA139*COS(AA199) +  CW170*COS(AA39),AA139*SIN(AA199) +  CW170*SIN(AA39))</f>
        <v>1.0302898938941623</v>
      </c>
      <c r="AB200" s="98">
        <f t="shared" ref="AB200:AB218" si="1193">ATAN2(AB139*COS(AB199) +  CX170*COS(AB39),AB139*SIN(AB199) +  CX170*SIN(AB39))</f>
        <v>1.0694041164507551</v>
      </c>
      <c r="AC200" s="98">
        <f t="shared" ref="AC200:AC218" si="1194">ATAN2(AC139*COS(AC199) +  CY170*COS(AC39),AC139*SIN(AC199) +  CY170*SIN(AC39))</f>
        <v>1.1212659192973815</v>
      </c>
      <c r="AD200" s="98">
        <f t="shared" ref="AD200:AD218" si="1195">ATAN2(AD139*COS(AD199) +  CZ170*COS(AD39),AD139*SIN(AD199) +  CZ170*SIN(AD39))</f>
        <v>1.1848538849790857</v>
      </c>
      <c r="AE200" s="98">
        <f t="shared" ref="AE200:AE218" si="1196">ATAN2(AE139*COS(AE199) +  DA170*COS(AE39),AE139*SIN(AE199) +  DA170*SIN(AE39))</f>
        <v>1.2592520719877824</v>
      </c>
      <c r="AF200" s="98">
        <f t="shared" ref="AF200:AF218" si="1197">ATAN2(AF139*COS(AF199) +  DB170*COS(AF39),AF139*SIN(AF199) +  DB170*SIN(AF39))</f>
        <v>1.343636840881264</v>
      </c>
      <c r="AG200" s="98">
        <f t="shared" ref="AG200:AG218" si="1198">ATAN2(AG139*COS(AG199) +  DC170*COS(AG39),AG139*SIN(AG199) +  DC170*SIN(AG39))</f>
        <v>1.4372655927422191</v>
      </c>
      <c r="AH200" s="98">
        <f t="shared" ref="AH200:AH218" si="1199">ATAN2(AH139*COS(AH199) +  DD170*COS(AH39),AH139*SIN(AH199) +  DD170*SIN(AH39))</f>
        <v>1.5394671060483751</v>
      </c>
      <c r="AI200" s="98">
        <f t="shared" ref="AI200:AI218" si="1200">ATAN2(AI139*COS(AI199) +  DE170*COS(AI39),AI139*SIN(AI199) +  DE170*SIN(AI39))</f>
        <v>1.6496332151524147</v>
      </c>
      <c r="AJ200" s="98">
        <f t="shared" ref="AJ200:AJ218" si="1201">ATAN2(AJ139*COS(AJ199) +  DF170*COS(AJ39),AJ139*SIN(AJ199) +  DF170*SIN(AJ39))</f>
        <v>1.7672116193538274</v>
      </c>
      <c r="AK200" s="98">
        <f t="shared" ref="AK200:AK218" si="1202">ATAN2(AK139*COS(AK199) +  DG170*COS(AK39),AK139*SIN(AK199) +  DG170*SIN(AK39))</f>
        <v>1.891699648399644</v>
      </c>
      <c r="AL200" s="98">
        <f t="shared" ref="AL200:AL218" si="1203">ATAN2(AL139*COS(AL199) +  DH170*COS(AL39),AL139*SIN(AL199) +  DH170*SIN(AL39))</f>
        <v>2.0226388400708997</v>
      </c>
      <c r="AM200" s="98">
        <f t="shared" ref="AM200:AM218" si="1204">ATAN2(AM139*COS(AM199) +  DI170*COS(AM39),AM139*SIN(AM199) +  DI170*SIN(AM39))</f>
        <v>2.1596102097405652</v>
      </c>
      <c r="AN200" s="98">
        <f t="shared" ref="AN200:AN218" si="1205">ATAN2(AN139*COS(AN199) +  DJ170*COS(AN39),AN139*SIN(AN199) +  DJ170*SIN(AN39))</f>
        <v>1.1047273715375376</v>
      </c>
      <c r="AO200" s="98">
        <f t="shared" ref="AO200:AO218" si="1206">ATAN2(AO139*COS(AO199) +  DK170*COS(AO39),AO139*SIN(AO199) +  DK170*SIN(AO39))</f>
        <v>1.8411224705134313</v>
      </c>
      <c r="AP200" s="98">
        <f t="shared" ref="AP200:AP218" si="1207">ATAN2(AP139*COS(AP199) +  DL170*COS(AP39),AP139*SIN(AP199) +  DL170*SIN(AP39))</f>
        <v>-0.86264642093230792</v>
      </c>
      <c r="AQ200" s="98">
        <f t="shared" ref="AQ200:AQ218" si="1208">ATAN2(AQ139*COS(AQ199) +  DM170*COS(AQ39),AQ139*SIN(AQ199) +  DM170*SIN(AQ39))</f>
        <v>2.7602600937777924</v>
      </c>
      <c r="AR200" s="98">
        <f t="shared" ref="AR200:AR218" si="1209">ATAN2(AR139*COS(AR199) +  DN170*COS(AR39),AR139*SIN(AR199) +  DN170*SIN(AR39))</f>
        <v>0.14143524327191204</v>
      </c>
      <c r="AS200" s="98">
        <f t="shared" ref="AS200:AS218" si="1210">ATAN2(AS139*COS(AS199) +  DO170*COS(AS39),AS139*SIN(AS199) +  DO170*SIN(AS39))</f>
        <v>-2.4378544245376106</v>
      </c>
      <c r="AT200" s="98">
        <f t="shared" ref="AT200:AT218" si="1211">ATAN2(AT139*COS(AT199) +  DP170*COS(AT39),AT139*SIN(AT199) +  DP170*SIN(AT39))</f>
        <v>1.3037673065486535</v>
      </c>
      <c r="AU200" s="98">
        <f t="shared" ref="AU200:AU218" si="1212">ATAN2(AU139*COS(AU199) +  DQ170*COS(AU39),AU139*SIN(AU199) +  DQ170*SIN(AU39))</f>
        <v>-1.2017767850746091</v>
      </c>
      <c r="AV200" s="98">
        <f t="shared" ref="AV200:AV218" si="1213">ATAN2(AV139*COS(AV199) +  DR170*COS(AV39),AV139*SIN(AV199) +  DR170*SIN(AV39))</f>
        <v>2.6102731139885389</v>
      </c>
      <c r="AW200" s="98">
        <f t="shared" ref="AW200:AW218" si="1214">ATAN2(AW139*COS(AW199) +  DS170*COS(AW39),AW139*SIN(AW199) +  DS170*SIN(AW39))</f>
        <v>0.17202518864176369</v>
      </c>
      <c r="AX200" s="98">
        <f t="shared" ref="AX200:AX218" si="1215">ATAN2(AX139*COS(AX199) +  DT170*COS(AX39),AX139*SIN(AX199) +  DT170*SIN(AX39))</f>
        <v>-2.2347726227036233</v>
      </c>
      <c r="AY200" s="98">
        <f t="shared" ref="AY200:AY218" si="1216">ATAN2(AY139*COS(AY199) +  DU170*COS(AY39),AY139*SIN(AY199) +  DU170*SIN(AY39))</f>
        <v>1.6717060883709083</v>
      </c>
      <c r="AZ200" s="98">
        <f t="shared" ref="AZ200:AZ218" si="1217">ATAN2(AZ139*COS(AZ199) +  DV170*COS(AZ39),AZ139*SIN(AZ199) +  DV170*SIN(AZ39))</f>
        <v>-0.6761947063685273</v>
      </c>
      <c r="BA200" s="98">
        <f t="shared" ref="BA200:BA218" si="1218">ATAN2(BA139*COS(BA199) +  DW170*COS(BA39),BA139*SIN(BA199) +  DW170*SIN(BA39))</f>
        <v>-2.9965062644931169</v>
      </c>
      <c r="BB200" s="98">
        <f t="shared" ref="BB200:BB218" si="1219">ATAN2(BB139*COS(BB199) +  DX170*COS(BB39),BB139*SIN(BB199) +  DX170*SIN(BB39))</f>
        <v>0.99280469356069301</v>
      </c>
      <c r="BC200" s="98">
        <f t="shared" ref="BC200:BC218" si="1220">ATAN2(BC139*COS(BC199) +  DY170*COS(BC39),BC139*SIN(BC199) +  DY170*SIN(BC39))</f>
        <v>-1.2757239490450611</v>
      </c>
      <c r="BD200" s="98">
        <f t="shared" ref="BD200:BD218" si="1221">ATAN2(BD139*COS(BD199) +  DZ170*COS(BD39),BD139*SIN(BD199) +  DZ170*SIN(BD39))</f>
        <v>2.7632437106204377</v>
      </c>
      <c r="BE200" s="98">
        <f t="shared" ref="BE200:BE218" si="1222">ATAN2(BE139*COS(BE199) +  EA170*COS(BE39),BE139*SIN(BE199) +  EA170*SIN(BE39))</f>
        <v>0.54235566117867984</v>
      </c>
      <c r="BF200" s="98"/>
      <c r="BG200" s="98"/>
      <c r="BH200" s="98"/>
      <c r="BI200" s="98"/>
      <c r="BJ200" s="98"/>
      <c r="BK200" s="98"/>
      <c r="BL200" s="98"/>
      <c r="BM200" s="98"/>
      <c r="BN200" s="98"/>
      <c r="BO200" s="98"/>
      <c r="BP200" s="98"/>
      <c r="BQ200" s="98"/>
      <c r="BR200" s="98"/>
      <c r="BS200" s="98"/>
      <c r="BT200" s="98"/>
      <c r="BU200" s="98"/>
      <c r="BV200" s="98"/>
      <c r="BW200" s="98"/>
      <c r="BX200" s="98"/>
      <c r="BY200" s="98"/>
      <c r="BZ200" s="98"/>
      <c r="CA200" s="98"/>
      <c r="CB200" s="98"/>
      <c r="CC200" s="98"/>
      <c r="CD200" s="98"/>
      <c r="CE200" s="92"/>
      <c r="CF200" s="98"/>
      <c r="CG200" s="92"/>
      <c r="CH200" s="92"/>
      <c r="CI200" s="92"/>
      <c r="CJ200" s="92"/>
      <c r="CK200" s="92"/>
      <c r="CL200" s="92"/>
      <c r="CM200" s="92"/>
      <c r="CN200" s="92"/>
      <c r="CO200" s="92"/>
      <c r="CP200" s="92"/>
      <c r="CQ200" s="92"/>
      <c r="CR200" s="92"/>
      <c r="CS200" s="92"/>
      <c r="CT200" s="92"/>
      <c r="CU200" s="92"/>
      <c r="CV200" s="92"/>
      <c r="CW200" s="92"/>
      <c r="CX200" s="92"/>
      <c r="CY200" s="92"/>
      <c r="CZ200" s="92"/>
      <c r="DA200" s="92"/>
      <c r="DB200" s="92"/>
      <c r="DC200" s="92"/>
      <c r="DD200" s="92"/>
      <c r="DE200" s="92"/>
      <c r="DF200" s="92"/>
      <c r="DG200" s="92"/>
      <c r="DH200" s="92"/>
      <c r="DI200" s="92"/>
      <c r="DJ200" s="92"/>
      <c r="DK200" s="92"/>
      <c r="DL200" s="92"/>
      <c r="DM200" s="92"/>
      <c r="DN200" s="92"/>
      <c r="DO200" s="92"/>
      <c r="DP200" s="92"/>
      <c r="DQ200" s="92"/>
      <c r="DR200" s="92"/>
      <c r="DS200" s="92"/>
      <c r="DT200" s="92"/>
      <c r="DU200" s="92"/>
      <c r="DV200" s="92"/>
      <c r="DW200" s="92"/>
      <c r="DX200" s="92"/>
      <c r="DY200" s="92"/>
      <c r="DZ200" s="92"/>
      <c r="EA200" s="92"/>
      <c r="EB200" s="92"/>
      <c r="EC200" s="92"/>
      <c r="ED200" s="92"/>
      <c r="EE200" s="92"/>
      <c r="EF200" s="92"/>
      <c r="EG200" s="92"/>
      <c r="EH200" s="92"/>
      <c r="EI200" s="92"/>
      <c r="EJ200" s="92"/>
      <c r="EK200" s="92"/>
      <c r="EL200" s="92"/>
      <c r="EM200" s="92"/>
      <c r="EN200" s="92"/>
      <c r="EO200" s="92"/>
      <c r="EP200" s="92"/>
      <c r="EU200" s="94"/>
      <c r="EV200" s="94"/>
      <c r="EW200" s="94"/>
      <c r="EX200" s="94">
        <v>2</v>
      </c>
      <c r="EY200" s="99">
        <f t="shared" ref="EY200:EY218" si="1223">ATAN2(EY139*COS(EY199) +  HW170*COS(EY39),EY139*SIN(EY199) +  HW170*SIN(EY39))</f>
        <v>-1.2676861360174274</v>
      </c>
      <c r="EZ200" s="99">
        <f t="shared" ref="EZ200:EZ218" si="1224">ATAN2(EZ139*COS(EZ199) +  HX170*COS(EZ39),EZ139*SIN(EZ199) +  HX170*SIN(EZ39))</f>
        <v>0.80240052555208763</v>
      </c>
      <c r="FA200" s="99">
        <f t="shared" ref="FA200:FA218" si="1225">ATAN2(FA139*COS(FA199) +  HY170*COS(FA39),FA139*SIN(FA199) +  HY170*SIN(FA39))</f>
        <v>1.3743277059454613</v>
      </c>
      <c r="FB200" s="99">
        <f t="shared" ref="FB200:FB218" si="1226">ATAN2(FB139*COS(FB199) +  HZ170*COS(FB39),FB139*SIN(FB199) +  HZ170*SIN(FB39))</f>
        <v>3.128385824552149</v>
      </c>
      <c r="FC200" s="99">
        <f t="shared" ref="FC200:FC218" si="1227">ATAN2(FC139*COS(FC199) +  IA170*COS(FC39),FC139*SIN(FC199) +  IA170*SIN(FC39))</f>
        <v>-0.51065735576203797</v>
      </c>
      <c r="FD200" s="99">
        <f t="shared" ref="FD200:FD218" si="1228">ATAN2(FD139*COS(FD199) +  IB170*COS(FD39),FD139*SIN(FD199) +  IB170*SIN(FD39))</f>
        <v>2.8145687417925047</v>
      </c>
      <c r="FE200" s="99">
        <f t="shared" ref="FE200:FE218" si="1229">ATAN2(FE139*COS(FE199) +  IC170*COS(FE39),FE139*SIN(FE199) +  IC170*SIN(FE39))</f>
        <v>0.38620249056226069</v>
      </c>
      <c r="FF200" s="99">
        <f t="shared" ref="FF200:FF218" si="1230">ATAN2(FF139*COS(FF199) +  ID170*COS(FF39),FF139*SIN(FF199) +  ID170*SIN(FF39))</f>
        <v>-1.6240284618394054</v>
      </c>
      <c r="FG200" s="99">
        <f t="shared" ref="FG200:FG218" si="1231">ATAN2(FG139*COS(FG199) +  IE170*COS(FG39),FG139*SIN(FG199) +  IE170*SIN(FG39))</f>
        <v>2.9837810198558055</v>
      </c>
      <c r="FH200" s="99">
        <f t="shared" ref="FH200:FH218" si="1232">ATAN2(FH139*COS(FH199) +  IF170*COS(FH39),FH139*SIN(FH199) +  IF170*SIN(FH39))</f>
        <v>1.5800859100738474</v>
      </c>
      <c r="FI200" s="99">
        <f t="shared" ref="FI200:FI218" si="1233">ATAN2(FI139*COS(FI199) +  IG170*COS(FI39),FI139*SIN(FI199) +  IG170*SIN(FI39))</f>
        <v>0.38648287802574266</v>
      </c>
      <c r="FJ200" s="99">
        <f t="shared" ref="FJ200:FJ218" si="1234">ATAN2(FJ139*COS(FJ199) +  IH170*COS(FJ39),FJ139*SIN(FJ199) +  IH170*SIN(FJ39))</f>
        <v>-0.59603513504070815</v>
      </c>
      <c r="FK200" s="99">
        <f t="shared" ref="FK200:FK218" si="1235">ATAN2(FK139*COS(FK199) +  II170*COS(FK39),FK139*SIN(FK199) +  II170*SIN(FK39))</f>
        <v>-1.4363344474726489</v>
      </c>
      <c r="FL200" s="99">
        <f t="shared" ref="FL200:FL218" si="1236">ATAN2(FL139*COS(FL199) +  IJ170*COS(FL39),FL139*SIN(FL199) +  IJ170*SIN(FL39))</f>
        <v>-2.1453753336734964</v>
      </c>
      <c r="FM200" s="99">
        <f t="shared" ref="FM200:FM218" si="1237">ATAN2(FM139*COS(FM199) +  IK170*COS(FM39),FM139*SIN(FM199) +  IK170*SIN(FM39))</f>
        <v>-2.742484799259242</v>
      </c>
      <c r="FN200" s="99">
        <f t="shared" ref="FN200:FN218" si="1238">ATAN2(FN139*COS(FN199) +  IL170*COS(FN39),FN139*SIN(FN199) +  IL170*SIN(FN39))</f>
        <v>3.0397599420251162</v>
      </c>
      <c r="FO200" s="99">
        <f t="shared" ref="FO200:FO218" si="1239">ATAN2(FO139*COS(FO199) +  IM170*COS(FO39),FO139*SIN(FO199) +  IM170*SIN(FO39))</f>
        <v>2.6220156399215329</v>
      </c>
      <c r="FP200" s="99">
        <f t="shared" ref="FP200:FP218" si="1240">ATAN2(FP139*COS(FP199) +  IN170*COS(FP39),FP139*SIN(FP199) +  IN170*SIN(FP39))</f>
        <v>2.2767011943834348</v>
      </c>
      <c r="FQ200" s="99">
        <f t="shared" ref="FQ200:FQ218" si="1241">ATAN2(FQ139*COS(FQ199) +  IO170*COS(FQ39),FQ139*SIN(FQ199) +  IO170*SIN(FQ39))</f>
        <v>2.2767011943834348</v>
      </c>
      <c r="FR200" s="99">
        <f t="shared" ref="FR200:FR218" si="1242">ATAN2(FR139*COS(FR199) +  IP170*COS(FR39),FR139*SIN(FR199) +  IP170*SIN(FR39))</f>
        <v>2.0527531156310115</v>
      </c>
      <c r="FS200" s="99">
        <f t="shared" ref="FS200:FS218" si="1243">ATAN2(FS139*COS(FS199) +  IQ170*COS(FS39),FS139*SIN(FS199) +  IQ170*SIN(FS39))</f>
        <v>2.003145837485893</v>
      </c>
      <c r="FT200" s="99">
        <f t="shared" ref="FT200:FT218" si="1244">ATAN2(FT139*COS(FT199) +  IR170*COS(FT39),FT139*SIN(FT199) +  IR170*SIN(FT39))</f>
        <v>1.9900239727226248</v>
      </c>
      <c r="FU200" s="99">
        <f t="shared" ref="FU200:FU218" si="1245">ATAN2(FU139*COS(FU199) +  IS170*COS(FU39),FU139*SIN(FU199) +  IS170*SIN(FU39))</f>
        <v>2.0101297829057843</v>
      </c>
      <c r="FV200" s="99">
        <f t="shared" ref="FV200:FV218" si="1246">ATAN2(FV139*COS(FV199) +  IT170*COS(FV39),FV139*SIN(FV199) +  IT170*SIN(FV39))</f>
        <v>2.0605785552082216</v>
      </c>
      <c r="FW200" s="99">
        <f t="shared" ref="FW200:FW218" si="1247">ATAN2(FW139*COS(FW199) +  IU170*COS(FW39),FW139*SIN(FW199) +  IU170*SIN(FW39))</f>
        <v>2.138807181305129</v>
      </c>
      <c r="FX200" s="99">
        <f t="shared" ref="FX200:FX218" si="1248">ATAN2(FX139*COS(FX199) +  IV170*COS(FX39),FX139*SIN(FX199) +  IV170*SIN(FX39))</f>
        <v>2.2425309378463316</v>
      </c>
      <c r="FY200" s="99">
        <f t="shared" ref="FY200:FY218" si="1249">ATAN2(FY139*COS(FY199) +  IW170*COS(FY39),FY139*SIN(FY199) +  IW170*SIN(FY39))</f>
        <v>2.3697069955206822</v>
      </c>
      <c r="FZ200" s="99">
        <f t="shared" ref="FZ200:FZ218" si="1250">ATAN2(FZ139*COS(FZ199) +  IX170*COS(FZ39),FZ139*SIN(FZ199) +  IX170*SIN(FZ39))</f>
        <v>2.5185034757662552</v>
      </c>
      <c r="GA200" s="99">
        <f t="shared" ref="GA200:GA218" si="1251">ATAN2(GA139*COS(GA199) +  IY170*COS(GA39),GA139*SIN(GA199) +  IY170*SIN(GA39))</f>
        <v>2.6872731032628252</v>
      </c>
      <c r="GB200" s="99">
        <f t="shared" ref="GB200:GB218" si="1252">ATAN2(GB139*COS(GB199) +  IZ170*COS(GB39),GB139*SIN(GB199) +  IZ170*SIN(GB39))</f>
        <v>2.8745306830434276</v>
      </c>
      <c r="GC200" s="99">
        <f t="shared" ref="GC200:GC218" si="1253">ATAN2(GC139*COS(GC199) +  JA170*COS(GC39),GC139*SIN(GC199) +  JA170*SIN(GC39))</f>
        <v>3.0789337743828242</v>
      </c>
      <c r="GD200" s="99">
        <f t="shared" ref="GD200:GD218" si="1254">ATAN2(GD139*COS(GD199) +  JB170*COS(GD39),GD139*SIN(GD199) +  JB170*SIN(GD39))</f>
        <v>-2.983919259308065</v>
      </c>
      <c r="GE200" s="99">
        <f t="shared" ref="GE200:GE218" si="1255">ATAN2(GE139*COS(GE199) +  JC170*COS(GE39),GE139*SIN(GE199) +  JC170*SIN(GE39))</f>
        <v>-2.7487624035315719</v>
      </c>
      <c r="GF200" s="99">
        <f t="shared" ref="GF200:GF218" si="1256">ATAN2(GF139*COS(GF199) +  JD170*COS(GF39),GF139*SIN(GF199) +  JD170*SIN(GF39))</f>
        <v>-2.499786304710272</v>
      </c>
      <c r="GG200" s="99">
        <f t="shared" ref="GG200:GG218" si="1257">ATAN2(GG139*COS(GG199) +  JE170*COS(GG39),GG139*SIN(GG199) +  JE170*SIN(GG39))</f>
        <v>-2.237907886241552</v>
      </c>
      <c r="GH200" s="99">
        <f t="shared" ref="GH200:GH218" si="1258">ATAN2(GH139*COS(GH199) +  JF170*COS(GH39),GH139*SIN(GH199) +  JF170*SIN(GH39))</f>
        <v>-1.9639651165186309</v>
      </c>
      <c r="GI200" s="99">
        <f t="shared" ref="GI200:GI218" si="1259">ATAN2(GI139*COS(GI199) +  JG170*COS(GI39),GI139*SIN(GI199) +  JG170*SIN(GI39))</f>
        <v>2.2094546108311572</v>
      </c>
      <c r="GJ200" s="99">
        <f t="shared" ref="GJ200:GJ218" si="1260">ATAN2(GJ139*COS(GJ199) +  JH170*COS(GJ39),GJ139*SIN(GJ199) +  JH170*SIN(GJ39))</f>
        <v>-2.6009404272460337</v>
      </c>
      <c r="GK200" s="99">
        <f t="shared" ref="GK200:GK218" si="1261">ATAN2(GK139*COS(GK199) +  JI170*COS(GK39),GK139*SIN(GK199) +  JI170*SIN(GK39))</f>
        <v>-1.7252928819098914</v>
      </c>
      <c r="GL200" s="99">
        <f t="shared" ref="GL200:GL218" si="1262">ATAN2(GL139*COS(GL199) +  JJ170*COS(GL39),GL139*SIN(GL199) +  JJ170*SIN(GL39))</f>
        <v>-0.76266514508528116</v>
      </c>
      <c r="GM200" s="99">
        <f t="shared" ref="GM200:GM218" si="1263">ATAN2(GM139*COS(GM199) +  JK170*COS(GM39),GM139*SIN(GM199) +  JK170*SIN(GM39))</f>
        <v>0.28287047094274576</v>
      </c>
      <c r="GN200" s="99">
        <f t="shared" ref="GN200:GN218" si="1264">ATAN2(GN139*COS(GN199) +  JL170*COS(GN39),GN139*SIN(GN199) +  JL170*SIN(GN39))</f>
        <v>1.4074764489720188</v>
      </c>
      <c r="GO200" s="99">
        <f t="shared" ref="GO200:GO218" si="1265">ATAN2(GO139*COS(GO199) +  JM170*COS(GO39),GO139*SIN(GO199) +  JM170*SIN(GO39))</f>
        <v>2.6075346080517949</v>
      </c>
      <c r="GP200" s="99">
        <f t="shared" ref="GP200:GP218" si="1266">ATAN2(GP139*COS(GP199) +  JN170*COS(GP39),GP139*SIN(GP199) +  JN170*SIN(GP39))</f>
        <v>-2.4035535727346087</v>
      </c>
      <c r="GQ200" s="99">
        <f t="shared" ref="GQ200:GQ218" si="1267">ATAN2(GQ139*COS(GQ199) +  JO170*COS(GQ39),GQ139*SIN(GQ199) +  JO170*SIN(GQ39))</f>
        <v>-1.0626390803989014</v>
      </c>
      <c r="GR200" s="99">
        <f t="shared" ref="GR200:GR218" si="1268">ATAN2(GR139*COS(GR199) +  JP170*COS(GR39),GR139*SIN(GR199) +  JP170*SIN(GR39))</f>
        <v>0.34405037680486927</v>
      </c>
      <c r="GS200" s="99">
        <f t="shared" ref="GS200:GS218" si="1269">ATAN2(GS139*COS(GS199) +  JQ170*COS(GS39),GS139*SIN(GS199) +  JQ170*SIN(GS39))</f>
        <v>1.813640061619318</v>
      </c>
      <c r="GT200" s="99">
        <f t="shared" ref="GT200:GT218" si="1270">ATAN2(GT139*COS(GT199) +  JR170*COS(GT39),GT139*SIN(GT199) +  JR170*SIN(GT39))</f>
        <v>-2.9397731304708556</v>
      </c>
      <c r="GU200" s="99">
        <f t="shared" ref="GU200:GU218" si="1271">ATAN2(GU139*COS(GU199) +  JS170*COS(GU39),GU139*SIN(GU199) +  JS170*SIN(GU39))</f>
        <v>-1.3523894127400828</v>
      </c>
      <c r="GV200" s="99">
        <f t="shared" ref="GV200:GV218" si="1272">ATAN2(GV139*COS(GV199) +  JT170*COS(GV39),GV139*SIN(GV199) +  JT170*SIN(GV39))</f>
        <v>0.29017277819334675</v>
      </c>
      <c r="GW200" s="99">
        <f t="shared" ref="GW200:GW218" si="1273">ATAN2(GW139*COS(GW199) +  JU170*COS(GW39),GW139*SIN(GW199) +  JU170*SIN(GW39))</f>
        <v>1.9856093871211058</v>
      </c>
      <c r="GX200" s="99">
        <f t="shared" ref="GX200:GX218" si="1274">ATAN2(GX139*COS(GX199) +  JV170*COS(GX39),GX139*SIN(GX199) +  JV170*SIN(GX39))</f>
        <v>-2.5514478980984339</v>
      </c>
      <c r="GY200" s="99">
        <f t="shared" ref="GY200:GY218" si="1275">ATAN2(GY139*COS(GY199) +  JW170*COS(GY39),GY139*SIN(GY199) +  JW170*SIN(GY39))</f>
        <v>-0.75669788598695986</v>
      </c>
      <c r="GZ200" s="99">
        <f t="shared" ref="GZ200:GZ218" si="1276">ATAN2(GZ139*COS(GZ199) +  JX170*COS(GZ39),GZ139*SIN(GZ199) +  JX170*SIN(GZ39))</f>
        <v>1.0847113222000384</v>
      </c>
      <c r="HA200" s="99"/>
      <c r="HB200" s="99"/>
      <c r="HC200" s="99"/>
      <c r="HD200" s="99"/>
      <c r="HE200" s="99"/>
      <c r="HF200" s="99"/>
      <c r="HG200" s="99"/>
      <c r="HH200" s="99"/>
      <c r="HI200" s="99"/>
      <c r="HJ200" s="99"/>
      <c r="HK200" s="99"/>
      <c r="HL200" s="99"/>
      <c r="HM200" s="99"/>
      <c r="HN200" s="99"/>
      <c r="HO200" s="99"/>
      <c r="HP200" s="99"/>
      <c r="HQ200" s="99"/>
      <c r="HR200" s="99"/>
      <c r="HS200" s="99"/>
      <c r="HT200" s="99"/>
      <c r="HU200" s="99"/>
      <c r="HV200" s="99"/>
      <c r="HW200" s="99"/>
      <c r="HX200" s="99"/>
      <c r="HY200" s="99"/>
      <c r="HZ200" s="99"/>
      <c r="IA200" s="99"/>
      <c r="IB200" s="94"/>
      <c r="IC200" s="99"/>
      <c r="ID200" s="94"/>
      <c r="IE200" s="94"/>
      <c r="IF200" s="94"/>
      <c r="IG200" s="94"/>
      <c r="IH200" s="94"/>
      <c r="II200" s="94"/>
      <c r="IJ200" s="94"/>
      <c r="IK200" s="94"/>
      <c r="IL200" s="94"/>
      <c r="IM200" s="94"/>
      <c r="IN200" s="94"/>
      <c r="IO200" s="94"/>
      <c r="IP200" s="94"/>
      <c r="IQ200" s="94"/>
      <c r="IR200" s="94"/>
      <c r="IS200" s="94"/>
      <c r="IT200" s="94"/>
      <c r="IU200" s="94"/>
      <c r="IV200" s="94"/>
      <c r="IW200" s="94"/>
      <c r="IX200" s="94"/>
      <c r="IY200" s="94"/>
      <c r="IZ200" s="94"/>
      <c r="JA200" s="94"/>
      <c r="JB200" s="94"/>
      <c r="JC200" s="94"/>
      <c r="JD200" s="94"/>
      <c r="JE200" s="94"/>
      <c r="JF200" s="94"/>
      <c r="JG200" s="94"/>
      <c r="JH200" s="94"/>
      <c r="JI200" s="94"/>
      <c r="JJ200" s="94"/>
      <c r="JK200" s="94"/>
      <c r="JL200" s="94"/>
      <c r="JM200" s="94"/>
      <c r="JN200" s="94"/>
      <c r="JO200" s="94"/>
      <c r="JP200" s="94"/>
      <c r="JQ200" s="94"/>
      <c r="JR200" s="94"/>
      <c r="JS200" s="94"/>
      <c r="JT200" s="94"/>
      <c r="JU200" s="94"/>
      <c r="JV200" s="94"/>
      <c r="JW200" s="94"/>
      <c r="JX200" s="94"/>
      <c r="JY200" s="94"/>
      <c r="JZ200" s="94"/>
      <c r="KA200" s="94"/>
      <c r="KH200" s="96">
        <v>2</v>
      </c>
      <c r="KI200" s="100">
        <f t="shared" ref="KI200:KI218" si="1277">ATAN2(KI139*COS(KI199) +  NG170*COS(KI39),KI139*SIN(KI199) +  NG170*SIN(KI39))</f>
        <v>0.63693675475856926</v>
      </c>
      <c r="KJ200" s="100">
        <f t="shared" ref="KJ200:KJ218" si="1278">ATAN2(KJ139*COS(KJ199) +  NH170*COS(KJ39),KJ139*SIN(KJ199) +  NH170*SIN(KJ39))</f>
        <v>-1.5129359065342003</v>
      </c>
      <c r="KK200" s="100">
        <f t="shared" ref="KK200:KK218" si="1279">ATAN2(KK139*COS(KK199) +  NI170*COS(KK39),KK139*SIN(KK199) +  NI170*SIN(KK39))</f>
        <v>-0.35084951404834092</v>
      </c>
      <c r="KL200" s="100">
        <f t="shared" ref="KL200:KL218" si="1280">ATAN2(KL139*COS(KL199) +  NJ170*COS(KL39),KL139*SIN(KL199) +  NJ170*SIN(KL39))</f>
        <v>-6.2945099630500143E-2</v>
      </c>
      <c r="KM200" s="100">
        <f t="shared" ref="KM200:KM218" si="1281">ATAN2(KM139*COS(KM199) +  NK170*COS(KM39),KM139*SIN(KM199) +  NK170*SIN(KM39))</f>
        <v>-1.0289867799774501</v>
      </c>
      <c r="KN200" s="100">
        <f t="shared" ref="KN200:KN218" si="1282">ATAN2(KN139*COS(KN199) +  NL170*COS(KN39),KN139*SIN(KN199) +  NL170*SIN(KN39))</f>
        <v>-0.65728467028680793</v>
      </c>
      <c r="KO200" s="100">
        <f t="shared" ref="KO200:KO218" si="1283">ATAN2(KO139*COS(KO199) +  NM170*COS(KO39),KO139*SIN(KO199) +  NM170*SIN(KO39))</f>
        <v>0.77071504691396586</v>
      </c>
      <c r="KP200" s="100">
        <f t="shared" ref="KP200:KP218" si="1284">ATAN2(KP139*COS(KP199) +  NN170*COS(KP39),KP139*SIN(KP199) +  NN170*SIN(KP39))</f>
        <v>3.0341401320645249</v>
      </c>
      <c r="KQ200" s="100">
        <f t="shared" ref="KQ200:KQ218" si="1285">ATAN2(KQ139*COS(KQ199) +  NO170*COS(KQ39),KQ139*SIN(KQ199) +  NO170*SIN(KQ39))</f>
        <v>-0.31624568225755229</v>
      </c>
      <c r="KR200" s="100">
        <f t="shared" ref="KR200:KR218" si="1286">ATAN2(KR139*COS(KR199) +  NP170*COS(KR39),KR139*SIN(KR199) +  NP170*SIN(KR39))</f>
        <v>-3.1234272836835091</v>
      </c>
      <c r="KS200" s="100">
        <f t="shared" ref="KS200:KS218" si="1287">ATAN2(KS139*COS(KS199) +  NQ170*COS(KS39),KS139*SIN(KS199) +  NQ170*SIN(KS39))</f>
        <v>0.76084398899490924</v>
      </c>
      <c r="KT200" s="100">
        <f t="shared" ref="KT200:KT218" si="1288">ATAN2(KT139*COS(KT199) +  NR170*COS(KT39),KT139*SIN(KT199) +  NR170*SIN(KT39))</f>
        <v>-1.1922761960153765</v>
      </c>
      <c r="KU200" s="100">
        <f t="shared" ref="KU200:KU218" si="1289">ATAN2(KU139*COS(KU199) +  NS170*COS(KU39),KU139*SIN(KU199) +  NS170*SIN(KU39))</f>
        <v>-2.8728209926330108</v>
      </c>
      <c r="KV200" s="100">
        <f t="shared" ref="KV200:KV218" si="1290">ATAN2(KV139*COS(KV199) +  NT170*COS(KV39),KV139*SIN(KV199) +  NT170*SIN(KV39))</f>
        <v>1.9923194918921532</v>
      </c>
      <c r="KW200" s="100">
        <f t="shared" ref="KW200:KW218" si="1291">ATAN2(KW139*COS(KW199) +  NU170*COS(KW39),KW139*SIN(KW199) +  NU170*SIN(KW39))</f>
        <v>0.79812663713045495</v>
      </c>
      <c r="KX200" s="100">
        <f t="shared" ref="KX200:KX218" si="1292">ATAN2(KX139*COS(KX199) +  NV170*COS(KX39),KX139*SIN(KX199) +  NV170*SIN(KX39))</f>
        <v>-0.20373564560786261</v>
      </c>
      <c r="KY200" s="100">
        <f t="shared" ref="KY200:KY218" si="1293">ATAN2(KY139*COS(KY199) +  NW170*COS(KY39),KY139*SIN(KY199) +  NW170*SIN(KY39))</f>
        <v>-1.0392103355294922</v>
      </c>
      <c r="KZ200" s="100">
        <f t="shared" ref="KZ200:KZ218" si="1294">ATAN2(KZ139*COS(KZ199) +  NX170*COS(KZ39),KZ139*SIN(KZ199) +  NX170*SIN(KZ39))</f>
        <v>-1.7298287616340224</v>
      </c>
      <c r="LA200" s="100">
        <f t="shared" ref="LA200:LA218" si="1295">ATAN2(LA139*COS(LA199) +  NY170*COS(LA39),LA139*SIN(LA199) +  NY170*SIN(LA39))</f>
        <v>-1.7298287616340224</v>
      </c>
      <c r="LB200" s="100">
        <f t="shared" ref="LB200:LB218" si="1296">ATAN2(LB139*COS(LB199) +  NZ170*COS(LB39),LB139*SIN(LB199) +  NZ170*SIN(LB39))</f>
        <v>-2.1777121286153105</v>
      </c>
      <c r="LC200" s="100">
        <f t="shared" ref="LC200:LC218" si="1297">ATAN2(LC139*COS(LC199) +  OA170*COS(LC39),LC139*SIN(LC199) +  OA170*SIN(LC39))</f>
        <v>-2.2769220459383188</v>
      </c>
      <c r="LD200" s="100">
        <f t="shared" ref="LD200:LD218" si="1298">ATAN2(LD139*COS(LD199) +  OB170*COS(LD39),LD139*SIN(LD199) +  OB170*SIN(LD39))</f>
        <v>-2.3031619702795125</v>
      </c>
      <c r="LE200" s="100">
        <f t="shared" ref="LE200:LE218" si="1299">ATAN2(LE139*COS(LE199) +  OC170*COS(LE39),LE139*SIN(LE199) +  OC170*SIN(LE39))</f>
        <v>-2.2629472027527813</v>
      </c>
      <c r="LF200" s="100">
        <f t="shared" ref="LF200:LF218" si="1300">ATAN2(LF139*COS(LF199) +  OD170*COS(LF39),LF139*SIN(LF199) +  OD170*SIN(LF39))</f>
        <v>-2.1620470349951439</v>
      </c>
      <c r="LG200" s="100">
        <f t="shared" ref="LG200:LG218" si="1301">ATAN2(LG139*COS(LG199) +  OE170*COS(LG39),LG139*SIN(LG199) +  OE170*SIN(LG39))</f>
        <v>-2.0055875804533239</v>
      </c>
      <c r="LH200" s="100">
        <f t="shared" ref="LH200:LH218" si="1302">ATAN2(LH139*COS(LH199) +  OF170*COS(LH39),LH139*SIN(LH199) +  OF170*SIN(LH39))</f>
        <v>-1.7981382056210853</v>
      </c>
      <c r="LI200" s="100">
        <f t="shared" ref="LI200:LI218" si="1303">ATAN2(LI139*COS(LI199) +  OG170*COS(LI39),LI139*SIN(LI199) +  OG170*SIN(LI39))</f>
        <v>-1.5437845062492899</v>
      </c>
      <c r="LJ200" s="100">
        <f t="shared" ref="LJ200:LJ218" si="1304">ATAN2(LJ139*COS(LJ199) +  OH170*COS(LJ39),LJ139*SIN(LJ199) +  OH170*SIN(LJ39))</f>
        <v>-1.2461901897810133</v>
      </c>
      <c r="LK200" s="100">
        <f t="shared" ref="LK200:LK218" si="1305">ATAN2(LK139*COS(LK199) +  OI170*COS(LK39),LK139*SIN(LK199) +  OI170*SIN(LK39))</f>
        <v>-0.90864976730128466</v>
      </c>
      <c r="LL200" s="100">
        <f t="shared" ref="LL200:LL218" si="1306">ATAN2(LL139*COS(LL199) +  OJ170*COS(LL39),LL139*SIN(LL199) +  OJ170*SIN(LL39))</f>
        <v>-0.5341335970251464</v>
      </c>
      <c r="LM200" s="100">
        <f t="shared" ref="LM200:LM218" si="1307">ATAN2(LM139*COS(LM199) +  OK170*COS(LM39),LM139*SIN(LM199) +  OK170*SIN(LM39))</f>
        <v>-0.12532653479636882</v>
      </c>
      <c r="LN200" s="100">
        <f t="shared" ref="LN200:LN218" si="1308">ATAN2(LN139*COS(LN199) +  OL170*COS(LN39),LN139*SIN(LN199) +  OL170*SIN(LN39))</f>
        <v>0.3153387813706342</v>
      </c>
      <c r="LO200" s="100">
        <f t="shared" ref="LO200:LO218" si="1309">ATAN2(LO139*COS(LO199) +  OM170*COS(LO39),LO139*SIN(LO199) +  OM170*SIN(LO39))</f>
        <v>0.78565316875845448</v>
      </c>
      <c r="LP200" s="100">
        <f t="shared" ref="LP200:LP218" si="1310">ATAN2(LP139*COS(LP199) +  ON170*COS(LP39),LP139*SIN(LP199) +  ON170*SIN(LP39))</f>
        <v>1.2836059628616554</v>
      </c>
      <c r="LQ200" s="100">
        <f t="shared" ref="LQ200:LQ218" si="1311">ATAN2(LQ139*COS(LQ199) +  OO170*COS(LQ39),LQ139*SIN(LQ199) +  OO170*SIN(LQ39))</f>
        <v>1.8073633284422286</v>
      </c>
      <c r="LR200" s="100">
        <f t="shared" ref="LR200:LR218" si="1312">ATAN2(LR139*COS(LR199) +  OP170*COS(LR39),LR139*SIN(LR199) +  OP170*SIN(LR39))</f>
        <v>2.3552493383170181</v>
      </c>
      <c r="LS200" s="100">
        <f t="shared" ref="LS200:LS218" si="1313">ATAN2(LS139*COS(LS199) +  OQ170*COS(LS39),LS139*SIN(LS199) +  OQ170*SIN(LS39))</f>
        <v>-1.8642800531371251</v>
      </c>
      <c r="LT200" s="100">
        <f t="shared" ref="LT200:LT218" si="1314">ATAN2(LT139*COS(LT199) +  OR170*COS(LT39),LT139*SIN(LT199) +  OR170*SIN(LT39))</f>
        <v>1.0813019858676136</v>
      </c>
      <c r="LU200" s="100">
        <f t="shared" ref="LU200:LU218" si="1315">ATAN2(LU139*COS(LU199) +  OS170*COS(LU39),LU139*SIN(LU199) +  OS170*SIN(LU39))</f>
        <v>2.8325976178127577</v>
      </c>
      <c r="LV200" s="100">
        <f t="shared" ref="LV200:LV218" si="1316">ATAN2(LV139*COS(LV199) +  OT170*COS(LV39),LV139*SIN(LV199) +  OT170*SIN(LV39))</f>
        <v>-1.5253317781311473</v>
      </c>
      <c r="LW200" s="100">
        <f t="shared" ref="LW200:LW218" si="1317">ATAN2(LW139*COS(LW199) +  OU170*COS(LW39),LW139*SIN(LW199) +  OU170*SIN(LW39))</f>
        <v>0.56573980753401576</v>
      </c>
      <c r="LX200" s="100">
        <f t="shared" ref="LX200:LX218" si="1318">ATAN2(LX139*COS(LX199) +  OV170*COS(LX39),LX139*SIN(LX199) +  OV170*SIN(LX39))</f>
        <v>2.8149520487173718</v>
      </c>
      <c r="LY200" s="100">
        <f t="shared" ref="LY200:LY218" si="1319">ATAN2(LY139*COS(LY199) +  OW170*COS(LY39),LY139*SIN(LY199) +  OW170*SIN(LY39))</f>
        <v>-1.0681167114807975</v>
      </c>
      <c r="LZ200" s="100">
        <f t="shared" ref="LZ200:LZ218" si="1320">ATAN2(LZ139*COS(LZ199) +  OX170*COS(LZ39),LZ139*SIN(LZ199) +  OX170*SIN(LZ39))</f>
        <v>1.4760777234022058</v>
      </c>
      <c r="MA200" s="100">
        <f t="shared" ref="MA200:MA218" si="1321">ATAN2(MA139*COS(MA199) +  OY170*COS(MA39),MA139*SIN(MA199) +  OY170*SIN(MA39))</f>
        <v>-2.1252784562046774</v>
      </c>
      <c r="MB200" s="100">
        <f t="shared" ref="MB200:MB218" si="1322">ATAN2(MB139*COS(MB199) +  OZ170*COS(MB39),MB139*SIN(MB199) +  OZ170*SIN(MB39))</f>
        <v>0.68810056782799345</v>
      </c>
      <c r="MC200" s="100">
        <f t="shared" ref="MC200:MC218" si="1323">ATAN2(MC139*COS(MC199) +  PA170*COS(MC39),MC139*SIN(MC199) +  PA170*SIN(MC39))</f>
        <v>-2.6559052887207919</v>
      </c>
      <c r="MD200" s="100">
        <f t="shared" ref="MD200:MD218" si="1324">ATAN2(MD139*COS(MD199) +  PB170*COS(MD39),MD139*SIN(MD199) +  PB170*SIN(MD39))</f>
        <v>0.40363899749510684</v>
      </c>
      <c r="ME200" s="100">
        <f t="shared" ref="ME200:ME218" si="1325">ATAN2(ME139*COS(ME199) +  PC170*COS(ME39),ME139*SIN(ME199) +  PC170*SIN(ME39))</f>
        <v>-2.7047788402722639</v>
      </c>
      <c r="MF200" s="100">
        <f t="shared" ref="MF200:MF218" si="1326">ATAN2(MF139*COS(MF199) +  PD170*COS(MF39),MF139*SIN(MF199) +  PD170*SIN(MF39))</f>
        <v>0.58034555572683688</v>
      </c>
      <c r="MG200" s="100">
        <f t="shared" ref="MG200:MG218" si="1327">ATAN2(MG139*COS(MG199) +  PE170*COS(MG39),MG139*SIN(MG199) +  PE170*SIN(MG39))</f>
        <v>-2.3119665374919331</v>
      </c>
      <c r="MH200" s="100">
        <f t="shared" ref="MH200:MH218" si="1328">ATAN2(MH139*COS(MH199) +  PF170*COS(MH39),MH139*SIN(MH199) +  PF170*SIN(MH39))</f>
        <v>1.1802894859273243</v>
      </c>
      <c r="MI200" s="100">
        <f t="shared" ref="MI200:MI218" si="1329">ATAN2(MI139*COS(MI199) +  PG170*COS(MI39),MI139*SIN(MI199) +  PG170*SIN(MI39))</f>
        <v>-1.5133958330026129</v>
      </c>
      <c r="MJ200" s="100">
        <f t="shared" ref="MJ200:MJ218" si="1330">ATAN2(MJ139*COS(MJ199) +  PH170*COS(MJ39),MJ139*SIN(MJ199) +  PH170*SIN(MJ39))</f>
        <v>2.1694225328380057</v>
      </c>
      <c r="MK200" s="100"/>
      <c r="ML200" s="100"/>
      <c r="MM200" s="100"/>
      <c r="MN200" s="100"/>
      <c r="MO200" s="100"/>
      <c r="MP200" s="100"/>
      <c r="MQ200" s="100"/>
      <c r="MR200" s="100"/>
      <c r="MS200" s="100"/>
      <c r="MT200" s="100"/>
      <c r="MU200" s="100"/>
      <c r="MV200" s="100"/>
      <c r="MW200" s="100"/>
      <c r="MX200" s="100"/>
      <c r="MY200" s="100"/>
      <c r="MZ200" s="100"/>
      <c r="NA200" s="100"/>
      <c r="NB200" s="100"/>
      <c r="NC200" s="100"/>
      <c r="ND200" s="100"/>
      <c r="NE200" s="100"/>
      <c r="NF200" s="100"/>
      <c r="NG200" s="100"/>
      <c r="NH200" s="100"/>
      <c r="NI200" s="100"/>
      <c r="NJ200" s="100"/>
      <c r="NK200" s="100"/>
      <c r="NM200" s="100"/>
    </row>
    <row r="201" spans="1:427" x14ac:dyDescent="0.2">
      <c r="A201" s="92"/>
      <c r="B201" s="92"/>
      <c r="C201" s="92" t="s">
        <v>40</v>
      </c>
      <c r="D201" s="98">
        <f t="shared" si="1169"/>
        <v>-1.1999999728160264</v>
      </c>
      <c r="E201" s="98">
        <f t="shared" si="1170"/>
        <v>3.0587664531000427</v>
      </c>
      <c r="F201" s="98">
        <f t="shared" si="1171"/>
        <v>-2.8678438041322187</v>
      </c>
      <c r="G201" s="98">
        <f t="shared" si="1172"/>
        <v>-1.9529125022227909</v>
      </c>
      <c r="H201" s="98">
        <f t="shared" si="1173"/>
        <v>-0.61193167303328688</v>
      </c>
      <c r="I201" s="98">
        <f t="shared" si="1174"/>
        <v>1.0920988964159934</v>
      </c>
      <c r="J201" s="98">
        <f t="shared" si="1175"/>
        <v>3.0435809520247812</v>
      </c>
      <c r="K201" s="98">
        <f t="shared" si="1176"/>
        <v>-1.0822090189426639</v>
      </c>
      <c r="L201" s="98">
        <f t="shared" si="1177"/>
        <v>1.2399908634147341</v>
      </c>
      <c r="M201" s="98">
        <f t="shared" si="1178"/>
        <v>-2.5873458554423112</v>
      </c>
      <c r="N201" s="98">
        <f t="shared" si="1179"/>
        <v>-2.1807521956681376E-2</v>
      </c>
      <c r="O201" s="98">
        <f t="shared" si="1180"/>
        <v>2.6347436205290533</v>
      </c>
      <c r="P201" s="98">
        <f t="shared" si="1181"/>
        <v>-0.91562194479392567</v>
      </c>
      <c r="Q201" s="98">
        <f t="shared" si="1182"/>
        <v>1.8816904658026989</v>
      </c>
      <c r="R201" s="98">
        <f t="shared" si="1183"/>
        <v>-1.5491964800696583</v>
      </c>
      <c r="S201" s="98">
        <f t="shared" si="1184"/>
        <v>1.3503367710575402</v>
      </c>
      <c r="T201" s="98">
        <f t="shared" si="1185"/>
        <v>-1.9924579121865684</v>
      </c>
      <c r="U201" s="98">
        <f t="shared" si="1186"/>
        <v>0.98349835888611725</v>
      </c>
      <c r="V201" s="98">
        <f t="shared" si="1187"/>
        <v>0.98349835888611725</v>
      </c>
      <c r="W201" s="98">
        <f t="shared" si="1188"/>
        <v>0.88262359468849139</v>
      </c>
      <c r="X201" s="98">
        <f t="shared" si="1189"/>
        <v>0.86285354934133718</v>
      </c>
      <c r="Y201" s="98">
        <f t="shared" si="1190"/>
        <v>0.8610226561924802</v>
      </c>
      <c r="Z201" s="98">
        <f t="shared" si="1191"/>
        <v>0.87552816323910154</v>
      </c>
      <c r="AA201" s="98">
        <f t="shared" si="1192"/>
        <v>0.90495097952768477</v>
      </c>
      <c r="AB201" s="98">
        <f t="shared" si="1193"/>
        <v>0.94803033502400647</v>
      </c>
      <c r="AC201" s="98">
        <f t="shared" si="1194"/>
        <v>1.0036424863922111</v>
      </c>
      <c r="AD201" s="98">
        <f t="shared" si="1195"/>
        <v>1.0707827411808182</v>
      </c>
      <c r="AE201" s="98">
        <f t="shared" si="1196"/>
        <v>1.1485502173468927</v>
      </c>
      <c r="AF201" s="98">
        <f t="shared" si="1197"/>
        <v>1.236134868297103</v>
      </c>
      <c r="AG201" s="98">
        <f t="shared" si="1198"/>
        <v>1.3328063929211758</v>
      </c>
      <c r="AH201" s="98">
        <f t="shared" si="1199"/>
        <v>1.4379047208919542</v>
      </c>
      <c r="AI201" s="98">
        <f t="shared" si="1200"/>
        <v>1.5508318199291484</v>
      </c>
      <c r="AJ201" s="98">
        <f t="shared" si="1201"/>
        <v>1.6710446169256516</v>
      </c>
      <c r="AK201" s="98">
        <f t="shared" si="1202"/>
        <v>1.7980488612174506</v>
      </c>
      <c r="AL201" s="98">
        <f t="shared" si="1203"/>
        <v>1.9313937877026672</v>
      </c>
      <c r="AM201" s="98">
        <f t="shared" si="1204"/>
        <v>2.0706674614221483</v>
      </c>
      <c r="AN201" s="98">
        <f t="shared" si="1205"/>
        <v>1.0273025115979046</v>
      </c>
      <c r="AO201" s="98">
        <f t="shared" si="1206"/>
        <v>1.7768766451751075</v>
      </c>
      <c r="AP201" s="98">
        <f t="shared" si="1207"/>
        <v>-0.92061198756722529</v>
      </c>
      <c r="AQ201" s="98">
        <f t="shared" si="1208"/>
        <v>2.7083795570522007</v>
      </c>
      <c r="AR201" s="98">
        <f t="shared" si="1209"/>
        <v>9.545229350487841E-2</v>
      </c>
      <c r="AS201" s="98">
        <f t="shared" si="1210"/>
        <v>-2.4781197720175436</v>
      </c>
      <c r="AT201" s="98">
        <f t="shared" si="1211"/>
        <v>1.2690467168545507</v>
      </c>
      <c r="AU201" s="98">
        <f t="shared" si="1212"/>
        <v>-1.2311186292716754</v>
      </c>
      <c r="AV201" s="98">
        <f t="shared" si="1213"/>
        <v>2.5861505378782357</v>
      </c>
      <c r="AW201" s="98">
        <f t="shared" si="1214"/>
        <v>0.1529686516634011</v>
      </c>
      <c r="AX201" s="98">
        <f t="shared" si="1215"/>
        <v>-2.2489103764241225</v>
      </c>
      <c r="AY201" s="98">
        <f t="shared" si="1216"/>
        <v>1.6623455708031627</v>
      </c>
      <c r="AZ201" s="98">
        <f t="shared" si="1217"/>
        <v>-0.680914079449365</v>
      </c>
      <c r="BA201" s="98">
        <f t="shared" si="1218"/>
        <v>-2.9967153718222033</v>
      </c>
      <c r="BB201" s="98">
        <f t="shared" si="1219"/>
        <v>0.99697995427260766</v>
      </c>
      <c r="BC201" s="98">
        <f t="shared" si="1220"/>
        <v>-1.2672854585495941</v>
      </c>
      <c r="BD201" s="98">
        <f t="shared" si="1221"/>
        <v>2.7758288405593117</v>
      </c>
      <c r="BE201" s="98">
        <f t="shared" si="1222"/>
        <v>0.55897518631004572</v>
      </c>
      <c r="BF201" s="98"/>
      <c r="BG201" s="98"/>
      <c r="BH201" s="98"/>
      <c r="BI201" s="98"/>
      <c r="BJ201" s="98"/>
      <c r="BK201" s="98"/>
      <c r="BL201" s="98"/>
      <c r="BM201" s="98"/>
      <c r="BN201" s="98"/>
      <c r="BO201" s="98"/>
      <c r="BP201" s="98"/>
      <c r="BQ201" s="98"/>
      <c r="BR201" s="98"/>
      <c r="BS201" s="98"/>
      <c r="BT201" s="98"/>
      <c r="BU201" s="98"/>
      <c r="BV201" s="98"/>
      <c r="BW201" s="98"/>
      <c r="BX201" s="98"/>
      <c r="BY201" s="98"/>
      <c r="BZ201" s="98"/>
      <c r="CA201" s="98"/>
      <c r="CB201" s="98"/>
      <c r="CC201" s="98"/>
      <c r="CD201" s="98"/>
      <c r="CE201" s="92"/>
      <c r="CF201" s="98"/>
      <c r="CG201" s="92"/>
      <c r="CH201" s="92"/>
      <c r="CI201" s="92"/>
      <c r="CJ201" s="92"/>
      <c r="CK201" s="92"/>
      <c r="CL201" s="92"/>
      <c r="CM201" s="92"/>
      <c r="CN201" s="92"/>
      <c r="CO201" s="92"/>
      <c r="CP201" s="92"/>
      <c r="CQ201" s="92"/>
      <c r="CR201" s="92"/>
      <c r="CS201" s="92"/>
      <c r="CT201" s="92"/>
      <c r="CU201" s="92"/>
      <c r="CV201" s="92"/>
      <c r="CW201" s="92"/>
      <c r="CX201" s="92"/>
      <c r="CY201" s="92"/>
      <c r="CZ201" s="92"/>
      <c r="DA201" s="92"/>
      <c r="DB201" s="92"/>
      <c r="DC201" s="92"/>
      <c r="DD201" s="92"/>
      <c r="DE201" s="92"/>
      <c r="DF201" s="92"/>
      <c r="DG201" s="92"/>
      <c r="DH201" s="92"/>
      <c r="DI201" s="92"/>
      <c r="DJ201" s="92"/>
      <c r="DK201" s="92"/>
      <c r="DL201" s="92"/>
      <c r="DM201" s="92"/>
      <c r="DN201" s="92"/>
      <c r="DO201" s="92"/>
      <c r="DP201" s="92"/>
      <c r="DQ201" s="92"/>
      <c r="DR201" s="92"/>
      <c r="DS201" s="92"/>
      <c r="DT201" s="92"/>
      <c r="DU201" s="92"/>
      <c r="DV201" s="92"/>
      <c r="DW201" s="92"/>
      <c r="DX201" s="92"/>
      <c r="DY201" s="92"/>
      <c r="DZ201" s="92"/>
      <c r="EA201" s="92"/>
      <c r="EB201" s="92"/>
      <c r="EC201" s="92"/>
      <c r="ED201" s="92"/>
      <c r="EE201" s="92"/>
      <c r="EF201" s="92"/>
      <c r="EG201" s="92"/>
      <c r="EH201" s="92"/>
      <c r="EI201" s="92"/>
      <c r="EJ201" s="92"/>
      <c r="EK201" s="92"/>
      <c r="EL201" s="92"/>
      <c r="EM201" s="92"/>
      <c r="EN201" s="92"/>
      <c r="EO201" s="92"/>
      <c r="EP201" s="92"/>
      <c r="EU201" s="94"/>
      <c r="EV201" s="94"/>
      <c r="EW201" s="94"/>
      <c r="EX201" s="94">
        <v>3</v>
      </c>
      <c r="EY201" s="99">
        <f t="shared" si="1223"/>
        <v>0.87710195666906043</v>
      </c>
      <c r="EZ201" s="99">
        <f t="shared" si="1224"/>
        <v>-0.48218047175919115</v>
      </c>
      <c r="FA201" s="99">
        <f t="shared" si="1225"/>
        <v>0.53234751096041955</v>
      </c>
      <c r="FB201" s="99">
        <f t="shared" si="1226"/>
        <v>2.3690658426312354</v>
      </c>
      <c r="FC201" s="99">
        <f t="shared" si="1227"/>
        <v>-1.2452637351836318</v>
      </c>
      <c r="FD201" s="99">
        <f t="shared" si="1228"/>
        <v>2.1807980705988386</v>
      </c>
      <c r="FE201" s="99">
        <f t="shared" si="1229"/>
        <v>-0.19840912478894662</v>
      </c>
      <c r="FF201" s="99">
        <f t="shared" si="1230"/>
        <v>-2.1661617038632364</v>
      </c>
      <c r="FG201" s="99">
        <f t="shared" si="1231"/>
        <v>2.478665885955639</v>
      </c>
      <c r="FH201" s="99">
        <f t="shared" si="1232"/>
        <v>1.1074745522083722</v>
      </c>
      <c r="FI201" s="99">
        <f t="shared" si="1233"/>
        <v>-6.2751242501195986E-2</v>
      </c>
      <c r="FJ201" s="99">
        <f t="shared" si="1234"/>
        <v>-1.0143476294048517</v>
      </c>
      <c r="FK201" s="99">
        <f t="shared" si="1235"/>
        <v>-1.831775314972528</v>
      </c>
      <c r="FL201" s="99">
        <f t="shared" si="1236"/>
        <v>-2.5202449739247386</v>
      </c>
      <c r="FM201" s="99">
        <f t="shared" si="1237"/>
        <v>-3.0987625232114198</v>
      </c>
      <c r="FN201" s="99">
        <f t="shared" si="1238"/>
        <v>2.7003603741376279</v>
      </c>
      <c r="FO201" s="99">
        <f t="shared" si="1239"/>
        <v>2.285968077388425</v>
      </c>
      <c r="FP201" s="99">
        <f t="shared" si="1240"/>
        <v>1.9667658486365278</v>
      </c>
      <c r="FQ201" s="99">
        <f t="shared" si="1241"/>
        <v>1.9667658486365278</v>
      </c>
      <c r="FR201" s="99">
        <f t="shared" si="1242"/>
        <v>1.7650654109009145</v>
      </c>
      <c r="FS201" s="99">
        <f t="shared" si="1243"/>
        <v>1.7255447807562516</v>
      </c>
      <c r="FT201" s="99">
        <f t="shared" si="1244"/>
        <v>1.7218998221599693</v>
      </c>
      <c r="FU201" s="99">
        <f t="shared" si="1245"/>
        <v>1.750925460350315</v>
      </c>
      <c r="FV201" s="99">
        <f t="shared" si="1246"/>
        <v>1.8097838612734647</v>
      </c>
      <c r="FW201" s="99">
        <f t="shared" si="1247"/>
        <v>1.8959537688093451</v>
      </c>
      <c r="FX201" s="99">
        <f t="shared" si="1248"/>
        <v>2.0071879296420589</v>
      </c>
      <c r="FY201" s="99">
        <f t="shared" si="1249"/>
        <v>2.1414771518606788</v>
      </c>
      <c r="FZ201" s="99">
        <f t="shared" si="1250"/>
        <v>2.2970198319351547</v>
      </c>
      <c r="GA201" s="99">
        <f t="shared" si="1251"/>
        <v>2.472196010992199</v>
      </c>
      <c r="GB201" s="99">
        <f t="shared" si="1252"/>
        <v>2.6655451997580615</v>
      </c>
      <c r="GC201" s="99">
        <f t="shared" si="1253"/>
        <v>2.875747353024491</v>
      </c>
      <c r="GD201" s="99">
        <f t="shared" si="1254"/>
        <v>3.1016064872617286</v>
      </c>
      <c r="GE201" s="99">
        <f t="shared" si="1255"/>
        <v>-2.9411487818301101</v>
      </c>
      <c r="GF201" s="99">
        <f t="shared" si="1256"/>
        <v>-2.6871362820603606</v>
      </c>
      <c r="GG201" s="99">
        <f t="shared" si="1257"/>
        <v>-2.4204427999600595</v>
      </c>
      <c r="GH201" s="99">
        <f t="shared" si="1258"/>
        <v>-2.1418921615731281</v>
      </c>
      <c r="GI201" s="99">
        <f t="shared" si="1259"/>
        <v>2.0545736894352897</v>
      </c>
      <c r="GJ201" s="99">
        <f t="shared" si="1260"/>
        <v>-2.7294526555235175</v>
      </c>
      <c r="GK201" s="99">
        <f t="shared" si="1261"/>
        <v>-1.8412404340076709</v>
      </c>
      <c r="GL201" s="99">
        <f t="shared" si="1262"/>
        <v>-0.86643912269069034</v>
      </c>
      <c r="GM201" s="99">
        <f t="shared" si="1263"/>
        <v>0.19089461607970135</v>
      </c>
      <c r="GN201" s="99">
        <f t="shared" si="1264"/>
        <v>1.3269382498267608</v>
      </c>
      <c r="GO201" s="99">
        <f t="shared" si="1265"/>
        <v>2.5380879374643674</v>
      </c>
      <c r="GP201" s="99">
        <f t="shared" si="1266"/>
        <v>-2.462241125404423</v>
      </c>
      <c r="GQ201" s="99">
        <f t="shared" si="1267"/>
        <v>-1.1108868103444731</v>
      </c>
      <c r="GR201" s="99">
        <f t="shared" si="1268"/>
        <v>0.30593571145394116</v>
      </c>
      <c r="GS201" s="99">
        <f t="shared" si="1269"/>
        <v>1.7853636842486704</v>
      </c>
      <c r="GT201" s="99">
        <f t="shared" si="1270"/>
        <v>-2.9584945477540026</v>
      </c>
      <c r="GU201" s="99">
        <f t="shared" si="1271"/>
        <v>-1.3618282593985924</v>
      </c>
      <c r="GV201" s="99">
        <f t="shared" si="1272"/>
        <v>0.28975456293828988</v>
      </c>
      <c r="GW201" s="99">
        <f t="shared" si="1273"/>
        <v>1.9939598477028362</v>
      </c>
      <c r="GX201" s="99">
        <f t="shared" si="1274"/>
        <v>-2.53457117916708</v>
      </c>
      <c r="GY201" s="99">
        <f t="shared" si="1275"/>
        <v>-0.73152821332309026</v>
      </c>
      <c r="GZ201" s="99">
        <f t="shared" si="1276"/>
        <v>1.1179493513116419</v>
      </c>
      <c r="HA201" s="99"/>
      <c r="HB201" s="99"/>
      <c r="HC201" s="99"/>
      <c r="HD201" s="99"/>
      <c r="HE201" s="99"/>
      <c r="HF201" s="99"/>
      <c r="HG201" s="99"/>
      <c r="HH201" s="99"/>
      <c r="HI201" s="99"/>
      <c r="HJ201" s="99"/>
      <c r="HK201" s="99"/>
      <c r="HL201" s="99"/>
      <c r="HM201" s="99"/>
      <c r="HN201" s="99"/>
      <c r="HO201" s="99"/>
      <c r="HP201" s="99"/>
      <c r="HQ201" s="99"/>
      <c r="HR201" s="99"/>
      <c r="HS201" s="99"/>
      <c r="HT201" s="99"/>
      <c r="HU201" s="99"/>
      <c r="HV201" s="99"/>
      <c r="HW201" s="99"/>
      <c r="HX201" s="99"/>
      <c r="HY201" s="99"/>
      <c r="HZ201" s="99"/>
      <c r="IA201" s="99"/>
      <c r="IB201" s="94"/>
      <c r="IC201" s="99"/>
      <c r="ID201" s="94"/>
      <c r="IE201" s="94"/>
      <c r="IF201" s="94"/>
      <c r="IG201" s="94"/>
      <c r="IH201" s="94"/>
      <c r="II201" s="94"/>
      <c r="IJ201" s="94"/>
      <c r="IK201" s="94"/>
      <c r="IL201" s="94"/>
      <c r="IM201" s="94"/>
      <c r="IN201" s="94"/>
      <c r="IO201" s="94"/>
      <c r="IP201" s="94"/>
      <c r="IQ201" s="94"/>
      <c r="IR201" s="94"/>
      <c r="IS201" s="94"/>
      <c r="IT201" s="94"/>
      <c r="IU201" s="94"/>
      <c r="IV201" s="94"/>
      <c r="IW201" s="94"/>
      <c r="IX201" s="94"/>
      <c r="IY201" s="94"/>
      <c r="IZ201" s="94"/>
      <c r="JA201" s="94"/>
      <c r="JB201" s="94"/>
      <c r="JC201" s="94"/>
      <c r="JD201" s="94"/>
      <c r="JE201" s="94"/>
      <c r="JF201" s="94"/>
      <c r="JG201" s="94"/>
      <c r="JH201" s="94"/>
      <c r="JI201" s="94"/>
      <c r="JJ201" s="94"/>
      <c r="JK201" s="94"/>
      <c r="JL201" s="94"/>
      <c r="JM201" s="94"/>
      <c r="JN201" s="94"/>
      <c r="JO201" s="94"/>
      <c r="JP201" s="94"/>
      <c r="JQ201" s="94"/>
      <c r="JR201" s="94"/>
      <c r="JS201" s="94"/>
      <c r="JT201" s="94"/>
      <c r="JU201" s="94"/>
      <c r="JV201" s="94"/>
      <c r="JW201" s="94"/>
      <c r="JX201" s="94"/>
      <c r="JY201" s="94"/>
      <c r="JZ201" s="94"/>
      <c r="KA201" s="94"/>
      <c r="KH201" s="96">
        <v>3</v>
      </c>
      <c r="KI201" s="100">
        <f t="shared" si="1277"/>
        <v>1.5432742767063301</v>
      </c>
      <c r="KJ201" s="100">
        <f t="shared" si="1278"/>
        <v>2.7604456259025358</v>
      </c>
      <c r="KK201" s="100">
        <f t="shared" si="1279"/>
        <v>-2.0011532438507125</v>
      </c>
      <c r="KL201" s="100">
        <f t="shared" si="1280"/>
        <v>1.656920236631733</v>
      </c>
      <c r="KM201" s="100">
        <f t="shared" si="1281"/>
        <v>0.85488717666848968</v>
      </c>
      <c r="KN201" s="100">
        <f t="shared" si="1282"/>
        <v>1.280052049237741</v>
      </c>
      <c r="KO201" s="100">
        <f t="shared" si="1283"/>
        <v>2.8253654376965467</v>
      </c>
      <c r="KP201" s="100">
        <f t="shared" si="1284"/>
        <v>-0.97949854683464377</v>
      </c>
      <c r="KQ201" s="100">
        <f t="shared" si="1285"/>
        <v>-1.4691345405811218</v>
      </c>
      <c r="KR201" s="100">
        <f t="shared" si="1286"/>
        <v>2.1710945356718723</v>
      </c>
      <c r="KS201" s="100">
        <f t="shared" si="1287"/>
        <v>-0.2052845107422861</v>
      </c>
      <c r="KT201" s="100">
        <f t="shared" si="1288"/>
        <v>-2.0432447056847836</v>
      </c>
      <c r="KU201" s="100">
        <f t="shared" si="1289"/>
        <v>2.6095840742894802</v>
      </c>
      <c r="KV201" s="100">
        <f t="shared" si="1290"/>
        <v>1.2353370855607149</v>
      </c>
      <c r="KW201" s="100">
        <f t="shared" si="1291"/>
        <v>8.0050711731181029E-2</v>
      </c>
      <c r="KX201" s="100">
        <f t="shared" si="1292"/>
        <v>-0.88687156229061292</v>
      </c>
      <c r="KY201" s="100">
        <f t="shared" si="1293"/>
        <v>-1.7971209189787747</v>
      </c>
      <c r="KZ201" s="100">
        <f t="shared" si="1294"/>
        <v>-2.3525581746974793</v>
      </c>
      <c r="LA201" s="100">
        <f t="shared" si="1295"/>
        <v>-2.3525581746974793</v>
      </c>
      <c r="LB201" s="100">
        <f t="shared" si="1296"/>
        <v>-2.7551849285650278</v>
      </c>
      <c r="LC201" s="100">
        <f t="shared" si="1297"/>
        <v>-2.8339440285922315</v>
      </c>
      <c r="LD201" s="100">
        <f t="shared" si="1298"/>
        <v>-2.8410007831204069</v>
      </c>
      <c r="LE201" s="100">
        <f t="shared" si="1299"/>
        <v>-2.7827548481293065</v>
      </c>
      <c r="LF201" s="100">
        <f t="shared" si="1300"/>
        <v>-2.6648740491679033</v>
      </c>
      <c r="LG201" s="100">
        <f t="shared" si="1301"/>
        <v>-2.492394941802559</v>
      </c>
      <c r="LH201" s="100">
        <f t="shared" si="1302"/>
        <v>-2.2698074431677648</v>
      </c>
      <c r="LI201" s="100">
        <f t="shared" si="1303"/>
        <v>-2.0011263554705367</v>
      </c>
      <c r="LJ201" s="100">
        <f t="shared" si="1304"/>
        <v>-1.6899520583765333</v>
      </c>
      <c r="LK201" s="100">
        <f t="shared" si="1305"/>
        <v>-1.3395222142931262</v>
      </c>
      <c r="LL201" s="100">
        <f t="shared" si="1306"/>
        <v>-0.95275598564009889</v>
      </c>
      <c r="LM201" s="100">
        <f t="shared" si="1307"/>
        <v>-0.53229198768451513</v>
      </c>
      <c r="LN201" s="100">
        <f t="shared" si="1308"/>
        <v>-8.0520979750915836E-2</v>
      </c>
      <c r="LO201" s="100">
        <f t="shared" si="1309"/>
        <v>0.40038587997230513</v>
      </c>
      <c r="LP201" s="100">
        <f t="shared" si="1310"/>
        <v>0.90845253419047556</v>
      </c>
      <c r="LQ201" s="100">
        <f t="shared" si="1311"/>
        <v>1.4418767152287904</v>
      </c>
      <c r="LR201" s="100">
        <f t="shared" si="1312"/>
        <v>1.9990113517585917</v>
      </c>
      <c r="LS201" s="100">
        <f t="shared" si="1313"/>
        <v>-2.1743211611465507</v>
      </c>
      <c r="LT201" s="100">
        <f t="shared" si="1314"/>
        <v>0.82409871133036872</v>
      </c>
      <c r="LU201" s="100">
        <f t="shared" si="1315"/>
        <v>2.6005615160480331</v>
      </c>
      <c r="LV201" s="100">
        <f t="shared" si="1316"/>
        <v>-1.7329894259900775</v>
      </c>
      <c r="LW201" s="100">
        <f t="shared" si="1317"/>
        <v>0.38170420341223493</v>
      </c>
      <c r="LX201" s="100">
        <f t="shared" si="1318"/>
        <v>2.6538128741984792</v>
      </c>
      <c r="LY201" s="100">
        <f t="shared" si="1319"/>
        <v>-1.2070557088030303</v>
      </c>
      <c r="LZ201" s="100">
        <f t="shared" si="1320"/>
        <v>1.3586706502544077</v>
      </c>
      <c r="MA201" s="100">
        <f t="shared" si="1321"/>
        <v>-2.2217951541779932</v>
      </c>
      <c r="MB201" s="100">
        <f t="shared" si="1322"/>
        <v>0.61185816762477829</v>
      </c>
      <c r="MC201" s="100">
        <f t="shared" si="1323"/>
        <v>-2.7124651698738758</v>
      </c>
      <c r="MD201" s="100">
        <f t="shared" si="1324"/>
        <v>0.36619303895848437</v>
      </c>
      <c r="ME201" s="100">
        <f t="shared" si="1325"/>
        <v>-2.7236573529286656</v>
      </c>
      <c r="MF201" s="100">
        <f t="shared" si="1326"/>
        <v>0.57950912062233206</v>
      </c>
      <c r="MG201" s="100">
        <f t="shared" si="1327"/>
        <v>-2.2952661173043341</v>
      </c>
      <c r="MH201" s="100">
        <f t="shared" si="1328"/>
        <v>1.214040769585861</v>
      </c>
      <c r="MI201" s="100">
        <f t="shared" si="1329"/>
        <v>-1.4630613183147689</v>
      </c>
      <c r="MJ201" s="100">
        <f t="shared" si="1330"/>
        <v>2.235890176940269</v>
      </c>
      <c r="MK201" s="100"/>
      <c r="ML201" s="100"/>
      <c r="MM201" s="100"/>
      <c r="MN201" s="100"/>
      <c r="MO201" s="100"/>
      <c r="MP201" s="100"/>
      <c r="MQ201" s="100"/>
      <c r="MR201" s="100"/>
      <c r="MS201" s="100"/>
      <c r="MT201" s="100"/>
      <c r="MU201" s="100"/>
      <c r="MV201" s="100"/>
      <c r="MW201" s="100"/>
      <c r="MX201" s="100"/>
      <c r="MY201" s="100"/>
      <c r="MZ201" s="100"/>
      <c r="NA201" s="100"/>
      <c r="NB201" s="100"/>
      <c r="NC201" s="100"/>
      <c r="ND201" s="100"/>
      <c r="NE201" s="100"/>
      <c r="NF201" s="100"/>
      <c r="NG201" s="100"/>
      <c r="NH201" s="100"/>
      <c r="NI201" s="100"/>
      <c r="NJ201" s="100"/>
      <c r="NK201" s="100"/>
      <c r="NM201" s="100"/>
    </row>
    <row r="202" spans="1:427" x14ac:dyDescent="0.2">
      <c r="A202" s="92"/>
      <c r="B202" s="92"/>
      <c r="C202" s="92">
        <v>4</v>
      </c>
      <c r="D202" s="98">
        <f t="shared" si="1169"/>
        <v>-1.7780281530121362</v>
      </c>
      <c r="E202" s="98">
        <f t="shared" si="1170"/>
        <v>2.5795444545088504</v>
      </c>
      <c r="F202" s="98">
        <f t="shared" si="1171"/>
        <v>3.0022201741728294</v>
      </c>
      <c r="G202" s="98">
        <f t="shared" si="1172"/>
        <v>-2.3271329158912559</v>
      </c>
      <c r="H202" s="98">
        <f t="shared" si="1173"/>
        <v>-0.96143346955538844</v>
      </c>
      <c r="I202" s="98">
        <f t="shared" si="1174"/>
        <v>0.77904588833578747</v>
      </c>
      <c r="J202" s="98">
        <f t="shared" si="1175"/>
        <v>2.7424375573918809</v>
      </c>
      <c r="K202" s="98">
        <f t="shared" si="1176"/>
        <v>-1.3500707100802403</v>
      </c>
      <c r="L202" s="98">
        <f t="shared" si="1177"/>
        <v>0.99042766035016683</v>
      </c>
      <c r="M202" s="98">
        <f t="shared" si="1178"/>
        <v>-2.8208339853016917</v>
      </c>
      <c r="N202" s="98">
        <f t="shared" si="1179"/>
        <v>-0.24108143151583419</v>
      </c>
      <c r="O202" s="98">
        <f t="shared" si="1180"/>
        <v>2.4281151032855308</v>
      </c>
      <c r="P202" s="98">
        <f t="shared" si="1181"/>
        <v>-1.1109371774418799</v>
      </c>
      <c r="Q202" s="98">
        <f t="shared" si="1182"/>
        <v>1.6965496307108219</v>
      </c>
      <c r="R202" s="98">
        <f t="shared" si="1183"/>
        <v>-1.7251429714302002</v>
      </c>
      <c r="S202" s="98">
        <f t="shared" si="1184"/>
        <v>1.1827360532117479</v>
      </c>
      <c r="T202" s="98">
        <f t="shared" si="1185"/>
        <v>-2.1524518388066358</v>
      </c>
      <c r="U202" s="98">
        <f t="shared" si="1186"/>
        <v>0.83046418072858041</v>
      </c>
      <c r="V202" s="98">
        <f t="shared" si="1187"/>
        <v>0.83046418072858041</v>
      </c>
      <c r="W202" s="98">
        <f t="shared" si="1188"/>
        <v>0.74059826283558405</v>
      </c>
      <c r="X202" s="98">
        <f t="shared" si="1189"/>
        <v>0.72581874177230843</v>
      </c>
      <c r="Y202" s="98">
        <f t="shared" si="1190"/>
        <v>0.7286763081022728</v>
      </c>
      <c r="Z202" s="98">
        <f t="shared" si="1191"/>
        <v>0.74759433302398226</v>
      </c>
      <c r="AA202" s="98">
        <f t="shared" si="1192"/>
        <v>0.78117697654241303</v>
      </c>
      <c r="AB202" s="98">
        <f t="shared" si="1193"/>
        <v>0.82818422387523571</v>
      </c>
      <c r="AC202" s="98">
        <f t="shared" si="1194"/>
        <v>0.88751091129253845</v>
      </c>
      <c r="AD202" s="98">
        <f t="shared" si="1195"/>
        <v>0.95816902329568843</v>
      </c>
      <c r="AE202" s="98">
        <f t="shared" si="1196"/>
        <v>1.0392726857751939</v>
      </c>
      <c r="AF202" s="98">
        <f t="shared" si="1197"/>
        <v>1.1300253916604248</v>
      </c>
      <c r="AG202" s="98">
        <f t="shared" si="1198"/>
        <v>1.2297090837580418</v>
      </c>
      <c r="AH202" s="98">
        <f t="shared" si="1199"/>
        <v>1.3376747893716583</v>
      </c>
      <c r="AI202" s="98">
        <f t="shared" si="1200"/>
        <v>1.4533345569825564</v>
      </c>
      <c r="AJ202" s="98">
        <f t="shared" si="1201"/>
        <v>1.5761544898729349</v>
      </c>
      <c r="AK202" s="98">
        <f t="shared" si="1202"/>
        <v>1.7056487074625608</v>
      </c>
      <c r="AL202" s="98">
        <f t="shared" si="1203"/>
        <v>1.8413740941512511</v>
      </c>
      <c r="AM202" s="98">
        <f t="shared" si="1204"/>
        <v>1.9829257190332104</v>
      </c>
      <c r="AN202" s="98">
        <f t="shared" si="1205"/>
        <v>0.95109116001172755</v>
      </c>
      <c r="AO202" s="98">
        <f t="shared" si="1206"/>
        <v>1.7138146438995532</v>
      </c>
      <c r="AP202" s="98">
        <f t="shared" si="1207"/>
        <v>-0.97740886398097282</v>
      </c>
      <c r="AQ202" s="98">
        <f t="shared" si="1208"/>
        <v>2.6576524667343273</v>
      </c>
      <c r="AR202" s="98">
        <f t="shared" si="1209"/>
        <v>5.0607489416416386E-2</v>
      </c>
      <c r="AS202" s="98">
        <f t="shared" si="1210"/>
        <v>-2.5172622854840312</v>
      </c>
      <c r="AT202" s="98">
        <f t="shared" si="1211"/>
        <v>1.235433678319783</v>
      </c>
      <c r="AU202" s="98">
        <f t="shared" si="1212"/>
        <v>-1.2593681420943104</v>
      </c>
      <c r="AV202" s="98">
        <f t="shared" si="1213"/>
        <v>2.5631051658521096</v>
      </c>
      <c r="AW202" s="98">
        <f t="shared" si="1214"/>
        <v>0.13497430914503966</v>
      </c>
      <c r="AX202" s="98">
        <f t="shared" si="1215"/>
        <v>-2.262000806215068</v>
      </c>
      <c r="AY202" s="98">
        <f t="shared" si="1216"/>
        <v>1.654017663863218</v>
      </c>
      <c r="AZ202" s="98">
        <f t="shared" si="1217"/>
        <v>-0.68461538273614364</v>
      </c>
      <c r="BA202" s="98">
        <f t="shared" si="1218"/>
        <v>-2.9959207650278268</v>
      </c>
      <c r="BB202" s="98">
        <f t="shared" si="1219"/>
        <v>1.0021447690613972</v>
      </c>
      <c r="BC202" s="98">
        <f t="shared" si="1220"/>
        <v>-1.2578713698996835</v>
      </c>
      <c r="BD202" s="98">
        <f t="shared" si="1221"/>
        <v>2.7893758236357336</v>
      </c>
      <c r="BE202" s="98">
        <f t="shared" si="1222"/>
        <v>0.57654303574383481</v>
      </c>
      <c r="BF202" s="98"/>
      <c r="BG202" s="98"/>
      <c r="BH202" s="98"/>
      <c r="BI202" s="98"/>
      <c r="BJ202" s="98"/>
      <c r="BK202" s="98"/>
      <c r="BL202" s="98"/>
      <c r="BM202" s="98"/>
      <c r="BN202" s="98"/>
      <c r="BO202" s="98"/>
      <c r="BP202" s="98"/>
      <c r="BQ202" s="98"/>
      <c r="BR202" s="98"/>
      <c r="BS202" s="98"/>
      <c r="BT202" s="98"/>
      <c r="BU202" s="98"/>
      <c r="BV202" s="98"/>
      <c r="BW202" s="98"/>
      <c r="BX202" s="98"/>
      <c r="BY202" s="98"/>
      <c r="BZ202" s="98"/>
      <c r="CA202" s="98"/>
      <c r="CB202" s="98"/>
      <c r="CC202" s="98"/>
      <c r="CD202" s="98"/>
      <c r="CE202" s="92"/>
      <c r="CF202" s="98"/>
      <c r="CG202" s="92"/>
      <c r="CH202" s="92"/>
      <c r="CI202" s="92"/>
      <c r="CJ202" s="92"/>
      <c r="CK202" s="92"/>
      <c r="CL202" s="92"/>
      <c r="CM202" s="92"/>
      <c r="CN202" s="92"/>
      <c r="CO202" s="92"/>
      <c r="CP202" s="92"/>
      <c r="CQ202" s="92"/>
      <c r="CR202" s="92"/>
      <c r="CS202" s="92"/>
      <c r="CT202" s="92"/>
      <c r="CU202" s="92"/>
      <c r="CV202" s="92"/>
      <c r="CW202" s="92"/>
      <c r="CX202" s="92"/>
      <c r="CY202" s="92"/>
      <c r="CZ202" s="92"/>
      <c r="DA202" s="92"/>
      <c r="DB202" s="92"/>
      <c r="DC202" s="92"/>
      <c r="DD202" s="92"/>
      <c r="DE202" s="92"/>
      <c r="DF202" s="92"/>
      <c r="DG202" s="92"/>
      <c r="DH202" s="92"/>
      <c r="DI202" s="92"/>
      <c r="DJ202" s="92"/>
      <c r="DK202" s="92"/>
      <c r="DL202" s="92"/>
      <c r="DM202" s="92"/>
      <c r="DN202" s="92"/>
      <c r="DO202" s="92"/>
      <c r="DP202" s="92"/>
      <c r="DQ202" s="92"/>
      <c r="DR202" s="92"/>
      <c r="DS202" s="92"/>
      <c r="DT202" s="92"/>
      <c r="DU202" s="92"/>
      <c r="DV202" s="92"/>
      <c r="DW202" s="92"/>
      <c r="DX202" s="92"/>
      <c r="DY202" s="92"/>
      <c r="DZ202" s="92"/>
      <c r="EA202" s="92"/>
      <c r="EB202" s="92"/>
      <c r="EC202" s="92"/>
      <c r="ED202" s="92"/>
      <c r="EE202" s="92"/>
      <c r="EF202" s="92"/>
      <c r="EG202" s="92"/>
      <c r="EH202" s="92"/>
      <c r="EI202" s="92"/>
      <c r="EJ202" s="92"/>
      <c r="EK202" s="92"/>
      <c r="EL202" s="92"/>
      <c r="EM202" s="92"/>
      <c r="EN202" s="92"/>
      <c r="EO202" s="92"/>
      <c r="EP202" s="92"/>
      <c r="EU202" s="94"/>
      <c r="EV202" s="94"/>
      <c r="EW202" s="94"/>
      <c r="EX202" s="94">
        <v>4</v>
      </c>
      <c r="EY202" s="99">
        <f t="shared" si="1223"/>
        <v>-0.32110643872318101</v>
      </c>
      <c r="EZ202" s="99">
        <f t="shared" si="1224"/>
        <v>2.520227223400703</v>
      </c>
      <c r="FA202" s="99">
        <f t="shared" si="1225"/>
        <v>-3.1313437449776584</v>
      </c>
      <c r="FB202" s="99">
        <f t="shared" si="1226"/>
        <v>1.4643326488012287</v>
      </c>
      <c r="FC202" s="99">
        <f t="shared" si="1227"/>
        <v>-2.067201151201119</v>
      </c>
      <c r="FD202" s="99">
        <f t="shared" si="1228"/>
        <v>1.5328432763811579</v>
      </c>
      <c r="FE202" s="99">
        <f t="shared" si="1229"/>
        <v>-0.83245354198898158</v>
      </c>
      <c r="FF202" s="99">
        <f t="shared" si="1230"/>
        <v>-2.7104131739761281</v>
      </c>
      <c r="FG202" s="99">
        <f t="shared" si="1231"/>
        <v>1.9735499104103262</v>
      </c>
      <c r="FH202" s="99">
        <f t="shared" si="1232"/>
        <v>0.636092703991604</v>
      </c>
      <c r="FI202" s="99">
        <f t="shared" si="1233"/>
        <v>-0.50853989100338282</v>
      </c>
      <c r="FJ202" s="99">
        <f t="shared" si="1234"/>
        <v>-1.4302285044790264</v>
      </c>
      <c r="FK202" s="99">
        <f t="shared" si="1235"/>
        <v>-2.2245031986160262</v>
      </c>
      <c r="FL202" s="99">
        <f t="shared" si="1236"/>
        <v>-2.8922335449629659</v>
      </c>
      <c r="FM202" s="99">
        <f t="shared" si="1237"/>
        <v>2.8311196381993322</v>
      </c>
      <c r="FN202" s="99">
        <f t="shared" si="1238"/>
        <v>2.363978851613834</v>
      </c>
      <c r="FO202" s="99">
        <f t="shared" si="1239"/>
        <v>1.9578179221617604</v>
      </c>
      <c r="FP202" s="99">
        <f t="shared" si="1240"/>
        <v>1.6598442131488531</v>
      </c>
      <c r="FQ202" s="99">
        <f t="shared" si="1241"/>
        <v>1.6598442131488531</v>
      </c>
      <c r="FR202" s="99">
        <f t="shared" si="1242"/>
        <v>1.480351528902818</v>
      </c>
      <c r="FS202" s="99">
        <f t="shared" si="1243"/>
        <v>1.4508861244311742</v>
      </c>
      <c r="FT202" s="99">
        <f t="shared" si="1244"/>
        <v>1.4566816770566586</v>
      </c>
      <c r="FU202" s="99">
        <f t="shared" si="1245"/>
        <v>1.4945871933251462</v>
      </c>
      <c r="FV202" s="99">
        <f t="shared" si="1246"/>
        <v>1.5618128035888073</v>
      </c>
      <c r="FW202" s="99">
        <f t="shared" si="1247"/>
        <v>1.6558799384096641</v>
      </c>
      <c r="FX202" s="99">
        <f t="shared" si="1248"/>
        <v>1.7745794574431584</v>
      </c>
      <c r="FY202" s="99">
        <f t="shared" si="1249"/>
        <v>1.9159363019955342</v>
      </c>
      <c r="FZ202" s="99">
        <f t="shared" si="1250"/>
        <v>2.0781795256769202</v>
      </c>
      <c r="GA202" s="99">
        <f t="shared" si="1251"/>
        <v>2.2597167798074338</v>
      </c>
      <c r="GB202" s="99">
        <f t="shared" si="1252"/>
        <v>2.4591125055682372</v>
      </c>
      <c r="GC202" s="99">
        <f t="shared" si="1253"/>
        <v>2.6750692239635629</v>
      </c>
      <c r="GD202" s="99">
        <f t="shared" si="1254"/>
        <v>2.9064114255300413</v>
      </c>
      <c r="GE202" s="99">
        <f t="shared" si="1255"/>
        <v>-3.1311136566052782</v>
      </c>
      <c r="GF202" s="99">
        <f t="shared" si="1256"/>
        <v>-2.8721068849385718</v>
      </c>
      <c r="GG202" s="99">
        <f t="shared" si="1257"/>
        <v>-2.6006395546111607</v>
      </c>
      <c r="GH202" s="99">
        <f t="shared" si="1258"/>
        <v>-2.3175213184808365</v>
      </c>
      <c r="GI202" s="99">
        <f t="shared" si="1259"/>
        <v>1.9020428295945049</v>
      </c>
      <c r="GJ202" s="99">
        <f t="shared" si="1260"/>
        <v>-2.855647128304871</v>
      </c>
      <c r="GK202" s="99">
        <f t="shared" si="1261"/>
        <v>-1.954890072127718</v>
      </c>
      <c r="GL202" s="99">
        <f t="shared" si="1262"/>
        <v>-0.96793694563206678</v>
      </c>
      <c r="GM202" s="99">
        <f t="shared" si="1263"/>
        <v>0.10117157124805927</v>
      </c>
      <c r="GN202" s="99">
        <f t="shared" si="1264"/>
        <v>1.2486282155563906</v>
      </c>
      <c r="GO202" s="99">
        <f t="shared" si="1265"/>
        <v>2.4708437305019335</v>
      </c>
      <c r="GP202" s="99">
        <f t="shared" si="1266"/>
        <v>-2.5187527616664904</v>
      </c>
      <c r="GQ202" s="99">
        <f t="shared" si="1267"/>
        <v>-1.15698583619929</v>
      </c>
      <c r="GR202" s="99">
        <f t="shared" si="1268"/>
        <v>0.26994202860877381</v>
      </c>
      <c r="GS202" s="99">
        <f t="shared" si="1269"/>
        <v>1.7591801928755386</v>
      </c>
      <c r="GT202" s="99">
        <f t="shared" si="1270"/>
        <v>-2.9751514346157837</v>
      </c>
      <c r="GU202" s="99">
        <f t="shared" si="1271"/>
        <v>-1.3692310903755358</v>
      </c>
      <c r="GV202" s="99">
        <f t="shared" si="1272"/>
        <v>0.29134377557552754</v>
      </c>
      <c r="GW202" s="99">
        <f t="shared" si="1273"/>
        <v>2.0042891495057931</v>
      </c>
      <c r="GX202" s="99">
        <f t="shared" si="1274"/>
        <v>-2.5157441407680214</v>
      </c>
      <c r="GY202" s="99">
        <f t="shared" si="1275"/>
        <v>-0.70443662324070644</v>
      </c>
      <c r="GZ202" s="99">
        <f t="shared" si="1276"/>
        <v>1.1530810624382584</v>
      </c>
      <c r="HA202" s="99"/>
      <c r="HB202" s="99"/>
      <c r="HC202" s="99"/>
      <c r="HD202" s="99"/>
      <c r="HE202" s="99"/>
      <c r="HF202" s="99"/>
      <c r="HG202" s="99"/>
      <c r="HH202" s="99"/>
      <c r="HI202" s="99"/>
      <c r="HJ202" s="99"/>
      <c r="HK202" s="99"/>
      <c r="HL202" s="99"/>
      <c r="HM202" s="99"/>
      <c r="HN202" s="99"/>
      <c r="HO202" s="99"/>
      <c r="HP202" s="99"/>
      <c r="HQ202" s="99"/>
      <c r="HR202" s="99"/>
      <c r="HS202" s="99"/>
      <c r="HT202" s="99"/>
      <c r="HU202" s="99"/>
      <c r="HV202" s="99"/>
      <c r="HW202" s="99"/>
      <c r="HX202" s="99"/>
      <c r="HY202" s="99"/>
      <c r="HZ202" s="99"/>
      <c r="IA202" s="99"/>
      <c r="IB202" s="94"/>
      <c r="IC202" s="99"/>
      <c r="ID202" s="94"/>
      <c r="IE202" s="94"/>
      <c r="IF202" s="94"/>
      <c r="IG202" s="94"/>
      <c r="IH202" s="94"/>
      <c r="II202" s="94"/>
      <c r="IJ202" s="94"/>
      <c r="IK202" s="94"/>
      <c r="IL202" s="94"/>
      <c r="IM202" s="94"/>
      <c r="IN202" s="94"/>
      <c r="IO202" s="94"/>
      <c r="IP202" s="94"/>
      <c r="IQ202" s="94"/>
      <c r="IR202" s="94"/>
      <c r="IS202" s="94"/>
      <c r="IT202" s="94"/>
      <c r="IU202" s="94"/>
      <c r="IV202" s="94"/>
      <c r="IW202" s="94"/>
      <c r="IX202" s="94"/>
      <c r="IY202" s="94"/>
      <c r="IZ202" s="94"/>
      <c r="JA202" s="94"/>
      <c r="JB202" s="94"/>
      <c r="JC202" s="94"/>
      <c r="JD202" s="94"/>
      <c r="JE202" s="94"/>
      <c r="JF202" s="94"/>
      <c r="JG202" s="94"/>
      <c r="JH202" s="94"/>
      <c r="JI202" s="94"/>
      <c r="JJ202" s="94"/>
      <c r="JK202" s="94"/>
      <c r="JL202" s="94"/>
      <c r="JM202" s="94"/>
      <c r="JN202" s="94"/>
      <c r="JO202" s="94"/>
      <c r="JP202" s="94"/>
      <c r="JQ202" s="94"/>
      <c r="JR202" s="94"/>
      <c r="JS202" s="94"/>
      <c r="JT202" s="94"/>
      <c r="JU202" s="94"/>
      <c r="JV202" s="94"/>
      <c r="JW202" s="94"/>
      <c r="JX202" s="94"/>
      <c r="JY202" s="94"/>
      <c r="JZ202" s="94"/>
      <c r="KA202" s="94"/>
      <c r="KH202" s="96">
        <v>4</v>
      </c>
      <c r="KI202" s="100">
        <f t="shared" si="1277"/>
        <v>-0.63871832650823079</v>
      </c>
      <c r="KJ202" s="100">
        <f t="shared" si="1278"/>
        <v>-2.048236164992137</v>
      </c>
      <c r="KK202" s="100">
        <f t="shared" si="1279"/>
        <v>-0.42419668061405824</v>
      </c>
      <c r="KL202" s="100">
        <f t="shared" si="1280"/>
        <v>0.16138313797361323</v>
      </c>
      <c r="KM202" s="100">
        <f t="shared" si="1281"/>
        <v>-0.52382106647152948</v>
      </c>
      <c r="KN202" s="100">
        <f t="shared" si="1282"/>
        <v>3.4770644339787542E-2</v>
      </c>
      <c r="KO202" s="100">
        <f t="shared" si="1283"/>
        <v>1.6155130053817954</v>
      </c>
      <c r="KP202" s="100">
        <f t="shared" si="1284"/>
        <v>-2.1939800014706972</v>
      </c>
      <c r="KQ202" s="100">
        <f t="shared" si="1285"/>
        <v>0.8916316144190114</v>
      </c>
      <c r="KR202" s="100">
        <f t="shared" si="1286"/>
        <v>-1.7735499374343238</v>
      </c>
      <c r="KS202" s="100">
        <f t="shared" si="1287"/>
        <v>2.3685666440095297</v>
      </c>
      <c r="KT202" s="100">
        <f t="shared" si="1288"/>
        <v>0.49642285406731562</v>
      </c>
      <c r="KU202" s="100">
        <f t="shared" si="1289"/>
        <v>0.47088845501288445</v>
      </c>
      <c r="KV202" s="100">
        <f t="shared" si="1290"/>
        <v>0.34211455081218545</v>
      </c>
      <c r="KW202" s="100">
        <f t="shared" si="1291"/>
        <v>-0.69294673437819077</v>
      </c>
      <c r="KX202" s="100">
        <f t="shared" si="1292"/>
        <v>-1.5989163470955712</v>
      </c>
      <c r="KY202" s="100">
        <f t="shared" si="1293"/>
        <v>-2.6258939283234222</v>
      </c>
      <c r="KZ202" s="100">
        <f t="shared" si="1294"/>
        <v>-2.9854189761826695</v>
      </c>
      <c r="LA202" s="100">
        <f t="shared" si="1295"/>
        <v>-2.9854189761826695</v>
      </c>
      <c r="LB202" s="100">
        <f t="shared" si="1296"/>
        <v>2.94661248022833</v>
      </c>
      <c r="LC202" s="100">
        <f t="shared" si="1297"/>
        <v>2.8901141438604645</v>
      </c>
      <c r="LD202" s="100">
        <f t="shared" si="1298"/>
        <v>2.9035683896029862</v>
      </c>
      <c r="LE202" s="100">
        <f t="shared" si="1299"/>
        <v>2.9808400361402851</v>
      </c>
      <c r="LF202" s="100">
        <f t="shared" si="1300"/>
        <v>3.1164583357051541</v>
      </c>
      <c r="LG202" s="100">
        <f t="shared" si="1301"/>
        <v>-2.9776451860816278</v>
      </c>
      <c r="LH202" s="100">
        <f t="shared" si="1302"/>
        <v>-2.7394663949052549</v>
      </c>
      <c r="LI202" s="100">
        <f t="shared" si="1303"/>
        <v>-2.456103474578045</v>
      </c>
      <c r="LJ202" s="100">
        <f t="shared" si="1304"/>
        <v>-2.1310709383095876</v>
      </c>
      <c r="LK202" s="100">
        <f t="shared" si="1305"/>
        <v>-1.7675329611617945</v>
      </c>
      <c r="LL202" s="100">
        <f t="shared" si="1306"/>
        <v>-1.3683450168885158</v>
      </c>
      <c r="LM202" s="100">
        <f t="shared" si="1307"/>
        <v>-0.93608996007810563</v>
      </c>
      <c r="LN202" s="100">
        <f t="shared" si="1308"/>
        <v>-0.47310932129945865</v>
      </c>
      <c r="LO202" s="100">
        <f t="shared" si="1309"/>
        <v>1.8469506499621247E-2</v>
      </c>
      <c r="LP202" s="100">
        <f t="shared" si="1310"/>
        <v>0.53670960340788409</v>
      </c>
      <c r="LQ202" s="100">
        <f t="shared" si="1311"/>
        <v>1.0798438773011565</v>
      </c>
      <c r="LR202" s="100">
        <f t="shared" si="1312"/>
        <v>1.6462570100867218</v>
      </c>
      <c r="LS202" s="100">
        <f t="shared" si="1313"/>
        <v>-2.4804242911460026</v>
      </c>
      <c r="LT202" s="100">
        <f t="shared" si="1314"/>
        <v>0.57107001043761596</v>
      </c>
      <c r="LU202" s="100">
        <f t="shared" si="1315"/>
        <v>2.3727665395340889</v>
      </c>
      <c r="LV202" s="100">
        <f t="shared" si="1316"/>
        <v>-1.9363645936839724</v>
      </c>
      <c r="LW202" s="100">
        <f t="shared" si="1317"/>
        <v>0.20197217445169624</v>
      </c>
      <c r="LX202" s="100">
        <f t="shared" si="1318"/>
        <v>2.4969819411312031</v>
      </c>
      <c r="LY202" s="100">
        <f t="shared" si="1319"/>
        <v>-1.3416952177562118</v>
      </c>
      <c r="LZ202" s="100">
        <f t="shared" si="1320"/>
        <v>1.2455432821749552</v>
      </c>
      <c r="MA202" s="100">
        <f t="shared" si="1321"/>
        <v>-2.3140610457733937</v>
      </c>
      <c r="MB202" s="100">
        <f t="shared" si="1322"/>
        <v>0.53983010731328407</v>
      </c>
      <c r="MC202" s="100">
        <f t="shared" si="1323"/>
        <v>-2.7648534853238806</v>
      </c>
      <c r="MD202" s="100">
        <f t="shared" si="1324"/>
        <v>0.33287059695640853</v>
      </c>
      <c r="ME202" s="100">
        <f t="shared" si="1325"/>
        <v>-2.7384648219747638</v>
      </c>
      <c r="MF202" s="100">
        <f t="shared" si="1326"/>
        <v>0.58268753755465219</v>
      </c>
      <c r="MG202" s="100">
        <f t="shared" si="1327"/>
        <v>-2.2746101687574556</v>
      </c>
      <c r="MH202" s="100">
        <f t="shared" si="1328"/>
        <v>1.2516856154667539</v>
      </c>
      <c r="MI202" s="100">
        <f t="shared" si="1329"/>
        <v>-1.4088974400831813</v>
      </c>
      <c r="MJ202" s="100">
        <f t="shared" si="1330"/>
        <v>2.3061210972786808</v>
      </c>
      <c r="MK202" s="100"/>
      <c r="ML202" s="100"/>
      <c r="MM202" s="100"/>
      <c r="MN202" s="100"/>
      <c r="MO202" s="100"/>
      <c r="MP202" s="100"/>
      <c r="MQ202" s="100"/>
      <c r="MR202" s="100"/>
      <c r="MS202" s="100"/>
      <c r="MT202" s="100"/>
      <c r="MU202" s="100"/>
      <c r="MV202" s="100"/>
      <c r="MW202" s="100"/>
      <c r="MX202" s="100"/>
      <c r="MY202" s="100"/>
      <c r="MZ202" s="100"/>
      <c r="NA202" s="100"/>
      <c r="NB202" s="100"/>
      <c r="NC202" s="100"/>
      <c r="ND202" s="100"/>
      <c r="NE202" s="100"/>
      <c r="NF202" s="100"/>
      <c r="NG202" s="100"/>
      <c r="NH202" s="100"/>
      <c r="NI202" s="100"/>
      <c r="NJ202" s="100"/>
      <c r="NK202" s="100"/>
      <c r="NM202" s="100"/>
    </row>
    <row r="203" spans="1:427" x14ac:dyDescent="0.2">
      <c r="A203" s="92"/>
      <c r="B203" s="92"/>
      <c r="C203" s="92">
        <v>5</v>
      </c>
      <c r="D203" s="98">
        <f t="shared" si="1169"/>
        <v>-2.4210625580053522</v>
      </c>
      <c r="E203" s="98">
        <f t="shared" si="1170"/>
        <v>2.089248956925684</v>
      </c>
      <c r="F203" s="98">
        <f t="shared" si="1171"/>
        <v>2.5597005671596049</v>
      </c>
      <c r="G203" s="98">
        <f t="shared" si="1172"/>
        <v>-2.7020777290975659</v>
      </c>
      <c r="H203" s="98">
        <f t="shared" si="1173"/>
        <v>-1.30876030252673</v>
      </c>
      <c r="I203" s="98">
        <f t="shared" si="1174"/>
        <v>0.46725713876168062</v>
      </c>
      <c r="J203" s="98">
        <f t="shared" si="1175"/>
        <v>2.4462230713876765</v>
      </c>
      <c r="K203" s="98">
        <f t="shared" si="1176"/>
        <v>-1.6160547504246134</v>
      </c>
      <c r="L203" s="98">
        <f t="shared" si="1177"/>
        <v>0.74285449893135636</v>
      </c>
      <c r="M203" s="98">
        <f t="shared" si="1178"/>
        <v>-3.0522841093148001</v>
      </c>
      <c r="N203" s="98">
        <f t="shared" si="1179"/>
        <v>-0.45830934029305398</v>
      </c>
      <c r="O203" s="98">
        <f t="shared" si="1180"/>
        <v>2.2235156407243943</v>
      </c>
      <c r="P203" s="98">
        <f t="shared" si="1181"/>
        <v>-1.304255774730984</v>
      </c>
      <c r="Q203" s="98">
        <f t="shared" si="1182"/>
        <v>1.513363618125368</v>
      </c>
      <c r="R203" s="98">
        <f t="shared" si="1183"/>
        <v>-1.8991818877481512</v>
      </c>
      <c r="S203" s="98">
        <f t="shared" si="1184"/>
        <v>1.0169928298754805</v>
      </c>
      <c r="T203" s="98">
        <f t="shared" si="1185"/>
        <v>-2.3106394678950668</v>
      </c>
      <c r="U203" s="98">
        <f t="shared" si="1186"/>
        <v>0.67918511761420675</v>
      </c>
      <c r="V203" s="98">
        <f t="shared" si="1187"/>
        <v>0.67918511761420675</v>
      </c>
      <c r="W203" s="98">
        <f t="shared" si="1188"/>
        <v>0.60025091379755446</v>
      </c>
      <c r="X203" s="98">
        <f t="shared" si="1189"/>
        <v>0.59042413387909587</v>
      </c>
      <c r="Y203" s="98">
        <f t="shared" si="1190"/>
        <v>0.59793315843907346</v>
      </c>
      <c r="Z203" s="98">
        <f t="shared" si="1191"/>
        <v>0.62122760186006865</v>
      </c>
      <c r="AA203" s="98">
        <f t="shared" si="1192"/>
        <v>0.65893495325422313</v>
      </c>
      <c r="AB203" s="98">
        <f t="shared" si="1193"/>
        <v>0.70983600005002523</v>
      </c>
      <c r="AC203" s="98">
        <f t="shared" si="1194"/>
        <v>0.7728441818714118</v>
      </c>
      <c r="AD203" s="98">
        <f t="shared" si="1195"/>
        <v>0.84698816671725563</v>
      </c>
      <c r="AE203" s="98">
        <f t="shared" si="1196"/>
        <v>0.93139708229257279</v>
      </c>
      <c r="AF203" s="98">
        <f t="shared" si="1197"/>
        <v>1.0252879457064799</v>
      </c>
      <c r="AG203" s="98">
        <f t="shared" si="1198"/>
        <v>1.1279549217268841</v>
      </c>
      <c r="AH203" s="98">
        <f t="shared" si="1199"/>
        <v>1.2387601087038893</v>
      </c>
      <c r="AI203" s="98">
        <f t="shared" si="1200"/>
        <v>1.3571256061750092</v>
      </c>
      <c r="AJ203" s="98">
        <f t="shared" si="1201"/>
        <v>1.4825266621288355</v>
      </c>
      <c r="AK203" s="98">
        <f t="shared" si="1202"/>
        <v>1.6144857332738256</v>
      </c>
      <c r="AL203" s="98">
        <f t="shared" si="1203"/>
        <v>1.7525673202558802</v>
      </c>
      <c r="AM203" s="98">
        <f t="shared" si="1204"/>
        <v>1.8963734629933438</v>
      </c>
      <c r="AN203" s="98">
        <f t="shared" si="1205"/>
        <v>0.87608501004575101</v>
      </c>
      <c r="AO203" s="98">
        <f t="shared" si="1206"/>
        <v>1.6519312746592452</v>
      </c>
      <c r="AP203" s="98">
        <f t="shared" si="1207"/>
        <v>-1.0330410496519637</v>
      </c>
      <c r="AQ203" s="98">
        <f t="shared" si="1208"/>
        <v>2.6080758129946151</v>
      </c>
      <c r="AR203" s="98">
        <f t="shared" si="1209"/>
        <v>6.8986331766636893E-3</v>
      </c>
      <c r="AS203" s="98">
        <f t="shared" si="1210"/>
        <v>-2.5552835064506954</v>
      </c>
      <c r="AT203" s="98">
        <f t="shared" si="1211"/>
        <v>1.2029271692141161</v>
      </c>
      <c r="AU203" s="98">
        <f t="shared" si="1212"/>
        <v>-1.2865259452899234</v>
      </c>
      <c r="AV203" s="98">
        <f t="shared" si="1213"/>
        <v>2.5411366709934291</v>
      </c>
      <c r="AW203" s="98">
        <f t="shared" si="1214"/>
        <v>0.11804203669698755</v>
      </c>
      <c r="AX203" s="98">
        <f t="shared" si="1215"/>
        <v>-2.2740439149525504</v>
      </c>
      <c r="AY203" s="98">
        <f t="shared" si="1216"/>
        <v>1.6467224151122031</v>
      </c>
      <c r="AZ203" s="98">
        <f t="shared" si="1217"/>
        <v>-0.68729858054689619</v>
      </c>
      <c r="BA203" s="98">
        <f t="shared" si="1218"/>
        <v>-2.9941224748898523</v>
      </c>
      <c r="BB203" s="98">
        <f t="shared" si="1219"/>
        <v>1.0082989929391315</v>
      </c>
      <c r="BC203" s="98">
        <f t="shared" si="1220"/>
        <v>-1.2474819839860225</v>
      </c>
      <c r="BD203" s="98">
        <f t="shared" si="1221"/>
        <v>2.8038841667237313</v>
      </c>
      <c r="BE203" s="98">
        <f t="shared" si="1222"/>
        <v>0.59505849254288379</v>
      </c>
      <c r="BF203" s="98"/>
      <c r="BG203" s="98"/>
      <c r="BH203" s="98"/>
      <c r="BI203" s="98"/>
      <c r="BJ203" s="98"/>
      <c r="BK203" s="98"/>
      <c r="BL203" s="98"/>
      <c r="BM203" s="98"/>
      <c r="BN203" s="98"/>
      <c r="BO203" s="98"/>
      <c r="BP203" s="98"/>
      <c r="BQ203" s="98"/>
      <c r="BR203" s="98"/>
      <c r="BS203" s="98"/>
      <c r="BT203" s="98"/>
      <c r="BU203" s="98"/>
      <c r="BV203" s="98"/>
      <c r="BW203" s="98"/>
      <c r="BX203" s="98"/>
      <c r="BY203" s="98"/>
      <c r="BZ203" s="98"/>
      <c r="CA203" s="98"/>
      <c r="CB203" s="98"/>
      <c r="CC203" s="98"/>
      <c r="CD203" s="98"/>
      <c r="CE203" s="92"/>
      <c r="CF203" s="98"/>
      <c r="CG203" s="92"/>
      <c r="CH203" s="92"/>
      <c r="CI203" s="92"/>
      <c r="CJ203" s="92"/>
      <c r="CK203" s="92"/>
      <c r="CL203" s="92"/>
      <c r="CM203" s="92"/>
      <c r="CN203" s="92"/>
      <c r="CO203" s="92"/>
      <c r="CP203" s="92"/>
      <c r="CQ203" s="92"/>
      <c r="CR203" s="92"/>
      <c r="CS203" s="92"/>
      <c r="CT203" s="92"/>
      <c r="CU203" s="92"/>
      <c r="CV203" s="92"/>
      <c r="CW203" s="92"/>
      <c r="CX203" s="92"/>
      <c r="CY203" s="92"/>
      <c r="CZ203" s="92"/>
      <c r="DA203" s="92"/>
      <c r="DB203" s="92"/>
      <c r="DC203" s="92"/>
      <c r="DD203" s="92"/>
      <c r="DE203" s="92"/>
      <c r="DF203" s="92"/>
      <c r="DG203" s="92"/>
      <c r="DH203" s="92"/>
      <c r="DI203" s="92"/>
      <c r="DJ203" s="92"/>
      <c r="DK203" s="92"/>
      <c r="DL203" s="92"/>
      <c r="DM203" s="92"/>
      <c r="DN203" s="92"/>
      <c r="DO203" s="92"/>
      <c r="DP203" s="92"/>
      <c r="DQ203" s="92"/>
      <c r="DR203" s="92"/>
      <c r="DS203" s="92"/>
      <c r="DT203" s="92"/>
      <c r="DU203" s="92"/>
      <c r="DV203" s="92"/>
      <c r="DW203" s="92"/>
      <c r="DX203" s="92"/>
      <c r="DY203" s="92"/>
      <c r="DZ203" s="92"/>
      <c r="EA203" s="92"/>
      <c r="EB203" s="92"/>
      <c r="EC203" s="92"/>
      <c r="ED203" s="92"/>
      <c r="EE203" s="92"/>
      <c r="EF203" s="92"/>
      <c r="EG203" s="92"/>
      <c r="EH203" s="92"/>
      <c r="EI203" s="92"/>
      <c r="EJ203" s="92"/>
      <c r="EK203" s="92"/>
      <c r="EL203" s="92"/>
      <c r="EM203" s="92"/>
      <c r="EN203" s="92"/>
      <c r="EO203" s="92"/>
      <c r="EP203" s="92"/>
      <c r="EU203" s="94"/>
      <c r="EV203" s="94"/>
      <c r="EW203" s="94"/>
      <c r="EX203" s="94">
        <v>5</v>
      </c>
      <c r="EY203" s="99">
        <f t="shared" si="1223"/>
        <v>-1.4674789783800481</v>
      </c>
      <c r="EZ203" s="99">
        <f t="shared" si="1224"/>
        <v>1.3683889702773933</v>
      </c>
      <c r="FA203" s="99">
        <f t="shared" si="1225"/>
        <v>2.1286682060456599</v>
      </c>
      <c r="FB203" s="99">
        <f t="shared" si="1226"/>
        <v>-2.1249132415094034</v>
      </c>
      <c r="FC203" s="99">
        <f t="shared" si="1227"/>
        <v>1.0654794959996567</v>
      </c>
      <c r="FD203" s="99">
        <f t="shared" si="1228"/>
        <v>0.17870499778129226</v>
      </c>
      <c r="FE203" s="99">
        <f t="shared" si="1229"/>
        <v>-1.6582102138234893</v>
      </c>
      <c r="FF203" s="99">
        <f t="shared" si="1230"/>
        <v>2.9965284731713093</v>
      </c>
      <c r="FG203" s="99">
        <f t="shared" si="1231"/>
        <v>1.4533226292396655</v>
      </c>
      <c r="FH203" s="99">
        <f t="shared" si="1232"/>
        <v>0.15703576888771842</v>
      </c>
      <c r="FI203" s="99">
        <f t="shared" si="1233"/>
        <v>-0.95822590044611977</v>
      </c>
      <c r="FJ203" s="99">
        <f t="shared" si="1234"/>
        <v>-1.8476657841052078</v>
      </c>
      <c r="FK203" s="99">
        <f t="shared" si="1235"/>
        <v>-2.6174102495493488</v>
      </c>
      <c r="FL203" s="99">
        <f t="shared" si="1236"/>
        <v>3.019668594656939</v>
      </c>
      <c r="FM203" s="99">
        <f t="shared" si="1237"/>
        <v>2.4791062406045823</v>
      </c>
      <c r="FN203" s="99">
        <f t="shared" si="1238"/>
        <v>2.0292795840762468</v>
      </c>
      <c r="FO203" s="99">
        <f t="shared" si="1239"/>
        <v>1.6332449403548597</v>
      </c>
      <c r="FP203" s="99">
        <f t="shared" si="1240"/>
        <v>1.355048860409364</v>
      </c>
      <c r="FQ203" s="99">
        <f t="shared" si="1241"/>
        <v>1.355048860409364</v>
      </c>
      <c r="FR203" s="99">
        <f t="shared" si="1242"/>
        <v>1.197960198049034</v>
      </c>
      <c r="FS203" s="99">
        <f t="shared" si="1243"/>
        <v>1.1786052539172316</v>
      </c>
      <c r="FT203" s="99">
        <f t="shared" si="1244"/>
        <v>1.1938766984682994</v>
      </c>
      <c r="FU203" s="99">
        <f t="shared" si="1245"/>
        <v>1.2406821454400505</v>
      </c>
      <c r="FV203" s="99">
        <f t="shared" si="1246"/>
        <v>1.3162831268600632</v>
      </c>
      <c r="FW203" s="99">
        <f t="shared" si="1247"/>
        <v>1.418246397737392</v>
      </c>
      <c r="FX203" s="99">
        <f t="shared" si="1248"/>
        <v>1.5444029734080054</v>
      </c>
      <c r="FY203" s="99">
        <f t="shared" si="1249"/>
        <v>1.6928135229068877</v>
      </c>
      <c r="FZ203" s="99">
        <f t="shared" si="1250"/>
        <v>1.861739010283697</v>
      </c>
      <c r="GA203" s="99">
        <f t="shared" si="1251"/>
        <v>2.0496156880756891</v>
      </c>
      <c r="GB203" s="99">
        <f t="shared" si="1252"/>
        <v>2.2550337155858475</v>
      </c>
      <c r="GC203" s="99">
        <f t="shared" si="1253"/>
        <v>2.4767188087832306</v>
      </c>
      <c r="GD203" s="99">
        <f t="shared" si="1254"/>
        <v>2.7135164359550914</v>
      </c>
      <c r="GE203" s="99">
        <f t="shared" si="1255"/>
        <v>2.964378159455209</v>
      </c>
      <c r="GF203" s="99">
        <f t="shared" si="1256"/>
        <v>-3.0548355137404934</v>
      </c>
      <c r="GG203" s="99">
        <f t="shared" si="1257"/>
        <v>-2.7786242033531683</v>
      </c>
      <c r="GH203" s="99">
        <f t="shared" si="1258"/>
        <v>-2.490968484601308</v>
      </c>
      <c r="GI203" s="99">
        <f t="shared" si="1259"/>
        <v>1.7517800235916252</v>
      </c>
      <c r="GJ203" s="99">
        <f t="shared" si="1260"/>
        <v>-2.979574513667953</v>
      </c>
      <c r="GK203" s="99">
        <f t="shared" si="1261"/>
        <v>-2.0662808722599117</v>
      </c>
      <c r="GL203" s="99">
        <f t="shared" si="1262"/>
        <v>-1.0671882237058838</v>
      </c>
      <c r="GM203" s="99">
        <f t="shared" si="1263"/>
        <v>1.3679406456765944E-2</v>
      </c>
      <c r="GN203" s="99">
        <f t="shared" si="1264"/>
        <v>1.1725305865505549</v>
      </c>
      <c r="GO203" s="99">
        <f t="shared" si="1265"/>
        <v>2.4057911158849414</v>
      </c>
      <c r="GP203" s="99">
        <f t="shared" si="1266"/>
        <v>-2.5730955587388848</v>
      </c>
      <c r="GQ203" s="99">
        <f t="shared" si="1267"/>
        <v>-1.2009403794345261</v>
      </c>
      <c r="GR203" s="99">
        <f t="shared" si="1268"/>
        <v>0.23606715444470988</v>
      </c>
      <c r="GS203" s="99">
        <f t="shared" si="1269"/>
        <v>1.7350887624947045</v>
      </c>
      <c r="GT203" s="99">
        <f t="shared" si="1270"/>
        <v>-2.9897438739281199</v>
      </c>
      <c r="GU203" s="99">
        <f t="shared" si="1271"/>
        <v>-1.3745977750437757</v>
      </c>
      <c r="GV203" s="99">
        <f t="shared" si="1272"/>
        <v>0.29494029800455601</v>
      </c>
      <c r="GW203" s="99">
        <f t="shared" si="1273"/>
        <v>2.0165965202121243</v>
      </c>
      <c r="GX203" s="99">
        <f t="shared" si="1274"/>
        <v>-2.4949685662544776</v>
      </c>
      <c r="GY203" s="99">
        <f t="shared" si="1275"/>
        <v>-0.67542622503288618</v>
      </c>
      <c r="GZ203" s="99">
        <f t="shared" si="1276"/>
        <v>1.1901017416717077</v>
      </c>
      <c r="HA203" s="99"/>
      <c r="HB203" s="99"/>
      <c r="HC203" s="99"/>
      <c r="HD203" s="99"/>
      <c r="HE203" s="99"/>
      <c r="HF203" s="99"/>
      <c r="HG203" s="99"/>
      <c r="HH203" s="99"/>
      <c r="HI203" s="99"/>
      <c r="HJ203" s="99"/>
      <c r="HK203" s="99"/>
      <c r="HL203" s="99"/>
      <c r="HM203" s="99"/>
      <c r="HN203" s="99"/>
      <c r="HO203" s="99"/>
      <c r="HP203" s="99"/>
      <c r="HQ203" s="99"/>
      <c r="HR203" s="99"/>
      <c r="HS203" s="99"/>
      <c r="HT203" s="99"/>
      <c r="HU203" s="99"/>
      <c r="HV203" s="99"/>
      <c r="HW203" s="99"/>
      <c r="HX203" s="99"/>
      <c r="HY203" s="99"/>
      <c r="HZ203" s="99"/>
      <c r="IA203" s="99"/>
      <c r="IB203" s="94"/>
      <c r="IC203" s="99"/>
      <c r="ID203" s="94"/>
      <c r="IE203" s="94"/>
      <c r="IF203" s="94"/>
      <c r="IG203" s="94"/>
      <c r="IH203" s="94"/>
      <c r="II203" s="94"/>
      <c r="IJ203" s="94"/>
      <c r="IK203" s="94"/>
      <c r="IL203" s="94"/>
      <c r="IM203" s="94"/>
      <c r="IN203" s="94"/>
      <c r="IO203" s="94"/>
      <c r="IP203" s="94"/>
      <c r="IQ203" s="94"/>
      <c r="IR203" s="94"/>
      <c r="IS203" s="94"/>
      <c r="IT203" s="94"/>
      <c r="IU203" s="94"/>
      <c r="IV203" s="94"/>
      <c r="IW203" s="94"/>
      <c r="IX203" s="94"/>
      <c r="IY203" s="94"/>
      <c r="IZ203" s="94"/>
      <c r="JA203" s="94"/>
      <c r="JB203" s="94"/>
      <c r="JC203" s="94"/>
      <c r="JD203" s="94"/>
      <c r="JE203" s="94"/>
      <c r="JF203" s="94"/>
      <c r="JG203" s="94"/>
      <c r="JH203" s="94"/>
      <c r="JI203" s="94"/>
      <c r="JJ203" s="94"/>
      <c r="JK203" s="94"/>
      <c r="JL203" s="94"/>
      <c r="JM203" s="94"/>
      <c r="JN203" s="94"/>
      <c r="JO203" s="94"/>
      <c r="JP203" s="94"/>
      <c r="JQ203" s="94"/>
      <c r="JR203" s="94"/>
      <c r="JS203" s="94"/>
      <c r="JT203" s="94"/>
      <c r="JU203" s="94"/>
      <c r="JV203" s="94"/>
      <c r="JW203" s="94"/>
      <c r="JX203" s="94"/>
      <c r="JY203" s="94"/>
      <c r="JZ203" s="94"/>
      <c r="KA203" s="94"/>
      <c r="KH203" s="96">
        <v>5</v>
      </c>
      <c r="KI203" s="100">
        <f t="shared" si="1277"/>
        <v>0.30583162195578872</v>
      </c>
      <c r="KJ203" s="100">
        <f t="shared" si="1278"/>
        <v>2.3203834821805538</v>
      </c>
      <c r="KK203" s="100">
        <f t="shared" si="1279"/>
        <v>-2.1072489509099643</v>
      </c>
      <c r="KL203" s="100">
        <f t="shared" si="1280"/>
        <v>1.9210837554251474</v>
      </c>
      <c r="KM203" s="100">
        <f t="shared" si="1281"/>
        <v>1.4159312287881096</v>
      </c>
      <c r="KN203" s="100">
        <f t="shared" si="1282"/>
        <v>-1.4485875526238874</v>
      </c>
      <c r="KO203" s="100">
        <f t="shared" si="1283"/>
        <v>0.4455793896074704</v>
      </c>
      <c r="KP203" s="100">
        <f t="shared" si="1284"/>
        <v>3.0302470893978182</v>
      </c>
      <c r="KQ203" s="100">
        <f t="shared" si="1285"/>
        <v>-9.5758382412768975E-2</v>
      </c>
      <c r="KR203" s="100">
        <f t="shared" si="1286"/>
        <v>-2.706351635652795</v>
      </c>
      <c r="KS203" s="100">
        <f t="shared" si="1287"/>
        <v>1.3760770024405518</v>
      </c>
      <c r="KT203" s="100">
        <f t="shared" si="1288"/>
        <v>-0.4408699797390967</v>
      </c>
      <c r="KU203" s="100">
        <f t="shared" si="1289"/>
        <v>-1.974012237848608</v>
      </c>
      <c r="KV203" s="100">
        <f t="shared" si="1290"/>
        <v>3.0331795325404238</v>
      </c>
      <c r="KW203" s="100">
        <f t="shared" si="1291"/>
        <v>1.9880807070180211</v>
      </c>
      <c r="KX203" s="100">
        <f t="shared" si="1292"/>
        <v>1.1851735625362052</v>
      </c>
      <c r="KY203" s="100">
        <f t="shared" si="1293"/>
        <v>1.7905767468935336</v>
      </c>
      <c r="KZ203" s="100">
        <f t="shared" si="1294"/>
        <v>2.3207654159782796</v>
      </c>
      <c r="LA203" s="100">
        <f t="shared" si="1295"/>
        <v>2.3207654159782796</v>
      </c>
      <c r="LB203" s="100">
        <f t="shared" si="1296"/>
        <v>2.295370335141738</v>
      </c>
      <c r="LC203" s="100">
        <f t="shared" si="1297"/>
        <v>2.2881203931456233</v>
      </c>
      <c r="LD203" s="100">
        <f t="shared" si="1298"/>
        <v>2.3366606834746033</v>
      </c>
      <c r="LE203" s="100">
        <f t="shared" si="1299"/>
        <v>2.4417796193196981</v>
      </c>
      <c r="LF203" s="100">
        <f t="shared" si="1300"/>
        <v>2.6008885270584656</v>
      </c>
      <c r="LG203" s="100">
        <f t="shared" si="1301"/>
        <v>2.8105284532259325</v>
      </c>
      <c r="LH203" s="100">
        <f t="shared" si="1302"/>
        <v>3.067127079420239</v>
      </c>
      <c r="LI203" s="100">
        <f t="shared" si="1303"/>
        <v>-2.915928586015931</v>
      </c>
      <c r="LJ203" s="100">
        <f t="shared" si="1304"/>
        <v>-2.5754638471808247</v>
      </c>
      <c r="LK203" s="100">
        <f t="shared" si="1305"/>
        <v>-2.1976064114448199</v>
      </c>
      <c r="LL203" s="100">
        <f t="shared" si="1306"/>
        <v>-1.7850498062064795</v>
      </c>
      <c r="LM203" s="100">
        <f t="shared" si="1307"/>
        <v>-1.3402538662902526</v>
      </c>
      <c r="LN203" s="100">
        <f t="shared" si="1308"/>
        <v>-0.86546357198973145</v>
      </c>
      <c r="LO203" s="100">
        <f t="shared" si="1309"/>
        <v>-0.36272846547433685</v>
      </c>
      <c r="LP203" s="100">
        <f t="shared" si="1310"/>
        <v>0.1660787267734945</v>
      </c>
      <c r="LQ203" s="100">
        <f t="shared" si="1311"/>
        <v>0.71924483685106499</v>
      </c>
      <c r="LR203" s="100">
        <f t="shared" si="1312"/>
        <v>1.2952005502108737</v>
      </c>
      <c r="LS203" s="100">
        <f t="shared" si="1313"/>
        <v>-2.7836552649366548</v>
      </c>
      <c r="LT203" s="100">
        <f t="shared" si="1314"/>
        <v>0.32164959559613437</v>
      </c>
      <c r="LU203" s="100">
        <f t="shared" si="1315"/>
        <v>2.148800372887032</v>
      </c>
      <c r="LV203" s="100">
        <f t="shared" si="1316"/>
        <v>-2.1357552168681275</v>
      </c>
      <c r="LW203" s="100">
        <f t="shared" si="1317"/>
        <v>2.6331377381567992E-2</v>
      </c>
      <c r="LX203" s="100">
        <f t="shared" si="1318"/>
        <v>2.344311142519627</v>
      </c>
      <c r="LY203" s="100">
        <f t="shared" si="1319"/>
        <v>-1.4721352517034683</v>
      </c>
      <c r="LZ203" s="100">
        <f t="shared" si="1320"/>
        <v>1.1366312775047027</v>
      </c>
      <c r="MA203" s="100">
        <f t="shared" si="1321"/>
        <v>-2.4021145283203822</v>
      </c>
      <c r="MB203" s="100">
        <f t="shared" si="1322"/>
        <v>0.47199618216510286</v>
      </c>
      <c r="MC203" s="100">
        <f t="shared" si="1323"/>
        <v>-2.8130785356995638</v>
      </c>
      <c r="MD203" s="100">
        <f t="shared" si="1324"/>
        <v>0.30367007858977835</v>
      </c>
      <c r="ME203" s="100">
        <f t="shared" si="1325"/>
        <v>-2.749200509592383</v>
      </c>
      <c r="MF203" s="100">
        <f t="shared" si="1326"/>
        <v>0.58988011404512386</v>
      </c>
      <c r="MG203" s="100">
        <f t="shared" si="1327"/>
        <v>-2.2500041133488127</v>
      </c>
      <c r="MH203" s="100">
        <f t="shared" si="1328"/>
        <v>1.2932109188597509</v>
      </c>
      <c r="MI203" s="100">
        <f t="shared" si="1329"/>
        <v>-1.3509276873837834</v>
      </c>
      <c r="MJ203" s="100">
        <f t="shared" si="1330"/>
        <v>2.3800789002007878</v>
      </c>
      <c r="MK203" s="100"/>
      <c r="ML203" s="100"/>
      <c r="MM203" s="100"/>
      <c r="MN203" s="100"/>
      <c r="MO203" s="100"/>
      <c r="MP203" s="100"/>
      <c r="MQ203" s="100"/>
      <c r="MR203" s="100"/>
      <c r="MS203" s="100"/>
      <c r="MT203" s="100"/>
      <c r="MU203" s="100"/>
      <c r="MV203" s="100"/>
      <c r="MW203" s="100"/>
      <c r="MX203" s="100"/>
      <c r="MY203" s="100"/>
      <c r="MZ203" s="100"/>
      <c r="NA203" s="100"/>
      <c r="NB203" s="100"/>
      <c r="NC203" s="100"/>
      <c r="ND203" s="100"/>
      <c r="NE203" s="100"/>
      <c r="NF203" s="100"/>
      <c r="NG203" s="100"/>
      <c r="NH203" s="100"/>
      <c r="NI203" s="100"/>
      <c r="NJ203" s="100"/>
      <c r="NK203" s="100"/>
      <c r="NM203" s="100"/>
    </row>
    <row r="204" spans="1:427" x14ac:dyDescent="0.2">
      <c r="A204" s="92"/>
      <c r="B204" s="92"/>
      <c r="C204" s="92">
        <v>6</v>
      </c>
      <c r="D204" s="98">
        <f t="shared" si="1169"/>
        <v>0.62591131865927052</v>
      </c>
      <c r="E204" s="98">
        <f t="shared" si="1170"/>
        <v>1.5393700759170124</v>
      </c>
      <c r="F204" s="98">
        <f t="shared" si="1171"/>
        <v>2.0896003016777209</v>
      </c>
      <c r="G204" s="98">
        <f t="shared" si="1172"/>
        <v>-3.0832507982542503</v>
      </c>
      <c r="H204" s="98">
        <f t="shared" si="1173"/>
        <v>-1.6584385079858834</v>
      </c>
      <c r="I204" s="98">
        <f t="shared" si="1174"/>
        <v>0.15490920515530687</v>
      </c>
      <c r="J204" s="98">
        <f t="shared" si="1175"/>
        <v>2.1516475823329082</v>
      </c>
      <c r="K204" s="98">
        <f t="shared" si="1176"/>
        <v>-1.8809876822143043</v>
      </c>
      <c r="L204" s="98">
        <f t="shared" si="1177"/>
        <v>0.49667384723466274</v>
      </c>
      <c r="M204" s="98">
        <f t="shared" si="1178"/>
        <v>3.0010420685387889</v>
      </c>
      <c r="N204" s="98">
        <f t="shared" si="1179"/>
        <v>-0.67383506286052108</v>
      </c>
      <c r="O204" s="98">
        <f t="shared" si="1180"/>
        <v>2.0206746615840925</v>
      </c>
      <c r="P204" s="98">
        <f t="shared" si="1181"/>
        <v>-1.4957948007427906</v>
      </c>
      <c r="Q204" s="98">
        <f t="shared" si="1182"/>
        <v>1.3319554199511192</v>
      </c>
      <c r="R204" s="98">
        <f t="shared" si="1183"/>
        <v>-2.0714596167783812</v>
      </c>
      <c r="S204" s="98">
        <f t="shared" si="1184"/>
        <v>0.85298454837220206</v>
      </c>
      <c r="T204" s="98">
        <f t="shared" si="1185"/>
        <v>-2.4671245029944444</v>
      </c>
      <c r="U204" s="98">
        <f t="shared" si="1186"/>
        <v>0.52957258119861039</v>
      </c>
      <c r="V204" s="98">
        <f t="shared" si="1187"/>
        <v>0.52957258119861039</v>
      </c>
      <c r="W204" s="98">
        <f t="shared" si="1188"/>
        <v>0.46151285750271487</v>
      </c>
      <c r="X204" s="98">
        <f t="shared" si="1189"/>
        <v>0.45660879919528469</v>
      </c>
      <c r="Y204" s="98">
        <f t="shared" si="1190"/>
        <v>0.46873893301074515</v>
      </c>
      <c r="Z204" s="98">
        <f t="shared" si="1191"/>
        <v>0.49637942853759015</v>
      </c>
      <c r="AA204" s="98">
        <f t="shared" si="1192"/>
        <v>0.53818133556613479</v>
      </c>
      <c r="AB204" s="98">
        <f t="shared" si="1193"/>
        <v>0.59294641429444517</v>
      </c>
      <c r="AC204" s="98">
        <f t="shared" si="1194"/>
        <v>0.65960683179795554</v>
      </c>
      <c r="AD204" s="98">
        <f t="shared" si="1195"/>
        <v>0.73720802818016817</v>
      </c>
      <c r="AE204" s="98">
        <f t="shared" si="1196"/>
        <v>0.82489419440175027</v>
      </c>
      <c r="AF204" s="98">
        <f t="shared" si="1197"/>
        <v>0.92189591237943613</v>
      </c>
      <c r="AG204" s="98">
        <f t="shared" si="1198"/>
        <v>1.0275195935293731</v>
      </c>
      <c r="AH204" s="98">
        <f t="shared" si="1199"/>
        <v>1.1411384197478032</v>
      </c>
      <c r="AI204" s="98">
        <f t="shared" si="1200"/>
        <v>1.2621845448431073</v>
      </c>
      <c r="AJ204" s="98">
        <f t="shared" si="1201"/>
        <v>1.3901423576910603</v>
      </c>
      <c r="AK204" s="98">
        <f t="shared" si="1202"/>
        <v>1.5245426431864399</v>
      </c>
      <c r="AL204" s="98">
        <f t="shared" si="1203"/>
        <v>1.6649575051990517</v>
      </c>
      <c r="AM204" s="98">
        <f t="shared" si="1204"/>
        <v>1.8109959385929684</v>
      </c>
      <c r="AN204" s="98">
        <f t="shared" si="1205"/>
        <v>0.80227356571449016</v>
      </c>
      <c r="AO204" s="98">
        <f t="shared" si="1206"/>
        <v>1.5912200778878263</v>
      </c>
      <c r="AP204" s="98">
        <f t="shared" si="1207"/>
        <v>-1.0875134782727252</v>
      </c>
      <c r="AQ204" s="98">
        <f t="shared" si="1208"/>
        <v>2.5596459183458573</v>
      </c>
      <c r="AR204" s="98">
        <f t="shared" si="1209"/>
        <v>-3.5676930288191452E-2</v>
      </c>
      <c r="AS204" s="98">
        <f t="shared" si="1210"/>
        <v>-2.5921852706609694</v>
      </c>
      <c r="AT204" s="98">
        <f t="shared" si="1211"/>
        <v>1.1715259964145015</v>
      </c>
      <c r="AU204" s="98">
        <f t="shared" si="1212"/>
        <v>-1.3125927433511813</v>
      </c>
      <c r="AV204" s="98">
        <f t="shared" si="1213"/>
        <v>2.5202447030817323</v>
      </c>
      <c r="AW204" s="98">
        <f t="shared" si="1214"/>
        <v>0.10217172102416222</v>
      </c>
      <c r="AX204" s="98">
        <f t="shared" si="1215"/>
        <v>-2.2850396815729006</v>
      </c>
      <c r="AY204" s="98">
        <f t="shared" si="1216"/>
        <v>1.6404598902802494</v>
      </c>
      <c r="AZ204" s="98">
        <f t="shared" si="1217"/>
        <v>-0.68896364093555851</v>
      </c>
      <c r="BA204" s="98">
        <f t="shared" si="1218"/>
        <v>-2.991320571858898</v>
      </c>
      <c r="BB204" s="98">
        <f t="shared" si="1219"/>
        <v>1.0154423930745147</v>
      </c>
      <c r="BC204" s="98">
        <f t="shared" si="1220"/>
        <v>-1.2361177484219636</v>
      </c>
      <c r="BD204" s="98">
        <f t="shared" si="1221"/>
        <v>2.8193531617032459</v>
      </c>
      <c r="BE204" s="98">
        <f t="shared" si="1222"/>
        <v>0.61452054824507585</v>
      </c>
      <c r="BF204" s="98"/>
      <c r="BG204" s="98"/>
      <c r="BH204" s="98"/>
      <c r="BI204" s="98"/>
      <c r="BJ204" s="98"/>
      <c r="BK204" s="98"/>
      <c r="BL204" s="98"/>
      <c r="BM204" s="98"/>
      <c r="BN204" s="98"/>
      <c r="BO204" s="98"/>
      <c r="BP204" s="98"/>
      <c r="BQ204" s="98"/>
      <c r="BR204" s="98"/>
      <c r="BS204" s="98"/>
      <c r="BT204" s="98"/>
      <c r="BU204" s="98"/>
      <c r="BV204" s="98"/>
      <c r="BW204" s="98"/>
      <c r="BX204" s="98"/>
      <c r="BY204" s="98"/>
      <c r="BZ204" s="98"/>
      <c r="CA204" s="98"/>
      <c r="CB204" s="98"/>
      <c r="CC204" s="98"/>
      <c r="CD204" s="98"/>
      <c r="CE204" s="92"/>
      <c r="CF204" s="98"/>
      <c r="CG204" s="92"/>
      <c r="CH204" s="92"/>
      <c r="CI204" s="92"/>
      <c r="CJ204" s="92"/>
      <c r="CK204" s="92"/>
      <c r="CL204" s="92"/>
      <c r="CM204" s="92"/>
      <c r="CN204" s="92"/>
      <c r="CO204" s="92"/>
      <c r="CP204" s="92"/>
      <c r="CQ204" s="92"/>
      <c r="CR204" s="92"/>
      <c r="CS204" s="92"/>
      <c r="CT204" s="92"/>
      <c r="CU204" s="92"/>
      <c r="CV204" s="92"/>
      <c r="CW204" s="92"/>
      <c r="CX204" s="92"/>
      <c r="CY204" s="92"/>
      <c r="CZ204" s="92"/>
      <c r="DA204" s="92"/>
      <c r="DB204" s="92"/>
      <c r="DC204" s="92"/>
      <c r="DD204" s="92"/>
      <c r="DE204" s="92"/>
      <c r="DF204" s="92"/>
      <c r="DG204" s="92"/>
      <c r="DH204" s="92"/>
      <c r="DI204" s="92"/>
      <c r="DJ204" s="92"/>
      <c r="DK204" s="92"/>
      <c r="DL204" s="92"/>
      <c r="DM204" s="92"/>
      <c r="DN204" s="92"/>
      <c r="DO204" s="92"/>
      <c r="DP204" s="92"/>
      <c r="DQ204" s="92"/>
      <c r="DR204" s="92"/>
      <c r="DS204" s="92"/>
      <c r="DT204" s="92"/>
      <c r="DU204" s="92"/>
      <c r="DV204" s="92"/>
      <c r="DW204" s="92"/>
      <c r="DX204" s="92"/>
      <c r="DY204" s="92"/>
      <c r="DZ204" s="92"/>
      <c r="EA204" s="92"/>
      <c r="EB204" s="92"/>
      <c r="EC204" s="92"/>
      <c r="ED204" s="92"/>
      <c r="EE204" s="92"/>
      <c r="EF204" s="92"/>
      <c r="EG204" s="92"/>
      <c r="EH204" s="92"/>
      <c r="EI204" s="92"/>
      <c r="EJ204" s="92"/>
      <c r="EK204" s="92"/>
      <c r="EL204" s="92"/>
      <c r="EM204" s="92"/>
      <c r="EN204" s="92"/>
      <c r="EO204" s="92"/>
      <c r="EP204" s="92"/>
      <c r="EU204" s="94"/>
      <c r="EV204" s="94"/>
      <c r="EW204" s="94"/>
      <c r="EX204" s="94">
        <v>6</v>
      </c>
      <c r="EY204" s="99">
        <f t="shared" si="1223"/>
        <v>1.1034616707657965</v>
      </c>
      <c r="EZ204" s="99">
        <f t="shared" si="1224"/>
        <v>0.30400305482570494</v>
      </c>
      <c r="FA204" s="99">
        <f t="shared" si="1225"/>
        <v>1.3145544491090304</v>
      </c>
      <c r="FB204" s="99">
        <f t="shared" si="1226"/>
        <v>-2.8820272652372085</v>
      </c>
      <c r="FC204" s="99">
        <f t="shared" si="1227"/>
        <v>7.9611581779108154E-2</v>
      </c>
      <c r="FD204" s="99">
        <f t="shared" si="1228"/>
        <v>-2.6609936817742321</v>
      </c>
      <c r="FE204" s="99">
        <f t="shared" si="1229"/>
        <v>1.6801638175507736</v>
      </c>
      <c r="FF204" s="99">
        <f t="shared" si="1230"/>
        <v>0.67278143727851369</v>
      </c>
      <c r="FG204" s="99">
        <f t="shared" si="1231"/>
        <v>0.7663153954299915</v>
      </c>
      <c r="FH204" s="99">
        <f t="shared" si="1232"/>
        <v>-0.43428958523753886</v>
      </c>
      <c r="FI204" s="99">
        <f t="shared" si="1233"/>
        <v>-1.4355567850732089</v>
      </c>
      <c r="FJ204" s="99">
        <f t="shared" si="1234"/>
        <v>-2.279229279226973</v>
      </c>
      <c r="FK204" s="99">
        <f t="shared" si="1235"/>
        <v>-3.0183406273121416</v>
      </c>
      <c r="FL204" s="99">
        <f t="shared" si="1236"/>
        <v>2.643819444527872</v>
      </c>
      <c r="FM204" s="99">
        <f t="shared" si="1237"/>
        <v>2.1246442705540463</v>
      </c>
      <c r="FN204" s="99">
        <f t="shared" si="1238"/>
        <v>1.6748435881992227</v>
      </c>
      <c r="FO204" s="99">
        <f t="shared" si="1239"/>
        <v>1.3089063918691994</v>
      </c>
      <c r="FP204" s="99">
        <f t="shared" si="1240"/>
        <v>1.0507291878849767</v>
      </c>
      <c r="FQ204" s="99">
        <f t="shared" si="1241"/>
        <v>1.0507291878849767</v>
      </c>
      <c r="FR204" s="99">
        <f t="shared" si="1242"/>
        <v>0.91676020254917012</v>
      </c>
      <c r="FS204" s="99">
        <f t="shared" si="1243"/>
        <v>0.90774867914136448</v>
      </c>
      <c r="FT204" s="99">
        <f t="shared" si="1244"/>
        <v>0.9326731097160692</v>
      </c>
      <c r="FU204" s="99">
        <f t="shared" si="1245"/>
        <v>0.98851305074649387</v>
      </c>
      <c r="FV204" s="99">
        <f t="shared" si="1246"/>
        <v>1.0725911935991079</v>
      </c>
      <c r="FW204" s="99">
        <f t="shared" si="1247"/>
        <v>1.1825268752252234</v>
      </c>
      <c r="FX204" s="99">
        <f t="shared" si="1248"/>
        <v>1.3161967426978649</v>
      </c>
      <c r="FY204" s="99">
        <f t="shared" si="1249"/>
        <v>1.47170137741037</v>
      </c>
      <c r="FZ204" s="99">
        <f t="shared" si="1250"/>
        <v>1.6473368877631553</v>
      </c>
      <c r="GA204" s="99">
        <f t="shared" si="1251"/>
        <v>1.8415706518095794</v>
      </c>
      <c r="GB204" s="99">
        <f t="shared" si="1252"/>
        <v>2.05302053501073</v>
      </c>
      <c r="GC204" s="99">
        <f t="shared" si="1253"/>
        <v>2.2804370265101133</v>
      </c>
      <c r="GD204" s="99">
        <f t="shared" si="1254"/>
        <v>2.5226878341572112</v>
      </c>
      <c r="GE204" s="99">
        <f t="shared" si="1255"/>
        <v>2.7787445576301595</v>
      </c>
      <c r="GF204" s="99">
        <f t="shared" si="1256"/>
        <v>3.0476711236519241</v>
      </c>
      <c r="GG204" s="99">
        <f t="shared" si="1257"/>
        <v>-2.9545715869958196</v>
      </c>
      <c r="GH204" s="99">
        <f t="shared" si="1258"/>
        <v>-2.6623932973370934</v>
      </c>
      <c r="GI204" s="99">
        <f t="shared" si="1259"/>
        <v>1.6036767697262497</v>
      </c>
      <c r="GJ204" s="99">
        <f t="shared" si="1260"/>
        <v>-3.1012991339692446</v>
      </c>
      <c r="GK204" s="99">
        <f t="shared" si="1261"/>
        <v>-2.1754614707665083</v>
      </c>
      <c r="GL204" s="99">
        <f t="shared" si="1262"/>
        <v>-1.1642290805912279</v>
      </c>
      <c r="GM204" s="99">
        <f t="shared" si="1263"/>
        <v>-7.1608070018516559E-2</v>
      </c>
      <c r="GN204" s="99">
        <f t="shared" si="1264"/>
        <v>1.0986269860814122</v>
      </c>
      <c r="GO204" s="99">
        <f t="shared" si="1265"/>
        <v>2.3429177809513031</v>
      </c>
      <c r="GP204" s="99">
        <f t="shared" si="1266"/>
        <v>-2.6252772250047003</v>
      </c>
      <c r="GQ204" s="99">
        <f t="shared" si="1267"/>
        <v>-1.2427547706783841</v>
      </c>
      <c r="GR204" s="99">
        <f t="shared" si="1268"/>
        <v>0.20430909771504896</v>
      </c>
      <c r="GS204" s="99">
        <f t="shared" si="1269"/>
        <v>1.7130888555866224</v>
      </c>
      <c r="GT204" s="99">
        <f t="shared" si="1270"/>
        <v>-3.0022717104483085</v>
      </c>
      <c r="GU204" s="99">
        <f t="shared" si="1271"/>
        <v>-1.3779281239965668</v>
      </c>
      <c r="GV204" s="99">
        <f t="shared" si="1272"/>
        <v>0.30054377967209961</v>
      </c>
      <c r="GW204" s="99">
        <f t="shared" si="1273"/>
        <v>2.0308805652342867</v>
      </c>
      <c r="GX204" s="99">
        <f t="shared" si="1274"/>
        <v>-2.4722473399686637</v>
      </c>
      <c r="GY204" s="99">
        <f t="shared" si="1275"/>
        <v>-0.64450178969426375</v>
      </c>
      <c r="GZ204" s="99">
        <f t="shared" si="1276"/>
        <v>1.2290043754826321</v>
      </c>
      <c r="HA204" s="99"/>
      <c r="HB204" s="99"/>
      <c r="HC204" s="99"/>
      <c r="HD204" s="99"/>
      <c r="HE204" s="99"/>
      <c r="HF204" s="99"/>
      <c r="HG204" s="99"/>
      <c r="HH204" s="99"/>
      <c r="HI204" s="99"/>
      <c r="HJ204" s="99"/>
      <c r="HK204" s="99"/>
      <c r="HL204" s="99"/>
      <c r="HM204" s="99"/>
      <c r="HN204" s="99"/>
      <c r="HO204" s="99"/>
      <c r="HP204" s="99"/>
      <c r="HQ204" s="99"/>
      <c r="HR204" s="99"/>
      <c r="HS204" s="99"/>
      <c r="HT204" s="99"/>
      <c r="HU204" s="99"/>
      <c r="HV204" s="99"/>
      <c r="HW204" s="99"/>
      <c r="HX204" s="99"/>
      <c r="HY204" s="99"/>
      <c r="HZ204" s="99"/>
      <c r="IA204" s="99"/>
      <c r="IB204" s="94"/>
      <c r="IC204" s="99"/>
      <c r="ID204" s="94"/>
      <c r="IE204" s="94"/>
      <c r="IF204" s="94"/>
      <c r="IG204" s="94"/>
      <c r="IH204" s="94"/>
      <c r="II204" s="94"/>
      <c r="IJ204" s="94"/>
      <c r="IK204" s="94"/>
      <c r="IL204" s="94"/>
      <c r="IM204" s="94"/>
      <c r="IN204" s="94"/>
      <c r="IO204" s="94"/>
      <c r="IP204" s="94"/>
      <c r="IQ204" s="94"/>
      <c r="IR204" s="94"/>
      <c r="IS204" s="94"/>
      <c r="IT204" s="94"/>
      <c r="IU204" s="94"/>
      <c r="IV204" s="94"/>
      <c r="IW204" s="94"/>
      <c r="IX204" s="94"/>
      <c r="IY204" s="94"/>
      <c r="IZ204" s="94"/>
      <c r="JA204" s="94"/>
      <c r="JB204" s="94"/>
      <c r="JC204" s="94"/>
      <c r="JD204" s="94"/>
      <c r="JE204" s="94"/>
      <c r="JF204" s="94"/>
      <c r="JG204" s="94"/>
      <c r="JH204" s="94"/>
      <c r="JI204" s="94"/>
      <c r="JJ204" s="94"/>
      <c r="JK204" s="94"/>
      <c r="JL204" s="94"/>
      <c r="JM204" s="94"/>
      <c r="JN204" s="94"/>
      <c r="JO204" s="94"/>
      <c r="JP204" s="94"/>
      <c r="JQ204" s="94"/>
      <c r="JR204" s="94"/>
      <c r="JS204" s="94"/>
      <c r="JT204" s="94"/>
      <c r="JU204" s="94"/>
      <c r="JV204" s="94"/>
      <c r="JW204" s="94"/>
      <c r="JX204" s="94"/>
      <c r="JY204" s="94"/>
      <c r="JZ204" s="94"/>
      <c r="KA204" s="94"/>
      <c r="KH204" s="96">
        <v>6</v>
      </c>
      <c r="KI204" s="100">
        <f t="shared" si="1277"/>
        <v>1.5611862968861256</v>
      </c>
      <c r="KJ204" s="100">
        <f t="shared" si="1278"/>
        <v>-2.418525475844973</v>
      </c>
      <c r="KK204" s="100">
        <f t="shared" si="1279"/>
        <v>-0.37896141469050887</v>
      </c>
      <c r="KL204" s="100">
        <f t="shared" si="1280"/>
        <v>0.47384735541163281</v>
      </c>
      <c r="KM204" s="100">
        <f t="shared" si="1281"/>
        <v>5.255301164786752E-2</v>
      </c>
      <c r="KN204" s="100">
        <f t="shared" si="1282"/>
        <v>0.82463638429184405</v>
      </c>
      <c r="KO204" s="100">
        <f t="shared" si="1283"/>
        <v>2.6524484702144644</v>
      </c>
      <c r="KP204" s="100">
        <f t="shared" si="1284"/>
        <v>-0.25465624568009748</v>
      </c>
      <c r="KQ204" s="100">
        <f t="shared" si="1285"/>
        <v>-1.1263523212206068</v>
      </c>
      <c r="KR204" s="100">
        <f t="shared" si="1286"/>
        <v>2.5812093739385089</v>
      </c>
      <c r="KS204" s="100">
        <f t="shared" si="1287"/>
        <v>0.48367534506431314</v>
      </c>
      <c r="KT204" s="100">
        <f t="shared" si="1288"/>
        <v>-1.2520175406888181</v>
      </c>
      <c r="KU204" s="100">
        <f t="shared" si="1289"/>
        <v>-2.7464800619033585</v>
      </c>
      <c r="KV204" s="100">
        <f t="shared" si="1290"/>
        <v>2.2871259009250808</v>
      </c>
      <c r="KW204" s="100">
        <f t="shared" si="1291"/>
        <v>1.2475822251845765</v>
      </c>
      <c r="KX204" s="100">
        <f t="shared" si="1292"/>
        <v>0.36077681038045567</v>
      </c>
      <c r="KY204" s="100">
        <f t="shared" si="1293"/>
        <v>-0.12184899488054994</v>
      </c>
      <c r="KZ204" s="100">
        <f t="shared" si="1294"/>
        <v>-0.85934677010605187</v>
      </c>
      <c r="LA204" s="100">
        <f t="shared" si="1295"/>
        <v>-0.85934677010605187</v>
      </c>
      <c r="LB204" s="100">
        <f t="shared" si="1296"/>
        <v>-1.0009283579491792</v>
      </c>
      <c r="LC204" s="100">
        <f t="shared" si="1297"/>
        <v>-0.76878195004394545</v>
      </c>
      <c r="LD204" s="100">
        <f t="shared" si="1298"/>
        <v>0.50664172416955189</v>
      </c>
      <c r="LE204" s="100">
        <f t="shared" si="1299"/>
        <v>1.5695849091380485</v>
      </c>
      <c r="LF204" s="100">
        <f t="shared" si="1300"/>
        <v>1.93601765801318</v>
      </c>
      <c r="LG204" s="100">
        <f t="shared" si="1301"/>
        <v>2.2308827666256388</v>
      </c>
      <c r="LH204" s="100">
        <f t="shared" si="1302"/>
        <v>2.5367244108433966</v>
      </c>
      <c r="LI204" s="100">
        <f t="shared" si="1303"/>
        <v>2.8708570070907977</v>
      </c>
      <c r="LJ204" s="100">
        <f t="shared" si="1304"/>
        <v>-3.0457909426592571</v>
      </c>
      <c r="LK204" s="100">
        <f t="shared" si="1305"/>
        <v>-2.6465855799859663</v>
      </c>
      <c r="LL204" s="100">
        <f t="shared" si="1306"/>
        <v>-2.2157827768687008</v>
      </c>
      <c r="LM204" s="100">
        <f t="shared" si="1307"/>
        <v>-1.75493130187799</v>
      </c>
      <c r="LN204" s="100">
        <f t="shared" si="1308"/>
        <v>-1.2657226762997433</v>
      </c>
      <c r="LO204" s="100">
        <f t="shared" si="1309"/>
        <v>-0.74984834740637996</v>
      </c>
      <c r="LP204" s="100">
        <f t="shared" si="1310"/>
        <v>-0.20893701895770794</v>
      </c>
      <c r="LQ204" s="100">
        <f t="shared" si="1311"/>
        <v>0.35547182710466424</v>
      </c>
      <c r="LR204" s="100">
        <f t="shared" si="1312"/>
        <v>0.94193716059639709</v>
      </c>
      <c r="LS204" s="100">
        <f t="shared" si="1313"/>
        <v>-3.0859444819414183</v>
      </c>
      <c r="LT204" s="100">
        <f t="shared" si="1314"/>
        <v>7.4963701989736786E-2</v>
      </c>
      <c r="LU204" s="100">
        <f t="shared" si="1315"/>
        <v>1.9280658622082325</v>
      </c>
      <c r="LV204" s="100">
        <f t="shared" si="1316"/>
        <v>-2.3315693548416601</v>
      </c>
      <c r="LW204" s="100">
        <f t="shared" si="1317"/>
        <v>-0.14549462389123347</v>
      </c>
      <c r="LX204" s="100">
        <f t="shared" si="1318"/>
        <v>2.195616736360666</v>
      </c>
      <c r="LY204" s="100">
        <f t="shared" si="1319"/>
        <v>-1.5984939758543373</v>
      </c>
      <c r="LZ204" s="100">
        <f t="shared" si="1320"/>
        <v>1.0318626562962367</v>
      </c>
      <c r="MA204" s="100">
        <f t="shared" si="1321"/>
        <v>-2.4859956236582055</v>
      </c>
      <c r="MB204" s="100">
        <f t="shared" si="1322"/>
        <v>0.40833761383372297</v>
      </c>
      <c r="MC204" s="100">
        <f t="shared" si="1323"/>
        <v>-2.8571461509145473</v>
      </c>
      <c r="MD204" s="100">
        <f t="shared" si="1324"/>
        <v>0.27859198619480302</v>
      </c>
      <c r="ME204" s="100">
        <f t="shared" si="1325"/>
        <v>-2.7558630320931563</v>
      </c>
      <c r="MF204" s="100">
        <f t="shared" si="1326"/>
        <v>0.6010844651050451</v>
      </c>
      <c r="MG204" s="100">
        <f t="shared" si="1327"/>
        <v>-2.2214582187763705</v>
      </c>
      <c r="MH204" s="100">
        <f t="shared" si="1328"/>
        <v>1.3385947536599805</v>
      </c>
      <c r="MI204" s="100">
        <f t="shared" si="1329"/>
        <v>-1.2891892340506708</v>
      </c>
      <c r="MJ204" s="100">
        <f t="shared" si="1330"/>
        <v>2.4577076403139726</v>
      </c>
      <c r="MK204" s="100"/>
      <c r="ML204" s="100"/>
      <c r="MM204" s="100"/>
      <c r="MN204" s="100"/>
      <c r="MO204" s="100"/>
      <c r="MP204" s="100"/>
      <c r="MQ204" s="100"/>
      <c r="MR204" s="100"/>
      <c r="MS204" s="100"/>
      <c r="MT204" s="100"/>
      <c r="MU204" s="100"/>
      <c r="MV204" s="100"/>
      <c r="MW204" s="100"/>
      <c r="MX204" s="100"/>
      <c r="MY204" s="100"/>
      <c r="MZ204" s="100"/>
      <c r="NA204" s="100"/>
      <c r="NB204" s="100"/>
      <c r="NC204" s="100"/>
      <c r="ND204" s="100"/>
      <c r="NE204" s="100"/>
      <c r="NF204" s="100"/>
      <c r="NG204" s="100"/>
      <c r="NH204" s="100"/>
      <c r="NI204" s="100"/>
      <c r="NJ204" s="100"/>
      <c r="NK204" s="100"/>
      <c r="NM204" s="100"/>
    </row>
    <row r="205" spans="1:427" x14ac:dyDescent="0.2">
      <c r="A205" s="92"/>
      <c r="B205" s="92"/>
      <c r="C205" s="92">
        <v>7</v>
      </c>
      <c r="D205" s="98">
        <f t="shared" si="1169"/>
        <v>-0.10966213936742936</v>
      </c>
      <c r="E205" s="98">
        <f t="shared" si="1170"/>
        <v>0.30239518847478614</v>
      </c>
      <c r="F205" s="98">
        <f t="shared" si="1171"/>
        <v>1.4793753806666827</v>
      </c>
      <c r="G205" s="98">
        <f t="shared" si="1172"/>
        <v>2.7596025653251761</v>
      </c>
      <c r="H205" s="98">
        <f t="shared" si="1173"/>
        <v>-2.0207293909068085</v>
      </c>
      <c r="I205" s="98">
        <f t="shared" si="1174"/>
        <v>-0.1811374763568934</v>
      </c>
      <c r="J205" s="98">
        <f t="shared" si="1175"/>
        <v>1.8552149530142317</v>
      </c>
      <c r="K205" s="98">
        <f t="shared" si="1176"/>
        <v>-2.1461245038641499</v>
      </c>
      <c r="L205" s="98">
        <f t="shared" si="1177"/>
        <v>0.25137788878188949</v>
      </c>
      <c r="M205" s="98">
        <f t="shared" si="1178"/>
        <v>2.7727616242638793</v>
      </c>
      <c r="N205" s="98">
        <f t="shared" si="1179"/>
        <v>-0.88732351832797463</v>
      </c>
      <c r="O205" s="98">
        <f t="shared" si="1180"/>
        <v>1.8201814533743721</v>
      </c>
      <c r="P205" s="98">
        <f t="shared" si="1181"/>
        <v>-1.6847725586548388</v>
      </c>
      <c r="Q205" s="98">
        <f t="shared" si="1182"/>
        <v>1.153256382029761</v>
      </c>
      <c r="R205" s="98">
        <f t="shared" si="1183"/>
        <v>-2.2409257986393873</v>
      </c>
      <c r="S205" s="98">
        <f t="shared" si="1184"/>
        <v>0.69185799108145529</v>
      </c>
      <c r="T205" s="98">
        <f t="shared" si="1185"/>
        <v>-2.6206808093472889</v>
      </c>
      <c r="U205" s="98">
        <f t="shared" si="1186"/>
        <v>0.3829188906674072</v>
      </c>
      <c r="V205" s="98">
        <f t="shared" si="1187"/>
        <v>0.3829188906674072</v>
      </c>
      <c r="W205" s="98">
        <f t="shared" si="1188"/>
        <v>0.32576983265422843</v>
      </c>
      <c r="X205" s="98">
        <f t="shared" si="1189"/>
        <v>0.32579675375168765</v>
      </c>
      <c r="Y205" s="98">
        <f t="shared" si="1190"/>
        <v>0.34255147642691514</v>
      </c>
      <c r="Z205" s="98">
        <f t="shared" si="1191"/>
        <v>0.37453770663137897</v>
      </c>
      <c r="AA205" s="98">
        <f t="shared" si="1192"/>
        <v>0.42043083249204183</v>
      </c>
      <c r="AB205" s="98">
        <f t="shared" si="1193"/>
        <v>0.47905420712429503</v>
      </c>
      <c r="AC205" s="98">
        <f t="shared" si="1194"/>
        <v>0.5493592222706869</v>
      </c>
      <c r="AD205" s="98">
        <f t="shared" si="1195"/>
        <v>0.63040849068280713</v>
      </c>
      <c r="AE205" s="98">
        <f t="shared" si="1196"/>
        <v>0.7213615905730536</v>
      </c>
      <c r="AF205" s="98">
        <f t="shared" si="1197"/>
        <v>0.82146293166726914</v>
      </c>
      <c r="AG205" s="98">
        <f t="shared" si="1198"/>
        <v>0.93003138614941938</v>
      </c>
      <c r="AH205" s="98">
        <f t="shared" si="1199"/>
        <v>1.0464513942001996</v>
      </c>
      <c r="AI205" s="98">
        <f t="shared" si="1200"/>
        <v>1.1701653067573576</v>
      </c>
      <c r="AJ205" s="98">
        <f t="shared" si="1201"/>
        <v>1.3006667705217856</v>
      </c>
      <c r="AK205" s="98">
        <f t="shared" si="1202"/>
        <v>1.4374949943527795</v>
      </c>
      <c r="AL205" s="98">
        <f t="shared" si="1203"/>
        <v>1.5802297637864851</v>
      </c>
      <c r="AM205" s="98">
        <f t="shared" si="1204"/>
        <v>1.7284870928254024</v>
      </c>
      <c r="AN205" s="98">
        <f t="shared" si="1205"/>
        <v>0.7313920408068536</v>
      </c>
      <c r="AO205" s="98">
        <f t="shared" si="1206"/>
        <v>1.5334544082515831</v>
      </c>
      <c r="AP205" s="98">
        <f t="shared" si="1207"/>
        <v>-1.1390377019799605</v>
      </c>
      <c r="AQ205" s="98">
        <f t="shared" si="1208"/>
        <v>2.5141640238441023</v>
      </c>
      <c r="AR205" s="98">
        <f t="shared" si="1209"/>
        <v>-7.5307241588574783E-2</v>
      </c>
      <c r="AS205" s="98">
        <f t="shared" si="1210"/>
        <v>-2.6261467756706356</v>
      </c>
      <c r="AT205" s="98">
        <f t="shared" si="1211"/>
        <v>1.1430581076533652</v>
      </c>
      <c r="AU205" s="98">
        <f t="shared" si="1212"/>
        <v>-1.3357349826484548</v>
      </c>
      <c r="AV205" s="98">
        <f t="shared" si="1213"/>
        <v>2.5022670239609388</v>
      </c>
      <c r="AW205" s="98">
        <f t="shared" si="1214"/>
        <v>8.9204061635297136E-2</v>
      </c>
      <c r="AX205" s="98">
        <f t="shared" si="1215"/>
        <v>-2.2931456251112423</v>
      </c>
      <c r="AY205" s="98">
        <f t="shared" si="1216"/>
        <v>1.6370732986523824</v>
      </c>
      <c r="AZ205" s="98">
        <f t="shared" si="1217"/>
        <v>-0.68776758631816737</v>
      </c>
      <c r="BA205" s="98">
        <f t="shared" si="1218"/>
        <v>-2.9856731857854117</v>
      </c>
      <c r="BB205" s="98">
        <f t="shared" si="1219"/>
        <v>1.0254149328898139</v>
      </c>
      <c r="BC205" s="98">
        <f t="shared" si="1220"/>
        <v>-1.2219413363601084</v>
      </c>
      <c r="BD205" s="98">
        <f t="shared" si="1221"/>
        <v>2.8376168321929032</v>
      </c>
      <c r="BE205" s="98">
        <f t="shared" si="1222"/>
        <v>0.63675931417949427</v>
      </c>
      <c r="BF205" s="98"/>
      <c r="BG205" s="98"/>
      <c r="BH205" s="98"/>
      <c r="BI205" s="98"/>
      <c r="BJ205" s="98"/>
      <c r="BK205" s="98"/>
      <c r="BL205" s="98"/>
      <c r="BM205" s="98"/>
      <c r="BN205" s="98"/>
      <c r="BO205" s="98"/>
      <c r="BP205" s="98"/>
      <c r="BQ205" s="98"/>
      <c r="BR205" s="98"/>
      <c r="BS205" s="98"/>
      <c r="BT205" s="98"/>
      <c r="BU205" s="98"/>
      <c r="BV205" s="98"/>
      <c r="BW205" s="98"/>
      <c r="BX205" s="98"/>
      <c r="BY205" s="98"/>
      <c r="BZ205" s="98"/>
      <c r="CA205" s="98"/>
      <c r="CB205" s="98"/>
      <c r="CC205" s="98"/>
      <c r="CD205" s="98"/>
      <c r="CE205" s="92"/>
      <c r="CF205" s="98"/>
      <c r="CG205" s="92"/>
      <c r="CH205" s="92"/>
      <c r="CI205" s="92"/>
      <c r="CJ205" s="92"/>
      <c r="CK205" s="92"/>
      <c r="CL205" s="92"/>
      <c r="CM205" s="92"/>
      <c r="CN205" s="92"/>
      <c r="CO205" s="92"/>
      <c r="CP205" s="92"/>
      <c r="CQ205" s="92"/>
      <c r="CR205" s="92"/>
      <c r="CS205" s="92"/>
      <c r="CT205" s="92"/>
      <c r="CU205" s="92"/>
      <c r="CV205" s="92"/>
      <c r="CW205" s="92"/>
      <c r="CX205" s="92"/>
      <c r="CY205" s="92"/>
      <c r="CZ205" s="92"/>
      <c r="DA205" s="92"/>
      <c r="DB205" s="92"/>
      <c r="DC205" s="92"/>
      <c r="DD205" s="92"/>
      <c r="DE205" s="92"/>
      <c r="DF205" s="92"/>
      <c r="DG205" s="92"/>
      <c r="DH205" s="92"/>
      <c r="DI205" s="92"/>
      <c r="DJ205" s="92"/>
      <c r="DK205" s="92"/>
      <c r="DL205" s="92"/>
      <c r="DM205" s="92"/>
      <c r="DN205" s="92"/>
      <c r="DO205" s="92"/>
      <c r="DP205" s="92"/>
      <c r="DQ205" s="92"/>
      <c r="DR205" s="92"/>
      <c r="DS205" s="92"/>
      <c r="DT205" s="92"/>
      <c r="DU205" s="92"/>
      <c r="DV205" s="92"/>
      <c r="DW205" s="92"/>
      <c r="DX205" s="92"/>
      <c r="DY205" s="92"/>
      <c r="DZ205" s="92"/>
      <c r="EA205" s="92"/>
      <c r="EB205" s="92"/>
      <c r="EC205" s="92"/>
      <c r="ED205" s="92"/>
      <c r="EE205" s="92"/>
      <c r="EF205" s="92"/>
      <c r="EG205" s="92"/>
      <c r="EH205" s="92"/>
      <c r="EI205" s="92"/>
      <c r="EJ205" s="92"/>
      <c r="EK205" s="92"/>
      <c r="EL205" s="92"/>
      <c r="EM205" s="92"/>
      <c r="EN205" s="92"/>
      <c r="EO205" s="92"/>
      <c r="EP205" s="92"/>
      <c r="EU205" s="94"/>
      <c r="EV205" s="94"/>
      <c r="EW205" s="94"/>
      <c r="EX205" s="94">
        <v>7</v>
      </c>
      <c r="EY205" s="99">
        <f t="shared" si="1223"/>
        <v>-0.26191530106773192</v>
      </c>
      <c r="EZ205" s="99">
        <f t="shared" si="1224"/>
        <v>-2.0495926332625007</v>
      </c>
      <c r="FA205" s="99">
        <f t="shared" si="1225"/>
        <v>0.35115715933720554</v>
      </c>
      <c r="FB205" s="99">
        <f t="shared" si="1226"/>
        <v>2.5526046648563958</v>
      </c>
      <c r="FC205" s="99">
        <f t="shared" si="1227"/>
        <v>-0.68504611958282169</v>
      </c>
      <c r="FD205" s="99">
        <f t="shared" si="1228"/>
        <v>2.9422699481902339</v>
      </c>
      <c r="FE205" s="99">
        <f t="shared" si="1229"/>
        <v>0.87007604054521193</v>
      </c>
      <c r="FF205" s="99">
        <f t="shared" si="1230"/>
        <v>-0.92876152307064597</v>
      </c>
      <c r="FG205" s="99">
        <f t="shared" si="1231"/>
        <v>-2.2876131021139257</v>
      </c>
      <c r="FH205" s="99">
        <f t="shared" si="1232"/>
        <v>-2.9878910961327074</v>
      </c>
      <c r="FI205" s="99">
        <f t="shared" si="1233"/>
        <v>-2.4531903503869206</v>
      </c>
      <c r="FJ205" s="99">
        <f t="shared" si="1234"/>
        <v>-2.9432954172862913</v>
      </c>
      <c r="FK205" s="99">
        <f t="shared" si="1235"/>
        <v>2.7268529293549792</v>
      </c>
      <c r="FL205" s="99">
        <f t="shared" si="1236"/>
        <v>2.1368075502227537</v>
      </c>
      <c r="FM205" s="99">
        <f t="shared" si="1237"/>
        <v>1.6668830970186368</v>
      </c>
      <c r="FN205" s="99">
        <f t="shared" si="1238"/>
        <v>1.2509674089792986</v>
      </c>
      <c r="FO205" s="99">
        <f t="shared" si="1239"/>
        <v>0.93249718661151892</v>
      </c>
      <c r="FP205" s="99">
        <f t="shared" si="1240"/>
        <v>0.70131113999046779</v>
      </c>
      <c r="FQ205" s="99">
        <f t="shared" si="1241"/>
        <v>0.70131113999046779</v>
      </c>
      <c r="FR205" s="99">
        <f t="shared" si="1242"/>
        <v>0.59881702227159106</v>
      </c>
      <c r="FS205" s="99">
        <f t="shared" si="1243"/>
        <v>0.60327121043725063</v>
      </c>
      <c r="FT205" s="99">
        <f t="shared" si="1244"/>
        <v>0.64049441232016546</v>
      </c>
      <c r="FU205" s="99">
        <f t="shared" si="1245"/>
        <v>0.70764431571035957</v>
      </c>
      <c r="FV205" s="99">
        <f t="shared" si="1246"/>
        <v>0.80218120611320054</v>
      </c>
      <c r="FW205" s="99">
        <f t="shared" si="1247"/>
        <v>0.92183343643451343</v>
      </c>
      <c r="FX205" s="99">
        <f t="shared" si="1248"/>
        <v>1.0645658797144106</v>
      </c>
      <c r="FY205" s="99">
        <f t="shared" si="1249"/>
        <v>1.2285518025216826</v>
      </c>
      <c r="FZ205" s="99">
        <f t="shared" si="1250"/>
        <v>1.4121481042578252</v>
      </c>
      <c r="GA205" s="99">
        <f t="shared" si="1251"/>
        <v>1.6138736619559642</v>
      </c>
      <c r="GB205" s="99">
        <f t="shared" si="1252"/>
        <v>1.832390449712374</v>
      </c>
      <c r="GC205" s="99">
        <f t="shared" si="1253"/>
        <v>2.0664870946249048</v>
      </c>
      <c r="GD205" s="99">
        <f t="shared" si="1254"/>
        <v>2.3150645520091375</v>
      </c>
      <c r="GE205" s="99">
        <f t="shared" si="1255"/>
        <v>2.5771236145498646</v>
      </c>
      <c r="GF205" s="99">
        <f t="shared" si="1256"/>
        <v>2.8517540045440093</v>
      </c>
      <c r="GG205" s="99">
        <f t="shared" si="1257"/>
        <v>3.1381248315865968</v>
      </c>
      <c r="GH205" s="99">
        <f t="shared" si="1258"/>
        <v>-2.8477090789072679</v>
      </c>
      <c r="GI205" s="99">
        <f t="shared" si="1259"/>
        <v>1.4451038801458513</v>
      </c>
      <c r="GJ205" s="99">
        <f t="shared" si="1260"/>
        <v>3.0531534073892326</v>
      </c>
      <c r="GK205" s="99">
        <f t="shared" si="1261"/>
        <v>-2.290103434734716</v>
      </c>
      <c r="GL205" s="99">
        <f t="shared" si="1262"/>
        <v>-1.2652856355131852</v>
      </c>
      <c r="GM205" s="99">
        <f t="shared" si="1263"/>
        <v>-0.15955419417014804</v>
      </c>
      <c r="GN205" s="99">
        <f t="shared" si="1264"/>
        <v>1.0233435299562388</v>
      </c>
      <c r="GO205" s="99">
        <f t="shared" si="1265"/>
        <v>2.2798738010474908</v>
      </c>
      <c r="GP205" s="99">
        <f t="shared" si="1266"/>
        <v>-2.6764825699568853</v>
      </c>
      <c r="GQ205" s="99">
        <f t="shared" si="1267"/>
        <v>-1.2825018617784527</v>
      </c>
      <c r="GR205" s="99">
        <f t="shared" si="1268"/>
        <v>0.17565871003458289</v>
      </c>
      <c r="GS205" s="99">
        <f t="shared" si="1269"/>
        <v>1.6951910313182772</v>
      </c>
      <c r="GT205" s="99">
        <f t="shared" si="1270"/>
        <v>-3.0097449509083525</v>
      </c>
      <c r="GU205" s="99">
        <f t="shared" si="1271"/>
        <v>-1.3752897095893268</v>
      </c>
      <c r="GV205" s="99">
        <f t="shared" si="1272"/>
        <v>0.3129949779489602</v>
      </c>
      <c r="GW205" s="99">
        <f t="shared" si="1273"/>
        <v>2.0528588403372132</v>
      </c>
      <c r="GX205" s="99">
        <f t="shared" si="1274"/>
        <v>-2.4410153409448432</v>
      </c>
      <c r="GY205" s="99">
        <f t="shared" si="1275"/>
        <v>-0.60427780287273514</v>
      </c>
      <c r="GZ205" s="99">
        <f t="shared" si="1276"/>
        <v>1.2779695563324673</v>
      </c>
      <c r="HA205" s="99"/>
      <c r="HB205" s="99"/>
      <c r="HC205" s="99"/>
      <c r="HD205" s="99"/>
      <c r="HE205" s="99"/>
      <c r="HF205" s="99"/>
      <c r="HG205" s="99"/>
      <c r="HH205" s="99"/>
      <c r="HI205" s="99"/>
      <c r="HJ205" s="99"/>
      <c r="HK205" s="99"/>
      <c r="HL205" s="99"/>
      <c r="HM205" s="99"/>
      <c r="HN205" s="99"/>
      <c r="HO205" s="99"/>
      <c r="HP205" s="99"/>
      <c r="HQ205" s="99"/>
      <c r="HR205" s="99"/>
      <c r="HS205" s="99"/>
      <c r="HT205" s="99"/>
      <c r="HU205" s="99"/>
      <c r="HV205" s="99"/>
      <c r="HW205" s="99"/>
      <c r="HX205" s="99"/>
      <c r="HY205" s="99"/>
      <c r="HZ205" s="99"/>
      <c r="IA205" s="99"/>
      <c r="IB205" s="94"/>
      <c r="IC205" s="99"/>
      <c r="ID205" s="94"/>
      <c r="IE205" s="94"/>
      <c r="IF205" s="94"/>
      <c r="IG205" s="94"/>
      <c r="IH205" s="94"/>
      <c r="II205" s="94"/>
      <c r="IJ205" s="94"/>
      <c r="IK205" s="94"/>
      <c r="IL205" s="94"/>
      <c r="IM205" s="94"/>
      <c r="IN205" s="94"/>
      <c r="IO205" s="94"/>
      <c r="IP205" s="94"/>
      <c r="IQ205" s="94"/>
      <c r="IR205" s="94"/>
      <c r="IS205" s="94"/>
      <c r="IT205" s="94"/>
      <c r="IU205" s="94"/>
      <c r="IV205" s="94"/>
      <c r="IW205" s="94"/>
      <c r="IX205" s="94"/>
      <c r="IY205" s="94"/>
      <c r="IZ205" s="94"/>
      <c r="JA205" s="94"/>
      <c r="JB205" s="94"/>
      <c r="JC205" s="94"/>
      <c r="JD205" s="94"/>
      <c r="JE205" s="94"/>
      <c r="JF205" s="94"/>
      <c r="JG205" s="94"/>
      <c r="JH205" s="94"/>
      <c r="JI205" s="94"/>
      <c r="JJ205" s="94"/>
      <c r="JK205" s="94"/>
      <c r="JL205" s="94"/>
      <c r="JM205" s="94"/>
      <c r="JN205" s="94"/>
      <c r="JO205" s="94"/>
      <c r="JP205" s="94"/>
      <c r="JQ205" s="94"/>
      <c r="JR205" s="94"/>
      <c r="JS205" s="94"/>
      <c r="JT205" s="94"/>
      <c r="JU205" s="94"/>
      <c r="JV205" s="94"/>
      <c r="JW205" s="94"/>
      <c r="JX205" s="94"/>
      <c r="JY205" s="94"/>
      <c r="JZ205" s="94"/>
      <c r="KA205" s="94"/>
      <c r="KH205" s="96">
        <v>7</v>
      </c>
      <c r="KI205" s="100">
        <f t="shared" si="1277"/>
        <v>-1.4658265605608871</v>
      </c>
      <c r="KJ205" s="100">
        <f t="shared" si="1278"/>
        <v>1.9939404740806093</v>
      </c>
      <c r="KK205" s="100">
        <f t="shared" si="1279"/>
        <v>-2.0053995100982442</v>
      </c>
      <c r="KL205" s="100">
        <f t="shared" si="1280"/>
        <v>2.4658540905105033</v>
      </c>
      <c r="KM205" s="100">
        <f t="shared" si="1281"/>
        <v>-1.6171768032157177</v>
      </c>
      <c r="KN205" s="100">
        <f t="shared" si="1282"/>
        <v>-0.48083443520311153</v>
      </c>
      <c r="KO205" s="100">
        <f t="shared" si="1283"/>
        <v>1.5360291505832826</v>
      </c>
      <c r="KP205" s="100">
        <f t="shared" si="1284"/>
        <v>-2.0049724465395942</v>
      </c>
      <c r="KQ205" s="100">
        <f t="shared" si="1285"/>
        <v>1.3881782968948579</v>
      </c>
      <c r="KR205" s="100">
        <f t="shared" si="1286"/>
        <v>-0.10103371678964372</v>
      </c>
      <c r="KS205" s="100">
        <f t="shared" si="1287"/>
        <v>-0.56265350787812762</v>
      </c>
      <c r="KT205" s="100">
        <f t="shared" si="1288"/>
        <v>-2.0835059790321782</v>
      </c>
      <c r="KU205" s="100">
        <f t="shared" si="1289"/>
        <v>2.7787167111240234</v>
      </c>
      <c r="KV205" s="100">
        <f t="shared" si="1290"/>
        <v>1.4753514483350092</v>
      </c>
      <c r="KW205" s="100">
        <f t="shared" si="1291"/>
        <v>0.49609067701979703</v>
      </c>
      <c r="KX205" s="100">
        <f t="shared" si="1292"/>
        <v>-0.27342243337159788</v>
      </c>
      <c r="KY205" s="100">
        <f t="shared" si="1293"/>
        <v>-0.89844093063294206</v>
      </c>
      <c r="KZ205" s="100">
        <f t="shared" si="1294"/>
        <v>-1.4584832918683861</v>
      </c>
      <c r="LA205" s="100">
        <f t="shared" si="1295"/>
        <v>-1.4584832918683861</v>
      </c>
      <c r="LB205" s="100">
        <f t="shared" si="1296"/>
        <v>-1.6543304206457115</v>
      </c>
      <c r="LC205" s="100">
        <f t="shared" si="1297"/>
        <v>-1.6284131773480555</v>
      </c>
      <c r="LD205" s="100">
        <f t="shared" si="1298"/>
        <v>-1.5234317535080317</v>
      </c>
      <c r="LE205" s="100">
        <f t="shared" si="1299"/>
        <v>-1.3348083436329394</v>
      </c>
      <c r="LF205" s="100">
        <f t="shared" si="1300"/>
        <v>-1.0411081396832327</v>
      </c>
      <c r="LG205" s="100">
        <f t="shared" si="1301"/>
        <v>-0.56079514803748143</v>
      </c>
      <c r="LH205" s="100">
        <f t="shared" si="1302"/>
        <v>0.40859455955506541</v>
      </c>
      <c r="LI205" s="100">
        <f t="shared" si="1303"/>
        <v>1.6952814051298963</v>
      </c>
      <c r="LJ205" s="100">
        <f t="shared" si="1304"/>
        <v>2.451088435387502</v>
      </c>
      <c r="LK205" s="100">
        <f t="shared" si="1305"/>
        <v>3.0064008859808129</v>
      </c>
      <c r="LL205" s="100">
        <f t="shared" si="1306"/>
        <v>-2.7638908566935432</v>
      </c>
      <c r="LM205" s="100">
        <f t="shared" si="1307"/>
        <v>-2.2514047653926861</v>
      </c>
      <c r="LN205" s="100">
        <f t="shared" si="1308"/>
        <v>-1.7257413754690496</v>
      </c>
      <c r="LO205" s="100">
        <f t="shared" si="1309"/>
        <v>-1.1820394232867966</v>
      </c>
      <c r="LP205" s="100">
        <f t="shared" si="1310"/>
        <v>-0.61869097239782067</v>
      </c>
      <c r="LQ205" s="100">
        <f t="shared" si="1311"/>
        <v>-3.5464070265313834E-2</v>
      </c>
      <c r="LR205" s="100">
        <f t="shared" si="1312"/>
        <v>0.56724847391412814</v>
      </c>
      <c r="LS205" s="100">
        <f t="shared" si="1313"/>
        <v>2.8901948551877394</v>
      </c>
      <c r="LT205" s="100">
        <f t="shared" si="1314"/>
        <v>-0.16807194450942742</v>
      </c>
      <c r="LU205" s="100">
        <f t="shared" si="1315"/>
        <v>1.7132968603276091</v>
      </c>
      <c r="LV205" s="100">
        <f t="shared" si="1316"/>
        <v>-2.519762944488388</v>
      </c>
      <c r="LW205" s="100">
        <f t="shared" si="1317"/>
        <v>-0.30849394719052764</v>
      </c>
      <c r="LX205" s="100">
        <f t="shared" si="1318"/>
        <v>2.0566353078797439</v>
      </c>
      <c r="LY205" s="100">
        <f t="shared" si="1319"/>
        <v>-1.7144904487649408</v>
      </c>
      <c r="LZ205" s="100">
        <f t="shared" si="1320"/>
        <v>0.93792379406548232</v>
      </c>
      <c r="MA205" s="100">
        <f t="shared" si="1321"/>
        <v>-2.5587231414089202</v>
      </c>
      <c r="MB205" s="100">
        <f t="shared" si="1322"/>
        <v>0.35603966660788317</v>
      </c>
      <c r="MC205" s="100">
        <f t="shared" si="1323"/>
        <v>-2.8897434766464749</v>
      </c>
      <c r="MD205" s="100">
        <f t="shared" si="1324"/>
        <v>0.26501065292273651</v>
      </c>
      <c r="ME205" s="100">
        <f t="shared" si="1325"/>
        <v>-2.7510750902124625</v>
      </c>
      <c r="MF205" s="100">
        <f t="shared" si="1326"/>
        <v>0.62362789586551803</v>
      </c>
      <c r="MG205" s="100">
        <f t="shared" si="1327"/>
        <v>-2.181744140789303</v>
      </c>
      <c r="MH205" s="100">
        <f t="shared" si="1328"/>
        <v>1.3949203008425031</v>
      </c>
      <c r="MI205" s="100">
        <f t="shared" si="1329"/>
        <v>-1.2167885057364471</v>
      </c>
      <c r="MJ205" s="100">
        <f t="shared" si="1330"/>
        <v>2.545667745554137</v>
      </c>
      <c r="MK205" s="100"/>
      <c r="ML205" s="100"/>
      <c r="MM205" s="100"/>
      <c r="MN205" s="100"/>
      <c r="MO205" s="100"/>
      <c r="MP205" s="100"/>
      <c r="MQ205" s="100"/>
      <c r="MR205" s="100"/>
      <c r="MS205" s="100"/>
      <c r="MT205" s="100"/>
      <c r="MU205" s="100"/>
      <c r="MV205" s="100"/>
      <c r="MW205" s="100"/>
      <c r="MX205" s="100"/>
      <c r="MY205" s="100"/>
      <c r="MZ205" s="100"/>
      <c r="NA205" s="100"/>
      <c r="NB205" s="100"/>
      <c r="NC205" s="100"/>
      <c r="ND205" s="100"/>
      <c r="NE205" s="100"/>
      <c r="NF205" s="100"/>
      <c r="NG205" s="100"/>
      <c r="NH205" s="100"/>
      <c r="NI205" s="100"/>
      <c r="NJ205" s="100"/>
      <c r="NK205" s="100"/>
      <c r="NM205" s="100"/>
    </row>
    <row r="206" spans="1:427" x14ac:dyDescent="0.2">
      <c r="A206" s="92"/>
      <c r="B206" s="92"/>
      <c r="C206" s="92">
        <v>8</v>
      </c>
      <c r="D206" s="98">
        <f t="shared" si="1169"/>
        <v>-0.68153108133876261</v>
      </c>
      <c r="E206" s="98">
        <f t="shared" si="1170"/>
        <v>-1.8690525268970204</v>
      </c>
      <c r="F206" s="98">
        <f t="shared" si="1171"/>
        <v>-0.31186706949760284</v>
      </c>
      <c r="G206" s="98">
        <f t="shared" si="1172"/>
        <v>2.0933301814223748</v>
      </c>
      <c r="H206" s="98">
        <f t="shared" si="1173"/>
        <v>-2.4309939301205068</v>
      </c>
      <c r="I206" s="98">
        <f t="shared" si="1174"/>
        <v>-0.54498698949558777</v>
      </c>
      <c r="J206" s="98">
        <f t="shared" si="1175"/>
        <v>1.548777261139928</v>
      </c>
      <c r="K206" s="98">
        <f t="shared" si="1176"/>
        <v>-2.4156310871008397</v>
      </c>
      <c r="L206" s="98">
        <f t="shared" si="1177"/>
        <v>4.7021827629292814E-3</v>
      </c>
      <c r="M206" s="98">
        <f t="shared" si="1178"/>
        <v>2.5449609656247851</v>
      </c>
      <c r="N206" s="98">
        <f t="shared" si="1179"/>
        <v>-1.0991023819092558</v>
      </c>
      <c r="O206" s="98">
        <f t="shared" si="1180"/>
        <v>1.6222484180618095</v>
      </c>
      <c r="P206" s="98">
        <f t="shared" si="1181"/>
        <v>-1.8705816701481373</v>
      </c>
      <c r="Q206" s="98">
        <f t="shared" si="1182"/>
        <v>0.97817275008013627</v>
      </c>
      <c r="R206" s="98">
        <f t="shared" si="1183"/>
        <v>-2.4064417769977968</v>
      </c>
      <c r="S206" s="98">
        <f t="shared" si="1184"/>
        <v>0.53493663003021596</v>
      </c>
      <c r="T206" s="98">
        <f t="shared" si="1185"/>
        <v>-2.769835192085504</v>
      </c>
      <c r="U206" s="98">
        <f t="shared" si="1186"/>
        <v>0.24082044860260043</v>
      </c>
      <c r="V206" s="98">
        <f t="shared" si="1187"/>
        <v>0.24082044860260043</v>
      </c>
      <c r="W206" s="98">
        <f t="shared" si="1188"/>
        <v>0.19479032331022214</v>
      </c>
      <c r="X206" s="98">
        <f t="shared" si="1189"/>
        <v>0.19982601987103552</v>
      </c>
      <c r="Y206" s="98">
        <f t="shared" si="1190"/>
        <v>0.22126978147292894</v>
      </c>
      <c r="Z206" s="98">
        <f t="shared" si="1191"/>
        <v>0.25765519413032884</v>
      </c>
      <c r="AA206" s="98">
        <f t="shared" si="1192"/>
        <v>0.30768385972634316</v>
      </c>
      <c r="AB206" s="98">
        <f t="shared" si="1193"/>
        <v>0.3702022377114077</v>
      </c>
      <c r="AC206" s="98">
        <f t="shared" si="1194"/>
        <v>0.44418217518365405</v>
      </c>
      <c r="AD206" s="98">
        <f t="shared" si="1195"/>
        <v>0.52870446533933058</v>
      </c>
      <c r="AE206" s="98">
        <f t="shared" si="1196"/>
        <v>0.6229449042085784</v>
      </c>
      <c r="AF206" s="98">
        <f t="shared" si="1197"/>
        <v>0.72616241785580027</v>
      </c>
      <c r="AG206" s="98">
        <f t="shared" si="1198"/>
        <v>0.83768891310219318</v>
      </c>
      <c r="AH206" s="98">
        <f t="shared" si="1199"/>
        <v>0.95692056909963885</v>
      </c>
      <c r="AI206" s="98">
        <f t="shared" si="1200"/>
        <v>1.0833103384017282</v>
      </c>
      <c r="AJ206" s="98">
        <f t="shared" si="1201"/>
        <v>1.2163614673473513</v>
      </c>
      <c r="AK206" s="98">
        <f t="shared" si="1202"/>
        <v>1.3556218787472654</v>
      </c>
      <c r="AL206" s="98">
        <f t="shared" si="1203"/>
        <v>1.5006792867196925</v>
      </c>
      <c r="AM206" s="98">
        <f t="shared" si="1204"/>
        <v>1.6511569353577016</v>
      </c>
      <c r="AN206" s="98">
        <f t="shared" si="1205"/>
        <v>0.66582191460972184</v>
      </c>
      <c r="AO206" s="98">
        <f t="shared" si="1206"/>
        <v>1.4810785044418728</v>
      </c>
      <c r="AP206" s="98">
        <f t="shared" si="1207"/>
        <v>-1.1851455819185008</v>
      </c>
      <c r="AQ206" s="98">
        <f t="shared" si="1208"/>
        <v>2.474117898309828</v>
      </c>
      <c r="AR206" s="98">
        <f t="shared" si="1209"/>
        <v>-0.10948872352214659</v>
      </c>
      <c r="AS206" s="98">
        <f t="shared" si="1210"/>
        <v>-2.6546520661289246</v>
      </c>
      <c r="AT206" s="98">
        <f t="shared" si="1211"/>
        <v>1.1200487491198075</v>
      </c>
      <c r="AU206" s="98">
        <f t="shared" si="1212"/>
        <v>-1.3534209117226317</v>
      </c>
      <c r="AV206" s="98">
        <f t="shared" si="1213"/>
        <v>2.4897393713307712</v>
      </c>
      <c r="AW206" s="98">
        <f t="shared" si="1214"/>
        <v>8.1676499739911826E-2</v>
      </c>
      <c r="AX206" s="98">
        <f t="shared" si="1215"/>
        <v>-2.2958246733773437</v>
      </c>
      <c r="AY206" s="98">
        <f t="shared" si="1216"/>
        <v>1.6390974584534634</v>
      </c>
      <c r="AZ206" s="98">
        <f t="shared" si="1217"/>
        <v>-0.68117956948284286</v>
      </c>
      <c r="BA206" s="98">
        <f t="shared" si="1218"/>
        <v>-2.9746550068164157</v>
      </c>
      <c r="BB206" s="98">
        <f t="shared" si="1219"/>
        <v>1.0407349541568249</v>
      </c>
      <c r="BC206" s="98">
        <f t="shared" si="1220"/>
        <v>-1.2024426824743009</v>
      </c>
      <c r="BD206" s="98">
        <f t="shared" si="1221"/>
        <v>2.8611757693571276</v>
      </c>
      <c r="BE206" s="98">
        <f t="shared" si="1222"/>
        <v>0.66426480991378534</v>
      </c>
      <c r="BF206" s="98"/>
      <c r="BG206" s="98"/>
      <c r="BH206" s="98"/>
      <c r="BI206" s="98"/>
      <c r="BJ206" s="98"/>
      <c r="BK206" s="98"/>
      <c r="BL206" s="98"/>
      <c r="BM206" s="98"/>
      <c r="BN206" s="98"/>
      <c r="BO206" s="98"/>
      <c r="BP206" s="98"/>
      <c r="BQ206" s="98"/>
      <c r="BR206" s="98"/>
      <c r="BS206" s="98"/>
      <c r="BT206" s="98"/>
      <c r="BU206" s="98"/>
      <c r="BV206" s="98"/>
      <c r="BW206" s="98"/>
      <c r="BX206" s="98"/>
      <c r="BY206" s="98"/>
      <c r="BZ206" s="98"/>
      <c r="CA206" s="98"/>
      <c r="CB206" s="98"/>
      <c r="CC206" s="98"/>
      <c r="CD206" s="98"/>
      <c r="CE206" s="92"/>
      <c r="CF206" s="98"/>
      <c r="CG206" s="92"/>
      <c r="CH206" s="92"/>
      <c r="CI206" s="92"/>
      <c r="CJ206" s="92"/>
      <c r="CK206" s="92"/>
      <c r="CL206" s="92"/>
      <c r="CM206" s="92"/>
      <c r="CN206" s="92"/>
      <c r="CO206" s="92"/>
      <c r="CP206" s="92"/>
      <c r="CQ206" s="92"/>
      <c r="CR206" s="92"/>
      <c r="CS206" s="92"/>
      <c r="CT206" s="92"/>
      <c r="CU206" s="92"/>
      <c r="CV206" s="92"/>
      <c r="CW206" s="92"/>
      <c r="CX206" s="92"/>
      <c r="CY206" s="92"/>
      <c r="CZ206" s="92"/>
      <c r="DA206" s="92"/>
      <c r="DB206" s="92"/>
      <c r="DC206" s="92"/>
      <c r="DD206" s="92"/>
      <c r="DE206" s="92"/>
      <c r="DF206" s="92"/>
      <c r="DG206" s="92"/>
      <c r="DH206" s="92"/>
      <c r="DI206" s="92"/>
      <c r="DJ206" s="92"/>
      <c r="DK206" s="92"/>
      <c r="DL206" s="92"/>
      <c r="DM206" s="92"/>
      <c r="DN206" s="92"/>
      <c r="DO206" s="92"/>
      <c r="DP206" s="92"/>
      <c r="DQ206" s="92"/>
      <c r="DR206" s="92"/>
      <c r="DS206" s="92"/>
      <c r="DT206" s="92"/>
      <c r="DU206" s="92"/>
      <c r="DV206" s="92"/>
      <c r="DW206" s="92"/>
      <c r="DX206" s="92"/>
      <c r="DY206" s="92"/>
      <c r="DZ206" s="92"/>
      <c r="EA206" s="92"/>
      <c r="EB206" s="92"/>
      <c r="EC206" s="92"/>
      <c r="ED206" s="92"/>
      <c r="EE206" s="92"/>
      <c r="EF206" s="92"/>
      <c r="EG206" s="92"/>
      <c r="EH206" s="92"/>
      <c r="EI206" s="92"/>
      <c r="EJ206" s="92"/>
      <c r="EK206" s="92"/>
      <c r="EL206" s="92"/>
      <c r="EM206" s="92"/>
      <c r="EN206" s="92"/>
      <c r="EO206" s="92"/>
      <c r="EP206" s="92"/>
      <c r="EU206" s="94"/>
      <c r="EV206" s="94"/>
      <c r="EW206" s="94"/>
      <c r="EX206" s="94">
        <v>8</v>
      </c>
      <c r="EY206" s="99">
        <f t="shared" si="1223"/>
        <v>-1.6202164965424297</v>
      </c>
      <c r="EZ206" s="99">
        <f t="shared" si="1224"/>
        <v>2.3308907366438962</v>
      </c>
      <c r="FA206" s="99">
        <f t="shared" si="1225"/>
        <v>-1.7993937231416199</v>
      </c>
      <c r="FB206" s="99">
        <f t="shared" si="1226"/>
        <v>1.6266471330875598</v>
      </c>
      <c r="FC206" s="99">
        <f t="shared" si="1227"/>
        <v>-1.4041632458249389</v>
      </c>
      <c r="FD206" s="99">
        <f t="shared" si="1228"/>
        <v>2.3437145142283495</v>
      </c>
      <c r="FE206" s="99">
        <f t="shared" si="1229"/>
        <v>0.29787762733085488</v>
      </c>
      <c r="FF206" s="99">
        <f t="shared" si="1230"/>
        <v>-1.450528867218454</v>
      </c>
      <c r="FG206" s="99">
        <f t="shared" si="1231"/>
        <v>-2.8221677393135818</v>
      </c>
      <c r="FH206" s="99">
        <f t="shared" si="1232"/>
        <v>2.4014438261144417</v>
      </c>
      <c r="FI206" s="99">
        <f t="shared" si="1233"/>
        <v>1.5936383588951706</v>
      </c>
      <c r="FJ206" s="99">
        <f t="shared" si="1234"/>
        <v>1.2625068066000678</v>
      </c>
      <c r="FK206" s="99">
        <f t="shared" si="1235"/>
        <v>1.4125858103226718</v>
      </c>
      <c r="FL206" s="99">
        <f t="shared" si="1236"/>
        <v>1.2960515175294485</v>
      </c>
      <c r="FM206" s="99">
        <f t="shared" si="1237"/>
        <v>1.0382797670154673</v>
      </c>
      <c r="FN206" s="99">
        <f t="shared" si="1238"/>
        <v>0.73356312708914262</v>
      </c>
      <c r="FO206" s="99">
        <f t="shared" si="1239"/>
        <v>0.50800609973994559</v>
      </c>
      <c r="FP206" s="99">
        <f t="shared" si="1240"/>
        <v>0.31922051530931461</v>
      </c>
      <c r="FQ206" s="99">
        <f t="shared" si="1241"/>
        <v>0.31922051530931461</v>
      </c>
      <c r="FR206" s="99">
        <f t="shared" si="1242"/>
        <v>0.26638047264693587</v>
      </c>
      <c r="FS206" s="99">
        <f t="shared" si="1243"/>
        <v>0.28983886645042045</v>
      </c>
      <c r="FT206" s="99">
        <f t="shared" si="1244"/>
        <v>0.34354025409170424</v>
      </c>
      <c r="FU206" s="99">
        <f t="shared" si="1245"/>
        <v>0.42522459764132875</v>
      </c>
      <c r="FV206" s="99">
        <f t="shared" si="1246"/>
        <v>0.5327535708564356</v>
      </c>
      <c r="FW206" s="99">
        <f t="shared" si="1247"/>
        <v>0.66414291783382173</v>
      </c>
      <c r="FX206" s="99">
        <f t="shared" si="1248"/>
        <v>0.81757000921885814</v>
      </c>
      <c r="FY206" s="99">
        <f t="shared" si="1249"/>
        <v>0.99136961492799192</v>
      </c>
      <c r="FZ206" s="99">
        <f t="shared" si="1250"/>
        <v>1.1840243210890895</v>
      </c>
      <c r="GA206" s="99">
        <f t="shared" si="1251"/>
        <v>1.3941528413399105</v>
      </c>
      <c r="GB206" s="99">
        <f t="shared" si="1252"/>
        <v>1.6204978764036946</v>
      </c>
      <c r="GC206" s="99">
        <f t="shared" si="1253"/>
        <v>1.8619143490020014</v>
      </c>
      <c r="GD206" s="99">
        <f t="shared" si="1254"/>
        <v>2.1173584040111431</v>
      </c>
      <c r="GE206" s="99">
        <f t="shared" si="1255"/>
        <v>2.3858773305421632</v>
      </c>
      <c r="GF206" s="99">
        <f t="shared" si="1256"/>
        <v>2.6666004388227811</v>
      </c>
      <c r="GG206" s="99">
        <f t="shared" si="1257"/>
        <v>2.9587308607526865</v>
      </c>
      <c r="GH206" s="99">
        <f t="shared" si="1258"/>
        <v>-3.0216470951657728</v>
      </c>
      <c r="GI206" s="99">
        <f t="shared" si="1259"/>
        <v>1.2992278538470103</v>
      </c>
      <c r="GJ206" s="99">
        <f t="shared" si="1260"/>
        <v>2.9378260809465995</v>
      </c>
      <c r="GK206" s="99">
        <f t="shared" si="1261"/>
        <v>-2.3911997250190957</v>
      </c>
      <c r="GL206" s="99">
        <f t="shared" si="1262"/>
        <v>-1.3527588493130553</v>
      </c>
      <c r="GM206" s="99">
        <f t="shared" si="1263"/>
        <v>-0.23396065200375016</v>
      </c>
      <c r="GN206" s="99">
        <f t="shared" si="1264"/>
        <v>0.96149114822228998</v>
      </c>
      <c r="GO206" s="99">
        <f t="shared" si="1265"/>
        <v>2.2301002519168005</v>
      </c>
      <c r="GP206" s="99">
        <f t="shared" si="1266"/>
        <v>-2.7146199937104174</v>
      </c>
      <c r="GQ206" s="99">
        <f t="shared" si="1267"/>
        <v>-1.3094172658546182</v>
      </c>
      <c r="GR206" s="99">
        <f t="shared" si="1268"/>
        <v>0.15957661336649701</v>
      </c>
      <c r="GS206" s="99">
        <f t="shared" si="1269"/>
        <v>1.6895762706879365</v>
      </c>
      <c r="GT206" s="99">
        <f t="shared" si="1270"/>
        <v>-3.0052378275103706</v>
      </c>
      <c r="GU206" s="99">
        <f t="shared" si="1271"/>
        <v>-1.360987517397783</v>
      </c>
      <c r="GV206" s="99">
        <f t="shared" si="1272"/>
        <v>0.33678244789776079</v>
      </c>
      <c r="GW206" s="99">
        <f t="shared" si="1273"/>
        <v>2.0858374263372736</v>
      </c>
      <c r="GX206" s="99">
        <f t="shared" si="1274"/>
        <v>-2.3991253885902544</v>
      </c>
      <c r="GY206" s="99">
        <f t="shared" si="1275"/>
        <v>-0.55374289281352118</v>
      </c>
      <c r="GZ206" s="99">
        <f t="shared" si="1276"/>
        <v>1.3368954074049846</v>
      </c>
      <c r="HA206" s="99"/>
      <c r="HB206" s="99"/>
      <c r="HC206" s="99"/>
      <c r="HD206" s="99"/>
      <c r="HE206" s="99"/>
      <c r="HF206" s="99"/>
      <c r="HG206" s="99"/>
      <c r="HH206" s="99"/>
      <c r="HI206" s="99"/>
      <c r="HJ206" s="99"/>
      <c r="HK206" s="99"/>
      <c r="HL206" s="99"/>
      <c r="HM206" s="99"/>
      <c r="HN206" s="99"/>
      <c r="HO206" s="99"/>
      <c r="HP206" s="99"/>
      <c r="HQ206" s="99"/>
      <c r="HR206" s="99"/>
      <c r="HS206" s="99"/>
      <c r="HT206" s="99"/>
      <c r="HU206" s="99"/>
      <c r="HV206" s="99"/>
      <c r="HW206" s="99"/>
      <c r="HX206" s="99"/>
      <c r="HY206" s="99"/>
      <c r="HZ206" s="99"/>
      <c r="IA206" s="99"/>
      <c r="IB206" s="94"/>
      <c r="IC206" s="99"/>
      <c r="ID206" s="94"/>
      <c r="IE206" s="94"/>
      <c r="IF206" s="94"/>
      <c r="IG206" s="94"/>
      <c r="IH206" s="94"/>
      <c r="II206" s="94"/>
      <c r="IJ206" s="94"/>
      <c r="IK206" s="94"/>
      <c r="IL206" s="94"/>
      <c r="IM206" s="94"/>
      <c r="IN206" s="94"/>
      <c r="IO206" s="94"/>
      <c r="IP206" s="94"/>
      <c r="IQ206" s="94"/>
      <c r="IR206" s="94"/>
      <c r="IS206" s="94"/>
      <c r="IT206" s="94"/>
      <c r="IU206" s="94"/>
      <c r="IV206" s="94"/>
      <c r="IW206" s="94"/>
      <c r="IX206" s="94"/>
      <c r="IY206" s="94"/>
      <c r="IZ206" s="94"/>
      <c r="JA206" s="94"/>
      <c r="JB206" s="94"/>
      <c r="JC206" s="94"/>
      <c r="JD206" s="94"/>
      <c r="JE206" s="94"/>
      <c r="JF206" s="94"/>
      <c r="JG206" s="94"/>
      <c r="JH206" s="94"/>
      <c r="JI206" s="94"/>
      <c r="JJ206" s="94"/>
      <c r="JK206" s="94"/>
      <c r="JL206" s="94"/>
      <c r="JM206" s="94"/>
      <c r="JN206" s="94"/>
      <c r="JO206" s="94"/>
      <c r="JP206" s="94"/>
      <c r="JQ206" s="94"/>
      <c r="JR206" s="94"/>
      <c r="JS206" s="94"/>
      <c r="JT206" s="94"/>
      <c r="JU206" s="94"/>
      <c r="JV206" s="94"/>
      <c r="JW206" s="94"/>
      <c r="JX206" s="94"/>
      <c r="JY206" s="94"/>
      <c r="JZ206" s="94"/>
      <c r="KA206" s="94"/>
      <c r="KH206" s="96">
        <v>8</v>
      </c>
      <c r="KI206" s="100">
        <f t="shared" si="1277"/>
        <v>0.27396145703716335</v>
      </c>
      <c r="KJ206" s="100">
        <f t="shared" si="1278"/>
        <v>-2.5368618192086028</v>
      </c>
      <c r="KK206" s="100">
        <f t="shared" si="1279"/>
        <v>2.2219366595686276</v>
      </c>
      <c r="KL206" s="100">
        <f t="shared" si="1280"/>
        <v>1.0689677683772181</v>
      </c>
      <c r="KM206" s="100">
        <f t="shared" si="1281"/>
        <v>0.89679528041189249</v>
      </c>
      <c r="KN206" s="100">
        <f t="shared" si="1282"/>
        <v>-3.1297228311923937</v>
      </c>
      <c r="KO206" s="100">
        <f t="shared" si="1283"/>
        <v>0.45872861941423954</v>
      </c>
      <c r="KP206" s="100">
        <f t="shared" si="1284"/>
        <v>-2.9900890916658205</v>
      </c>
      <c r="KQ206" s="100">
        <f t="shared" si="1285"/>
        <v>0.47950001459764841</v>
      </c>
      <c r="KR206" s="100">
        <f t="shared" si="1286"/>
        <v>-1.8485594994524843</v>
      </c>
      <c r="KS206" s="100">
        <f t="shared" si="1287"/>
        <v>2.6209165868110489</v>
      </c>
      <c r="KT206" s="100">
        <f t="shared" si="1288"/>
        <v>2.1074614895957913</v>
      </c>
      <c r="KU206" s="100">
        <f t="shared" si="1289"/>
        <v>1.5337505529883617</v>
      </c>
      <c r="KV206" s="100">
        <f t="shared" si="1290"/>
        <v>0.62622106530508725</v>
      </c>
      <c r="KW206" s="100">
        <f t="shared" si="1291"/>
        <v>-0.22288363513067258</v>
      </c>
      <c r="KX206" s="100">
        <f t="shared" si="1292"/>
        <v>-0.87588723400426105</v>
      </c>
      <c r="KY206" s="100">
        <f t="shared" si="1293"/>
        <v>-1.5435679961809476</v>
      </c>
      <c r="KZ206" s="100">
        <f t="shared" si="1294"/>
        <v>-1.9883578494733756</v>
      </c>
      <c r="LA206" s="100">
        <f t="shared" si="1295"/>
        <v>-1.9883578494733756</v>
      </c>
      <c r="LB206" s="100">
        <f t="shared" si="1296"/>
        <v>-2.1400676098798561</v>
      </c>
      <c r="LC206" s="100">
        <f t="shared" si="1297"/>
        <v>-2.1007882449964983</v>
      </c>
      <c r="LD206" s="100">
        <f t="shared" si="1298"/>
        <v>-1.9920371862039505</v>
      </c>
      <c r="LE206" s="100">
        <f t="shared" si="1299"/>
        <v>-1.8177056469907422</v>
      </c>
      <c r="LF206" s="100">
        <f t="shared" si="1300"/>
        <v>-1.5799943610657081</v>
      </c>
      <c r="LG206" s="100">
        <f t="shared" si="1301"/>
        <v>-1.2785541130575273</v>
      </c>
      <c r="LH206" s="100">
        <f t="shared" si="1302"/>
        <v>-0.90854713782136987</v>
      </c>
      <c r="LI206" s="100">
        <f t="shared" si="1303"/>
        <v>-0.45607627771812431</v>
      </c>
      <c r="LJ206" s="100">
        <f t="shared" si="1304"/>
        <v>0.11256164144409769</v>
      </c>
      <c r="LK206" s="100">
        <f t="shared" si="1305"/>
        <v>0.86730678991941912</v>
      </c>
      <c r="LL206" s="100">
        <f t="shared" si="1306"/>
        <v>1.8541898183895551</v>
      </c>
      <c r="LM206" s="100">
        <f t="shared" si="1307"/>
        <v>2.8597134646620859</v>
      </c>
      <c r="LN206" s="100">
        <f t="shared" si="1308"/>
        <v>-2.5912238658782991</v>
      </c>
      <c r="LO206" s="100">
        <f t="shared" si="1309"/>
        <v>-1.8755839602725757</v>
      </c>
      <c r="LP206" s="100">
        <f t="shared" si="1310"/>
        <v>-1.2084113338233726</v>
      </c>
      <c r="LQ206" s="100">
        <f t="shared" si="1311"/>
        <v>-0.5565243773764913</v>
      </c>
      <c r="LR206" s="100">
        <f t="shared" si="1312"/>
        <v>9.514439258411457E-2</v>
      </c>
      <c r="LS206" s="100">
        <f t="shared" si="1313"/>
        <v>2.5601749843672366</v>
      </c>
      <c r="LT206" s="100">
        <f t="shared" si="1314"/>
        <v>-0.40790426225725157</v>
      </c>
      <c r="LU206" s="100">
        <f t="shared" si="1315"/>
        <v>1.5078761166855263</v>
      </c>
      <c r="LV206" s="100">
        <f t="shared" si="1316"/>
        <v>-2.6944856226583656</v>
      </c>
      <c r="LW206" s="100">
        <f t="shared" si="1317"/>
        <v>-0.45516545187170571</v>
      </c>
      <c r="LX206" s="100">
        <f t="shared" si="1318"/>
        <v>1.9359915132425234</v>
      </c>
      <c r="LY206" s="100">
        <f t="shared" si="1319"/>
        <v>-1.8107385503407571</v>
      </c>
      <c r="LZ206" s="100">
        <f t="shared" si="1320"/>
        <v>0.86469982067173201</v>
      </c>
      <c r="MA206" s="100">
        <f t="shared" si="1321"/>
        <v>-2.6101128079950242</v>
      </c>
      <c r="MB206" s="100">
        <f t="shared" si="1322"/>
        <v>0.32542637560215071</v>
      </c>
      <c r="MC206" s="100">
        <f t="shared" si="1323"/>
        <v>-2.9005395106107508</v>
      </c>
      <c r="MD206" s="100">
        <f t="shared" si="1324"/>
        <v>0.27314867139358795</v>
      </c>
      <c r="ME206" s="100">
        <f t="shared" si="1325"/>
        <v>-2.7248268158372326</v>
      </c>
      <c r="MF206" s="100">
        <f t="shared" si="1326"/>
        <v>0.66720965482048977</v>
      </c>
      <c r="MG206" s="100">
        <f t="shared" si="1327"/>
        <v>-2.1215683209487755</v>
      </c>
      <c r="MH206" s="100">
        <f t="shared" si="1328"/>
        <v>1.470980211037382</v>
      </c>
      <c r="MI206" s="100">
        <f t="shared" si="1329"/>
        <v>-1.1255317609098476</v>
      </c>
      <c r="MJ206" s="100">
        <f t="shared" si="1330"/>
        <v>2.6514507525712085</v>
      </c>
      <c r="MK206" s="100"/>
      <c r="ML206" s="100"/>
      <c r="MM206" s="100"/>
      <c r="MN206" s="100"/>
      <c r="MO206" s="100"/>
      <c r="MP206" s="100"/>
      <c r="MQ206" s="100"/>
      <c r="MR206" s="100"/>
      <c r="MS206" s="100"/>
      <c r="MT206" s="100"/>
      <c r="MU206" s="100"/>
      <c r="MV206" s="100"/>
      <c r="MW206" s="100"/>
      <c r="MX206" s="100"/>
      <c r="MY206" s="100"/>
      <c r="MZ206" s="100"/>
      <c r="NA206" s="100"/>
      <c r="NB206" s="100"/>
      <c r="NC206" s="100"/>
      <c r="ND206" s="100"/>
      <c r="NE206" s="100"/>
      <c r="NF206" s="100"/>
      <c r="NG206" s="100"/>
      <c r="NH206" s="100"/>
      <c r="NI206" s="100"/>
      <c r="NJ206" s="100"/>
      <c r="NK206" s="100"/>
      <c r="NM206" s="100"/>
    </row>
    <row r="207" spans="1:427" x14ac:dyDescent="0.2">
      <c r="A207" s="92"/>
      <c r="B207" s="92"/>
      <c r="C207" s="92">
        <v>9</v>
      </c>
      <c r="D207" s="98">
        <f t="shared" si="1169"/>
        <v>-1.2620281191825762</v>
      </c>
      <c r="E207" s="98">
        <f t="shared" si="1170"/>
        <v>-2.4665331147276355</v>
      </c>
      <c r="F207" s="98">
        <f t="shared" si="1171"/>
        <v>-1.6017572850961932</v>
      </c>
      <c r="G207" s="98">
        <f t="shared" si="1172"/>
        <v>0.23937965627884025</v>
      </c>
      <c r="H207" s="98">
        <f t="shared" si="1173"/>
        <v>-3.0954529671559881</v>
      </c>
      <c r="I207" s="98">
        <f t="shared" si="1174"/>
        <v>-0.99146671610716974</v>
      </c>
      <c r="J207" s="98">
        <f t="shared" si="1175"/>
        <v>1.2143341237049186</v>
      </c>
      <c r="K207" s="98">
        <f t="shared" si="1176"/>
        <v>-2.6986503887729771</v>
      </c>
      <c r="L207" s="98">
        <f t="shared" si="1177"/>
        <v>-0.24842990528201678</v>
      </c>
      <c r="M207" s="98">
        <f t="shared" si="1178"/>
        <v>2.3146933568823118</v>
      </c>
      <c r="N207" s="98">
        <f t="shared" si="1179"/>
        <v>-1.310873497418853</v>
      </c>
      <c r="O207" s="98">
        <f t="shared" si="1180"/>
        <v>1.4259611650361512</v>
      </c>
      <c r="P207" s="98">
        <f t="shared" si="1181"/>
        <v>-2.0536079273672314</v>
      </c>
      <c r="Q207" s="98">
        <f t="shared" si="1182"/>
        <v>0.80669032004194896</v>
      </c>
      <c r="R207" s="98">
        <f t="shared" si="1183"/>
        <v>-2.5677507712515597</v>
      </c>
      <c r="S207" s="98">
        <f t="shared" si="1184"/>
        <v>0.38268084758378534</v>
      </c>
      <c r="T207" s="98">
        <f t="shared" si="1185"/>
        <v>-2.9139704781918239</v>
      </c>
      <c r="U207" s="98">
        <f t="shared" si="1186"/>
        <v>0.10401768952721999</v>
      </c>
      <c r="V207" s="98">
        <f t="shared" si="1187"/>
        <v>0.10401768952721999</v>
      </c>
      <c r="W207" s="98">
        <f t="shared" si="1188"/>
        <v>6.947833672581262E-2</v>
      </c>
      <c r="X207" s="98">
        <f t="shared" si="1189"/>
        <v>7.9663439614040377E-2</v>
      </c>
      <c r="Y207" s="98">
        <f t="shared" si="1190"/>
        <v>0.10591414156554044</v>
      </c>
      <c r="Z207" s="98">
        <f t="shared" si="1191"/>
        <v>0.14679798916857337</v>
      </c>
      <c r="AA207" s="98">
        <f t="shared" si="1192"/>
        <v>0.20104602707782118</v>
      </c>
      <c r="AB207" s="98">
        <f t="shared" si="1193"/>
        <v>0.26753040206672768</v>
      </c>
      <c r="AC207" s="98">
        <f t="shared" si="1194"/>
        <v>0.34524549842792768</v>
      </c>
      <c r="AD207" s="98">
        <f t="shared" si="1195"/>
        <v>0.43329198294316246</v>
      </c>
      <c r="AE207" s="98">
        <f t="shared" si="1196"/>
        <v>0.53086325688336866</v>
      </c>
      <c r="AF207" s="98">
        <f t="shared" si="1197"/>
        <v>0.63723390742011077</v>
      </c>
      <c r="AG207" s="98">
        <f t="shared" si="1198"/>
        <v>0.75174982656131062</v>
      </c>
      <c r="AH207" s="98">
        <f t="shared" si="1199"/>
        <v>0.87381972632420668</v>
      </c>
      <c r="AI207" s="98">
        <f t="shared" si="1200"/>
        <v>1.0029078275118359</v>
      </c>
      <c r="AJ207" s="98">
        <f t="shared" si="1201"/>
        <v>1.1385275386682305</v>
      </c>
      <c r="AK207" s="98">
        <f t="shared" si="1202"/>
        <v>1.2802359734993893</v>
      </c>
      <c r="AL207" s="98">
        <f t="shared" si="1203"/>
        <v>1.4276291807970409</v>
      </c>
      <c r="AM207" s="98">
        <f t="shared" si="1204"/>
        <v>1.5803379818931811</v>
      </c>
      <c r="AN207" s="98">
        <f t="shared" si="1205"/>
        <v>0.60694173292106557</v>
      </c>
      <c r="AO207" s="98">
        <f t="shared" si="1206"/>
        <v>1.4355044753148842</v>
      </c>
      <c r="AP207" s="98">
        <f t="shared" si="1207"/>
        <v>-1.2244146132265312</v>
      </c>
      <c r="AQ207" s="98">
        <f t="shared" si="1208"/>
        <v>2.4409369285898945</v>
      </c>
      <c r="AR207" s="98">
        <f t="shared" si="1209"/>
        <v>-0.13678817960990372</v>
      </c>
      <c r="AS207" s="98">
        <f t="shared" si="1210"/>
        <v>-2.6762668377617964</v>
      </c>
      <c r="AT207" s="98">
        <f t="shared" si="1211"/>
        <v>1.103930943708725</v>
      </c>
      <c r="AU207" s="98">
        <f t="shared" si="1212"/>
        <v>-1.3642209129088734</v>
      </c>
      <c r="AV207" s="98">
        <f t="shared" si="1213"/>
        <v>2.4840860601280212</v>
      </c>
      <c r="AW207" s="98">
        <f t="shared" si="1214"/>
        <v>8.1006344139683356E-2</v>
      </c>
      <c r="AX207" s="98">
        <f t="shared" si="1215"/>
        <v>-2.2916680598723675</v>
      </c>
      <c r="AY207" s="98">
        <f t="shared" si="1216"/>
        <v>1.6479312024893853</v>
      </c>
      <c r="AZ207" s="98">
        <f t="shared" si="1217"/>
        <v>-0.66781195680897221</v>
      </c>
      <c r="BA207" s="98">
        <f t="shared" si="1218"/>
        <v>-2.9568907560526569</v>
      </c>
      <c r="BB207" s="98">
        <f t="shared" si="1219"/>
        <v>1.0627643219541687</v>
      </c>
      <c r="BC207" s="98">
        <f t="shared" si="1220"/>
        <v>-1.1762743096817245</v>
      </c>
      <c r="BD207" s="98">
        <f t="shared" si="1221"/>
        <v>2.8913621631890489</v>
      </c>
      <c r="BE207" s="98">
        <f t="shared" si="1222"/>
        <v>0.69835310589132982</v>
      </c>
      <c r="BF207" s="98"/>
      <c r="BG207" s="98"/>
      <c r="BH207" s="98"/>
      <c r="BI207" s="98"/>
      <c r="BJ207" s="98"/>
      <c r="BK207" s="98"/>
      <c r="BL207" s="98"/>
      <c r="BM207" s="98"/>
      <c r="BN207" s="98"/>
      <c r="BO207" s="98"/>
      <c r="BP207" s="98"/>
      <c r="BQ207" s="98"/>
      <c r="BR207" s="98"/>
      <c r="BS207" s="98"/>
      <c r="BT207" s="98"/>
      <c r="BU207" s="98"/>
      <c r="BV207" s="98"/>
      <c r="BW207" s="98"/>
      <c r="BX207" s="98"/>
      <c r="BY207" s="98"/>
      <c r="BZ207" s="98"/>
      <c r="CA207" s="98"/>
      <c r="CB207" s="98"/>
      <c r="CC207" s="98"/>
      <c r="CD207" s="98"/>
      <c r="CE207" s="92"/>
      <c r="CF207" s="98"/>
      <c r="CG207" s="92"/>
      <c r="CH207" s="92"/>
      <c r="CI207" s="92"/>
      <c r="CJ207" s="92"/>
      <c r="CK207" s="92"/>
      <c r="CL207" s="92"/>
      <c r="CM207" s="92"/>
      <c r="CN207" s="92"/>
      <c r="CO207" s="92"/>
      <c r="CP207" s="92"/>
      <c r="CQ207" s="92"/>
      <c r="CR207" s="92"/>
      <c r="CS207" s="92"/>
      <c r="CT207" s="92"/>
      <c r="CU207" s="92"/>
      <c r="CV207" s="92"/>
      <c r="CW207" s="92"/>
      <c r="CX207" s="92"/>
      <c r="CY207" s="92"/>
      <c r="CZ207" s="92"/>
      <c r="DA207" s="92"/>
      <c r="DB207" s="92"/>
      <c r="DC207" s="92"/>
      <c r="DD207" s="92"/>
      <c r="DE207" s="92"/>
      <c r="DF207" s="92"/>
      <c r="DG207" s="92"/>
      <c r="DH207" s="92"/>
      <c r="DI207" s="92"/>
      <c r="DJ207" s="92"/>
      <c r="DK207" s="92"/>
      <c r="DL207" s="92"/>
      <c r="DM207" s="92"/>
      <c r="DN207" s="92"/>
      <c r="DO207" s="92"/>
      <c r="DP207" s="92"/>
      <c r="DQ207" s="92"/>
      <c r="DR207" s="92"/>
      <c r="DS207" s="92"/>
      <c r="DT207" s="92"/>
      <c r="DU207" s="92"/>
      <c r="DV207" s="92"/>
      <c r="DW207" s="92"/>
      <c r="DX207" s="92"/>
      <c r="DY207" s="92"/>
      <c r="DZ207" s="92"/>
      <c r="EA207" s="92"/>
      <c r="EB207" s="92"/>
      <c r="EC207" s="92"/>
      <c r="ED207" s="92"/>
      <c r="EE207" s="92"/>
      <c r="EF207" s="92"/>
      <c r="EG207" s="92"/>
      <c r="EH207" s="92"/>
      <c r="EI207" s="92"/>
      <c r="EJ207" s="92"/>
      <c r="EK207" s="92"/>
      <c r="EL207" s="92"/>
      <c r="EM207" s="92"/>
      <c r="EN207" s="92"/>
      <c r="EO207" s="92"/>
      <c r="EP207" s="92"/>
      <c r="EU207" s="94"/>
      <c r="EV207" s="94"/>
      <c r="EW207" s="94"/>
      <c r="EX207" s="94">
        <v>9</v>
      </c>
      <c r="EY207" s="99">
        <f t="shared" si="1223"/>
        <v>1.3530643109737817</v>
      </c>
      <c r="EZ207" s="99">
        <f t="shared" si="1224"/>
        <v>1.216278811473211</v>
      </c>
      <c r="FA207" s="99">
        <f t="shared" si="1225"/>
        <v>2.6227661337481827</v>
      </c>
      <c r="FB207" s="99">
        <f t="shared" si="1226"/>
        <v>-3.9276310087632924E-2</v>
      </c>
      <c r="FC207" s="99">
        <f t="shared" si="1227"/>
        <v>-2.2615059246280449</v>
      </c>
      <c r="FD207" s="99">
        <f t="shared" si="1228"/>
        <v>1.7552459966579168</v>
      </c>
      <c r="FE207" s="99">
        <f t="shared" si="1229"/>
        <v>-0.25852983959138759</v>
      </c>
      <c r="FF207" s="99">
        <f t="shared" si="1230"/>
        <v>-1.9137244093495527</v>
      </c>
      <c r="FG207" s="99">
        <f t="shared" si="1231"/>
        <v>3.0316522719034906</v>
      </c>
      <c r="FH207" s="99">
        <f t="shared" si="1232"/>
        <v>1.9532332926794798</v>
      </c>
      <c r="FI207" s="99">
        <f t="shared" si="1233"/>
        <v>1.0255217353736996</v>
      </c>
      <c r="FJ207" s="99">
        <f t="shared" si="1234"/>
        <v>0.36545848970238737</v>
      </c>
      <c r="FK207" s="99">
        <f t="shared" si="1235"/>
        <v>-1.6256966074547241E-2</v>
      </c>
      <c r="FL207" s="99">
        <f t="shared" si="1236"/>
        <v>-6.7249750374489936E-2</v>
      </c>
      <c r="FM207" s="99">
        <f t="shared" si="1237"/>
        <v>1.1563504852575623E-2</v>
      </c>
      <c r="FN207" s="99">
        <f t="shared" si="1238"/>
        <v>7.5218292235953157E-3</v>
      </c>
      <c r="FO207" s="99">
        <f t="shared" si="1239"/>
        <v>-2.6918218176954851E-2</v>
      </c>
      <c r="FP207" s="99">
        <f t="shared" si="1240"/>
        <v>-0.13668779484215327</v>
      </c>
      <c r="FQ207" s="99">
        <f t="shared" si="1241"/>
        <v>-0.13668779484215327</v>
      </c>
      <c r="FR207" s="99">
        <f t="shared" si="1242"/>
        <v>-9.7982418832114698E-2</v>
      </c>
      <c r="FS207" s="99">
        <f t="shared" si="1243"/>
        <v>-4.4443301297864307E-2</v>
      </c>
      <c r="FT207" s="99">
        <f t="shared" si="1244"/>
        <v>3.3543637037803338E-2</v>
      </c>
      <c r="FU207" s="99">
        <f t="shared" si="1245"/>
        <v>0.13545386379700014</v>
      </c>
      <c r="FV207" s="99">
        <f t="shared" si="1246"/>
        <v>0.26023979818771892</v>
      </c>
      <c r="FW207" s="99">
        <f t="shared" si="1247"/>
        <v>0.40663588249980348</v>
      </c>
      <c r="FX207" s="99">
        <f t="shared" si="1248"/>
        <v>0.57331252621337414</v>
      </c>
      <c r="FY207" s="99">
        <f t="shared" si="1249"/>
        <v>0.75895465108440219</v>
      </c>
      <c r="FZ207" s="99">
        <f t="shared" si="1250"/>
        <v>0.96230107937722076</v>
      </c>
      <c r="GA207" s="99">
        <f t="shared" si="1251"/>
        <v>1.1821629874994513</v>
      </c>
      <c r="GB207" s="99">
        <f t="shared" si="1252"/>
        <v>1.4174309740008448</v>
      </c>
      <c r="GC207" s="99">
        <f t="shared" si="1253"/>
        <v>1.6670759164836355</v>
      </c>
      <c r="GD207" s="99">
        <f t="shared" si="1254"/>
        <v>1.9301464951026961</v>
      </c>
      <c r="GE207" s="99">
        <f t="shared" si="1255"/>
        <v>2.2057650124479879</v>
      </c>
      <c r="GF207" s="99">
        <f t="shared" si="1256"/>
        <v>2.4931224420662272</v>
      </c>
      <c r="GG207" s="99">
        <f t="shared" si="1257"/>
        <v>2.7914732388877006</v>
      </c>
      <c r="GH207" s="99">
        <f t="shared" si="1258"/>
        <v>3.1001302125178305</v>
      </c>
      <c r="GI207" s="99">
        <f t="shared" si="1259"/>
        <v>1.1676766169617894</v>
      </c>
      <c r="GJ207" s="99">
        <f t="shared" si="1260"/>
        <v>2.8378558940395644</v>
      </c>
      <c r="GK207" s="99">
        <f t="shared" si="1261"/>
        <v>-2.476683304266722</v>
      </c>
      <c r="GL207" s="99">
        <f t="shared" si="1262"/>
        <v>-1.4244849081098379</v>
      </c>
      <c r="GM207" s="99">
        <f t="shared" si="1263"/>
        <v>-0.29258065645240117</v>
      </c>
      <c r="GN207" s="99">
        <f t="shared" si="1264"/>
        <v>0.91538856318530637</v>
      </c>
      <c r="GO207" s="99">
        <f t="shared" si="1265"/>
        <v>2.1959782869823128</v>
      </c>
      <c r="GP207" s="99">
        <f t="shared" si="1266"/>
        <v>-2.737254646736603</v>
      </c>
      <c r="GQ207" s="99">
        <f t="shared" si="1267"/>
        <v>-1.3210208773866676</v>
      </c>
      <c r="GR207" s="99">
        <f t="shared" si="1268"/>
        <v>0.1585797323401095</v>
      </c>
      <c r="GS207" s="99">
        <f t="shared" si="1269"/>
        <v>1.6987897075075162</v>
      </c>
      <c r="GT207" s="99">
        <f t="shared" si="1270"/>
        <v>-2.9861858834539086</v>
      </c>
      <c r="GU207" s="99">
        <f t="shared" si="1271"/>
        <v>-1.3324469872514271</v>
      </c>
      <c r="GV207" s="99">
        <f t="shared" si="1272"/>
        <v>0.37448127157848904</v>
      </c>
      <c r="GW207" s="99">
        <f t="shared" si="1273"/>
        <v>2.1323819729024782</v>
      </c>
      <c r="GX207" s="99">
        <f t="shared" si="1274"/>
        <v>-2.3440315934307008</v>
      </c>
      <c r="GY207" s="99">
        <f t="shared" si="1275"/>
        <v>-0.49038162678479574</v>
      </c>
      <c r="GZ207" s="99">
        <f t="shared" si="1276"/>
        <v>1.4082558466022543</v>
      </c>
      <c r="HA207" s="99"/>
      <c r="HB207" s="99"/>
      <c r="HC207" s="99"/>
      <c r="HD207" s="99"/>
      <c r="HE207" s="99"/>
      <c r="HF207" s="99"/>
      <c r="HG207" s="99"/>
      <c r="HH207" s="99"/>
      <c r="HI207" s="99"/>
      <c r="HJ207" s="99"/>
      <c r="HK207" s="99"/>
      <c r="HL207" s="99"/>
      <c r="HM207" s="99"/>
      <c r="HN207" s="99"/>
      <c r="HO207" s="99"/>
      <c r="HP207" s="99"/>
      <c r="HQ207" s="99"/>
      <c r="HR207" s="99"/>
      <c r="HS207" s="99"/>
      <c r="HT207" s="99"/>
      <c r="HU207" s="99"/>
      <c r="HV207" s="99"/>
      <c r="HW207" s="99"/>
      <c r="HX207" s="99"/>
      <c r="HY207" s="99"/>
      <c r="HZ207" s="99"/>
      <c r="IA207" s="99"/>
      <c r="IB207" s="94"/>
      <c r="IC207" s="99"/>
      <c r="ID207" s="94"/>
      <c r="IE207" s="94"/>
      <c r="IF207" s="94"/>
      <c r="IG207" s="94"/>
      <c r="IH207" s="94"/>
      <c r="II207" s="94"/>
      <c r="IJ207" s="94"/>
      <c r="IK207" s="94"/>
      <c r="IL207" s="94"/>
      <c r="IM207" s="94"/>
      <c r="IN207" s="94"/>
      <c r="IO207" s="94"/>
      <c r="IP207" s="94"/>
      <c r="IQ207" s="94"/>
      <c r="IR207" s="94"/>
      <c r="IS207" s="94"/>
      <c r="IT207" s="94"/>
      <c r="IU207" s="94"/>
      <c r="IV207" s="94"/>
      <c r="IW207" s="94"/>
      <c r="IX207" s="94"/>
      <c r="IY207" s="94"/>
      <c r="IZ207" s="94"/>
      <c r="JA207" s="94"/>
      <c r="JB207" s="94"/>
      <c r="JC207" s="94"/>
      <c r="JD207" s="94"/>
      <c r="JE207" s="94"/>
      <c r="JF207" s="94"/>
      <c r="JG207" s="94"/>
      <c r="JH207" s="94"/>
      <c r="JI207" s="94"/>
      <c r="JJ207" s="94"/>
      <c r="JK207" s="94"/>
      <c r="JL207" s="94"/>
      <c r="JM207" s="94"/>
      <c r="JN207" s="94"/>
      <c r="JO207" s="94"/>
      <c r="JP207" s="94"/>
      <c r="JQ207" s="94"/>
      <c r="JR207" s="94"/>
      <c r="JS207" s="94"/>
      <c r="JT207" s="94"/>
      <c r="JU207" s="94"/>
      <c r="JV207" s="94"/>
      <c r="JW207" s="94"/>
      <c r="JX207" s="94"/>
      <c r="JY207" s="94"/>
      <c r="JZ207" s="94"/>
      <c r="KA207" s="94"/>
      <c r="KH207" s="96">
        <v>9</v>
      </c>
      <c r="KI207" s="100">
        <f t="shared" si="1277"/>
        <v>2.0226383760257054</v>
      </c>
      <c r="KJ207" s="100">
        <f t="shared" si="1278"/>
        <v>1.5114057226423663</v>
      </c>
      <c r="KK207" s="100">
        <f t="shared" si="1279"/>
        <v>-1.6006364591110616</v>
      </c>
      <c r="KL207" s="100">
        <f t="shared" si="1280"/>
        <v>-2.4259339095044519</v>
      </c>
      <c r="KM207" s="100">
        <f t="shared" si="1281"/>
        <v>-0.40301771993460384</v>
      </c>
      <c r="KN207" s="100">
        <f t="shared" si="1282"/>
        <v>0.89241899492186916</v>
      </c>
      <c r="KO207" s="100">
        <f t="shared" si="1283"/>
        <v>-2.8171496649011556</v>
      </c>
      <c r="KP207" s="100">
        <f t="shared" si="1284"/>
        <v>2.2359009198903461</v>
      </c>
      <c r="KQ207" s="100">
        <f t="shared" si="1285"/>
        <v>-0.36201577860449563</v>
      </c>
      <c r="KR207" s="100">
        <f t="shared" si="1286"/>
        <v>-2.6756861181520595</v>
      </c>
      <c r="KS207" s="100">
        <f t="shared" si="1287"/>
        <v>1.661227205051522</v>
      </c>
      <c r="KT207" s="100">
        <f t="shared" si="1288"/>
        <v>0.18945277985664216</v>
      </c>
      <c r="KU207" s="100">
        <f t="shared" si="1289"/>
        <v>-0.57110860429753429</v>
      </c>
      <c r="KV207" s="100">
        <f t="shared" si="1290"/>
        <v>-0.5691629153858172</v>
      </c>
      <c r="KW207" s="100">
        <f t="shared" si="1291"/>
        <v>-1.0355159870531421</v>
      </c>
      <c r="KX207" s="100">
        <f t="shared" si="1292"/>
        <v>-1.5019379982682923</v>
      </c>
      <c r="KY207" s="100">
        <f t="shared" si="1293"/>
        <v>-2.1604676007908692</v>
      </c>
      <c r="KZ207" s="100">
        <f t="shared" si="1294"/>
        <v>-2.4918875968833429</v>
      </c>
      <c r="LA207" s="100">
        <f t="shared" si="1295"/>
        <v>-2.4918875968833429</v>
      </c>
      <c r="LB207" s="100">
        <f t="shared" si="1296"/>
        <v>-2.577988649593876</v>
      </c>
      <c r="LC207" s="100">
        <f t="shared" si="1297"/>
        <v>-2.5139061151995756</v>
      </c>
      <c r="LD207" s="100">
        <f t="shared" si="1298"/>
        <v>-2.3846610227784311</v>
      </c>
      <c r="LE207" s="100">
        <f t="shared" si="1299"/>
        <v>-2.194430100313312</v>
      </c>
      <c r="LF207" s="100">
        <f t="shared" si="1300"/>
        <v>-1.9466764731713024</v>
      </c>
      <c r="LG207" s="100">
        <f t="shared" si="1301"/>
        <v>-1.6439589632061187</v>
      </c>
      <c r="LH207" s="100">
        <f t="shared" si="1302"/>
        <v>-1.2876699919498529</v>
      </c>
      <c r="LI207" s="100">
        <f t="shared" si="1303"/>
        <v>-0.87760074589507386</v>
      </c>
      <c r="LJ207" s="100">
        <f t="shared" si="1304"/>
        <v>-0.41119293902572784</v>
      </c>
      <c r="LK207" s="100">
        <f t="shared" si="1305"/>
        <v>0.11769455827522672</v>
      </c>
      <c r="LL207" s="100">
        <f t="shared" si="1306"/>
        <v>0.72044431287161192</v>
      </c>
      <c r="LM207" s="100">
        <f t="shared" si="1307"/>
        <v>1.4140300667182963</v>
      </c>
      <c r="LN207" s="100">
        <f t="shared" si="1308"/>
        <v>2.2122312497351859</v>
      </c>
      <c r="LO207" s="100">
        <f t="shared" si="1309"/>
        <v>3.0960159703353534</v>
      </c>
      <c r="LP207" s="100">
        <f t="shared" si="1310"/>
        <v>-2.2867561063006669</v>
      </c>
      <c r="LQ207" s="100">
        <f t="shared" si="1311"/>
        <v>-1.4308686186904871</v>
      </c>
      <c r="LR207" s="100">
        <f t="shared" si="1312"/>
        <v>-0.62856618716161083</v>
      </c>
      <c r="LS207" s="100">
        <f t="shared" si="1313"/>
        <v>2.187822156081356</v>
      </c>
      <c r="LT207" s="100">
        <f t="shared" si="1314"/>
        <v>-0.64174680254735039</v>
      </c>
      <c r="LU207" s="100">
        <f t="shared" si="1315"/>
        <v>1.3173722240324839</v>
      </c>
      <c r="LV207" s="100">
        <f t="shared" si="1316"/>
        <v>-2.8489151000687318</v>
      </c>
      <c r="LW207" s="100">
        <f t="shared" si="1317"/>
        <v>-0.57817157836529165</v>
      </c>
      <c r="LX207" s="100">
        <f t="shared" si="1318"/>
        <v>1.8411466137098276</v>
      </c>
      <c r="LY207" s="100">
        <f t="shared" si="1319"/>
        <v>-1.8798801384652564</v>
      </c>
      <c r="LZ207" s="100">
        <f t="shared" si="1320"/>
        <v>0.81930110486906549</v>
      </c>
      <c r="MA207" s="100">
        <f t="shared" si="1321"/>
        <v>-2.6334051866632819</v>
      </c>
      <c r="MB207" s="100">
        <f t="shared" si="1322"/>
        <v>0.32282297385666975</v>
      </c>
      <c r="MC207" s="100">
        <f t="shared" si="1323"/>
        <v>-2.8837190384382092</v>
      </c>
      <c r="MD207" s="100">
        <f t="shared" si="1324"/>
        <v>0.3082350177752855</v>
      </c>
      <c r="ME207" s="100">
        <f t="shared" si="1325"/>
        <v>-2.6725576959597364</v>
      </c>
      <c r="MF207" s="100">
        <f t="shared" si="1326"/>
        <v>0.73562897062208965</v>
      </c>
      <c r="MG207" s="100">
        <f t="shared" si="1327"/>
        <v>-2.0380005640441152</v>
      </c>
      <c r="MH207" s="100">
        <f t="shared" si="1328"/>
        <v>1.5687083749013007</v>
      </c>
      <c r="MI207" s="100">
        <f t="shared" si="1329"/>
        <v>-1.0146334999474769</v>
      </c>
      <c r="MJ207" s="100">
        <f t="shared" si="1330"/>
        <v>2.7745104337271576</v>
      </c>
      <c r="MK207" s="100"/>
      <c r="ML207" s="100"/>
      <c r="MM207" s="100"/>
      <c r="MN207" s="100"/>
      <c r="MO207" s="100"/>
      <c r="MP207" s="100"/>
      <c r="MQ207" s="100"/>
      <c r="MR207" s="100"/>
      <c r="MS207" s="100"/>
      <c r="MT207" s="100"/>
      <c r="MU207" s="100"/>
      <c r="MV207" s="100"/>
      <c r="MW207" s="100"/>
      <c r="MX207" s="100"/>
      <c r="MY207" s="100"/>
      <c r="MZ207" s="100"/>
      <c r="NA207" s="100"/>
      <c r="NB207" s="100"/>
      <c r="NC207" s="100"/>
      <c r="ND207" s="100"/>
      <c r="NE207" s="100"/>
      <c r="NF207" s="100"/>
      <c r="NG207" s="100"/>
      <c r="NH207" s="100"/>
      <c r="NI207" s="100"/>
      <c r="NJ207" s="100"/>
      <c r="NK207" s="100"/>
      <c r="NM207" s="100"/>
    </row>
    <row r="208" spans="1:427" x14ac:dyDescent="0.2">
      <c r="A208" s="92"/>
      <c r="B208" s="92"/>
      <c r="C208" s="92">
        <v>10</v>
      </c>
      <c r="D208" s="98">
        <f t="shared" si="1169"/>
        <v>-1.8602570393622795</v>
      </c>
      <c r="E208" s="98">
        <f t="shared" si="1170"/>
        <v>-2.9187899342265395</v>
      </c>
      <c r="F208" s="98">
        <f t="shared" si="1171"/>
        <v>-2.0999373112523929</v>
      </c>
      <c r="G208" s="98">
        <f t="shared" si="1172"/>
        <v>-0.70497155864435013</v>
      </c>
      <c r="H208" s="98">
        <f t="shared" si="1173"/>
        <v>1.7431233239461117</v>
      </c>
      <c r="I208" s="98">
        <f t="shared" si="1174"/>
        <v>-1.6852373180701516</v>
      </c>
      <c r="J208" s="98">
        <f t="shared" si="1175"/>
        <v>0.81164460856353171</v>
      </c>
      <c r="K208" s="98">
        <f t="shared" si="1176"/>
        <v>-3.0129608155280065</v>
      </c>
      <c r="L208" s="98">
        <f t="shared" si="1177"/>
        <v>-0.5166835016367608</v>
      </c>
      <c r="M208" s="98">
        <f t="shared" si="1178"/>
        <v>2.0772662173481975</v>
      </c>
      <c r="N208" s="98">
        <f t="shared" si="1179"/>
        <v>-1.5253070984346224</v>
      </c>
      <c r="O208" s="98">
        <f t="shared" si="1180"/>
        <v>1.2297954521452814</v>
      </c>
      <c r="P208" s="98">
        <f t="shared" si="1181"/>
        <v>-2.2346734404122062</v>
      </c>
      <c r="Q208" s="98">
        <f t="shared" si="1182"/>
        <v>0.63844338969870473</v>
      </c>
      <c r="R208" s="98">
        <f t="shared" si="1183"/>
        <v>-2.7249077812585636</v>
      </c>
      <c r="S208" s="98">
        <f t="shared" si="1184"/>
        <v>0.23525510423935922</v>
      </c>
      <c r="T208" s="98">
        <f t="shared" si="1185"/>
        <v>-3.0527624722695568</v>
      </c>
      <c r="U208" s="98">
        <f t="shared" si="1186"/>
        <v>-2.704601142366906E-2</v>
      </c>
      <c r="V208" s="98">
        <f t="shared" si="1187"/>
        <v>-2.704601142366906E-2</v>
      </c>
      <c r="W208" s="98">
        <f t="shared" si="1188"/>
        <v>-4.9573823323402363E-2</v>
      </c>
      <c r="X208" s="98">
        <f t="shared" si="1189"/>
        <v>-3.4045004974997677E-2</v>
      </c>
      <c r="Y208" s="98">
        <f t="shared" si="1190"/>
        <v>-2.8255810734033274E-3</v>
      </c>
      <c r="Z208" s="98">
        <f t="shared" si="1191"/>
        <v>4.2692108816748738E-2</v>
      </c>
      <c r="AA208" s="98">
        <f t="shared" si="1192"/>
        <v>0.10127334562458672</v>
      </c>
      <c r="AB208" s="98">
        <f t="shared" si="1193"/>
        <v>0.17181974149858292</v>
      </c>
      <c r="AC208" s="98">
        <f t="shared" si="1194"/>
        <v>0.25335122708200197</v>
      </c>
      <c r="AD208" s="98">
        <f t="shared" si="1195"/>
        <v>0.34499076235715115</v>
      </c>
      <c r="AE208" s="98">
        <f t="shared" si="1196"/>
        <v>0.44595131625976236</v>
      </c>
      <c r="AF208" s="98">
        <f t="shared" si="1197"/>
        <v>0.55552474124593798</v>
      </c>
      <c r="AG208" s="98">
        <f t="shared" si="1198"/>
        <v>0.67307223529822569</v>
      </c>
      <c r="AH208" s="98">
        <f t="shared" si="1199"/>
        <v>0.79801613795360737</v>
      </c>
      <c r="AI208" s="98">
        <f t="shared" si="1200"/>
        <v>0.92983285102118818</v>
      </c>
      <c r="AJ208" s="98">
        <f t="shared" si="1201"/>
        <v>1.0680467106046914</v>
      </c>
      <c r="AK208" s="98">
        <f t="shared" si="1202"/>
        <v>1.2122246663899476</v>
      </c>
      <c r="AL208" s="98">
        <f t="shared" si="1203"/>
        <v>1.3619716481683148</v>
      </c>
      <c r="AM208" s="98">
        <f t="shared" si="1204"/>
        <v>1.5169265192607022</v>
      </c>
      <c r="AN208" s="98">
        <f t="shared" si="1205"/>
        <v>0.55566822241793856</v>
      </c>
      <c r="AO208" s="98">
        <f t="shared" si="1206"/>
        <v>1.3976539874447949</v>
      </c>
      <c r="AP208" s="98">
        <f t="shared" si="1207"/>
        <v>-1.2559259078519001</v>
      </c>
      <c r="AQ208" s="98">
        <f t="shared" si="1208"/>
        <v>2.4155344300586337</v>
      </c>
      <c r="AR208" s="98">
        <f t="shared" si="1209"/>
        <v>-0.15630026437063338</v>
      </c>
      <c r="AS208" s="98">
        <f t="shared" si="1210"/>
        <v>-2.6900957928179854</v>
      </c>
      <c r="AT208" s="98">
        <f t="shared" si="1211"/>
        <v>1.0955881220721693</v>
      </c>
      <c r="AU208" s="98">
        <f t="shared" si="1212"/>
        <v>-1.3672650317222472</v>
      </c>
      <c r="AV208" s="98">
        <f t="shared" si="1213"/>
        <v>2.4861621315717888</v>
      </c>
      <c r="AW208" s="98">
        <f t="shared" si="1214"/>
        <v>8.8032426971533712E-2</v>
      </c>
      <c r="AX208" s="98">
        <f t="shared" si="1215"/>
        <v>-2.2798543407768674</v>
      </c>
      <c r="AY208" s="98">
        <f t="shared" si="1216"/>
        <v>1.6643775036234383</v>
      </c>
      <c r="AZ208" s="98">
        <f t="shared" si="1217"/>
        <v>-0.6468812486756802</v>
      </c>
      <c r="BA208" s="98">
        <f t="shared" si="1218"/>
        <v>-2.9316173423110654</v>
      </c>
      <c r="BB208" s="98">
        <f t="shared" si="1219"/>
        <v>1.0922448400527709</v>
      </c>
      <c r="BC208" s="98">
        <f t="shared" si="1220"/>
        <v>-1.1427165333196423</v>
      </c>
      <c r="BD208" s="98">
        <f t="shared" si="1221"/>
        <v>2.9288727874433724</v>
      </c>
      <c r="BE208" s="98">
        <f t="shared" si="1222"/>
        <v>0.7396973069423447</v>
      </c>
      <c r="BF208" s="98"/>
      <c r="BG208" s="98"/>
      <c r="BH208" s="98"/>
      <c r="BI208" s="98"/>
      <c r="BJ208" s="98"/>
      <c r="BK208" s="98"/>
      <c r="BL208" s="98"/>
      <c r="BM208" s="98"/>
      <c r="BN208" s="98"/>
      <c r="BO208" s="98"/>
      <c r="BP208" s="98"/>
      <c r="BQ208" s="98"/>
      <c r="BR208" s="98"/>
      <c r="BS208" s="98"/>
      <c r="BT208" s="98"/>
      <c r="BU208" s="98"/>
      <c r="BV208" s="98"/>
      <c r="BW208" s="98"/>
      <c r="BX208" s="98"/>
      <c r="BY208" s="98"/>
      <c r="BZ208" s="98"/>
      <c r="CA208" s="98"/>
      <c r="CB208" s="98"/>
      <c r="CC208" s="98"/>
      <c r="CD208" s="98"/>
      <c r="CE208" s="92"/>
      <c r="CF208" s="98"/>
      <c r="CG208" s="92"/>
      <c r="CH208" s="92"/>
      <c r="CI208" s="92"/>
      <c r="CJ208" s="92"/>
      <c r="CK208" s="92"/>
      <c r="CL208" s="92"/>
      <c r="CM208" s="92"/>
      <c r="CN208" s="92"/>
      <c r="CO208" s="92"/>
      <c r="CP208" s="92"/>
      <c r="CQ208" s="92"/>
      <c r="CR208" s="92"/>
      <c r="CS208" s="92"/>
      <c r="CT208" s="92"/>
      <c r="CU208" s="92"/>
      <c r="CV208" s="92"/>
      <c r="CW208" s="92"/>
      <c r="CX208" s="92"/>
      <c r="CY208" s="92"/>
      <c r="CZ208" s="92"/>
      <c r="DA208" s="92"/>
      <c r="DB208" s="92"/>
      <c r="DC208" s="92"/>
      <c r="DD208" s="92"/>
      <c r="DE208" s="92"/>
      <c r="DF208" s="92"/>
      <c r="DG208" s="92"/>
      <c r="DH208" s="92"/>
      <c r="DI208" s="92"/>
      <c r="DJ208" s="92"/>
      <c r="DK208" s="92"/>
      <c r="DL208" s="92"/>
      <c r="DM208" s="92"/>
      <c r="DN208" s="92"/>
      <c r="DO208" s="92"/>
      <c r="DP208" s="92"/>
      <c r="DQ208" s="92"/>
      <c r="DR208" s="92"/>
      <c r="DS208" s="92"/>
      <c r="DT208" s="92"/>
      <c r="DU208" s="92"/>
      <c r="DV208" s="92"/>
      <c r="DW208" s="92"/>
      <c r="DX208" s="92"/>
      <c r="DY208" s="92"/>
      <c r="DZ208" s="92"/>
      <c r="EA208" s="92"/>
      <c r="EB208" s="92"/>
      <c r="EC208" s="92"/>
      <c r="ED208" s="92"/>
      <c r="EE208" s="92"/>
      <c r="EF208" s="92"/>
      <c r="EG208" s="92"/>
      <c r="EH208" s="92"/>
      <c r="EI208" s="92"/>
      <c r="EJ208" s="92"/>
      <c r="EK208" s="92"/>
      <c r="EL208" s="92"/>
      <c r="EM208" s="92"/>
      <c r="EN208" s="92"/>
      <c r="EO208" s="92"/>
      <c r="EP208" s="92"/>
      <c r="EU208" s="94"/>
      <c r="EV208" s="94"/>
      <c r="EW208" s="94"/>
      <c r="EX208" s="94">
        <v>10</v>
      </c>
      <c r="EY208" s="99">
        <f t="shared" si="1223"/>
        <v>7.7985861060437575E-2</v>
      </c>
      <c r="EZ208" s="99">
        <f t="shared" si="1224"/>
        <v>0.16977469720760474</v>
      </c>
      <c r="FA208" s="99">
        <f t="shared" si="1225"/>
        <v>1.7751175111995752</v>
      </c>
      <c r="FB208" s="99">
        <f t="shared" si="1226"/>
        <v>-1.8037378147096812</v>
      </c>
      <c r="FC208" s="99">
        <f t="shared" si="1227"/>
        <v>2.6473733811963496</v>
      </c>
      <c r="FD208" s="99">
        <f t="shared" si="1228"/>
        <v>1.1099524345543657</v>
      </c>
      <c r="FE208" s="99">
        <f t="shared" si="1229"/>
        <v>-0.80920463471467763</v>
      </c>
      <c r="FF208" s="99">
        <f t="shared" si="1230"/>
        <v>-2.3554113239743768</v>
      </c>
      <c r="FG208" s="99">
        <f t="shared" si="1231"/>
        <v>2.6346057524912196</v>
      </c>
      <c r="FH208" s="99">
        <f t="shared" si="1232"/>
        <v>1.5569000158751978</v>
      </c>
      <c r="FI208" s="99">
        <f t="shared" si="1233"/>
        <v>0.64649160365551461</v>
      </c>
      <c r="FJ208" s="99">
        <f t="shared" si="1234"/>
        <v>-3.7852457037248724E-2</v>
      </c>
      <c r="FK208" s="99">
        <f t="shared" si="1235"/>
        <v>-0.52760798045294233</v>
      </c>
      <c r="FL208" s="99">
        <f t="shared" si="1236"/>
        <v>-0.80966537289203888</v>
      </c>
      <c r="FM208" s="99">
        <f t="shared" si="1237"/>
        <v>-0.91755970198129178</v>
      </c>
      <c r="FN208" s="99">
        <f t="shared" si="1238"/>
        <v>-0.84728661359771729</v>
      </c>
      <c r="FO208" s="99">
        <f t="shared" si="1239"/>
        <v>-0.71267844937078706</v>
      </c>
      <c r="FP208" s="99">
        <f t="shared" si="1240"/>
        <v>-0.70509885873752354</v>
      </c>
      <c r="FQ208" s="99">
        <f t="shared" si="1241"/>
        <v>-0.70509885873752354</v>
      </c>
      <c r="FR208" s="99">
        <f t="shared" si="1242"/>
        <v>-0.50914789580320707</v>
      </c>
      <c r="FS208" s="99">
        <f t="shared" si="1243"/>
        <v>-0.40860100584950837</v>
      </c>
      <c r="FT208" s="99">
        <f t="shared" si="1244"/>
        <v>-0.29486760109017579</v>
      </c>
      <c r="FU208" s="99">
        <f t="shared" si="1245"/>
        <v>-0.1647117915355906</v>
      </c>
      <c r="FV208" s="99">
        <f t="shared" si="1246"/>
        <v>-1.6885803314726774E-2</v>
      </c>
      <c r="FW208" s="99">
        <f t="shared" si="1247"/>
        <v>0.14879839997354152</v>
      </c>
      <c r="FX208" s="99">
        <f t="shared" si="1248"/>
        <v>0.33196682490791102</v>
      </c>
      <c r="FY208" s="99">
        <f t="shared" si="1249"/>
        <v>0.53195491103291503</v>
      </c>
      <c r="FZ208" s="99">
        <f t="shared" si="1250"/>
        <v>0.74795852404098884</v>
      </c>
      <c r="GA208" s="99">
        <f t="shared" si="1251"/>
        <v>0.97911915379266334</v>
      </c>
      <c r="GB208" s="99">
        <f t="shared" si="1252"/>
        <v>1.224572211701809</v>
      </c>
      <c r="GC208" s="99">
        <f t="shared" si="1253"/>
        <v>1.4834741387423309</v>
      </c>
      <c r="GD208" s="99">
        <f t="shared" si="1254"/>
        <v>1.7550171148845912</v>
      </c>
      <c r="GE208" s="99">
        <f t="shared" si="1255"/>
        <v>2.0384364196673479</v>
      </c>
      <c r="GF208" s="99">
        <f t="shared" si="1256"/>
        <v>2.3330134120061463</v>
      </c>
      <c r="GG208" s="99">
        <f t="shared" si="1257"/>
        <v>2.6380759076268379</v>
      </c>
      <c r="GH208" s="99">
        <f t="shared" si="1258"/>
        <v>2.9529970359227273</v>
      </c>
      <c r="GI208" s="99">
        <f t="shared" si="1259"/>
        <v>1.052278259440661</v>
      </c>
      <c r="GJ208" s="99">
        <f t="shared" si="1260"/>
        <v>2.7550243836525183</v>
      </c>
      <c r="GK208" s="99">
        <f t="shared" si="1261"/>
        <v>-2.5448128132694752</v>
      </c>
      <c r="GL208" s="99">
        <f t="shared" si="1262"/>
        <v>-1.4787674894149159</v>
      </c>
      <c r="GM208" s="99">
        <f t="shared" si="1263"/>
        <v>-0.3337661992984029</v>
      </c>
      <c r="GN208" s="99">
        <f t="shared" si="1264"/>
        <v>0.88663256516102706</v>
      </c>
      <c r="GO208" s="99">
        <f t="shared" si="1265"/>
        <v>2.1790502894656028</v>
      </c>
      <c r="GP208" s="99">
        <f t="shared" si="1266"/>
        <v>-2.7429023838696693</v>
      </c>
      <c r="GQ208" s="99">
        <f t="shared" si="1267"/>
        <v>-1.3158914500695218</v>
      </c>
      <c r="GR208" s="99">
        <f t="shared" si="1268"/>
        <v>0.17402082790221726</v>
      </c>
      <c r="GS208" s="99">
        <f t="shared" si="1269"/>
        <v>1.7241090583500283</v>
      </c>
      <c r="GT208" s="99">
        <f t="shared" si="1270"/>
        <v>-2.9513940006855797</v>
      </c>
      <c r="GU208" s="99">
        <f t="shared" si="1271"/>
        <v>-1.2885641616207455</v>
      </c>
      <c r="GV208" s="99">
        <f t="shared" si="1272"/>
        <v>0.42709466499521948</v>
      </c>
      <c r="GW208" s="99">
        <f t="shared" si="1273"/>
        <v>2.1933843401577389</v>
      </c>
      <c r="GX208" s="99">
        <f t="shared" si="1274"/>
        <v>-2.2749651192909903</v>
      </c>
      <c r="GY208" s="99">
        <f t="shared" si="1275"/>
        <v>-0.41356094237011043</v>
      </c>
      <c r="GZ208" s="99">
        <f t="shared" si="1276"/>
        <v>1.4925342943382007</v>
      </c>
      <c r="HA208" s="99"/>
      <c r="HB208" s="99"/>
      <c r="HC208" s="99"/>
      <c r="HD208" s="99"/>
      <c r="HE208" s="99"/>
      <c r="HF208" s="99"/>
      <c r="HG208" s="99"/>
      <c r="HH208" s="99"/>
      <c r="HI208" s="99"/>
      <c r="HJ208" s="99"/>
      <c r="HK208" s="99"/>
      <c r="HL208" s="99"/>
      <c r="HM208" s="99"/>
      <c r="HN208" s="99"/>
      <c r="HO208" s="99"/>
      <c r="HP208" s="99"/>
      <c r="HQ208" s="99"/>
      <c r="HR208" s="99"/>
      <c r="HS208" s="99"/>
      <c r="HT208" s="99"/>
      <c r="HU208" s="99"/>
      <c r="HV208" s="99"/>
      <c r="HW208" s="99"/>
      <c r="HX208" s="99"/>
      <c r="HY208" s="99"/>
      <c r="HZ208" s="99"/>
      <c r="IA208" s="99"/>
      <c r="IB208" s="94"/>
      <c r="IC208" s="99"/>
      <c r="ID208" s="94"/>
      <c r="IE208" s="94"/>
      <c r="IF208" s="94"/>
      <c r="IG208" s="94"/>
      <c r="IH208" s="94"/>
      <c r="II208" s="94"/>
      <c r="IJ208" s="94"/>
      <c r="IK208" s="94"/>
      <c r="IL208" s="94"/>
      <c r="IM208" s="94"/>
      <c r="IN208" s="94"/>
      <c r="IO208" s="94"/>
      <c r="IP208" s="94"/>
      <c r="IQ208" s="94"/>
      <c r="IR208" s="94"/>
      <c r="IS208" s="94"/>
      <c r="IT208" s="94"/>
      <c r="IU208" s="94"/>
      <c r="IV208" s="94"/>
      <c r="IW208" s="94"/>
      <c r="IX208" s="94"/>
      <c r="IY208" s="94"/>
      <c r="IZ208" s="94"/>
      <c r="JA208" s="94"/>
      <c r="JB208" s="94"/>
      <c r="JC208" s="94"/>
      <c r="JD208" s="94"/>
      <c r="JE208" s="94"/>
      <c r="JF208" s="94"/>
      <c r="JG208" s="94"/>
      <c r="JH208" s="94"/>
      <c r="JI208" s="94"/>
      <c r="JJ208" s="94"/>
      <c r="JK208" s="94"/>
      <c r="JL208" s="94"/>
      <c r="JM208" s="94"/>
      <c r="JN208" s="94"/>
      <c r="JO208" s="94"/>
      <c r="JP208" s="94"/>
      <c r="JQ208" s="94"/>
      <c r="JR208" s="94"/>
      <c r="JS208" s="94"/>
      <c r="JT208" s="94"/>
      <c r="JU208" s="94"/>
      <c r="JV208" s="94"/>
      <c r="JW208" s="94"/>
      <c r="JX208" s="94"/>
      <c r="JY208" s="94"/>
      <c r="JZ208" s="94"/>
      <c r="KA208" s="94"/>
      <c r="KH208" s="96">
        <v>10</v>
      </c>
      <c r="KI208" s="100">
        <f t="shared" si="1277"/>
        <v>-0.98896481840005934</v>
      </c>
      <c r="KJ208" s="100">
        <f t="shared" si="1278"/>
        <v>-2.2741682743153566</v>
      </c>
      <c r="KK208" s="100">
        <f t="shared" si="1279"/>
        <v>-2.9764530454909401</v>
      </c>
      <c r="KL208" s="100">
        <f t="shared" si="1280"/>
        <v>1.9633310867994342</v>
      </c>
      <c r="KM208" s="100">
        <f t="shared" si="1281"/>
        <v>-2.3531433038620846</v>
      </c>
      <c r="KN208" s="100">
        <f t="shared" si="1282"/>
        <v>-0.22454046004599995</v>
      </c>
      <c r="KO208" s="100">
        <f t="shared" si="1283"/>
        <v>2.176136384414272</v>
      </c>
      <c r="KP208" s="100">
        <f t="shared" si="1284"/>
        <v>-0.59683305716279123</v>
      </c>
      <c r="KQ208" s="100">
        <f t="shared" si="1285"/>
        <v>-1.3553471191212991</v>
      </c>
      <c r="KR208" s="100">
        <f t="shared" si="1286"/>
        <v>2.6967091816712627</v>
      </c>
      <c r="KS208" s="100">
        <f t="shared" si="1287"/>
        <v>0.96741804828412592</v>
      </c>
      <c r="KT208" s="100">
        <f t="shared" si="1288"/>
        <v>-0.46863430906885406</v>
      </c>
      <c r="KU208" s="100">
        <f t="shared" si="1289"/>
        <v>-1.4811680344084537</v>
      </c>
      <c r="KV208" s="100">
        <f t="shared" si="1290"/>
        <v>-2.0595849239475044</v>
      </c>
      <c r="KW208" s="100">
        <f t="shared" si="1291"/>
        <v>-2.1723245226431538</v>
      </c>
      <c r="KX208" s="100">
        <f t="shared" si="1292"/>
        <v>-2.2873830300593001</v>
      </c>
      <c r="KY208" s="100">
        <f t="shared" si="1293"/>
        <v>-2.8054227449988134</v>
      </c>
      <c r="KZ208" s="100">
        <f t="shared" si="1294"/>
        <v>-2.9993377187525248</v>
      </c>
      <c r="LA208" s="100">
        <f t="shared" si="1295"/>
        <v>-2.9993377187525248</v>
      </c>
      <c r="LB208" s="100">
        <f t="shared" si="1296"/>
        <v>-2.9882641680018582</v>
      </c>
      <c r="LC208" s="100">
        <f t="shared" si="1297"/>
        <v>-2.891275600365423</v>
      </c>
      <c r="LD208" s="100">
        <f t="shared" si="1298"/>
        <v>-2.7348149876470353</v>
      </c>
      <c r="LE208" s="100">
        <f t="shared" si="1299"/>
        <v>-2.5217328674489679</v>
      </c>
      <c r="LF208" s="100">
        <f t="shared" si="1300"/>
        <v>-2.2549793515229446</v>
      </c>
      <c r="LG208" s="100">
        <f t="shared" si="1301"/>
        <v>-1.9372134863130324</v>
      </c>
      <c r="LH208" s="100">
        <f t="shared" si="1302"/>
        <v>-1.5705811466189155</v>
      </c>
      <c r="LI208" s="100">
        <f t="shared" si="1303"/>
        <v>-1.1565403929262799</v>
      </c>
      <c r="LJ208" s="100">
        <f t="shared" si="1304"/>
        <v>-0.69567499587859061</v>
      </c>
      <c r="LK208" s="100">
        <f t="shared" si="1305"/>
        <v>-0.18746782775126142</v>
      </c>
      <c r="LL208" s="100">
        <f t="shared" si="1306"/>
        <v>0.36995113187970763</v>
      </c>
      <c r="LM208" s="100">
        <f t="shared" si="1307"/>
        <v>0.97995181954135324</v>
      </c>
      <c r="LN208" s="100">
        <f t="shared" si="1308"/>
        <v>1.6470149173859423</v>
      </c>
      <c r="LO208" s="100">
        <f t="shared" si="1309"/>
        <v>2.3748075743733286</v>
      </c>
      <c r="LP208" s="100">
        <f t="shared" si="1310"/>
        <v>-3.1216866448507128</v>
      </c>
      <c r="LQ208" s="100">
        <f t="shared" si="1311"/>
        <v>-2.2894616399161971</v>
      </c>
      <c r="LR208" s="100">
        <f t="shared" si="1312"/>
        <v>-1.436407271648243</v>
      </c>
      <c r="LS208" s="100">
        <f t="shared" si="1313"/>
        <v>1.7892053676454973</v>
      </c>
      <c r="LT208" s="100">
        <f t="shared" si="1314"/>
        <v>-0.85668146366269049</v>
      </c>
      <c r="LU208" s="100">
        <f t="shared" si="1315"/>
        <v>1.1530720667007377</v>
      </c>
      <c r="LV208" s="100">
        <f t="shared" si="1316"/>
        <v>-2.9732556401440839</v>
      </c>
      <c r="LW208" s="100">
        <f t="shared" si="1317"/>
        <v>-0.66903489772149227</v>
      </c>
      <c r="LX208" s="100">
        <f t="shared" si="1318"/>
        <v>1.7794030572965502</v>
      </c>
      <c r="LY208" s="100">
        <f t="shared" si="1319"/>
        <v>-1.9156869398523944</v>
      </c>
      <c r="LZ208" s="100">
        <f t="shared" si="1320"/>
        <v>0.80694119198243019</v>
      </c>
      <c r="MA208" s="100">
        <f t="shared" si="1321"/>
        <v>-2.6243796990151607</v>
      </c>
      <c r="MB208" s="100">
        <f t="shared" si="1322"/>
        <v>0.35144389234981116</v>
      </c>
      <c r="MC208" s="100">
        <f t="shared" si="1323"/>
        <v>-2.8371209824702923</v>
      </c>
      <c r="MD208" s="100">
        <f t="shared" si="1324"/>
        <v>0.37129506307552573</v>
      </c>
      <c r="ME208" s="100">
        <f t="shared" si="1325"/>
        <v>-2.5944988481236315</v>
      </c>
      <c r="MF208" s="100">
        <f t="shared" si="1326"/>
        <v>0.82723335033638112</v>
      </c>
      <c r="MG208" s="100">
        <f t="shared" si="1327"/>
        <v>-1.9343322444160702</v>
      </c>
      <c r="MH208" s="100">
        <f t="shared" si="1328"/>
        <v>1.6828923342143403</v>
      </c>
      <c r="MI208" s="100">
        <f t="shared" si="1329"/>
        <v>-0.89159091328442652</v>
      </c>
      <c r="MJ208" s="100">
        <f t="shared" si="1330"/>
        <v>2.9045967037664946</v>
      </c>
      <c r="MK208" s="100"/>
      <c r="ML208" s="100"/>
      <c r="MM208" s="100"/>
      <c r="MN208" s="100"/>
      <c r="MO208" s="100"/>
      <c r="MP208" s="100"/>
      <c r="MQ208" s="100"/>
      <c r="MR208" s="100"/>
      <c r="MS208" s="100"/>
      <c r="MT208" s="100"/>
      <c r="MU208" s="100"/>
      <c r="MV208" s="100"/>
      <c r="MW208" s="100"/>
      <c r="MX208" s="100"/>
      <c r="MY208" s="100"/>
      <c r="MZ208" s="100"/>
      <c r="NA208" s="100"/>
      <c r="NB208" s="100"/>
      <c r="NC208" s="100"/>
      <c r="ND208" s="100"/>
      <c r="NE208" s="100"/>
      <c r="NF208" s="100"/>
      <c r="NG208" s="100"/>
      <c r="NH208" s="100"/>
      <c r="NI208" s="100"/>
      <c r="NJ208" s="100"/>
      <c r="NK208" s="100"/>
      <c r="NM208" s="100"/>
    </row>
    <row r="209" spans="1:377" x14ac:dyDescent="0.2">
      <c r="A209" s="92"/>
      <c r="B209" s="92"/>
      <c r="C209" s="92">
        <v>11</v>
      </c>
      <c r="D209" s="98">
        <f t="shared" si="1169"/>
        <v>-2.5884788679377841</v>
      </c>
      <c r="E209" s="98">
        <f t="shared" si="1170"/>
        <v>2.948359923408443</v>
      </c>
      <c r="F209" s="98">
        <f t="shared" si="1171"/>
        <v>-2.4915117824288147</v>
      </c>
      <c r="G209" s="98">
        <f t="shared" si="1172"/>
        <v>-1.132661678306913</v>
      </c>
      <c r="H209" s="98">
        <f t="shared" si="1173"/>
        <v>0.8094268097312366</v>
      </c>
      <c r="I209" s="98">
        <f t="shared" si="1174"/>
        <v>-2.7495666088269508</v>
      </c>
      <c r="J209" s="98">
        <f t="shared" si="1175"/>
        <v>0.25716645800124227</v>
      </c>
      <c r="K209" s="98">
        <f t="shared" si="1176"/>
        <v>2.8916692766181424</v>
      </c>
      <c r="L209" s="98">
        <f t="shared" si="1177"/>
        <v>-0.81338445191606257</v>
      </c>
      <c r="M209" s="98">
        <f t="shared" si="1178"/>
        <v>1.82637074700326</v>
      </c>
      <c r="N209" s="98">
        <f t="shared" si="1179"/>
        <v>-1.7456407562587273</v>
      </c>
      <c r="O209" s="98">
        <f t="shared" si="1180"/>
        <v>1.0320566273871303</v>
      </c>
      <c r="P209" s="98">
        <f t="shared" si="1181"/>
        <v>-2.4146180580332968</v>
      </c>
      <c r="Q209" s="98">
        <f t="shared" si="1182"/>
        <v>0.47310108415095009</v>
      </c>
      <c r="R209" s="98">
        <f t="shared" si="1183"/>
        <v>-2.8779236067654912</v>
      </c>
      <c r="S209" s="98">
        <f t="shared" si="1184"/>
        <v>9.2858567075897847E-2</v>
      </c>
      <c r="T209" s="98">
        <f t="shared" si="1185"/>
        <v>3.0973156632975845</v>
      </c>
      <c r="U209" s="98">
        <f t="shared" si="1186"/>
        <v>-0.15193006103907028</v>
      </c>
      <c r="V209" s="98">
        <f t="shared" si="1187"/>
        <v>-0.15193006103907028</v>
      </c>
      <c r="W209" s="98">
        <f t="shared" si="1188"/>
        <v>-0.16181188540935421</v>
      </c>
      <c r="X209" s="98">
        <f t="shared" si="1189"/>
        <v>-0.14070808019537726</v>
      </c>
      <c r="Y209" s="98">
        <f t="shared" si="1190"/>
        <v>-0.10433002583018583</v>
      </c>
      <c r="Z209" s="98">
        <f t="shared" si="1191"/>
        <v>-5.4021647914249779E-2</v>
      </c>
      <c r="AA209" s="98">
        <f t="shared" si="1192"/>
        <v>9.0229286949569439E-3</v>
      </c>
      <c r="AB209" s="98">
        <f t="shared" si="1193"/>
        <v>8.3739716814915557E-2</v>
      </c>
      <c r="AC209" s="98">
        <f t="shared" si="1194"/>
        <v>0.16917807023247808</v>
      </c>
      <c r="AD209" s="98">
        <f t="shared" si="1195"/>
        <v>0.26448632019788354</v>
      </c>
      <c r="AE209" s="98">
        <f t="shared" si="1196"/>
        <v>0.36889947095451969</v>
      </c>
      <c r="AF209" s="98">
        <f t="shared" si="1197"/>
        <v>0.48172863594556903</v>
      </c>
      <c r="AG209" s="98">
        <f t="shared" si="1198"/>
        <v>0.602351946090944</v>
      </c>
      <c r="AH209" s="98">
        <f t="shared" si="1199"/>
        <v>0.73020670451172032</v>
      </c>
      <c r="AI209" s="98">
        <f t="shared" si="1200"/>
        <v>0.86478259855771844</v>
      </c>
      <c r="AJ209" s="98">
        <f t="shared" si="1201"/>
        <v>1.0056158106414892</v>
      </c>
      <c r="AK209" s="98">
        <f t="shared" si="1202"/>
        <v>1.1522838949728331</v>
      </c>
      <c r="AL209" s="98">
        <f t="shared" si="1203"/>
        <v>1.3044013085995034</v>
      </c>
      <c r="AM209" s="98">
        <f t="shared" si="1204"/>
        <v>1.461615502884104</v>
      </c>
      <c r="AN209" s="98">
        <f t="shared" si="1205"/>
        <v>0.51268655042217481</v>
      </c>
      <c r="AO209" s="98">
        <f t="shared" si="1206"/>
        <v>1.3681872881162689</v>
      </c>
      <c r="AP209" s="98">
        <f t="shared" si="1207"/>
        <v>-1.2790354544444755</v>
      </c>
      <c r="AQ209" s="98">
        <f t="shared" si="1208"/>
        <v>2.3985362099717449</v>
      </c>
      <c r="AR209" s="98">
        <f t="shared" si="1209"/>
        <v>-0.16741905652152111</v>
      </c>
      <c r="AS209" s="98">
        <f t="shared" si="1210"/>
        <v>-2.6955543621020022</v>
      </c>
      <c r="AT209" s="98">
        <f t="shared" si="1211"/>
        <v>1.095582197646128</v>
      </c>
      <c r="AU209" s="98">
        <f t="shared" si="1212"/>
        <v>-1.3620151923126953</v>
      </c>
      <c r="AV209" s="98">
        <f t="shared" si="1213"/>
        <v>2.4964807328480281</v>
      </c>
      <c r="AW209" s="98">
        <f t="shared" si="1214"/>
        <v>0.10324194247790017</v>
      </c>
      <c r="AX209" s="98">
        <f t="shared" si="1215"/>
        <v>-2.2599232508027418</v>
      </c>
      <c r="AY209" s="98">
        <f t="shared" si="1216"/>
        <v>1.6888687560537041</v>
      </c>
      <c r="AZ209" s="98">
        <f t="shared" si="1217"/>
        <v>-0.61798384145145879</v>
      </c>
      <c r="BA209" s="98">
        <f t="shared" si="1218"/>
        <v>-2.8984608581050253</v>
      </c>
      <c r="BB209" s="98">
        <f t="shared" si="1219"/>
        <v>1.1295198212598636</v>
      </c>
      <c r="BC209" s="98">
        <f t="shared" si="1220"/>
        <v>-1.1014575321166635</v>
      </c>
      <c r="BD209" s="98">
        <f t="shared" si="1221"/>
        <v>2.9739870724775033</v>
      </c>
      <c r="BE209" s="98">
        <f t="shared" si="1222"/>
        <v>0.78854354732893661</v>
      </c>
      <c r="BF209" s="98"/>
      <c r="BG209" s="98"/>
      <c r="BH209" s="98"/>
      <c r="BI209" s="98"/>
      <c r="BJ209" s="98"/>
      <c r="BK209" s="98"/>
      <c r="BL209" s="98"/>
      <c r="BM209" s="98"/>
      <c r="BN209" s="98"/>
      <c r="BO209" s="98"/>
      <c r="BP209" s="98"/>
      <c r="BQ209" s="98"/>
      <c r="BR209" s="98"/>
      <c r="BS209" s="98"/>
      <c r="BT209" s="98"/>
      <c r="BU209" s="98"/>
      <c r="BV209" s="98"/>
      <c r="BW209" s="98"/>
      <c r="BX209" s="98"/>
      <c r="BY209" s="98"/>
      <c r="BZ209" s="98"/>
      <c r="CA209" s="98"/>
      <c r="CB209" s="98"/>
      <c r="CC209" s="98"/>
      <c r="CD209" s="98"/>
      <c r="CE209" s="92"/>
      <c r="CF209" s="98"/>
      <c r="CG209" s="92"/>
      <c r="CH209" s="92"/>
      <c r="CI209" s="92"/>
      <c r="CJ209" s="92"/>
      <c r="CK209" s="92"/>
      <c r="CL209" s="92"/>
      <c r="CM209" s="92"/>
      <c r="CN209" s="92"/>
      <c r="CO209" s="92"/>
      <c r="CP209" s="92"/>
      <c r="CQ209" s="92"/>
      <c r="CR209" s="92"/>
      <c r="CS209" s="92"/>
      <c r="CT209" s="92"/>
      <c r="CU209" s="92"/>
      <c r="CV209" s="92"/>
      <c r="CW209" s="92"/>
      <c r="CX209" s="92"/>
      <c r="CY209" s="92"/>
      <c r="CZ209" s="92"/>
      <c r="DA209" s="92"/>
      <c r="DB209" s="92"/>
      <c r="DC209" s="92"/>
      <c r="DD209" s="92"/>
      <c r="DE209" s="92"/>
      <c r="DF209" s="92"/>
      <c r="DG209" s="92"/>
      <c r="DH209" s="92"/>
      <c r="DI209" s="92"/>
      <c r="DJ209" s="92"/>
      <c r="DK209" s="92"/>
      <c r="DL209" s="92"/>
      <c r="DM209" s="92"/>
      <c r="DN209" s="92"/>
      <c r="DO209" s="92"/>
      <c r="DP209" s="92"/>
      <c r="DQ209" s="92"/>
      <c r="DR209" s="92"/>
      <c r="DS209" s="92"/>
      <c r="DT209" s="92"/>
      <c r="DU209" s="92"/>
      <c r="DV209" s="92"/>
      <c r="DW209" s="92"/>
      <c r="DX209" s="92"/>
      <c r="DY209" s="92"/>
      <c r="DZ209" s="92"/>
      <c r="EA209" s="92"/>
      <c r="EB209" s="92"/>
      <c r="EC209" s="92"/>
      <c r="ED209" s="92"/>
      <c r="EE209" s="92"/>
      <c r="EF209" s="92"/>
      <c r="EG209" s="92"/>
      <c r="EH209" s="92"/>
      <c r="EI209" s="92"/>
      <c r="EJ209" s="92"/>
      <c r="EK209" s="92"/>
      <c r="EL209" s="92"/>
      <c r="EM209" s="92"/>
      <c r="EN209" s="92"/>
      <c r="EO209" s="92"/>
      <c r="EP209" s="92"/>
      <c r="EU209" s="94"/>
      <c r="EV209" s="94"/>
      <c r="EW209" s="94"/>
      <c r="EX209" s="94">
        <v>11</v>
      </c>
      <c r="EY209" s="99">
        <f t="shared" si="1223"/>
        <v>-1.1905364699281236</v>
      </c>
      <c r="EZ209" s="99">
        <f t="shared" si="1224"/>
        <v>-1.2734525952981137</v>
      </c>
      <c r="FA209" s="99">
        <f t="shared" si="1225"/>
        <v>1.0028984762729116</v>
      </c>
      <c r="FB209" s="99">
        <f t="shared" si="1226"/>
        <v>-2.6413836110023166</v>
      </c>
      <c r="FC209" s="99">
        <f t="shared" si="1227"/>
        <v>1.1454220239993798</v>
      </c>
      <c r="FD209" s="99">
        <f t="shared" si="1228"/>
        <v>7.2276466099849154E-2</v>
      </c>
      <c r="FE209" s="99">
        <f t="shared" si="1229"/>
        <v>-1.4078179937605022</v>
      </c>
      <c r="FF209" s="99">
        <f t="shared" si="1230"/>
        <v>-2.7944043133557459</v>
      </c>
      <c r="FG209" s="99">
        <f t="shared" si="1231"/>
        <v>2.2357724537516077</v>
      </c>
      <c r="FH209" s="99">
        <f t="shared" si="1232"/>
        <v>1.1982704962173532</v>
      </c>
      <c r="FI209" s="99">
        <f t="shared" si="1233"/>
        <v>0.32205343632725847</v>
      </c>
      <c r="FJ209" s="99">
        <f t="shared" si="1234"/>
        <v>-0.35090118603552845</v>
      </c>
      <c r="FK209" s="99">
        <f t="shared" si="1235"/>
        <v>-0.8585334858573116</v>
      </c>
      <c r="FL209" s="99">
        <f t="shared" si="1236"/>
        <v>-1.2066516965220124</v>
      </c>
      <c r="FM209" s="99">
        <f t="shared" si="1237"/>
        <v>-1.4223245626713155</v>
      </c>
      <c r="FN209" s="99">
        <f t="shared" si="1238"/>
        <v>-1.4655602448493856</v>
      </c>
      <c r="FO209" s="99">
        <f t="shared" si="1239"/>
        <v>-1.3812906237351585</v>
      </c>
      <c r="FP209" s="99">
        <f t="shared" si="1240"/>
        <v>-1.3170444498063929</v>
      </c>
      <c r="FQ209" s="99">
        <f t="shared" si="1241"/>
        <v>-1.3170444498063929</v>
      </c>
      <c r="FR209" s="99">
        <f t="shared" si="1242"/>
        <v>-0.9539545056372607</v>
      </c>
      <c r="FS209" s="99">
        <f t="shared" si="1243"/>
        <v>-0.79441370425741653</v>
      </c>
      <c r="FT209" s="99">
        <f t="shared" si="1244"/>
        <v>-0.63540378830404531</v>
      </c>
      <c r="FU209" s="99">
        <f t="shared" si="1245"/>
        <v>-0.46988391807480506</v>
      </c>
      <c r="FV209" s="99">
        <f t="shared" si="1246"/>
        <v>-0.29375851476729353</v>
      </c>
      <c r="FW209" s="99">
        <f t="shared" si="1247"/>
        <v>-0.10487489832058547</v>
      </c>
      <c r="FX209" s="99">
        <f t="shared" si="1248"/>
        <v>9.7730554025210081E-2</v>
      </c>
      <c r="FY209" s="99">
        <f t="shared" si="1249"/>
        <v>0.31431346844364194</v>
      </c>
      <c r="FZ209" s="99">
        <f t="shared" si="1250"/>
        <v>0.54471479656628097</v>
      </c>
      <c r="GA209" s="99">
        <f t="shared" si="1251"/>
        <v>0.78853807725802727</v>
      </c>
      <c r="GB209" s="99">
        <f t="shared" si="1252"/>
        <v>1.0452568914055289</v>
      </c>
      <c r="GC209" s="99">
        <f t="shared" si="1253"/>
        <v>1.3142803431092032</v>
      </c>
      <c r="GD209" s="99">
        <f t="shared" si="1254"/>
        <v>1.5949930598306878</v>
      </c>
      <c r="GE209" s="99">
        <f t="shared" si="1255"/>
        <v>1.8867795294115193</v>
      </c>
      <c r="GF209" s="99">
        <f t="shared" si="1256"/>
        <v>2.1890386918104534</v>
      </c>
      <c r="GG209" s="99">
        <f t="shared" si="1257"/>
        <v>2.5011924068570304</v>
      </c>
      <c r="GH209" s="99">
        <f t="shared" si="1258"/>
        <v>2.8226900480863555</v>
      </c>
      <c r="GI209" s="99">
        <f t="shared" si="1259"/>
        <v>0.95517334755779393</v>
      </c>
      <c r="GJ209" s="99">
        <f t="shared" si="1260"/>
        <v>2.6910538424466068</v>
      </c>
      <c r="GK209" s="99">
        <f t="shared" si="1261"/>
        <v>-2.5940442812260938</v>
      </c>
      <c r="GL209" s="99">
        <f t="shared" si="1262"/>
        <v>-1.5142271211250815</v>
      </c>
      <c r="GM209" s="99">
        <f t="shared" si="1263"/>
        <v>-0.35629288231109224</v>
      </c>
      <c r="GN209" s="99">
        <f t="shared" si="1264"/>
        <v>0.87629805526907123</v>
      </c>
      <c r="GO209" s="99">
        <f t="shared" si="1265"/>
        <v>2.1802438664288415</v>
      </c>
      <c r="GP209" s="99">
        <f t="shared" si="1266"/>
        <v>-2.7307836831934456</v>
      </c>
      <c r="GQ209" s="99">
        <f t="shared" si="1267"/>
        <v>-1.2934010450282989</v>
      </c>
      <c r="GR209" s="99">
        <f t="shared" si="1268"/>
        <v>0.20637025604844136</v>
      </c>
      <c r="GS209" s="99">
        <f t="shared" si="1269"/>
        <v>1.7658387278972447</v>
      </c>
      <c r="GT209" s="99">
        <f t="shared" si="1270"/>
        <v>-2.9007343912470658</v>
      </c>
      <c r="GU209" s="99">
        <f t="shared" si="1271"/>
        <v>-1.2294008138858414</v>
      </c>
      <c r="GV209" s="99">
        <f t="shared" si="1272"/>
        <v>0.49435603937815586</v>
      </c>
      <c r="GW209" s="99">
        <f t="shared" si="1273"/>
        <v>2.2683554861943871</v>
      </c>
      <c r="GX209" s="99">
        <f t="shared" si="1274"/>
        <v>-2.1926575986644026</v>
      </c>
      <c r="GY209" s="99">
        <f t="shared" si="1275"/>
        <v>-0.32427785672868942</v>
      </c>
      <c r="GZ209" s="99">
        <f t="shared" si="1276"/>
        <v>1.5884426996363625</v>
      </c>
      <c r="HA209" s="99"/>
      <c r="HB209" s="99"/>
      <c r="HC209" s="99"/>
      <c r="HD209" s="99"/>
      <c r="HE209" s="99"/>
      <c r="HF209" s="99"/>
      <c r="HG209" s="99"/>
      <c r="HH209" s="99"/>
      <c r="HI209" s="99"/>
      <c r="HJ209" s="99"/>
      <c r="HK209" s="99"/>
      <c r="HL209" s="99"/>
      <c r="HM209" s="99"/>
      <c r="HN209" s="99"/>
      <c r="HO209" s="99"/>
      <c r="HP209" s="99"/>
      <c r="HQ209" s="99"/>
      <c r="HR209" s="99"/>
      <c r="HS209" s="99"/>
      <c r="HT209" s="99"/>
      <c r="HU209" s="99"/>
      <c r="HV209" s="99"/>
      <c r="HW209" s="99"/>
      <c r="HX209" s="99"/>
      <c r="HY209" s="99"/>
      <c r="HZ209" s="99"/>
      <c r="IA209" s="99"/>
      <c r="IB209" s="94"/>
      <c r="IC209" s="99"/>
      <c r="ID209" s="94"/>
      <c r="IE209" s="94"/>
      <c r="IF209" s="94"/>
      <c r="IG209" s="94"/>
      <c r="IH209" s="94"/>
      <c r="II209" s="94"/>
      <c r="IJ209" s="94"/>
      <c r="IK209" s="94"/>
      <c r="IL209" s="94"/>
      <c r="IM209" s="94"/>
      <c r="IN209" s="94"/>
      <c r="IO209" s="94"/>
      <c r="IP209" s="94"/>
      <c r="IQ209" s="94"/>
      <c r="IR209" s="94"/>
      <c r="IS209" s="94"/>
      <c r="IT209" s="94"/>
      <c r="IU209" s="94"/>
      <c r="IV209" s="94"/>
      <c r="IW209" s="94"/>
      <c r="IX209" s="94"/>
      <c r="IY209" s="94"/>
      <c r="IZ209" s="94"/>
      <c r="JA209" s="94"/>
      <c r="JB209" s="94"/>
      <c r="JC209" s="94"/>
      <c r="JD209" s="94"/>
      <c r="JE209" s="94"/>
      <c r="JF209" s="94"/>
      <c r="JG209" s="94"/>
      <c r="JH209" s="94"/>
      <c r="JI209" s="94"/>
      <c r="JJ209" s="94"/>
      <c r="JK209" s="94"/>
      <c r="JL209" s="94"/>
      <c r="JM209" s="94"/>
      <c r="JN209" s="94"/>
      <c r="JO209" s="94"/>
      <c r="JP209" s="94"/>
      <c r="JQ209" s="94"/>
      <c r="JR209" s="94"/>
      <c r="JS209" s="94"/>
      <c r="JT209" s="94"/>
      <c r="JU209" s="94"/>
      <c r="JV209" s="94"/>
      <c r="JW209" s="94"/>
      <c r="JX209" s="94"/>
      <c r="JY209" s="94"/>
      <c r="JZ209" s="94"/>
      <c r="KA209" s="94"/>
      <c r="KH209" s="96">
        <v>11</v>
      </c>
      <c r="KI209" s="100">
        <f t="shared" si="1277"/>
        <v>1.0421283088262867</v>
      </c>
      <c r="KJ209" s="100">
        <f t="shared" si="1278"/>
        <v>2.0521297989520138</v>
      </c>
      <c r="KK209" s="100">
        <f t="shared" si="1279"/>
        <v>-0.83527224368094766</v>
      </c>
      <c r="KL209" s="100">
        <f t="shared" si="1280"/>
        <v>0.75649371522979947</v>
      </c>
      <c r="KM209" s="100">
        <f t="shared" si="1281"/>
        <v>1.1411018399922439</v>
      </c>
      <c r="KN209" s="100">
        <f t="shared" si="1282"/>
        <v>-1.6318238615850755</v>
      </c>
      <c r="KO209" s="100">
        <f t="shared" si="1283"/>
        <v>1.2792274166005015</v>
      </c>
      <c r="KP209" s="100">
        <f t="shared" si="1284"/>
        <v>-1.8216148806638506</v>
      </c>
      <c r="KQ209" s="100">
        <f t="shared" si="1285"/>
        <v>2.3425848919515171</v>
      </c>
      <c r="KR209" s="100">
        <f t="shared" si="1286"/>
        <v>1.6744423282772611</v>
      </c>
      <c r="KS209" s="100">
        <f t="shared" si="1287"/>
        <v>0.31403878261980034</v>
      </c>
      <c r="KT209" s="100">
        <f t="shared" si="1288"/>
        <v>-1.035822108844624</v>
      </c>
      <c r="KU209" s="100">
        <f t="shared" si="1289"/>
        <v>-2.0920137958781897</v>
      </c>
      <c r="KV209" s="100">
        <f t="shared" si="1290"/>
        <v>-2.9289763769279884</v>
      </c>
      <c r="KW209" s="100">
        <f t="shared" si="1291"/>
        <v>2.955603198666362</v>
      </c>
      <c r="KX209" s="100">
        <f t="shared" si="1292"/>
        <v>2.8797394529256497</v>
      </c>
      <c r="KY209" s="100">
        <f t="shared" si="1293"/>
        <v>2.7691138438547576</v>
      </c>
      <c r="KZ209" s="100">
        <f t="shared" si="1294"/>
        <v>2.736382394217959</v>
      </c>
      <c r="LA209" s="100">
        <f t="shared" si="1295"/>
        <v>2.736382394217959</v>
      </c>
      <c r="LB209" s="100">
        <f t="shared" si="1296"/>
        <v>2.9004692879990657</v>
      </c>
      <c r="LC209" s="100">
        <f t="shared" si="1297"/>
        <v>3.0410553250780392</v>
      </c>
      <c r="LD209" s="100">
        <f t="shared" si="1298"/>
        <v>-3.0515581591919463</v>
      </c>
      <c r="LE209" s="100">
        <f t="shared" si="1299"/>
        <v>-2.8105065899198958</v>
      </c>
      <c r="LF209" s="100">
        <f t="shared" si="1300"/>
        <v>-2.5202296481910049</v>
      </c>
      <c r="LG209" s="100">
        <f t="shared" si="1301"/>
        <v>-2.1825510932759067</v>
      </c>
      <c r="LH209" s="100">
        <f t="shared" si="1302"/>
        <v>-1.7993256362871084</v>
      </c>
      <c r="LI209" s="100">
        <f t="shared" si="1303"/>
        <v>-1.3721623803874397</v>
      </c>
      <c r="LJ209" s="100">
        <f t="shared" si="1304"/>
        <v>-0.90226069164393874</v>
      </c>
      <c r="LK209" s="100">
        <f t="shared" si="1305"/>
        <v>-0.39029906928293789</v>
      </c>
      <c r="LL209" s="100">
        <f t="shared" si="1306"/>
        <v>0.16363514444794519</v>
      </c>
      <c r="LM209" s="100">
        <f t="shared" si="1307"/>
        <v>0.76004431754948076</v>
      </c>
      <c r="LN209" s="100">
        <f t="shared" si="1308"/>
        <v>1.3998563197328207</v>
      </c>
      <c r="LO209" s="100">
        <f t="shared" si="1309"/>
        <v>2.0839263045615</v>
      </c>
      <c r="LP209" s="100">
        <f t="shared" si="1310"/>
        <v>2.8119930321139681</v>
      </c>
      <c r="LQ209" s="100">
        <f t="shared" si="1311"/>
        <v>-2.7021033569200097</v>
      </c>
      <c r="LR209" s="100">
        <f t="shared" si="1312"/>
        <v>-1.8991326428989792</v>
      </c>
      <c r="LS209" s="100">
        <f t="shared" si="1313"/>
        <v>1.4406553523081709</v>
      </c>
      <c r="LT209" s="100">
        <f t="shared" si="1314"/>
        <v>-1.0308693483219824</v>
      </c>
      <c r="LU209" s="100">
        <f t="shared" si="1315"/>
        <v>1.0298106738456319</v>
      </c>
      <c r="LV209" s="100">
        <f t="shared" si="1316"/>
        <v>-3.0568224065504621</v>
      </c>
      <c r="LW209" s="100">
        <f t="shared" si="1317"/>
        <v>-0.7198899313542555</v>
      </c>
      <c r="LX209" s="100">
        <f t="shared" si="1318"/>
        <v>1.7564946703601354</v>
      </c>
      <c r="LY209" s="100">
        <f t="shared" si="1319"/>
        <v>-1.9141915139511811</v>
      </c>
      <c r="LZ209" s="100">
        <f t="shared" si="1320"/>
        <v>0.8299999300830293</v>
      </c>
      <c r="MA209" s="100">
        <f t="shared" si="1321"/>
        <v>-2.5821890447217939</v>
      </c>
      <c r="MB209" s="100">
        <f t="shared" si="1322"/>
        <v>0.41056416744684332</v>
      </c>
      <c r="MC209" s="100">
        <f t="shared" si="1323"/>
        <v>-2.7631660531512598</v>
      </c>
      <c r="MD209" s="100">
        <f t="shared" si="1324"/>
        <v>0.45800470513996316</v>
      </c>
      <c r="ME209" s="100">
        <f t="shared" si="1325"/>
        <v>-2.4971788143215981</v>
      </c>
      <c r="MF209" s="100">
        <f t="shared" si="1326"/>
        <v>0.93287768388111714</v>
      </c>
      <c r="MG209" s="100">
        <f t="shared" si="1327"/>
        <v>-1.822875343677357</v>
      </c>
      <c r="MH209" s="100">
        <f t="shared" si="1328"/>
        <v>1.7973261268692706</v>
      </c>
      <c r="MI209" s="100">
        <f t="shared" si="1329"/>
        <v>-0.77746118230686678</v>
      </c>
      <c r="MJ209" s="100">
        <f t="shared" si="1330"/>
        <v>3.0145417766718365</v>
      </c>
      <c r="MK209" s="100"/>
      <c r="ML209" s="100"/>
      <c r="MM209" s="100"/>
      <c r="MN209" s="100"/>
      <c r="MO209" s="100"/>
      <c r="MP209" s="100"/>
      <c r="MQ209" s="100"/>
      <c r="MR209" s="100"/>
      <c r="MS209" s="100"/>
      <c r="MT209" s="100"/>
      <c r="MU209" s="100"/>
      <c r="MV209" s="100"/>
      <c r="MW209" s="100"/>
      <c r="MX209" s="100"/>
      <c r="MY209" s="100"/>
      <c r="MZ209" s="100"/>
      <c r="NA209" s="100"/>
      <c r="NB209" s="100"/>
      <c r="NC209" s="100"/>
      <c r="ND209" s="100"/>
      <c r="NE209" s="100"/>
      <c r="NF209" s="100"/>
      <c r="NG209" s="100"/>
      <c r="NH209" s="100"/>
      <c r="NI209" s="100"/>
      <c r="NJ209" s="100"/>
      <c r="NK209" s="100"/>
      <c r="NM209" s="100"/>
    </row>
    <row r="210" spans="1:377" x14ac:dyDescent="0.2">
      <c r="A210" s="92"/>
      <c r="B210" s="92"/>
      <c r="C210" s="92">
        <v>12</v>
      </c>
      <c r="D210" s="98">
        <f t="shared" si="1169"/>
        <v>2.0189936222434688</v>
      </c>
      <c r="E210" s="98">
        <f t="shared" si="1170"/>
        <v>2.5235872338695327</v>
      </c>
      <c r="F210" s="98">
        <f t="shared" si="1171"/>
        <v>-2.8621695831869669</v>
      </c>
      <c r="G210" s="98">
        <f t="shared" si="1172"/>
        <v>-1.4660029004516282</v>
      </c>
      <c r="H210" s="98">
        <f t="shared" si="1173"/>
        <v>0.37100851587010691</v>
      </c>
      <c r="I210" s="98">
        <f t="shared" si="1174"/>
        <v>2.760729414545025</v>
      </c>
      <c r="J210" s="98">
        <f t="shared" si="1175"/>
        <v>-0.50092770232908268</v>
      </c>
      <c r="K210" s="98">
        <f t="shared" si="1176"/>
        <v>2.4018224768771885</v>
      </c>
      <c r="L210" s="98">
        <f t="shared" si="1177"/>
        <v>-1.1555301220676824</v>
      </c>
      <c r="M210" s="98">
        <f t="shared" si="1178"/>
        <v>1.5551041512712385</v>
      </c>
      <c r="N210" s="98">
        <f t="shared" si="1179"/>
        <v>-1.9748783119306235</v>
      </c>
      <c r="O210" s="98">
        <f t="shared" si="1180"/>
        <v>0.8314778814789805</v>
      </c>
      <c r="P210" s="98">
        <f t="shared" si="1181"/>
        <v>-2.5938478757198813</v>
      </c>
      <c r="Q210" s="98">
        <f t="shared" si="1182"/>
        <v>0.3107177060314798</v>
      </c>
      <c r="R210" s="98">
        <f t="shared" si="1183"/>
        <v>-3.0264840245602005</v>
      </c>
      <c r="S210" s="98">
        <f t="shared" si="1184"/>
        <v>-4.4042424194533213E-2</v>
      </c>
      <c r="T210" s="98">
        <f t="shared" si="1185"/>
        <v>2.970450477371974</v>
      </c>
      <c r="U210" s="98">
        <f t="shared" si="1186"/>
        <v>-0.27002288913267214</v>
      </c>
      <c r="V210" s="98">
        <f t="shared" si="1187"/>
        <v>-0.27002288913267214</v>
      </c>
      <c r="W210" s="98">
        <f t="shared" si="1188"/>
        <v>-0.26657463542319815</v>
      </c>
      <c r="X210" s="98">
        <f t="shared" si="1189"/>
        <v>-0.23965404959720954</v>
      </c>
      <c r="Y210" s="98">
        <f t="shared" si="1190"/>
        <v>-0.19792268672379185</v>
      </c>
      <c r="Z210" s="98">
        <f t="shared" si="1191"/>
        <v>-0.14266603704618869</v>
      </c>
      <c r="AA210" s="98">
        <f t="shared" si="1192"/>
        <v>-7.5030079727746099E-2</v>
      </c>
      <c r="AB210" s="98">
        <f t="shared" si="1193"/>
        <v>3.9613734075719734E-3</v>
      </c>
      <c r="AC210" s="98">
        <f t="shared" si="1194"/>
        <v>9.339157359687153E-2</v>
      </c>
      <c r="AD210" s="98">
        <f t="shared" si="1195"/>
        <v>0.19243773112277934</v>
      </c>
      <c r="AE210" s="98">
        <f t="shared" si="1196"/>
        <v>0.30035966480730553</v>
      </c>
      <c r="AF210" s="98">
        <f t="shared" si="1197"/>
        <v>0.41648997230108209</v>
      </c>
      <c r="AG210" s="98">
        <f t="shared" si="1198"/>
        <v>0.54022551135500307</v>
      </c>
      <c r="AH210" s="98">
        <f t="shared" si="1199"/>
        <v>0.6710200075951086</v>
      </c>
      <c r="AI210" s="98">
        <f t="shared" si="1200"/>
        <v>0.80837762896062026</v>
      </c>
      <c r="AJ210" s="98">
        <f t="shared" si="1201"/>
        <v>0.95184738952130798</v>
      </c>
      <c r="AK210" s="98">
        <f t="shared" si="1202"/>
        <v>1.1010182653543468</v>
      </c>
      <c r="AL210" s="98">
        <f t="shared" si="1203"/>
        <v>1.2555149224971651</v>
      </c>
      <c r="AM210" s="98">
        <f t="shared" si="1204"/>
        <v>1.4149939718660689</v>
      </c>
      <c r="AN210" s="98">
        <f t="shared" si="1205"/>
        <v>0.47854739162104276</v>
      </c>
      <c r="AO210" s="98">
        <f t="shared" si="1206"/>
        <v>1.347599426000712</v>
      </c>
      <c r="AP210" s="98">
        <f t="shared" si="1207"/>
        <v>-1.2932780691938592</v>
      </c>
      <c r="AQ210" s="98">
        <f t="shared" si="1208"/>
        <v>2.3903764842528346</v>
      </c>
      <c r="AR210" s="98">
        <f t="shared" si="1209"/>
        <v>-0.16974230404489488</v>
      </c>
      <c r="AS210" s="98">
        <f t="shared" si="1210"/>
        <v>-2.6922731945806886</v>
      </c>
      <c r="AT210" s="98">
        <f t="shared" si="1211"/>
        <v>1.1042487080157688</v>
      </c>
      <c r="AU210" s="98">
        <f t="shared" si="1212"/>
        <v>-1.3481705830030175</v>
      </c>
      <c r="AV210" s="98">
        <f t="shared" si="1213"/>
        <v>2.5153070195774645</v>
      </c>
      <c r="AW210" s="98">
        <f t="shared" si="1214"/>
        <v>0.12686342965525796</v>
      </c>
      <c r="AX210" s="98">
        <f t="shared" si="1215"/>
        <v>-2.2316838677203297</v>
      </c>
      <c r="AY210" s="98">
        <f t="shared" si="1216"/>
        <v>1.7215572189578647</v>
      </c>
      <c r="AZ210" s="98">
        <f t="shared" si="1217"/>
        <v>-0.58100723612837557</v>
      </c>
      <c r="BA210" s="98">
        <f t="shared" si="1218"/>
        <v>-2.8573497158721208</v>
      </c>
      <c r="BB210" s="98">
        <f t="shared" si="1219"/>
        <v>1.1746187339252112</v>
      </c>
      <c r="BC210" s="98">
        <f t="shared" si="1220"/>
        <v>-1.0525112228090869</v>
      </c>
      <c r="BD210" s="98">
        <f t="shared" si="1221"/>
        <v>3.0266463913938431</v>
      </c>
      <c r="BE210" s="98">
        <f t="shared" si="1222"/>
        <v>0.84478710499105025</v>
      </c>
      <c r="BF210" s="98"/>
      <c r="BG210" s="98"/>
      <c r="BH210" s="98"/>
      <c r="BI210" s="98"/>
      <c r="BJ210" s="98"/>
      <c r="BK210" s="98"/>
      <c r="BL210" s="98"/>
      <c r="BM210" s="98"/>
      <c r="BN210" s="98"/>
      <c r="BO210" s="98"/>
      <c r="BP210" s="98"/>
      <c r="BQ210" s="98"/>
      <c r="BR210" s="98"/>
      <c r="BS210" s="98"/>
      <c r="BT210" s="98"/>
      <c r="BU210" s="98"/>
      <c r="BV210" s="98"/>
      <c r="BW210" s="98"/>
      <c r="BX210" s="98"/>
      <c r="BY210" s="98"/>
      <c r="BZ210" s="98"/>
      <c r="CA210" s="98"/>
      <c r="CB210" s="98"/>
      <c r="CC210" s="98"/>
      <c r="CD210" s="98"/>
      <c r="CE210" s="92"/>
      <c r="CF210" s="98"/>
      <c r="CG210" s="92"/>
      <c r="CH210" s="92"/>
      <c r="CI210" s="92"/>
      <c r="CJ210" s="92"/>
      <c r="CK210" s="92"/>
      <c r="CL210" s="92"/>
      <c r="CM210" s="92"/>
      <c r="CN210" s="92"/>
      <c r="CO210" s="92"/>
      <c r="CP210" s="92"/>
      <c r="CQ210" s="92"/>
      <c r="CR210" s="92"/>
      <c r="CS210" s="92"/>
      <c r="CT210" s="92"/>
      <c r="CU210" s="92"/>
      <c r="CV210" s="92"/>
      <c r="CW210" s="92"/>
      <c r="CX210" s="92"/>
      <c r="CY210" s="92"/>
      <c r="CZ210" s="92"/>
      <c r="DA210" s="92"/>
      <c r="DB210" s="92"/>
      <c r="DC210" s="92"/>
      <c r="DD210" s="92"/>
      <c r="DE210" s="92"/>
      <c r="DF210" s="92"/>
      <c r="DG210" s="92"/>
      <c r="DH210" s="92"/>
      <c r="DI210" s="92"/>
      <c r="DJ210" s="92"/>
      <c r="DK210" s="92"/>
      <c r="DL210" s="92"/>
      <c r="DM210" s="92"/>
      <c r="DN210" s="92"/>
      <c r="DO210" s="92"/>
      <c r="DP210" s="92"/>
      <c r="DQ210" s="92"/>
      <c r="DR210" s="92"/>
      <c r="DS210" s="92"/>
      <c r="DT210" s="92"/>
      <c r="DU210" s="92"/>
      <c r="DV210" s="92"/>
      <c r="DW210" s="92"/>
      <c r="DX210" s="92"/>
      <c r="DY210" s="92"/>
      <c r="DZ210" s="92"/>
      <c r="EA210" s="92"/>
      <c r="EB210" s="92"/>
      <c r="EC210" s="92"/>
      <c r="ED210" s="92"/>
      <c r="EE210" s="92"/>
      <c r="EF210" s="92"/>
      <c r="EG210" s="92"/>
      <c r="EH210" s="92"/>
      <c r="EI210" s="92"/>
      <c r="EJ210" s="92"/>
      <c r="EK210" s="92"/>
      <c r="EL210" s="92"/>
      <c r="EM210" s="92"/>
      <c r="EN210" s="92"/>
      <c r="EO210" s="92"/>
      <c r="EP210" s="92"/>
      <c r="EU210" s="94"/>
      <c r="EV210" s="94"/>
      <c r="EW210" s="94"/>
      <c r="EX210" s="94">
        <v>12</v>
      </c>
      <c r="EY210" s="99">
        <f t="shared" si="1223"/>
        <v>2.1797175626737877</v>
      </c>
      <c r="EZ210" s="99">
        <f t="shared" si="1224"/>
        <v>3.0070762236699924</v>
      </c>
      <c r="FA210" s="99">
        <f t="shared" si="1225"/>
        <v>8.7825249217402104E-2</v>
      </c>
      <c r="FB210" s="99">
        <f t="shared" si="1226"/>
        <v>2.9629120943352398</v>
      </c>
      <c r="FC210" s="99">
        <f t="shared" si="1227"/>
        <v>0.29187549955993869</v>
      </c>
      <c r="FD210" s="99">
        <f t="shared" si="1228"/>
        <v>-1.4727207579269617</v>
      </c>
      <c r="FE210" s="99">
        <f t="shared" si="1229"/>
        <v>-2.1567403877400739</v>
      </c>
      <c r="FF210" s="99">
        <f t="shared" si="1230"/>
        <v>2.9995293139126917</v>
      </c>
      <c r="FG210" s="99">
        <f t="shared" si="1231"/>
        <v>1.8443984812592682</v>
      </c>
      <c r="FH210" s="99">
        <f t="shared" si="1232"/>
        <v>0.86177157743324839</v>
      </c>
      <c r="FI210" s="99">
        <f t="shared" si="1233"/>
        <v>2.854980202893596E-2</v>
      </c>
      <c r="FJ210" s="99">
        <f t="shared" si="1234"/>
        <v>-0.6216633374294791</v>
      </c>
      <c r="FK210" s="99">
        <f t="shared" si="1235"/>
        <v>-1.123550607612841</v>
      </c>
      <c r="FL210" s="99">
        <f t="shared" si="1236"/>
        <v>-1.4885054855439863</v>
      </c>
      <c r="FM210" s="99">
        <f t="shared" si="1237"/>
        <v>-1.7398426085855152</v>
      </c>
      <c r="FN210" s="99">
        <f t="shared" si="1238"/>
        <v>-1.8498158298039831</v>
      </c>
      <c r="FO210" s="99">
        <f t="shared" si="1239"/>
        <v>-1.8521681544765365</v>
      </c>
      <c r="FP210" s="99">
        <f t="shared" si="1240"/>
        <v>-1.8096182774157301</v>
      </c>
      <c r="FQ210" s="99">
        <f t="shared" si="1241"/>
        <v>-1.8096182774157301</v>
      </c>
      <c r="FR210" s="99">
        <f t="shared" si="1242"/>
        <v>-1.3736354347594426</v>
      </c>
      <c r="FS210" s="99">
        <f t="shared" si="1243"/>
        <v>-1.1656251325949354</v>
      </c>
      <c r="FT210" s="99">
        <f t="shared" si="1244"/>
        <v>-0.96388525819016779</v>
      </c>
      <c r="FU210" s="99">
        <f t="shared" si="1245"/>
        <v>-0.76268632492468014</v>
      </c>
      <c r="FV210" s="99">
        <f t="shared" si="1246"/>
        <v>-0.55710664577717084</v>
      </c>
      <c r="FW210" s="99">
        <f t="shared" si="1247"/>
        <v>-0.34376291088861588</v>
      </c>
      <c r="FX210" s="99">
        <f t="shared" si="1248"/>
        <v>-0.12059245393311162</v>
      </c>
      <c r="FY210" s="99">
        <f t="shared" si="1249"/>
        <v>0.11352454612011779</v>
      </c>
      <c r="FZ210" s="99">
        <f t="shared" si="1250"/>
        <v>0.35908129293453522</v>
      </c>
      <c r="GA210" s="99">
        <f t="shared" si="1251"/>
        <v>0.61616895882750533</v>
      </c>
      <c r="GB210" s="99">
        <f t="shared" si="1252"/>
        <v>0.88462713129457471</v>
      </c>
      <c r="GC210" s="99">
        <f t="shared" si="1253"/>
        <v>1.1641423856135324</v>
      </c>
      <c r="GD210" s="99">
        <f t="shared" si="1254"/>
        <v>1.4543123588825304</v>
      </c>
      <c r="GE210" s="99">
        <f t="shared" si="1255"/>
        <v>1.7546872725115168</v>
      </c>
      <c r="GF210" s="99">
        <f t="shared" si="1256"/>
        <v>2.0647967587464731</v>
      </c>
      <c r="GG210" s="99">
        <f t="shared" si="1257"/>
        <v>2.3841670825928865</v>
      </c>
      <c r="GH210" s="99">
        <f t="shared" si="1258"/>
        <v>2.7123320551162133</v>
      </c>
      <c r="GI210" s="99">
        <f t="shared" si="1259"/>
        <v>0.87860683162438324</v>
      </c>
      <c r="GJ210" s="99">
        <f t="shared" si="1260"/>
        <v>2.6474660255464117</v>
      </c>
      <c r="GK210" s="99">
        <f t="shared" si="1261"/>
        <v>-2.6231422617211644</v>
      </c>
      <c r="GL210" s="99">
        <f t="shared" si="1262"/>
        <v>-1.5298862833726958</v>
      </c>
      <c r="GM210" s="99">
        <f t="shared" si="1263"/>
        <v>-0.35942356460399999</v>
      </c>
      <c r="GN210" s="99">
        <f t="shared" si="1264"/>
        <v>0.88489103939069469</v>
      </c>
      <c r="GO210" s="99">
        <f t="shared" si="1265"/>
        <v>2.1998364724690647</v>
      </c>
      <c r="GP210" s="99">
        <f t="shared" si="1266"/>
        <v>-2.7008526563320658</v>
      </c>
      <c r="GQ210" s="99">
        <f t="shared" si="1267"/>
        <v>-1.2537432895148852</v>
      </c>
      <c r="GR210" s="99">
        <f t="shared" si="1268"/>
        <v>0.25518237068973126</v>
      </c>
      <c r="GS210" s="99">
        <f t="shared" si="1269"/>
        <v>1.8232641626245845</v>
      </c>
      <c r="GT210" s="99">
        <f t="shared" si="1270"/>
        <v>-2.8352117895016691</v>
      </c>
      <c r="GU210" s="99">
        <f t="shared" si="1271"/>
        <v>-1.1562776579146896</v>
      </c>
      <c r="GV210" s="99">
        <f t="shared" si="1272"/>
        <v>0.57459811056899635</v>
      </c>
      <c r="GW210" s="99">
        <f t="shared" si="1273"/>
        <v>2.3552457861862477</v>
      </c>
      <c r="GX210" s="99">
        <f t="shared" si="1274"/>
        <v>-2.0995824562595931</v>
      </c>
      <c r="GY210" s="99">
        <f t="shared" si="1275"/>
        <v>-0.22547738057792693</v>
      </c>
      <c r="GZ210" s="99">
        <f t="shared" si="1276"/>
        <v>1.6925095732895814</v>
      </c>
      <c r="HA210" s="99"/>
      <c r="HB210" s="99"/>
      <c r="HC210" s="99"/>
      <c r="HD210" s="99"/>
      <c r="HE210" s="99"/>
      <c r="HF210" s="99"/>
      <c r="HG210" s="99"/>
      <c r="HH210" s="99"/>
      <c r="HI210" s="99"/>
      <c r="HJ210" s="99"/>
      <c r="HK210" s="99"/>
      <c r="HL210" s="99"/>
      <c r="HM210" s="99"/>
      <c r="HN210" s="99"/>
      <c r="HO210" s="99"/>
      <c r="HP210" s="99"/>
      <c r="HQ210" s="99"/>
      <c r="HR210" s="99"/>
      <c r="HS210" s="99"/>
      <c r="HT210" s="99"/>
      <c r="HU210" s="99"/>
      <c r="HV210" s="99"/>
      <c r="HW210" s="99"/>
      <c r="HX210" s="99"/>
      <c r="HY210" s="99"/>
      <c r="HZ210" s="99"/>
      <c r="IA210" s="99"/>
      <c r="IB210" s="94"/>
      <c r="IC210" s="99"/>
      <c r="ID210" s="94"/>
      <c r="IE210" s="94"/>
      <c r="IF210" s="94"/>
      <c r="IG210" s="94"/>
      <c r="IH210" s="94"/>
      <c r="II210" s="94"/>
      <c r="IJ210" s="94"/>
      <c r="IK210" s="94"/>
      <c r="IL210" s="94"/>
      <c r="IM210" s="94"/>
      <c r="IN210" s="94"/>
      <c r="IO210" s="94"/>
      <c r="IP210" s="94"/>
      <c r="IQ210" s="94"/>
      <c r="IR210" s="94"/>
      <c r="IS210" s="94"/>
      <c r="IT210" s="94"/>
      <c r="IU210" s="94"/>
      <c r="IV210" s="94"/>
      <c r="IW210" s="94"/>
      <c r="IX210" s="94"/>
      <c r="IY210" s="94"/>
      <c r="IZ210" s="94"/>
      <c r="JA210" s="94"/>
      <c r="JB210" s="94"/>
      <c r="JC210" s="94"/>
      <c r="JD210" s="94"/>
      <c r="JE210" s="94"/>
      <c r="JF210" s="94"/>
      <c r="JG210" s="94"/>
      <c r="JH210" s="94"/>
      <c r="JI210" s="94"/>
      <c r="JJ210" s="94"/>
      <c r="JK210" s="94"/>
      <c r="JL210" s="94"/>
      <c r="JM210" s="94"/>
      <c r="JN210" s="94"/>
      <c r="JO210" s="94"/>
      <c r="JP210" s="94"/>
      <c r="JQ210" s="94"/>
      <c r="JR210" s="94"/>
      <c r="JS210" s="94"/>
      <c r="JT210" s="94"/>
      <c r="JU210" s="94"/>
      <c r="JV210" s="94"/>
      <c r="JW210" s="94"/>
      <c r="JX210" s="94"/>
      <c r="JY210" s="94"/>
      <c r="JZ210" s="94"/>
      <c r="KA210" s="94"/>
      <c r="KH210" s="96">
        <v>12</v>
      </c>
      <c r="KI210" s="100">
        <f t="shared" si="1277"/>
        <v>-2.2298094824123531</v>
      </c>
      <c r="KJ210" s="100">
        <f t="shared" si="1278"/>
        <v>-1.3397619654062416</v>
      </c>
      <c r="KK210" s="100">
        <f t="shared" si="1279"/>
        <v>-2.1491114284899879</v>
      </c>
      <c r="KL210" s="100">
        <f t="shared" si="1280"/>
        <v>-2.2238025998242668</v>
      </c>
      <c r="KM210" s="100">
        <f t="shared" si="1281"/>
        <v>-1.5991623051520805E-2</v>
      </c>
      <c r="KN210" s="100">
        <f t="shared" si="1282"/>
        <v>2.2145526249008181</v>
      </c>
      <c r="KO210" s="100">
        <f t="shared" si="1283"/>
        <v>0.34729359186693393</v>
      </c>
      <c r="KP210" s="100">
        <f t="shared" si="1284"/>
        <v>-2.6796166209457857</v>
      </c>
      <c r="KQ210" s="100">
        <f t="shared" si="1285"/>
        <v>1.3802818538129504</v>
      </c>
      <c r="KR210" s="100">
        <f t="shared" si="1286"/>
        <v>0.400746348239854</v>
      </c>
      <c r="KS210" s="100">
        <f t="shared" si="1287"/>
        <v>-0.38099944104264466</v>
      </c>
      <c r="KT210" s="100">
        <f t="shared" si="1288"/>
        <v>-1.5751825729797522</v>
      </c>
      <c r="KU210" s="100">
        <f t="shared" si="1289"/>
        <v>-2.6123440532717122</v>
      </c>
      <c r="KV210" s="100">
        <f t="shared" si="1290"/>
        <v>2.7923252964554335</v>
      </c>
      <c r="KW210" s="100">
        <f t="shared" si="1291"/>
        <v>2.2567295953011244</v>
      </c>
      <c r="KX210" s="100">
        <f t="shared" si="1292"/>
        <v>1.9598990367646731</v>
      </c>
      <c r="KY210" s="100">
        <f t="shared" si="1293"/>
        <v>2.0648595305259283</v>
      </c>
      <c r="KZ210" s="100">
        <f t="shared" si="1294"/>
        <v>2.1395198433279186</v>
      </c>
      <c r="LA210" s="100">
        <f t="shared" si="1295"/>
        <v>2.1395198433279186</v>
      </c>
      <c r="LB210" s="100">
        <f t="shared" si="1296"/>
        <v>2.5188343416065022</v>
      </c>
      <c r="LC210" s="100">
        <f t="shared" si="1297"/>
        <v>2.7150050697103181</v>
      </c>
      <c r="LD210" s="100">
        <f t="shared" si="1298"/>
        <v>2.9467634521090775</v>
      </c>
      <c r="LE210" s="100">
        <f t="shared" si="1299"/>
        <v>-3.062797931122633</v>
      </c>
      <c r="LF210" s="100">
        <f t="shared" si="1300"/>
        <v>-2.7456173591492083</v>
      </c>
      <c r="LG210" s="100">
        <f t="shared" si="1301"/>
        <v>-2.3851288947690898</v>
      </c>
      <c r="LH210" s="100">
        <f t="shared" si="1302"/>
        <v>-1.9823477386187904</v>
      </c>
      <c r="LI210" s="100">
        <f t="shared" si="1303"/>
        <v>-1.5384976638201402</v>
      </c>
      <c r="LJ210" s="100">
        <f t="shared" si="1304"/>
        <v>-1.0547289036623102</v>
      </c>
      <c r="LK210" s="100">
        <f t="shared" si="1305"/>
        <v>-0.53197266723590597</v>
      </c>
      <c r="LL210" s="100">
        <f t="shared" si="1306"/>
        <v>2.912074242543251E-2</v>
      </c>
      <c r="LM210" s="100">
        <f t="shared" si="1307"/>
        <v>0.62816779002218714</v>
      </c>
      <c r="LN210" s="100">
        <f t="shared" si="1308"/>
        <v>1.2649374144852887</v>
      </c>
      <c r="LO210" s="100">
        <f t="shared" si="1309"/>
        <v>1.9390896804825408</v>
      </c>
      <c r="LP210" s="100">
        <f t="shared" si="1310"/>
        <v>2.6497230523069262</v>
      </c>
      <c r="LQ210" s="100">
        <f t="shared" si="1311"/>
        <v>-2.8884307877850914</v>
      </c>
      <c r="LR210" s="100">
        <f t="shared" si="1312"/>
        <v>-2.1128576789627918</v>
      </c>
      <c r="LS210" s="100">
        <f t="shared" si="1313"/>
        <v>1.2084117727505219</v>
      </c>
      <c r="LT210" s="100">
        <f t="shared" si="1314"/>
        <v>-1.1446498215922574</v>
      </c>
      <c r="LU210" s="100">
        <f t="shared" si="1315"/>
        <v>0.95960341396278526</v>
      </c>
      <c r="LV210" s="100">
        <f t="shared" si="1316"/>
        <v>-3.0920873189129918</v>
      </c>
      <c r="LW210" s="100">
        <f t="shared" si="1317"/>
        <v>-0.7262629354299367</v>
      </c>
      <c r="LX210" s="100">
        <f t="shared" si="1318"/>
        <v>1.7745155451779779</v>
      </c>
      <c r="LY210" s="100">
        <f t="shared" si="1319"/>
        <v>-1.8753901340775081</v>
      </c>
      <c r="LZ210" s="100">
        <f t="shared" si="1320"/>
        <v>0.88644938915828209</v>
      </c>
      <c r="MA210" s="100">
        <f t="shared" si="1321"/>
        <v>-2.5109997292577959</v>
      </c>
      <c r="MB210" s="100">
        <f t="shared" si="1322"/>
        <v>0.49362848642653234</v>
      </c>
      <c r="MC210" s="100">
        <f t="shared" si="1323"/>
        <v>-2.6711936383487265</v>
      </c>
      <c r="MD210" s="100">
        <f t="shared" si="1324"/>
        <v>0.5556818879807468</v>
      </c>
      <c r="ME210" s="100">
        <f t="shared" si="1325"/>
        <v>-2.3973760783558022</v>
      </c>
      <c r="MF210" s="100">
        <f t="shared" si="1326"/>
        <v>1.030694672259294</v>
      </c>
      <c r="MG210" s="100">
        <f t="shared" si="1327"/>
        <v>-1.7318680536985234</v>
      </c>
      <c r="MH210" s="100">
        <f t="shared" si="1328"/>
        <v>1.8757815743960438</v>
      </c>
      <c r="MI210" s="100">
        <f t="shared" si="1329"/>
        <v>-0.71843306280402408</v>
      </c>
      <c r="MJ210" s="100">
        <f t="shared" si="1330"/>
        <v>3.0459601183729208</v>
      </c>
      <c r="MK210" s="100"/>
      <c r="ML210" s="100"/>
      <c r="MM210" s="100"/>
      <c r="MN210" s="100"/>
      <c r="MO210" s="100"/>
      <c r="MP210" s="100"/>
      <c r="MQ210" s="100"/>
      <c r="MR210" s="100"/>
      <c r="MS210" s="100"/>
      <c r="MT210" s="100"/>
      <c r="MU210" s="100"/>
      <c r="MV210" s="100"/>
      <c r="MW210" s="100"/>
      <c r="MX210" s="100"/>
      <c r="MY210" s="100"/>
      <c r="MZ210" s="100"/>
      <c r="NA210" s="100"/>
      <c r="NB210" s="100"/>
      <c r="NC210" s="100"/>
      <c r="ND210" s="100"/>
      <c r="NE210" s="100"/>
      <c r="NF210" s="100"/>
      <c r="NG210" s="100"/>
      <c r="NH210" s="100"/>
      <c r="NI210" s="100"/>
      <c r="NJ210" s="100"/>
      <c r="NK210" s="100"/>
      <c r="NM210" s="100"/>
    </row>
    <row r="211" spans="1:377" x14ac:dyDescent="0.2">
      <c r="A211" s="92"/>
      <c r="B211" s="92"/>
      <c r="C211" s="92">
        <v>13</v>
      </c>
      <c r="D211" s="98">
        <f t="shared" si="1169"/>
        <v>0.62397574948286805</v>
      </c>
      <c r="E211" s="98">
        <f t="shared" si="1170"/>
        <v>2.0964687410655749</v>
      </c>
      <c r="F211" s="98">
        <f t="shared" si="1171"/>
        <v>3.0726656677255511</v>
      </c>
      <c r="G211" s="98">
        <f t="shared" si="1172"/>
        <v>-1.7621697244671775</v>
      </c>
      <c r="H211" s="98">
        <f t="shared" si="1173"/>
        <v>5.9179632239229028E-2</v>
      </c>
      <c r="I211" s="98">
        <f t="shared" si="1174"/>
        <v>2.3265431409346675</v>
      </c>
      <c r="J211" s="98">
        <f t="shared" si="1175"/>
        <v>-1.2028352535086639</v>
      </c>
      <c r="K211" s="98">
        <f t="shared" si="1176"/>
        <v>1.8048202666823607</v>
      </c>
      <c r="L211" s="98">
        <f t="shared" si="1177"/>
        <v>-1.5532143755488352</v>
      </c>
      <c r="M211" s="98">
        <f t="shared" si="1178"/>
        <v>1.2593707518668806</v>
      </c>
      <c r="N211" s="98">
        <f t="shared" si="1179"/>
        <v>-2.2142243117473215</v>
      </c>
      <c r="O211" s="98">
        <f t="shared" si="1180"/>
        <v>0.62807220442658085</v>
      </c>
      <c r="P211" s="98">
        <f t="shared" si="1181"/>
        <v>-2.7718243811178813</v>
      </c>
      <c r="Q211" s="98">
        <f t="shared" si="1182"/>
        <v>0.15206074555963905</v>
      </c>
      <c r="R211" s="98">
        <f t="shared" si="1183"/>
        <v>3.1134579801966997</v>
      </c>
      <c r="S211" s="98">
        <f t="shared" si="1184"/>
        <v>-0.17455613840008105</v>
      </c>
      <c r="T211" s="98">
        <f t="shared" si="1185"/>
        <v>2.8507175936479161</v>
      </c>
      <c r="U211" s="98">
        <f t="shared" si="1186"/>
        <v>-0.38045102501464129</v>
      </c>
      <c r="V211" s="98">
        <f t="shared" si="1187"/>
        <v>-0.38045102501464129</v>
      </c>
      <c r="W211" s="98">
        <f t="shared" si="1188"/>
        <v>-0.36303108874261819</v>
      </c>
      <c r="X211" s="98">
        <f t="shared" si="1189"/>
        <v>-0.3300763287530703</v>
      </c>
      <c r="Y211" s="98">
        <f t="shared" si="1190"/>
        <v>-0.28282174514824271</v>
      </c>
      <c r="Z211" s="98">
        <f t="shared" si="1191"/>
        <v>-0.22248372027066599</v>
      </c>
      <c r="AA211" s="98">
        <f t="shared" si="1192"/>
        <v>-0.15015216338783946</v>
      </c>
      <c r="AB211" s="98">
        <f t="shared" si="1193"/>
        <v>-6.6804733701661526E-2</v>
      </c>
      <c r="AC211" s="98">
        <f t="shared" si="1194"/>
        <v>2.6680289897185169E-2</v>
      </c>
      <c r="AD211" s="98">
        <f t="shared" si="1195"/>
        <v>0.12951253859559889</v>
      </c>
      <c r="AE211" s="98">
        <f t="shared" si="1196"/>
        <v>0.24097942036896544</v>
      </c>
      <c r="AF211" s="98">
        <f t="shared" si="1197"/>
        <v>0.36043721263370015</v>
      </c>
      <c r="AG211" s="98">
        <f t="shared" si="1198"/>
        <v>0.48730325323716617</v>
      </c>
      <c r="AH211" s="98">
        <f t="shared" si="1199"/>
        <v>0.62104910195381935</v>
      </c>
      <c r="AI211" s="98">
        <f t="shared" si="1200"/>
        <v>0.76119455240498202</v>
      </c>
      <c r="AJ211" s="98">
        <f t="shared" si="1201"/>
        <v>0.9073023854963751</v>
      </c>
      <c r="AK211" s="98">
        <f t="shared" si="1202"/>
        <v>1.0589737676267055</v>
      </c>
      <c r="AL211" s="98">
        <f t="shared" si="1203"/>
        <v>1.2158442088145283</v>
      </c>
      <c r="AM211" s="98">
        <f t="shared" si="1204"/>
        <v>1.3775800069100332</v>
      </c>
      <c r="AN211" s="98">
        <f t="shared" si="1205"/>
        <v>0.45369926766596919</v>
      </c>
      <c r="AO211" s="98">
        <f t="shared" si="1206"/>
        <v>1.3362530003363369</v>
      </c>
      <c r="AP211" s="98">
        <f t="shared" si="1207"/>
        <v>-1.2983345108061843</v>
      </c>
      <c r="AQ211" s="98">
        <f t="shared" si="1208"/>
        <v>2.3913307502720933</v>
      </c>
      <c r="AR211" s="98">
        <f t="shared" si="1209"/>
        <v>-0.16303876400249148</v>
      </c>
      <c r="AS211" s="98">
        <f t="shared" si="1210"/>
        <v>-2.6800659503547011</v>
      </c>
      <c r="AT211" s="98">
        <f t="shared" si="1211"/>
        <v>1.1217282960179564</v>
      </c>
      <c r="AU211" s="98">
        <f t="shared" si="1212"/>
        <v>-1.3256372009179791</v>
      </c>
      <c r="AV211" s="98">
        <f t="shared" si="1213"/>
        <v>2.5426872617582426</v>
      </c>
      <c r="AW211" s="98">
        <f t="shared" si="1214"/>
        <v>0.15889418287642237</v>
      </c>
      <c r="AX211" s="98">
        <f t="shared" si="1215"/>
        <v>-2.1951892644951241</v>
      </c>
      <c r="AY211" s="98">
        <f t="shared" si="1216"/>
        <v>1.7623379124966185</v>
      </c>
      <c r="AZ211" s="98">
        <f t="shared" si="1217"/>
        <v>-0.53611000562026534</v>
      </c>
      <c r="BA211" s="98">
        <f t="shared" si="1218"/>
        <v>-2.808497913455676</v>
      </c>
      <c r="BB211" s="98">
        <f t="shared" si="1219"/>
        <v>1.2272701785352869</v>
      </c>
      <c r="BC211" s="98">
        <f t="shared" si="1220"/>
        <v>-0.99620852773539714</v>
      </c>
      <c r="BD211" s="98">
        <f t="shared" si="1221"/>
        <v>3.0864580336078502</v>
      </c>
      <c r="BE211" s="98">
        <f t="shared" si="1222"/>
        <v>0.90797107122486653</v>
      </c>
      <c r="BF211" s="98"/>
      <c r="BG211" s="98"/>
      <c r="BH211" s="98"/>
      <c r="BI211" s="98"/>
      <c r="BJ211" s="98"/>
      <c r="BK211" s="98"/>
      <c r="BL211" s="98"/>
      <c r="BM211" s="98"/>
      <c r="BN211" s="98"/>
      <c r="BO211" s="98"/>
      <c r="BP211" s="98"/>
      <c r="BQ211" s="98"/>
      <c r="BR211" s="98"/>
      <c r="BS211" s="98"/>
      <c r="BT211" s="98"/>
      <c r="BU211" s="98"/>
      <c r="BV211" s="98"/>
      <c r="BW211" s="98"/>
      <c r="BX211" s="98"/>
      <c r="BY211" s="98"/>
      <c r="BZ211" s="98"/>
      <c r="CA211" s="98"/>
      <c r="CB211" s="98"/>
      <c r="CC211" s="98"/>
      <c r="CD211" s="98"/>
      <c r="CE211" s="92"/>
      <c r="CF211" s="98"/>
      <c r="CG211" s="92"/>
      <c r="CH211" s="92"/>
      <c r="CI211" s="92"/>
      <c r="CJ211" s="92"/>
      <c r="CK211" s="92"/>
      <c r="CL211" s="92"/>
      <c r="CM211" s="92"/>
      <c r="CN211" s="92"/>
      <c r="CO211" s="92"/>
      <c r="CP211" s="92"/>
      <c r="CQ211" s="92"/>
      <c r="CR211" s="92"/>
      <c r="CS211" s="92"/>
      <c r="CT211" s="92"/>
      <c r="CU211" s="92"/>
      <c r="CV211" s="92"/>
      <c r="CW211" s="92"/>
      <c r="CX211" s="92"/>
      <c r="CY211" s="92"/>
      <c r="CZ211" s="92"/>
      <c r="DA211" s="92"/>
      <c r="DB211" s="92"/>
      <c r="DC211" s="92"/>
      <c r="DD211" s="92"/>
      <c r="DE211" s="92"/>
      <c r="DF211" s="92"/>
      <c r="DG211" s="92"/>
      <c r="DH211" s="92"/>
      <c r="DI211" s="92"/>
      <c r="DJ211" s="92"/>
      <c r="DK211" s="92"/>
      <c r="DL211" s="92"/>
      <c r="DM211" s="92"/>
      <c r="DN211" s="92"/>
      <c r="DO211" s="92"/>
      <c r="DP211" s="92"/>
      <c r="DQ211" s="92"/>
      <c r="DR211" s="92"/>
      <c r="DS211" s="92"/>
      <c r="DT211" s="92"/>
      <c r="DU211" s="92"/>
      <c r="DV211" s="92"/>
      <c r="DW211" s="92"/>
      <c r="DX211" s="92"/>
      <c r="DY211" s="92"/>
      <c r="DZ211" s="92"/>
      <c r="EA211" s="92"/>
      <c r="EB211" s="92"/>
      <c r="EC211" s="92"/>
      <c r="ED211" s="92"/>
      <c r="EE211" s="92"/>
      <c r="EF211" s="92"/>
      <c r="EG211" s="92"/>
      <c r="EH211" s="92"/>
      <c r="EI211" s="92"/>
      <c r="EJ211" s="92"/>
      <c r="EK211" s="92"/>
      <c r="EL211" s="92"/>
      <c r="EM211" s="92"/>
      <c r="EN211" s="92"/>
      <c r="EO211" s="92"/>
      <c r="EP211" s="92"/>
      <c r="EU211" s="94"/>
      <c r="EV211" s="94"/>
      <c r="EW211" s="94"/>
      <c r="EX211" s="94">
        <v>13</v>
      </c>
      <c r="EY211" s="99">
        <f t="shared" si="1223"/>
        <v>0.7904022220954583</v>
      </c>
      <c r="EZ211" s="99">
        <f t="shared" si="1224"/>
        <v>1.9204431211218878</v>
      </c>
      <c r="FA211" s="99">
        <f t="shared" si="1225"/>
        <v>-1.3224851753138132</v>
      </c>
      <c r="FB211" s="99">
        <f t="shared" si="1226"/>
        <v>2.3107346703634706</v>
      </c>
      <c r="FC211" s="99">
        <f t="shared" si="1227"/>
        <v>-0.31790250676443482</v>
      </c>
      <c r="FD211" s="99">
        <f t="shared" si="1228"/>
        <v>-2.313472740777601</v>
      </c>
      <c r="FE211" s="99">
        <f t="shared" si="1229"/>
        <v>3.115855363701467</v>
      </c>
      <c r="FF211" s="99">
        <f t="shared" si="1230"/>
        <v>2.4363820072708391</v>
      </c>
      <c r="FG211" s="99">
        <f t="shared" si="1231"/>
        <v>1.4470387175443333</v>
      </c>
      <c r="FH211" s="99">
        <f t="shared" si="1232"/>
        <v>0.53934968569004238</v>
      </c>
      <c r="FI211" s="99">
        <f t="shared" si="1233"/>
        <v>-0.2423017414019267</v>
      </c>
      <c r="FJ211" s="99">
        <f t="shared" si="1234"/>
        <v>-0.86320612628462667</v>
      </c>
      <c r="FK211" s="99">
        <f t="shared" si="1235"/>
        <v>-1.3491678946363432</v>
      </c>
      <c r="FL211" s="99">
        <f t="shared" si="1236"/>
        <v>-1.7120547708543739</v>
      </c>
      <c r="FM211" s="99">
        <f t="shared" si="1237"/>
        <v>-1.970926248637932</v>
      </c>
      <c r="FN211" s="99">
        <f t="shared" si="1238"/>
        <v>-2.1089616374716793</v>
      </c>
      <c r="FO211" s="99">
        <f t="shared" si="1239"/>
        <v>-2.1587712376858841</v>
      </c>
      <c r="FP211" s="99">
        <f t="shared" si="1240"/>
        <v>-2.1442274229215013</v>
      </c>
      <c r="FQ211" s="99">
        <f t="shared" si="1241"/>
        <v>-2.1442274229215013</v>
      </c>
      <c r="FR211" s="99">
        <f t="shared" si="1242"/>
        <v>-1.7102153932828683</v>
      </c>
      <c r="FS211" s="99">
        <f t="shared" si="1243"/>
        <v>-1.4786018717204514</v>
      </c>
      <c r="FT211" s="99">
        <f t="shared" si="1244"/>
        <v>-1.2486253565985961</v>
      </c>
      <c r="FU211" s="99">
        <f t="shared" si="1245"/>
        <v>-1.019783934095696</v>
      </c>
      <c r="FV211" s="99">
        <f t="shared" si="1246"/>
        <v>-0.78922286081272719</v>
      </c>
      <c r="FW211" s="99">
        <f t="shared" si="1247"/>
        <v>-0.5539910629992294</v>
      </c>
      <c r="FX211" s="99">
        <f t="shared" si="1248"/>
        <v>-0.3118093364164799</v>
      </c>
      <c r="FY211" s="99">
        <f t="shared" si="1249"/>
        <v>-6.1154409271046414E-2</v>
      </c>
      <c r="FZ211" s="99">
        <f t="shared" si="1250"/>
        <v>0.19887603366019768</v>
      </c>
      <c r="GA211" s="99">
        <f t="shared" si="1251"/>
        <v>0.46872959052802371</v>
      </c>
      <c r="GB211" s="99">
        <f t="shared" si="1252"/>
        <v>0.74853912588341176</v>
      </c>
      <c r="GC211" s="99">
        <f t="shared" si="1253"/>
        <v>1.0382272283209226</v>
      </c>
      <c r="GD211" s="99">
        <f t="shared" si="1254"/>
        <v>1.3375802509519055</v>
      </c>
      <c r="GE211" s="99">
        <f t="shared" si="1255"/>
        <v>1.6462995279801693</v>
      </c>
      <c r="GF211" s="99">
        <f t="shared" si="1256"/>
        <v>1.964036355463711</v>
      </c>
      <c r="GG211" s="99">
        <f t="shared" si="1257"/>
        <v>2.2904156877427218</v>
      </c>
      <c r="GH211" s="99">
        <f t="shared" si="1258"/>
        <v>2.6250520652087341</v>
      </c>
      <c r="GI211" s="99">
        <f t="shared" si="1259"/>
        <v>0.82455246824891759</v>
      </c>
      <c r="GJ211" s="99">
        <f t="shared" si="1260"/>
        <v>2.6253362684322892</v>
      </c>
      <c r="GK211" s="99">
        <f t="shared" si="1261"/>
        <v>-2.6313875523710193</v>
      </c>
      <c r="GL211" s="99">
        <f t="shared" si="1262"/>
        <v>-1.5253517051140462</v>
      </c>
      <c r="GM211" s="99">
        <f t="shared" si="1263"/>
        <v>-0.34307593310796869</v>
      </c>
      <c r="GN211" s="99">
        <f t="shared" si="1264"/>
        <v>0.91218623683020439</v>
      </c>
      <c r="GO211" s="99">
        <f t="shared" si="1265"/>
        <v>2.2372891402964048</v>
      </c>
      <c r="GP211" s="99">
        <f t="shared" si="1266"/>
        <v>-2.6539762854400326</v>
      </c>
      <c r="GQ211" s="99">
        <f t="shared" si="1267"/>
        <v>-1.1981351495912189</v>
      </c>
      <c r="GR211" s="99">
        <f t="shared" si="1268"/>
        <v>0.31886075399879193</v>
      </c>
      <c r="GS211" s="99">
        <f t="shared" si="1269"/>
        <v>1.8943723141248119</v>
      </c>
      <c r="GT211" s="99">
        <f t="shared" si="1270"/>
        <v>-2.7573012785763629</v>
      </c>
      <c r="GU211" s="99">
        <f t="shared" si="1271"/>
        <v>-1.0721862366642234</v>
      </c>
      <c r="GV211" s="99">
        <f t="shared" si="1272"/>
        <v>0.66424835144330308</v>
      </c>
      <c r="GW211" s="99">
        <f t="shared" si="1273"/>
        <v>2.4498257252696543</v>
      </c>
      <c r="GX211" s="99">
        <f t="shared" si="1274"/>
        <v>-2.0007153942741027</v>
      </c>
      <c r="GY211" s="99">
        <f t="shared" si="1275"/>
        <v>-0.12298590337350093</v>
      </c>
      <c r="GZ211" s="99">
        <f t="shared" si="1276"/>
        <v>1.7979354789854802</v>
      </c>
      <c r="HA211" s="99"/>
      <c r="HB211" s="99"/>
      <c r="HC211" s="99"/>
      <c r="HD211" s="99"/>
      <c r="HE211" s="99"/>
      <c r="HF211" s="99"/>
      <c r="HG211" s="99"/>
      <c r="HH211" s="99"/>
      <c r="HI211" s="99"/>
      <c r="HJ211" s="99"/>
      <c r="HK211" s="99"/>
      <c r="HL211" s="99"/>
      <c r="HM211" s="99"/>
      <c r="HN211" s="99"/>
      <c r="HO211" s="99"/>
      <c r="HP211" s="99"/>
      <c r="HQ211" s="99"/>
      <c r="HR211" s="99"/>
      <c r="HS211" s="99"/>
      <c r="HT211" s="99"/>
      <c r="HU211" s="99"/>
      <c r="HV211" s="99"/>
      <c r="HW211" s="99"/>
      <c r="HX211" s="99"/>
      <c r="HY211" s="99"/>
      <c r="HZ211" s="99"/>
      <c r="IA211" s="99"/>
      <c r="IB211" s="94"/>
      <c r="IC211" s="99"/>
      <c r="ID211" s="94"/>
      <c r="IE211" s="94"/>
      <c r="IF211" s="94"/>
      <c r="IG211" s="94"/>
      <c r="IH211" s="94"/>
      <c r="II211" s="94"/>
      <c r="IJ211" s="94"/>
      <c r="IK211" s="94"/>
      <c r="IL211" s="94"/>
      <c r="IM211" s="94"/>
      <c r="IN211" s="94"/>
      <c r="IO211" s="94"/>
      <c r="IP211" s="94"/>
      <c r="IQ211" s="94"/>
      <c r="IR211" s="94"/>
      <c r="IS211" s="94"/>
      <c r="IT211" s="94"/>
      <c r="IU211" s="94"/>
      <c r="IV211" s="94"/>
      <c r="IW211" s="94"/>
      <c r="IX211" s="94"/>
      <c r="IY211" s="94"/>
      <c r="IZ211" s="94"/>
      <c r="JA211" s="94"/>
      <c r="JB211" s="94"/>
      <c r="JC211" s="94"/>
      <c r="JD211" s="94"/>
      <c r="JE211" s="94"/>
      <c r="JF211" s="94"/>
      <c r="JG211" s="94"/>
      <c r="JH211" s="94"/>
      <c r="JI211" s="94"/>
      <c r="JJ211" s="94"/>
      <c r="JK211" s="94"/>
      <c r="JL211" s="94"/>
      <c r="JM211" s="94"/>
      <c r="JN211" s="94"/>
      <c r="JO211" s="94"/>
      <c r="JP211" s="94"/>
      <c r="JQ211" s="94"/>
      <c r="JR211" s="94"/>
      <c r="JS211" s="94"/>
      <c r="JT211" s="94"/>
      <c r="JU211" s="94"/>
      <c r="JV211" s="94"/>
      <c r="JW211" s="94"/>
      <c r="JX211" s="94"/>
      <c r="JY211" s="94"/>
      <c r="JZ211" s="94"/>
      <c r="KA211" s="94"/>
      <c r="KH211" s="96">
        <v>13</v>
      </c>
      <c r="KI211" s="100">
        <f t="shared" si="1277"/>
        <v>0.35087066750833495</v>
      </c>
      <c r="KJ211" s="100">
        <f t="shared" si="1278"/>
        <v>3.0393795214615502</v>
      </c>
      <c r="KK211" s="100">
        <f t="shared" si="1279"/>
        <v>2.7717990205814895</v>
      </c>
      <c r="KL211" s="100">
        <f t="shared" si="1280"/>
        <v>2.2600709430355601</v>
      </c>
      <c r="KM211" s="100">
        <f t="shared" si="1281"/>
        <v>-1.1351416334145379</v>
      </c>
      <c r="KN211" s="100">
        <f t="shared" si="1282"/>
        <v>0.99613398903470951</v>
      </c>
      <c r="KO211" s="100">
        <f t="shared" si="1283"/>
        <v>-1.5054827878270443</v>
      </c>
      <c r="KP211" s="100">
        <f t="shared" si="1284"/>
        <v>2.8568591573982083</v>
      </c>
      <c r="KQ211" s="100">
        <f t="shared" si="1285"/>
        <v>0.74955403707313284</v>
      </c>
      <c r="KR211" s="100">
        <f t="shared" si="1286"/>
        <v>-0.68664138580041156</v>
      </c>
      <c r="KS211" s="100">
        <f t="shared" si="1287"/>
        <v>-1.239017121688333</v>
      </c>
      <c r="KT211" s="100">
        <f t="shared" si="1288"/>
        <v>-2.1241234776171538</v>
      </c>
      <c r="KU211" s="100">
        <f t="shared" si="1289"/>
        <v>-3.0865341492262726</v>
      </c>
      <c r="KV211" s="100">
        <f t="shared" si="1290"/>
        <v>2.3572692816931413</v>
      </c>
      <c r="KW211" s="100">
        <f t="shared" si="1291"/>
        <v>1.8035438311521481</v>
      </c>
      <c r="KX211" s="100">
        <f t="shared" si="1292"/>
        <v>1.4411485009168219</v>
      </c>
      <c r="KY211" s="100">
        <f t="shared" si="1293"/>
        <v>1.5044440246926238</v>
      </c>
      <c r="KZ211" s="100">
        <f t="shared" si="1294"/>
        <v>1.5767467007784419</v>
      </c>
      <c r="LA211" s="100">
        <f t="shared" si="1295"/>
        <v>1.5767467007784419</v>
      </c>
      <c r="LB211" s="100">
        <f t="shared" si="1296"/>
        <v>2.1636344452895289</v>
      </c>
      <c r="LC211" s="100">
        <f t="shared" si="1297"/>
        <v>2.4218286793928896</v>
      </c>
      <c r="LD211" s="100">
        <f t="shared" si="1298"/>
        <v>2.6990170339403345</v>
      </c>
      <c r="LE211" s="100">
        <f t="shared" si="1299"/>
        <v>3.0079685381626553</v>
      </c>
      <c r="LF211" s="100">
        <f t="shared" si="1300"/>
        <v>-2.9292183797938272</v>
      </c>
      <c r="LG211" s="100">
        <f t="shared" si="1301"/>
        <v>-2.5444137100219364</v>
      </c>
      <c r="LH211" s="100">
        <f t="shared" si="1302"/>
        <v>-2.1206711928863284</v>
      </c>
      <c r="LI211" s="100">
        <f t="shared" si="1303"/>
        <v>-1.658569077724189</v>
      </c>
      <c r="LJ211" s="100">
        <f t="shared" si="1304"/>
        <v>-1.158937120680682</v>
      </c>
      <c r="LK211" s="100">
        <f t="shared" si="1305"/>
        <v>-0.62262777414274317</v>
      </c>
      <c r="LL211" s="100">
        <f t="shared" si="1306"/>
        <v>-5.0417421800831717E-2</v>
      </c>
      <c r="LM211" s="100">
        <f t="shared" si="1307"/>
        <v>0.55699986396376167</v>
      </c>
      <c r="LN211" s="100">
        <f t="shared" si="1308"/>
        <v>1.1989320002038255</v>
      </c>
      <c r="LO211" s="100">
        <f t="shared" si="1309"/>
        <v>1.8745146605209528</v>
      </c>
      <c r="LP211" s="100">
        <f t="shared" si="1310"/>
        <v>2.5824434698007126</v>
      </c>
      <c r="LQ211" s="100">
        <f t="shared" si="1311"/>
        <v>-2.9625339096967513</v>
      </c>
      <c r="LR211" s="100">
        <f t="shared" si="1312"/>
        <v>-2.1971460879410203</v>
      </c>
      <c r="LS211" s="100">
        <f t="shared" si="1313"/>
        <v>1.0963695582673834</v>
      </c>
      <c r="LT211" s="100">
        <f t="shared" si="1314"/>
        <v>-1.19009162526001</v>
      </c>
      <c r="LU211" s="100">
        <f t="shared" si="1315"/>
        <v>0.9467641709872413</v>
      </c>
      <c r="LV211" s="100">
        <f t="shared" si="1316"/>
        <v>-3.0776043280057599</v>
      </c>
      <c r="LW211" s="100">
        <f t="shared" si="1317"/>
        <v>-0.68915985225140686</v>
      </c>
      <c r="LX211" s="100">
        <f t="shared" si="1318"/>
        <v>1.8301135994425677</v>
      </c>
      <c r="LY211" s="100">
        <f t="shared" si="1319"/>
        <v>-1.8051077116319136</v>
      </c>
      <c r="LZ211" s="100">
        <f t="shared" si="1320"/>
        <v>0.9676702365142259</v>
      </c>
      <c r="MA211" s="100">
        <f t="shared" si="1321"/>
        <v>-2.4227361921053241</v>
      </c>
      <c r="MB211" s="100">
        <f t="shared" si="1322"/>
        <v>0.58469388312350612</v>
      </c>
      <c r="MC211" s="100">
        <f t="shared" si="1323"/>
        <v>-2.582103260273823</v>
      </c>
      <c r="MD211" s="100">
        <f t="shared" si="1324"/>
        <v>0.63729379937072694</v>
      </c>
      <c r="ME211" s="100">
        <f t="shared" si="1325"/>
        <v>-2.3296472602907055</v>
      </c>
      <c r="MF211" s="100">
        <f t="shared" si="1326"/>
        <v>1.0771274379524054</v>
      </c>
      <c r="MG211" s="100">
        <f t="shared" si="1327"/>
        <v>-1.7150756130862572</v>
      </c>
      <c r="MH211" s="100">
        <f t="shared" si="1328"/>
        <v>1.854137758063944</v>
      </c>
      <c r="MI211" s="100">
        <f t="shared" si="1329"/>
        <v>-0.78655142595309524</v>
      </c>
      <c r="MJ211" s="100">
        <f t="shared" si="1330"/>
        <v>2.9263345256637656</v>
      </c>
      <c r="MK211" s="100"/>
      <c r="ML211" s="100"/>
      <c r="MM211" s="100"/>
      <c r="MN211" s="100"/>
      <c r="MO211" s="100"/>
      <c r="MP211" s="100"/>
      <c r="MQ211" s="100"/>
      <c r="MR211" s="100"/>
      <c r="MS211" s="100"/>
      <c r="MT211" s="100"/>
      <c r="MU211" s="100"/>
      <c r="MV211" s="100"/>
      <c r="MW211" s="100"/>
      <c r="MX211" s="100"/>
      <c r="MY211" s="100"/>
      <c r="MZ211" s="100"/>
      <c r="NA211" s="100"/>
      <c r="NB211" s="100"/>
      <c r="NC211" s="100"/>
      <c r="ND211" s="100"/>
      <c r="NE211" s="100"/>
      <c r="NF211" s="100"/>
      <c r="NG211" s="100"/>
      <c r="NH211" s="100"/>
      <c r="NI211" s="100"/>
      <c r="NJ211" s="100"/>
      <c r="NK211" s="100"/>
      <c r="NM211" s="100"/>
    </row>
    <row r="212" spans="1:377" x14ac:dyDescent="0.2">
      <c r="A212" s="92"/>
      <c r="B212" s="92"/>
      <c r="C212" s="92">
        <v>14</v>
      </c>
      <c r="D212" s="98">
        <f t="shared" si="1169"/>
        <v>-3.8875433097767254E-2</v>
      </c>
      <c r="E212" s="98">
        <f t="shared" si="1170"/>
        <v>1.6434166981143652</v>
      </c>
      <c r="F212" s="98">
        <f t="shared" si="1171"/>
        <v>2.7346201716938858</v>
      </c>
      <c r="G212" s="98">
        <f t="shared" si="1172"/>
        <v>-2.0372867686526215</v>
      </c>
      <c r="H212" s="98">
        <f t="shared" si="1173"/>
        <v>-0.20133962434793978</v>
      </c>
      <c r="I212" s="98">
        <f t="shared" si="1174"/>
        <v>2.0275867974962947</v>
      </c>
      <c r="J212" s="98">
        <f t="shared" si="1175"/>
        <v>-1.6664260644720907</v>
      </c>
      <c r="K212" s="98">
        <f t="shared" si="1176"/>
        <v>1.2471847150650339</v>
      </c>
      <c r="L212" s="98">
        <f t="shared" si="1177"/>
        <v>-1.9837643822809319</v>
      </c>
      <c r="M212" s="98">
        <f t="shared" si="1178"/>
        <v>0.94442673992872705</v>
      </c>
      <c r="N212" s="98">
        <f t="shared" si="1179"/>
        <v>-2.4608341416105666</v>
      </c>
      <c r="O212" s="98">
        <f t="shared" si="1180"/>
        <v>0.42408411820961167</v>
      </c>
      <c r="P212" s="98">
        <f t="shared" si="1181"/>
        <v>-2.9466108949935514</v>
      </c>
      <c r="Q212" s="98">
        <f t="shared" si="1182"/>
        <v>-1.1585629046235875E-3</v>
      </c>
      <c r="R212" s="98">
        <f t="shared" si="1183"/>
        <v>2.9770611845531523</v>
      </c>
      <c r="S212" s="98">
        <f t="shared" si="1184"/>
        <v>-0.29730364158840317</v>
      </c>
      <c r="T212" s="98">
        <f t="shared" si="1185"/>
        <v>2.7393700157994934</v>
      </c>
      <c r="U212" s="98">
        <f t="shared" si="1186"/>
        <v>-0.48206787114494265</v>
      </c>
      <c r="V212" s="98">
        <f t="shared" si="1187"/>
        <v>-0.48206787114494265</v>
      </c>
      <c r="W212" s="98">
        <f t="shared" si="1188"/>
        <v>-0.45018518873969998</v>
      </c>
      <c r="X212" s="98">
        <f t="shared" si="1189"/>
        <v>-0.41104174860187354</v>
      </c>
      <c r="Y212" s="98">
        <f t="shared" si="1190"/>
        <v>-0.35815030173638657</v>
      </c>
      <c r="Z212" s="98">
        <f t="shared" si="1191"/>
        <v>-0.29264842434018029</v>
      </c>
      <c r="AA212" s="98">
        <f t="shared" si="1192"/>
        <v>-0.21556284063979103</v>
      </c>
      <c r="AB212" s="98">
        <f t="shared" si="1193"/>
        <v>-0.12781975240811272</v>
      </c>
      <c r="AC212" s="98">
        <f t="shared" si="1194"/>
        <v>-3.0254956633003934E-2</v>
      </c>
      <c r="AD212" s="98">
        <f t="shared" si="1195"/>
        <v>7.6376671929569748E-2</v>
      </c>
      <c r="AE212" s="98">
        <f t="shared" si="1196"/>
        <v>0.1913925112580557</v>
      </c>
      <c r="AF212" s="98">
        <f t="shared" si="1197"/>
        <v>0.31417438183354279</v>
      </c>
      <c r="AG212" s="98">
        <f t="shared" si="1198"/>
        <v>0.44416157313636606</v>
      </c>
      <c r="AH212" s="98">
        <f t="shared" si="1199"/>
        <v>0.58084465070037417</v>
      </c>
      <c r="AI212" s="98">
        <f t="shared" si="1200"/>
        <v>0.72375997343952736</v>
      </c>
      <c r="AJ212" s="98">
        <f t="shared" si="1201"/>
        <v>0.87248484754711142</v>
      </c>
      <c r="AK212" s="98">
        <f t="shared" si="1202"/>
        <v>1.0266332455098093</v>
      </c>
      <c r="AL212" s="98">
        <f t="shared" si="1203"/>
        <v>1.1858520238190873</v>
      </c>
      <c r="AM212" s="98">
        <f t="shared" si="1204"/>
        <v>1.3498175791692484</v>
      </c>
      <c r="AN212" s="98">
        <f t="shared" si="1205"/>
        <v>0.43848680662850487</v>
      </c>
      <c r="AO212" s="98">
        <f t="shared" si="1206"/>
        <v>1.3343778601679896</v>
      </c>
      <c r="AP212" s="98">
        <f t="shared" si="1207"/>
        <v>-1.2940315793142132</v>
      </c>
      <c r="AQ212" s="98">
        <f t="shared" si="1208"/>
        <v>2.4015154930921363</v>
      </c>
      <c r="AR212" s="98">
        <f t="shared" si="1209"/>
        <v>-0.14724911543148539</v>
      </c>
      <c r="AS212" s="98">
        <f t="shared" si="1210"/>
        <v>-2.658931280547276</v>
      </c>
      <c r="AT212" s="98">
        <f t="shared" si="1211"/>
        <v>1.1479631922879292</v>
      </c>
      <c r="AU212" s="98">
        <f t="shared" si="1212"/>
        <v>-1.2945334011585972</v>
      </c>
      <c r="AV212" s="98">
        <f t="shared" si="1213"/>
        <v>2.5784407430602414</v>
      </c>
      <c r="AW212" s="98">
        <f t="shared" si="1214"/>
        <v>0.19908905129174459</v>
      </c>
      <c r="AX212" s="98">
        <f t="shared" si="1215"/>
        <v>-2.1507513901790349</v>
      </c>
      <c r="AY212" s="98">
        <f t="shared" si="1216"/>
        <v>1.810829440269373</v>
      </c>
      <c r="AZ212" s="98">
        <f t="shared" si="1217"/>
        <v>-0.48374592555164958</v>
      </c>
      <c r="BA212" s="98">
        <f t="shared" si="1218"/>
        <v>-2.7524348195215271</v>
      </c>
      <c r="BB212" s="98">
        <f t="shared" si="1219"/>
        <v>1.2868656966703442</v>
      </c>
      <c r="BC212" s="98">
        <f t="shared" si="1220"/>
        <v>-0.93324077719368603</v>
      </c>
      <c r="BD212" s="98">
        <f t="shared" si="1221"/>
        <v>-3.1305415817065367</v>
      </c>
      <c r="BE212" s="98">
        <f t="shared" si="1222"/>
        <v>0.97722586298984038</v>
      </c>
      <c r="BF212" s="98"/>
      <c r="BG212" s="98"/>
      <c r="BH212" s="98"/>
      <c r="BI212" s="98"/>
      <c r="BJ212" s="98"/>
      <c r="BK212" s="98"/>
      <c r="BL212" s="98"/>
      <c r="BM212" s="98"/>
      <c r="BN212" s="98"/>
      <c r="BO212" s="98"/>
      <c r="BP212" s="98"/>
      <c r="BQ212" s="98"/>
      <c r="BR212" s="98"/>
      <c r="BS212" s="98"/>
      <c r="BT212" s="98"/>
      <c r="BU212" s="98"/>
      <c r="BV212" s="98"/>
      <c r="BW212" s="98"/>
      <c r="BX212" s="98"/>
      <c r="BY212" s="98"/>
      <c r="BZ212" s="98"/>
      <c r="CA212" s="98"/>
      <c r="CB212" s="98"/>
      <c r="CC212" s="98"/>
      <c r="CD212" s="98"/>
      <c r="CE212" s="92"/>
      <c r="CF212" s="98"/>
      <c r="CG212" s="92"/>
      <c r="CH212" s="92"/>
      <c r="CI212" s="92"/>
      <c r="CJ212" s="92"/>
      <c r="CK212" s="92"/>
      <c r="CL212" s="92"/>
      <c r="CM212" s="92"/>
      <c r="CN212" s="92"/>
      <c r="CO212" s="92"/>
      <c r="CP212" s="92"/>
      <c r="CQ212" s="92"/>
      <c r="CR212" s="92"/>
      <c r="CS212" s="92"/>
      <c r="CT212" s="92"/>
      <c r="CU212" s="92"/>
      <c r="CV212" s="92"/>
      <c r="CW212" s="92"/>
      <c r="CX212" s="92"/>
      <c r="CY212" s="92"/>
      <c r="CZ212" s="92"/>
      <c r="DA212" s="92"/>
      <c r="DB212" s="92"/>
      <c r="DC212" s="92"/>
      <c r="DD212" s="92"/>
      <c r="DE212" s="92"/>
      <c r="DF212" s="92"/>
      <c r="DG212" s="92"/>
      <c r="DH212" s="92"/>
      <c r="DI212" s="92"/>
      <c r="DJ212" s="92"/>
      <c r="DK212" s="92"/>
      <c r="DL212" s="92"/>
      <c r="DM212" s="92"/>
      <c r="DN212" s="92"/>
      <c r="DO212" s="92"/>
      <c r="DP212" s="92"/>
      <c r="DQ212" s="92"/>
      <c r="DR212" s="92"/>
      <c r="DS212" s="92"/>
      <c r="DT212" s="92"/>
      <c r="DU212" s="92"/>
      <c r="DV212" s="92"/>
      <c r="DW212" s="92"/>
      <c r="DX212" s="92"/>
      <c r="DY212" s="92"/>
      <c r="DZ212" s="92"/>
      <c r="EA212" s="92"/>
      <c r="EB212" s="92"/>
      <c r="EC212" s="92"/>
      <c r="ED212" s="92"/>
      <c r="EE212" s="92"/>
      <c r="EF212" s="92"/>
      <c r="EG212" s="92"/>
      <c r="EH212" s="92"/>
      <c r="EI212" s="92"/>
      <c r="EJ212" s="92"/>
      <c r="EK212" s="92"/>
      <c r="EL212" s="92"/>
      <c r="EM212" s="92"/>
      <c r="EN212" s="92"/>
      <c r="EO212" s="92"/>
      <c r="EP212" s="92"/>
      <c r="EU212" s="94"/>
      <c r="EV212" s="94"/>
      <c r="EW212" s="94"/>
      <c r="EX212" s="94">
        <v>14</v>
      </c>
      <c r="EY212" s="99">
        <f t="shared" si="1223"/>
        <v>-0.20697752987820073</v>
      </c>
      <c r="EZ212" s="99">
        <f t="shared" si="1224"/>
        <v>1.1492721876776897</v>
      </c>
      <c r="FA212" s="99">
        <f t="shared" si="1225"/>
        <v>-2.7016890366149751</v>
      </c>
      <c r="FB212" s="99">
        <f t="shared" si="1226"/>
        <v>1.654940403859176</v>
      </c>
      <c r="FC212" s="99">
        <f t="shared" si="1227"/>
        <v>-0.79809248875128513</v>
      </c>
      <c r="FD212" s="99">
        <f t="shared" si="1228"/>
        <v>-2.811189036805636</v>
      </c>
      <c r="FE212" s="99">
        <f t="shared" si="1229"/>
        <v>2.3315161235665207</v>
      </c>
      <c r="FF212" s="99">
        <f t="shared" si="1230"/>
        <v>1.845801863412768</v>
      </c>
      <c r="FG212" s="99">
        <f t="shared" si="1231"/>
        <v>1.0788519783702697</v>
      </c>
      <c r="FH212" s="99">
        <f t="shared" si="1232"/>
        <v>0.25932351719497548</v>
      </c>
      <c r="FI212" s="99">
        <f t="shared" si="1233"/>
        <v>-0.46880362333314335</v>
      </c>
      <c r="FJ212" s="99">
        <f t="shared" si="1234"/>
        <v>-1.0592487260251464</v>
      </c>
      <c r="FK212" s="99">
        <f t="shared" si="1235"/>
        <v>-1.525900788959661</v>
      </c>
      <c r="FL212" s="99">
        <f t="shared" si="1236"/>
        <v>-1.8787929712720408</v>
      </c>
      <c r="FM212" s="99">
        <f t="shared" si="1237"/>
        <v>-2.133295460940186</v>
      </c>
      <c r="FN212" s="99">
        <f t="shared" si="1238"/>
        <v>-2.2791567141320521</v>
      </c>
      <c r="FO212" s="99">
        <f t="shared" si="1239"/>
        <v>-2.3472224194291691</v>
      </c>
      <c r="FP212" s="99">
        <f t="shared" si="1240"/>
        <v>-2.3463337153305917</v>
      </c>
      <c r="FQ212" s="99">
        <f t="shared" si="1241"/>
        <v>-2.3463337153305917</v>
      </c>
      <c r="FR212" s="99">
        <f t="shared" si="1242"/>
        <v>-1.9297836687530876</v>
      </c>
      <c r="FS212" s="99">
        <f t="shared" si="1243"/>
        <v>-1.6920330199826199</v>
      </c>
      <c r="FT212" s="99">
        <f t="shared" si="1244"/>
        <v>-1.4492719395051887</v>
      </c>
      <c r="FU212" s="99">
        <f t="shared" si="1245"/>
        <v>-1.204721222610456</v>
      </c>
      <c r="FV212" s="99">
        <f t="shared" si="1246"/>
        <v>-0.95801130994899897</v>
      </c>
      <c r="FW212" s="99">
        <f t="shared" si="1247"/>
        <v>-0.70744259986590929</v>
      </c>
      <c r="FX212" s="99">
        <f t="shared" si="1248"/>
        <v>-0.45121490305358714</v>
      </c>
      <c r="FY212" s="99">
        <f t="shared" si="1249"/>
        <v>-0.1878933030167137</v>
      </c>
      <c r="FZ212" s="99">
        <f t="shared" si="1250"/>
        <v>8.3504965365287495E-2</v>
      </c>
      <c r="GA212" s="99">
        <f t="shared" si="1251"/>
        <v>0.36356640274997698</v>
      </c>
      <c r="GB212" s="99">
        <f t="shared" si="1252"/>
        <v>0.65257166022688406</v>
      </c>
      <c r="GC212" s="99">
        <f t="shared" si="1253"/>
        <v>0.95058013052247636</v>
      </c>
      <c r="GD212" s="99">
        <f t="shared" si="1254"/>
        <v>1.2574976826550812</v>
      </c>
      <c r="GE212" s="99">
        <f t="shared" si="1255"/>
        <v>1.5731273586496579</v>
      </c>
      <c r="GF212" s="99">
        <f t="shared" si="1256"/>
        <v>1.8972060413342042</v>
      </c>
      <c r="GG212" s="99">
        <f t="shared" si="1257"/>
        <v>2.2294304651614807</v>
      </c>
      <c r="GH212" s="99">
        <f t="shared" si="1258"/>
        <v>2.5694754313307353</v>
      </c>
      <c r="GI212" s="99">
        <f t="shared" si="1259"/>
        <v>0.79733955232644904</v>
      </c>
      <c r="GJ212" s="99">
        <f t="shared" si="1260"/>
        <v>2.6250652499824483</v>
      </c>
      <c r="GK212" s="99">
        <f t="shared" si="1261"/>
        <v>-2.6200760798537845</v>
      </c>
      <c r="GL212" s="99">
        <f t="shared" si="1262"/>
        <v>-1.5034971480964296</v>
      </c>
      <c r="GM212" s="99">
        <f t="shared" si="1263"/>
        <v>-0.31161238698341648</v>
      </c>
      <c r="GN212" s="99">
        <f t="shared" si="1264"/>
        <v>0.95239911845621039</v>
      </c>
      <c r="GO212" s="99">
        <f t="shared" si="1265"/>
        <v>2.2854434198999876</v>
      </c>
      <c r="GP212" s="99">
        <f t="shared" si="1266"/>
        <v>-2.5986542779114368</v>
      </c>
      <c r="GQ212" s="99">
        <f t="shared" si="1267"/>
        <v>-1.1363988550402835</v>
      </c>
      <c r="GR212" s="99">
        <f t="shared" si="1268"/>
        <v>0.38626624189344522</v>
      </c>
      <c r="GS212" s="99">
        <f t="shared" si="1269"/>
        <v>1.9666996479312973</v>
      </c>
      <c r="GT212" s="99">
        <f t="shared" si="1270"/>
        <v>-2.6808116615223425</v>
      </c>
      <c r="GU212" s="99">
        <f t="shared" si="1271"/>
        <v>-0.99231593471532165</v>
      </c>
      <c r="GV212" s="99">
        <f t="shared" si="1272"/>
        <v>0.74668561040102976</v>
      </c>
      <c r="GW212" s="99">
        <f t="shared" si="1273"/>
        <v>2.5339733470225951</v>
      </c>
      <c r="GX212" s="99">
        <f t="shared" si="1274"/>
        <v>-1.9157686013169999</v>
      </c>
      <c r="GY212" s="99">
        <f t="shared" si="1275"/>
        <v>-3.8218804281681763E-2</v>
      </c>
      <c r="GZ212" s="99">
        <f t="shared" si="1276"/>
        <v>1.881461563986357</v>
      </c>
      <c r="HA212" s="99"/>
      <c r="HB212" s="99"/>
      <c r="HC212" s="99"/>
      <c r="HD212" s="99"/>
      <c r="HE212" s="99"/>
      <c r="HF212" s="99"/>
      <c r="HG212" s="99"/>
      <c r="HH212" s="99"/>
      <c r="HI212" s="99"/>
      <c r="HJ212" s="99"/>
      <c r="HK212" s="99"/>
      <c r="HL212" s="99"/>
      <c r="HM212" s="99"/>
      <c r="HN212" s="99"/>
      <c r="HO212" s="99"/>
      <c r="HP212" s="99"/>
      <c r="HQ212" s="99"/>
      <c r="HR212" s="99"/>
      <c r="HS212" s="99"/>
      <c r="HT212" s="99"/>
      <c r="HU212" s="99"/>
      <c r="HV212" s="99"/>
      <c r="HW212" s="99"/>
      <c r="HX212" s="99"/>
      <c r="HY212" s="99"/>
      <c r="HZ212" s="99"/>
      <c r="IA212" s="99"/>
      <c r="IB212" s="94"/>
      <c r="IC212" s="99"/>
      <c r="ID212" s="94"/>
      <c r="IE212" s="94"/>
      <c r="IF212" s="94"/>
      <c r="IG212" s="94"/>
      <c r="IH212" s="94"/>
      <c r="II212" s="94"/>
      <c r="IJ212" s="94"/>
      <c r="IK212" s="94"/>
      <c r="IL212" s="94"/>
      <c r="IM212" s="94"/>
      <c r="IN212" s="94"/>
      <c r="IO212" s="94"/>
      <c r="IP212" s="94"/>
      <c r="IQ212" s="94"/>
      <c r="IR212" s="94"/>
      <c r="IS212" s="94"/>
      <c r="IT212" s="94"/>
      <c r="IU212" s="94"/>
      <c r="IV212" s="94"/>
      <c r="IW212" s="94"/>
      <c r="IX212" s="94"/>
      <c r="IY212" s="94"/>
      <c r="IZ212" s="94"/>
      <c r="JA212" s="94"/>
      <c r="JB212" s="94"/>
      <c r="JC212" s="94"/>
      <c r="JD212" s="94"/>
      <c r="JE212" s="94"/>
      <c r="JF212" s="94"/>
      <c r="JG212" s="94"/>
      <c r="JH212" s="94"/>
      <c r="JI212" s="94"/>
      <c r="JJ212" s="94"/>
      <c r="JK212" s="94"/>
      <c r="JL212" s="94"/>
      <c r="JM212" s="94"/>
      <c r="JN212" s="94"/>
      <c r="JO212" s="94"/>
      <c r="JP212" s="94"/>
      <c r="JQ212" s="94"/>
      <c r="JR212" s="94"/>
      <c r="JS212" s="94"/>
      <c r="JT212" s="94"/>
      <c r="JU212" s="94"/>
      <c r="JV212" s="94"/>
      <c r="JW212" s="94"/>
      <c r="JX212" s="94"/>
      <c r="JY212" s="94"/>
      <c r="JZ212" s="94"/>
      <c r="KA212" s="94"/>
      <c r="KH212" s="96">
        <v>14</v>
      </c>
      <c r="KI212" s="100">
        <f t="shared" si="1277"/>
        <v>-2.5982767783577709</v>
      </c>
      <c r="KJ212" s="100">
        <f t="shared" si="1278"/>
        <v>0.7928378037667777</v>
      </c>
      <c r="KK212" s="100">
        <f t="shared" si="1279"/>
        <v>-0.70697142876861463</v>
      </c>
      <c r="KL212" s="100">
        <f t="shared" si="1280"/>
        <v>1.210653060872152</v>
      </c>
      <c r="KM212" s="100">
        <f t="shared" si="1281"/>
        <v>-2.9332742908561387</v>
      </c>
      <c r="KN212" s="100">
        <f t="shared" si="1282"/>
        <v>9.3019829789252727E-3</v>
      </c>
      <c r="KO212" s="100">
        <f t="shared" si="1283"/>
        <v>-2.9340294854970357</v>
      </c>
      <c r="KP212" s="100">
        <f t="shared" si="1284"/>
        <v>2.1006659425822205</v>
      </c>
      <c r="KQ212" s="100">
        <f t="shared" si="1285"/>
        <v>0.19742871782578195</v>
      </c>
      <c r="KR212" s="100">
        <f t="shared" si="1286"/>
        <v>-1.4070797985287158</v>
      </c>
      <c r="KS212" s="100">
        <f t="shared" si="1287"/>
        <v>-2.2150899097973387</v>
      </c>
      <c r="KT212" s="100">
        <f t="shared" si="1288"/>
        <v>-2.7090692582386922</v>
      </c>
      <c r="KU212" s="100">
        <f t="shared" si="1289"/>
        <v>2.7563224389280911</v>
      </c>
      <c r="KV212" s="100">
        <f t="shared" si="1290"/>
        <v>2.0005987468062885</v>
      </c>
      <c r="KW212" s="100">
        <f t="shared" si="1291"/>
        <v>1.474248882584678</v>
      </c>
      <c r="KX212" s="100">
        <f t="shared" si="1292"/>
        <v>1.1171673381569751</v>
      </c>
      <c r="KY212" s="100">
        <f t="shared" si="1293"/>
        <v>1.1193238970939801</v>
      </c>
      <c r="KZ212" s="100">
        <f t="shared" si="1294"/>
        <v>1.1542675801553559</v>
      </c>
      <c r="LA212" s="100">
        <f t="shared" si="1295"/>
        <v>1.1542675801553559</v>
      </c>
      <c r="LB212" s="100">
        <f t="shared" si="1296"/>
        <v>1.8633555686407786</v>
      </c>
      <c r="LC212" s="100">
        <f t="shared" si="1297"/>
        <v>2.1778662790245544</v>
      </c>
      <c r="LD212" s="100">
        <f t="shared" si="1298"/>
        <v>2.4987196764049848</v>
      </c>
      <c r="LE212" s="100">
        <f t="shared" si="1299"/>
        <v>2.8423168866026849</v>
      </c>
      <c r="LF212" s="100">
        <f t="shared" si="1300"/>
        <v>-3.0663834151691471</v>
      </c>
      <c r="LG212" s="100">
        <f t="shared" si="1301"/>
        <v>-2.6574197481642572</v>
      </c>
      <c r="LH212" s="100">
        <f t="shared" si="1302"/>
        <v>-2.2127133965318535</v>
      </c>
      <c r="LI212" s="100">
        <f t="shared" si="1303"/>
        <v>-1.7321503695618863</v>
      </c>
      <c r="LJ212" s="100">
        <f t="shared" si="1304"/>
        <v>-1.2161559055231514</v>
      </c>
      <c r="LK212" s="100">
        <f t="shared" si="1305"/>
        <v>-0.66538277518052391</v>
      </c>
      <c r="LL212" s="100">
        <f t="shared" si="1306"/>
        <v>-8.0568870800454787E-2</v>
      </c>
      <c r="LM212" s="100">
        <f t="shared" si="1307"/>
        <v>0.53749485901885219</v>
      </c>
      <c r="LN212" s="100">
        <f t="shared" si="1308"/>
        <v>1.1879106096175778</v>
      </c>
      <c r="LO212" s="100">
        <f t="shared" si="1309"/>
        <v>1.8695463873502949</v>
      </c>
      <c r="LP212" s="100">
        <f t="shared" si="1310"/>
        <v>2.5808543467833331</v>
      </c>
      <c r="LQ212" s="100">
        <f t="shared" si="1311"/>
        <v>-2.9635061428657101</v>
      </c>
      <c r="LR212" s="100">
        <f t="shared" si="1312"/>
        <v>-2.2000504075253469</v>
      </c>
      <c r="LS212" s="100">
        <f t="shared" si="1313"/>
        <v>1.0806107661698452</v>
      </c>
      <c r="LT212" s="100">
        <f t="shared" si="1314"/>
        <v>-1.1710244521090769</v>
      </c>
      <c r="LU212" s="100">
        <f t="shared" si="1315"/>
        <v>0.98720581776369842</v>
      </c>
      <c r="LV212" s="100">
        <f t="shared" si="1316"/>
        <v>-3.0190407412636446</v>
      </c>
      <c r="LW212" s="100">
        <f t="shared" si="1317"/>
        <v>-0.61652230680062581</v>
      </c>
      <c r="LX212" s="100">
        <f t="shared" si="1318"/>
        <v>1.9124417825771798</v>
      </c>
      <c r="LY212" s="100">
        <f t="shared" si="1319"/>
        <v>-1.7178369612630804</v>
      </c>
      <c r="LZ212" s="100">
        <f t="shared" si="1320"/>
        <v>1.0546108403037611</v>
      </c>
      <c r="MA212" s="100">
        <f t="shared" si="1321"/>
        <v>-2.3421057669747283</v>
      </c>
      <c r="MB212" s="100">
        <f t="shared" si="1322"/>
        <v>0.65218197179095228</v>
      </c>
      <c r="MC212" s="100">
        <f t="shared" si="1323"/>
        <v>-2.53545858827562</v>
      </c>
      <c r="MD212" s="100">
        <f t="shared" si="1324"/>
        <v>0.65480343044291367</v>
      </c>
      <c r="ME212" s="100">
        <f t="shared" si="1325"/>
        <v>-2.3493115754543084</v>
      </c>
      <c r="MF212" s="100">
        <f t="shared" si="1326"/>
        <v>1.0142215572177289</v>
      </c>
      <c r="MG212" s="100">
        <f t="shared" si="1327"/>
        <v>-1.8226508595881088</v>
      </c>
      <c r="MH212" s="100">
        <f t="shared" si="1328"/>
        <v>1.7080577897781672</v>
      </c>
      <c r="MI212" s="100">
        <f t="shared" si="1329"/>
        <v>-0.9557938935981044</v>
      </c>
      <c r="MJ212" s="100">
        <f t="shared" si="1330"/>
        <v>2.7568792729013931</v>
      </c>
      <c r="MK212" s="100"/>
      <c r="ML212" s="100"/>
      <c r="MM212" s="100"/>
      <c r="MN212" s="100"/>
      <c r="MO212" s="100"/>
      <c r="MP212" s="100"/>
      <c r="MQ212" s="100"/>
      <c r="MR212" s="100"/>
      <c r="MS212" s="100"/>
      <c r="MT212" s="100"/>
      <c r="MU212" s="100"/>
      <c r="MV212" s="100"/>
      <c r="MW212" s="100"/>
      <c r="MX212" s="100"/>
      <c r="MY212" s="100"/>
      <c r="MZ212" s="100"/>
      <c r="NA212" s="100"/>
      <c r="NB212" s="100"/>
      <c r="NC212" s="100"/>
      <c r="ND212" s="100"/>
      <c r="NE212" s="100"/>
      <c r="NF212" s="100"/>
      <c r="NG212" s="100"/>
      <c r="NH212" s="100"/>
      <c r="NI212" s="100"/>
      <c r="NJ212" s="100"/>
      <c r="NK212" s="100"/>
      <c r="NM212" s="100"/>
    </row>
    <row r="213" spans="1:377" x14ac:dyDescent="0.2">
      <c r="A213" s="92"/>
      <c r="B213" s="92"/>
      <c r="C213" s="92">
        <v>15</v>
      </c>
      <c r="D213" s="98">
        <f t="shared" si="1169"/>
        <v>-0.59119115639153375</v>
      </c>
      <c r="E213" s="98">
        <f t="shared" si="1170"/>
        <v>1.0955301889998561</v>
      </c>
      <c r="F213" s="98">
        <f t="shared" si="1171"/>
        <v>2.3979926761288253</v>
      </c>
      <c r="G213" s="98">
        <f t="shared" si="1172"/>
        <v>-2.2983755937801567</v>
      </c>
      <c r="H213" s="98">
        <f t="shared" si="1173"/>
        <v>-0.43252478006580186</v>
      </c>
      <c r="I213" s="98">
        <f t="shared" si="1174"/>
        <v>1.7914616362469387</v>
      </c>
      <c r="J213" s="98">
        <f t="shared" si="1175"/>
        <v>-1.9750327607544178</v>
      </c>
      <c r="K213" s="98">
        <f t="shared" si="1176"/>
        <v>0.83866016697243906</v>
      </c>
      <c r="L213" s="98">
        <f t="shared" si="1177"/>
        <v>-2.3863060287435074</v>
      </c>
      <c r="M213" s="98">
        <f t="shared" si="1178"/>
        <v>0.62973719223535407</v>
      </c>
      <c r="N213" s="98">
        <f t="shared" si="1179"/>
        <v>-2.7062199768055883</v>
      </c>
      <c r="O213" s="98">
        <f t="shared" si="1180"/>
        <v>0.22450377281769865</v>
      </c>
      <c r="P213" s="98">
        <f t="shared" si="1181"/>
        <v>-3.1147272125938223</v>
      </c>
      <c r="Q213" s="98">
        <f t="shared" si="1182"/>
        <v>-0.14627696219191108</v>
      </c>
      <c r="R213" s="98">
        <f t="shared" si="1183"/>
        <v>2.8496633768833415</v>
      </c>
      <c r="S213" s="98">
        <f t="shared" si="1184"/>
        <v>-0.41048273607041447</v>
      </c>
      <c r="T213" s="98">
        <f t="shared" si="1185"/>
        <v>2.6379542967114307</v>
      </c>
      <c r="U213" s="98">
        <f t="shared" si="1186"/>
        <v>-0.57352194603531326</v>
      </c>
      <c r="V213" s="98">
        <f t="shared" si="1187"/>
        <v>-0.57352194603531326</v>
      </c>
      <c r="W213" s="98">
        <f t="shared" si="1188"/>
        <v>-0.5269377886383213</v>
      </c>
      <c r="X213" s="98">
        <f t="shared" si="1189"/>
        <v>-0.48154859080613016</v>
      </c>
      <c r="Y213" s="98">
        <f t="shared" si="1190"/>
        <v>-0.42299046840604571</v>
      </c>
      <c r="Z213" s="98">
        <f t="shared" si="1191"/>
        <v>-0.35231526169055899</v>
      </c>
      <c r="AA213" s="98">
        <f t="shared" si="1192"/>
        <v>-0.27048146442199811</v>
      </c>
      <c r="AB213" s="98">
        <f t="shared" si="1193"/>
        <v>-0.17836009345041087</v>
      </c>
      <c r="AC213" s="98">
        <f t="shared" si="1194"/>
        <v>-7.674167402614436E-2</v>
      </c>
      <c r="AD213" s="98">
        <f t="shared" si="1195"/>
        <v>3.3656525364248124E-2</v>
      </c>
      <c r="AE213" s="98">
        <f t="shared" si="1196"/>
        <v>0.15218346818558748</v>
      </c>
      <c r="AF213" s="98">
        <f t="shared" si="1197"/>
        <v>0.27824776458734973</v>
      </c>
      <c r="AG213" s="98">
        <f t="shared" si="1198"/>
        <v>0.41131162509870678</v>
      </c>
      <c r="AH213" s="98">
        <f t="shared" si="1199"/>
        <v>0.5508853798936858</v>
      </c>
      <c r="AI213" s="98">
        <f t="shared" si="1200"/>
        <v>0.69652255058207801</v>
      </c>
      <c r="AJ213" s="98">
        <f t="shared" si="1201"/>
        <v>0.84781544109354534</v>
      </c>
      <c r="AK213" s="98">
        <f t="shared" si="1202"/>
        <v>1.0043912049775026</v>
      </c>
      <c r="AL213" s="98">
        <f t="shared" si="1203"/>
        <v>1.1659083435781503</v>
      </c>
      <c r="AM213" s="98">
        <f t="shared" si="1204"/>
        <v>1.3320535902261332</v>
      </c>
      <c r="AN213" s="98">
        <f t="shared" si="1205"/>
        <v>0.43313049061073272</v>
      </c>
      <c r="AO213" s="98">
        <f t="shared" si="1206"/>
        <v>1.3420522335406926</v>
      </c>
      <c r="AP213" s="98">
        <f t="shared" si="1207"/>
        <v>-1.2803612953976089</v>
      </c>
      <c r="AQ213" s="98">
        <f t="shared" si="1208"/>
        <v>2.4208680298084455</v>
      </c>
      <c r="AR213" s="98">
        <f t="shared" si="1209"/>
        <v>-0.12250776822154823</v>
      </c>
      <c r="AS213" s="98">
        <f t="shared" si="1210"/>
        <v>-2.6290769831843432</v>
      </c>
      <c r="AT213" s="98">
        <f t="shared" si="1211"/>
        <v>1.1826699932351692</v>
      </c>
      <c r="AU213" s="98">
        <f t="shared" si="1212"/>
        <v>-1.2552209382417252</v>
      </c>
      <c r="AV213" s="98">
        <f t="shared" si="1213"/>
        <v>2.6221241035725589</v>
      </c>
      <c r="AW213" s="98">
        <f t="shared" si="1214"/>
        <v>0.24691931704132727</v>
      </c>
      <c r="AX213" s="98">
        <f t="shared" si="1215"/>
        <v>-2.0989885667147075</v>
      </c>
      <c r="AY213" s="98">
        <f t="shared" si="1216"/>
        <v>1.8663191355255824</v>
      </c>
      <c r="AZ213" s="98">
        <f t="shared" si="1217"/>
        <v>-0.42472724857720456</v>
      </c>
      <c r="BA213" s="98">
        <f t="shared" si="1218"/>
        <v>-2.690078024069873</v>
      </c>
      <c r="BB213" s="98">
        <f t="shared" si="1219"/>
        <v>1.3523760854628721</v>
      </c>
      <c r="BC213" s="98">
        <f t="shared" si="1220"/>
        <v>-0.86475560369393223</v>
      </c>
      <c r="BD213" s="98">
        <f t="shared" si="1221"/>
        <v>-3.0592552807444893</v>
      </c>
      <c r="BE213" s="98">
        <f t="shared" si="1222"/>
        <v>1.0511442682537733</v>
      </c>
      <c r="BF213" s="98"/>
      <c r="BG213" s="98"/>
      <c r="BH213" s="98"/>
      <c r="BI213" s="98"/>
      <c r="BJ213" s="98"/>
      <c r="BK213" s="98"/>
      <c r="BL213" s="98"/>
      <c r="BM213" s="98"/>
      <c r="BN213" s="98"/>
      <c r="BO213" s="98"/>
      <c r="BP213" s="98"/>
      <c r="BQ213" s="98"/>
      <c r="BR213" s="98"/>
      <c r="BS213" s="98"/>
      <c r="BT213" s="98"/>
      <c r="BU213" s="98"/>
      <c r="BV213" s="98"/>
      <c r="BW213" s="98"/>
      <c r="BX213" s="98"/>
      <c r="BY213" s="98"/>
      <c r="BZ213" s="98"/>
      <c r="CA213" s="98"/>
      <c r="CB213" s="98"/>
      <c r="CC213" s="98"/>
      <c r="CD213" s="98"/>
      <c r="CE213" s="92"/>
      <c r="CF213" s="98"/>
      <c r="CG213" s="92"/>
      <c r="CH213" s="92"/>
      <c r="CI213" s="92"/>
      <c r="CJ213" s="92"/>
      <c r="CK213" s="92"/>
      <c r="CL213" s="92"/>
      <c r="CM213" s="92"/>
      <c r="CN213" s="92"/>
      <c r="CO213" s="92"/>
      <c r="CP213" s="92"/>
      <c r="CQ213" s="92"/>
      <c r="CR213" s="92"/>
      <c r="CS213" s="92"/>
      <c r="CT213" s="92"/>
      <c r="CU213" s="92"/>
      <c r="CV213" s="92"/>
      <c r="CW213" s="92"/>
      <c r="CX213" s="92"/>
      <c r="CY213" s="92"/>
      <c r="CZ213" s="92"/>
      <c r="DA213" s="92"/>
      <c r="DB213" s="92"/>
      <c r="DC213" s="92"/>
      <c r="DD213" s="92"/>
      <c r="DE213" s="92"/>
      <c r="DF213" s="92"/>
      <c r="DG213" s="92"/>
      <c r="DH213" s="92"/>
      <c r="DI213" s="92"/>
      <c r="DJ213" s="92"/>
      <c r="DK213" s="92"/>
      <c r="DL213" s="92"/>
      <c r="DM213" s="92"/>
      <c r="DN213" s="92"/>
      <c r="DO213" s="92"/>
      <c r="DP213" s="92"/>
      <c r="DQ213" s="92"/>
      <c r="DR213" s="92"/>
      <c r="DS213" s="92"/>
      <c r="DT213" s="92"/>
      <c r="DU213" s="92"/>
      <c r="DV213" s="92"/>
      <c r="DW213" s="92"/>
      <c r="DX213" s="92"/>
      <c r="DY213" s="92"/>
      <c r="DZ213" s="92"/>
      <c r="EA213" s="92"/>
      <c r="EB213" s="92"/>
      <c r="EC213" s="92"/>
      <c r="ED213" s="92"/>
      <c r="EE213" s="92"/>
      <c r="EF213" s="92"/>
      <c r="EG213" s="92"/>
      <c r="EH213" s="92"/>
      <c r="EI213" s="92"/>
      <c r="EJ213" s="92"/>
      <c r="EK213" s="92"/>
      <c r="EL213" s="92"/>
      <c r="EM213" s="92"/>
      <c r="EN213" s="92"/>
      <c r="EO213" s="92"/>
      <c r="EP213" s="92"/>
      <c r="EU213" s="94"/>
      <c r="EV213" s="94"/>
      <c r="EW213" s="94"/>
      <c r="EX213" s="94">
        <v>15</v>
      </c>
      <c r="EY213" s="99">
        <f t="shared" si="1223"/>
        <v>-1.8904313893256626</v>
      </c>
      <c r="EZ213" s="99">
        <f t="shared" si="1224"/>
        <v>0.31504329119637309</v>
      </c>
      <c r="FA213" s="99">
        <f t="shared" si="1225"/>
        <v>2.6614409545930759</v>
      </c>
      <c r="FB213" s="99">
        <f t="shared" si="1226"/>
        <v>0.85112723869083085</v>
      </c>
      <c r="FC213" s="99">
        <f t="shared" si="1227"/>
        <v>-1.2854288104395966</v>
      </c>
      <c r="FD213" s="99">
        <f t="shared" si="1228"/>
        <v>3.0652718818239935</v>
      </c>
      <c r="FE213" s="99">
        <f t="shared" si="1229"/>
        <v>1.7786222697897009</v>
      </c>
      <c r="FF213" s="99">
        <f t="shared" si="1230"/>
        <v>1.2140713189420365</v>
      </c>
      <c r="FG213" s="99">
        <f t="shared" si="1231"/>
        <v>0.6923037143261862</v>
      </c>
      <c r="FH213" s="99">
        <f t="shared" si="1232"/>
        <v>-1.6204578991443678E-2</v>
      </c>
      <c r="FI213" s="99">
        <f t="shared" si="1233"/>
        <v>-0.68284151707804552</v>
      </c>
      <c r="FJ213" s="99">
        <f t="shared" si="1234"/>
        <v>-1.2387632791780381</v>
      </c>
      <c r="FK213" s="99">
        <f t="shared" si="1235"/>
        <v>-1.6823273019727618</v>
      </c>
      <c r="FL213" s="99">
        <f t="shared" si="1236"/>
        <v>-2.0202335984592299</v>
      </c>
      <c r="FM213" s="99">
        <f t="shared" si="1237"/>
        <v>-2.2643516527769649</v>
      </c>
      <c r="FN213" s="99">
        <f t="shared" si="1238"/>
        <v>-2.4088092613825283</v>
      </c>
      <c r="FO213" s="99">
        <f t="shared" si="1239"/>
        <v>-2.4819584028213155</v>
      </c>
      <c r="FP213" s="99">
        <f t="shared" si="1240"/>
        <v>-2.4857617469029831</v>
      </c>
      <c r="FQ213" s="99">
        <f t="shared" si="1241"/>
        <v>-2.4857617469029831</v>
      </c>
      <c r="FR213" s="99">
        <f t="shared" si="1242"/>
        <v>-2.0831436076661216</v>
      </c>
      <c r="FS213" s="99">
        <f t="shared" si="1243"/>
        <v>-1.8448353841043446</v>
      </c>
      <c r="FT213" s="99">
        <f t="shared" si="1244"/>
        <v>-1.5962853420271517</v>
      </c>
      <c r="FU213" s="99">
        <f t="shared" si="1245"/>
        <v>-1.3425139761267373</v>
      </c>
      <c r="FV213" s="99">
        <f t="shared" si="1246"/>
        <v>-1.0849530815369322</v>
      </c>
      <c r="FW213" s="99">
        <f t="shared" si="1247"/>
        <v>-0.82315232722010978</v>
      </c>
      <c r="FX213" s="99">
        <f t="shared" si="1248"/>
        <v>-0.55601371268035737</v>
      </c>
      <c r="FY213" s="99">
        <f t="shared" si="1249"/>
        <v>-0.28243195184638259</v>
      </c>
      <c r="FZ213" s="99">
        <f t="shared" si="1250"/>
        <v>-1.5403209593048801E-3</v>
      </c>
      <c r="GA213" s="99">
        <f t="shared" si="1251"/>
        <v>0.28724124752453517</v>
      </c>
      <c r="GB213" s="99">
        <f t="shared" si="1252"/>
        <v>0.58423743617056001</v>
      </c>
      <c r="GC213" s="99">
        <f t="shared" si="1253"/>
        <v>0.88957104331583248</v>
      </c>
      <c r="GD213" s="99">
        <f t="shared" si="1254"/>
        <v>1.2032153478960126</v>
      </c>
      <c r="GE213" s="99">
        <f t="shared" si="1255"/>
        <v>1.5250377494786349</v>
      </c>
      <c r="GF213" s="99">
        <f t="shared" si="1256"/>
        <v>1.8548336059987895</v>
      </c>
      <c r="GG213" s="99">
        <f t="shared" si="1257"/>
        <v>2.1923514813117855</v>
      </c>
      <c r="GH213" s="99">
        <f t="shared" si="1258"/>
        <v>2.5373115517600127</v>
      </c>
      <c r="GI213" s="99">
        <f t="shared" si="1259"/>
        <v>0.79161115637504165</v>
      </c>
      <c r="GJ213" s="99">
        <f t="shared" si="1260"/>
        <v>2.6440620474848719</v>
      </c>
      <c r="GK213" s="99">
        <f t="shared" si="1261"/>
        <v>-2.5906670790168045</v>
      </c>
      <c r="GL213" s="99">
        <f t="shared" si="1262"/>
        <v>-1.4648103076690682</v>
      </c>
      <c r="GM213" s="99">
        <f t="shared" si="1263"/>
        <v>-0.26470863444286558</v>
      </c>
      <c r="GN213" s="99">
        <f t="shared" si="1264"/>
        <v>1.0065036440576096</v>
      </c>
      <c r="GO213" s="99">
        <f t="shared" si="1265"/>
        <v>2.3457547127826102</v>
      </c>
      <c r="GP213" s="99">
        <f t="shared" si="1266"/>
        <v>-2.5331270052791912</v>
      </c>
      <c r="GQ213" s="99">
        <f t="shared" si="1267"/>
        <v>-1.0666599003127113</v>
      </c>
      <c r="GR213" s="99">
        <f t="shared" si="1268"/>
        <v>0.45918342530519241</v>
      </c>
      <c r="GS213" s="99">
        <f t="shared" si="1269"/>
        <v>2.0417170735891315</v>
      </c>
      <c r="GT213" s="99">
        <f t="shared" si="1270"/>
        <v>-2.6048322444629139</v>
      </c>
      <c r="GU213" s="99">
        <f t="shared" si="1271"/>
        <v>-0.91658961085491752</v>
      </c>
      <c r="GV213" s="99">
        <f t="shared" si="1272"/>
        <v>0.82084915214469778</v>
      </c>
      <c r="GW213" s="99">
        <f t="shared" si="1273"/>
        <v>2.6051506149004577</v>
      </c>
      <c r="GX213" s="99">
        <f t="shared" si="1274"/>
        <v>-1.8491355631563502</v>
      </c>
      <c r="GY213" s="99">
        <f t="shared" si="1275"/>
        <v>2.2155725508804687E-2</v>
      </c>
      <c r="GZ213" s="99">
        <f t="shared" si="1276"/>
        <v>1.933684675906284</v>
      </c>
      <c r="HA213" s="99"/>
      <c r="HB213" s="99"/>
      <c r="HC213" s="99"/>
      <c r="HD213" s="99"/>
      <c r="HE213" s="99"/>
      <c r="HF213" s="99"/>
      <c r="HG213" s="99"/>
      <c r="HH213" s="99"/>
      <c r="HI213" s="99"/>
      <c r="HJ213" s="99"/>
      <c r="HK213" s="99"/>
      <c r="HL213" s="99"/>
      <c r="HM213" s="99"/>
      <c r="HN213" s="99"/>
      <c r="HO213" s="99"/>
      <c r="HP213" s="99"/>
      <c r="HQ213" s="99"/>
      <c r="HR213" s="99"/>
      <c r="HS213" s="99"/>
      <c r="HT213" s="99"/>
      <c r="HU213" s="99"/>
      <c r="HV213" s="99"/>
      <c r="HW213" s="99"/>
      <c r="HX213" s="99"/>
      <c r="HY213" s="99"/>
      <c r="HZ213" s="99"/>
      <c r="IA213" s="99"/>
      <c r="IB213" s="94"/>
      <c r="IC213" s="99"/>
      <c r="ID213" s="94"/>
      <c r="IE213" s="94"/>
      <c r="IF213" s="94"/>
      <c r="IG213" s="94"/>
      <c r="IH213" s="94"/>
      <c r="II213" s="94"/>
      <c r="IJ213" s="94"/>
      <c r="IK213" s="94"/>
      <c r="IL213" s="94"/>
      <c r="IM213" s="94"/>
      <c r="IN213" s="94"/>
      <c r="IO213" s="94"/>
      <c r="IP213" s="94"/>
      <c r="IQ213" s="94"/>
      <c r="IR213" s="94"/>
      <c r="IS213" s="94"/>
      <c r="IT213" s="94"/>
      <c r="IU213" s="94"/>
      <c r="IV213" s="94"/>
      <c r="IW213" s="94"/>
      <c r="IX213" s="94"/>
      <c r="IY213" s="94"/>
      <c r="IZ213" s="94"/>
      <c r="JA213" s="94"/>
      <c r="JB213" s="94"/>
      <c r="JC213" s="94"/>
      <c r="JD213" s="94"/>
      <c r="JE213" s="94"/>
      <c r="JF213" s="94"/>
      <c r="JG213" s="94"/>
      <c r="JH213" s="94"/>
      <c r="JI213" s="94"/>
      <c r="JJ213" s="94"/>
      <c r="JK213" s="94"/>
      <c r="JL213" s="94"/>
      <c r="JM213" s="94"/>
      <c r="JN213" s="94"/>
      <c r="JO213" s="94"/>
      <c r="JP213" s="94"/>
      <c r="JQ213" s="94"/>
      <c r="JR213" s="94"/>
      <c r="JS213" s="94"/>
      <c r="JT213" s="94"/>
      <c r="JU213" s="94"/>
      <c r="JV213" s="94"/>
      <c r="JW213" s="94"/>
      <c r="JX213" s="94"/>
      <c r="JY213" s="94"/>
      <c r="JZ213" s="94"/>
      <c r="KA213" s="94"/>
      <c r="KH213" s="96">
        <v>15</v>
      </c>
      <c r="KI213" s="100">
        <f t="shared" si="1277"/>
        <v>0.33818974750726222</v>
      </c>
      <c r="KJ213" s="100">
        <f t="shared" si="1278"/>
        <v>-1.8397282867459404</v>
      </c>
      <c r="KK213" s="100">
        <f t="shared" si="1279"/>
        <v>-1.888089990070396</v>
      </c>
      <c r="KL213" s="100">
        <f t="shared" si="1280"/>
        <v>0.10531012526423583</v>
      </c>
      <c r="KM213" s="100">
        <f t="shared" si="1281"/>
        <v>1.506444487333507</v>
      </c>
      <c r="KN213" s="100">
        <f t="shared" si="1282"/>
        <v>-0.86065459835259517</v>
      </c>
      <c r="KO213" s="100">
        <f t="shared" si="1283"/>
        <v>2.6002119241816199</v>
      </c>
      <c r="KP213" s="100">
        <f t="shared" si="1284"/>
        <v>1.250189118254186</v>
      </c>
      <c r="KQ213" s="100">
        <f t="shared" si="1285"/>
        <v>-0.32405775037294432</v>
      </c>
      <c r="KR213" s="100">
        <f t="shared" si="1286"/>
        <v>-1.930765693846612</v>
      </c>
      <c r="KS213" s="100">
        <f t="shared" si="1287"/>
        <v>-2.9398394034913009</v>
      </c>
      <c r="KT213" s="100">
        <f t="shared" si="1288"/>
        <v>2.985470189348157</v>
      </c>
      <c r="KU213" s="100">
        <f t="shared" si="1289"/>
        <v>2.3575998282715256</v>
      </c>
      <c r="KV213" s="100">
        <f t="shared" si="1290"/>
        <v>1.7086480004336351</v>
      </c>
      <c r="KW213" s="100">
        <f t="shared" si="1291"/>
        <v>1.2287591255214134</v>
      </c>
      <c r="KX213" s="100">
        <f t="shared" si="1292"/>
        <v>0.90106728109480794</v>
      </c>
      <c r="KY213" s="100">
        <f t="shared" si="1293"/>
        <v>0.87029789419571624</v>
      </c>
      <c r="KZ213" s="100">
        <f t="shared" si="1294"/>
        <v>0.88504048393398627</v>
      </c>
      <c r="LA213" s="100">
        <f t="shared" si="1295"/>
        <v>0.88504048393398627</v>
      </c>
      <c r="LB213" s="100">
        <f t="shared" si="1296"/>
        <v>1.6431751773700978</v>
      </c>
      <c r="LC213" s="100">
        <f t="shared" si="1297"/>
        <v>1.9992962730683672</v>
      </c>
      <c r="LD213" s="100">
        <f t="shared" si="1298"/>
        <v>2.3564458047806403</v>
      </c>
      <c r="LE213" s="100">
        <f t="shared" si="1299"/>
        <v>2.7305257113691233</v>
      </c>
      <c r="LF213" s="100">
        <f t="shared" si="1300"/>
        <v>3.1308492083603614</v>
      </c>
      <c r="LG213" s="100">
        <f t="shared" si="1301"/>
        <v>-2.7210477349359938</v>
      </c>
      <c r="LH213" s="100">
        <f t="shared" si="1302"/>
        <v>-2.2567019002249906</v>
      </c>
      <c r="LI213" s="100">
        <f t="shared" si="1303"/>
        <v>-1.758621815874277</v>
      </c>
      <c r="LJ213" s="100">
        <f t="shared" si="1304"/>
        <v>-1.2268697493019471</v>
      </c>
      <c r="LK213" s="100">
        <f t="shared" si="1305"/>
        <v>-0.66188745072698552</v>
      </c>
      <c r="LL213" s="100">
        <f t="shared" si="1306"/>
        <v>-6.4324805965436369E-2</v>
      </c>
      <c r="LM213" s="100">
        <f t="shared" si="1307"/>
        <v>0.56501025802116223</v>
      </c>
      <c r="LN213" s="100">
        <f t="shared" si="1308"/>
        <v>1.2251152243528207</v>
      </c>
      <c r="LO213" s="100">
        <f t="shared" si="1309"/>
        <v>1.9146936339536309</v>
      </c>
      <c r="LP213" s="100">
        <f t="shared" si="1310"/>
        <v>2.6320228941244714</v>
      </c>
      <c r="LQ213" s="100">
        <f t="shared" si="1311"/>
        <v>-2.9083483682164886</v>
      </c>
      <c r="LR213" s="100">
        <f t="shared" si="1312"/>
        <v>-2.1428972405461155</v>
      </c>
      <c r="LS213" s="100">
        <f t="shared" si="1313"/>
        <v>1.1372803654886814</v>
      </c>
      <c r="LT213" s="100">
        <f t="shared" si="1314"/>
        <v>-1.099237857153889</v>
      </c>
      <c r="LU213" s="100">
        <f t="shared" si="1315"/>
        <v>1.0690780890882492</v>
      </c>
      <c r="LV213" s="100">
        <f t="shared" si="1316"/>
        <v>-2.9303237588435938</v>
      </c>
      <c r="LW213" s="100">
        <f t="shared" si="1317"/>
        <v>-0.52579837612105396</v>
      </c>
      <c r="LX213" s="100">
        <f t="shared" si="1318"/>
        <v>1.9992079240835077</v>
      </c>
      <c r="LY213" s="100">
        <f t="shared" si="1319"/>
        <v>-1.6420234749980589</v>
      </c>
      <c r="LZ213" s="100">
        <f t="shared" si="1320"/>
        <v>1.1115396497448453</v>
      </c>
      <c r="MA213" s="100">
        <f t="shared" si="1321"/>
        <v>-2.3125480734908299</v>
      </c>
      <c r="MB213" s="100">
        <f t="shared" si="1322"/>
        <v>0.6463441903310353</v>
      </c>
      <c r="MC213" s="100">
        <f t="shared" si="1323"/>
        <v>-2.5822708635917064</v>
      </c>
      <c r="MD213" s="100">
        <f t="shared" si="1324"/>
        <v>0.56679245642004406</v>
      </c>
      <c r="ME213" s="100">
        <f t="shared" si="1325"/>
        <v>-2.4705509233428282</v>
      </c>
      <c r="MF213" s="100">
        <f t="shared" si="1326"/>
        <v>0.87669165223251233</v>
      </c>
      <c r="MG213" s="100">
        <f t="shared" si="1327"/>
        <v>-1.9534683051694108</v>
      </c>
      <c r="MH213" s="100">
        <f t="shared" si="1328"/>
        <v>1.6071230880801541</v>
      </c>
      <c r="MI213" s="100">
        <f t="shared" si="1329"/>
        <v>-1.0094585292133829</v>
      </c>
      <c r="MJ213" s="100">
        <f t="shared" si="1330"/>
        <v>2.7589853863217613</v>
      </c>
      <c r="MK213" s="100"/>
      <c r="ML213" s="100"/>
      <c r="MM213" s="100"/>
      <c r="MN213" s="100"/>
      <c r="MO213" s="100"/>
      <c r="MP213" s="100"/>
      <c r="MQ213" s="100"/>
      <c r="MR213" s="100"/>
      <c r="MS213" s="100"/>
      <c r="MT213" s="100"/>
      <c r="MU213" s="100"/>
      <c r="MV213" s="100"/>
      <c r="MW213" s="100"/>
      <c r="MX213" s="100"/>
      <c r="MY213" s="100"/>
      <c r="MZ213" s="100"/>
      <c r="NA213" s="100"/>
      <c r="NB213" s="100"/>
      <c r="NC213" s="100"/>
      <c r="ND213" s="100"/>
      <c r="NE213" s="100"/>
      <c r="NF213" s="100"/>
      <c r="NG213" s="100"/>
      <c r="NH213" s="100"/>
      <c r="NI213" s="100"/>
      <c r="NJ213" s="100"/>
      <c r="NK213" s="100"/>
      <c r="NM213" s="100"/>
    </row>
    <row r="214" spans="1:377" x14ac:dyDescent="0.2">
      <c r="A214" s="92"/>
      <c r="B214" s="92"/>
      <c r="C214" s="92">
        <v>16</v>
      </c>
      <c r="D214" s="98">
        <f t="shared" si="1169"/>
        <v>-1.0948251509874516</v>
      </c>
      <c r="E214" s="98">
        <f t="shared" si="1170"/>
        <v>0.43037227473445289</v>
      </c>
      <c r="F214" s="98">
        <f t="shared" si="1171"/>
        <v>2.0542336424117602</v>
      </c>
      <c r="G214" s="98">
        <f t="shared" si="1172"/>
        <v>-2.5494997254834844</v>
      </c>
      <c r="H214" s="98">
        <f t="shared" si="1173"/>
        <v>-0.6430416879084857</v>
      </c>
      <c r="I214" s="98">
        <f t="shared" si="1174"/>
        <v>1.592437603692143</v>
      </c>
      <c r="J214" s="98">
        <f t="shared" si="1175"/>
        <v>-2.2009567501404317</v>
      </c>
      <c r="K214" s="98">
        <f t="shared" si="1176"/>
        <v>0.55537482345274902</v>
      </c>
      <c r="L214" s="98">
        <f t="shared" si="1177"/>
        <v>-2.7131281942873273</v>
      </c>
      <c r="M214" s="98">
        <f t="shared" si="1178"/>
        <v>0.34221910695292057</v>
      </c>
      <c r="N214" s="98">
        <f t="shared" si="1179"/>
        <v>-2.9376264705685933</v>
      </c>
      <c r="O214" s="98">
        <f t="shared" si="1180"/>
        <v>3.645421588524398E-2</v>
      </c>
      <c r="P214" s="98">
        <f t="shared" si="1181"/>
        <v>3.0116322984455377</v>
      </c>
      <c r="Q214" s="98">
        <f t="shared" si="1182"/>
        <v>-0.27998048759135596</v>
      </c>
      <c r="R214" s="98">
        <f t="shared" si="1183"/>
        <v>2.7338035113366237</v>
      </c>
      <c r="S214" s="98">
        <f t="shared" si="1184"/>
        <v>-0.51205930464628779</v>
      </c>
      <c r="T214" s="98">
        <f t="shared" si="1185"/>
        <v>2.5481523680552089</v>
      </c>
      <c r="U214" s="98">
        <f t="shared" si="1186"/>
        <v>-0.6533900367614508</v>
      </c>
      <c r="V214" s="98">
        <f t="shared" si="1187"/>
        <v>-0.6533900367614508</v>
      </c>
      <c r="W214" s="98">
        <f t="shared" si="1188"/>
        <v>-0.59218880290303932</v>
      </c>
      <c r="X214" s="98">
        <f t="shared" si="1189"/>
        <v>-0.54061731508650068</v>
      </c>
      <c r="Y214" s="98">
        <f t="shared" si="1190"/>
        <v>-0.47646462746494922</v>
      </c>
      <c r="Z214" s="98">
        <f t="shared" si="1191"/>
        <v>-0.40069407968238119</v>
      </c>
      <c r="AA214" s="98">
        <f t="shared" si="1192"/>
        <v>-0.31419391639241351</v>
      </c>
      <c r="AB214" s="98">
        <f t="shared" si="1193"/>
        <v>-0.21777848968498187</v>
      </c>
      <c r="AC214" s="98">
        <f t="shared" si="1194"/>
        <v>-0.11219196417000249</v>
      </c>
      <c r="AD214" s="98">
        <f t="shared" si="1195"/>
        <v>1.8868013359924819E-3</v>
      </c>
      <c r="AE214" s="98">
        <f t="shared" si="1196"/>
        <v>0.12383894916664676</v>
      </c>
      <c r="AF214" s="98">
        <f t="shared" si="1197"/>
        <v>0.25310031690555845</v>
      </c>
      <c r="AG214" s="98">
        <f t="shared" si="1198"/>
        <v>0.38915635779263824</v>
      </c>
      <c r="AH214" s="98">
        <f t="shared" si="1199"/>
        <v>0.53153740113418968</v>
      </c>
      <c r="AI214" s="98">
        <f t="shared" si="1200"/>
        <v>0.67981429991913001</v>
      </c>
      <c r="AJ214" s="98">
        <f t="shared" si="1201"/>
        <v>0.83359447458264468</v>
      </c>
      <c r="AK214" s="98">
        <f t="shared" si="1202"/>
        <v>0.99251834050813115</v>
      </c>
      <c r="AL214" s="98">
        <f t="shared" si="1203"/>
        <v>1.156256095661842</v>
      </c>
      <c r="AM214" s="98">
        <f t="shared" si="1204"/>
        <v>1.3245048396136667</v>
      </c>
      <c r="AN214" s="98">
        <f t="shared" si="1205"/>
        <v>0.43769610052415309</v>
      </c>
      <c r="AO214" s="98">
        <f t="shared" si="1206"/>
        <v>1.3591718072875114</v>
      </c>
      <c r="AP214" s="98">
        <f t="shared" si="1207"/>
        <v>-1.257513461278561</v>
      </c>
      <c r="AQ214" s="98">
        <f t="shared" si="1208"/>
        <v>2.4491113544102379</v>
      </c>
      <c r="AR214" s="98">
        <f t="shared" si="1209"/>
        <v>-8.9181580480079889E-2</v>
      </c>
      <c r="AS214" s="98">
        <f t="shared" si="1210"/>
        <v>-2.5909632853995723</v>
      </c>
      <c r="AT214" s="98">
        <f t="shared" si="1211"/>
        <v>1.2252907578450565</v>
      </c>
      <c r="AU214" s="98">
        <f t="shared" si="1212"/>
        <v>-1.2083606181397915</v>
      </c>
      <c r="AV214" s="98">
        <f t="shared" si="1213"/>
        <v>2.6729677215142789</v>
      </c>
      <c r="AW214" s="98">
        <f t="shared" si="1214"/>
        <v>0.30149978577735281</v>
      </c>
      <c r="AX214" s="98">
        <f t="shared" si="1215"/>
        <v>-2.0409091404877904</v>
      </c>
      <c r="AY214" s="98">
        <f t="shared" si="1216"/>
        <v>1.9276670715440671</v>
      </c>
      <c r="AZ214" s="98">
        <f t="shared" si="1217"/>
        <v>-0.36033479334430862</v>
      </c>
      <c r="BA214" s="98">
        <f t="shared" si="1218"/>
        <v>-2.6228594747192808</v>
      </c>
      <c r="BB214" s="98">
        <f t="shared" si="1219"/>
        <v>1.4222070563968834</v>
      </c>
      <c r="BC214" s="98">
        <f t="shared" si="1220"/>
        <v>-0.79252187989391865</v>
      </c>
      <c r="BD214" s="98">
        <f t="shared" si="1221"/>
        <v>-2.9848251653736915</v>
      </c>
      <c r="BE214" s="98">
        <f t="shared" si="1222"/>
        <v>1.1275670675654994</v>
      </c>
      <c r="BF214" s="98"/>
      <c r="BG214" s="98"/>
      <c r="BH214" s="98"/>
      <c r="BI214" s="98"/>
      <c r="BJ214" s="98"/>
      <c r="BK214" s="98"/>
      <c r="BL214" s="98"/>
      <c r="BM214" s="98"/>
      <c r="BN214" s="98"/>
      <c r="BO214" s="98"/>
      <c r="BP214" s="98"/>
      <c r="BQ214" s="98"/>
      <c r="BR214" s="98"/>
      <c r="BS214" s="98"/>
      <c r="BT214" s="98"/>
      <c r="BU214" s="98"/>
      <c r="BV214" s="98"/>
      <c r="BW214" s="98"/>
      <c r="BX214" s="98"/>
      <c r="BY214" s="98"/>
      <c r="BZ214" s="98"/>
      <c r="CA214" s="98"/>
      <c r="CB214" s="98"/>
      <c r="CC214" s="98"/>
      <c r="CD214" s="98"/>
      <c r="CE214" s="92"/>
      <c r="CF214" s="98"/>
      <c r="CG214" s="92"/>
      <c r="CH214" s="92"/>
      <c r="CI214" s="92"/>
      <c r="CJ214" s="92"/>
      <c r="CK214" s="92"/>
      <c r="CL214" s="92"/>
      <c r="CM214" s="92"/>
      <c r="CN214" s="92"/>
      <c r="CO214" s="92"/>
      <c r="CP214" s="92"/>
      <c r="CQ214" s="92"/>
      <c r="CR214" s="92"/>
      <c r="CS214" s="92"/>
      <c r="CT214" s="92"/>
      <c r="CU214" s="92"/>
      <c r="CV214" s="92"/>
      <c r="CW214" s="92"/>
      <c r="CX214" s="92"/>
      <c r="CY214" s="92"/>
      <c r="CZ214" s="92"/>
      <c r="DA214" s="92"/>
      <c r="DB214" s="92"/>
      <c r="DC214" s="92"/>
      <c r="DD214" s="92"/>
      <c r="DE214" s="92"/>
      <c r="DF214" s="92"/>
      <c r="DG214" s="92"/>
      <c r="DH214" s="92"/>
      <c r="DI214" s="92"/>
      <c r="DJ214" s="92"/>
      <c r="DK214" s="92"/>
      <c r="DL214" s="92"/>
      <c r="DM214" s="92"/>
      <c r="DN214" s="92"/>
      <c r="DO214" s="92"/>
      <c r="DP214" s="92"/>
      <c r="DQ214" s="92"/>
      <c r="DR214" s="92"/>
      <c r="DS214" s="92"/>
      <c r="DT214" s="92"/>
      <c r="DU214" s="92"/>
      <c r="DV214" s="92"/>
      <c r="DW214" s="92"/>
      <c r="DX214" s="92"/>
      <c r="DY214" s="92"/>
      <c r="DZ214" s="92"/>
      <c r="EA214" s="92"/>
      <c r="EB214" s="92"/>
      <c r="EC214" s="92"/>
      <c r="ED214" s="92"/>
      <c r="EE214" s="92"/>
      <c r="EF214" s="92"/>
      <c r="EG214" s="92"/>
      <c r="EH214" s="92"/>
      <c r="EI214" s="92"/>
      <c r="EJ214" s="92"/>
      <c r="EK214" s="92"/>
      <c r="EL214" s="92"/>
      <c r="EM214" s="92"/>
      <c r="EN214" s="92"/>
      <c r="EO214" s="92"/>
      <c r="EP214" s="92"/>
      <c r="EU214" s="94"/>
      <c r="EV214" s="94"/>
      <c r="EW214" s="94"/>
      <c r="EX214" s="94">
        <v>16</v>
      </c>
      <c r="EY214" s="99">
        <f t="shared" si="1223"/>
        <v>2.1646839923193464</v>
      </c>
      <c r="EZ214" s="99">
        <f t="shared" si="1224"/>
        <v>-0.71444750609283791</v>
      </c>
      <c r="FA214" s="99">
        <f t="shared" si="1225"/>
        <v>1.9892171912084924</v>
      </c>
      <c r="FB214" s="99">
        <f t="shared" si="1226"/>
        <v>-0.1658466499189519</v>
      </c>
      <c r="FC214" s="99">
        <f t="shared" si="1227"/>
        <v>-1.7757056042881794</v>
      </c>
      <c r="FD214" s="99">
        <f t="shared" si="1228"/>
        <v>2.7062995519286637</v>
      </c>
      <c r="FE214" s="99">
        <f t="shared" si="1229"/>
        <v>1.3728434306998762</v>
      </c>
      <c r="FF214" s="99">
        <f t="shared" si="1230"/>
        <v>0.6620615142857319</v>
      </c>
      <c r="FG214" s="99">
        <f t="shared" si="1231"/>
        <v>0.29689137878659039</v>
      </c>
      <c r="FH214" s="99">
        <f t="shared" si="1232"/>
        <v>-0.28492069341338211</v>
      </c>
      <c r="FI214" s="99">
        <f t="shared" si="1233"/>
        <v>-0.88258485696272837</v>
      </c>
      <c r="FJ214" s="99">
        <f t="shared" si="1234"/>
        <v>-1.4000487813065765</v>
      </c>
      <c r="FK214" s="99">
        <f t="shared" si="1235"/>
        <v>-1.8173785977952583</v>
      </c>
      <c r="FL214" s="99">
        <f t="shared" si="1236"/>
        <v>-2.136737272651859</v>
      </c>
      <c r="FM214" s="99">
        <f t="shared" si="1237"/>
        <v>-2.3666579122666809</v>
      </c>
      <c r="FN214" s="99">
        <f t="shared" si="1238"/>
        <v>-2.5040372598700644</v>
      </c>
      <c r="FO214" s="99">
        <f t="shared" si="1239"/>
        <v>-2.5744709688812595</v>
      </c>
      <c r="FP214" s="99">
        <f t="shared" si="1240"/>
        <v>-2.5770845282500359</v>
      </c>
      <c r="FQ214" s="99">
        <f t="shared" si="1241"/>
        <v>-2.5770845282500359</v>
      </c>
      <c r="FR214" s="99">
        <f t="shared" si="1242"/>
        <v>-2.1815257583004657</v>
      </c>
      <c r="FS214" s="99">
        <f t="shared" si="1243"/>
        <v>-1.9437995252087943</v>
      </c>
      <c r="FT214" s="99">
        <f t="shared" si="1244"/>
        <v>-1.6926257986792881</v>
      </c>
      <c r="FU214" s="99">
        <f t="shared" si="1245"/>
        <v>-1.4335503311771445</v>
      </c>
      <c r="FV214" s="99">
        <f t="shared" si="1246"/>
        <v>-1.1689659713703489</v>
      </c>
      <c r="FW214" s="99">
        <f t="shared" si="1247"/>
        <v>-0.89930526197511185</v>
      </c>
      <c r="FX214" s="99">
        <f t="shared" si="1248"/>
        <v>-0.62409312862741773</v>
      </c>
      <c r="FY214" s="99">
        <f t="shared" si="1249"/>
        <v>-0.34259983504780617</v>
      </c>
      <c r="FZ214" s="99">
        <f t="shared" si="1250"/>
        <v>-5.4157525961537348E-2</v>
      </c>
      <c r="GA214" s="99">
        <f t="shared" si="1251"/>
        <v>0.24172511136443267</v>
      </c>
      <c r="GB214" s="99">
        <f t="shared" si="1252"/>
        <v>0.54534712611874514</v>
      </c>
      <c r="GC214" s="99">
        <f t="shared" si="1253"/>
        <v>0.85683945659230976</v>
      </c>
      <c r="GD214" s="99">
        <f t="shared" si="1254"/>
        <v>1.1762001323889519</v>
      </c>
      <c r="GE214" s="99">
        <f t="shared" si="1255"/>
        <v>1.5033283023539241</v>
      </c>
      <c r="GF214" s="99">
        <f t="shared" si="1256"/>
        <v>1.838052891107784</v>
      </c>
      <c r="GG214" s="99">
        <f t="shared" si="1257"/>
        <v>2.1801551853687089</v>
      </c>
      <c r="GH214" s="99">
        <f t="shared" si="1258"/>
        <v>2.5293859808571364</v>
      </c>
      <c r="GI214" s="99">
        <f t="shared" si="1259"/>
        <v>0.80724272961281229</v>
      </c>
      <c r="GJ214" s="99">
        <f t="shared" si="1260"/>
        <v>2.6810619786008285</v>
      </c>
      <c r="GK214" s="99">
        <f t="shared" si="1261"/>
        <v>-2.5450555349928004</v>
      </c>
      <c r="GL214" s="99">
        <f t="shared" si="1262"/>
        <v>-1.4118797124934872</v>
      </c>
      <c r="GM214" s="99">
        <f t="shared" si="1263"/>
        <v>-0.20572820452872123</v>
      </c>
      <c r="GN214" s="99">
        <f t="shared" si="1264"/>
        <v>1.0702600613070472</v>
      </c>
      <c r="GO214" s="99">
        <f t="shared" si="1265"/>
        <v>2.4129840014476329</v>
      </c>
      <c r="GP214" s="99">
        <f t="shared" si="1266"/>
        <v>-2.4637799819621162</v>
      </c>
      <c r="GQ214" s="99">
        <f t="shared" si="1267"/>
        <v>-0.99662416019025579</v>
      </c>
      <c r="GR214" s="99">
        <f t="shared" si="1268"/>
        <v>0.52838343691191725</v>
      </c>
      <c r="GS214" s="99">
        <f t="shared" si="1269"/>
        <v>2.108440098790048</v>
      </c>
      <c r="GT214" s="99">
        <f t="shared" si="1270"/>
        <v>-2.5423651385544348</v>
      </c>
      <c r="GU214" s="99">
        <f t="shared" si="1271"/>
        <v>-0.86031431281613968</v>
      </c>
      <c r="GV214" s="99">
        <f t="shared" si="1272"/>
        <v>0.86882415640392208</v>
      </c>
      <c r="GW214" s="99">
        <f t="shared" si="1273"/>
        <v>2.6425357314007183</v>
      </c>
      <c r="GX214" s="99">
        <f t="shared" si="1274"/>
        <v>-1.824806919963962</v>
      </c>
      <c r="GY214" s="99">
        <f t="shared" si="1275"/>
        <v>3.0329941785065394E-2</v>
      </c>
      <c r="GZ214" s="99">
        <f t="shared" si="1276"/>
        <v>1.9244922832903875</v>
      </c>
      <c r="HA214" s="99"/>
      <c r="HB214" s="99"/>
      <c r="HC214" s="99"/>
      <c r="HD214" s="99"/>
      <c r="HE214" s="99"/>
      <c r="HF214" s="99"/>
      <c r="HG214" s="99"/>
      <c r="HH214" s="99"/>
      <c r="HI214" s="99"/>
      <c r="HJ214" s="99"/>
      <c r="HK214" s="99"/>
      <c r="HL214" s="99"/>
      <c r="HM214" s="99"/>
      <c r="HN214" s="99"/>
      <c r="HO214" s="99"/>
      <c r="HP214" s="99"/>
      <c r="HQ214" s="99"/>
      <c r="HR214" s="99"/>
      <c r="HS214" s="99"/>
      <c r="HT214" s="99"/>
      <c r="HU214" s="99"/>
      <c r="HV214" s="99"/>
      <c r="HW214" s="99"/>
      <c r="HX214" s="99"/>
      <c r="HY214" s="99"/>
      <c r="HZ214" s="99"/>
      <c r="IA214" s="99"/>
      <c r="IB214" s="94"/>
      <c r="IC214" s="99"/>
      <c r="ID214" s="94"/>
      <c r="IE214" s="94"/>
      <c r="IF214" s="94"/>
      <c r="IG214" s="94"/>
      <c r="IH214" s="94"/>
      <c r="II214" s="94"/>
      <c r="IJ214" s="94"/>
      <c r="IK214" s="94"/>
      <c r="IL214" s="94"/>
      <c r="IM214" s="94"/>
      <c r="IN214" s="94"/>
      <c r="IO214" s="94"/>
      <c r="IP214" s="94"/>
      <c r="IQ214" s="94"/>
      <c r="IR214" s="94"/>
      <c r="IS214" s="94"/>
      <c r="IT214" s="94"/>
      <c r="IU214" s="94"/>
      <c r="IV214" s="94"/>
      <c r="IW214" s="94"/>
      <c r="IX214" s="94"/>
      <c r="IY214" s="94"/>
      <c r="IZ214" s="94"/>
      <c r="JA214" s="94"/>
      <c r="JB214" s="94"/>
      <c r="JC214" s="94"/>
      <c r="JD214" s="94"/>
      <c r="JE214" s="94"/>
      <c r="JF214" s="94"/>
      <c r="JG214" s="94"/>
      <c r="JH214" s="94"/>
      <c r="JI214" s="94"/>
      <c r="JJ214" s="94"/>
      <c r="JK214" s="94"/>
      <c r="JL214" s="94"/>
      <c r="JM214" s="94"/>
      <c r="JN214" s="94"/>
      <c r="JO214" s="94"/>
      <c r="JP214" s="94"/>
      <c r="JQ214" s="94"/>
      <c r="JR214" s="94"/>
      <c r="JS214" s="94"/>
      <c r="JT214" s="94"/>
      <c r="JU214" s="94"/>
      <c r="JV214" s="94"/>
      <c r="JW214" s="94"/>
      <c r="JX214" s="94"/>
      <c r="JY214" s="94"/>
      <c r="JZ214" s="94"/>
      <c r="KA214" s="94"/>
      <c r="KH214" s="96">
        <v>16</v>
      </c>
      <c r="KI214" s="100">
        <f t="shared" si="1277"/>
        <v>-2.2757381012050173</v>
      </c>
      <c r="KJ214" s="100">
        <f t="shared" si="1278"/>
        <v>3.0116404497251699</v>
      </c>
      <c r="KK214" s="100">
        <f t="shared" si="1279"/>
        <v>-2.9228225671964139</v>
      </c>
      <c r="KL214" s="100">
        <f t="shared" si="1280"/>
        <v>-1.8700504172783095</v>
      </c>
      <c r="KM214" s="100">
        <f t="shared" si="1281"/>
        <v>0.64475127860053372</v>
      </c>
      <c r="KN214" s="100">
        <f t="shared" si="1282"/>
        <v>-1.7354954564434193</v>
      </c>
      <c r="KO214" s="100">
        <f t="shared" si="1283"/>
        <v>2.0172262832080907</v>
      </c>
      <c r="KP214" s="100">
        <f t="shared" si="1284"/>
        <v>0.35801713915153399</v>
      </c>
      <c r="KQ214" s="100">
        <f t="shared" si="1285"/>
        <v>-0.83414812810143968</v>
      </c>
      <c r="KR214" s="100">
        <f t="shared" si="1286"/>
        <v>-2.3403520212882518</v>
      </c>
      <c r="KS214" s="100">
        <f t="shared" si="1287"/>
        <v>2.8925950972671943</v>
      </c>
      <c r="KT214" s="100">
        <f t="shared" si="1288"/>
        <v>2.4926542959708957</v>
      </c>
      <c r="KU214" s="100">
        <f t="shared" si="1289"/>
        <v>2.0221101743781515</v>
      </c>
      <c r="KV214" s="100">
        <f t="shared" si="1290"/>
        <v>1.4799079389262846</v>
      </c>
      <c r="KW214" s="100">
        <f t="shared" si="1291"/>
        <v>1.0530100221397762</v>
      </c>
      <c r="KX214" s="100">
        <f t="shared" si="1292"/>
        <v>0.76266111262042069</v>
      </c>
      <c r="KY214" s="100">
        <f t="shared" si="1293"/>
        <v>0.72238862895416944</v>
      </c>
      <c r="KZ214" s="100">
        <f t="shared" si="1294"/>
        <v>0.73608749195476764</v>
      </c>
      <c r="LA214" s="100">
        <f t="shared" si="1295"/>
        <v>0.73608749195476764</v>
      </c>
      <c r="LB214" s="100">
        <f t="shared" si="1296"/>
        <v>1.5111547235626548</v>
      </c>
      <c r="LC214" s="100">
        <f t="shared" si="1297"/>
        <v>1.8940206223980969</v>
      </c>
      <c r="LD214" s="100">
        <f t="shared" si="1298"/>
        <v>2.2780837937661889</v>
      </c>
      <c r="LE214" s="100">
        <f t="shared" si="1299"/>
        <v>2.6765761590120301</v>
      </c>
      <c r="LF214" s="100">
        <f t="shared" si="1300"/>
        <v>3.0985371029762092</v>
      </c>
      <c r="LG214" s="100">
        <f t="shared" si="1301"/>
        <v>-2.7341375604016434</v>
      </c>
      <c r="LH214" s="100">
        <f t="shared" si="1302"/>
        <v>-2.2525560235057025</v>
      </c>
      <c r="LI214" s="100">
        <f t="shared" si="1303"/>
        <v>-1.7388710604156117</v>
      </c>
      <c r="LJ214" s="100">
        <f t="shared" si="1304"/>
        <v>-1.1928842220683875</v>
      </c>
      <c r="LK214" s="100">
        <f t="shared" si="1305"/>
        <v>-0.61486702022075246</v>
      </c>
      <c r="LL214" s="100">
        <f t="shared" si="1306"/>
        <v>-5.3829813548513282E-3</v>
      </c>
      <c r="LM214" s="100">
        <f t="shared" si="1307"/>
        <v>0.63476712995986795</v>
      </c>
      <c r="LN214" s="100">
        <f t="shared" si="1308"/>
        <v>1.3045148946494125</v>
      </c>
      <c r="LO214" s="100">
        <f t="shared" si="1309"/>
        <v>2.0024393023689386</v>
      </c>
      <c r="LP214" s="100">
        <f t="shared" si="1310"/>
        <v>2.7266647885743098</v>
      </c>
      <c r="LQ214" s="100">
        <f t="shared" si="1311"/>
        <v>-2.808392204095314</v>
      </c>
      <c r="LR214" s="100">
        <f t="shared" si="1312"/>
        <v>-2.0392599490792556</v>
      </c>
      <c r="LS214" s="100">
        <f t="shared" si="1313"/>
        <v>1.245669619953045</v>
      </c>
      <c r="LT214" s="100">
        <f t="shared" si="1314"/>
        <v>-0.99379129254874754</v>
      </c>
      <c r="LU214" s="100">
        <f t="shared" si="1315"/>
        <v>1.1708260115654694</v>
      </c>
      <c r="LV214" s="100">
        <f t="shared" si="1316"/>
        <v>-2.8376873069832431</v>
      </c>
      <c r="LW214" s="100">
        <f t="shared" si="1317"/>
        <v>-0.44966816594619213</v>
      </c>
      <c r="LX214" s="100">
        <f t="shared" si="1318"/>
        <v>2.050211722961798</v>
      </c>
      <c r="LY214" s="100">
        <f t="shared" si="1319"/>
        <v>-1.6248333248169997</v>
      </c>
      <c r="LZ214" s="100">
        <f t="shared" si="1320"/>
        <v>1.0882893059900749</v>
      </c>
      <c r="MA214" s="100">
        <f t="shared" si="1321"/>
        <v>-2.3775685809123974</v>
      </c>
      <c r="MB214" s="100">
        <f t="shared" si="1322"/>
        <v>0.54684116242155434</v>
      </c>
      <c r="MC214" s="100">
        <f t="shared" si="1323"/>
        <v>-2.6993341594028486</v>
      </c>
      <c r="MD214" s="100">
        <f t="shared" si="1324"/>
        <v>0.45542670901039978</v>
      </c>
      <c r="ME214" s="100">
        <f t="shared" si="1325"/>
        <v>-2.5533156997385973</v>
      </c>
      <c r="MF214" s="100">
        <f t="shared" si="1326"/>
        <v>0.83870399449543653</v>
      </c>
      <c r="MG214" s="100">
        <f t="shared" si="1327"/>
        <v>-1.9400534618655976</v>
      </c>
      <c r="MH214" s="100">
        <f t="shared" si="1328"/>
        <v>1.6699883502596942</v>
      </c>
      <c r="MI214" s="100">
        <f t="shared" si="1329"/>
        <v>-0.91939166230072877</v>
      </c>
      <c r="MJ214" s="100">
        <f t="shared" si="1330"/>
        <v>2.8748196506043184</v>
      </c>
      <c r="MK214" s="100"/>
      <c r="ML214" s="100"/>
      <c r="MM214" s="100"/>
      <c r="MN214" s="100"/>
      <c r="MO214" s="100"/>
      <c r="MP214" s="100"/>
      <c r="MQ214" s="100"/>
      <c r="MR214" s="100"/>
      <c r="MS214" s="100"/>
      <c r="MT214" s="100"/>
      <c r="MU214" s="100"/>
      <c r="MV214" s="100"/>
      <c r="MW214" s="100"/>
      <c r="MX214" s="100"/>
      <c r="MY214" s="100"/>
      <c r="MZ214" s="100"/>
      <c r="NA214" s="100"/>
      <c r="NB214" s="100"/>
      <c r="NC214" s="100"/>
      <c r="ND214" s="100"/>
      <c r="NE214" s="100"/>
      <c r="NF214" s="100"/>
      <c r="NG214" s="100"/>
      <c r="NH214" s="100"/>
      <c r="NI214" s="100"/>
      <c r="NJ214" s="100"/>
      <c r="NK214" s="100"/>
      <c r="NM214" s="100"/>
    </row>
    <row r="215" spans="1:377" x14ac:dyDescent="0.2">
      <c r="A215" s="92"/>
      <c r="B215" s="92"/>
      <c r="C215" s="92">
        <v>17</v>
      </c>
      <c r="D215" s="98">
        <f t="shared" si="1169"/>
        <v>-1.3415978930290962</v>
      </c>
      <c r="E215" s="98">
        <f t="shared" si="1170"/>
        <v>6.1616842548675298E-2</v>
      </c>
      <c r="F215" s="98">
        <f t="shared" si="1171"/>
        <v>1.8788330083240283</v>
      </c>
      <c r="G215" s="98">
        <f t="shared" si="1172"/>
        <v>-2.6737647236908817</v>
      </c>
      <c r="H215" s="98">
        <f t="shared" si="1173"/>
        <v>-0.7451189271683214</v>
      </c>
      <c r="I215" s="98">
        <f t="shared" si="1174"/>
        <v>1.4995537823878144</v>
      </c>
      <c r="J215" s="98">
        <f t="shared" si="1175"/>
        <v>-2.2979809496904373</v>
      </c>
      <c r="K215" s="98">
        <f t="shared" si="1176"/>
        <v>0.44255657845158108</v>
      </c>
      <c r="L215" s="98">
        <f t="shared" si="1177"/>
        <v>-2.8477114631517044</v>
      </c>
      <c r="M215" s="98">
        <f t="shared" si="1178"/>
        <v>0.21401619937367908</v>
      </c>
      <c r="N215" s="98">
        <f t="shared" si="1179"/>
        <v>-3.0447031266178923</v>
      </c>
      <c r="O215" s="98">
        <f t="shared" si="1180"/>
        <v>-5.1235046805512038E-2</v>
      </c>
      <c r="P215" s="98">
        <f t="shared" si="1181"/>
        <v>2.9388098049186793</v>
      </c>
      <c r="Q215" s="98">
        <f t="shared" si="1182"/>
        <v>-0.34149878849348214</v>
      </c>
      <c r="R215" s="98">
        <f t="shared" si="1183"/>
        <v>2.6811179813448178</v>
      </c>
      <c r="S215" s="98">
        <f t="shared" si="1184"/>
        <v>-0.55762929447333254</v>
      </c>
      <c r="T215" s="98">
        <f t="shared" si="1185"/>
        <v>2.5084681611729924</v>
      </c>
      <c r="U215" s="98">
        <f t="shared" si="1186"/>
        <v>-0.68809977939717037</v>
      </c>
      <c r="V215" s="98">
        <f t="shared" si="1187"/>
        <v>-0.68809977939717037</v>
      </c>
      <c r="W215" s="98">
        <f t="shared" si="1188"/>
        <v>-0.61955820449307619</v>
      </c>
      <c r="X215" s="98">
        <f t="shared" si="1189"/>
        <v>-0.5648827644551857</v>
      </c>
      <c r="Y215" s="98">
        <f t="shared" si="1190"/>
        <v>-0.49792274202015879</v>
      </c>
      <c r="Z215" s="98">
        <f t="shared" si="1191"/>
        <v>-0.4195973440362642</v>
      </c>
      <c r="AA215" s="98">
        <f t="shared" si="1192"/>
        <v>-0.33075965632051718</v>
      </c>
      <c r="AB215" s="98">
        <f t="shared" si="1193"/>
        <v>-0.23219558111149816</v>
      </c>
      <c r="AC215" s="98">
        <f t="shared" si="1194"/>
        <v>-0.12462594146311254</v>
      </c>
      <c r="AD215" s="98">
        <f t="shared" si="1195"/>
        <v>-8.7102095522064889E-3</v>
      </c>
      <c r="AE215" s="98">
        <f t="shared" si="1196"/>
        <v>0.11494903493178432</v>
      </c>
      <c r="AF215" s="98">
        <f t="shared" si="1197"/>
        <v>0.24580143031165258</v>
      </c>
      <c r="AG215" s="98">
        <f t="shared" si="1198"/>
        <v>0.38334423182523797</v>
      </c>
      <c r="AH215" s="98">
        <f t="shared" si="1199"/>
        <v>0.52711793986088207</v>
      </c>
      <c r="AI215" s="98">
        <f t="shared" si="1200"/>
        <v>0.67670223406716934</v>
      </c>
      <c r="AJ215" s="98">
        <f t="shared" si="1201"/>
        <v>0.8317122429762257</v>
      </c>
      <c r="AK215" s="98">
        <f t="shared" si="1202"/>
        <v>0.99179515155464593</v>
      </c>
      <c r="AL215" s="98">
        <f t="shared" si="1203"/>
        <v>1.1566271338432406</v>
      </c>
      <c r="AM215" s="98">
        <f t="shared" si="1204"/>
        <v>1.3259105898640993</v>
      </c>
      <c r="AN215" s="98">
        <f t="shared" si="1205"/>
        <v>0.44511770290335312</v>
      </c>
      <c r="AO215" s="98">
        <f t="shared" si="1206"/>
        <v>1.3726950490538081</v>
      </c>
      <c r="AP215" s="98">
        <f t="shared" si="1207"/>
        <v>-1.241253978822169</v>
      </c>
      <c r="AQ215" s="98">
        <f t="shared" si="1208"/>
        <v>2.4679135680850375</v>
      </c>
      <c r="AR215" s="98">
        <f t="shared" si="1209"/>
        <v>-6.8020322741329547E-2</v>
      </c>
      <c r="AS215" s="98">
        <f t="shared" si="1210"/>
        <v>-2.5676183055142712</v>
      </c>
      <c r="AT215" s="98">
        <f t="shared" si="1211"/>
        <v>1.2506512890980894</v>
      </c>
      <c r="AU215" s="98">
        <f t="shared" si="1212"/>
        <v>-1.1811465845086537</v>
      </c>
      <c r="AV215" s="98">
        <f t="shared" si="1213"/>
        <v>2.7018784430232587</v>
      </c>
      <c r="AW215" s="98">
        <f t="shared" si="1214"/>
        <v>0.33195483814127352</v>
      </c>
      <c r="AX215" s="98">
        <f t="shared" si="1215"/>
        <v>-2.0090583474940908</v>
      </c>
      <c r="AY215" s="98">
        <f t="shared" si="1216"/>
        <v>1.9607681590803245</v>
      </c>
      <c r="AZ215" s="98">
        <f t="shared" si="1217"/>
        <v>-0.32612628203898841</v>
      </c>
      <c r="BA215" s="98">
        <f t="shared" si="1218"/>
        <v>-2.5876843612217</v>
      </c>
      <c r="BB215" s="98">
        <f t="shared" si="1219"/>
        <v>1.4582095074563144</v>
      </c>
      <c r="BC215" s="98">
        <f t="shared" si="1220"/>
        <v>-0.75583026444749424</v>
      </c>
      <c r="BD215" s="98">
        <f t="shared" si="1221"/>
        <v>-2.9475819117690647</v>
      </c>
      <c r="BE215" s="98">
        <f t="shared" si="1222"/>
        <v>1.1652246517727274</v>
      </c>
      <c r="BF215" s="98"/>
      <c r="BG215" s="98"/>
      <c r="BH215" s="98"/>
      <c r="BI215" s="98"/>
      <c r="BJ215" s="98"/>
      <c r="BK215" s="98"/>
      <c r="BL215" s="98"/>
      <c r="BM215" s="98"/>
      <c r="BN215" s="98"/>
      <c r="BO215" s="98"/>
      <c r="BP215" s="98"/>
      <c r="BQ215" s="98"/>
      <c r="BR215" s="98"/>
      <c r="BS215" s="98"/>
      <c r="BT215" s="98"/>
      <c r="BU215" s="98"/>
      <c r="BV215" s="98"/>
      <c r="BW215" s="98"/>
      <c r="BX215" s="98"/>
      <c r="BY215" s="98"/>
      <c r="BZ215" s="98"/>
      <c r="CA215" s="98"/>
      <c r="CB215" s="98"/>
      <c r="CC215" s="98"/>
      <c r="CD215" s="98"/>
      <c r="CE215" s="92"/>
      <c r="CF215" s="98"/>
      <c r="CG215" s="92"/>
      <c r="CH215" s="92"/>
      <c r="CI215" s="92"/>
      <c r="CJ215" s="92"/>
      <c r="CK215" s="92"/>
      <c r="CL215" s="92"/>
      <c r="CM215" s="92"/>
      <c r="CN215" s="92"/>
      <c r="CO215" s="92"/>
      <c r="CP215" s="92"/>
      <c r="CQ215" s="92"/>
      <c r="CR215" s="92"/>
      <c r="CS215" s="92"/>
      <c r="CT215" s="92"/>
      <c r="CU215" s="92"/>
      <c r="CV215" s="92"/>
      <c r="CW215" s="92"/>
      <c r="CX215" s="92"/>
      <c r="CY215" s="92"/>
      <c r="CZ215" s="92"/>
      <c r="DA215" s="92"/>
      <c r="DB215" s="92"/>
      <c r="DC215" s="92"/>
      <c r="DD215" s="92"/>
      <c r="DE215" s="92"/>
      <c r="DF215" s="92"/>
      <c r="DG215" s="92"/>
      <c r="DH215" s="92"/>
      <c r="DI215" s="92"/>
      <c r="DJ215" s="92"/>
      <c r="DK215" s="92"/>
      <c r="DL215" s="92"/>
      <c r="DM215" s="92"/>
      <c r="DN215" s="92"/>
      <c r="DO215" s="92"/>
      <c r="DP215" s="92"/>
      <c r="DQ215" s="92"/>
      <c r="DR215" s="92"/>
      <c r="DS215" s="92"/>
      <c r="DT215" s="92"/>
      <c r="DU215" s="92"/>
      <c r="DV215" s="92"/>
      <c r="DW215" s="92"/>
      <c r="DX215" s="92"/>
      <c r="DY215" s="92"/>
      <c r="DZ215" s="92"/>
      <c r="EA215" s="92"/>
      <c r="EB215" s="92"/>
      <c r="EC215" s="92"/>
      <c r="ED215" s="92"/>
      <c r="EE215" s="92"/>
      <c r="EF215" s="92"/>
      <c r="EG215" s="92"/>
      <c r="EH215" s="92"/>
      <c r="EI215" s="92"/>
      <c r="EJ215" s="92"/>
      <c r="EK215" s="92"/>
      <c r="EL215" s="92"/>
      <c r="EM215" s="92"/>
      <c r="EN215" s="92"/>
      <c r="EO215" s="92"/>
      <c r="EP215" s="92"/>
      <c r="EU215" s="94"/>
      <c r="EV215" s="94"/>
      <c r="EW215" s="94"/>
      <c r="EX215" s="94">
        <v>17</v>
      </c>
      <c r="EY215" s="99">
        <f t="shared" si="1223"/>
        <v>1.4846163320609853</v>
      </c>
      <c r="EZ215" s="99">
        <f t="shared" si="1224"/>
        <v>-1.352244846208932</v>
      </c>
      <c r="FA215" s="99">
        <f t="shared" si="1225"/>
        <v>1.6793946402468891</v>
      </c>
      <c r="FB215" s="99">
        <f t="shared" si="1226"/>
        <v>-0.69918935689338801</v>
      </c>
      <c r="FC215" s="99">
        <f t="shared" si="1227"/>
        <v>-2.0253358045701164</v>
      </c>
      <c r="FD215" s="99">
        <f t="shared" si="1228"/>
        <v>2.5343647089148411</v>
      </c>
      <c r="FE215" s="99">
        <f t="shared" si="1229"/>
        <v>1.1971741739039063</v>
      </c>
      <c r="FF215" s="99">
        <f t="shared" si="1230"/>
        <v>0.43204996360779024</v>
      </c>
      <c r="FG215" s="99">
        <f t="shared" si="1231"/>
        <v>0.10320299665414338</v>
      </c>
      <c r="FH215" s="99">
        <f t="shared" si="1232"/>
        <v>-0.4154564787787014</v>
      </c>
      <c r="FI215" s="99">
        <f t="shared" si="1233"/>
        <v>-0.97681958177680595</v>
      </c>
      <c r="FJ215" s="99">
        <f t="shared" si="1234"/>
        <v>-1.4736188749080095</v>
      </c>
      <c r="FK215" s="99">
        <f t="shared" si="1235"/>
        <v>-1.8765192144869167</v>
      </c>
      <c r="FL215" s="99">
        <f t="shared" si="1236"/>
        <v>-2.1851609809675554</v>
      </c>
      <c r="FM215" s="99">
        <f t="shared" si="1237"/>
        <v>-2.4065133557096523</v>
      </c>
      <c r="FN215" s="99">
        <f t="shared" si="1238"/>
        <v>-2.53840180240765</v>
      </c>
      <c r="FO215" s="99">
        <f t="shared" si="1239"/>
        <v>-2.6050423223027801</v>
      </c>
      <c r="FP215" s="99">
        <f t="shared" si="1240"/>
        <v>-2.6051056540882875</v>
      </c>
      <c r="FQ215" s="99">
        <f t="shared" si="1241"/>
        <v>-2.6051056540882875</v>
      </c>
      <c r="FR215" s="99">
        <f t="shared" si="1242"/>
        <v>-2.2100464216094751</v>
      </c>
      <c r="FS215" s="99">
        <f t="shared" si="1243"/>
        <v>-1.9722589325404809</v>
      </c>
      <c r="FT215" s="99">
        <f t="shared" si="1244"/>
        <v>-1.7201303164197699</v>
      </c>
      <c r="FU215" s="99">
        <f t="shared" si="1245"/>
        <v>-1.4591880735209282</v>
      </c>
      <c r="FV215" s="99">
        <f t="shared" si="1246"/>
        <v>-1.1920465468462089</v>
      </c>
      <c r="FW215" s="99">
        <f t="shared" si="1247"/>
        <v>-0.91941575012475518</v>
      </c>
      <c r="FX215" s="99">
        <f t="shared" si="1248"/>
        <v>-0.6410538631356163</v>
      </c>
      <c r="FY215" s="99">
        <f t="shared" si="1249"/>
        <v>-0.35639370094146627</v>
      </c>
      <c r="FZ215" s="99">
        <f t="shared" si="1250"/>
        <v>-6.4867800921208821E-2</v>
      </c>
      <c r="GA215" s="99">
        <f t="shared" si="1251"/>
        <v>0.23395941316183619</v>
      </c>
      <c r="GB215" s="99">
        <f t="shared" si="1252"/>
        <v>0.54036020922797501</v>
      </c>
      <c r="GC215" s="99">
        <f t="shared" si="1253"/>
        <v>0.85445635282039001</v>
      </c>
      <c r="GD215" s="99">
        <f t="shared" si="1254"/>
        <v>1.1762468711063954</v>
      </c>
      <c r="GE215" s="99">
        <f t="shared" si="1255"/>
        <v>1.5056374550779632</v>
      </c>
      <c r="GF215" s="99">
        <f t="shared" si="1256"/>
        <v>1.8424663331876292</v>
      </c>
      <c r="GG215" s="99">
        <f t="shared" si="1257"/>
        <v>2.1865252266264363</v>
      </c>
      <c r="GH215" s="99">
        <f t="shared" si="1258"/>
        <v>2.5375755666147368</v>
      </c>
      <c r="GI215" s="99">
        <f t="shared" si="1259"/>
        <v>0.82555478148468631</v>
      </c>
      <c r="GJ215" s="99">
        <f t="shared" si="1260"/>
        <v>2.7076967652890445</v>
      </c>
      <c r="GK215" s="99">
        <f t="shared" si="1261"/>
        <v>-2.5155289207543055</v>
      </c>
      <c r="GL215" s="99">
        <f t="shared" si="1262"/>
        <v>-1.3803014133336386</v>
      </c>
      <c r="GM215" s="99">
        <f t="shared" si="1263"/>
        <v>-0.17295142589424667</v>
      </c>
      <c r="GN215" s="99">
        <f t="shared" si="1264"/>
        <v>1.1033567022756308</v>
      </c>
      <c r="GO215" s="99">
        <f t="shared" si="1265"/>
        <v>2.4454855171083896</v>
      </c>
      <c r="GP215" s="99">
        <f t="shared" si="1266"/>
        <v>-2.432834443234865</v>
      </c>
      <c r="GQ215" s="99">
        <f t="shared" si="1267"/>
        <v>-0.96824891428794713</v>
      </c>
      <c r="GR215" s="99">
        <f t="shared" si="1268"/>
        <v>0.55311581953467781</v>
      </c>
      <c r="GS215" s="99">
        <f t="shared" si="1269"/>
        <v>2.1283983879682058</v>
      </c>
      <c r="GT215" s="99">
        <f t="shared" si="1270"/>
        <v>-2.5283644067850881</v>
      </c>
      <c r="GU215" s="99">
        <f t="shared" si="1271"/>
        <v>-0.85349003074359353</v>
      </c>
      <c r="GV215" s="99">
        <f t="shared" si="1272"/>
        <v>0.86733204532094099</v>
      </c>
      <c r="GW215" s="99">
        <f t="shared" si="1273"/>
        <v>2.6319742498927954</v>
      </c>
      <c r="GX215" s="99">
        <f t="shared" si="1274"/>
        <v>-1.8454244186166542</v>
      </c>
      <c r="GY215" s="99">
        <f t="shared" si="1275"/>
        <v>-9.3642185612866178E-4</v>
      </c>
      <c r="GZ215" s="99">
        <f t="shared" si="1276"/>
        <v>1.8821554271017185</v>
      </c>
      <c r="HA215" s="99"/>
      <c r="HB215" s="99"/>
      <c r="HC215" s="99"/>
      <c r="HD215" s="99"/>
      <c r="HE215" s="99"/>
      <c r="HF215" s="99"/>
      <c r="HG215" s="99"/>
      <c r="HH215" s="99"/>
      <c r="HI215" s="99"/>
      <c r="HJ215" s="99"/>
      <c r="HK215" s="99"/>
      <c r="HL215" s="99"/>
      <c r="HM215" s="99"/>
      <c r="HN215" s="99"/>
      <c r="HO215" s="99"/>
      <c r="HP215" s="99"/>
      <c r="HQ215" s="99"/>
      <c r="HR215" s="99"/>
      <c r="HS215" s="99"/>
      <c r="HT215" s="99"/>
      <c r="HU215" s="99"/>
      <c r="HV215" s="99"/>
      <c r="HW215" s="99"/>
      <c r="HX215" s="99"/>
      <c r="HY215" s="99"/>
      <c r="HZ215" s="99"/>
      <c r="IA215" s="99"/>
      <c r="IB215" s="94"/>
      <c r="IC215" s="99"/>
      <c r="ID215" s="94"/>
      <c r="IE215" s="94"/>
      <c r="IF215" s="94"/>
      <c r="IG215" s="94"/>
      <c r="IH215" s="94"/>
      <c r="II215" s="94"/>
      <c r="IJ215" s="94"/>
      <c r="IK215" s="94"/>
      <c r="IL215" s="94"/>
      <c r="IM215" s="94"/>
      <c r="IN215" s="94"/>
      <c r="IO215" s="94"/>
      <c r="IP215" s="94"/>
      <c r="IQ215" s="94"/>
      <c r="IR215" s="94"/>
      <c r="IS215" s="94"/>
      <c r="IT215" s="94"/>
      <c r="IU215" s="94"/>
      <c r="IV215" s="94"/>
      <c r="IW215" s="94"/>
      <c r="IX215" s="94"/>
      <c r="IY215" s="94"/>
      <c r="IZ215" s="94"/>
      <c r="JA215" s="94"/>
      <c r="JB215" s="94"/>
      <c r="JC215" s="94"/>
      <c r="JD215" s="94"/>
      <c r="JE215" s="94"/>
      <c r="JF215" s="94"/>
      <c r="JG215" s="94"/>
      <c r="JH215" s="94"/>
      <c r="JI215" s="94"/>
      <c r="JJ215" s="94"/>
      <c r="JK215" s="94"/>
      <c r="JL215" s="94"/>
      <c r="JM215" s="94"/>
      <c r="JN215" s="94"/>
      <c r="JO215" s="94"/>
      <c r="JP215" s="94"/>
      <c r="JQ215" s="94"/>
      <c r="JR215" s="94"/>
      <c r="JS215" s="94"/>
      <c r="JT215" s="94"/>
      <c r="JU215" s="94"/>
      <c r="JV215" s="94"/>
      <c r="JW215" s="94"/>
      <c r="JX215" s="94"/>
      <c r="JY215" s="94"/>
      <c r="JZ215" s="94"/>
      <c r="KA215" s="94"/>
      <c r="KH215" s="96">
        <v>17</v>
      </c>
      <c r="KI215" s="100">
        <f t="shared" si="1277"/>
        <v>0.72745523678942348</v>
      </c>
      <c r="KJ215" s="100">
        <f t="shared" si="1278"/>
        <v>2.436774274566198</v>
      </c>
      <c r="KK215" s="100">
        <f t="shared" si="1279"/>
        <v>2.9352292422313222</v>
      </c>
      <c r="KL215" s="100">
        <f t="shared" si="1280"/>
        <v>-3.0698636722389003</v>
      </c>
      <c r="KM215" s="100">
        <f t="shared" si="1281"/>
        <v>0.26716657785884707</v>
      </c>
      <c r="KN215" s="100">
        <f t="shared" si="1282"/>
        <v>-2.1879024839855568</v>
      </c>
      <c r="KO215" s="100">
        <f t="shared" si="1283"/>
        <v>1.7458157176937976</v>
      </c>
      <c r="KP215" s="100">
        <f t="shared" si="1284"/>
        <v>-4.3933917300704228E-2</v>
      </c>
      <c r="KQ215" s="100">
        <f t="shared" si="1285"/>
        <v>-1.0862486384719516</v>
      </c>
      <c r="KR215" s="100">
        <f t="shared" si="1286"/>
        <v>-2.5183975214764871</v>
      </c>
      <c r="KS215" s="100">
        <f t="shared" si="1287"/>
        <v>2.7264866517767663</v>
      </c>
      <c r="KT215" s="100">
        <f t="shared" si="1288"/>
        <v>2.30017779736135</v>
      </c>
      <c r="KU215" s="100">
        <f t="shared" si="1289"/>
        <v>1.8844338713270106</v>
      </c>
      <c r="KV215" s="100">
        <f t="shared" si="1290"/>
        <v>1.3910004057340277</v>
      </c>
      <c r="KW215" s="100">
        <f t="shared" si="1291"/>
        <v>0.99199276871377096</v>
      </c>
      <c r="KX215" s="100">
        <f t="shared" si="1292"/>
        <v>0.72247522444265011</v>
      </c>
      <c r="KY215" s="100">
        <f t="shared" si="1293"/>
        <v>0.684805579271067</v>
      </c>
      <c r="KZ215" s="100">
        <f t="shared" si="1294"/>
        <v>0.70400419990565721</v>
      </c>
      <c r="LA215" s="100">
        <f t="shared" si="1295"/>
        <v>0.70400419990565721</v>
      </c>
      <c r="LB215" s="100">
        <f t="shared" si="1296"/>
        <v>1.4839707154834483</v>
      </c>
      <c r="LC215" s="100">
        <f t="shared" si="1297"/>
        <v>1.8758606515992726</v>
      </c>
      <c r="LD215" s="100">
        <f t="shared" si="1298"/>
        <v>2.2700100356528514</v>
      </c>
      <c r="LE215" s="100">
        <f t="shared" si="1299"/>
        <v>2.6782299019270628</v>
      </c>
      <c r="LF215" s="100">
        <f t="shared" si="1300"/>
        <v>3.1091193038731109</v>
      </c>
      <c r="LG215" s="100">
        <f t="shared" si="1301"/>
        <v>-2.715471014934177</v>
      </c>
      <c r="LH215" s="100">
        <f t="shared" si="1302"/>
        <v>-2.2265704207495647</v>
      </c>
      <c r="LI215" s="100">
        <f t="shared" si="1303"/>
        <v>-1.7062283311629869</v>
      </c>
      <c r="LJ215" s="100">
        <f t="shared" si="1304"/>
        <v>-1.154151960616389</v>
      </c>
      <c r="LK215" s="100">
        <f t="shared" si="1305"/>
        <v>-0.57053903693263419</v>
      </c>
      <c r="LL215" s="100">
        <f t="shared" si="1306"/>
        <v>4.4094914228949983E-2</v>
      </c>
      <c r="LM215" s="100">
        <f t="shared" si="1307"/>
        <v>0.68896748783490147</v>
      </c>
      <c r="LN215" s="100">
        <f t="shared" si="1308"/>
        <v>1.3629961276903446</v>
      </c>
      <c r="LO215" s="100">
        <f t="shared" si="1309"/>
        <v>2.0647135040286204</v>
      </c>
      <c r="LP215" s="100">
        <f t="shared" si="1310"/>
        <v>2.792172545635645</v>
      </c>
      <c r="LQ215" s="100">
        <f t="shared" si="1311"/>
        <v>-2.740290568248839</v>
      </c>
      <c r="LR215" s="100">
        <f t="shared" si="1312"/>
        <v>-1.9692684888006635</v>
      </c>
      <c r="LS215" s="100">
        <f t="shared" si="1313"/>
        <v>1.3151017561288956</v>
      </c>
      <c r="LT215" s="100">
        <f t="shared" si="1314"/>
        <v>-0.94082278594609103</v>
      </c>
      <c r="LU215" s="100">
        <f t="shared" si="1315"/>
        <v>1.211221586715137</v>
      </c>
      <c r="LV215" s="100">
        <f t="shared" si="1316"/>
        <v>-2.8135750332605545</v>
      </c>
      <c r="LW215" s="100">
        <f t="shared" si="1317"/>
        <v>-0.44534951507713227</v>
      </c>
      <c r="LX215" s="100">
        <f t="shared" si="1318"/>
        <v>2.0328149028318059</v>
      </c>
      <c r="LY215" s="100">
        <f t="shared" si="1319"/>
        <v>-1.6624311397998486</v>
      </c>
      <c r="LZ215" s="100">
        <f t="shared" si="1320"/>
        <v>1.0370257603638664</v>
      </c>
      <c r="MA215" s="100">
        <f t="shared" si="1321"/>
        <v>-2.4311313636660969</v>
      </c>
      <c r="MB215" s="100">
        <f t="shared" si="1322"/>
        <v>0.50415781935860449</v>
      </c>
      <c r="MC215" s="100">
        <f t="shared" si="1323"/>
        <v>-2.7207124923796986</v>
      </c>
      <c r="MD215" s="100">
        <f t="shared" si="1324"/>
        <v>0.45992784568189754</v>
      </c>
      <c r="ME215" s="100">
        <f t="shared" si="1325"/>
        <v>-2.524286630550848</v>
      </c>
      <c r="MF215" s="100">
        <f t="shared" si="1326"/>
        <v>0.87984181938184791</v>
      </c>
      <c r="MG215" s="100">
        <f t="shared" si="1327"/>
        <v>-1.8891134267798373</v>
      </c>
      <c r="MH215" s="100">
        <f t="shared" si="1328"/>
        <v>1.7236718969878992</v>
      </c>
      <c r="MI215" s="100">
        <f t="shared" si="1329"/>
        <v>-0.86979681965348121</v>
      </c>
      <c r="MJ215" s="100">
        <f t="shared" si="1330"/>
        <v>2.9121222157352493</v>
      </c>
      <c r="MK215" s="100"/>
      <c r="ML215" s="100"/>
      <c r="MM215" s="100"/>
      <c r="MN215" s="100"/>
      <c r="MO215" s="100"/>
      <c r="MP215" s="100"/>
      <c r="MQ215" s="100"/>
      <c r="MR215" s="100"/>
      <c r="MS215" s="100"/>
      <c r="MT215" s="100"/>
      <c r="MU215" s="100"/>
      <c r="MV215" s="100"/>
      <c r="MW215" s="100"/>
      <c r="MX215" s="100"/>
      <c r="MY215" s="100"/>
      <c r="MZ215" s="100"/>
      <c r="NA215" s="100"/>
      <c r="NB215" s="100"/>
      <c r="NC215" s="100"/>
      <c r="ND215" s="100"/>
      <c r="NE215" s="100"/>
      <c r="NF215" s="100"/>
      <c r="NG215" s="100"/>
      <c r="NH215" s="100"/>
      <c r="NI215" s="100"/>
      <c r="NJ215" s="100"/>
      <c r="NK215" s="100"/>
      <c r="NM215" s="100"/>
    </row>
    <row r="216" spans="1:377" x14ac:dyDescent="0.2">
      <c r="A216" s="92"/>
      <c r="B216" s="92"/>
      <c r="C216" s="92">
        <v>18</v>
      </c>
      <c r="D216" s="98">
        <f t="shared" si="1169"/>
        <v>-1.587523992577865</v>
      </c>
      <c r="E216" s="98">
        <f t="shared" si="1170"/>
        <v>-0.33148439904721672</v>
      </c>
      <c r="F216" s="98">
        <f t="shared" si="1171"/>
        <v>1.7021978076161408</v>
      </c>
      <c r="G216" s="98">
        <f t="shared" si="1172"/>
        <v>-2.7982830505384499</v>
      </c>
      <c r="H216" s="98">
        <f t="shared" si="1173"/>
        <v>-0.84771168796317076</v>
      </c>
      <c r="I216" s="98">
        <f t="shared" si="1174"/>
        <v>1.4077263879577329</v>
      </c>
      <c r="J216" s="98">
        <f t="shared" si="1175"/>
        <v>-2.3895832580202256</v>
      </c>
      <c r="K216" s="98">
        <f t="shared" si="1176"/>
        <v>0.34189425831965342</v>
      </c>
      <c r="L216" s="98">
        <f t="shared" si="1177"/>
        <v>-2.9660244756241445</v>
      </c>
      <c r="M216" s="98">
        <f t="shared" si="1178"/>
        <v>9.7648744431274179E-2</v>
      </c>
      <c r="N216" s="98">
        <f t="shared" si="1179"/>
        <v>3.1390792376445025</v>
      </c>
      <c r="O216" s="98">
        <f t="shared" si="1180"/>
        <v>-0.13304498072799806</v>
      </c>
      <c r="P216" s="98">
        <f t="shared" si="1181"/>
        <v>2.8712038513373206</v>
      </c>
      <c r="Q216" s="98">
        <f t="shared" si="1182"/>
        <v>-0.39802291433388259</v>
      </c>
      <c r="R216" s="98">
        <f t="shared" si="1183"/>
        <v>2.6333801165736181</v>
      </c>
      <c r="S216" s="98">
        <f t="shared" si="1184"/>
        <v>-0.59822534152324958</v>
      </c>
      <c r="T216" s="98">
        <f t="shared" si="1185"/>
        <v>2.4738133836161009</v>
      </c>
      <c r="U216" s="98">
        <f t="shared" si="1186"/>
        <v>-0.71771522288426659</v>
      </c>
      <c r="V216" s="98">
        <f t="shared" si="1187"/>
        <v>-0.71771522288426659</v>
      </c>
      <c r="W216" s="98">
        <f t="shared" si="1188"/>
        <v>-0.64170370800011078</v>
      </c>
      <c r="X216" s="98">
        <f t="shared" si="1189"/>
        <v>-0.58386741085279847</v>
      </c>
      <c r="Y216" s="98">
        <f t="shared" si="1190"/>
        <v>-0.5140496619014181</v>
      </c>
      <c r="Z216" s="98">
        <f t="shared" si="1191"/>
        <v>-0.43312575229566475</v>
      </c>
      <c r="AA216" s="98">
        <f t="shared" si="1192"/>
        <v>-0.34191352930211744</v>
      </c>
      <c r="AB216" s="98">
        <f t="shared" si="1193"/>
        <v>-0.24117019372236856</v>
      </c>
      <c r="AC216" s="98">
        <f t="shared" si="1194"/>
        <v>-0.13159288018660872</v>
      </c>
      <c r="AD216" s="98">
        <f t="shared" si="1195"/>
        <v>-1.3821279657825834E-2</v>
      </c>
      <c r="AE216" s="98">
        <f t="shared" si="1196"/>
        <v>0.11155871873133777</v>
      </c>
      <c r="AF216" s="98">
        <f t="shared" si="1197"/>
        <v>0.24401096617023368</v>
      </c>
      <c r="AG216" s="98">
        <f t="shared" si="1198"/>
        <v>0.38304492029342896</v>
      </c>
      <c r="AH216" s="98">
        <f t="shared" si="1199"/>
        <v>0.52821163460264753</v>
      </c>
      <c r="AI216" s="98">
        <f t="shared" si="1200"/>
        <v>0.67909997544216094</v>
      </c>
      <c r="AJ216" s="98">
        <f t="shared" si="1201"/>
        <v>0.83533311580922032</v>
      </c>
      <c r="AK216" s="98">
        <f t="shared" si="1202"/>
        <v>0.9965653225431188</v>
      </c>
      <c r="AL216" s="98">
        <f t="shared" si="1203"/>
        <v>1.1624790343608</v>
      </c>
      <c r="AM216" s="98">
        <f t="shared" si="1204"/>
        <v>1.3327822175357233</v>
      </c>
      <c r="AN216" s="98">
        <f t="shared" si="1205"/>
        <v>0.45794175270498089</v>
      </c>
      <c r="AO216" s="98">
        <f t="shared" si="1206"/>
        <v>1.3913402886583788</v>
      </c>
      <c r="AP216" s="98">
        <f t="shared" si="1207"/>
        <v>-1.2200850382803712</v>
      </c>
      <c r="AQ216" s="98">
        <f t="shared" si="1208"/>
        <v>2.4913642599579795</v>
      </c>
      <c r="AR216" s="98">
        <f t="shared" si="1209"/>
        <v>-4.2520101115836026E-2</v>
      </c>
      <c r="AS216" s="98">
        <f t="shared" si="1210"/>
        <v>-2.5402924759070111</v>
      </c>
      <c r="AT216" s="98">
        <f t="shared" si="1211"/>
        <v>1.2795858980906618</v>
      </c>
      <c r="AU216" s="98">
        <f t="shared" si="1212"/>
        <v>-1.1508139703252922</v>
      </c>
      <c r="AV216" s="98">
        <f t="shared" si="1213"/>
        <v>2.7334034326732515</v>
      </c>
      <c r="AW216" s="98">
        <f t="shared" si="1214"/>
        <v>0.36447090820664474</v>
      </c>
      <c r="AX216" s="98">
        <f t="shared" si="1215"/>
        <v>-1.9757488884192715</v>
      </c>
      <c r="AY216" s="98">
        <f t="shared" si="1216"/>
        <v>1.9946762510894074</v>
      </c>
      <c r="AZ216" s="98">
        <f t="shared" si="1217"/>
        <v>-0.29181199559988957</v>
      </c>
      <c r="BA216" s="98">
        <f t="shared" si="1218"/>
        <v>-2.5531545777337294</v>
      </c>
      <c r="BB216" s="98">
        <f t="shared" si="1219"/>
        <v>1.4927652895822374</v>
      </c>
      <c r="BC216" s="98">
        <f t="shared" si="1220"/>
        <v>-0.72143729625747444</v>
      </c>
      <c r="BD216" s="98">
        <f t="shared" si="1221"/>
        <v>-2.9135403722359881</v>
      </c>
      <c r="BE216" s="98">
        <f t="shared" si="1222"/>
        <v>1.1987258802479961</v>
      </c>
      <c r="BF216" s="98"/>
      <c r="BG216" s="98"/>
      <c r="BH216" s="98"/>
      <c r="BI216" s="98"/>
      <c r="BJ216" s="98"/>
      <c r="BK216" s="98"/>
      <c r="BL216" s="98"/>
      <c r="BM216" s="98"/>
      <c r="BN216" s="98"/>
      <c r="BO216" s="98"/>
      <c r="BP216" s="98"/>
      <c r="BQ216" s="98"/>
      <c r="BR216" s="98"/>
      <c r="BS216" s="98"/>
      <c r="BT216" s="98"/>
      <c r="BU216" s="98"/>
      <c r="BV216" s="98"/>
      <c r="BW216" s="98"/>
      <c r="BX216" s="98"/>
      <c r="BY216" s="98"/>
      <c r="BZ216" s="98"/>
      <c r="CA216" s="98"/>
      <c r="CB216" s="98"/>
      <c r="CC216" s="98"/>
      <c r="CD216" s="98"/>
      <c r="CE216" s="92"/>
      <c r="CF216" s="98"/>
      <c r="CG216" s="92"/>
      <c r="CH216" s="92"/>
      <c r="CI216" s="92"/>
      <c r="CJ216" s="92"/>
      <c r="CK216" s="92"/>
      <c r="CL216" s="92"/>
      <c r="CM216" s="92"/>
      <c r="CN216" s="92"/>
      <c r="CO216" s="92"/>
      <c r="CP216" s="92"/>
      <c r="CQ216" s="92"/>
      <c r="CR216" s="92"/>
      <c r="CS216" s="92"/>
      <c r="CT216" s="92"/>
      <c r="CU216" s="92"/>
      <c r="CV216" s="92"/>
      <c r="CW216" s="92"/>
      <c r="CX216" s="92"/>
      <c r="CY216" s="92"/>
      <c r="CZ216" s="92"/>
      <c r="DA216" s="92"/>
      <c r="DB216" s="92"/>
      <c r="DC216" s="92"/>
      <c r="DD216" s="92"/>
      <c r="DE216" s="92"/>
      <c r="DF216" s="92"/>
      <c r="DG216" s="92"/>
      <c r="DH216" s="92"/>
      <c r="DI216" s="92"/>
      <c r="DJ216" s="92"/>
      <c r="DK216" s="92"/>
      <c r="DL216" s="92"/>
      <c r="DM216" s="92"/>
      <c r="DN216" s="92"/>
      <c r="DO216" s="92"/>
      <c r="DP216" s="92"/>
      <c r="DQ216" s="92"/>
      <c r="DR216" s="92"/>
      <c r="DS216" s="92"/>
      <c r="DT216" s="92"/>
      <c r="DU216" s="92"/>
      <c r="DV216" s="92"/>
      <c r="DW216" s="92"/>
      <c r="DX216" s="92"/>
      <c r="DY216" s="92"/>
      <c r="DZ216" s="92"/>
      <c r="EA216" s="92"/>
      <c r="EB216" s="92"/>
      <c r="EC216" s="92"/>
      <c r="ED216" s="92"/>
      <c r="EE216" s="92"/>
      <c r="EF216" s="92"/>
      <c r="EG216" s="92"/>
      <c r="EH216" s="92"/>
      <c r="EI216" s="92"/>
      <c r="EJ216" s="92"/>
      <c r="EK216" s="92"/>
      <c r="EL216" s="92"/>
      <c r="EM216" s="92"/>
      <c r="EN216" s="92"/>
      <c r="EO216" s="92"/>
      <c r="EP216" s="92"/>
      <c r="EU216" s="94"/>
      <c r="EV216" s="94"/>
      <c r="EW216" s="94"/>
      <c r="EX216" s="94">
        <v>18</v>
      </c>
      <c r="EY216" s="99">
        <f t="shared" si="1223"/>
        <v>0.73468209775722892</v>
      </c>
      <c r="EZ216" s="99">
        <f t="shared" si="1224"/>
        <v>-2.2800997471716462</v>
      </c>
      <c r="FA216" s="99">
        <f t="shared" si="1225"/>
        <v>1.3531920921871567</v>
      </c>
      <c r="FB216" s="99">
        <f t="shared" si="1226"/>
        <v>-1.2143100112129774</v>
      </c>
      <c r="FC216" s="99">
        <f t="shared" si="1227"/>
        <v>-2.281082066093469</v>
      </c>
      <c r="FD216" s="99">
        <f t="shared" si="1228"/>
        <v>2.3624754953720597</v>
      </c>
      <c r="FE216" s="99">
        <f t="shared" si="1229"/>
        <v>1.0287848286743047</v>
      </c>
      <c r="FF216" s="99">
        <f t="shared" si="1230"/>
        <v>0.22600816381693384</v>
      </c>
      <c r="FG216" s="99">
        <f t="shared" si="1231"/>
        <v>-8.42192342837942E-2</v>
      </c>
      <c r="FH216" s="99">
        <f t="shared" si="1232"/>
        <v>-0.5421819238713369</v>
      </c>
      <c r="FI216" s="99">
        <f t="shared" si="1233"/>
        <v>-1.0660902705737128</v>
      </c>
      <c r="FJ216" s="99">
        <f t="shared" si="1234"/>
        <v>-1.5407729189727239</v>
      </c>
      <c r="FK216" s="99">
        <f t="shared" si="1235"/>
        <v>-1.9277953371225449</v>
      </c>
      <c r="FL216" s="99">
        <f t="shared" si="1236"/>
        <v>-2.2242076194058673</v>
      </c>
      <c r="FM216" s="99">
        <f t="shared" si="1237"/>
        <v>-2.4355235429268056</v>
      </c>
      <c r="FN216" s="99">
        <f t="shared" si="1238"/>
        <v>-2.5602198003023058</v>
      </c>
      <c r="FO216" s="99">
        <f t="shared" si="1239"/>
        <v>-2.6211450223394834</v>
      </c>
      <c r="FP216" s="99">
        <f t="shared" si="1240"/>
        <v>-2.6171094971396349</v>
      </c>
      <c r="FQ216" s="99">
        <f t="shared" si="1241"/>
        <v>-2.6171094971396349</v>
      </c>
      <c r="FR216" s="99">
        <f t="shared" si="1242"/>
        <v>-2.2200654607804213</v>
      </c>
      <c r="FS216" s="99">
        <f t="shared" si="1243"/>
        <v>-1.9816854371241479</v>
      </c>
      <c r="FT216" s="99">
        <f t="shared" si="1244"/>
        <v>-1.728561015164652</v>
      </c>
      <c r="FU216" s="99">
        <f t="shared" si="1245"/>
        <v>-1.4660692061722318</v>
      </c>
      <c r="FV216" s="99">
        <f t="shared" si="1246"/>
        <v>-1.1968941679303349</v>
      </c>
      <c r="FW216" s="99">
        <f t="shared" si="1247"/>
        <v>-0.9219066284301205</v>
      </c>
      <c r="FX216" s="99">
        <f t="shared" si="1248"/>
        <v>-0.6410269914133796</v>
      </c>
      <c r="FY216" s="99">
        <f t="shared" si="1249"/>
        <v>-0.35381484533748897</v>
      </c>
      <c r="FZ216" s="99">
        <f t="shared" si="1250"/>
        <v>-5.9788904266775994E-2</v>
      </c>
      <c r="GA216" s="99">
        <f t="shared" si="1251"/>
        <v>0.24143352757325298</v>
      </c>
      <c r="GB216" s="99">
        <f t="shared" si="1252"/>
        <v>0.55009558679513537</v>
      </c>
      <c r="GC216" s="99">
        <f t="shared" si="1253"/>
        <v>0.86630559989863654</v>
      </c>
      <c r="GD216" s="99">
        <f t="shared" si="1254"/>
        <v>1.190059008299492</v>
      </c>
      <c r="GE216" s="99">
        <f t="shared" si="1255"/>
        <v>1.5212638386912223</v>
      </c>
      <c r="GF216" s="99">
        <f t="shared" si="1256"/>
        <v>1.8597640351701663</v>
      </c>
      <c r="GG216" s="99">
        <f t="shared" si="1257"/>
        <v>2.2053588139574081</v>
      </c>
      <c r="GH216" s="99">
        <f t="shared" si="1258"/>
        <v>2.557817893088786</v>
      </c>
      <c r="GI216" s="99">
        <f t="shared" si="1259"/>
        <v>0.85334776220293485</v>
      </c>
      <c r="GJ216" s="99">
        <f t="shared" si="1260"/>
        <v>2.7399012793902116</v>
      </c>
      <c r="GK216" s="99">
        <f t="shared" si="1261"/>
        <v>-2.4827942889222463</v>
      </c>
      <c r="GL216" s="99">
        <f t="shared" si="1262"/>
        <v>-1.3481639455761161</v>
      </c>
      <c r="GM216" s="99">
        <f t="shared" si="1263"/>
        <v>-0.14255150410919865</v>
      </c>
      <c r="GN216" s="99">
        <f t="shared" si="1264"/>
        <v>1.130865110077691</v>
      </c>
      <c r="GO216" s="99">
        <f t="shared" si="1265"/>
        <v>2.4689392461782251</v>
      </c>
      <c r="GP216" s="99">
        <f t="shared" si="1266"/>
        <v>-2.414596758065306</v>
      </c>
      <c r="GQ216" s="99">
        <f t="shared" si="1267"/>
        <v>-0.95636698682128274</v>
      </c>
      <c r="GR216" s="99">
        <f t="shared" si="1268"/>
        <v>0.55755543651679684</v>
      </c>
      <c r="GS216" s="99">
        <f t="shared" si="1269"/>
        <v>2.1246161309163871</v>
      </c>
      <c r="GT216" s="99">
        <f t="shared" si="1270"/>
        <v>-2.5409175708241198</v>
      </c>
      <c r="GU216" s="99">
        <f t="shared" si="1271"/>
        <v>-0.87536028361412466</v>
      </c>
      <c r="GV216" s="99">
        <f t="shared" si="1272"/>
        <v>0.83601221724986985</v>
      </c>
      <c r="GW216" s="99">
        <f t="shared" si="1273"/>
        <v>2.5913941959749884</v>
      </c>
      <c r="GX216" s="99">
        <f t="shared" si="1274"/>
        <v>-1.8944872336296024</v>
      </c>
      <c r="GY216" s="99">
        <f t="shared" si="1275"/>
        <v>-5.672177082127515E-2</v>
      </c>
      <c r="GZ216" s="99">
        <f t="shared" si="1276"/>
        <v>1.8214919008362507</v>
      </c>
      <c r="HA216" s="99"/>
      <c r="HB216" s="99"/>
      <c r="HC216" s="99"/>
      <c r="HD216" s="99"/>
      <c r="HE216" s="99"/>
      <c r="HF216" s="99"/>
      <c r="HG216" s="99"/>
      <c r="HH216" s="99"/>
      <c r="HI216" s="99"/>
      <c r="HJ216" s="99"/>
      <c r="HK216" s="99"/>
      <c r="HL216" s="99"/>
      <c r="HM216" s="99"/>
      <c r="HN216" s="99"/>
      <c r="HO216" s="99"/>
      <c r="HP216" s="99"/>
      <c r="HQ216" s="99"/>
      <c r="HR216" s="99"/>
      <c r="HS216" s="99"/>
      <c r="HT216" s="99"/>
      <c r="HU216" s="99"/>
      <c r="HV216" s="99"/>
      <c r="HW216" s="99"/>
      <c r="HX216" s="99"/>
      <c r="HY216" s="99"/>
      <c r="HZ216" s="99"/>
      <c r="IA216" s="99"/>
      <c r="IB216" s="94"/>
      <c r="IC216" s="99"/>
      <c r="ID216" s="94"/>
      <c r="IE216" s="94"/>
      <c r="IF216" s="94"/>
      <c r="IG216" s="94"/>
      <c r="IH216" s="94"/>
      <c r="II216" s="94"/>
      <c r="IJ216" s="94"/>
      <c r="IK216" s="94"/>
      <c r="IL216" s="94"/>
      <c r="IM216" s="94"/>
      <c r="IN216" s="94"/>
      <c r="IO216" s="94"/>
      <c r="IP216" s="94"/>
      <c r="IQ216" s="94"/>
      <c r="IR216" s="94"/>
      <c r="IS216" s="94"/>
      <c r="IT216" s="94"/>
      <c r="IU216" s="94"/>
      <c r="IV216" s="94"/>
      <c r="IW216" s="94"/>
      <c r="IX216" s="94"/>
      <c r="IY216" s="94"/>
      <c r="IZ216" s="94"/>
      <c r="JA216" s="94"/>
      <c r="JB216" s="94"/>
      <c r="JC216" s="94"/>
      <c r="JD216" s="94"/>
      <c r="JE216" s="94"/>
      <c r="JF216" s="94"/>
      <c r="JG216" s="94"/>
      <c r="JH216" s="94"/>
      <c r="JI216" s="94"/>
      <c r="JJ216" s="94"/>
      <c r="JK216" s="94"/>
      <c r="JL216" s="94"/>
      <c r="JM216" s="94"/>
      <c r="JN216" s="94"/>
      <c r="JO216" s="94"/>
      <c r="JP216" s="94"/>
      <c r="JQ216" s="94"/>
      <c r="JR216" s="94"/>
      <c r="JS216" s="94"/>
      <c r="JT216" s="94"/>
      <c r="JU216" s="94"/>
      <c r="JV216" s="94"/>
      <c r="JW216" s="94"/>
      <c r="JX216" s="94"/>
      <c r="JY216" s="94"/>
      <c r="JZ216" s="94"/>
      <c r="KA216" s="94"/>
      <c r="KH216" s="96">
        <v>18</v>
      </c>
      <c r="KI216" s="100">
        <f t="shared" si="1277"/>
        <v>-1.7252774193050291</v>
      </c>
      <c r="KJ216" s="100">
        <f t="shared" si="1278"/>
        <v>-2.3217263459990805</v>
      </c>
      <c r="KK216" s="100">
        <f t="shared" si="1279"/>
        <v>-1.8108777957382769</v>
      </c>
      <c r="KL216" s="100">
        <f t="shared" si="1280"/>
        <v>2.2688124597090806</v>
      </c>
      <c r="KM216" s="100">
        <f t="shared" si="1281"/>
        <v>-0.1035455823720114</v>
      </c>
      <c r="KN216" s="100">
        <f t="shared" si="1282"/>
        <v>-2.6858343566966916</v>
      </c>
      <c r="KO216" s="100">
        <f t="shared" si="1283"/>
        <v>1.474145503769078</v>
      </c>
      <c r="KP216" s="100">
        <f t="shared" si="1284"/>
        <v>-0.41706727325435244</v>
      </c>
      <c r="KQ216" s="100">
        <f t="shared" si="1285"/>
        <v>-1.3390212369589301</v>
      </c>
      <c r="KR216" s="100">
        <f t="shared" si="1286"/>
        <v>-2.6819331235613197</v>
      </c>
      <c r="KS216" s="100">
        <f t="shared" si="1287"/>
        <v>2.591235083002474</v>
      </c>
      <c r="KT216" s="100">
        <f t="shared" si="1288"/>
        <v>2.1494535099316332</v>
      </c>
      <c r="KU216" s="100">
        <f t="shared" si="1289"/>
        <v>1.7756012914295689</v>
      </c>
      <c r="KV216" s="100">
        <f t="shared" si="1290"/>
        <v>1.3273412727164</v>
      </c>
      <c r="KW216" s="100">
        <f t="shared" si="1291"/>
        <v>0.957756941491549</v>
      </c>
      <c r="KX216" s="100">
        <f t="shared" si="1292"/>
        <v>0.71113037621810937</v>
      </c>
      <c r="KY216" s="100">
        <f t="shared" si="1293"/>
        <v>0.68128891510650924</v>
      </c>
      <c r="KZ216" s="100">
        <f t="shared" si="1294"/>
        <v>0.71007336672649313</v>
      </c>
      <c r="LA216" s="100">
        <f t="shared" si="1295"/>
        <v>0.71007336672649313</v>
      </c>
      <c r="LB216" s="100">
        <f t="shared" si="1296"/>
        <v>1.4944238439266118</v>
      </c>
      <c r="LC216" s="100">
        <f t="shared" si="1297"/>
        <v>1.892310675157431</v>
      </c>
      <c r="LD216" s="100">
        <f t="shared" si="1298"/>
        <v>2.2935478335360551</v>
      </c>
      <c r="LE216" s="100">
        <f t="shared" si="1299"/>
        <v>2.7087901802445487</v>
      </c>
      <c r="LF216" s="100">
        <f t="shared" si="1300"/>
        <v>-3.1370469090557793</v>
      </c>
      <c r="LG216" s="100">
        <f t="shared" si="1301"/>
        <v>-2.6727001433680364</v>
      </c>
      <c r="LH216" s="100">
        <f t="shared" si="1302"/>
        <v>-2.1787474295400377</v>
      </c>
      <c r="LI216" s="100">
        <f t="shared" si="1303"/>
        <v>-1.6539888474434656</v>
      </c>
      <c r="LJ216" s="100">
        <f t="shared" si="1304"/>
        <v>-1.0980506134229979</v>
      </c>
      <c r="LK216" s="100">
        <f t="shared" si="1305"/>
        <v>-0.51104995304294087</v>
      </c>
      <c r="LL216" s="100">
        <f t="shared" si="1306"/>
        <v>0.10656793787929934</v>
      </c>
      <c r="LM216" s="100">
        <f t="shared" si="1307"/>
        <v>0.75407290991146714</v>
      </c>
      <c r="LN216" s="100">
        <f t="shared" si="1308"/>
        <v>1.4304085844520269</v>
      </c>
      <c r="LO216" s="100">
        <f t="shared" si="1309"/>
        <v>2.1341005755246494</v>
      </c>
      <c r="LP216" s="100">
        <f t="shared" si="1310"/>
        <v>2.8631585869660654</v>
      </c>
      <c r="LQ216" s="100">
        <f t="shared" si="1311"/>
        <v>-2.6681547375435337</v>
      </c>
      <c r="LR216" s="100">
        <f t="shared" si="1312"/>
        <v>-1.8965185703589655</v>
      </c>
      <c r="LS216" s="100">
        <f t="shared" si="1313"/>
        <v>1.3754598485833616</v>
      </c>
      <c r="LT216" s="100">
        <f t="shared" si="1314"/>
        <v>-0.9187745905830057</v>
      </c>
      <c r="LU216" s="100">
        <f t="shared" si="1315"/>
        <v>1.2101126375175419</v>
      </c>
      <c r="LV216" s="100">
        <f t="shared" si="1316"/>
        <v>-2.8371998834747139</v>
      </c>
      <c r="LW216" s="100">
        <f t="shared" si="1317"/>
        <v>-0.48703179721039275</v>
      </c>
      <c r="LX216" s="100">
        <f t="shared" si="1318"/>
        <v>1.9819964841115445</v>
      </c>
      <c r="LY216" s="100">
        <f t="shared" si="1319"/>
        <v>-1.71003876579453</v>
      </c>
      <c r="LZ216" s="100">
        <f t="shared" si="1320"/>
        <v>1.005247084490372</v>
      </c>
      <c r="MA216" s="100">
        <f t="shared" si="1321"/>
        <v>-2.4383240375165798</v>
      </c>
      <c r="MB216" s="100">
        <f t="shared" si="1322"/>
        <v>0.52363452306724312</v>
      </c>
      <c r="MC216" s="100">
        <f t="shared" si="1323"/>
        <v>-2.6852371781452011</v>
      </c>
      <c r="MD216" s="100">
        <f t="shared" si="1324"/>
        <v>0.50619269915058884</v>
      </c>
      <c r="ME216" s="100">
        <f t="shared" si="1325"/>
        <v>-2.4768331245593549</v>
      </c>
      <c r="MF216" s="100">
        <f t="shared" si="1326"/>
        <v>0.91913684995355394</v>
      </c>
      <c r="MG216" s="100">
        <f t="shared" si="1327"/>
        <v>-1.8662439103072495</v>
      </c>
      <c r="MH216" s="100">
        <f t="shared" si="1328"/>
        <v>1.7246071271467518</v>
      </c>
      <c r="MI216" s="100">
        <f t="shared" si="1329"/>
        <v>-0.89451322178451598</v>
      </c>
      <c r="MJ216" s="100">
        <f t="shared" si="1330"/>
        <v>2.8636440935882135</v>
      </c>
      <c r="MK216" s="100"/>
      <c r="ML216" s="100"/>
      <c r="MM216" s="100"/>
      <c r="MN216" s="100"/>
      <c r="MO216" s="100"/>
      <c r="MP216" s="100"/>
      <c r="MQ216" s="100"/>
      <c r="MR216" s="100"/>
      <c r="MS216" s="100"/>
      <c r="MT216" s="100"/>
      <c r="MU216" s="100"/>
      <c r="MV216" s="100"/>
      <c r="MW216" s="100"/>
      <c r="MX216" s="100"/>
      <c r="MY216" s="100"/>
      <c r="MZ216" s="100"/>
      <c r="NA216" s="100"/>
      <c r="NB216" s="100"/>
      <c r="NC216" s="100"/>
      <c r="ND216" s="100"/>
      <c r="NE216" s="100"/>
      <c r="NF216" s="100"/>
      <c r="NG216" s="100"/>
      <c r="NH216" s="100"/>
      <c r="NI216" s="100"/>
      <c r="NJ216" s="100"/>
      <c r="NK216" s="100"/>
      <c r="NM216" s="100"/>
    </row>
    <row r="217" spans="1:377" ht="17" customHeight="1" x14ac:dyDescent="0.2">
      <c r="A217" s="92"/>
      <c r="B217" s="92"/>
      <c r="C217" s="92">
        <v>19</v>
      </c>
      <c r="D217" s="98">
        <f t="shared" si="1169"/>
        <v>-1.7968189053966412</v>
      </c>
      <c r="E217" s="98">
        <f t="shared" si="1170"/>
        <v>-0.75945737642648514</v>
      </c>
      <c r="F217" s="98">
        <f t="shared" si="1171"/>
        <v>1.5197181795783552</v>
      </c>
      <c r="G217" s="98">
        <f t="shared" si="1172"/>
        <v>-2.9233122475403035</v>
      </c>
      <c r="H217" s="98">
        <f t="shared" si="1173"/>
        <v>-0.94952133538421934</v>
      </c>
      <c r="I217" s="98">
        <f t="shared" si="1174"/>
        <v>1.318795963132934</v>
      </c>
      <c r="J217" s="98">
        <f t="shared" si="1175"/>
        <v>-2.4742358075128354</v>
      </c>
      <c r="K217" s="98">
        <f t="shared" si="1176"/>
        <v>0.25367182553257034</v>
      </c>
      <c r="L217" s="98">
        <f t="shared" si="1177"/>
        <v>-3.0677054453413137</v>
      </c>
      <c r="M217" s="98">
        <f t="shared" si="1178"/>
        <v>-4.8819120943810997E-3</v>
      </c>
      <c r="N217" s="98">
        <f t="shared" si="1179"/>
        <v>3.0495747512192359</v>
      </c>
      <c r="O217" s="98">
        <f t="shared" si="1180"/>
        <v>-0.20704171547237904</v>
      </c>
      <c r="P217" s="98">
        <f t="shared" si="1181"/>
        <v>2.81049425596209</v>
      </c>
      <c r="Q217" s="98">
        <f t="shared" si="1182"/>
        <v>-0.44805056343986449</v>
      </c>
      <c r="R217" s="98">
        <f t="shared" si="1183"/>
        <v>2.5919620823697391</v>
      </c>
      <c r="S217" s="98">
        <f t="shared" si="1184"/>
        <v>-0.63257919374495764</v>
      </c>
      <c r="T217" s="98">
        <f t="shared" si="1185"/>
        <v>2.4453672527694477</v>
      </c>
      <c r="U217" s="98">
        <f t="shared" si="1186"/>
        <v>-0.74113713059837039</v>
      </c>
      <c r="V217" s="98">
        <f t="shared" si="1187"/>
        <v>-0.74113713059837039</v>
      </c>
      <c r="W217" s="98">
        <f t="shared" si="1188"/>
        <v>-0.65765482934140784</v>
      </c>
      <c r="X217" s="98">
        <f t="shared" si="1189"/>
        <v>-0.59666157032500122</v>
      </c>
      <c r="Y217" s="98">
        <f t="shared" si="1190"/>
        <v>-0.52399465164424452</v>
      </c>
      <c r="Z217" s="98">
        <f t="shared" si="1191"/>
        <v>-0.44048587088437374</v>
      </c>
      <c r="AA217" s="98">
        <f t="shared" si="1192"/>
        <v>-0.34691788607068919</v>
      </c>
      <c r="AB217" s="98">
        <f t="shared" si="1193"/>
        <v>-0.24401903104653583</v>
      </c>
      <c r="AC217" s="98">
        <f t="shared" si="1194"/>
        <v>-0.13246246705490791</v>
      </c>
      <c r="AD217" s="98">
        <f t="shared" si="1195"/>
        <v>-1.2867757727561621E-2</v>
      </c>
      <c r="AE217" s="98">
        <f t="shared" si="1196"/>
        <v>0.11419626984844046</v>
      </c>
      <c r="AF217" s="98">
        <f t="shared" si="1197"/>
        <v>0.2482080547190674</v>
      </c>
      <c r="AG217" s="98">
        <f t="shared" si="1198"/>
        <v>0.38868962226142645</v>
      </c>
      <c r="AH217" s="98">
        <f t="shared" si="1199"/>
        <v>0.53520292717249851</v>
      </c>
      <c r="AI217" s="98">
        <f t="shared" si="1200"/>
        <v>0.68734634920808169</v>
      </c>
      <c r="AJ217" s="98">
        <f t="shared" si="1201"/>
        <v>0.84475140931677239</v>
      </c>
      <c r="AK217" s="98">
        <f t="shared" si="1202"/>
        <v>1.0070797360172754</v>
      </c>
      <c r="AL217" s="98">
        <f t="shared" si="1203"/>
        <v>1.1740202892579121</v>
      </c>
      <c r="AM217" s="98">
        <f t="shared" si="1204"/>
        <v>1.3452868358227645</v>
      </c>
      <c r="AN217" s="98">
        <f t="shared" si="1205"/>
        <v>0.47605425623956077</v>
      </c>
      <c r="AO217" s="98">
        <f t="shared" si="1206"/>
        <v>1.414634625682325</v>
      </c>
      <c r="AP217" s="98">
        <f t="shared" si="1207"/>
        <v>-1.1946728331925045</v>
      </c>
      <c r="AQ217" s="98">
        <f t="shared" si="1208"/>
        <v>2.5185946562418859</v>
      </c>
      <c r="AR217" s="98">
        <f t="shared" si="1209"/>
        <v>-1.3761617694484522E-2</v>
      </c>
      <c r="AS217" s="98">
        <f t="shared" si="1210"/>
        <v>-2.5102878263715631</v>
      </c>
      <c r="AT217" s="98">
        <f t="shared" si="1211"/>
        <v>1.310561804116215</v>
      </c>
      <c r="AU217" s="98">
        <f t="shared" si="1212"/>
        <v>-1.1191357087050422</v>
      </c>
      <c r="AV217" s="98">
        <f t="shared" si="1213"/>
        <v>2.7655202890801274</v>
      </c>
      <c r="AW217" s="98">
        <f t="shared" si="1214"/>
        <v>0.39676697920906451</v>
      </c>
      <c r="AX217" s="98">
        <f t="shared" si="1215"/>
        <v>-1.9435292702706084</v>
      </c>
      <c r="AY217" s="98">
        <f t="shared" si="1216"/>
        <v>2.0265668732103563</v>
      </c>
      <c r="AZ217" s="98">
        <f t="shared" si="1217"/>
        <v>-0.26050030555064613</v>
      </c>
      <c r="BA217" s="98">
        <f t="shared" si="1218"/>
        <v>-2.5226695993644905</v>
      </c>
      <c r="BB217" s="98">
        <f t="shared" si="1219"/>
        <v>1.5221775466047527</v>
      </c>
      <c r="BC217" s="98">
        <f t="shared" si="1220"/>
        <v>-0.69334232263410933</v>
      </c>
      <c r="BD217" s="98">
        <f t="shared" si="1221"/>
        <v>-2.8870060526886347</v>
      </c>
      <c r="BE217" s="98">
        <f t="shared" si="1222"/>
        <v>1.2234571799808067</v>
      </c>
      <c r="BF217" s="98"/>
      <c r="BG217" s="98"/>
      <c r="BH217" s="98"/>
      <c r="BI217" s="98"/>
      <c r="BJ217" s="98"/>
      <c r="BK217" s="98"/>
      <c r="BL217" s="98"/>
      <c r="BM217" s="98"/>
      <c r="BN217" s="98"/>
      <c r="BO217" s="98"/>
      <c r="BP217" s="98"/>
      <c r="BQ217" s="98"/>
      <c r="BR217" s="98"/>
      <c r="BS217" s="98"/>
      <c r="BT217" s="98"/>
      <c r="BU217" s="98"/>
      <c r="BV217" s="98"/>
      <c r="BW217" s="98"/>
      <c r="BX217" s="98"/>
      <c r="BY217" s="98"/>
      <c r="BZ217" s="98"/>
      <c r="CA217" s="98"/>
      <c r="CB217" s="98"/>
      <c r="CC217" s="98"/>
      <c r="CD217" s="98"/>
      <c r="CE217" s="92"/>
      <c r="CF217" s="98"/>
      <c r="CG217" s="92"/>
      <c r="CH217" s="92"/>
      <c r="CI217" s="92"/>
      <c r="CJ217" s="92"/>
      <c r="CK217" s="92"/>
      <c r="CL217" s="92"/>
      <c r="CM217" s="92"/>
      <c r="CN217" s="92"/>
      <c r="CO217" s="92"/>
      <c r="CP217" s="92"/>
      <c r="CQ217" s="92"/>
      <c r="CR217" s="92"/>
      <c r="CS217" s="92"/>
      <c r="CT217" s="92"/>
      <c r="CU217" s="92"/>
      <c r="CV217" s="92"/>
      <c r="CW217" s="92"/>
      <c r="CX217" s="92"/>
      <c r="CY217" s="92"/>
      <c r="CZ217" s="92"/>
      <c r="DA217" s="92"/>
      <c r="DB217" s="92"/>
      <c r="DC217" s="92"/>
      <c r="DD217" s="92"/>
      <c r="DE217" s="92"/>
      <c r="DF217" s="92"/>
      <c r="DG217" s="92"/>
      <c r="DH217" s="92"/>
      <c r="DI217" s="92"/>
      <c r="DJ217" s="92"/>
      <c r="DK217" s="92"/>
      <c r="DL217" s="92"/>
      <c r="DM217" s="92"/>
      <c r="DN217" s="92"/>
      <c r="DO217" s="92"/>
      <c r="DP217" s="92"/>
      <c r="DQ217" s="92"/>
      <c r="DR217" s="92"/>
      <c r="DS217" s="92"/>
      <c r="DT217" s="92"/>
      <c r="DU217" s="92"/>
      <c r="DV217" s="92"/>
      <c r="DW217" s="92"/>
      <c r="DX217" s="92"/>
      <c r="DY217" s="92"/>
      <c r="DZ217" s="92"/>
      <c r="EA217" s="92"/>
      <c r="EB217" s="92"/>
      <c r="EC217" s="92"/>
      <c r="ED217" s="92"/>
      <c r="EE217" s="92"/>
      <c r="EF217" s="92"/>
      <c r="EG217" s="92"/>
      <c r="EH217" s="92"/>
      <c r="EI217" s="92"/>
      <c r="EJ217" s="92"/>
      <c r="EK217" s="92"/>
      <c r="EL217" s="92"/>
      <c r="EM217" s="92"/>
      <c r="EN217" s="92"/>
      <c r="EO217" s="92"/>
      <c r="EP217" s="92"/>
      <c r="EU217" s="94"/>
      <c r="EV217" s="94"/>
      <c r="EW217" s="94"/>
      <c r="EX217" s="94">
        <v>19</v>
      </c>
      <c r="EY217" s="99">
        <f t="shared" si="1223"/>
        <v>-0.79920708098181148</v>
      </c>
      <c r="EZ217" s="99">
        <f t="shared" si="1224"/>
        <v>2.6234685850287236</v>
      </c>
      <c r="FA217" s="99">
        <f t="shared" si="1225"/>
        <v>1.0155757962642786</v>
      </c>
      <c r="FB217" s="99">
        <f t="shared" si="1226"/>
        <v>-1.7062653572245767</v>
      </c>
      <c r="FC217" s="99">
        <f t="shared" si="1227"/>
        <v>-2.5587745165671212</v>
      </c>
      <c r="FD217" s="99">
        <f t="shared" si="1228"/>
        <v>2.190642481919109</v>
      </c>
      <c r="FE217" s="99">
        <f t="shared" si="1229"/>
        <v>0.87046492133071629</v>
      </c>
      <c r="FF217" s="99">
        <f t="shared" si="1230"/>
        <v>4.6409069621717938E-2</v>
      </c>
      <c r="FG217" s="99">
        <f t="shared" si="1231"/>
        <v>-0.25936657018211734</v>
      </c>
      <c r="FH217" s="99">
        <f t="shared" si="1232"/>
        <v>-0.66167300149297237</v>
      </c>
      <c r="FI217" s="99">
        <f t="shared" si="1233"/>
        <v>-1.1472669892850131</v>
      </c>
      <c r="FJ217" s="99">
        <f t="shared" si="1234"/>
        <v>-1.5983012040837965</v>
      </c>
      <c r="FK217" s="99">
        <f t="shared" si="1235"/>
        <v>-1.9680364024471499</v>
      </c>
      <c r="FL217" s="99">
        <f t="shared" si="1236"/>
        <v>-2.250873906738418</v>
      </c>
      <c r="FM217" s="99">
        <f t="shared" si="1237"/>
        <v>-2.4509616313969076</v>
      </c>
      <c r="FN217" s="99">
        <f t="shared" si="1238"/>
        <v>-2.5671155172508811</v>
      </c>
      <c r="FO217" s="99">
        <f t="shared" si="1239"/>
        <v>-2.6208449499478208</v>
      </c>
      <c r="FP217" s="99">
        <f t="shared" si="1240"/>
        <v>-2.6115820729981047</v>
      </c>
      <c r="FQ217" s="99">
        <f t="shared" si="1241"/>
        <v>-2.6115820729981047</v>
      </c>
      <c r="FR217" s="99">
        <f t="shared" si="1242"/>
        <v>-2.2106285434547912</v>
      </c>
      <c r="FS217" s="99">
        <f t="shared" si="1243"/>
        <v>-1.9712499742972864</v>
      </c>
      <c r="FT217" s="99">
        <f t="shared" si="1244"/>
        <v>-1.7171438464499416</v>
      </c>
      <c r="FU217" s="99">
        <f t="shared" si="1245"/>
        <v>-1.4534561054325703</v>
      </c>
      <c r="FV217" s="99">
        <f t="shared" si="1246"/>
        <v>-1.1828274310917477</v>
      </c>
      <c r="FW217" s="99">
        <f t="shared" si="1247"/>
        <v>-0.90618944166249882</v>
      </c>
      <c r="FX217" s="99">
        <f t="shared" si="1248"/>
        <v>-0.62355520457656299</v>
      </c>
      <c r="FY217" s="99">
        <f t="shared" si="1249"/>
        <v>-0.3345695021203684</v>
      </c>
      <c r="FZ217" s="99">
        <f t="shared" si="1250"/>
        <v>-3.8815303036691375E-2</v>
      </c>
      <c r="GA217" s="99">
        <f t="shared" si="1251"/>
        <v>0.26404719614609495</v>
      </c>
      <c r="GB217" s="99">
        <f t="shared" si="1252"/>
        <v>0.57423542758948531</v>
      </c>
      <c r="GC217" s="99">
        <f t="shared" si="1253"/>
        <v>0.89184440915738539</v>
      </c>
      <c r="GD217" s="99">
        <f t="shared" si="1254"/>
        <v>1.2168646594452754</v>
      </c>
      <c r="GE217" s="99">
        <f t="shared" si="1255"/>
        <v>1.5492046985396977</v>
      </c>
      <c r="GF217" s="99">
        <f t="shared" si="1256"/>
        <v>1.8887123119493656</v>
      </c>
      <c r="GG217" s="99">
        <f t="shared" si="1257"/>
        <v>2.2351925148541341</v>
      </c>
      <c r="GH217" s="99">
        <f t="shared" si="1258"/>
        <v>2.5884218684329214</v>
      </c>
      <c r="GI217" s="99">
        <f t="shared" si="1259"/>
        <v>0.88723232890445536</v>
      </c>
      <c r="GJ217" s="99">
        <f t="shared" si="1260"/>
        <v>2.7721919707843163</v>
      </c>
      <c r="GK217" s="99">
        <f t="shared" si="1261"/>
        <v>-2.4533778752244468</v>
      </c>
      <c r="GL217" s="99">
        <f t="shared" si="1262"/>
        <v>-1.3229676220640705</v>
      </c>
      <c r="GM217" s="99">
        <f t="shared" si="1263"/>
        <v>-0.1228600758264245</v>
      </c>
      <c r="GN217" s="99">
        <f t="shared" si="1264"/>
        <v>1.1438646513981825</v>
      </c>
      <c r="GO217" s="99">
        <f t="shared" si="1265"/>
        <v>2.4742064898803671</v>
      </c>
      <c r="GP217" s="99">
        <f t="shared" si="1266"/>
        <v>-2.4177231605275877</v>
      </c>
      <c r="GQ217" s="99">
        <f t="shared" si="1267"/>
        <v>-0.96813553261918972</v>
      </c>
      <c r="GR217" s="99">
        <f t="shared" si="1268"/>
        <v>0.53696840603746065</v>
      </c>
      <c r="GS217" s="99">
        <f t="shared" si="1269"/>
        <v>2.095529737411435</v>
      </c>
      <c r="GT217" s="99">
        <f t="shared" si="1270"/>
        <v>-2.5777933221558529</v>
      </c>
      <c r="GU217" s="99">
        <f t="shared" si="1271"/>
        <v>-0.91873111719703537</v>
      </c>
      <c r="GV217" s="99">
        <f t="shared" si="1272"/>
        <v>0.78813151901307454</v>
      </c>
      <c r="GW217" s="99">
        <f t="shared" si="1273"/>
        <v>2.5412832029559134</v>
      </c>
      <c r="GX217" s="99">
        <f t="shared" si="1274"/>
        <v>-1.9440158931232723</v>
      </c>
      <c r="GY217" s="99">
        <f t="shared" si="1275"/>
        <v>-0.10231621498106257</v>
      </c>
      <c r="GZ217" s="99">
        <f t="shared" si="1276"/>
        <v>1.7826186194972582</v>
      </c>
      <c r="HA217" s="99"/>
      <c r="HB217" s="99"/>
      <c r="HC217" s="99"/>
      <c r="HD217" s="99"/>
      <c r="HE217" s="99"/>
      <c r="HF217" s="99"/>
      <c r="HG217" s="99"/>
      <c r="HH217" s="99"/>
      <c r="HI217" s="99"/>
      <c r="HJ217" s="99"/>
      <c r="HK217" s="99"/>
      <c r="HL217" s="99"/>
      <c r="HM217" s="99"/>
      <c r="HN217" s="99"/>
      <c r="HO217" s="99"/>
      <c r="HP217" s="99"/>
      <c r="HQ217" s="99"/>
      <c r="HR217" s="99"/>
      <c r="HS217" s="99"/>
      <c r="HT217" s="99"/>
      <c r="HU217" s="99"/>
      <c r="HV217" s="99"/>
      <c r="HW217" s="99"/>
      <c r="HX217" s="99"/>
      <c r="HY217" s="99"/>
      <c r="HZ217" s="99"/>
      <c r="IA217" s="99"/>
      <c r="IB217" s="94"/>
      <c r="IC217" s="99"/>
      <c r="ID217" s="94"/>
      <c r="IE217" s="94"/>
      <c r="IF217" s="94"/>
      <c r="IG217" s="94"/>
      <c r="IH217" s="94"/>
      <c r="II217" s="94"/>
      <c r="IJ217" s="94"/>
      <c r="IK217" s="94"/>
      <c r="IL217" s="94"/>
      <c r="IM217" s="94"/>
      <c r="IN217" s="94"/>
      <c r="IO217" s="94"/>
      <c r="IP217" s="94"/>
      <c r="IQ217" s="94"/>
      <c r="IR217" s="94"/>
      <c r="IS217" s="94"/>
      <c r="IT217" s="94"/>
      <c r="IU217" s="94"/>
      <c r="IV217" s="94"/>
      <c r="IW217" s="94"/>
      <c r="IX217" s="94"/>
      <c r="IY217" s="94"/>
      <c r="IZ217" s="94"/>
      <c r="JA217" s="94"/>
      <c r="JB217" s="94"/>
      <c r="JC217" s="94"/>
      <c r="JD217" s="94"/>
      <c r="JE217" s="94"/>
      <c r="JF217" s="94"/>
      <c r="JG217" s="94"/>
      <c r="JH217" s="94"/>
      <c r="JI217" s="94"/>
      <c r="JJ217" s="94"/>
      <c r="JK217" s="94"/>
      <c r="JL217" s="94"/>
      <c r="JM217" s="94"/>
      <c r="JN217" s="94"/>
      <c r="JO217" s="94"/>
      <c r="JP217" s="94"/>
      <c r="JQ217" s="94"/>
      <c r="JR217" s="94"/>
      <c r="JS217" s="94"/>
      <c r="JT217" s="94"/>
      <c r="JU217" s="94"/>
      <c r="JV217" s="94"/>
      <c r="JW217" s="94"/>
      <c r="JX217" s="94"/>
      <c r="JY217" s="94"/>
      <c r="JZ217" s="94"/>
      <c r="KA217" s="94"/>
      <c r="KH217" s="96">
        <v>19</v>
      </c>
      <c r="KI217" s="100">
        <f t="shared" si="1277"/>
        <v>2.9671093200836096</v>
      </c>
      <c r="KJ217" s="100">
        <f t="shared" si="1278"/>
        <v>-2.6515950988210411</v>
      </c>
      <c r="KK217" s="100">
        <f t="shared" si="1279"/>
        <v>-1.8496940355461373</v>
      </c>
      <c r="KL217" s="100">
        <f t="shared" si="1280"/>
        <v>1.4581299610210949</v>
      </c>
      <c r="KM217" s="100">
        <f t="shared" si="1281"/>
        <v>-0.48976450862353965</v>
      </c>
      <c r="KN217" s="100">
        <f t="shared" si="1282"/>
        <v>2.9491082512220177</v>
      </c>
      <c r="KO217" s="100">
        <f t="shared" si="1283"/>
        <v>1.1931031768973164</v>
      </c>
      <c r="KP217" s="100">
        <f t="shared" si="1284"/>
        <v>-0.74818552621972578</v>
      </c>
      <c r="KQ217" s="100">
        <f t="shared" si="1285"/>
        <v>-1.5873731745786681</v>
      </c>
      <c r="KR217" s="100">
        <f t="shared" si="1286"/>
        <v>-2.8215890508396089</v>
      </c>
      <c r="KS217" s="100">
        <f t="shared" si="1287"/>
        <v>2.4953619013022665</v>
      </c>
      <c r="KT217" s="100">
        <f t="shared" si="1288"/>
        <v>2.050824712639443</v>
      </c>
      <c r="KU217" s="100">
        <f t="shared" si="1289"/>
        <v>1.7070812481782032</v>
      </c>
      <c r="KV217" s="100">
        <f t="shared" si="1290"/>
        <v>1.2977622409305229</v>
      </c>
      <c r="KW217" s="100">
        <f t="shared" si="1291"/>
        <v>0.95692081910759852</v>
      </c>
      <c r="KX217" s="100">
        <f t="shared" si="1292"/>
        <v>0.73306583169055461</v>
      </c>
      <c r="KY217" s="100">
        <f t="shared" si="1293"/>
        <v>0.7142727106266179</v>
      </c>
      <c r="KZ217" s="100">
        <f t="shared" si="1294"/>
        <v>0.75447752609544005</v>
      </c>
      <c r="LA217" s="100">
        <f t="shared" si="1295"/>
        <v>0.75447752609544005</v>
      </c>
      <c r="LB217" s="100">
        <f t="shared" si="1296"/>
        <v>1.5415165469472234</v>
      </c>
      <c r="LC217" s="100">
        <f t="shared" si="1297"/>
        <v>1.9415765760752715</v>
      </c>
      <c r="LD217" s="100">
        <f t="shared" si="1298"/>
        <v>2.3455856199022382</v>
      </c>
      <c r="LE217" s="100">
        <f t="shared" si="1299"/>
        <v>2.7634693306234124</v>
      </c>
      <c r="LF217" s="100">
        <f t="shared" si="1300"/>
        <v>-3.0802746112825479</v>
      </c>
      <c r="LG217" s="100">
        <f t="shared" si="1301"/>
        <v>-2.6145466159438993</v>
      </c>
      <c r="LH217" s="100">
        <f t="shared" si="1302"/>
        <v>-2.1199490480879812</v>
      </c>
      <c r="LI217" s="100">
        <f t="shared" si="1303"/>
        <v>-1.5952369911890583</v>
      </c>
      <c r="LJ217" s="100">
        <f t="shared" si="1304"/>
        <v>-1.0399571171074939</v>
      </c>
      <c r="LK217" s="100">
        <f t="shared" si="1305"/>
        <v>-0.45412961740640007</v>
      </c>
      <c r="LL217" s="100">
        <f t="shared" si="1306"/>
        <v>0.16190519699809117</v>
      </c>
      <c r="LM217" s="100">
        <f t="shared" si="1307"/>
        <v>0.80752191193876444</v>
      </c>
      <c r="LN217" s="100">
        <f t="shared" si="1308"/>
        <v>1.4817591860281496</v>
      </c>
      <c r="LO217" s="100">
        <f t="shared" si="1309"/>
        <v>2.1832158225981653</v>
      </c>
      <c r="LP217" s="100">
        <f t="shared" si="1310"/>
        <v>2.9099398346683389</v>
      </c>
      <c r="LQ217" s="100">
        <f t="shared" si="1311"/>
        <v>-2.6238116532319711</v>
      </c>
      <c r="LR217" s="100">
        <f t="shared" si="1312"/>
        <v>-1.8547654224357852</v>
      </c>
      <c r="LS217" s="100">
        <f t="shared" si="1313"/>
        <v>1.3856245596045227</v>
      </c>
      <c r="LT217" s="100">
        <f t="shared" si="1314"/>
        <v>-0.95432993511557584</v>
      </c>
      <c r="LU217" s="100">
        <f t="shared" si="1315"/>
        <v>1.1601167150912088</v>
      </c>
      <c r="LV217" s="100">
        <f t="shared" si="1316"/>
        <v>-2.8901660883688729</v>
      </c>
      <c r="LW217" s="100">
        <f t="shared" si="1317"/>
        <v>-0.53017841674054311</v>
      </c>
      <c r="LX217" s="100">
        <f t="shared" si="1318"/>
        <v>1.9593951491605435</v>
      </c>
      <c r="LY217" s="100">
        <f t="shared" si="1319"/>
        <v>-1.706457395933253</v>
      </c>
      <c r="LZ217" s="100">
        <f t="shared" si="1320"/>
        <v>1.0298276891507392</v>
      </c>
      <c r="MA217" s="100">
        <f t="shared" si="1321"/>
        <v>-2.3986550570521428</v>
      </c>
      <c r="MB217" s="100">
        <f t="shared" si="1322"/>
        <v>0.56811637738945853</v>
      </c>
      <c r="MC217" s="100">
        <f t="shared" si="1323"/>
        <v>-2.647565126961378</v>
      </c>
      <c r="MD217" s="100">
        <f t="shared" si="1324"/>
        <v>0.52627606050811426</v>
      </c>
      <c r="ME217" s="100">
        <f t="shared" si="1325"/>
        <v>-2.4806841338487793</v>
      </c>
      <c r="MF217" s="100">
        <f t="shared" si="1326"/>
        <v>0.89019226990401423</v>
      </c>
      <c r="MG217" s="100">
        <f t="shared" si="1327"/>
        <v>-1.9145652364457959</v>
      </c>
      <c r="MH217" s="100">
        <f t="shared" si="1328"/>
        <v>1.6668410226755364</v>
      </c>
      <c r="MI217" s="100">
        <f t="shared" si="1329"/>
        <v>-0.95015824595438736</v>
      </c>
      <c r="MJ217" s="100">
        <f t="shared" si="1330"/>
        <v>2.8233427455618156</v>
      </c>
      <c r="MK217" s="100"/>
      <c r="ML217" s="100"/>
      <c r="MM217" s="100"/>
      <c r="MN217" s="100"/>
      <c r="MO217" s="100"/>
      <c r="MP217" s="100"/>
      <c r="MQ217" s="100"/>
      <c r="MR217" s="100"/>
      <c r="MS217" s="100"/>
      <c r="MT217" s="100"/>
      <c r="MU217" s="100"/>
      <c r="MV217" s="100"/>
      <c r="MW217" s="100"/>
      <c r="MX217" s="100"/>
      <c r="MY217" s="100"/>
      <c r="MZ217" s="100"/>
      <c r="NA217" s="100"/>
      <c r="NB217" s="100"/>
      <c r="NC217" s="100"/>
      <c r="ND217" s="100"/>
      <c r="NE217" s="100"/>
      <c r="NF217" s="100"/>
      <c r="NG217" s="100"/>
      <c r="NH217" s="100"/>
      <c r="NI217" s="100"/>
      <c r="NJ217" s="100"/>
      <c r="NK217" s="100"/>
      <c r="NM217" s="100"/>
    </row>
    <row r="218" spans="1:377" x14ac:dyDescent="0.2">
      <c r="A218" s="92"/>
      <c r="B218" s="92"/>
      <c r="C218" s="92">
        <v>20</v>
      </c>
      <c r="D218" s="98">
        <f t="shared" si="1169"/>
        <v>-1.9075378961935947</v>
      </c>
      <c r="E218" s="98">
        <f t="shared" si="1170"/>
        <v>-1.2166629594435856</v>
      </c>
      <c r="F218" s="98">
        <f t="shared" si="1171"/>
        <v>1.3225800156353822</v>
      </c>
      <c r="G218" s="98">
        <f t="shared" si="1172"/>
        <v>-3.0501678634264353</v>
      </c>
      <c r="H218" s="98">
        <f t="shared" si="1173"/>
        <v>-1.0498121190462337</v>
      </c>
      <c r="I218" s="98">
        <f t="shared" si="1174"/>
        <v>1.23417509091776</v>
      </c>
      <c r="J218" s="98">
        <f t="shared" si="1175"/>
        <v>-2.5506534987676064</v>
      </c>
      <c r="K218" s="98">
        <f t="shared" si="1176"/>
        <v>0.17834688891366471</v>
      </c>
      <c r="L218" s="98">
        <f t="shared" si="1177"/>
        <v>3.1308474031076865</v>
      </c>
      <c r="M218" s="98">
        <f t="shared" si="1178"/>
        <v>-9.1722993150257628E-2</v>
      </c>
      <c r="N218" s="98">
        <f t="shared" si="1179"/>
        <v>2.9722912312710399</v>
      </c>
      <c r="O218" s="98">
        <f t="shared" si="1180"/>
        <v>-0.27110487457081395</v>
      </c>
      <c r="P218" s="98">
        <f t="shared" si="1181"/>
        <v>2.7585249033841825</v>
      </c>
      <c r="Q218" s="98">
        <f t="shared" si="1182"/>
        <v>-0.48996601658341088</v>
      </c>
      <c r="R218" s="98">
        <f t="shared" si="1183"/>
        <v>2.5582978458179531</v>
      </c>
      <c r="S218" s="98">
        <f t="shared" si="1184"/>
        <v>-0.65940686362175727</v>
      </c>
      <c r="T218" s="98">
        <f t="shared" si="1185"/>
        <v>2.424284923906832</v>
      </c>
      <c r="U218" s="98">
        <f t="shared" si="1186"/>
        <v>-0.75732456663245284</v>
      </c>
      <c r="V218" s="98">
        <f t="shared" si="1187"/>
        <v>-0.75732456663245284</v>
      </c>
      <c r="W218" s="98">
        <f t="shared" si="1188"/>
        <v>-0.66655131511020183</v>
      </c>
      <c r="X218" s="98">
        <f t="shared" si="1189"/>
        <v>-0.60248776941096871</v>
      </c>
      <c r="Y218" s="98">
        <f t="shared" si="1190"/>
        <v>-0.52705906333231545</v>
      </c>
      <c r="Z218" s="98">
        <f t="shared" si="1191"/>
        <v>-0.44105445274747879</v>
      </c>
      <c r="AA218" s="98">
        <f t="shared" si="1192"/>
        <v>-0.34522185109903214</v>
      </c>
      <c r="AB218" s="98">
        <f t="shared" si="1193"/>
        <v>-0.24026086468246388</v>
      </c>
      <c r="AC218" s="98">
        <f t="shared" si="1194"/>
        <v>-0.12682063880026687</v>
      </c>
      <c r="AD218" s="98">
        <f t="shared" si="1195"/>
        <v>-5.5004616078089636E-3</v>
      </c>
      <c r="AE218" s="98">
        <f t="shared" si="1196"/>
        <v>0.12314810782767545</v>
      </c>
      <c r="AF218" s="98">
        <f t="shared" si="1197"/>
        <v>0.25861833022704533</v>
      </c>
      <c r="AG218" s="98">
        <f t="shared" si="1198"/>
        <v>0.40044504160571931</v>
      </c>
      <c r="AH218" s="98">
        <f t="shared" si="1199"/>
        <v>0.54820133822774164</v>
      </c>
      <c r="AI218" s="98">
        <f t="shared" si="1200"/>
        <v>0.70149534412250758</v>
      </c>
      <c r="AJ218" s="98">
        <f t="shared" si="1201"/>
        <v>0.85996714554413078</v>
      </c>
      <c r="AK218" s="98">
        <f t="shared" si="1202"/>
        <v>1.0232859344738772</v>
      </c>
      <c r="AL218" s="98">
        <f t="shared" si="1203"/>
        <v>1.1911473774874648</v>
      </c>
      <c r="AM218" s="98">
        <f t="shared" si="1204"/>
        <v>1.3632712108665255</v>
      </c>
      <c r="AN218" s="98">
        <f t="shared" si="1205"/>
        <v>0.49895278632243745</v>
      </c>
      <c r="AO218" s="98">
        <f t="shared" si="1206"/>
        <v>1.441638865734086</v>
      </c>
      <c r="AP218" s="98">
        <f t="shared" si="1207"/>
        <v>-1.1661903531678359</v>
      </c>
      <c r="AQ218" s="98">
        <f t="shared" si="1208"/>
        <v>2.5481876619993717</v>
      </c>
      <c r="AR218" s="98">
        <f t="shared" si="1209"/>
        <v>1.6583770789907602E-2</v>
      </c>
      <c r="AS218" s="98">
        <f t="shared" si="1210"/>
        <v>-2.479539787548783</v>
      </c>
      <c r="AT218" s="98">
        <f t="shared" si="1211"/>
        <v>1.3413702672367511</v>
      </c>
      <c r="AU218" s="98">
        <f t="shared" si="1212"/>
        <v>-1.0886022306388561</v>
      </c>
      <c r="AV218" s="98">
        <f t="shared" si="1213"/>
        <v>2.7954496867252443</v>
      </c>
      <c r="AW218" s="98">
        <f t="shared" si="1214"/>
        <v>0.42576918178174</v>
      </c>
      <c r="AX218" s="98">
        <f t="shared" si="1215"/>
        <v>-1.9157715706199561</v>
      </c>
      <c r="AY218" s="98">
        <f t="shared" si="1216"/>
        <v>2.0527685498433055</v>
      </c>
      <c r="AZ218" s="98">
        <f t="shared" si="1217"/>
        <v>-0.23616024869023855</v>
      </c>
      <c r="BA218" s="98">
        <f t="shared" si="1218"/>
        <v>-2.5004905424223076</v>
      </c>
      <c r="BB218" s="98">
        <f t="shared" si="1219"/>
        <v>1.5419028965955306</v>
      </c>
      <c r="BC218" s="98">
        <f t="shared" si="1220"/>
        <v>-0.67635608636730871</v>
      </c>
      <c r="BD218" s="98">
        <f t="shared" si="1221"/>
        <v>-2.8730362301982324</v>
      </c>
      <c r="BE218" s="98">
        <f t="shared" si="1222"/>
        <v>1.2341423904573592</v>
      </c>
      <c r="BF218" s="98"/>
      <c r="BG218" s="98"/>
      <c r="BH218" s="98"/>
      <c r="BI218" s="98"/>
      <c r="BJ218" s="98"/>
      <c r="BK218" s="98"/>
      <c r="BL218" s="98"/>
      <c r="BM218" s="98"/>
      <c r="BN218" s="98"/>
      <c r="BO218" s="98"/>
      <c r="BP218" s="98"/>
      <c r="BQ218" s="98"/>
      <c r="BR218" s="98"/>
      <c r="BS218" s="98"/>
      <c r="BT218" s="98"/>
      <c r="BU218" s="98"/>
      <c r="BV218" s="98"/>
      <c r="BW218" s="98"/>
      <c r="BX218" s="98"/>
      <c r="BY218" s="98"/>
      <c r="BZ218" s="98"/>
      <c r="CA218" s="98"/>
      <c r="CB218" s="98"/>
      <c r="CC218" s="98"/>
      <c r="CD218" s="98"/>
      <c r="CE218" s="92"/>
      <c r="CF218" s="98"/>
      <c r="CG218" s="92"/>
      <c r="CH218" s="92"/>
      <c r="CI218" s="92"/>
      <c r="CJ218" s="92"/>
      <c r="CK218" s="92"/>
      <c r="CL218" s="92"/>
      <c r="CM218" s="92"/>
      <c r="CN218" s="92"/>
      <c r="CO218" s="92"/>
      <c r="CP218" s="92"/>
      <c r="CQ218" s="92"/>
      <c r="CR218" s="92"/>
      <c r="CS218" s="92"/>
      <c r="CT218" s="92"/>
      <c r="CU218" s="92"/>
      <c r="CV218" s="92"/>
      <c r="CW218" s="92"/>
      <c r="CX218" s="92"/>
      <c r="CY218" s="92"/>
      <c r="CZ218" s="92"/>
      <c r="DA218" s="92"/>
      <c r="DB218" s="92"/>
      <c r="DC218" s="92"/>
      <c r="DD218" s="92"/>
      <c r="DE218" s="92"/>
      <c r="DF218" s="92"/>
      <c r="DG218" s="92"/>
      <c r="DH218" s="92"/>
      <c r="DI218" s="92"/>
      <c r="DJ218" s="92"/>
      <c r="DK218" s="92"/>
      <c r="DL218" s="92"/>
      <c r="DM218" s="92"/>
      <c r="DN218" s="92"/>
      <c r="DO218" s="92"/>
      <c r="DP218" s="92"/>
      <c r="DQ218" s="92"/>
      <c r="DR218" s="92"/>
      <c r="DS218" s="92"/>
      <c r="DT218" s="92"/>
      <c r="DU218" s="92"/>
      <c r="DV218" s="92"/>
      <c r="DW218" s="92"/>
      <c r="DX218" s="92"/>
      <c r="DY218" s="92"/>
      <c r="DZ218" s="92"/>
      <c r="EA218" s="92"/>
      <c r="EB218" s="92"/>
      <c r="EC218" s="92"/>
      <c r="ED218" s="92"/>
      <c r="EE218" s="92"/>
      <c r="EF218" s="92"/>
      <c r="EG218" s="92"/>
      <c r="EH218" s="92"/>
      <c r="EI218" s="92"/>
      <c r="EJ218" s="92"/>
      <c r="EK218" s="92"/>
      <c r="EL218" s="92"/>
      <c r="EM218" s="92"/>
      <c r="EN218" s="92"/>
      <c r="EO218" s="92"/>
      <c r="EP218" s="92"/>
      <c r="EU218" s="94"/>
      <c r="EV218" s="94"/>
      <c r="EW218" s="94"/>
      <c r="EX218" s="94">
        <v>20</v>
      </c>
      <c r="EY218" s="99">
        <f t="shared" si="1223"/>
        <v>3.1129810751439835</v>
      </c>
      <c r="EZ218" s="99">
        <f t="shared" si="1224"/>
        <v>1.6814633017519873</v>
      </c>
      <c r="FA218" s="99">
        <f t="shared" si="1225"/>
        <v>0.61664639214778394</v>
      </c>
      <c r="FB218" s="99">
        <f t="shared" si="1226"/>
        <v>-2.1565454534883739</v>
      </c>
      <c r="FC218" s="99">
        <f t="shared" si="1227"/>
        <v>-2.8837971838810388</v>
      </c>
      <c r="FD218" s="99">
        <f t="shared" si="1228"/>
        <v>2.0177310988756743</v>
      </c>
      <c r="FE218" s="99">
        <f t="shared" si="1229"/>
        <v>0.72534814475388554</v>
      </c>
      <c r="FF218" s="99">
        <f t="shared" si="1230"/>
        <v>-0.10310768108201673</v>
      </c>
      <c r="FG218" s="99">
        <f t="shared" si="1231"/>
        <v>-0.41297712264978731</v>
      </c>
      <c r="FH218" s="99">
        <f t="shared" si="1232"/>
        <v>-0.76811570326946621</v>
      </c>
      <c r="FI218" s="99">
        <f t="shared" si="1233"/>
        <v>-1.2160389217763425</v>
      </c>
      <c r="FJ218" s="99">
        <f t="shared" si="1234"/>
        <v>-1.6425211624096543</v>
      </c>
      <c r="FK218" s="99">
        <f t="shared" si="1235"/>
        <v>-1.9940812656959419</v>
      </c>
      <c r="FL218" s="99">
        <f t="shared" si="1236"/>
        <v>-2.2625266926733492</v>
      </c>
      <c r="FM218" s="99">
        <f t="shared" si="1237"/>
        <v>-2.4507433780896988</v>
      </c>
      <c r="FN218" s="99">
        <f t="shared" si="1238"/>
        <v>-2.5575649049745195</v>
      </c>
      <c r="FO218" s="99">
        <f t="shared" si="1239"/>
        <v>-2.6032260474903852</v>
      </c>
      <c r="FP218" s="99">
        <f t="shared" si="1240"/>
        <v>-2.5881441653864496</v>
      </c>
      <c r="FQ218" s="99">
        <f t="shared" si="1241"/>
        <v>-2.5881441653864496</v>
      </c>
      <c r="FR218" s="99">
        <f t="shared" si="1242"/>
        <v>-2.1821295941580523</v>
      </c>
      <c r="FS218" s="99">
        <f t="shared" si="1243"/>
        <v>-1.9415939430099085</v>
      </c>
      <c r="FT218" s="99">
        <f t="shared" si="1244"/>
        <v>-1.686694788095856</v>
      </c>
      <c r="FU218" s="99">
        <f t="shared" si="1245"/>
        <v>-1.422305366961534</v>
      </c>
      <c r="FV218" s="99">
        <f t="shared" si="1246"/>
        <v>-1.1509436252829099</v>
      </c>
      <c r="FW218" s="99">
        <f t="shared" si="1247"/>
        <v>-0.87352185845761188</v>
      </c>
      <c r="FX218" s="99">
        <f t="shared" si="1248"/>
        <v>-0.59008290292812149</v>
      </c>
      <c r="FY218" s="99">
        <f t="shared" si="1249"/>
        <v>-0.30031407764420132</v>
      </c>
      <c r="FZ218" s="99">
        <f t="shared" si="1250"/>
        <v>-3.8362556724440538E-3</v>
      </c>
      <c r="GA218" s="99">
        <f t="shared" si="1251"/>
        <v>0.29966268090474218</v>
      </c>
      <c r="GB218" s="99">
        <f t="shared" si="1252"/>
        <v>0.61038272804783167</v>
      </c>
      <c r="GC218" s="99">
        <f t="shared" si="1253"/>
        <v>0.92840979972068205</v>
      </c>
      <c r="GD218" s="99">
        <f t="shared" si="1254"/>
        <v>1.2537314300582918</v>
      </c>
      <c r="GE218" s="99">
        <f t="shared" si="1255"/>
        <v>1.5862573688686648</v>
      </c>
      <c r="GF218" s="99">
        <f t="shared" si="1256"/>
        <v>1.9258393837919703</v>
      </c>
      <c r="GG218" s="99">
        <f t="shared" si="1257"/>
        <v>2.2722881675835884</v>
      </c>
      <c r="GH218" s="99">
        <f t="shared" si="1258"/>
        <v>2.6253869168370771</v>
      </c>
      <c r="GI218" s="99">
        <f t="shared" si="1259"/>
        <v>0.92122839232717324</v>
      </c>
      <c r="GJ218" s="99">
        <f t="shared" si="1260"/>
        <v>2.796559509894597</v>
      </c>
      <c r="GK218" s="99">
        <f t="shared" si="1261"/>
        <v>-2.4359887722400928</v>
      </c>
      <c r="GL218" s="99">
        <f t="shared" si="1262"/>
        <v>-1.3137183109480073</v>
      </c>
      <c r="GM218" s="99">
        <f t="shared" si="1263"/>
        <v>-0.12260744296148481</v>
      </c>
      <c r="GN218" s="99">
        <f t="shared" si="1264"/>
        <v>1.1351883694792078</v>
      </c>
      <c r="GO218" s="99">
        <f t="shared" si="1265"/>
        <v>2.4566619111657015</v>
      </c>
      <c r="GP218" s="99">
        <f t="shared" si="1266"/>
        <v>-2.4434840499348525</v>
      </c>
      <c r="GQ218" s="99">
        <f t="shared" si="1267"/>
        <v>-1.0009741651138957</v>
      </c>
      <c r="GR218" s="99">
        <f t="shared" si="1268"/>
        <v>0.49877546771464115</v>
      </c>
      <c r="GS218" s="99">
        <f t="shared" si="1269"/>
        <v>2.0542973357819667</v>
      </c>
      <c r="GT218" s="99">
        <f t="shared" si="1270"/>
        <v>-2.6195480566396347</v>
      </c>
      <c r="GU218" s="99">
        <f t="shared" si="1271"/>
        <v>-0.95818955867918998</v>
      </c>
      <c r="GV218" s="99">
        <f t="shared" si="1272"/>
        <v>0.75389331861702491</v>
      </c>
      <c r="GW218" s="99">
        <f t="shared" si="1273"/>
        <v>2.5148223016596014</v>
      </c>
      <c r="GX218" s="99">
        <f t="shared" si="1274"/>
        <v>-1.9604071113049326</v>
      </c>
      <c r="GY218" s="99">
        <f t="shared" si="1275"/>
        <v>-0.10685467277590502</v>
      </c>
      <c r="GZ218" s="99">
        <f t="shared" si="1276"/>
        <v>1.7909314861989409</v>
      </c>
      <c r="HA218" s="99"/>
      <c r="HB218" s="99"/>
      <c r="HC218" s="99"/>
      <c r="HD218" s="99"/>
      <c r="HE218" s="99"/>
      <c r="HF218" s="99"/>
      <c r="HG218" s="99"/>
      <c r="HH218" s="99"/>
      <c r="HI218" s="99"/>
      <c r="HJ218" s="99"/>
      <c r="HK218" s="99"/>
      <c r="HL218" s="99"/>
      <c r="HM218" s="99"/>
      <c r="HN218" s="99"/>
      <c r="HO218" s="99"/>
      <c r="HP218" s="99"/>
      <c r="HQ218" s="99"/>
      <c r="HR218" s="99"/>
      <c r="HS218" s="99"/>
      <c r="HT218" s="99"/>
      <c r="HU218" s="99"/>
      <c r="HV218" s="99"/>
      <c r="HW218" s="99"/>
      <c r="HX218" s="99"/>
      <c r="HY218" s="99"/>
      <c r="HZ218" s="99"/>
      <c r="IA218" s="99"/>
      <c r="IB218" s="94"/>
      <c r="IC218" s="99"/>
      <c r="ID218" s="94"/>
      <c r="IE218" s="94"/>
      <c r="IF218" s="94"/>
      <c r="IG218" s="94"/>
      <c r="IH218" s="94"/>
      <c r="II218" s="94"/>
      <c r="IJ218" s="94"/>
      <c r="IK218" s="94"/>
      <c r="IL218" s="94"/>
      <c r="IM218" s="94"/>
      <c r="IN218" s="94"/>
      <c r="IO218" s="94"/>
      <c r="IP218" s="94"/>
      <c r="IQ218" s="94"/>
      <c r="IR218" s="94"/>
      <c r="IS218" s="94"/>
      <c r="IT218" s="94"/>
      <c r="IU218" s="94"/>
      <c r="IV218" s="94"/>
      <c r="IW218" s="94"/>
      <c r="IX218" s="94"/>
      <c r="IY218" s="94"/>
      <c r="IZ218" s="94"/>
      <c r="JA218" s="94"/>
      <c r="JB218" s="94"/>
      <c r="JC218" s="94"/>
      <c r="JD218" s="94"/>
      <c r="JE218" s="94"/>
      <c r="JF218" s="94"/>
      <c r="JG218" s="94"/>
      <c r="JH218" s="94"/>
      <c r="JI218" s="94"/>
      <c r="JJ218" s="94"/>
      <c r="JK218" s="94"/>
      <c r="JL218" s="94"/>
      <c r="JM218" s="94"/>
      <c r="JN218" s="94"/>
      <c r="JO218" s="94"/>
      <c r="JP218" s="94"/>
      <c r="JQ218" s="94"/>
      <c r="JR218" s="94"/>
      <c r="JS218" s="94"/>
      <c r="JT218" s="94"/>
      <c r="JU218" s="94"/>
      <c r="JV218" s="94"/>
      <c r="JW218" s="94"/>
      <c r="JX218" s="94"/>
      <c r="JY218" s="94"/>
      <c r="JZ218" s="94"/>
      <c r="KA218" s="94"/>
      <c r="KH218" s="96">
        <v>20</v>
      </c>
      <c r="KI218" s="100">
        <f t="shared" si="1277"/>
        <v>-0.51706294858177004</v>
      </c>
      <c r="KJ218" s="100">
        <f t="shared" si="1278"/>
        <v>2.9852783741137392</v>
      </c>
      <c r="KK218" s="100">
        <f t="shared" si="1279"/>
        <v>-2.2632533457046082</v>
      </c>
      <c r="KL218" s="100">
        <f t="shared" si="1280"/>
        <v>0.74105707114918418</v>
      </c>
      <c r="KM218" s="100">
        <f t="shared" si="1281"/>
        <v>-1.074704020657717</v>
      </c>
      <c r="KN218" s="100">
        <f t="shared" si="1282"/>
        <v>2.1563391080410144</v>
      </c>
      <c r="KO218" s="100">
        <f t="shared" si="1283"/>
        <v>0.89256399968924649</v>
      </c>
      <c r="KP218" s="100">
        <f t="shared" si="1284"/>
        <v>-1.0131534190164375</v>
      </c>
      <c r="KQ218" s="100">
        <f t="shared" si="1285"/>
        <v>-1.807750946874219</v>
      </c>
      <c r="KR218" s="100">
        <f t="shared" si="1286"/>
        <v>-2.924934864248693</v>
      </c>
      <c r="KS218" s="100">
        <f t="shared" si="1287"/>
        <v>2.4463548342337247</v>
      </c>
      <c r="KT218" s="100">
        <f t="shared" si="1288"/>
        <v>2.0109236567239535</v>
      </c>
      <c r="KU218" s="100">
        <f t="shared" si="1289"/>
        <v>1.6873792946257353</v>
      </c>
      <c r="KV218" s="100">
        <f t="shared" si="1290"/>
        <v>1.3078981175174711</v>
      </c>
      <c r="KW218" s="100">
        <f t="shared" si="1291"/>
        <v>0.99177138801068154</v>
      </c>
      <c r="KX218" s="100">
        <f t="shared" si="1292"/>
        <v>0.78736479218720923</v>
      </c>
      <c r="KY218" s="100">
        <f t="shared" si="1293"/>
        <v>0.77987876504826215</v>
      </c>
      <c r="KZ218" s="100">
        <f t="shared" si="1294"/>
        <v>0.83027625045597897</v>
      </c>
      <c r="LA218" s="100">
        <f t="shared" si="1295"/>
        <v>0.83027625045597897</v>
      </c>
      <c r="LB218" s="100">
        <f t="shared" si="1296"/>
        <v>1.6152877326927306</v>
      </c>
      <c r="LC218" s="100">
        <f t="shared" si="1297"/>
        <v>2.012229535442982</v>
      </c>
      <c r="LD218" s="100">
        <f t="shared" si="1298"/>
        <v>2.4128196701907743</v>
      </c>
      <c r="LE218" s="100">
        <f t="shared" si="1299"/>
        <v>2.826754365527028</v>
      </c>
      <c r="LF218" s="100">
        <f t="shared" si="1300"/>
        <v>-3.0216812403300661</v>
      </c>
      <c r="LG218" s="100">
        <f t="shared" si="1301"/>
        <v>-2.5614697974605121</v>
      </c>
      <c r="LH218" s="100">
        <f t="shared" si="1302"/>
        <v>-2.0731941030629706</v>
      </c>
      <c r="LI218" s="100">
        <f t="shared" si="1303"/>
        <v>-1.5555251624510569</v>
      </c>
      <c r="LJ218" s="100">
        <f t="shared" si="1304"/>
        <v>-1.0078852359691488</v>
      </c>
      <c r="LK218" s="100">
        <f t="shared" si="1305"/>
        <v>-0.43014317022201703</v>
      </c>
      <c r="LL218" s="100">
        <f t="shared" si="1306"/>
        <v>0.17753173561255484</v>
      </c>
      <c r="LM218" s="100">
        <f t="shared" si="1307"/>
        <v>0.81469982948495201</v>
      </c>
      <c r="LN218" s="100">
        <f t="shared" si="1308"/>
        <v>1.4805944324261959</v>
      </c>
      <c r="LO218" s="100">
        <f t="shared" si="1309"/>
        <v>2.1740080832284656</v>
      </c>
      <c r="LP218" s="100">
        <f t="shared" si="1310"/>
        <v>2.8931658460206369</v>
      </c>
      <c r="LQ218" s="100">
        <f t="shared" si="1311"/>
        <v>-2.6475353072510162</v>
      </c>
      <c r="LR218" s="100">
        <f t="shared" si="1312"/>
        <v>-1.8847387704036271</v>
      </c>
      <c r="LS218" s="100">
        <f t="shared" si="1313"/>
        <v>1.3219904206694761</v>
      </c>
      <c r="LT218" s="100">
        <f t="shared" si="1314"/>
        <v>-1.0149030081964783</v>
      </c>
      <c r="LU218" s="100">
        <f t="shared" si="1315"/>
        <v>1.1189089684217108</v>
      </c>
      <c r="LV218" s="100">
        <f t="shared" si="1316"/>
        <v>-2.9048945011661327</v>
      </c>
      <c r="LW218" s="100">
        <f t="shared" si="1317"/>
        <v>-0.51923424040723976</v>
      </c>
      <c r="LX218" s="100">
        <f t="shared" si="1318"/>
        <v>1.9894979151655163</v>
      </c>
      <c r="LY218" s="100">
        <f t="shared" si="1319"/>
        <v>-1.6659892953065543</v>
      </c>
      <c r="LZ218" s="100">
        <f t="shared" si="1320"/>
        <v>1.0692025701145553</v>
      </c>
      <c r="MA218" s="100">
        <f t="shared" si="1321"/>
        <v>-2.3731325417693117</v>
      </c>
      <c r="MB218" s="100">
        <f t="shared" si="1322"/>
        <v>0.57031541412937758</v>
      </c>
      <c r="MC218" s="100">
        <f t="shared" si="1323"/>
        <v>-2.67184941130447</v>
      </c>
      <c r="MD218" s="100">
        <f t="shared" si="1324"/>
        <v>0.48190538833501312</v>
      </c>
      <c r="ME218" s="100">
        <f t="shared" si="1325"/>
        <v>-2.5319312569190124</v>
      </c>
      <c r="MF218" s="100">
        <f t="shared" si="1326"/>
        <v>0.84706251301308977</v>
      </c>
      <c r="MG218" s="100">
        <f t="shared" si="1327"/>
        <v>-1.9372522076652978</v>
      </c>
      <c r="MH218" s="100">
        <f t="shared" si="1328"/>
        <v>1.6705504592646612</v>
      </c>
      <c r="MI218" s="100">
        <f t="shared" si="1329"/>
        <v>-0.91882285035043709</v>
      </c>
      <c r="MJ218" s="100">
        <f t="shared" si="1330"/>
        <v>2.8763334171471429</v>
      </c>
      <c r="MK218" s="100"/>
      <c r="ML218" s="100"/>
      <c r="MM218" s="100"/>
      <c r="MN218" s="100"/>
      <c r="MO218" s="100"/>
      <c r="MP218" s="100"/>
      <c r="MQ218" s="100"/>
      <c r="MR218" s="100"/>
      <c r="MS218" s="100"/>
      <c r="MT218" s="100"/>
      <c r="MU218" s="100"/>
      <c r="MV218" s="100"/>
      <c r="MW218" s="100"/>
      <c r="MX218" s="100"/>
      <c r="MY218" s="100"/>
      <c r="MZ218" s="100"/>
      <c r="NA218" s="100"/>
      <c r="NB218" s="100"/>
      <c r="NC218" s="100"/>
      <c r="ND218" s="100"/>
      <c r="NE218" s="100"/>
      <c r="NF218" s="100"/>
      <c r="NG218" s="100"/>
      <c r="NH218" s="100"/>
      <c r="NI218" s="100"/>
      <c r="NJ218" s="100"/>
      <c r="NK218" s="100"/>
      <c r="NM218" s="100"/>
    </row>
    <row r="219" spans="1:377" ht="17" customHeight="1" x14ac:dyDescent="0.2">
      <c r="A219" s="92"/>
      <c r="B219" s="92"/>
      <c r="C219" s="92">
        <v>21</v>
      </c>
      <c r="D219" s="98">
        <f t="shared" ref="D219:BE219" si="1331">ATAN2(D158*COS(D218) +  BZ189*COS(D58),D158*SIN(D218) +  BZ189*SIN(D58))</f>
        <v>-1.0558432460880181</v>
      </c>
      <c r="E219" s="98">
        <f t="shared" si="1331"/>
        <v>-1.666897716296093</v>
      </c>
      <c r="F219" s="98">
        <f t="shared" si="1331"/>
        <v>1.09458626378679</v>
      </c>
      <c r="G219" s="98">
        <f t="shared" si="1331"/>
        <v>3.1021769975616609</v>
      </c>
      <c r="H219" s="98">
        <f t="shared" si="1331"/>
        <v>-1.1475480502745341</v>
      </c>
      <c r="I219" s="98">
        <f t="shared" si="1331"/>
        <v>1.1559004402998392</v>
      </c>
      <c r="J219" s="98">
        <f t="shared" si="1331"/>
        <v>-2.616670659375059</v>
      </c>
      <c r="K219" s="98">
        <f t="shared" si="1331"/>
        <v>0.11756849730340743</v>
      </c>
      <c r="L219" s="98">
        <f t="shared" si="1331"/>
        <v>3.0647377911182132</v>
      </c>
      <c r="M219" s="98">
        <f t="shared" si="1331"/>
        <v>-0.16040040758368132</v>
      </c>
      <c r="N219" s="98">
        <f t="shared" si="1331"/>
        <v>2.9101835254311914</v>
      </c>
      <c r="O219" s="98">
        <f t="shared" si="1331"/>
        <v>-0.32245379931442103</v>
      </c>
      <c r="P219" s="98">
        <f t="shared" si="1331"/>
        <v>2.7177611194637441</v>
      </c>
      <c r="Q219" s="98">
        <f t="shared" si="1331"/>
        <v>-0.52159306934638505</v>
      </c>
      <c r="R219" s="98">
        <f t="shared" si="1331"/>
        <v>2.5343199350471588</v>
      </c>
      <c r="S219" s="98">
        <f t="shared" si="1331"/>
        <v>-0.67698304225428652</v>
      </c>
      <c r="T219" s="98">
        <f t="shared" si="1331"/>
        <v>2.4121109918960957</v>
      </c>
      <c r="U219" s="98">
        <f t="shared" si="1331"/>
        <v>-0.76489427121621434</v>
      </c>
      <c r="V219" s="98">
        <f t="shared" si="1331"/>
        <v>-0.76489427121621434</v>
      </c>
      <c r="W219" s="98">
        <f t="shared" si="1331"/>
        <v>-0.66726766046499342</v>
      </c>
      <c r="X219" s="98">
        <f t="shared" si="1331"/>
        <v>-0.60033853430566597</v>
      </c>
      <c r="Y219" s="98">
        <f t="shared" si="1331"/>
        <v>-0.52234772417043729</v>
      </c>
      <c r="Z219" s="98">
        <f t="shared" si="1331"/>
        <v>-0.4340436581161623</v>
      </c>
      <c r="AA219" s="98">
        <f t="shared" si="1331"/>
        <v>-0.33614052982527237</v>
      </c>
      <c r="AB219" s="98">
        <f t="shared" si="1331"/>
        <v>-0.22930981032006056</v>
      </c>
      <c r="AC219" s="98">
        <f t="shared" si="1331"/>
        <v>-0.11417694825252932</v>
      </c>
      <c r="AD219" s="98">
        <f t="shared" si="1331"/>
        <v>8.6788964845106453E-3</v>
      </c>
      <c r="AE219" s="98">
        <f t="shared" si="1331"/>
        <v>0.13872339303974721</v>
      </c>
      <c r="AF219" s="98">
        <f t="shared" si="1331"/>
        <v>0.27546464956537137</v>
      </c>
      <c r="AG219" s="98">
        <f t="shared" si="1331"/>
        <v>0.41845037678251523</v>
      </c>
      <c r="AH219" s="98">
        <f t="shared" si="1331"/>
        <v>0.56726489712421702</v>
      </c>
      <c r="AI219" s="98">
        <f t="shared" si="1331"/>
        <v>0.72152617247090223</v>
      </c>
      <c r="AJ219" s="98">
        <f t="shared" si="1331"/>
        <v>0.88088294949403401</v>
      </c>
      <c r="AK219" s="98">
        <f t="shared" si="1331"/>
        <v>1.0450120755879442</v>
      </c>
      <c r="AL219" s="98">
        <f t="shared" si="1331"/>
        <v>1.2136160098864586</v>
      </c>
      <c r="AM219" s="98">
        <f t="shared" si="1331"/>
        <v>1.3864205364516196</v>
      </c>
      <c r="AN219" s="98">
        <f t="shared" si="1331"/>
        <v>0.52581550016914713</v>
      </c>
      <c r="AO219" s="98">
        <f t="shared" si="1331"/>
        <v>1.470908892156404</v>
      </c>
      <c r="AP219" s="98">
        <f t="shared" si="1331"/>
        <v>-1.1364098389128912</v>
      </c>
      <c r="AQ219" s="98">
        <f t="shared" si="1331"/>
        <v>2.5780331766632885</v>
      </c>
      <c r="AR219" s="98">
        <f t="shared" si="1331"/>
        <v>4.6060219663002208E-2</v>
      </c>
      <c r="AS219" s="98">
        <f t="shared" si="1331"/>
        <v>-2.4508553419854593</v>
      </c>
      <c r="AT219" s="98">
        <f t="shared" si="1331"/>
        <v>1.3688510007169945</v>
      </c>
      <c r="AU219" s="98">
        <f t="shared" si="1331"/>
        <v>-1.0627252281350343</v>
      </c>
      <c r="AV219" s="98">
        <f t="shared" si="1331"/>
        <v>2.8193354315034203</v>
      </c>
      <c r="AW219" s="98">
        <f t="shared" si="1331"/>
        <v>0.44728976480667004</v>
      </c>
      <c r="AX219" s="98">
        <f t="shared" si="1331"/>
        <v>-1.8969749809132375</v>
      </c>
      <c r="AY219" s="98">
        <f t="shared" si="1331"/>
        <v>2.0684991477128998</v>
      </c>
      <c r="AZ219" s="98">
        <f t="shared" si="1331"/>
        <v>-0.22381874666386972</v>
      </c>
      <c r="BA219" s="98">
        <f t="shared" si="1331"/>
        <v>-2.4918399972198797</v>
      </c>
      <c r="BB219" s="98">
        <f t="shared" si="1331"/>
        <v>1.5465844827780657</v>
      </c>
      <c r="BC219" s="98">
        <f t="shared" si="1331"/>
        <v>-0.67589474730790311</v>
      </c>
      <c r="BD219" s="98">
        <f t="shared" si="1331"/>
        <v>-2.8770166547672318</v>
      </c>
      <c r="BE219" s="98">
        <f t="shared" si="1331"/>
        <v>1.2255316685578579</v>
      </c>
      <c r="BF219" s="98"/>
      <c r="BG219" s="98"/>
      <c r="BH219" s="98"/>
      <c r="BI219" s="98"/>
      <c r="BJ219" s="98"/>
      <c r="BK219" s="98"/>
      <c r="BL219" s="98"/>
      <c r="BM219" s="98"/>
      <c r="BN219" s="98"/>
      <c r="BO219" s="98"/>
      <c r="BP219" s="98"/>
      <c r="BQ219" s="98"/>
      <c r="BR219" s="98"/>
      <c r="BS219" s="98"/>
      <c r="BT219" s="98"/>
      <c r="BU219" s="98"/>
      <c r="BV219" s="98"/>
      <c r="BW219" s="98"/>
      <c r="BX219" s="98"/>
      <c r="BY219" s="98"/>
      <c r="BZ219" s="98"/>
      <c r="CA219" s="98"/>
      <c r="CB219" s="98"/>
      <c r="CC219" s="98"/>
      <c r="CD219" s="98"/>
      <c r="CE219" s="92"/>
      <c r="CF219" s="98"/>
      <c r="CG219" s="92"/>
      <c r="CH219" s="92"/>
      <c r="CI219" s="92"/>
      <c r="CJ219" s="92"/>
      <c r="CK219" s="92"/>
      <c r="CL219" s="92"/>
      <c r="CM219" s="92"/>
      <c r="CN219" s="92"/>
      <c r="CO219" s="92"/>
      <c r="CP219" s="92"/>
      <c r="CQ219" s="92"/>
      <c r="CR219" s="92"/>
      <c r="CS219" s="92"/>
      <c r="CT219" s="92"/>
      <c r="CU219" s="92"/>
      <c r="CV219" s="92"/>
      <c r="CW219" s="92"/>
      <c r="CX219" s="92"/>
      <c r="CY219" s="92"/>
      <c r="CZ219" s="92"/>
      <c r="DA219" s="92"/>
      <c r="DB219" s="92"/>
      <c r="DC219" s="92"/>
      <c r="DD219" s="92"/>
      <c r="DE219" s="92"/>
      <c r="DF219" s="92"/>
      <c r="DG219" s="92"/>
      <c r="DH219" s="92"/>
      <c r="DI219" s="92"/>
      <c r="DJ219" s="92"/>
      <c r="DK219" s="92"/>
      <c r="DL219" s="92"/>
      <c r="DM219" s="92"/>
      <c r="DN219" s="92"/>
      <c r="DO219" s="92"/>
      <c r="DP219" s="92"/>
      <c r="DQ219" s="92"/>
      <c r="DR219" s="92"/>
      <c r="DS219" s="92"/>
      <c r="DT219" s="92"/>
      <c r="DU219" s="92"/>
      <c r="DV219" s="92"/>
      <c r="DW219" s="92"/>
      <c r="DX219" s="92"/>
      <c r="DY219" s="92"/>
      <c r="DZ219" s="92"/>
      <c r="EA219" s="92"/>
      <c r="EB219" s="92"/>
      <c r="EC219" s="92"/>
      <c r="ED219" s="92"/>
      <c r="EE219" s="92"/>
      <c r="EF219" s="92"/>
      <c r="EG219" s="92"/>
      <c r="EH219" s="92"/>
      <c r="EI219" s="92"/>
      <c r="EJ219" s="92"/>
      <c r="EK219" s="92"/>
      <c r="EL219" s="92"/>
      <c r="EM219" s="92"/>
      <c r="EN219" s="92"/>
      <c r="EO219" s="92"/>
      <c r="EP219" s="92"/>
      <c r="EU219" s="94"/>
      <c r="EV219" s="94"/>
      <c r="EW219" s="94"/>
      <c r="EX219" s="94">
        <v>21</v>
      </c>
      <c r="EY219" s="99">
        <f t="shared" ref="EY219:GZ219" si="1332">ATAN2(EY158*COS(EY218) +  HW189*COS(EY58),EY158*SIN(EY218) +  HW189*SIN(EY58))</f>
        <v>2.4485685786465776</v>
      </c>
      <c r="EZ219" s="99">
        <f t="shared" si="1332"/>
        <v>1.154937530522556</v>
      </c>
      <c r="FA219" s="99">
        <f t="shared" si="1332"/>
        <v>-2.4090934184720674E-2</v>
      </c>
      <c r="FB219" s="99">
        <f t="shared" si="1332"/>
        <v>-2.5398744514861793</v>
      </c>
      <c r="FC219" s="99">
        <f t="shared" si="1332"/>
        <v>3.007165384618562</v>
      </c>
      <c r="FD219" s="99">
        <f t="shared" si="1332"/>
        <v>1.845166164823492</v>
      </c>
      <c r="FE219" s="99">
        <f t="shared" si="1332"/>
        <v>0.59998894764319999</v>
      </c>
      <c r="FF219" s="99">
        <f t="shared" si="1332"/>
        <v>-0.21591773080642174</v>
      </c>
      <c r="FG219" s="99">
        <f t="shared" si="1332"/>
        <v>-0.53264324491447079</v>
      </c>
      <c r="FH219" s="99">
        <f t="shared" si="1332"/>
        <v>-0.85229151972559147</v>
      </c>
      <c r="FI219" s="99">
        <f t="shared" si="1332"/>
        <v>-1.2657841026558148</v>
      </c>
      <c r="FJ219" s="99">
        <f t="shared" si="1332"/>
        <v>-1.6681754387268952</v>
      </c>
      <c r="FK219" s="99">
        <f t="shared" si="1332"/>
        <v>-2.0016994397562349</v>
      </c>
      <c r="FL219" s="99">
        <f t="shared" si="1332"/>
        <v>-2.2558454487746014</v>
      </c>
      <c r="FM219" s="99">
        <f t="shared" si="1332"/>
        <v>-2.4324035262875103</v>
      </c>
      <c r="FN219" s="99">
        <f t="shared" si="1332"/>
        <v>-2.5299066300863498</v>
      </c>
      <c r="FO219" s="99">
        <f t="shared" si="1332"/>
        <v>-2.5674287152977855</v>
      </c>
      <c r="FP219" s="99">
        <f t="shared" si="1332"/>
        <v>-2.5466550075171943</v>
      </c>
      <c r="FQ219" s="99">
        <f t="shared" si="1332"/>
        <v>-2.5466550075171943</v>
      </c>
      <c r="FR219" s="99">
        <f t="shared" si="1332"/>
        <v>-2.1355324114515222</v>
      </c>
      <c r="FS219" s="99">
        <f t="shared" si="1332"/>
        <v>-1.8941289608096634</v>
      </c>
      <c r="FT219" s="99">
        <f t="shared" si="1332"/>
        <v>-1.6390178821670849</v>
      </c>
      <c r="FU219" s="99">
        <f t="shared" si="1332"/>
        <v>-1.3747832272236471</v>
      </c>
      <c r="FV219" s="99">
        <f t="shared" si="1332"/>
        <v>-1.1037642036448585</v>
      </c>
      <c r="FW219" s="99">
        <f t="shared" si="1332"/>
        <v>-0.82678807021124123</v>
      </c>
      <c r="FX219" s="99">
        <f t="shared" si="1332"/>
        <v>-0.54387011778724736</v>
      </c>
      <c r="FY219" s="99">
        <f t="shared" si="1332"/>
        <v>-0.25469711156603186</v>
      </c>
      <c r="FZ219" s="99">
        <f t="shared" si="1332"/>
        <v>4.1101997460427545E-2</v>
      </c>
      <c r="GA219" s="99">
        <f t="shared" si="1332"/>
        <v>0.34383137975002498</v>
      </c>
      <c r="GB219" s="99">
        <f t="shared" si="1332"/>
        <v>0.65368639534244521</v>
      </c>
      <c r="GC219" s="99">
        <f t="shared" si="1332"/>
        <v>0.97075213824695106</v>
      </c>
      <c r="GD219" s="99">
        <f t="shared" si="1332"/>
        <v>1.2950185883949719</v>
      </c>
      <c r="GE219" s="99">
        <f t="shared" si="1332"/>
        <v>1.6264003770361379</v>
      </c>
      <c r="GF219" s="99">
        <f t="shared" si="1332"/>
        <v>1.9647557984839745</v>
      </c>
      <c r="GG219" s="99">
        <f t="shared" si="1332"/>
        <v>2.3099030705017154</v>
      </c>
      <c r="GH219" s="99">
        <f t="shared" si="1332"/>
        <v>2.661633422065862</v>
      </c>
      <c r="GI219" s="99">
        <f t="shared" si="1332"/>
        <v>0.9447394253033341</v>
      </c>
      <c r="GJ219" s="99">
        <f t="shared" si="1332"/>
        <v>2.8024931139221669</v>
      </c>
      <c r="GK219" s="99">
        <f t="shared" si="1332"/>
        <v>-2.4398152774011121</v>
      </c>
      <c r="GL219" s="99">
        <f t="shared" si="1332"/>
        <v>-1.3271550555470684</v>
      </c>
      <c r="GM219" s="99">
        <f t="shared" si="1332"/>
        <v>-0.14476866664114299</v>
      </c>
      <c r="GN219" s="99">
        <f t="shared" si="1332"/>
        <v>1.1058322960377827</v>
      </c>
      <c r="GO219" s="99">
        <f t="shared" si="1332"/>
        <v>2.4222717801140803</v>
      </c>
      <c r="GP219" s="99">
        <f t="shared" si="1332"/>
        <v>-2.4801998209099305</v>
      </c>
      <c r="GQ219" s="99">
        <f t="shared" si="1332"/>
        <v>-1.0371883842333409</v>
      </c>
      <c r="GR219" s="99">
        <f t="shared" si="1332"/>
        <v>0.46598578945171776</v>
      </c>
      <c r="GS219" s="99">
        <f t="shared" si="1332"/>
        <v>2.0277014045422934</v>
      </c>
      <c r="GT219" s="99">
        <f t="shared" si="1332"/>
        <v>-2.6367858414125833</v>
      </c>
      <c r="GU219" s="99">
        <f t="shared" si="1332"/>
        <v>-0.96573903898595848</v>
      </c>
      <c r="GV219" s="99">
        <f t="shared" si="1332"/>
        <v>0.75710047715836759</v>
      </c>
      <c r="GW219" s="99">
        <f t="shared" si="1332"/>
        <v>2.5292190470528628</v>
      </c>
      <c r="GX219" s="99">
        <f t="shared" si="1332"/>
        <v>-1.9349855500594282</v>
      </c>
      <c r="GY219" s="99">
        <f t="shared" si="1332"/>
        <v>-7.1359659331602598E-2</v>
      </c>
      <c r="GZ219" s="99">
        <f t="shared" si="1332"/>
        <v>1.8353319247112234</v>
      </c>
      <c r="HA219" s="99"/>
      <c r="HB219" s="99"/>
      <c r="HC219" s="99"/>
      <c r="HD219" s="99"/>
      <c r="HE219" s="99"/>
      <c r="HF219" s="99"/>
      <c r="HG219" s="99"/>
      <c r="HH219" s="99"/>
      <c r="HI219" s="99"/>
      <c r="HJ219" s="99"/>
      <c r="HK219" s="99"/>
      <c r="HL219" s="99"/>
      <c r="HM219" s="99"/>
      <c r="HN219" s="99"/>
      <c r="HO219" s="99"/>
      <c r="HP219" s="99"/>
      <c r="HQ219" s="99"/>
      <c r="HR219" s="99"/>
      <c r="HS219" s="99"/>
      <c r="HT219" s="99"/>
      <c r="HU219" s="99"/>
      <c r="HV219" s="99"/>
      <c r="HW219" s="99"/>
      <c r="HX219" s="99"/>
      <c r="HY219" s="99"/>
      <c r="HZ219" s="99"/>
      <c r="IA219" s="99"/>
      <c r="IB219" s="94"/>
      <c r="IC219" s="99"/>
      <c r="ID219" s="94"/>
      <c r="IE219" s="94"/>
      <c r="IF219" s="94"/>
      <c r="IG219" s="94"/>
      <c r="IH219" s="94"/>
      <c r="II219" s="94"/>
      <c r="IJ219" s="94"/>
      <c r="IK219" s="94"/>
      <c r="IL219" s="94"/>
      <c r="IM219" s="94"/>
      <c r="IN219" s="94"/>
      <c r="IO219" s="94"/>
      <c r="IP219" s="94"/>
      <c r="IQ219" s="94"/>
      <c r="IR219" s="94"/>
      <c r="IS219" s="94"/>
      <c r="IT219" s="94"/>
      <c r="IU219" s="94"/>
      <c r="IV219" s="94"/>
      <c r="IW219" s="94"/>
      <c r="IX219" s="94"/>
      <c r="IY219" s="94"/>
      <c r="IZ219" s="94"/>
      <c r="JA219" s="94"/>
      <c r="JB219" s="94"/>
      <c r="JC219" s="94"/>
      <c r="JD219" s="94"/>
      <c r="JE219" s="94"/>
      <c r="JF219" s="94"/>
      <c r="JG219" s="94"/>
      <c r="JH219" s="94"/>
      <c r="JI219" s="94"/>
      <c r="JJ219" s="94"/>
      <c r="JK219" s="94"/>
      <c r="JL219" s="94"/>
      <c r="JM219" s="94"/>
      <c r="JN219" s="94"/>
      <c r="JO219" s="94"/>
      <c r="JP219" s="94"/>
      <c r="JQ219" s="94"/>
      <c r="JR219" s="94"/>
      <c r="JS219" s="94"/>
      <c r="JT219" s="94"/>
      <c r="JU219" s="94"/>
      <c r="JV219" s="94"/>
      <c r="JW219" s="94"/>
      <c r="JX219" s="94"/>
      <c r="JY219" s="94"/>
      <c r="JZ219" s="94"/>
      <c r="KA219" s="94"/>
      <c r="KH219" s="96">
        <v>21</v>
      </c>
      <c r="KI219" s="100">
        <f t="shared" ref="KI219:MJ219" si="1333">ATAN2(KI158*COS(KI218) +  NG189*COS(KI58),KI158*SIN(KI218) +  NG189*SIN(KI58))</f>
        <v>-1.8613905119422824</v>
      </c>
      <c r="KJ219" s="100">
        <f t="shared" si="1333"/>
        <v>2.3505769811227335</v>
      </c>
      <c r="KK219" s="100">
        <f t="shared" si="1333"/>
        <v>-2.6711502328654237</v>
      </c>
      <c r="KL219" s="100">
        <f t="shared" si="1333"/>
        <v>0.13960936889326137</v>
      </c>
      <c r="KM219" s="100">
        <f t="shared" si="1333"/>
        <v>-2.4680474247782693</v>
      </c>
      <c r="KN219" s="100">
        <f t="shared" si="1333"/>
        <v>1.5953059929397753</v>
      </c>
      <c r="KO219" s="100">
        <f t="shared" si="1333"/>
        <v>0.59300897748122849</v>
      </c>
      <c r="KP219" s="100">
        <f t="shared" si="1333"/>
        <v>-1.1831328417894973</v>
      </c>
      <c r="KQ219" s="100">
        <f t="shared" si="1333"/>
        <v>-1.9587821266450542</v>
      </c>
      <c r="KR219" s="100">
        <f t="shared" si="1333"/>
        <v>-2.9736887185624261</v>
      </c>
      <c r="KS219" s="100">
        <f t="shared" si="1333"/>
        <v>2.454312301175722</v>
      </c>
      <c r="KT219" s="100">
        <f t="shared" si="1333"/>
        <v>2.0359845030838919</v>
      </c>
      <c r="KU219" s="100">
        <f t="shared" si="1333"/>
        <v>1.7228693043217571</v>
      </c>
      <c r="KV219" s="100">
        <f t="shared" si="1333"/>
        <v>1.3602408559598131</v>
      </c>
      <c r="KW219" s="100">
        <f t="shared" si="1333"/>
        <v>1.0596064396164093</v>
      </c>
      <c r="KX219" s="100">
        <f t="shared" si="1333"/>
        <v>0.86596853706923749</v>
      </c>
      <c r="KY219" s="100">
        <f t="shared" si="1333"/>
        <v>0.86523207403316049</v>
      </c>
      <c r="KZ219" s="100">
        <f t="shared" si="1333"/>
        <v>0.91952603748281225</v>
      </c>
      <c r="LA219" s="100">
        <f t="shared" si="1333"/>
        <v>0.91952603748281225</v>
      </c>
      <c r="LB219" s="100">
        <f t="shared" si="1333"/>
        <v>1.691520473078282</v>
      </c>
      <c r="LC219" s="100">
        <f t="shared" si="1333"/>
        <v>2.0772349943223296</v>
      </c>
      <c r="LD219" s="100">
        <f t="shared" si="1333"/>
        <v>2.4654105576454199</v>
      </c>
      <c r="LE219" s="100">
        <f t="shared" si="1333"/>
        <v>2.8662047056394959</v>
      </c>
      <c r="LF219" s="100">
        <f t="shared" si="1333"/>
        <v>-2.9958421220140163</v>
      </c>
      <c r="LG219" s="100">
        <f t="shared" si="1333"/>
        <v>-2.5494620214056938</v>
      </c>
      <c r="LH219" s="100">
        <f t="shared" si="1333"/>
        <v>-2.074960614962952</v>
      </c>
      <c r="LI219" s="100">
        <f t="shared" si="1333"/>
        <v>-1.5707218222536818</v>
      </c>
      <c r="LJ219" s="100">
        <f t="shared" si="1333"/>
        <v>-1.0358941154487245</v>
      </c>
      <c r="LK219" s="100">
        <f t="shared" si="1333"/>
        <v>-0.47010408792034786</v>
      </c>
      <c r="LL219" s="100">
        <f t="shared" si="1333"/>
        <v>0.12667932163881437</v>
      </c>
      <c r="LM219" s="100">
        <f t="shared" si="1333"/>
        <v>0.7541727700898142</v>
      </c>
      <c r="LN219" s="100">
        <f t="shared" si="1333"/>
        <v>1.4117266594794526</v>
      </c>
      <c r="LO219" s="100">
        <f t="shared" si="1333"/>
        <v>2.0982202052945871</v>
      </c>
      <c r="LP219" s="100">
        <f t="shared" si="1333"/>
        <v>2.8119426988177789</v>
      </c>
      <c r="LQ219" s="100">
        <f t="shared" si="1333"/>
        <v>-2.7326656352230039</v>
      </c>
      <c r="LR219" s="100">
        <f t="shared" si="1333"/>
        <v>-1.9722341345895418</v>
      </c>
      <c r="LS219" s="100">
        <f t="shared" si="1333"/>
        <v>1.2654479111447463</v>
      </c>
      <c r="LT219" s="100">
        <f t="shared" si="1333"/>
        <v>-1.0165225449876252</v>
      </c>
      <c r="LU219" s="100">
        <f t="shared" si="1333"/>
        <v>1.1411642688798731</v>
      </c>
      <c r="LV219" s="100">
        <f t="shared" si="1333"/>
        <v>-2.8676539119617015</v>
      </c>
      <c r="LW219" s="100">
        <f t="shared" si="1333"/>
        <v>-0.47820860784752495</v>
      </c>
      <c r="LX219" s="100">
        <f t="shared" si="1333"/>
        <v>2.0214226977858769</v>
      </c>
      <c r="LY219" s="100">
        <f t="shared" si="1333"/>
        <v>-1.6541324986197814</v>
      </c>
      <c r="LZ219" s="100">
        <f t="shared" si="1333"/>
        <v>1.0550025688938369</v>
      </c>
      <c r="MA219" s="100">
        <f t="shared" si="1333"/>
        <v>-2.4101416779378861</v>
      </c>
      <c r="MB219" s="100">
        <f t="shared" si="1333"/>
        <v>0.52347792222932277</v>
      </c>
      <c r="MC219" s="100">
        <f t="shared" si="1333"/>
        <v>-2.7109068996141081</v>
      </c>
      <c r="MD219" s="100">
        <f t="shared" si="1333"/>
        <v>0.46642309263288811</v>
      </c>
      <c r="ME219" s="100">
        <f t="shared" si="1333"/>
        <v>-2.5208821579381668</v>
      </c>
      <c r="MF219" s="100">
        <f t="shared" si="1333"/>
        <v>0.88162621508534744</v>
      </c>
      <c r="MG219" s="100">
        <f t="shared" si="1333"/>
        <v>-1.8890074099867304</v>
      </c>
      <c r="MH219" s="100">
        <f t="shared" si="1333"/>
        <v>1.7204770249789965</v>
      </c>
      <c r="MI219" s="100">
        <f t="shared" si="1333"/>
        <v>-0.87927606595288477</v>
      </c>
      <c r="MJ219" s="100">
        <f t="shared" si="1333"/>
        <v>2.8939421784147874</v>
      </c>
      <c r="MK219" s="100"/>
      <c r="ML219" s="100"/>
      <c r="MM219" s="100"/>
      <c r="MN219" s="100"/>
      <c r="MO219" s="100"/>
      <c r="MP219" s="100"/>
      <c r="MQ219" s="100"/>
      <c r="MR219" s="100"/>
      <c r="MS219" s="100"/>
      <c r="MT219" s="100"/>
      <c r="MU219" s="100"/>
      <c r="MV219" s="100"/>
      <c r="MW219" s="100"/>
      <c r="MX219" s="100"/>
      <c r="MY219" s="100"/>
      <c r="MZ219" s="100"/>
      <c r="NA219" s="100"/>
      <c r="NB219" s="100"/>
      <c r="NC219" s="100"/>
      <c r="ND219" s="100"/>
      <c r="NE219" s="100"/>
      <c r="NF219" s="100"/>
      <c r="NG219" s="100"/>
      <c r="NH219" s="100"/>
      <c r="NI219" s="100"/>
      <c r="NJ219" s="100"/>
      <c r="NK219" s="100"/>
      <c r="NM219" s="100"/>
    </row>
    <row r="220" spans="1:377" x14ac:dyDescent="0.2">
      <c r="A220" s="92"/>
      <c r="B220" s="92"/>
      <c r="C220" s="92">
        <v>22</v>
      </c>
      <c r="D220" s="98">
        <f t="shared" ref="D220:BE220" si="1334">ATAN2(D159*COS(D219) +  BZ190*COS(D59),D159*SIN(D219) +  BZ190*SIN(D59))</f>
        <v>0.16486260053402238</v>
      </c>
      <c r="E220" s="98">
        <f t="shared" si="1334"/>
        <v>-2.0575996543008208</v>
      </c>
      <c r="F220" s="98">
        <f t="shared" si="1334"/>
        <v>0.81414709401382523</v>
      </c>
      <c r="G220" s="98">
        <f t="shared" si="1334"/>
        <v>2.9656199482737646</v>
      </c>
      <c r="H220" s="98">
        <f t="shared" si="1334"/>
        <v>-1.2406648725049918</v>
      </c>
      <c r="I220" s="98">
        <f t="shared" si="1334"/>
        <v>1.0869653919837032</v>
      </c>
      <c r="J220" s="98">
        <f t="shared" si="1334"/>
        <v>-2.6692417315485093</v>
      </c>
      <c r="K220" s="98">
        <f t="shared" si="1334"/>
        <v>7.3921099901669299E-2</v>
      </c>
      <c r="L220" s="98">
        <f t="shared" si="1334"/>
        <v>3.0194712379849427</v>
      </c>
      <c r="M220" s="98">
        <f t="shared" si="1334"/>
        <v>-0.20791623380374838</v>
      </c>
      <c r="N220" s="98">
        <f t="shared" si="1334"/>
        <v>2.866724968937421</v>
      </c>
      <c r="O220" s="98">
        <f t="shared" si="1334"/>
        <v>-0.35774875909989962</v>
      </c>
      <c r="P220" s="98">
        <f t="shared" si="1334"/>
        <v>2.6911930456892041</v>
      </c>
      <c r="Q220" s="98">
        <f t="shared" si="1334"/>
        <v>-0.54030334388520462</v>
      </c>
      <c r="R220" s="98">
        <f t="shared" si="1334"/>
        <v>2.5223306856858505</v>
      </c>
      <c r="S220" s="98">
        <f t="shared" si="1334"/>
        <v>-0.68329349521447147</v>
      </c>
      <c r="T220" s="98">
        <f t="shared" si="1334"/>
        <v>2.4106029684121109</v>
      </c>
      <c r="U220" s="98">
        <f t="shared" si="1334"/>
        <v>-0.76232062897133979</v>
      </c>
      <c r="V220" s="98">
        <f t="shared" si="1334"/>
        <v>-0.76232062897133979</v>
      </c>
      <c r="W220" s="98">
        <f t="shared" si="1334"/>
        <v>-0.65865398211366422</v>
      </c>
      <c r="X220" s="98">
        <f t="shared" si="1334"/>
        <v>-0.58923630209662714</v>
      </c>
      <c r="Y220" s="98">
        <f t="shared" si="1334"/>
        <v>-0.50904696822009576</v>
      </c>
      <c r="Z220" s="98">
        <f t="shared" si="1334"/>
        <v>-0.41879633172162761</v>
      </c>
      <c r="AA220" s="98">
        <f t="shared" si="1334"/>
        <v>-0.31916670293587274</v>
      </c>
      <c r="AB220" s="98">
        <f t="shared" si="1334"/>
        <v>-0.21080265619661565</v>
      </c>
      <c r="AC220" s="98">
        <f t="shared" si="1334"/>
        <v>-9.4306786423861449E-2</v>
      </c>
      <c r="AD220" s="98">
        <f t="shared" si="1334"/>
        <v>2.9761296236900138E-2</v>
      </c>
      <c r="AE220" s="98">
        <f t="shared" si="1334"/>
        <v>0.16088408850823238</v>
      </c>
      <c r="AF220" s="98">
        <f t="shared" si="1334"/>
        <v>0.29858426541457939</v>
      </c>
      <c r="AG220" s="98">
        <f t="shared" si="1334"/>
        <v>0.4424222128878238</v>
      </c>
      <c r="AH220" s="98">
        <f t="shared" si="1334"/>
        <v>0.59199333452393454</v>
      </c>
      <c r="AI220" s="98">
        <f t="shared" si="1334"/>
        <v>0.74692532132045575</v>
      </c>
      <c r="AJ220" s="98">
        <f t="shared" si="1334"/>
        <v>0.90687549536745538</v>
      </c>
      <c r="AK220" s="98">
        <f t="shared" si="1334"/>
        <v>1.0715282895699847</v>
      </c>
      <c r="AL220" s="98">
        <f t="shared" si="1334"/>
        <v>1.2405928948732357</v>
      </c>
      <c r="AM220" s="98">
        <f t="shared" si="1334"/>
        <v>1.4138010874676294</v>
      </c>
      <c r="AN220" s="98">
        <f t="shared" si="1334"/>
        <v>0.55497840795564179</v>
      </c>
      <c r="AO220" s="98">
        <f t="shared" si="1334"/>
        <v>1.4999207036640678</v>
      </c>
      <c r="AP220" s="98">
        <f t="shared" si="1334"/>
        <v>-1.1082907157240134</v>
      </c>
      <c r="AQ220" s="98">
        <f t="shared" si="1334"/>
        <v>2.6047398067363039</v>
      </c>
      <c r="AR220" s="98">
        <f t="shared" si="1334"/>
        <v>7.0854948809768128E-2</v>
      </c>
      <c r="AS220" s="98">
        <f t="shared" si="1334"/>
        <v>-2.4284493043659765</v>
      </c>
      <c r="AT220" s="98">
        <f t="shared" si="1334"/>
        <v>1.3884170492683414</v>
      </c>
      <c r="AU220" s="98">
        <f t="shared" si="1334"/>
        <v>-1.0464215038487261</v>
      </c>
      <c r="AV220" s="98">
        <f t="shared" si="1334"/>
        <v>2.8319874504505211</v>
      </c>
      <c r="AW220" s="98">
        <f t="shared" si="1334"/>
        <v>0.45593807920442642</v>
      </c>
      <c r="AX220" s="98">
        <f t="shared" si="1334"/>
        <v>-1.8926402320513724</v>
      </c>
      <c r="AY220" s="98">
        <f t="shared" si="1334"/>
        <v>2.0682575616376537</v>
      </c>
      <c r="AZ220" s="98">
        <f t="shared" si="1334"/>
        <v>-0.22884735243501911</v>
      </c>
      <c r="BA220" s="98">
        <f t="shared" si="1334"/>
        <v>-2.5018093720769148</v>
      </c>
      <c r="BB220" s="98">
        <f t="shared" si="1334"/>
        <v>1.5315820301411178</v>
      </c>
      <c r="BC220" s="98">
        <f t="shared" si="1334"/>
        <v>-0.69595720334631284</v>
      </c>
      <c r="BD220" s="98">
        <f t="shared" si="1334"/>
        <v>-2.9020974999816835</v>
      </c>
      <c r="BE220" s="98">
        <f t="shared" si="1334"/>
        <v>1.1955447434933058</v>
      </c>
      <c r="BF220" s="98"/>
      <c r="BG220" s="98"/>
      <c r="BH220" s="98"/>
      <c r="BI220" s="98"/>
      <c r="BJ220" s="98"/>
      <c r="BK220" s="98"/>
      <c r="BL220" s="98"/>
      <c r="BM220" s="98"/>
      <c r="BN220" s="98"/>
      <c r="BO220" s="98"/>
      <c r="BP220" s="98"/>
      <c r="BQ220" s="98"/>
      <c r="BR220" s="98"/>
      <c r="BS220" s="98"/>
      <c r="BT220" s="98"/>
      <c r="BU220" s="98"/>
      <c r="BV220" s="98"/>
      <c r="BW220" s="98"/>
      <c r="BX220" s="98"/>
      <c r="BY220" s="98"/>
      <c r="BZ220" s="98"/>
      <c r="CA220" s="98"/>
      <c r="CB220" s="98"/>
      <c r="CC220" s="98"/>
      <c r="CD220" s="98"/>
      <c r="CE220" s="92"/>
      <c r="CF220" s="98"/>
      <c r="CG220" s="92"/>
      <c r="CH220" s="92"/>
      <c r="CI220" s="92"/>
      <c r="CJ220" s="92"/>
      <c r="CK220" s="92"/>
      <c r="CL220" s="92"/>
      <c r="CM220" s="92"/>
      <c r="CN220" s="92"/>
      <c r="CO220" s="92"/>
      <c r="CP220" s="92"/>
      <c r="CQ220" s="92"/>
      <c r="CR220" s="92"/>
      <c r="CS220" s="92"/>
      <c r="CT220" s="92"/>
      <c r="CU220" s="92"/>
      <c r="CV220" s="92"/>
      <c r="CW220" s="92"/>
      <c r="CX220" s="92"/>
      <c r="CY220" s="92"/>
      <c r="CZ220" s="92"/>
      <c r="DA220" s="92"/>
      <c r="DB220" s="92"/>
      <c r="DC220" s="92"/>
      <c r="DD220" s="92"/>
      <c r="DE220" s="92"/>
      <c r="DF220" s="92"/>
      <c r="DG220" s="92"/>
      <c r="DH220" s="92"/>
      <c r="DI220" s="92"/>
      <c r="DJ220" s="92"/>
      <c r="DK220" s="92"/>
      <c r="DL220" s="92"/>
      <c r="DM220" s="92"/>
      <c r="DN220" s="92"/>
      <c r="DO220" s="92"/>
      <c r="DP220" s="92"/>
      <c r="DQ220" s="92"/>
      <c r="DR220" s="92"/>
      <c r="DS220" s="92"/>
      <c r="DT220" s="92"/>
      <c r="DU220" s="92"/>
      <c r="DV220" s="92"/>
      <c r="DW220" s="92"/>
      <c r="DX220" s="92"/>
      <c r="DY220" s="92"/>
      <c r="DZ220" s="92"/>
      <c r="EA220" s="92"/>
      <c r="EB220" s="92"/>
      <c r="EC220" s="92"/>
      <c r="ED220" s="92"/>
      <c r="EE220" s="92"/>
      <c r="EF220" s="92"/>
      <c r="EG220" s="92"/>
      <c r="EH220" s="92"/>
      <c r="EI220" s="92"/>
      <c r="EJ220" s="92"/>
      <c r="EK220" s="92"/>
      <c r="EL220" s="92"/>
      <c r="EM220" s="92"/>
      <c r="EN220" s="92"/>
      <c r="EO220" s="92"/>
      <c r="EP220" s="92"/>
      <c r="EU220" s="94"/>
      <c r="EV220" s="94"/>
      <c r="EW220" s="94"/>
      <c r="EX220" s="94">
        <v>22</v>
      </c>
      <c r="EY220" s="99">
        <f t="shared" ref="EY220:GZ220" si="1335">ATAN2(EY159*COS(EY219) +  HW190*COS(EY59),EY159*SIN(EY219) +  HW190*SIN(EY59))</f>
        <v>1.8842937374520508</v>
      </c>
      <c r="EZ220" s="99">
        <f t="shared" si="1335"/>
        <v>0.78856196216132213</v>
      </c>
      <c r="FA220" s="99">
        <f t="shared" si="1335"/>
        <v>-1.0182860673128507</v>
      </c>
      <c r="FB220" s="99">
        <f t="shared" si="1335"/>
        <v>-2.834251472108789</v>
      </c>
      <c r="FC220" s="99">
        <f t="shared" si="1335"/>
        <v>2.6017544745006909</v>
      </c>
      <c r="FD220" s="99">
        <f t="shared" si="1335"/>
        <v>1.6833880358693269</v>
      </c>
      <c r="FE220" s="99">
        <f t="shared" si="1335"/>
        <v>0.50524172227161113</v>
      </c>
      <c r="FF220" s="99">
        <f t="shared" si="1335"/>
        <v>-0.28345165473547745</v>
      </c>
      <c r="FG220" s="99">
        <f t="shared" si="1335"/>
        <v>-0.6050554405816938</v>
      </c>
      <c r="FH220" s="99">
        <f t="shared" si="1335"/>
        <v>-0.9024813906931537</v>
      </c>
      <c r="FI220" s="99">
        <f t="shared" si="1335"/>
        <v>-1.2882260276135438</v>
      </c>
      <c r="FJ220" s="99">
        <f t="shared" si="1335"/>
        <v>-1.6693405373859658</v>
      </c>
      <c r="FK220" s="99">
        <f t="shared" si="1335"/>
        <v>-1.9867881220961634</v>
      </c>
      <c r="FL220" s="99">
        <f t="shared" si="1335"/>
        <v>-2.2283042282328305</v>
      </c>
      <c r="FM220" s="99">
        <f t="shared" si="1335"/>
        <v>-2.3948538220046913</v>
      </c>
      <c r="FN220" s="99">
        <f t="shared" si="1335"/>
        <v>-2.4843716695609293</v>
      </c>
      <c r="FO220" s="99">
        <f t="shared" si="1335"/>
        <v>-2.5149574162602786</v>
      </c>
      <c r="FP220" s="99">
        <f t="shared" si="1335"/>
        <v>-2.4897526567589061</v>
      </c>
      <c r="FQ220" s="99">
        <f t="shared" si="1335"/>
        <v>-2.4897526567589061</v>
      </c>
      <c r="FR220" s="99">
        <f t="shared" si="1335"/>
        <v>-2.0752044569451007</v>
      </c>
      <c r="FS220" s="99">
        <f t="shared" si="1335"/>
        <v>-1.8339548572793236</v>
      </c>
      <c r="FT220" s="99">
        <f t="shared" si="1335"/>
        <v>-1.5798794072005435</v>
      </c>
      <c r="FU220" s="99">
        <f t="shared" si="1335"/>
        <v>-1.3172793983154463</v>
      </c>
      <c r="FV220" s="99">
        <f t="shared" si="1335"/>
        <v>-1.0482779604475374</v>
      </c>
      <c r="FW220" s="99">
        <f t="shared" si="1335"/>
        <v>-0.77356206833084729</v>
      </c>
      <c r="FX220" s="99">
        <f t="shared" si="1335"/>
        <v>-0.49306485416799622</v>
      </c>
      <c r="FY220" s="99">
        <f t="shared" si="1335"/>
        <v>-0.20885779919082034</v>
      </c>
      <c r="FZ220" s="99">
        <f t="shared" si="1335"/>
        <v>8.4443077660664223E-2</v>
      </c>
      <c r="GA220" s="99">
        <f t="shared" si="1335"/>
        <v>0.38460990987622501</v>
      </c>
      <c r="GB220" s="99">
        <f t="shared" si="1335"/>
        <v>0.69185156156286276</v>
      </c>
      <c r="GC220" s="99">
        <f t="shared" si="1335"/>
        <v>1.006265339322467</v>
      </c>
      <c r="GD220" s="99">
        <f t="shared" si="1335"/>
        <v>1.3278530256420642</v>
      </c>
      <c r="GE220" s="99">
        <f t="shared" si="1335"/>
        <v>1.6565408493190525</v>
      </c>
      <c r="GF220" s="99">
        <f t="shared" si="1335"/>
        <v>1.9921984238351065</v>
      </c>
      <c r="GG220" s="99">
        <f t="shared" si="1335"/>
        <v>2.3346548486105827</v>
      </c>
      <c r="GH220" s="99">
        <f t="shared" si="1335"/>
        <v>2.6837116370864815</v>
      </c>
      <c r="GI220" s="99">
        <f t="shared" si="1335"/>
        <v>0.94756406930790171</v>
      </c>
      <c r="GJ220" s="99">
        <f t="shared" si="1335"/>
        <v>2.7840902059580821</v>
      </c>
      <c r="GK220" s="99">
        <f t="shared" si="1335"/>
        <v>-2.4664148985429879</v>
      </c>
      <c r="GL220" s="99">
        <f t="shared" si="1335"/>
        <v>-1.359265652052188</v>
      </c>
      <c r="GM220" s="99">
        <f t="shared" si="1335"/>
        <v>-0.17912398028998994</v>
      </c>
      <c r="GN220" s="99">
        <f t="shared" si="1335"/>
        <v>1.0725491076883218</v>
      </c>
      <c r="GO220" s="99">
        <f t="shared" si="1335"/>
        <v>2.3947657706596694</v>
      </c>
      <c r="GP220" s="99">
        <f t="shared" si="1335"/>
        <v>-2.5010118572049489</v>
      </c>
      <c r="GQ220" s="99">
        <f t="shared" si="1335"/>
        <v>-1.0493756540482186</v>
      </c>
      <c r="GR220" s="99">
        <f t="shared" si="1335"/>
        <v>0.46368718708773116</v>
      </c>
      <c r="GS220" s="99">
        <f t="shared" si="1335"/>
        <v>2.0357822313262091</v>
      </c>
      <c r="GT220" s="99">
        <f t="shared" si="1335"/>
        <v>-2.6185075025787041</v>
      </c>
      <c r="GU220" s="99">
        <f t="shared" si="1335"/>
        <v>-0.9380282614396277</v>
      </c>
      <c r="GV220" s="99">
        <f t="shared" si="1335"/>
        <v>0.79279868217931193</v>
      </c>
      <c r="GW220" s="99">
        <f t="shared" si="1335"/>
        <v>2.5711429243513586</v>
      </c>
      <c r="GX220" s="99">
        <f t="shared" si="1335"/>
        <v>-1.8890568079326071</v>
      </c>
      <c r="GY220" s="99">
        <f t="shared" si="1335"/>
        <v>-2.4242963397258503E-2</v>
      </c>
      <c r="GZ220" s="99">
        <f t="shared" si="1335"/>
        <v>1.8810594447206803</v>
      </c>
      <c r="HA220" s="99"/>
      <c r="HB220" s="99"/>
      <c r="HC220" s="99"/>
      <c r="HD220" s="99"/>
      <c r="HE220" s="99"/>
      <c r="HF220" s="99"/>
      <c r="HG220" s="99"/>
      <c r="HH220" s="99"/>
      <c r="HI220" s="99"/>
      <c r="HJ220" s="99"/>
      <c r="HK220" s="99"/>
      <c r="HL220" s="99"/>
      <c r="HM220" s="99"/>
      <c r="HN220" s="99"/>
      <c r="HO220" s="99"/>
      <c r="HP220" s="99"/>
      <c r="HQ220" s="99"/>
      <c r="HR220" s="99"/>
      <c r="HS220" s="99"/>
      <c r="HT220" s="99"/>
      <c r="HU220" s="99"/>
      <c r="HV220" s="99"/>
      <c r="HW220" s="99"/>
      <c r="HX220" s="99"/>
      <c r="HY220" s="99"/>
      <c r="HZ220" s="99"/>
      <c r="IA220" s="99"/>
      <c r="IB220" s="94"/>
      <c r="IC220" s="99"/>
      <c r="ID220" s="94"/>
      <c r="IE220" s="94"/>
      <c r="IF220" s="94"/>
      <c r="IG220" s="94"/>
      <c r="IH220" s="94"/>
      <c r="II220" s="94"/>
      <c r="IJ220" s="94"/>
      <c r="IK220" s="94"/>
      <c r="IL220" s="94"/>
      <c r="IM220" s="94"/>
      <c r="IN220" s="94"/>
      <c r="IO220" s="94"/>
      <c r="IP220" s="94"/>
      <c r="IQ220" s="94"/>
      <c r="IR220" s="94"/>
      <c r="IS220" s="94"/>
      <c r="IT220" s="94"/>
      <c r="IU220" s="94"/>
      <c r="IV220" s="94"/>
      <c r="IW220" s="94"/>
      <c r="IX220" s="94"/>
      <c r="IY220" s="94"/>
      <c r="IZ220" s="94"/>
      <c r="JA220" s="94"/>
      <c r="JB220" s="94"/>
      <c r="JC220" s="94"/>
      <c r="JD220" s="94"/>
      <c r="JE220" s="94"/>
      <c r="JF220" s="94"/>
      <c r="JG220" s="94"/>
      <c r="JH220" s="94"/>
      <c r="JI220" s="94"/>
      <c r="JJ220" s="94"/>
      <c r="JK220" s="94"/>
      <c r="JL220" s="94"/>
      <c r="JM220" s="94"/>
      <c r="JN220" s="94"/>
      <c r="JO220" s="94"/>
      <c r="JP220" s="94"/>
      <c r="JQ220" s="94"/>
      <c r="JR220" s="94"/>
      <c r="JS220" s="94"/>
      <c r="JT220" s="94"/>
      <c r="JU220" s="94"/>
      <c r="JV220" s="94"/>
      <c r="JW220" s="94"/>
      <c r="JX220" s="94"/>
      <c r="JY220" s="94"/>
      <c r="JZ220" s="94"/>
      <c r="KA220" s="94"/>
      <c r="KH220" s="96">
        <v>22</v>
      </c>
      <c r="KI220" s="100">
        <f t="shared" ref="KI220:MJ220" si="1336">ATAN2(KI159*COS(KI219) +  NG190*COS(KI59),KI159*SIN(KI219) +  NG190*SIN(KI59))</f>
        <v>3.0969984325089399</v>
      </c>
      <c r="KJ220" s="100">
        <f t="shared" si="1336"/>
        <v>1.6354838796939919</v>
      </c>
      <c r="KK220" s="100">
        <f t="shared" si="1336"/>
        <v>-3.0480246920084424</v>
      </c>
      <c r="KL220" s="100">
        <f t="shared" si="1336"/>
        <v>-0.29423630415292901</v>
      </c>
      <c r="KM220" s="100">
        <f t="shared" si="1336"/>
        <v>-3.1084929497998681</v>
      </c>
      <c r="KN220" s="100">
        <f t="shared" si="1336"/>
        <v>1.36454501715217</v>
      </c>
      <c r="KO220" s="100">
        <f t="shared" si="1336"/>
        <v>0.37699778979467452</v>
      </c>
      <c r="KP220" s="100">
        <f t="shared" si="1336"/>
        <v>-1.2360949759469004</v>
      </c>
      <c r="KQ220" s="100">
        <f t="shared" si="1336"/>
        <v>-2.0021247916531371</v>
      </c>
      <c r="KR220" s="100">
        <f t="shared" si="1336"/>
        <v>-2.9512465516280022</v>
      </c>
      <c r="KS220" s="100">
        <f t="shared" si="1336"/>
        <v>2.5235077237895633</v>
      </c>
      <c r="KT220" s="100">
        <f t="shared" si="1336"/>
        <v>2.1230034266414703</v>
      </c>
      <c r="KU220" s="100">
        <f t="shared" si="1336"/>
        <v>1.8074230911180333</v>
      </c>
      <c r="KV220" s="100">
        <f t="shared" si="1336"/>
        <v>1.4418943041683934</v>
      </c>
      <c r="KW220" s="100">
        <f t="shared" si="1336"/>
        <v>1.1383090020602444</v>
      </c>
      <c r="KX220" s="100">
        <f t="shared" si="1336"/>
        <v>0.93684708316186438</v>
      </c>
      <c r="KY220" s="100">
        <f t="shared" si="1336"/>
        <v>0.92941636442999653</v>
      </c>
      <c r="KZ220" s="100">
        <f t="shared" si="1336"/>
        <v>0.97228249012271961</v>
      </c>
      <c r="LA220" s="100">
        <f t="shared" si="1336"/>
        <v>0.97228249012271961</v>
      </c>
      <c r="LB220" s="100">
        <f t="shared" si="1336"/>
        <v>1.7142373541990423</v>
      </c>
      <c r="LC220" s="100">
        <f t="shared" si="1336"/>
        <v>2.081393718462758</v>
      </c>
      <c r="LD220" s="100">
        <f t="shared" si="1336"/>
        <v>2.4514349913996369</v>
      </c>
      <c r="LE220" s="100">
        <f t="shared" si="1336"/>
        <v>2.8359074949321488</v>
      </c>
      <c r="LF220" s="100">
        <f t="shared" si="1336"/>
        <v>-3.0398071208281543</v>
      </c>
      <c r="LG220" s="100">
        <f t="shared" si="1336"/>
        <v>-2.6039788822743604</v>
      </c>
      <c r="LH220" s="100">
        <f t="shared" si="1336"/>
        <v>-2.136744829310909</v>
      </c>
      <c r="LI220" s="100">
        <f t="shared" si="1336"/>
        <v>-1.6266294865663327</v>
      </c>
      <c r="LJ220" s="100">
        <f t="shared" si="1336"/>
        <v>-1.092855440832343</v>
      </c>
      <c r="LK220" s="100">
        <f t="shared" si="1336"/>
        <v>-0.52591460827002356</v>
      </c>
      <c r="LL220" s="100">
        <f t="shared" si="1336"/>
        <v>7.3849705415487188E-2</v>
      </c>
      <c r="LM220" s="100">
        <f t="shared" si="1336"/>
        <v>0.70574883858556836</v>
      </c>
      <c r="LN220" s="100">
        <f t="shared" si="1336"/>
        <v>1.3687305794352627</v>
      </c>
      <c r="LO220" s="100">
        <f t="shared" si="1336"/>
        <v>2.0613022154074718</v>
      </c>
      <c r="LP220" s="100">
        <f t="shared" si="1336"/>
        <v>2.7814344196451843</v>
      </c>
      <c r="LQ220" s="100">
        <f t="shared" si="1336"/>
        <v>-2.7566815829415967</v>
      </c>
      <c r="LR220" s="100">
        <f t="shared" si="1336"/>
        <v>-1.9898475196239211</v>
      </c>
      <c r="LS220" s="100">
        <f t="shared" si="1336"/>
        <v>1.2937550535758175</v>
      </c>
      <c r="LT220" s="100">
        <f t="shared" si="1336"/>
        <v>-0.9673215237537931</v>
      </c>
      <c r="LU220" s="100">
        <f t="shared" si="1336"/>
        <v>1.1817268315094143</v>
      </c>
      <c r="LV220" s="100">
        <f t="shared" si="1336"/>
        <v>-2.8468771697695563</v>
      </c>
      <c r="LW220" s="100">
        <f t="shared" si="1336"/>
        <v>-0.48343109386355493</v>
      </c>
      <c r="LX220" s="100">
        <f t="shared" si="1336"/>
        <v>1.9919358302620962</v>
      </c>
      <c r="LY220" s="100">
        <f t="shared" si="1336"/>
        <v>-1.6940110708755685</v>
      </c>
      <c r="LZ220" s="100">
        <f t="shared" si="1336"/>
        <v>1.0192718475002809</v>
      </c>
      <c r="MA220" s="100">
        <f t="shared" si="1336"/>
        <v>-2.4257312847951398</v>
      </c>
      <c r="MB220" s="100">
        <f t="shared" si="1336"/>
        <v>0.53510189911049599</v>
      </c>
      <c r="MC220" s="100">
        <f t="shared" si="1336"/>
        <v>-2.675904542484453</v>
      </c>
      <c r="MD220" s="100">
        <f t="shared" si="1336"/>
        <v>0.51171356048255567</v>
      </c>
      <c r="ME220" s="100">
        <f t="shared" si="1336"/>
        <v>-2.4812476376121313</v>
      </c>
      <c r="MF220" s="100">
        <f t="shared" si="1336"/>
        <v>0.90180399875540185</v>
      </c>
      <c r="MG220" s="100">
        <f t="shared" si="1336"/>
        <v>-1.8960358462417395</v>
      </c>
      <c r="MH220" s="100">
        <f t="shared" si="1336"/>
        <v>1.686579312583623</v>
      </c>
      <c r="MI220" s="100">
        <f t="shared" si="1336"/>
        <v>-0.93334404951366801</v>
      </c>
      <c r="MJ220" s="100">
        <f t="shared" si="1336"/>
        <v>2.8347601180478232</v>
      </c>
      <c r="MK220" s="100"/>
      <c r="ML220" s="100"/>
      <c r="MM220" s="100"/>
      <c r="MN220" s="100"/>
      <c r="MO220" s="100"/>
      <c r="MP220" s="100"/>
      <c r="MQ220" s="100"/>
      <c r="MR220" s="100"/>
      <c r="MS220" s="100"/>
      <c r="MT220" s="100"/>
      <c r="MU220" s="100"/>
      <c r="MV220" s="100"/>
      <c r="MW220" s="100"/>
      <c r="MX220" s="100"/>
      <c r="MY220" s="100"/>
      <c r="MZ220" s="100"/>
      <c r="NA220" s="100"/>
      <c r="NB220" s="100"/>
      <c r="NC220" s="100"/>
      <c r="ND220" s="100"/>
      <c r="NE220" s="100"/>
      <c r="NF220" s="100"/>
      <c r="NG220" s="100"/>
      <c r="NH220" s="100"/>
      <c r="NI220" s="100"/>
      <c r="NJ220" s="100"/>
      <c r="NK220" s="100"/>
      <c r="NM220" s="100"/>
    </row>
    <row r="221" spans="1:377" ht="17" customHeight="1" x14ac:dyDescent="0.2">
      <c r="A221" s="92"/>
      <c r="B221" s="92"/>
      <c r="C221" s="92">
        <v>23</v>
      </c>
      <c r="D221" s="98">
        <f t="shared" ref="D221:BE221" si="1337">ATAN2(D160*COS(D220) +  BZ191*COS(D60),D160*SIN(D220) +  BZ191*SIN(D60))</f>
        <v>0.15241168930033297</v>
      </c>
      <c r="E221" s="98">
        <f t="shared" si="1337"/>
        <v>-2.3071175118632032</v>
      </c>
      <c r="F221" s="98">
        <f t="shared" si="1337"/>
        <v>0.55002366580775675</v>
      </c>
      <c r="G221" s="98">
        <f t="shared" si="1337"/>
        <v>2.8539753780511177</v>
      </c>
      <c r="H221" s="98">
        <f t="shared" si="1337"/>
        <v>-1.3087552718068369</v>
      </c>
      <c r="I221" s="98">
        <f t="shared" si="1337"/>
        <v>1.0417934296195559</v>
      </c>
      <c r="J221" s="98">
        <f t="shared" si="1337"/>
        <v>-2.6985003302034207</v>
      </c>
      <c r="K221" s="98">
        <f t="shared" si="1337"/>
        <v>5.4192741251172058E-2</v>
      </c>
      <c r="L221" s="98">
        <f t="shared" si="1337"/>
        <v>3.001034349722858</v>
      </c>
      <c r="M221" s="98">
        <f t="shared" si="1337"/>
        <v>-0.22754314785923244</v>
      </c>
      <c r="N221" s="98">
        <f t="shared" si="1337"/>
        <v>2.8488259057663754</v>
      </c>
      <c r="O221" s="98">
        <f t="shared" si="1337"/>
        <v>-0.37110456019599242</v>
      </c>
      <c r="P221" s="98">
        <f t="shared" si="1337"/>
        <v>2.6831619276618692</v>
      </c>
      <c r="Q221" s="98">
        <f t="shared" si="1337"/>
        <v>-0.5433272716053954</v>
      </c>
      <c r="R221" s="98">
        <f t="shared" si="1337"/>
        <v>2.523671695377947</v>
      </c>
      <c r="S221" s="98">
        <f t="shared" si="1337"/>
        <v>-0.67824776870297565</v>
      </c>
      <c r="T221" s="98">
        <f t="shared" si="1337"/>
        <v>2.4187659054831459</v>
      </c>
      <c r="U221" s="98">
        <f t="shared" si="1337"/>
        <v>-0.75153990043501084</v>
      </c>
      <c r="V221" s="98">
        <f t="shared" si="1337"/>
        <v>-0.75153990043501084</v>
      </c>
      <c r="W221" s="98">
        <f t="shared" si="1337"/>
        <v>-0.64407886368964729</v>
      </c>
      <c r="X221" s="98">
        <f t="shared" si="1337"/>
        <v>-0.57315284242142972</v>
      </c>
      <c r="Y221" s="98">
        <f t="shared" si="1337"/>
        <v>-0.49166891934346812</v>
      </c>
      <c r="Z221" s="98">
        <f t="shared" si="1337"/>
        <v>-0.40030972584057251</v>
      </c>
      <c r="AA221" s="98">
        <f t="shared" si="1337"/>
        <v>-0.29973398812652491</v>
      </c>
      <c r="AB221" s="98">
        <f t="shared" si="1337"/>
        <v>-0.19056613694788377</v>
      </c>
      <c r="AC221" s="98">
        <f t="shared" si="1337"/>
        <v>-7.3391485995354513E-2</v>
      </c>
      <c r="AD221" s="98">
        <f t="shared" si="1337"/>
        <v>5.124524733203227E-2</v>
      </c>
      <c r="AE221" s="98">
        <f t="shared" si="1337"/>
        <v>0.18283945062213378</v>
      </c>
      <c r="AF221" s="98">
        <f t="shared" si="1337"/>
        <v>0.32092500345241709</v>
      </c>
      <c r="AG221" s="98">
        <f t="shared" si="1337"/>
        <v>0.46507206841964832</v>
      </c>
      <c r="AH221" s="98">
        <f t="shared" si="1337"/>
        <v>0.6148846105092628</v>
      </c>
      <c r="AI221" s="98">
        <f t="shared" si="1337"/>
        <v>0.76999784268650129</v>
      </c>
      <c r="AJ221" s="98">
        <f t="shared" si="1337"/>
        <v>0.93007571584661686</v>
      </c>
      <c r="AK221" s="98">
        <f t="shared" si="1337"/>
        <v>1.0948085208586931</v>
      </c>
      <c r="AL221" s="98">
        <f t="shared" si="1337"/>
        <v>1.263910638645368</v>
      </c>
      <c r="AM221" s="98">
        <f t="shared" si="1337"/>
        <v>1.4371184543218527</v>
      </c>
      <c r="AN221" s="98">
        <f t="shared" si="1337"/>
        <v>0.5774454343834976</v>
      </c>
      <c r="AO221" s="98">
        <f t="shared" si="1337"/>
        <v>1.5194596476507092</v>
      </c>
      <c r="AP221" s="98">
        <f t="shared" si="1337"/>
        <v>-1.0909198357749985</v>
      </c>
      <c r="AQ221" s="98">
        <f t="shared" si="1337"/>
        <v>2.6195172195598353</v>
      </c>
      <c r="AR221" s="98">
        <f t="shared" si="1337"/>
        <v>8.265222256040286E-2</v>
      </c>
      <c r="AS221" s="98">
        <f t="shared" si="1337"/>
        <v>-2.4199747141888688</v>
      </c>
      <c r="AT221" s="98">
        <f t="shared" si="1337"/>
        <v>1.3932763487983451</v>
      </c>
      <c r="AU221" s="98">
        <f t="shared" si="1337"/>
        <v>-1.0454141890959099</v>
      </c>
      <c r="AV221" s="98">
        <f t="shared" si="1337"/>
        <v>2.8289678494286847</v>
      </c>
      <c r="AW221" s="98">
        <f t="shared" si="1337"/>
        <v>0.44878379123328294</v>
      </c>
      <c r="AX221" s="98">
        <f t="shared" si="1337"/>
        <v>-1.9039652281448975</v>
      </c>
      <c r="AY221" s="98">
        <f t="shared" si="1337"/>
        <v>2.0528010114424169</v>
      </c>
      <c r="AZ221" s="98">
        <f t="shared" si="1337"/>
        <v>-0.24831920602582605</v>
      </c>
      <c r="BA221" s="98">
        <f t="shared" si="1337"/>
        <v>-2.525103053916895</v>
      </c>
      <c r="BB221" s="98">
        <f t="shared" si="1337"/>
        <v>1.5061025304405873</v>
      </c>
      <c r="BC221" s="98">
        <f t="shared" si="1337"/>
        <v>-0.72449062202828052</v>
      </c>
      <c r="BD221" s="98">
        <f t="shared" si="1337"/>
        <v>-2.9333016002620593</v>
      </c>
      <c r="BE221" s="98">
        <f t="shared" si="1337"/>
        <v>1.1621076889636723</v>
      </c>
      <c r="BF221" s="98"/>
      <c r="BG221" s="98"/>
      <c r="BH221" s="98"/>
      <c r="BI221" s="98"/>
      <c r="BJ221" s="98"/>
      <c r="BK221" s="98"/>
      <c r="BL221" s="98"/>
      <c r="BM221" s="98"/>
      <c r="BN221" s="98"/>
      <c r="BO221" s="98"/>
      <c r="BP221" s="98"/>
      <c r="BQ221" s="98"/>
      <c r="BR221" s="98"/>
      <c r="BS221" s="98"/>
      <c r="BT221" s="98"/>
      <c r="BU221" s="98"/>
      <c r="BV221" s="98"/>
      <c r="BW221" s="98"/>
      <c r="BX221" s="98"/>
      <c r="BY221" s="98"/>
      <c r="BZ221" s="98"/>
      <c r="CA221" s="98"/>
      <c r="CB221" s="98"/>
      <c r="CC221" s="98"/>
      <c r="CD221" s="98"/>
      <c r="CE221" s="92"/>
      <c r="CF221" s="98"/>
      <c r="CG221" s="92"/>
      <c r="CH221" s="92"/>
      <c r="CI221" s="92"/>
      <c r="CJ221" s="92"/>
      <c r="CK221" s="92"/>
      <c r="CL221" s="92"/>
      <c r="CM221" s="92"/>
      <c r="CN221" s="92"/>
      <c r="CO221" s="92"/>
      <c r="CP221" s="92"/>
      <c r="CQ221" s="92"/>
      <c r="CR221" s="92"/>
      <c r="CS221" s="92"/>
      <c r="CT221" s="92"/>
      <c r="CU221" s="92"/>
      <c r="CV221" s="92"/>
      <c r="CW221" s="92"/>
      <c r="CX221" s="92"/>
      <c r="CY221" s="92"/>
      <c r="CZ221" s="92"/>
      <c r="DA221" s="92"/>
      <c r="DB221" s="92"/>
      <c r="DC221" s="92"/>
      <c r="DD221" s="92"/>
      <c r="DE221" s="92"/>
      <c r="DF221" s="92"/>
      <c r="DG221" s="92"/>
      <c r="DH221" s="92"/>
      <c r="DI221" s="92"/>
      <c r="DJ221" s="92"/>
      <c r="DK221" s="92"/>
      <c r="DL221" s="92"/>
      <c r="DM221" s="92"/>
      <c r="DN221" s="92"/>
      <c r="DO221" s="92"/>
      <c r="DP221" s="92"/>
      <c r="DQ221" s="92"/>
      <c r="DR221" s="92"/>
      <c r="DS221" s="92"/>
      <c r="DT221" s="92"/>
      <c r="DU221" s="92"/>
      <c r="DV221" s="92"/>
      <c r="DW221" s="92"/>
      <c r="DX221" s="92"/>
      <c r="DY221" s="92"/>
      <c r="DZ221" s="92"/>
      <c r="EA221" s="92"/>
      <c r="EB221" s="92"/>
      <c r="EC221" s="92"/>
      <c r="ED221" s="92"/>
      <c r="EE221" s="92"/>
      <c r="EF221" s="92"/>
      <c r="EG221" s="92"/>
      <c r="EH221" s="92"/>
      <c r="EI221" s="92"/>
      <c r="EJ221" s="92"/>
      <c r="EK221" s="92"/>
      <c r="EL221" s="92"/>
      <c r="EM221" s="92"/>
      <c r="EN221" s="92"/>
      <c r="EO221" s="92"/>
      <c r="EP221" s="92"/>
      <c r="EU221" s="94"/>
      <c r="EV221" s="94"/>
      <c r="EW221" s="94"/>
      <c r="EX221" s="94">
        <v>23</v>
      </c>
      <c r="EY221" s="99">
        <f t="shared" ref="EY221:GZ221" si="1338">ATAN2(EY160*COS(EY220) +  HW191*COS(EY60),EY160*SIN(EY220) +  HW191*SIN(EY60))</f>
        <v>1.4709276322138716</v>
      </c>
      <c r="EZ221" s="99">
        <f t="shared" si="1338"/>
        <v>0.56153602152539062</v>
      </c>
      <c r="FA221" s="99">
        <f t="shared" si="1338"/>
        <v>-1.529983599786408</v>
      </c>
      <c r="FB221" s="99">
        <f t="shared" si="1338"/>
        <v>-2.9982265702910471</v>
      </c>
      <c r="FC221" s="99">
        <f t="shared" si="1338"/>
        <v>2.356710765983923</v>
      </c>
      <c r="FD221" s="99">
        <f t="shared" si="1338"/>
        <v>1.5786221906108502</v>
      </c>
      <c r="FE221" s="99">
        <f t="shared" si="1338"/>
        <v>0.46207560014590437</v>
      </c>
      <c r="FF221" s="99">
        <f t="shared" si="1338"/>
        <v>-0.29755798359182045</v>
      </c>
      <c r="FG221" s="99">
        <f t="shared" si="1338"/>
        <v>-0.61964731932339367</v>
      </c>
      <c r="FH221" s="99">
        <f t="shared" si="1338"/>
        <v>-0.90884177530593835</v>
      </c>
      <c r="FI221" s="99">
        <f t="shared" si="1338"/>
        <v>-1.2799510374818073</v>
      </c>
      <c r="FJ221" s="99">
        <f t="shared" si="1338"/>
        <v>-1.6486099165062136</v>
      </c>
      <c r="FK221" s="99">
        <f t="shared" si="1338"/>
        <v>-1.9568110906968723</v>
      </c>
      <c r="FL221" s="99">
        <f t="shared" si="1338"/>
        <v>-2.1914513021940989</v>
      </c>
      <c r="FM221" s="99">
        <f t="shared" si="1338"/>
        <v>-2.3530972577937872</v>
      </c>
      <c r="FN221" s="99">
        <f t="shared" si="1338"/>
        <v>-2.4389805813367778</v>
      </c>
      <c r="FO221" s="99">
        <f t="shared" si="1338"/>
        <v>-2.466636603822483</v>
      </c>
      <c r="FP221" s="99">
        <f t="shared" si="1338"/>
        <v>-2.4428267108603015</v>
      </c>
      <c r="FQ221" s="99">
        <f t="shared" si="1338"/>
        <v>-2.4428267108603015</v>
      </c>
      <c r="FR221" s="99">
        <f t="shared" si="1338"/>
        <v>-2.0289922845415767</v>
      </c>
      <c r="FS221" s="99">
        <f t="shared" si="1338"/>
        <v>-1.7894238311842094</v>
      </c>
      <c r="FT221" s="99">
        <f t="shared" si="1338"/>
        <v>-1.5377371491373655</v>
      </c>
      <c r="FU221" s="99">
        <f t="shared" si="1338"/>
        <v>-1.2780451594484523</v>
      </c>
      <c r="FV221" s="99">
        <f t="shared" si="1338"/>
        <v>-1.0122955312455204</v>
      </c>
      <c r="FW221" s="99">
        <f t="shared" si="1338"/>
        <v>-0.74103643780063744</v>
      </c>
      <c r="FX221" s="99">
        <f t="shared" si="1338"/>
        <v>-0.46410044089339042</v>
      </c>
      <c r="FY221" s="99">
        <f t="shared" si="1338"/>
        <v>-0.18356488974124324</v>
      </c>
      <c r="FZ221" s="99">
        <f t="shared" si="1338"/>
        <v>0.10615396648139364</v>
      </c>
      <c r="GA221" s="99">
        <f t="shared" si="1338"/>
        <v>0.40279344637847375</v>
      </c>
      <c r="GB221" s="99">
        <f t="shared" si="1338"/>
        <v>0.70658930923777341</v>
      </c>
      <c r="GC221" s="99">
        <f t="shared" si="1338"/>
        <v>1.0176596224568089</v>
      </c>
      <c r="GD221" s="99">
        <f t="shared" si="1338"/>
        <v>1.3360224751507921</v>
      </c>
      <c r="GE221" s="99">
        <f t="shared" si="1338"/>
        <v>1.661616932338458</v>
      </c>
      <c r="GF221" s="99">
        <f t="shared" si="1338"/>
        <v>1.9943225729437906</v>
      </c>
      <c r="GG221" s="99">
        <f t="shared" si="1338"/>
        <v>2.3339759879543847</v>
      </c>
      <c r="GH221" s="99">
        <f t="shared" si="1338"/>
        <v>2.6803840023336472</v>
      </c>
      <c r="GI221" s="99">
        <f t="shared" si="1338"/>
        <v>0.92854027450595689</v>
      </c>
      <c r="GJ221" s="99">
        <f t="shared" si="1338"/>
        <v>2.7584170309001599</v>
      </c>
      <c r="GK221" s="99">
        <f t="shared" si="1338"/>
        <v>-2.4913401323645177</v>
      </c>
      <c r="GL221" s="99">
        <f t="shared" si="1338"/>
        <v>-1.3805677461606067</v>
      </c>
      <c r="GM221" s="99">
        <f t="shared" si="1338"/>
        <v>-0.19445535856461346</v>
      </c>
      <c r="GN221" s="99">
        <f t="shared" si="1338"/>
        <v>1.0647073050605858</v>
      </c>
      <c r="GO221" s="99">
        <f t="shared" si="1338"/>
        <v>2.3951287386935727</v>
      </c>
      <c r="GP221" s="99">
        <f t="shared" si="1338"/>
        <v>-2.4924215678172654</v>
      </c>
      <c r="GQ221" s="99">
        <f t="shared" si="1338"/>
        <v>-1.0332284857451108</v>
      </c>
      <c r="GR221" s="99">
        <f t="shared" si="1338"/>
        <v>0.48618217472395608</v>
      </c>
      <c r="GS221" s="99">
        <f t="shared" si="1338"/>
        <v>2.0629409490510535</v>
      </c>
      <c r="GT221" s="99">
        <f t="shared" si="1338"/>
        <v>-2.5885094195281937</v>
      </c>
      <c r="GU221" s="99">
        <f t="shared" si="1338"/>
        <v>-0.90736524220301706</v>
      </c>
      <c r="GV221" s="99">
        <f t="shared" si="1338"/>
        <v>0.82177669970882561</v>
      </c>
      <c r="GW221" s="99">
        <f t="shared" si="1338"/>
        <v>2.5947481840750326</v>
      </c>
      <c r="GX221" s="99">
        <f t="shared" si="1338"/>
        <v>-1.8713645628351661</v>
      </c>
      <c r="GY221" s="99">
        <f t="shared" si="1338"/>
        <v>-1.4574900897274607E-2</v>
      </c>
      <c r="GZ221" s="99">
        <f t="shared" si="1338"/>
        <v>1.8810553238152481</v>
      </c>
      <c r="HA221" s="99"/>
      <c r="HB221" s="99"/>
      <c r="HC221" s="99"/>
      <c r="HD221" s="99"/>
      <c r="HE221" s="99"/>
      <c r="HF221" s="99"/>
      <c r="HG221" s="99"/>
      <c r="HH221" s="99"/>
      <c r="HI221" s="99"/>
      <c r="HJ221" s="99"/>
      <c r="HK221" s="99"/>
      <c r="HL221" s="99"/>
      <c r="HM221" s="99"/>
      <c r="HN221" s="99"/>
      <c r="HO221" s="99"/>
      <c r="HP221" s="99"/>
      <c r="HQ221" s="99"/>
      <c r="HR221" s="99"/>
      <c r="HS221" s="99"/>
      <c r="HT221" s="99"/>
      <c r="HU221" s="99"/>
      <c r="HV221" s="99"/>
      <c r="HW221" s="99"/>
      <c r="HX221" s="99"/>
      <c r="HY221" s="99"/>
      <c r="HZ221" s="99"/>
      <c r="IA221" s="99"/>
      <c r="IB221" s="94"/>
      <c r="IC221" s="99"/>
      <c r="ID221" s="94"/>
      <c r="IE221" s="94"/>
      <c r="IF221" s="94"/>
      <c r="IG221" s="94"/>
      <c r="IH221" s="94"/>
      <c r="II221" s="94"/>
      <c r="IJ221" s="94"/>
      <c r="IK221" s="94"/>
      <c r="IL221" s="94"/>
      <c r="IM221" s="94"/>
      <c r="IN221" s="94"/>
      <c r="IO221" s="94"/>
      <c r="IP221" s="94"/>
      <c r="IQ221" s="94"/>
      <c r="IR221" s="94"/>
      <c r="IS221" s="94"/>
      <c r="IT221" s="94"/>
      <c r="IU221" s="94"/>
      <c r="IV221" s="94"/>
      <c r="IW221" s="94"/>
      <c r="IX221" s="94"/>
      <c r="IY221" s="94"/>
      <c r="IZ221" s="94"/>
      <c r="JA221" s="94"/>
      <c r="JB221" s="94"/>
      <c r="JC221" s="94"/>
      <c r="JD221" s="94"/>
      <c r="JE221" s="94"/>
      <c r="JF221" s="94"/>
      <c r="JG221" s="94"/>
      <c r="JH221" s="94"/>
      <c r="JI221" s="94"/>
      <c r="JJ221" s="94"/>
      <c r="JK221" s="94"/>
      <c r="JL221" s="94"/>
      <c r="JM221" s="94"/>
      <c r="JN221" s="94"/>
      <c r="JO221" s="94"/>
      <c r="JP221" s="94"/>
      <c r="JQ221" s="94"/>
      <c r="JR221" s="94"/>
      <c r="JS221" s="94"/>
      <c r="JT221" s="94"/>
      <c r="JU221" s="94"/>
      <c r="JV221" s="94"/>
      <c r="JW221" s="94"/>
      <c r="JX221" s="94"/>
      <c r="JY221" s="94"/>
      <c r="JZ221" s="94"/>
      <c r="KA221" s="94"/>
      <c r="KH221" s="96">
        <v>23</v>
      </c>
      <c r="KI221" s="100">
        <f t="shared" ref="KI221:MJ221" si="1339">ATAN2(KI160*COS(KI220) +  NG191*COS(KI60),KI160*SIN(KI220) +  NG191*SIN(KI60))</f>
        <v>1.6295745304510418</v>
      </c>
      <c r="KJ221" s="100">
        <f t="shared" si="1339"/>
        <v>0.93934335602946384</v>
      </c>
      <c r="KK221" s="100">
        <f t="shared" si="1339"/>
        <v>2.9663497230508131</v>
      </c>
      <c r="KL221" s="100">
        <f t="shared" si="1339"/>
        <v>-0.50173837816716427</v>
      </c>
      <c r="KM221" s="100">
        <f t="shared" si="1339"/>
        <v>3.0943826708132436</v>
      </c>
      <c r="KN221" s="100">
        <f t="shared" si="1339"/>
        <v>1.3484342121354247</v>
      </c>
      <c r="KO221" s="100">
        <f t="shared" si="1339"/>
        <v>0.32474976290295343</v>
      </c>
      <c r="KP221" s="100">
        <f t="shared" si="1339"/>
        <v>-1.1870642154531506</v>
      </c>
      <c r="KQ221" s="100">
        <f t="shared" si="1339"/>
        <v>-1.9479409836461359</v>
      </c>
      <c r="KR221" s="100">
        <f t="shared" si="1339"/>
        <v>-2.8814200987741749</v>
      </c>
      <c r="KS221" s="100">
        <f t="shared" si="1339"/>
        <v>2.6090537225145658</v>
      </c>
      <c r="KT221" s="100">
        <f t="shared" si="1339"/>
        <v>2.212924337627955</v>
      </c>
      <c r="KU221" s="100">
        <f t="shared" si="1339"/>
        <v>1.8793042645332083</v>
      </c>
      <c r="KV221" s="100">
        <f t="shared" si="1339"/>
        <v>1.4888825726839732</v>
      </c>
      <c r="KW221" s="100">
        <f t="shared" si="1339"/>
        <v>1.1604513415645221</v>
      </c>
      <c r="KX221" s="100">
        <f t="shared" si="1339"/>
        <v>0.93255700440465361</v>
      </c>
      <c r="KY221" s="100">
        <f t="shared" si="1339"/>
        <v>0.90552542859278173</v>
      </c>
      <c r="KZ221" s="100">
        <f t="shared" si="1339"/>
        <v>0.93503821593188319</v>
      </c>
      <c r="LA221" s="100">
        <f t="shared" si="1339"/>
        <v>0.93503821593188319</v>
      </c>
      <c r="LB221" s="100">
        <f t="shared" si="1339"/>
        <v>1.6635191528461104</v>
      </c>
      <c r="LC221" s="100">
        <f t="shared" si="1339"/>
        <v>2.0289306343039555</v>
      </c>
      <c r="LD221" s="100">
        <f t="shared" si="1339"/>
        <v>2.4004867025148648</v>
      </c>
      <c r="LE221" s="100">
        <f t="shared" si="1339"/>
        <v>2.7895299399339888</v>
      </c>
      <c r="LF221" s="100">
        <f t="shared" si="1339"/>
        <v>-3.0790931932834189</v>
      </c>
      <c r="LG221" s="100">
        <f t="shared" si="1339"/>
        <v>-2.6343632363756284</v>
      </c>
      <c r="LH221" s="100">
        <f t="shared" si="1339"/>
        <v>-2.1571479377670597</v>
      </c>
      <c r="LI221" s="100">
        <f t="shared" si="1339"/>
        <v>-1.6370312898217358</v>
      </c>
      <c r="LJ221" s="100">
        <f t="shared" si="1339"/>
        <v>-1.0929719884374374</v>
      </c>
      <c r="LK221" s="100">
        <f t="shared" si="1339"/>
        <v>-0.51616287429001517</v>
      </c>
      <c r="LL221" s="100">
        <f t="shared" si="1339"/>
        <v>9.2763672573755451E-2</v>
      </c>
      <c r="LM221" s="100">
        <f t="shared" si="1339"/>
        <v>0.73292461103683726</v>
      </c>
      <c r="LN221" s="100">
        <f t="shared" si="1339"/>
        <v>1.4031458334097038</v>
      </c>
      <c r="LO221" s="100">
        <f t="shared" si="1339"/>
        <v>2.1018640925226726</v>
      </c>
      <c r="LP221" s="100">
        <f t="shared" si="1339"/>
        <v>2.827014679256858</v>
      </c>
      <c r="LQ221" s="100">
        <f t="shared" si="1339"/>
        <v>-2.7072202507560372</v>
      </c>
      <c r="LR221" s="100">
        <f t="shared" si="1339"/>
        <v>-1.9376264701129229</v>
      </c>
      <c r="LS221" s="100">
        <f t="shared" si="1339"/>
        <v>1.3392043259351494</v>
      </c>
      <c r="LT221" s="100">
        <f t="shared" si="1339"/>
        <v>-0.96701915558734219</v>
      </c>
      <c r="LU221" s="100">
        <f t="shared" si="1339"/>
        <v>1.1614395137266829</v>
      </c>
      <c r="LV221" s="100">
        <f t="shared" si="1339"/>
        <v>-2.8782819607007175</v>
      </c>
      <c r="LW221" s="100">
        <f t="shared" si="1339"/>
        <v>-0.51268471802107241</v>
      </c>
      <c r="LX221" s="100">
        <f t="shared" si="1339"/>
        <v>1.9777719560741975</v>
      </c>
      <c r="LY221" s="100">
        <f t="shared" si="1339"/>
        <v>-1.6869729144423042</v>
      </c>
      <c r="LZ221" s="100">
        <f t="shared" si="1339"/>
        <v>1.044864773212258</v>
      </c>
      <c r="MA221" s="100">
        <f t="shared" si="1339"/>
        <v>-2.3928056866283374</v>
      </c>
      <c r="MB221" s="100">
        <f t="shared" si="1339"/>
        <v>0.56090229242537959</v>
      </c>
      <c r="MC221" s="100">
        <f t="shared" si="1339"/>
        <v>-2.6690897171802437</v>
      </c>
      <c r="MD221" s="100">
        <f t="shared" si="1339"/>
        <v>0.49552336376549155</v>
      </c>
      <c r="ME221" s="100">
        <f t="shared" si="1339"/>
        <v>-2.5149243344705741</v>
      </c>
      <c r="MF221" s="100">
        <f t="shared" si="1339"/>
        <v>0.86298295908571132</v>
      </c>
      <c r="MG221" s="100">
        <f t="shared" si="1339"/>
        <v>-1.9217668236872458</v>
      </c>
      <c r="MH221" s="100">
        <f t="shared" si="1339"/>
        <v>1.6784449198326283</v>
      </c>
      <c r="MI221" s="100">
        <f t="shared" si="1339"/>
        <v>-0.91955350205426745</v>
      </c>
      <c r="MJ221" s="100">
        <f t="shared" si="1339"/>
        <v>2.8673274740041879</v>
      </c>
      <c r="MK221" s="100"/>
      <c r="ML221" s="100"/>
      <c r="MM221" s="100"/>
      <c r="MN221" s="100"/>
      <c r="MO221" s="100"/>
      <c r="MP221" s="100"/>
      <c r="MQ221" s="100"/>
      <c r="MR221" s="100"/>
      <c r="MS221" s="100"/>
      <c r="MT221" s="100"/>
      <c r="MU221" s="100"/>
      <c r="MV221" s="100"/>
      <c r="MW221" s="100"/>
      <c r="MX221" s="100"/>
      <c r="MY221" s="100"/>
      <c r="MZ221" s="100"/>
      <c r="NA221" s="100"/>
      <c r="NB221" s="100"/>
      <c r="NC221" s="100"/>
      <c r="ND221" s="100"/>
      <c r="NE221" s="100"/>
      <c r="NF221" s="100"/>
      <c r="NG221" s="100"/>
      <c r="NH221" s="100"/>
      <c r="NI221" s="100"/>
      <c r="NJ221" s="100"/>
      <c r="NK221" s="100"/>
      <c r="NM221" s="100"/>
    </row>
    <row r="222" spans="1:377" x14ac:dyDescent="0.2">
      <c r="A222" s="92"/>
      <c r="B222" s="92"/>
      <c r="C222" s="92">
        <v>24</v>
      </c>
      <c r="D222" s="98">
        <f t="shared" ref="D222:BE222" si="1340">ATAN2(D161*COS(D221) +  BZ192*COS(D61),D161*SIN(D221) +  BZ192*SIN(D61))</f>
        <v>5.8064346938748575E-2</v>
      </c>
      <c r="E222" s="98">
        <f t="shared" si="1340"/>
        <v>-2.5019981218572189</v>
      </c>
      <c r="F222" s="98">
        <f t="shared" si="1340"/>
        <v>0.27298514428428783</v>
      </c>
      <c r="G222" s="98">
        <f t="shared" si="1340"/>
        <v>2.7435988487639298</v>
      </c>
      <c r="H222" s="98">
        <f t="shared" si="1340"/>
        <v>-1.3677887775892044</v>
      </c>
      <c r="I222" s="98">
        <f t="shared" si="1340"/>
        <v>1.0087336659973281</v>
      </c>
      <c r="J222" s="98">
        <f t="shared" si="1340"/>
        <v>-2.7133778889189921</v>
      </c>
      <c r="K222" s="98">
        <f t="shared" si="1340"/>
        <v>5.0691491321189067E-2</v>
      </c>
      <c r="L222" s="98">
        <f t="shared" si="1340"/>
        <v>3.0009411985415353</v>
      </c>
      <c r="M222" s="98">
        <f t="shared" si="1340"/>
        <v>-0.22815455331293627</v>
      </c>
      <c r="N222" s="98">
        <f t="shared" si="1340"/>
        <v>2.8487640954330686</v>
      </c>
      <c r="O222" s="98">
        <f t="shared" si="1340"/>
        <v>-0.36848279448902632</v>
      </c>
      <c r="P222" s="98">
        <f t="shared" si="1340"/>
        <v>2.6893547671635956</v>
      </c>
      <c r="Q222" s="98">
        <f t="shared" si="1340"/>
        <v>-0.53361306836442768</v>
      </c>
      <c r="R222" s="98">
        <f t="shared" si="1340"/>
        <v>2.5364918276736415</v>
      </c>
      <c r="S222" s="98">
        <f t="shared" si="1340"/>
        <v>-0.66281788836532618</v>
      </c>
      <c r="T222" s="98">
        <f t="shared" si="1340"/>
        <v>2.4363347554113939</v>
      </c>
      <c r="U222" s="98">
        <f t="shared" si="1340"/>
        <v>-0.73224608185758344</v>
      </c>
      <c r="V222" s="98">
        <f t="shared" si="1340"/>
        <v>-0.73224608185758344</v>
      </c>
      <c r="W222" s="98">
        <f t="shared" si="1340"/>
        <v>-0.62245677054127069</v>
      </c>
      <c r="X222" s="98">
        <f t="shared" si="1340"/>
        <v>-0.55070823277289205</v>
      </c>
      <c r="Y222" s="98">
        <f t="shared" si="1340"/>
        <v>-0.46858977624795306</v>
      </c>
      <c r="Z222" s="98">
        <f t="shared" si="1340"/>
        <v>-0.37675903413916301</v>
      </c>
      <c r="AA222" s="98">
        <f t="shared" si="1340"/>
        <v>-0.27585310817410419</v>
      </c>
      <c r="AB222" s="98">
        <f t="shared" si="1340"/>
        <v>-0.16647773202611743</v>
      </c>
      <c r="AC222" s="98">
        <f t="shared" si="1340"/>
        <v>-4.9202037073995751E-2</v>
      </c>
      <c r="AD222" s="98">
        <f t="shared" si="1340"/>
        <v>7.544328969537574E-2</v>
      </c>
      <c r="AE222" s="98">
        <f t="shared" si="1340"/>
        <v>0.20696582596270413</v>
      </c>
      <c r="AF222" s="98">
        <f t="shared" si="1340"/>
        <v>0.34491006563743093</v>
      </c>
      <c r="AG222" s="98">
        <f t="shared" si="1340"/>
        <v>0.4888554334789858</v>
      </c>
      <c r="AH222" s="98">
        <f t="shared" si="1340"/>
        <v>0.63841399324602233</v>
      </c>
      <c r="AI222" s="98">
        <f t="shared" si="1340"/>
        <v>0.79322805284628051</v>
      </c>
      <c r="AJ222" s="98">
        <f t="shared" si="1340"/>
        <v>0.9529677894498938</v>
      </c>
      <c r="AK222" s="98">
        <f t="shared" si="1340"/>
        <v>1.1173289663606996</v>
      </c>
      <c r="AL222" s="98">
        <f t="shared" si="1340"/>
        <v>1.2860307809596092</v>
      </c>
      <c r="AM222" s="98">
        <f t="shared" si="1340"/>
        <v>1.4588138625265392</v>
      </c>
      <c r="AN222" s="98">
        <f t="shared" si="1340"/>
        <v>0.5953203858667635</v>
      </c>
      <c r="AO222" s="98">
        <f t="shared" si="1340"/>
        <v>1.5310846924322656</v>
      </c>
      <c r="AP222" s="98">
        <f t="shared" si="1340"/>
        <v>-1.0830198365947863</v>
      </c>
      <c r="AQ222" s="98">
        <f t="shared" si="1340"/>
        <v>2.6233918340706941</v>
      </c>
      <c r="AR222" s="98">
        <f t="shared" si="1340"/>
        <v>8.22861361966504E-2</v>
      </c>
      <c r="AS222" s="98">
        <f t="shared" si="1340"/>
        <v>-2.4247044428763176</v>
      </c>
      <c r="AT222" s="98">
        <f t="shared" si="1340"/>
        <v>1.3841583156851887</v>
      </c>
      <c r="AU222" s="98">
        <f t="shared" si="1340"/>
        <v>-1.0588430982627695</v>
      </c>
      <c r="AV222" s="98">
        <f t="shared" si="1340"/>
        <v>2.8123053968208938</v>
      </c>
      <c r="AW222" s="98">
        <f t="shared" si="1340"/>
        <v>0.42846692907203182</v>
      </c>
      <c r="AX222" s="98">
        <f t="shared" si="1340"/>
        <v>-1.9275796091335173</v>
      </c>
      <c r="AY222" s="98">
        <f t="shared" si="1340"/>
        <v>2.0263285930281363</v>
      </c>
      <c r="AZ222" s="98">
        <f t="shared" si="1340"/>
        <v>-0.27713879362690141</v>
      </c>
      <c r="BA222" s="98">
        <f t="shared" si="1340"/>
        <v>-2.5557013268109272</v>
      </c>
      <c r="BB222" s="98">
        <f t="shared" si="1340"/>
        <v>1.4743660047197922</v>
      </c>
      <c r="BC222" s="98">
        <f t="shared" si="1340"/>
        <v>-0.75677193978714596</v>
      </c>
      <c r="BD222" s="98">
        <f t="shared" si="1340"/>
        <v>-2.9654865833417321</v>
      </c>
      <c r="BE222" s="98">
        <f t="shared" si="1340"/>
        <v>1.1306527913299296</v>
      </c>
      <c r="BF222" s="98"/>
      <c r="BG222" s="98"/>
      <c r="BH222" s="98"/>
      <c r="BI222" s="98"/>
      <c r="BJ222" s="98"/>
      <c r="BK222" s="98"/>
      <c r="BL222" s="98"/>
      <c r="BM222" s="98"/>
      <c r="BN222" s="98"/>
      <c r="BO222" s="98"/>
      <c r="BP222" s="98"/>
      <c r="BQ222" s="98"/>
      <c r="BR222" s="98"/>
      <c r="BS222" s="98"/>
      <c r="BT222" s="98"/>
      <c r="BU222" s="98"/>
      <c r="BV222" s="98"/>
      <c r="BW222" s="98"/>
      <c r="BX222" s="98"/>
      <c r="BY222" s="98"/>
      <c r="BZ222" s="98"/>
      <c r="CA222" s="98"/>
      <c r="CB222" s="98"/>
      <c r="CC222" s="98"/>
      <c r="CD222" s="98"/>
      <c r="CE222" s="92"/>
      <c r="CF222" s="98"/>
      <c r="CG222" s="92"/>
      <c r="CH222" s="92"/>
      <c r="CI222" s="92"/>
      <c r="CJ222" s="92"/>
      <c r="CK222" s="92"/>
      <c r="CL222" s="92"/>
      <c r="CM222" s="92"/>
      <c r="CN222" s="92"/>
      <c r="CO222" s="92"/>
      <c r="CP222" s="92"/>
      <c r="CQ222" s="92"/>
      <c r="CR222" s="92"/>
      <c r="CS222" s="92"/>
      <c r="CT222" s="92"/>
      <c r="CU222" s="92"/>
      <c r="CV222" s="92"/>
      <c r="CW222" s="92"/>
      <c r="CX222" s="92"/>
      <c r="CY222" s="92"/>
      <c r="CZ222" s="92"/>
      <c r="DA222" s="92"/>
      <c r="DB222" s="92"/>
      <c r="DC222" s="92"/>
      <c r="DD222" s="92"/>
      <c r="DE222" s="92"/>
      <c r="DF222" s="92"/>
      <c r="DG222" s="92"/>
      <c r="DH222" s="92"/>
      <c r="DI222" s="92"/>
      <c r="DJ222" s="92"/>
      <c r="DK222" s="92"/>
      <c r="DL222" s="92"/>
      <c r="DM222" s="92"/>
      <c r="DN222" s="92"/>
      <c r="DO222" s="92"/>
      <c r="DP222" s="92"/>
      <c r="DQ222" s="92"/>
      <c r="DR222" s="92"/>
      <c r="DS222" s="92"/>
      <c r="DT222" s="92"/>
      <c r="DU222" s="92"/>
      <c r="DV222" s="92"/>
      <c r="DW222" s="92"/>
      <c r="DX222" s="92"/>
      <c r="DY222" s="92"/>
      <c r="DZ222" s="92"/>
      <c r="EA222" s="92"/>
      <c r="EB222" s="92"/>
      <c r="EC222" s="92"/>
      <c r="ED222" s="92"/>
      <c r="EE222" s="92"/>
      <c r="EF222" s="92"/>
      <c r="EG222" s="92"/>
      <c r="EH222" s="92"/>
      <c r="EI222" s="92"/>
      <c r="EJ222" s="92"/>
      <c r="EK222" s="92"/>
      <c r="EL222" s="92"/>
      <c r="EM222" s="92"/>
      <c r="EN222" s="92"/>
      <c r="EO222" s="92"/>
      <c r="EP222" s="92"/>
      <c r="EU222" s="94"/>
      <c r="EV222" s="94"/>
      <c r="EW222" s="94"/>
      <c r="EX222" s="94">
        <v>24</v>
      </c>
      <c r="EY222" s="99">
        <f t="shared" ref="EY222:GZ222" si="1341">ATAN2(EY161*COS(EY221) +  HW192*COS(EY61),EY161*SIN(EY221) +  HW192*SIN(EY61))</f>
        <v>1.041877889856472</v>
      </c>
      <c r="EZ222" s="99">
        <f t="shared" si="1341"/>
        <v>0.38178329138186218</v>
      </c>
      <c r="FA222" s="99">
        <f t="shared" si="1341"/>
        <v>-1.7606530972760608</v>
      </c>
      <c r="FB222" s="99">
        <f t="shared" si="1341"/>
        <v>-3.0962278002429087</v>
      </c>
      <c r="FC222" s="99">
        <f t="shared" si="1341"/>
        <v>2.2229545861950486</v>
      </c>
      <c r="FD222" s="99">
        <f t="shared" si="1341"/>
        <v>1.5141779363882324</v>
      </c>
      <c r="FE222" s="99">
        <f t="shared" si="1341"/>
        <v>0.4569678979010387</v>
      </c>
      <c r="FF222" s="99">
        <f t="shared" si="1341"/>
        <v>-0.27130852384872167</v>
      </c>
      <c r="FG222" s="99">
        <f t="shared" si="1341"/>
        <v>-0.59099053681864255</v>
      </c>
      <c r="FH222" s="99">
        <f t="shared" si="1341"/>
        <v>-0.88018657607863948</v>
      </c>
      <c r="FI222" s="99">
        <f t="shared" si="1341"/>
        <v>-1.2458560480197201</v>
      </c>
      <c r="FJ222" s="99">
        <f t="shared" si="1341"/>
        <v>-1.6110706386160361</v>
      </c>
      <c r="FK222" s="99">
        <f t="shared" si="1341"/>
        <v>-1.9163590112182054</v>
      </c>
      <c r="FL222" s="99">
        <f t="shared" si="1341"/>
        <v>-2.1499225025322311</v>
      </c>
      <c r="FM222" s="99">
        <f t="shared" si="1341"/>
        <v>-2.3121487528125968</v>
      </c>
      <c r="FN222" s="99">
        <f t="shared" si="1341"/>
        <v>-2.399388152788851</v>
      </c>
      <c r="FO222" s="99">
        <f t="shared" si="1341"/>
        <v>-2.4289090176624062</v>
      </c>
      <c r="FP222" s="99">
        <f t="shared" si="1341"/>
        <v>-2.4082635289117453</v>
      </c>
      <c r="FQ222" s="99">
        <f t="shared" si="1341"/>
        <v>-2.4082635289117453</v>
      </c>
      <c r="FR222" s="99">
        <f t="shared" si="1341"/>
        <v>-2.0007443503234437</v>
      </c>
      <c r="FS222" s="99">
        <f t="shared" si="1341"/>
        <v>-1.7650235134134924</v>
      </c>
      <c r="FT222" s="99">
        <f t="shared" si="1341"/>
        <v>-1.517578343716296</v>
      </c>
      <c r="FU222" s="99">
        <f t="shared" si="1341"/>
        <v>-1.2623921765527895</v>
      </c>
      <c r="FV222" s="99">
        <f t="shared" si="1341"/>
        <v>-1.0012612830959566</v>
      </c>
      <c r="FW222" s="99">
        <f t="shared" si="1341"/>
        <v>-0.7345941789307624</v>
      </c>
      <c r="FX222" s="99">
        <f t="shared" si="1341"/>
        <v>-0.4621111057891753</v>
      </c>
      <c r="FY222" s="99">
        <f t="shared" si="1341"/>
        <v>-0.18590484071919394</v>
      </c>
      <c r="FZ222" s="99">
        <f t="shared" si="1341"/>
        <v>9.987393224624333E-2</v>
      </c>
      <c r="GA222" s="99">
        <f t="shared" si="1341"/>
        <v>0.39289100270675686</v>
      </c>
      <c r="GB222" s="99">
        <f t="shared" si="1341"/>
        <v>0.69340278090987328</v>
      </c>
      <c r="GC222" s="99">
        <f t="shared" si="1341"/>
        <v>1.0024093209423068</v>
      </c>
      <c r="GD222" s="99">
        <f t="shared" si="1341"/>
        <v>1.3183204841632246</v>
      </c>
      <c r="GE222" s="99">
        <f t="shared" si="1341"/>
        <v>1.6417850421947611</v>
      </c>
      <c r="GF222" s="99">
        <f t="shared" si="1341"/>
        <v>1.9726719881627501</v>
      </c>
      <c r="GG222" s="99">
        <f t="shared" si="1341"/>
        <v>2.3108039778346461</v>
      </c>
      <c r="GH222" s="99">
        <f t="shared" si="1341"/>
        <v>2.6559715510661062</v>
      </c>
      <c r="GI222" s="99">
        <f t="shared" si="1341"/>
        <v>0.90165123521267321</v>
      </c>
      <c r="GJ222" s="99">
        <f t="shared" si="1341"/>
        <v>2.7418016709583113</v>
      </c>
      <c r="GK222" s="99">
        <f t="shared" si="1341"/>
        <v>-2.4996237975878342</v>
      </c>
      <c r="GL222" s="99">
        <f t="shared" si="1341"/>
        <v>-1.3798431707799033</v>
      </c>
      <c r="GM222" s="99">
        <f t="shared" si="1341"/>
        <v>-0.1851023827120104</v>
      </c>
      <c r="GN222" s="99">
        <f t="shared" si="1341"/>
        <v>1.0814737727943975</v>
      </c>
      <c r="GO222" s="99">
        <f t="shared" si="1341"/>
        <v>2.4174840083086973</v>
      </c>
      <c r="GP222" s="99">
        <f t="shared" si="1341"/>
        <v>-2.4667411134545794</v>
      </c>
      <c r="GQ222" s="99">
        <f t="shared" si="1341"/>
        <v>-1.0081195996275218</v>
      </c>
      <c r="GR222" s="99">
        <f t="shared" si="1341"/>
        <v>0.50976302770546855</v>
      </c>
      <c r="GS222" s="99">
        <f t="shared" si="1341"/>
        <v>2.08265849197804</v>
      </c>
      <c r="GT222" s="99">
        <f t="shared" si="1341"/>
        <v>-2.5746483274443133</v>
      </c>
      <c r="GU222" s="99">
        <f t="shared" si="1341"/>
        <v>-0.90120843438295251</v>
      </c>
      <c r="GV222" s="99">
        <f t="shared" si="1341"/>
        <v>0.81889600603145263</v>
      </c>
      <c r="GW222" s="99">
        <f t="shared" si="1341"/>
        <v>2.5820670675065127</v>
      </c>
      <c r="GX222" s="99">
        <f t="shared" si="1341"/>
        <v>-1.8938206807903915</v>
      </c>
      <c r="GY222" s="99">
        <f t="shared" si="1341"/>
        <v>-4.5830988291701187E-2</v>
      </c>
      <c r="GZ222" s="99">
        <f t="shared" si="1341"/>
        <v>1.8425870043505583</v>
      </c>
      <c r="HA222" s="99"/>
      <c r="HB222" s="99"/>
      <c r="HC222" s="99"/>
      <c r="HD222" s="99"/>
      <c r="HE222" s="99"/>
      <c r="HF222" s="99"/>
      <c r="HG222" s="99"/>
      <c r="HH222" s="99"/>
      <c r="HI222" s="99"/>
      <c r="HJ222" s="99"/>
      <c r="HK222" s="99"/>
      <c r="HL222" s="99"/>
      <c r="HM222" s="99"/>
      <c r="HN222" s="99"/>
      <c r="HO222" s="99"/>
      <c r="HP222" s="99"/>
      <c r="HQ222" s="99"/>
      <c r="HR222" s="99"/>
      <c r="HS222" s="99"/>
      <c r="HT222" s="99"/>
      <c r="HU222" s="99"/>
      <c r="HV222" s="99"/>
      <c r="HW222" s="99"/>
      <c r="HX222" s="99"/>
      <c r="HY222" s="99"/>
      <c r="HZ222" s="99"/>
      <c r="IA222" s="99"/>
      <c r="IB222" s="94"/>
      <c r="IC222" s="99"/>
      <c r="ID222" s="94"/>
      <c r="IE222" s="94"/>
      <c r="IF222" s="94"/>
      <c r="IG222" s="94"/>
      <c r="IH222" s="94"/>
      <c r="II222" s="94"/>
      <c r="IJ222" s="94"/>
      <c r="IK222" s="94"/>
      <c r="IL222" s="94"/>
      <c r="IM222" s="94"/>
      <c r="IN222" s="94"/>
      <c r="IO222" s="94"/>
      <c r="IP222" s="94"/>
      <c r="IQ222" s="94"/>
      <c r="IR222" s="94"/>
      <c r="IS222" s="94"/>
      <c r="IT222" s="94"/>
      <c r="IU222" s="94"/>
      <c r="IV222" s="94"/>
      <c r="IW222" s="94"/>
      <c r="IX222" s="94"/>
      <c r="IY222" s="94"/>
      <c r="IZ222" s="94"/>
      <c r="JA222" s="94"/>
      <c r="JB222" s="94"/>
      <c r="JC222" s="94"/>
      <c r="JD222" s="94"/>
      <c r="JE222" s="94"/>
      <c r="JF222" s="94"/>
      <c r="JG222" s="94"/>
      <c r="JH222" s="94"/>
      <c r="JI222" s="94"/>
      <c r="JJ222" s="94"/>
      <c r="JK222" s="94"/>
      <c r="JL222" s="94"/>
      <c r="JM222" s="94"/>
      <c r="JN222" s="94"/>
      <c r="JO222" s="94"/>
      <c r="JP222" s="94"/>
      <c r="JQ222" s="94"/>
      <c r="JR222" s="94"/>
      <c r="JS222" s="94"/>
      <c r="JT222" s="94"/>
      <c r="JU222" s="94"/>
      <c r="JV222" s="94"/>
      <c r="JW222" s="94"/>
      <c r="JX222" s="94"/>
      <c r="JY222" s="94"/>
      <c r="JZ222" s="94"/>
      <c r="KA222" s="94"/>
      <c r="KH222" s="96">
        <v>24</v>
      </c>
      <c r="KI222" s="100">
        <f t="shared" ref="KI222:MJ222" si="1342">ATAN2(KI161*COS(KI221) +  NG192*COS(KI61),KI161*SIN(KI221) +  NG192*SIN(KI61))</f>
        <v>-0.17382496832100364</v>
      </c>
      <c r="KJ222" s="100">
        <f t="shared" si="1342"/>
        <v>0.28543566793421149</v>
      </c>
      <c r="KK222" s="100">
        <f t="shared" si="1342"/>
        <v>2.7544884781518917</v>
      </c>
      <c r="KL222" s="100">
        <f t="shared" si="1342"/>
        <v>-0.57966153021947775</v>
      </c>
      <c r="KM222" s="100">
        <f t="shared" si="1342"/>
        <v>-3.1081514830811066</v>
      </c>
      <c r="KN222" s="100">
        <f t="shared" si="1342"/>
        <v>1.4499496128684877</v>
      </c>
      <c r="KO222" s="100">
        <f t="shared" si="1342"/>
        <v>0.39176563619415739</v>
      </c>
      <c r="KP222" s="100">
        <f t="shared" si="1342"/>
        <v>-1.0709075806456338</v>
      </c>
      <c r="KQ222" s="100">
        <f t="shared" si="1342"/>
        <v>-1.8365540337763298</v>
      </c>
      <c r="KR222" s="100">
        <f t="shared" si="1342"/>
        <v>-2.8002164709954327</v>
      </c>
      <c r="KS222" s="100">
        <f t="shared" si="1342"/>
        <v>2.6641455565828998</v>
      </c>
      <c r="KT222" s="100">
        <f t="shared" si="1342"/>
        <v>2.2412859121140167</v>
      </c>
      <c r="KU222" s="100">
        <f t="shared" si="1342"/>
        <v>1.8801706877127558</v>
      </c>
      <c r="KV222" s="100">
        <f t="shared" si="1342"/>
        <v>1.4611489831024447</v>
      </c>
      <c r="KW222" s="100">
        <f t="shared" si="1342"/>
        <v>1.1113126024328981</v>
      </c>
      <c r="KX222" s="100">
        <f t="shared" si="1342"/>
        <v>0.87185056357956703</v>
      </c>
      <c r="KY222" s="100">
        <f t="shared" si="1342"/>
        <v>0.84151898599143415</v>
      </c>
      <c r="KZ222" s="100">
        <f t="shared" si="1342"/>
        <v>0.87513374641921027</v>
      </c>
      <c r="LA222" s="100">
        <f t="shared" si="1342"/>
        <v>0.87513374641921027</v>
      </c>
      <c r="LB222" s="100">
        <f t="shared" si="1342"/>
        <v>1.6285998719245425</v>
      </c>
      <c r="LC222" s="100">
        <f t="shared" si="1342"/>
        <v>2.0102804694393979</v>
      </c>
      <c r="LD222" s="100">
        <f t="shared" si="1342"/>
        <v>2.3976265869401274</v>
      </c>
      <c r="LE222" s="100">
        <f t="shared" si="1342"/>
        <v>2.8007431444916153</v>
      </c>
      <c r="LF222" s="100">
        <f t="shared" si="1342"/>
        <v>-3.056191594495496</v>
      </c>
      <c r="LG222" s="100">
        <f t="shared" si="1342"/>
        <v>-2.6024517689820033</v>
      </c>
      <c r="LH222" s="100">
        <f t="shared" si="1342"/>
        <v>-2.1189435223930233</v>
      </c>
      <c r="LI222" s="100">
        <f t="shared" si="1342"/>
        <v>-1.5952310539963057</v>
      </c>
      <c r="LJ222" s="100">
        <f t="shared" si="1342"/>
        <v>-1.0496137756393973</v>
      </c>
      <c r="LK222" s="100">
        <f t="shared" si="1342"/>
        <v>-0.47328852927951481</v>
      </c>
      <c r="LL222" s="100">
        <f t="shared" si="1342"/>
        <v>0.1334298554900768</v>
      </c>
      <c r="LM222" s="100">
        <f t="shared" si="1342"/>
        <v>0.7677496939606403</v>
      </c>
      <c r="LN222" s="100">
        <f t="shared" si="1342"/>
        <v>1.4335822744264057</v>
      </c>
      <c r="LO222" s="100">
        <f t="shared" si="1342"/>
        <v>2.1272204584300973</v>
      </c>
      <c r="LP222" s="100">
        <f t="shared" si="1342"/>
        <v>2.8468661038905392</v>
      </c>
      <c r="LQ222" s="100">
        <f t="shared" si="1342"/>
        <v>-2.6930729980297889</v>
      </c>
      <c r="LR222" s="100">
        <f t="shared" si="1342"/>
        <v>-1.9292045511577853</v>
      </c>
      <c r="LS222" s="100">
        <f t="shared" si="1342"/>
        <v>1.3068393755685259</v>
      </c>
      <c r="LT222" s="100">
        <f t="shared" si="1342"/>
        <v>-1.0026200797765703</v>
      </c>
      <c r="LU222" s="100">
        <f t="shared" si="1342"/>
        <v>1.1440464172915228</v>
      </c>
      <c r="LV222" s="100">
        <f t="shared" si="1342"/>
        <v>-2.872735400341226</v>
      </c>
      <c r="LW222" s="100">
        <f t="shared" si="1342"/>
        <v>-0.48836753244070186</v>
      </c>
      <c r="LX222" s="100">
        <f t="shared" si="1342"/>
        <v>2.0088063983077742</v>
      </c>
      <c r="LY222" s="100">
        <f t="shared" si="1342"/>
        <v>-1.6642551570063004</v>
      </c>
      <c r="LZ222" s="100">
        <f t="shared" si="1342"/>
        <v>1.0474613710024823</v>
      </c>
      <c r="MA222" s="100">
        <f t="shared" si="1342"/>
        <v>-2.410333670208693</v>
      </c>
      <c r="MB222" s="100">
        <f t="shared" si="1342"/>
        <v>0.5314885999953034</v>
      </c>
      <c r="MC222" s="100">
        <f t="shared" si="1342"/>
        <v>-2.6963540354681346</v>
      </c>
      <c r="MD222" s="100">
        <f t="shared" si="1342"/>
        <v>0.48371138533516078</v>
      </c>
      <c r="ME222" s="100">
        <f t="shared" si="1342"/>
        <v>-2.5055058609976926</v>
      </c>
      <c r="MF222" s="100">
        <f t="shared" si="1342"/>
        <v>0.89047772917411583</v>
      </c>
      <c r="MG222" s="100">
        <f t="shared" si="1342"/>
        <v>-1.8866157678355409</v>
      </c>
      <c r="MH222" s="100">
        <f t="shared" si="1342"/>
        <v>1.7086509918427719</v>
      </c>
      <c r="MI222" s="100">
        <f t="shared" si="1342"/>
        <v>-0.90564898862985188</v>
      </c>
      <c r="MJ222" s="100">
        <f t="shared" si="1342"/>
        <v>2.8583542836787244</v>
      </c>
      <c r="MK222" s="100"/>
      <c r="ML222" s="100"/>
      <c r="MM222" s="100"/>
      <c r="MN222" s="100"/>
      <c r="MO222" s="100"/>
      <c r="MP222" s="100"/>
      <c r="MQ222" s="100"/>
      <c r="MR222" s="100"/>
      <c r="MS222" s="100"/>
      <c r="MT222" s="100"/>
      <c r="MU222" s="100"/>
      <c r="MV222" s="100"/>
      <c r="MW222" s="100"/>
      <c r="MX222" s="100"/>
      <c r="MY222" s="100"/>
      <c r="MZ222" s="100"/>
      <c r="NA222" s="100"/>
      <c r="NB222" s="100"/>
      <c r="NC222" s="100"/>
      <c r="ND222" s="100"/>
      <c r="NE222" s="100"/>
      <c r="NF222" s="100"/>
      <c r="NG222" s="100"/>
      <c r="NH222" s="100"/>
      <c r="NI222" s="100"/>
      <c r="NJ222" s="100"/>
      <c r="NK222" s="100"/>
      <c r="NM222" s="100"/>
    </row>
    <row r="223" spans="1:377" ht="17" customHeight="1" x14ac:dyDescent="0.2">
      <c r="A223" s="92"/>
      <c r="B223" s="92"/>
      <c r="C223" s="92">
        <v>25</v>
      </c>
      <c r="D223" s="98">
        <f t="shared" ref="D223:BE223" si="1343">ATAN2(D162*COS(D222) +  BZ193*COS(D62),D162*SIN(D222) +  BZ193*SIN(D62))</f>
        <v>-4.1047099491276176E-2</v>
      </c>
      <c r="E223" s="98">
        <f t="shared" si="1343"/>
        <v>-2.6424485041541237</v>
      </c>
      <c r="F223" s="98">
        <f t="shared" si="1343"/>
        <v>3.2757433216987056E-2</v>
      </c>
      <c r="G223" s="98">
        <f t="shared" si="1343"/>
        <v>2.6431129543752254</v>
      </c>
      <c r="H223" s="98">
        <f t="shared" si="1343"/>
        <v>-1.4126371878499309</v>
      </c>
      <c r="I223" s="98">
        <f t="shared" si="1343"/>
        <v>0.99147394821251611</v>
      </c>
      <c r="J223" s="98">
        <f t="shared" si="1343"/>
        <v>-2.7113341140873337</v>
      </c>
      <c r="K223" s="98">
        <f t="shared" si="1343"/>
        <v>6.5051354874025427E-2</v>
      </c>
      <c r="L223" s="98">
        <f t="shared" si="1343"/>
        <v>3.0202089681118847</v>
      </c>
      <c r="M223" s="98">
        <f t="shared" si="1343"/>
        <v>-0.20891542011144415</v>
      </c>
      <c r="N223" s="98">
        <f t="shared" si="1343"/>
        <v>2.8673905898145295</v>
      </c>
      <c r="O223" s="98">
        <f t="shared" si="1343"/>
        <v>-0.34917171005413666</v>
      </c>
      <c r="P223" s="98">
        <f t="shared" si="1343"/>
        <v>2.7101684547704559</v>
      </c>
      <c r="Q223" s="98">
        <f t="shared" si="1343"/>
        <v>-0.51116172686701111</v>
      </c>
      <c r="R223" s="98">
        <f t="shared" si="1343"/>
        <v>2.5603721632672696</v>
      </c>
      <c r="S223" s="98">
        <f t="shared" si="1343"/>
        <v>-0.63783129952272777</v>
      </c>
      <c r="T223" s="98">
        <f t="shared" si="1343"/>
        <v>2.462094862347179</v>
      </c>
      <c r="U223" s="98">
        <f t="shared" si="1343"/>
        <v>-0.70601561672481505</v>
      </c>
      <c r="V223" s="98">
        <f t="shared" si="1343"/>
        <v>-0.70601561672481505</v>
      </c>
      <c r="W223" s="98">
        <f t="shared" si="1343"/>
        <v>-0.59597144740862285</v>
      </c>
      <c r="X223" s="98">
        <f t="shared" si="1343"/>
        <v>-0.52436145804174783</v>
      </c>
      <c r="Y223" s="98">
        <f t="shared" si="1343"/>
        <v>-0.44252544384638115</v>
      </c>
      <c r="Z223" s="98">
        <f t="shared" si="1343"/>
        <v>-0.35109934399904313</v>
      </c>
      <c r="AA223" s="98">
        <f t="shared" si="1343"/>
        <v>-0.25070120651542688</v>
      </c>
      <c r="AB223" s="98">
        <f t="shared" si="1343"/>
        <v>-0.14192013270542825</v>
      </c>
      <c r="AC223" s="98">
        <f t="shared" si="1343"/>
        <v>-2.5310786126003446E-2</v>
      </c>
      <c r="AD223" s="98">
        <f t="shared" si="1343"/>
        <v>9.860870548716888E-2</v>
      </c>
      <c r="AE223" s="98">
        <f t="shared" si="1343"/>
        <v>0.22935680870193037</v>
      </c>
      <c r="AF223" s="98">
        <f t="shared" si="1343"/>
        <v>0.36648745015752804</v>
      </c>
      <c r="AG223" s="98">
        <f t="shared" si="1343"/>
        <v>0.50958822030447537</v>
      </c>
      <c r="AH223" s="98">
        <f t="shared" si="1343"/>
        <v>0.65827824685351977</v>
      </c>
      <c r="AI223" s="98">
        <f t="shared" si="1343"/>
        <v>0.81220594363433951</v>
      </c>
      <c r="AJ223" s="98">
        <f t="shared" si="1343"/>
        <v>0.97104676032273796</v>
      </c>
      <c r="AK223" s="98">
        <f t="shared" si="1343"/>
        <v>1.1345010072671076</v>
      </c>
      <c r="AL223" s="98">
        <f t="shared" si="1343"/>
        <v>1.302291796962022</v>
      </c>
      <c r="AM223" s="98">
        <f t="shared" si="1343"/>
        <v>1.4741631229579202</v>
      </c>
      <c r="AN223" s="98">
        <f t="shared" si="1343"/>
        <v>0.60360235424404729</v>
      </c>
      <c r="AO223" s="98">
        <f t="shared" si="1343"/>
        <v>1.5302510013297346</v>
      </c>
      <c r="AP223" s="98">
        <f t="shared" si="1343"/>
        <v>-1.0883428935387698</v>
      </c>
      <c r="AQ223" s="98">
        <f t="shared" si="1343"/>
        <v>2.6136554686643629</v>
      </c>
      <c r="AR223" s="98">
        <f t="shared" si="1343"/>
        <v>6.8343396188186481E-2</v>
      </c>
      <c r="AS223" s="98">
        <f t="shared" si="1343"/>
        <v>-2.4425195183899504</v>
      </c>
      <c r="AT223" s="98">
        <f t="shared" si="1343"/>
        <v>1.3629230775270766</v>
      </c>
      <c r="AU223" s="98">
        <f t="shared" si="1343"/>
        <v>-1.0829423080471416</v>
      </c>
      <c r="AV223" s="98">
        <f t="shared" si="1343"/>
        <v>2.7860196045743875</v>
      </c>
      <c r="AW223" s="98">
        <f t="shared" si="1343"/>
        <v>0.40065754502141132</v>
      </c>
      <c r="AX223" s="98">
        <f t="shared" si="1343"/>
        <v>-1.9561734858911517</v>
      </c>
      <c r="AY223" s="98">
        <f t="shared" si="1343"/>
        <v>1.9977032676605293</v>
      </c>
      <c r="AZ223" s="98">
        <f t="shared" si="1343"/>
        <v>-0.30505274105270969</v>
      </c>
      <c r="BA223" s="98">
        <f t="shared" si="1343"/>
        <v>-2.5808196112273887</v>
      </c>
      <c r="BB223" s="98">
        <f t="shared" si="1343"/>
        <v>1.4512105627452905</v>
      </c>
      <c r="BC223" s="98">
        <f t="shared" si="1343"/>
        <v>-0.77740952581340184</v>
      </c>
      <c r="BD223" s="98">
        <f t="shared" si="1343"/>
        <v>-2.983114870599525</v>
      </c>
      <c r="BE223" s="98">
        <f t="shared" si="1343"/>
        <v>1.116446804019023</v>
      </c>
      <c r="BF223" s="98"/>
      <c r="BG223" s="98"/>
      <c r="BH223" s="98"/>
      <c r="BI223" s="98"/>
      <c r="BJ223" s="98"/>
      <c r="BK223" s="98"/>
      <c r="BL223" s="98"/>
      <c r="BM223" s="98"/>
      <c r="BN223" s="98"/>
      <c r="BO223" s="98"/>
      <c r="BP223" s="98"/>
      <c r="BQ223" s="98"/>
      <c r="BR223" s="98"/>
      <c r="BS223" s="98"/>
      <c r="BT223" s="98"/>
      <c r="BU223" s="98"/>
      <c r="BV223" s="98"/>
      <c r="BW223" s="98"/>
      <c r="BX223" s="98"/>
      <c r="BY223" s="98"/>
      <c r="BZ223" s="98"/>
      <c r="CA223" s="98"/>
      <c r="CB223" s="98"/>
      <c r="CC223" s="98"/>
      <c r="CD223" s="98"/>
      <c r="CE223" s="92"/>
      <c r="CF223" s="98"/>
      <c r="CG223" s="92"/>
      <c r="CH223" s="92"/>
      <c r="CI223" s="92"/>
      <c r="CJ223" s="92"/>
      <c r="CK223" s="92"/>
      <c r="CL223" s="92"/>
      <c r="CM223" s="92"/>
      <c r="CN223" s="92"/>
      <c r="CO223" s="92"/>
      <c r="CP223" s="92"/>
      <c r="CQ223" s="92"/>
      <c r="CR223" s="92"/>
      <c r="CS223" s="92"/>
      <c r="CT223" s="92"/>
      <c r="CU223" s="92"/>
      <c r="CV223" s="92"/>
      <c r="CW223" s="92"/>
      <c r="CX223" s="92"/>
      <c r="CY223" s="92"/>
      <c r="CZ223" s="92"/>
      <c r="DA223" s="92"/>
      <c r="DB223" s="92"/>
      <c r="DC223" s="92"/>
      <c r="DD223" s="92"/>
      <c r="DE223" s="92"/>
      <c r="DF223" s="92"/>
      <c r="DG223" s="92"/>
      <c r="DH223" s="92"/>
      <c r="DI223" s="92"/>
      <c r="DJ223" s="92"/>
      <c r="DK223" s="92"/>
      <c r="DL223" s="92"/>
      <c r="DM223" s="92"/>
      <c r="DN223" s="92"/>
      <c r="DO223" s="92"/>
      <c r="DP223" s="92"/>
      <c r="DQ223" s="92"/>
      <c r="DR223" s="92"/>
      <c r="DS223" s="92"/>
      <c r="DT223" s="92"/>
      <c r="DU223" s="92"/>
      <c r="DV223" s="92"/>
      <c r="DW223" s="92"/>
      <c r="DX223" s="92"/>
      <c r="DY223" s="92"/>
      <c r="DZ223" s="92"/>
      <c r="EA223" s="92"/>
      <c r="EB223" s="92"/>
      <c r="EC223" s="92"/>
      <c r="ED223" s="92"/>
      <c r="EE223" s="92"/>
      <c r="EF223" s="92"/>
      <c r="EG223" s="92"/>
      <c r="EH223" s="92"/>
      <c r="EI223" s="92"/>
      <c r="EJ223" s="92"/>
      <c r="EK223" s="92"/>
      <c r="EL223" s="92"/>
      <c r="EM223" s="92"/>
      <c r="EN223" s="92"/>
      <c r="EO223" s="92"/>
      <c r="EP223" s="92"/>
      <c r="EU223" s="94"/>
      <c r="EV223" s="94"/>
      <c r="EW223" s="94"/>
      <c r="EX223" s="94">
        <v>25</v>
      </c>
      <c r="EY223" s="99">
        <f t="shared" ref="EY223:GZ223" si="1344">ATAN2(EY162*COS(EY222) +  HW193*COS(EY62),EY162*SIN(EY222) +  HW193*SIN(EY62))</f>
        <v>0.61069517447105082</v>
      </c>
      <c r="EZ223" s="99">
        <f t="shared" si="1344"/>
        <v>0.25808126193155118</v>
      </c>
      <c r="FA223" s="99">
        <f t="shared" si="1344"/>
        <v>-1.833058147145203</v>
      </c>
      <c r="FB223" s="99">
        <f t="shared" si="1344"/>
        <v>-3.1241603873599817</v>
      </c>
      <c r="FC223" s="99">
        <f t="shared" si="1344"/>
        <v>2.1988013663306902</v>
      </c>
      <c r="FD223" s="99">
        <f t="shared" si="1344"/>
        <v>1.5044638186017609</v>
      </c>
      <c r="FE223" s="99">
        <f t="shared" si="1344"/>
        <v>0.49304140091255011</v>
      </c>
      <c r="FF223" s="99">
        <f t="shared" si="1344"/>
        <v>-0.21114187679989924</v>
      </c>
      <c r="FG223" s="99">
        <f t="shared" si="1344"/>
        <v>-0.52811580141294046</v>
      </c>
      <c r="FH223" s="99">
        <f t="shared" si="1344"/>
        <v>-0.82545440096869782</v>
      </c>
      <c r="FI223" s="99">
        <f t="shared" si="1344"/>
        <v>-1.1969680892358145</v>
      </c>
      <c r="FJ223" s="99">
        <f t="shared" si="1344"/>
        <v>-1.5669481706667479</v>
      </c>
      <c r="FK223" s="99">
        <f t="shared" si="1344"/>
        <v>-1.8782938660161077</v>
      </c>
      <c r="FL223" s="99">
        <f t="shared" si="1344"/>
        <v>-2.1190185745971899</v>
      </c>
      <c r="FM223" s="99">
        <f t="shared" si="1344"/>
        <v>-2.2893604245905932</v>
      </c>
      <c r="FN223" s="99">
        <f t="shared" si="1344"/>
        <v>-2.3854703883199786</v>
      </c>
      <c r="FO223" s="99">
        <f t="shared" si="1344"/>
        <v>-2.422641491997636</v>
      </c>
      <c r="FP223" s="99">
        <f t="shared" si="1344"/>
        <v>-2.409507734156052</v>
      </c>
      <c r="FQ223" s="99">
        <f t="shared" si="1344"/>
        <v>-2.409507734156052</v>
      </c>
      <c r="FR223" s="99">
        <f t="shared" si="1344"/>
        <v>-2.0127102514652546</v>
      </c>
      <c r="FS223" s="99">
        <f t="shared" si="1344"/>
        <v>-1.7814340387698278</v>
      </c>
      <c r="FT223" s="99">
        <f t="shared" si="1344"/>
        <v>-1.5379013961787276</v>
      </c>
      <c r="FU223" s="99">
        <f t="shared" si="1344"/>
        <v>-1.2861226132042833</v>
      </c>
      <c r="FV223" s="99">
        <f t="shared" si="1344"/>
        <v>-1.0278899359157485</v>
      </c>
      <c r="FW223" s="99">
        <f t="shared" si="1344"/>
        <v>-0.76359702265589413</v>
      </c>
      <c r="FX223" s="99">
        <f t="shared" si="1344"/>
        <v>-0.49295562582224156</v>
      </c>
      <c r="FY223" s="99">
        <f t="shared" si="1344"/>
        <v>-0.21810506097071727</v>
      </c>
      <c r="FZ223" s="99">
        <f t="shared" si="1344"/>
        <v>6.6886293154707469E-2</v>
      </c>
      <c r="GA223" s="99">
        <f t="shared" si="1344"/>
        <v>0.35958623422882524</v>
      </c>
      <c r="GB223" s="99">
        <f t="shared" si="1344"/>
        <v>0.66020896376954363</v>
      </c>
      <c r="GC223" s="99">
        <f t="shared" si="1344"/>
        <v>0.96976189297874982</v>
      </c>
      <c r="GD223" s="99">
        <f t="shared" si="1344"/>
        <v>1.2864884566947656</v>
      </c>
      <c r="GE223" s="99">
        <f t="shared" si="1344"/>
        <v>1.6110521232548176</v>
      </c>
      <c r="GF223" s="99">
        <f t="shared" si="1344"/>
        <v>1.9432763352106306</v>
      </c>
      <c r="GG223" s="99">
        <f t="shared" si="1344"/>
        <v>2.2829411360032954</v>
      </c>
      <c r="GH223" s="99">
        <f t="shared" si="1344"/>
        <v>2.6297979817365631</v>
      </c>
      <c r="GI223" s="99">
        <f t="shared" si="1344"/>
        <v>0.89120859529905505</v>
      </c>
      <c r="GJ223" s="99">
        <f t="shared" si="1344"/>
        <v>2.7507228679827582</v>
      </c>
      <c r="GK223" s="99">
        <f t="shared" si="1344"/>
        <v>-2.4833629451876544</v>
      </c>
      <c r="GL223" s="99">
        <f t="shared" si="1344"/>
        <v>-1.3586586127829245</v>
      </c>
      <c r="GM223" s="99">
        <f t="shared" si="1344"/>
        <v>-0.16182677030585277</v>
      </c>
      <c r="GN223" s="99">
        <f t="shared" si="1344"/>
        <v>1.1040070681726908</v>
      </c>
      <c r="GO223" s="99">
        <f t="shared" si="1344"/>
        <v>2.4366087233204787</v>
      </c>
      <c r="GP223" s="99">
        <f t="shared" si="1344"/>
        <v>-2.4534244965838781</v>
      </c>
      <c r="GQ223" s="99">
        <f t="shared" si="1344"/>
        <v>-1.0024191184498596</v>
      </c>
      <c r="GR223" s="99">
        <f t="shared" si="1344"/>
        <v>0.50677216252442259</v>
      </c>
      <c r="GS223" s="99">
        <f t="shared" si="1344"/>
        <v>2.0707140185164485</v>
      </c>
      <c r="GT223" s="99">
        <f t="shared" si="1344"/>
        <v>-2.5949958208711523</v>
      </c>
      <c r="GU223" s="99">
        <f t="shared" si="1344"/>
        <v>-0.92854622612416005</v>
      </c>
      <c r="GV223" s="99">
        <f t="shared" si="1344"/>
        <v>0.7887691331987603</v>
      </c>
      <c r="GW223" s="99">
        <f t="shared" si="1344"/>
        <v>2.5502012250617749</v>
      </c>
      <c r="GX223" s="99">
        <f t="shared" si="1344"/>
        <v>-1.9243811071759944</v>
      </c>
      <c r="GY223" s="99">
        <f t="shared" si="1344"/>
        <v>-7.1762829506767906E-2</v>
      </c>
      <c r="GZ223" s="99">
        <f t="shared" si="1344"/>
        <v>1.8240568398757695</v>
      </c>
      <c r="HA223" s="99"/>
      <c r="HB223" s="99"/>
      <c r="HC223" s="99"/>
      <c r="HD223" s="99"/>
      <c r="HE223" s="99"/>
      <c r="HF223" s="99"/>
      <c r="HG223" s="99"/>
      <c r="HH223" s="99"/>
      <c r="HI223" s="99"/>
      <c r="HJ223" s="99"/>
      <c r="HK223" s="99"/>
      <c r="HL223" s="99"/>
      <c r="HM223" s="99"/>
      <c r="HN223" s="99"/>
      <c r="HO223" s="99"/>
      <c r="HP223" s="99"/>
      <c r="HQ223" s="99"/>
      <c r="HR223" s="99"/>
      <c r="HS223" s="99"/>
      <c r="HT223" s="99"/>
      <c r="HU223" s="99"/>
      <c r="HV223" s="99"/>
      <c r="HW223" s="99"/>
      <c r="HX223" s="99"/>
      <c r="HY223" s="99"/>
      <c r="HZ223" s="99"/>
      <c r="IA223" s="99"/>
      <c r="IB223" s="94"/>
      <c r="IC223" s="99"/>
      <c r="ID223" s="94"/>
      <c r="IE223" s="94"/>
      <c r="IF223" s="94"/>
      <c r="IG223" s="94"/>
      <c r="IH223" s="94"/>
      <c r="II223" s="94"/>
      <c r="IJ223" s="94"/>
      <c r="IK223" s="94"/>
      <c r="IL223" s="94"/>
      <c r="IM223" s="94"/>
      <c r="IN223" s="94"/>
      <c r="IO223" s="94"/>
      <c r="IP223" s="94"/>
      <c r="IQ223" s="94"/>
      <c r="IR223" s="94"/>
      <c r="IS223" s="94"/>
      <c r="IT223" s="94"/>
      <c r="IU223" s="94"/>
      <c r="IV223" s="94"/>
      <c r="IW223" s="94"/>
      <c r="IX223" s="94"/>
      <c r="IY223" s="94"/>
      <c r="IZ223" s="94"/>
      <c r="JA223" s="94"/>
      <c r="JB223" s="94"/>
      <c r="JC223" s="94"/>
      <c r="JD223" s="94"/>
      <c r="JE223" s="94"/>
      <c r="JF223" s="94"/>
      <c r="JG223" s="94"/>
      <c r="JH223" s="94"/>
      <c r="JI223" s="94"/>
      <c r="JJ223" s="94"/>
      <c r="JK223" s="94"/>
      <c r="JL223" s="94"/>
      <c r="JM223" s="94"/>
      <c r="JN223" s="94"/>
      <c r="JO223" s="94"/>
      <c r="JP223" s="94"/>
      <c r="JQ223" s="94"/>
      <c r="JR223" s="94"/>
      <c r="JS223" s="94"/>
      <c r="JT223" s="94"/>
      <c r="JU223" s="94"/>
      <c r="JV223" s="94"/>
      <c r="JW223" s="94"/>
      <c r="JX223" s="94"/>
      <c r="JY223" s="94"/>
      <c r="JZ223" s="94"/>
      <c r="KA223" s="94"/>
      <c r="KH223" s="96">
        <v>25</v>
      </c>
      <c r="KI223" s="100">
        <f t="shared" ref="KI223:MJ223" si="1345">ATAN2(KI162*COS(KI222) +  NG193*COS(KI62),KI162*SIN(KI222) +  NG193*SIN(KI62))</f>
        <v>-0.79454569065810743</v>
      </c>
      <c r="KJ223" s="100">
        <f t="shared" si="1345"/>
        <v>1.8373573903304147E-2</v>
      </c>
      <c r="KK223" s="100">
        <f t="shared" si="1345"/>
        <v>2.6798825425663551</v>
      </c>
      <c r="KL223" s="100">
        <f t="shared" si="1345"/>
        <v>-0.53946220077382023</v>
      </c>
      <c r="KM223" s="100">
        <f t="shared" si="1345"/>
        <v>-2.9664883455970812</v>
      </c>
      <c r="KN223" s="100">
        <f t="shared" si="1345"/>
        <v>1.5781345338986181</v>
      </c>
      <c r="KO223" s="100">
        <f t="shared" si="1345"/>
        <v>0.49208884534784486</v>
      </c>
      <c r="KP223" s="100">
        <f t="shared" si="1345"/>
        <v>-1.008557860236712</v>
      </c>
      <c r="KQ223" s="100">
        <f t="shared" si="1345"/>
        <v>-1.7942019028387153</v>
      </c>
      <c r="KR223" s="100">
        <f t="shared" si="1345"/>
        <v>-2.8019652395907433</v>
      </c>
      <c r="KS223" s="100">
        <f t="shared" si="1345"/>
        <v>2.6274185444776155</v>
      </c>
      <c r="KT223" s="100">
        <f t="shared" si="1345"/>
        <v>2.1882913205128056</v>
      </c>
      <c r="KU223" s="100">
        <f t="shared" si="1345"/>
        <v>1.8298334833528993</v>
      </c>
      <c r="KV223" s="100">
        <f t="shared" si="1345"/>
        <v>1.4232989824080524</v>
      </c>
      <c r="KW223" s="100">
        <f t="shared" si="1345"/>
        <v>1.0903131624813951</v>
      </c>
      <c r="KX223" s="100">
        <f t="shared" si="1345"/>
        <v>0.87051754897388933</v>
      </c>
      <c r="KY223" s="100">
        <f t="shared" si="1345"/>
        <v>0.85431423319867572</v>
      </c>
      <c r="KZ223" s="100">
        <f t="shared" si="1345"/>
        <v>0.90086262110260651</v>
      </c>
      <c r="LA223" s="100">
        <f t="shared" si="1345"/>
        <v>0.90086262110260651</v>
      </c>
      <c r="LB223" s="100">
        <f t="shared" si="1345"/>
        <v>1.6633590867206016</v>
      </c>
      <c r="LC223" s="100">
        <f t="shared" si="1345"/>
        <v>2.0449462491567005</v>
      </c>
      <c r="LD223" s="100">
        <f t="shared" si="1345"/>
        <v>2.4296313774670155</v>
      </c>
      <c r="LE223" s="100">
        <f t="shared" si="1345"/>
        <v>2.8279198355868571</v>
      </c>
      <c r="LF223" s="100">
        <f t="shared" si="1345"/>
        <v>-3.0354875191621713</v>
      </c>
      <c r="LG223" s="100">
        <f t="shared" si="1345"/>
        <v>-2.5892866519111659</v>
      </c>
      <c r="LH223" s="100">
        <f t="shared" si="1345"/>
        <v>-2.1138185862210022</v>
      </c>
      <c r="LI223" s="100">
        <f t="shared" si="1345"/>
        <v>-1.5978672384159451</v>
      </c>
      <c r="LJ223" s="100">
        <f t="shared" si="1345"/>
        <v>-1.05988613743184</v>
      </c>
      <c r="LK223" s="100">
        <f t="shared" si="1345"/>
        <v>-0.49051112333188307</v>
      </c>
      <c r="LL223" s="100">
        <f t="shared" si="1345"/>
        <v>0.11017679957407379</v>
      </c>
      <c r="LM223" s="100">
        <f t="shared" si="1345"/>
        <v>0.73954661275793043</v>
      </c>
      <c r="LN223" s="100">
        <f t="shared" si="1345"/>
        <v>1.4015859147237073</v>
      </c>
      <c r="LO223" s="100">
        <f t="shared" si="1345"/>
        <v>2.0925692627904087</v>
      </c>
      <c r="LP223" s="100">
        <f t="shared" si="1345"/>
        <v>2.8106584487699915</v>
      </c>
      <c r="LQ223" s="100">
        <f t="shared" si="1345"/>
        <v>-2.7298074761623088</v>
      </c>
      <c r="LR223" s="100">
        <f t="shared" si="1345"/>
        <v>-1.9655236207706626</v>
      </c>
      <c r="LS223" s="100">
        <f t="shared" si="1345"/>
        <v>1.2960673535333922</v>
      </c>
      <c r="LT223" s="100">
        <f t="shared" si="1345"/>
        <v>-0.98338358464285569</v>
      </c>
      <c r="LU223" s="100">
        <f t="shared" si="1345"/>
        <v>1.1649359850544503</v>
      </c>
      <c r="LV223" s="100">
        <f t="shared" si="1345"/>
        <v>-2.8597013030169047</v>
      </c>
      <c r="LW223" s="100">
        <f t="shared" si="1345"/>
        <v>-0.48898158172779144</v>
      </c>
      <c r="LX223" s="100">
        <f t="shared" si="1345"/>
        <v>1.9949899233685879</v>
      </c>
      <c r="LY223" s="100">
        <f t="shared" si="1345"/>
        <v>-1.6838849618323175</v>
      </c>
      <c r="LZ223" s="100">
        <f t="shared" si="1345"/>
        <v>1.0328119844219825</v>
      </c>
      <c r="MA223" s="100">
        <f t="shared" si="1345"/>
        <v>-2.4113023962263114</v>
      </c>
      <c r="MB223" s="100">
        <f t="shared" si="1345"/>
        <v>0.54515321813965745</v>
      </c>
      <c r="MC223" s="100">
        <f t="shared" si="1345"/>
        <v>-2.6747189613189661</v>
      </c>
      <c r="MD223" s="100">
        <f t="shared" si="1345"/>
        <v>0.50243583980404127</v>
      </c>
      <c r="ME223" s="100">
        <f t="shared" si="1345"/>
        <v>-2.4988339863667979</v>
      </c>
      <c r="MF223" s="100">
        <f t="shared" si="1345"/>
        <v>0.88271048969672683</v>
      </c>
      <c r="MG223" s="100">
        <f t="shared" si="1345"/>
        <v>-1.9050812712517133</v>
      </c>
      <c r="MH223" s="100">
        <f t="shared" si="1345"/>
        <v>1.6863340551412704</v>
      </c>
      <c r="MI223" s="100">
        <f t="shared" si="1345"/>
        <v>-0.92332180303415434</v>
      </c>
      <c r="MJ223" s="100">
        <f t="shared" si="1345"/>
        <v>2.8529338032913745</v>
      </c>
      <c r="MK223" s="100"/>
      <c r="ML223" s="100"/>
      <c r="MM223" s="100"/>
      <c r="MN223" s="100"/>
      <c r="MO223" s="100"/>
      <c r="MP223" s="100"/>
      <c r="MQ223" s="100"/>
      <c r="MR223" s="100"/>
      <c r="MS223" s="100"/>
      <c r="MT223" s="100"/>
      <c r="MU223" s="100"/>
      <c r="MV223" s="100"/>
      <c r="MW223" s="100"/>
      <c r="MX223" s="100"/>
      <c r="MY223" s="100"/>
      <c r="MZ223" s="100"/>
      <c r="NA223" s="100"/>
      <c r="NB223" s="100"/>
      <c r="NC223" s="100"/>
      <c r="ND223" s="100"/>
      <c r="NE223" s="100"/>
      <c r="NF223" s="100"/>
      <c r="NG223" s="100"/>
      <c r="NH223" s="100"/>
      <c r="NI223" s="100"/>
      <c r="NJ223" s="100"/>
      <c r="NK223" s="100"/>
      <c r="NM223" s="100"/>
    </row>
    <row r="224" spans="1:377" x14ac:dyDescent="0.2">
      <c r="A224" s="92"/>
      <c r="B224" s="92"/>
      <c r="C224" s="92">
        <v>26</v>
      </c>
      <c r="D224" s="98">
        <f t="shared" ref="D224:BE224" si="1346">ATAN2(D163*COS(D223) +  BZ194*COS(D63),D163*SIN(D223) +  BZ194*SIN(D63))</f>
        <v>-0.12115037605186023</v>
      </c>
      <c r="E224" s="98">
        <f t="shared" si="1346"/>
        <v>-2.727124657254556</v>
      </c>
      <c r="F224" s="98">
        <f t="shared" si="1346"/>
        <v>-0.12615405034260377</v>
      </c>
      <c r="G224" s="98">
        <f t="shared" si="1346"/>
        <v>2.5661681260231397</v>
      </c>
      <c r="H224" s="98">
        <f t="shared" si="1346"/>
        <v>-1.4366224628438926</v>
      </c>
      <c r="I224" s="98">
        <f t="shared" si="1346"/>
        <v>0.99411258404785219</v>
      </c>
      <c r="J224" s="98">
        <f t="shared" si="1346"/>
        <v>-2.6900863610293926</v>
      </c>
      <c r="K224" s="98">
        <f t="shared" si="1346"/>
        <v>9.8225448369115009E-2</v>
      </c>
      <c r="L224" s="98">
        <f t="shared" si="1346"/>
        <v>3.0588904724969801</v>
      </c>
      <c r="M224" s="98">
        <f t="shared" si="1346"/>
        <v>-0.17023082728699293</v>
      </c>
      <c r="N224" s="98">
        <f t="shared" si="1346"/>
        <v>2.9040646613178138</v>
      </c>
      <c r="O224" s="98">
        <f t="shared" si="1346"/>
        <v>-0.31413431952613607</v>
      </c>
      <c r="P224" s="98">
        <f t="shared" si="1346"/>
        <v>2.7441774823182317</v>
      </c>
      <c r="Q224" s="98">
        <f t="shared" si="1346"/>
        <v>-0.47793234376320415</v>
      </c>
      <c r="R224" s="98">
        <f t="shared" si="1346"/>
        <v>2.5928093658851479</v>
      </c>
      <c r="S224" s="98">
        <f t="shared" si="1346"/>
        <v>-0.60631314503705314</v>
      </c>
      <c r="T224" s="98">
        <f t="shared" si="1346"/>
        <v>2.4925371420418436</v>
      </c>
      <c r="U224" s="98">
        <f t="shared" si="1346"/>
        <v>-0.67679739551139251</v>
      </c>
      <c r="V224" s="98">
        <f t="shared" si="1346"/>
        <v>-0.67679739551139251</v>
      </c>
      <c r="W224" s="98">
        <f t="shared" si="1346"/>
        <v>-0.57062143353829609</v>
      </c>
      <c r="X224" s="98">
        <f t="shared" si="1346"/>
        <v>-0.50034325617788289</v>
      </c>
      <c r="Y224" s="98">
        <f t="shared" si="1346"/>
        <v>-0.41989972602404363</v>
      </c>
      <c r="Z224" s="98">
        <f t="shared" si="1346"/>
        <v>-0.32991032517216157</v>
      </c>
      <c r="AA224" s="98">
        <f t="shared" si="1346"/>
        <v>-0.23097864096925727</v>
      </c>
      <c r="AB224" s="98">
        <f t="shared" si="1346"/>
        <v>-0.12368125537226442</v>
      </c>
      <c r="AC224" s="98">
        <f t="shared" si="1346"/>
        <v>-8.5621155867795888E-3</v>
      </c>
      <c r="AD224" s="98">
        <f t="shared" si="1346"/>
        <v>0.1138697358688736</v>
      </c>
      <c r="AE224" s="98">
        <f t="shared" si="1346"/>
        <v>0.24314039896595607</v>
      </c>
      <c r="AF224" s="98">
        <f t="shared" si="1346"/>
        <v>0.37881015538115331</v>
      </c>
      <c r="AG224" s="98">
        <f t="shared" si="1346"/>
        <v>0.52047183344646564</v>
      </c>
      <c r="AH224" s="98">
        <f t="shared" si="1346"/>
        <v>0.66774882798698032</v>
      </c>
      <c r="AI224" s="98">
        <f t="shared" si="1346"/>
        <v>0.82029298019509267</v>
      </c>
      <c r="AJ224" s="98">
        <f t="shared" si="1346"/>
        <v>0.97778244350560106</v>
      </c>
      <c r="AK224" s="98">
        <f t="shared" si="1346"/>
        <v>1.1399196107238665</v>
      </c>
      <c r="AL224" s="98">
        <f t="shared" si="1346"/>
        <v>1.3064291451907164</v>
      </c>
      <c r="AM224" s="98">
        <f t="shared" si="1346"/>
        <v>1.4770561380585348</v>
      </c>
      <c r="AN224" s="98">
        <f t="shared" si="1346"/>
        <v>0.59773846500833216</v>
      </c>
      <c r="AO224" s="98">
        <f t="shared" si="1346"/>
        <v>1.5153643153490632</v>
      </c>
      <c r="AP224" s="98">
        <f t="shared" si="1346"/>
        <v>-1.1060070668524946</v>
      </c>
      <c r="AQ224" s="98">
        <f t="shared" si="1346"/>
        <v>2.5930562947431546</v>
      </c>
      <c r="AR224" s="98">
        <f t="shared" si="1346"/>
        <v>4.5550705847780523E-2</v>
      </c>
      <c r="AS224" s="98">
        <f t="shared" si="1346"/>
        <v>-2.4666942636297748</v>
      </c>
      <c r="AT224" s="98">
        <f t="shared" si="1346"/>
        <v>1.3382133025009815</v>
      </c>
      <c r="AU224" s="98">
        <f t="shared" si="1346"/>
        <v>-1.107339256546344</v>
      </c>
      <c r="AV224" s="98">
        <f t="shared" si="1346"/>
        <v>2.7627663454266642</v>
      </c>
      <c r="AW224" s="98">
        <f t="shared" si="1346"/>
        <v>0.37927732960477367</v>
      </c>
      <c r="AX224" s="98">
        <f t="shared" si="1346"/>
        <v>-1.9750084755344441</v>
      </c>
      <c r="AY224" s="98">
        <f t="shared" si="1346"/>
        <v>1.9819880263021075</v>
      </c>
      <c r="AZ224" s="98">
        <f t="shared" si="1346"/>
        <v>-0.31718115926357682</v>
      </c>
      <c r="BA224" s="98">
        <f t="shared" si="1346"/>
        <v>-2.5890490849664189</v>
      </c>
      <c r="BB224" s="98">
        <f t="shared" si="1346"/>
        <v>1.4471370327240221</v>
      </c>
      <c r="BC224" s="98">
        <f t="shared" si="1346"/>
        <v>-0.77715524523996804</v>
      </c>
      <c r="BD224" s="98">
        <f t="shared" si="1346"/>
        <v>-2.9787329740761894</v>
      </c>
      <c r="BE224" s="98">
        <f t="shared" si="1346"/>
        <v>1.1249345003575972</v>
      </c>
      <c r="BF224" s="98"/>
      <c r="BG224" s="98"/>
      <c r="BH224" s="98"/>
      <c r="BI224" s="98"/>
      <c r="BJ224" s="98"/>
      <c r="BK224" s="98"/>
      <c r="BL224" s="98"/>
      <c r="BM224" s="98"/>
      <c r="BN224" s="98"/>
      <c r="BO224" s="98"/>
      <c r="BP224" s="98"/>
      <c r="BQ224" s="98"/>
      <c r="BR224" s="98"/>
      <c r="BS224" s="98"/>
      <c r="BT224" s="98"/>
      <c r="BU224" s="98"/>
      <c r="BV224" s="98"/>
      <c r="BW224" s="98"/>
      <c r="BX224" s="98"/>
      <c r="BY224" s="98"/>
      <c r="BZ224" s="98"/>
      <c r="CA224" s="98"/>
      <c r="CB224" s="98"/>
      <c r="CC224" s="98"/>
      <c r="CD224" s="98"/>
      <c r="CE224" s="92"/>
      <c r="CF224" s="98"/>
      <c r="CG224" s="92"/>
      <c r="CH224" s="92"/>
      <c r="CI224" s="92"/>
      <c r="CJ224" s="92"/>
      <c r="CK224" s="92"/>
      <c r="CL224" s="92"/>
      <c r="CM224" s="92"/>
      <c r="CN224" s="92"/>
      <c r="CO224" s="92"/>
      <c r="CP224" s="92"/>
      <c r="CQ224" s="92"/>
      <c r="CR224" s="92"/>
      <c r="CS224" s="92"/>
      <c r="CT224" s="92"/>
      <c r="CU224" s="92"/>
      <c r="CV224" s="92"/>
      <c r="CW224" s="92"/>
      <c r="CX224" s="92"/>
      <c r="CY224" s="92"/>
      <c r="CZ224" s="92"/>
      <c r="DA224" s="92"/>
      <c r="DB224" s="92"/>
      <c r="DC224" s="92"/>
      <c r="DD224" s="92"/>
      <c r="DE224" s="92"/>
      <c r="DF224" s="92"/>
      <c r="DG224" s="92"/>
      <c r="DH224" s="92"/>
      <c r="DI224" s="92"/>
      <c r="DJ224" s="92"/>
      <c r="DK224" s="92"/>
      <c r="DL224" s="92"/>
      <c r="DM224" s="92"/>
      <c r="DN224" s="92"/>
      <c r="DO224" s="92"/>
      <c r="DP224" s="92"/>
      <c r="DQ224" s="92"/>
      <c r="DR224" s="92"/>
      <c r="DS224" s="92"/>
      <c r="DT224" s="92"/>
      <c r="DU224" s="92"/>
      <c r="DV224" s="92"/>
      <c r="DW224" s="92"/>
      <c r="DX224" s="92"/>
      <c r="DY224" s="92"/>
      <c r="DZ224" s="92"/>
      <c r="EA224" s="92"/>
      <c r="EB224" s="92"/>
      <c r="EC224" s="92"/>
      <c r="ED224" s="92"/>
      <c r="EE224" s="92"/>
      <c r="EF224" s="92"/>
      <c r="EG224" s="92"/>
      <c r="EH224" s="92"/>
      <c r="EI224" s="92"/>
      <c r="EJ224" s="92"/>
      <c r="EK224" s="92"/>
      <c r="EL224" s="92"/>
      <c r="EM224" s="92"/>
      <c r="EN224" s="92"/>
      <c r="EO224" s="92"/>
      <c r="EP224" s="92"/>
      <c r="EU224" s="94"/>
      <c r="EV224" s="94"/>
      <c r="EW224" s="94"/>
      <c r="EX224" s="94">
        <v>26</v>
      </c>
      <c r="EY224" s="99">
        <f t="shared" ref="EY224:GZ224" si="1347">ATAN2(EY163*COS(EY223) +  HW194*COS(EY63),EY163*SIN(EY223) +  HW194*SIN(EY63))</f>
        <v>0.21100602575743724</v>
      </c>
      <c r="EZ224" s="99">
        <f t="shared" si="1347"/>
        <v>0.20629974916754595</v>
      </c>
      <c r="FA224" s="99">
        <f t="shared" si="1347"/>
        <v>-1.7927509587556192</v>
      </c>
      <c r="FB224" s="99">
        <f t="shared" si="1347"/>
        <v>-3.0789263350349132</v>
      </c>
      <c r="FC224" s="99">
        <f t="shared" si="1347"/>
        <v>2.267141621345321</v>
      </c>
      <c r="FD224" s="99">
        <f t="shared" si="1347"/>
        <v>1.5518245518839791</v>
      </c>
      <c r="FE224" s="99">
        <f t="shared" si="1347"/>
        <v>0.56006995961852568</v>
      </c>
      <c r="FF224" s="99">
        <f t="shared" si="1347"/>
        <v>-0.13137608091030092</v>
      </c>
      <c r="FG224" s="99">
        <f t="shared" si="1347"/>
        <v>-0.45391009732258858</v>
      </c>
      <c r="FH224" s="99">
        <f t="shared" si="1347"/>
        <v>-0.76798528670840271</v>
      </c>
      <c r="FI224" s="99">
        <f t="shared" si="1347"/>
        <v>-1.1573071511101118</v>
      </c>
      <c r="FJ224" s="99">
        <f t="shared" si="1347"/>
        <v>-1.5432067980623136</v>
      </c>
      <c r="FK224" s="99">
        <f t="shared" si="1347"/>
        <v>-1.8694956868121115</v>
      </c>
      <c r="FL224" s="99">
        <f t="shared" si="1347"/>
        <v>-2.1240352052451206</v>
      </c>
      <c r="FM224" s="99">
        <f t="shared" si="1347"/>
        <v>-2.3067572989724687</v>
      </c>
      <c r="FN224" s="99">
        <f t="shared" si="1347"/>
        <v>-2.4132701270856343</v>
      </c>
      <c r="FO224" s="99">
        <f t="shared" si="1347"/>
        <v>-2.4594044758515272</v>
      </c>
      <c r="FP224" s="99">
        <f t="shared" si="1347"/>
        <v>-2.4525789966741631</v>
      </c>
      <c r="FQ224" s="99">
        <f t="shared" si="1347"/>
        <v>-2.4525789966741631</v>
      </c>
      <c r="FR224" s="99">
        <f t="shared" si="1347"/>
        <v>-2.0583532447198598</v>
      </c>
      <c r="FS224" s="99">
        <f t="shared" si="1347"/>
        <v>-1.8272250557767311</v>
      </c>
      <c r="FT224" s="99">
        <f t="shared" si="1347"/>
        <v>-1.5826088366981181</v>
      </c>
      <c r="FU224" s="99">
        <f t="shared" si="1347"/>
        <v>-1.3288004942992104</v>
      </c>
      <c r="FV224" s="99">
        <f t="shared" si="1347"/>
        <v>-1.0678443388176946</v>
      </c>
      <c r="FW224" s="99">
        <f t="shared" si="1347"/>
        <v>-0.80033896377021874</v>
      </c>
      <c r="FX224" s="99">
        <f t="shared" si="1347"/>
        <v>-0.52615798901470789</v>
      </c>
      <c r="FY224" s="99">
        <f t="shared" si="1347"/>
        <v>-0.24750322395910604</v>
      </c>
      <c r="FZ224" s="99">
        <f t="shared" si="1347"/>
        <v>4.1331893161440751E-2</v>
      </c>
      <c r="GA224" s="99">
        <f t="shared" si="1347"/>
        <v>0.33788870237721236</v>
      </c>
      <c r="GB224" s="99">
        <f t="shared" si="1347"/>
        <v>0.64231815004496284</v>
      </c>
      <c r="GC224" s="99">
        <f t="shared" si="1347"/>
        <v>0.95557527680662591</v>
      </c>
      <c r="GD224" s="99">
        <f t="shared" si="1347"/>
        <v>1.2758612640482689</v>
      </c>
      <c r="GE224" s="99">
        <f t="shared" si="1347"/>
        <v>1.6038218600191954</v>
      </c>
      <c r="GF224" s="99">
        <f t="shared" si="1347"/>
        <v>1.9392610011491023</v>
      </c>
      <c r="GG224" s="99">
        <f t="shared" si="1347"/>
        <v>2.281945859501207</v>
      </c>
      <c r="GH224" s="99">
        <f t="shared" si="1347"/>
        <v>2.6316204248694346</v>
      </c>
      <c r="GI224" s="99">
        <f t="shared" si="1347"/>
        <v>0.90905220099348893</v>
      </c>
      <c r="GJ224" s="99">
        <f t="shared" si="1347"/>
        <v>2.7740935545760301</v>
      </c>
      <c r="GK224" s="99">
        <f t="shared" si="1347"/>
        <v>-2.4637859105909308</v>
      </c>
      <c r="GL224" s="99">
        <f t="shared" si="1347"/>
        <v>-1.3443204848144346</v>
      </c>
      <c r="GM224" s="99">
        <f t="shared" si="1347"/>
        <v>-0.15480305722115295</v>
      </c>
      <c r="GN224" s="99">
        <f t="shared" si="1347"/>
        <v>1.1026482922206551</v>
      </c>
      <c r="GO224" s="99">
        <f t="shared" si="1347"/>
        <v>2.4268476937136247</v>
      </c>
      <c r="GP224" s="99">
        <f t="shared" si="1347"/>
        <v>-2.4705895218181757</v>
      </c>
      <c r="GQ224" s="99">
        <f t="shared" si="1347"/>
        <v>-1.0250809722202876</v>
      </c>
      <c r="GR224" s="99">
        <f t="shared" si="1347"/>
        <v>0.48128836533623492</v>
      </c>
      <c r="GS224" s="99">
        <f t="shared" si="1347"/>
        <v>2.0454929376048447</v>
      </c>
      <c r="GT224" s="99">
        <f t="shared" si="1347"/>
        <v>-2.6170021154341252</v>
      </c>
      <c r="GU224" s="99">
        <f t="shared" si="1347"/>
        <v>-0.94448877360418459</v>
      </c>
      <c r="GV224" s="99">
        <f t="shared" si="1347"/>
        <v>0.78108316012102819</v>
      </c>
      <c r="GW224" s="99">
        <f t="shared" si="1347"/>
        <v>2.5522710980846797</v>
      </c>
      <c r="GX224" s="99">
        <f t="shared" si="1347"/>
        <v>-1.912035365821956</v>
      </c>
      <c r="GY224" s="99">
        <f t="shared" si="1347"/>
        <v>-5.2315843820235838E-2</v>
      </c>
      <c r="GZ224" s="99">
        <f t="shared" si="1347"/>
        <v>1.8510378645266354</v>
      </c>
      <c r="HA224" s="99"/>
      <c r="HB224" s="99"/>
      <c r="HC224" s="99"/>
      <c r="HD224" s="99"/>
      <c r="HE224" s="99"/>
      <c r="HF224" s="99"/>
      <c r="HG224" s="99"/>
      <c r="HH224" s="99"/>
      <c r="HI224" s="99"/>
      <c r="HJ224" s="99"/>
      <c r="HK224" s="99"/>
      <c r="HL224" s="99"/>
      <c r="HM224" s="99"/>
      <c r="HN224" s="99"/>
      <c r="HO224" s="99"/>
      <c r="HP224" s="99"/>
      <c r="HQ224" s="99"/>
      <c r="HR224" s="99"/>
      <c r="HS224" s="99"/>
      <c r="HT224" s="99"/>
      <c r="HU224" s="99"/>
      <c r="HV224" s="99"/>
      <c r="HW224" s="99"/>
      <c r="HX224" s="99"/>
      <c r="HY224" s="99"/>
      <c r="HZ224" s="99"/>
      <c r="IA224" s="99"/>
      <c r="IB224" s="94"/>
      <c r="IC224" s="99"/>
      <c r="ID224" s="94"/>
      <c r="IE224" s="94"/>
      <c r="IF224" s="94"/>
      <c r="IG224" s="94"/>
      <c r="IH224" s="94"/>
      <c r="II224" s="94"/>
      <c r="IJ224" s="94"/>
      <c r="IK224" s="94"/>
      <c r="IL224" s="94"/>
      <c r="IM224" s="94"/>
      <c r="IN224" s="94"/>
      <c r="IO224" s="94"/>
      <c r="IP224" s="94"/>
      <c r="IQ224" s="94"/>
      <c r="IR224" s="94"/>
      <c r="IS224" s="94"/>
      <c r="IT224" s="94"/>
      <c r="IU224" s="94"/>
      <c r="IV224" s="94"/>
      <c r="IW224" s="94"/>
      <c r="IX224" s="94"/>
      <c r="IY224" s="94"/>
      <c r="IZ224" s="94"/>
      <c r="JA224" s="94"/>
      <c r="JB224" s="94"/>
      <c r="JC224" s="94"/>
      <c r="JD224" s="94"/>
      <c r="JE224" s="94"/>
      <c r="JF224" s="94"/>
      <c r="JG224" s="94"/>
      <c r="JH224" s="94"/>
      <c r="JI224" s="94"/>
      <c r="JJ224" s="94"/>
      <c r="JK224" s="94"/>
      <c r="JL224" s="94"/>
      <c r="JM224" s="94"/>
      <c r="JN224" s="94"/>
      <c r="JO224" s="94"/>
      <c r="JP224" s="94"/>
      <c r="JQ224" s="94"/>
      <c r="JR224" s="94"/>
      <c r="JS224" s="94"/>
      <c r="JT224" s="94"/>
      <c r="JU224" s="94"/>
      <c r="JV224" s="94"/>
      <c r="JW224" s="94"/>
      <c r="JX224" s="94"/>
      <c r="JY224" s="94"/>
      <c r="JZ224" s="94"/>
      <c r="KA224" s="94"/>
      <c r="KH224" s="96">
        <v>26</v>
      </c>
      <c r="KI224" s="100">
        <f t="shared" ref="KI224:MJ224" si="1348">ATAN2(KI163*COS(KI223) +  NG194*COS(KI63),KI163*SIN(KI223) +  NG194*SIN(KI63))</f>
        <v>-1.1812154956885563</v>
      </c>
      <c r="KJ224" s="100">
        <f t="shared" si="1348"/>
        <v>-1.9956638216541554E-2</v>
      </c>
      <c r="KK224" s="100">
        <f t="shared" si="1348"/>
        <v>2.7199564329877495</v>
      </c>
      <c r="KL224" s="100">
        <f t="shared" si="1348"/>
        <v>-0.41641367782330219</v>
      </c>
      <c r="KM224" s="100">
        <f t="shared" si="1348"/>
        <v>-2.8318345381264605</v>
      </c>
      <c r="KN224" s="100">
        <f t="shared" si="1348"/>
        <v>1.6429105883200035</v>
      </c>
      <c r="KO224" s="100">
        <f t="shared" si="1348"/>
        <v>0.52273303468021248</v>
      </c>
      <c r="KP224" s="100">
        <f t="shared" si="1348"/>
        <v>-1.0535435821998296</v>
      </c>
      <c r="KQ224" s="100">
        <f t="shared" si="1348"/>
        <v>-1.8516763081266177</v>
      </c>
      <c r="KR224" s="100">
        <f t="shared" si="1348"/>
        <v>-2.852428103294435</v>
      </c>
      <c r="KS224" s="100">
        <f t="shared" si="1348"/>
        <v>2.596249332252099</v>
      </c>
      <c r="KT224" s="100">
        <f t="shared" si="1348"/>
        <v>2.1780802820147369</v>
      </c>
      <c r="KU224" s="100">
        <f t="shared" si="1348"/>
        <v>1.8420416676320026</v>
      </c>
      <c r="KV224" s="100">
        <f t="shared" si="1348"/>
        <v>1.4528306414774765</v>
      </c>
      <c r="KW224" s="100">
        <f t="shared" si="1348"/>
        <v>1.1281612996303949</v>
      </c>
      <c r="KX224" s="100">
        <f t="shared" si="1348"/>
        <v>0.90725470452715207</v>
      </c>
      <c r="KY224" s="100">
        <f t="shared" si="1348"/>
        <v>0.88517166527699431</v>
      </c>
      <c r="KZ224" s="100">
        <f t="shared" si="1348"/>
        <v>0.92088706556380706</v>
      </c>
      <c r="LA224" s="100">
        <f t="shared" si="1348"/>
        <v>0.92088706556380706</v>
      </c>
      <c r="LB224" s="100">
        <f t="shared" si="1348"/>
        <v>1.6608420143461744</v>
      </c>
      <c r="LC224" s="100">
        <f t="shared" si="1348"/>
        <v>2.0331694508759508</v>
      </c>
      <c r="LD224" s="100">
        <f t="shared" si="1348"/>
        <v>2.4106427887564061</v>
      </c>
      <c r="LE224" s="100">
        <f t="shared" si="1348"/>
        <v>2.8043159596212703</v>
      </c>
      <c r="LF224" s="100">
        <f t="shared" si="1348"/>
        <v>-3.0610072606590033</v>
      </c>
      <c r="LG224" s="100">
        <f t="shared" si="1348"/>
        <v>-2.6142244700359138</v>
      </c>
      <c r="LH224" s="100">
        <f t="shared" si="1348"/>
        <v>-2.1360644255820249</v>
      </c>
      <c r="LI224" s="100">
        <f t="shared" si="1348"/>
        <v>-1.6159444521232005</v>
      </c>
      <c r="LJ224" s="100">
        <f t="shared" si="1348"/>
        <v>-1.072593667772388</v>
      </c>
      <c r="LK224" s="100">
        <f t="shared" si="1348"/>
        <v>-0.49714755722732079</v>
      </c>
      <c r="LL224" s="100">
        <f t="shared" si="1348"/>
        <v>0.10989514382475432</v>
      </c>
      <c r="LM224" s="100">
        <f t="shared" si="1348"/>
        <v>0.74559876773007117</v>
      </c>
      <c r="LN224" s="100">
        <f t="shared" si="1348"/>
        <v>1.4135402728274931</v>
      </c>
      <c r="LO224" s="100">
        <f t="shared" si="1348"/>
        <v>2.1098475540937356</v>
      </c>
      <c r="LP224" s="100">
        <f t="shared" si="1348"/>
        <v>2.832531364774832</v>
      </c>
      <c r="LQ224" s="100">
        <f t="shared" si="1348"/>
        <v>-2.7041650454611283</v>
      </c>
      <c r="LR224" s="100">
        <f t="shared" si="1348"/>
        <v>-1.9369832162791734</v>
      </c>
      <c r="LS224" s="100">
        <f t="shared" si="1348"/>
        <v>1.321962309395418</v>
      </c>
      <c r="LT224" s="100">
        <f t="shared" si="1348"/>
        <v>-0.99131398859920483</v>
      </c>
      <c r="LU224" s="100">
        <f t="shared" si="1348"/>
        <v>1.1487784941452477</v>
      </c>
      <c r="LV224" s="100">
        <f t="shared" si="1348"/>
        <v>-2.875909470899741</v>
      </c>
      <c r="LW224" s="100">
        <f t="shared" si="1348"/>
        <v>-0.49651710011491168</v>
      </c>
      <c r="LX224" s="100">
        <f t="shared" si="1348"/>
        <v>2.0003498073267947</v>
      </c>
      <c r="LY224" s="100">
        <f t="shared" si="1348"/>
        <v>-1.6687506544079498</v>
      </c>
      <c r="LZ224" s="100">
        <f t="shared" si="1348"/>
        <v>1.0489632219687537</v>
      </c>
      <c r="MA224" s="100">
        <f t="shared" si="1348"/>
        <v>-2.4041468493574767</v>
      </c>
      <c r="MB224" s="100">
        <f t="shared" si="1348"/>
        <v>0.53872815193948831</v>
      </c>
      <c r="MC224" s="100">
        <f t="shared" si="1348"/>
        <v>-2.6916779227604977</v>
      </c>
      <c r="MD224" s="100">
        <f t="shared" si="1348"/>
        <v>0.48406813506698576</v>
      </c>
      <c r="ME224" s="100">
        <f t="shared" si="1348"/>
        <v>-2.5090041425936813</v>
      </c>
      <c r="MF224" s="100">
        <f t="shared" si="1348"/>
        <v>0.88618043354792553</v>
      </c>
      <c r="MG224" s="100">
        <f t="shared" si="1348"/>
        <v>-1.8890660167871347</v>
      </c>
      <c r="MH224" s="100">
        <f t="shared" si="1348"/>
        <v>1.7086731397482398</v>
      </c>
      <c r="MI224" s="100">
        <f t="shared" si="1348"/>
        <v>-0.90855405416893598</v>
      </c>
      <c r="MJ224" s="100">
        <f t="shared" si="1348"/>
        <v>2.8591196827918917</v>
      </c>
      <c r="MK224" s="100"/>
      <c r="ML224" s="100"/>
      <c r="MM224" s="100"/>
      <c r="MN224" s="100"/>
      <c r="MO224" s="100"/>
      <c r="MP224" s="100"/>
      <c r="MQ224" s="100"/>
      <c r="MR224" s="100"/>
      <c r="MS224" s="100"/>
      <c r="MT224" s="100"/>
      <c r="MU224" s="100"/>
      <c r="MV224" s="100"/>
      <c r="MW224" s="100"/>
      <c r="MX224" s="100"/>
      <c r="MY224" s="100"/>
      <c r="MZ224" s="100"/>
      <c r="NA224" s="100"/>
      <c r="NB224" s="100"/>
      <c r="NC224" s="100"/>
      <c r="ND224" s="100"/>
      <c r="NE224" s="100"/>
      <c r="NF224" s="100"/>
      <c r="NG224" s="100"/>
      <c r="NH224" s="100"/>
      <c r="NI224" s="100"/>
      <c r="NJ224" s="100"/>
      <c r="NK224" s="100"/>
      <c r="NM224" s="100"/>
    </row>
    <row r="225" spans="1:382" ht="17" customHeight="1" x14ac:dyDescent="0.2">
      <c r="A225" s="92"/>
      <c r="B225" s="92"/>
      <c r="C225" s="92">
        <v>27</v>
      </c>
      <c r="D225" s="98">
        <f t="shared" ref="D225:BE225" si="1349">ATAN2(D164*COS(D224) +  BZ195*COS(D64),D164*SIN(D224) +  BZ195*SIN(D64))</f>
        <v>-0.15290013273555797</v>
      </c>
      <c r="E225" s="98">
        <f t="shared" si="1349"/>
        <v>-2.7449057460284467</v>
      </c>
      <c r="F225" s="98">
        <f t="shared" si="1349"/>
        <v>-0.16837262304467984</v>
      </c>
      <c r="G225" s="98">
        <f t="shared" si="1349"/>
        <v>2.5414122434828261</v>
      </c>
      <c r="H225" s="98">
        <f t="shared" si="1349"/>
        <v>-1.4344925435550908</v>
      </c>
      <c r="I225" s="98">
        <f t="shared" si="1349"/>
        <v>1.0102163017544143</v>
      </c>
      <c r="J225" s="98">
        <f t="shared" si="1349"/>
        <v>-2.6643872837980376</v>
      </c>
      <c r="K225" s="98">
        <f t="shared" si="1349"/>
        <v>0.12832042060908452</v>
      </c>
      <c r="L225" s="98">
        <f t="shared" si="1349"/>
        <v>3.0917827246175711</v>
      </c>
      <c r="M225" s="98">
        <f t="shared" si="1349"/>
        <v>-0.13782717322003887</v>
      </c>
      <c r="N225" s="98">
        <f t="shared" si="1349"/>
        <v>2.9340849995467675</v>
      </c>
      <c r="O225" s="98">
        <f t="shared" si="1349"/>
        <v>-0.28683183853895777</v>
      </c>
      <c r="P225" s="98">
        <f t="shared" si="1349"/>
        <v>2.7689625299311023</v>
      </c>
      <c r="Q225" s="98">
        <f t="shared" si="1349"/>
        <v>-0.45545094001610342</v>
      </c>
      <c r="R225" s="98">
        <f t="shared" si="1349"/>
        <v>2.6131282245829128</v>
      </c>
      <c r="S225" s="98">
        <f t="shared" si="1349"/>
        <v>-0.58806484216793309</v>
      </c>
      <c r="T225" s="98">
        <f t="shared" si="1349"/>
        <v>2.5087852033691984</v>
      </c>
      <c r="U225" s="98">
        <f t="shared" si="1349"/>
        <v>-0.66324556364014498</v>
      </c>
      <c r="V225" s="98">
        <f t="shared" si="1349"/>
        <v>-0.66324556364014498</v>
      </c>
      <c r="W225" s="98">
        <f t="shared" si="1349"/>
        <v>-0.56029839964628869</v>
      </c>
      <c r="X225" s="98">
        <f t="shared" si="1349"/>
        <v>-0.49156414740674803</v>
      </c>
      <c r="Y225" s="98">
        <f t="shared" si="1349"/>
        <v>-0.41261521099298026</v>
      </c>
      <c r="Z225" s="98">
        <f t="shared" si="1349"/>
        <v>-0.32406683816471099</v>
      </c>
      <c r="AA225" s="98">
        <f t="shared" si="1349"/>
        <v>-0.22651934964483922</v>
      </c>
      <c r="AB225" s="98">
        <f t="shared" si="1349"/>
        <v>-0.12054700017145699</v>
      </c>
      <c r="AC225" s="98">
        <f t="shared" si="1349"/>
        <v>-6.6922694991031883E-3</v>
      </c>
      <c r="AD225" s="98">
        <f t="shared" si="1349"/>
        <v>0.11453650941721548</v>
      </c>
      <c r="AE225" s="98">
        <f t="shared" si="1349"/>
        <v>0.24266549599263848</v>
      </c>
      <c r="AF225" s="98">
        <f t="shared" si="1349"/>
        <v>0.37725448594685068</v>
      </c>
      <c r="AG225" s="98">
        <f t="shared" si="1349"/>
        <v>0.51789537331154867</v>
      </c>
      <c r="AH225" s="98">
        <f t="shared" si="1349"/>
        <v>0.664210257573152</v>
      </c>
      <c r="AI225" s="98">
        <f t="shared" si="1349"/>
        <v>0.81584940046158594</v>
      </c>
      <c r="AJ225" s="98">
        <f t="shared" si="1349"/>
        <v>0.97248915853232876</v>
      </c>
      <c r="AK225" s="98">
        <f t="shared" si="1349"/>
        <v>1.1338299674187624</v>
      </c>
      <c r="AL225" s="98">
        <f t="shared" si="1349"/>
        <v>1.2995944213791155</v>
      </c>
      <c r="AM225" s="98">
        <f t="shared" si="1349"/>
        <v>1.4695254711342494</v>
      </c>
      <c r="AN225" s="98">
        <f t="shared" si="1349"/>
        <v>0.58603250898348713</v>
      </c>
      <c r="AO225" s="98">
        <f t="shared" si="1349"/>
        <v>1.5011187091584939</v>
      </c>
      <c r="AP225" s="98">
        <f t="shared" si="1349"/>
        <v>-1.1197494820169072</v>
      </c>
      <c r="AQ225" s="98">
        <f t="shared" si="1349"/>
        <v>2.5796144479286403</v>
      </c>
      <c r="AR225" s="98">
        <f t="shared" si="1349"/>
        <v>3.2982977800482198E-2</v>
      </c>
      <c r="AS225" s="98">
        <f t="shared" si="1349"/>
        <v>-2.477869634529037</v>
      </c>
      <c r="AT225" s="98">
        <f t="shared" si="1349"/>
        <v>1.3288747685561166</v>
      </c>
      <c r="AU225" s="98">
        <f t="shared" si="1349"/>
        <v>-1.1144826478996224</v>
      </c>
      <c r="AV225" s="98">
        <f t="shared" si="1349"/>
        <v>2.7580752679101073</v>
      </c>
      <c r="AW225" s="98">
        <f t="shared" si="1349"/>
        <v>0.37721315943657119</v>
      </c>
      <c r="AX225" s="98">
        <f t="shared" si="1349"/>
        <v>-1.9743613326852569</v>
      </c>
      <c r="AY225" s="98">
        <f t="shared" si="1349"/>
        <v>1.9853490659975921</v>
      </c>
      <c r="AZ225" s="98">
        <f t="shared" si="1349"/>
        <v>-0.31117628413818516</v>
      </c>
      <c r="BA225" s="98">
        <f t="shared" si="1349"/>
        <v>-2.5805447509283961</v>
      </c>
      <c r="BB225" s="98">
        <f t="shared" si="1349"/>
        <v>1.4579492676684638</v>
      </c>
      <c r="BC225" s="98">
        <f t="shared" si="1349"/>
        <v>-0.76423213874149742</v>
      </c>
      <c r="BD225" s="98">
        <f t="shared" si="1349"/>
        <v>-2.9649633549043584</v>
      </c>
      <c r="BE225" s="98">
        <f t="shared" si="1349"/>
        <v>1.1401717335513286</v>
      </c>
      <c r="BF225" s="98"/>
      <c r="BG225" s="98"/>
      <c r="BH225" s="98"/>
      <c r="BI225" s="98"/>
      <c r="BJ225" s="98"/>
      <c r="BK225" s="98"/>
      <c r="BL225" s="98"/>
      <c r="BM225" s="98"/>
      <c r="BN225" s="98"/>
      <c r="BO225" s="98"/>
      <c r="BP225" s="98"/>
      <c r="BQ225" s="98"/>
      <c r="BR225" s="98"/>
      <c r="BS225" s="98"/>
      <c r="BT225" s="98"/>
      <c r="BU225" s="98"/>
      <c r="BV225" s="98"/>
      <c r="BW225" s="98"/>
      <c r="BX225" s="98"/>
      <c r="BY225" s="98"/>
      <c r="BZ225" s="98"/>
      <c r="CA225" s="98"/>
      <c r="CB225" s="98"/>
      <c r="CC225" s="98"/>
      <c r="CD225" s="98"/>
      <c r="CE225" s="92"/>
      <c r="CF225" s="98"/>
      <c r="CG225" s="92"/>
      <c r="CH225" s="92"/>
      <c r="CI225" s="92"/>
      <c r="CJ225" s="92"/>
      <c r="CK225" s="92"/>
      <c r="CL225" s="92"/>
      <c r="CM225" s="92"/>
      <c r="CN225" s="92"/>
      <c r="CO225" s="92"/>
      <c r="CP225" s="92"/>
      <c r="CQ225" s="92"/>
      <c r="CR225" s="92"/>
      <c r="CS225" s="92"/>
      <c r="CT225" s="92"/>
      <c r="CU225" s="92"/>
      <c r="CV225" s="92"/>
      <c r="CW225" s="92"/>
      <c r="CX225" s="92"/>
      <c r="CY225" s="92"/>
      <c r="CZ225" s="92"/>
      <c r="DA225" s="92"/>
      <c r="DB225" s="92"/>
      <c r="DC225" s="92"/>
      <c r="DD225" s="92"/>
      <c r="DE225" s="92"/>
      <c r="DF225" s="92"/>
      <c r="DG225" s="92"/>
      <c r="DH225" s="92"/>
      <c r="DI225" s="92"/>
      <c r="DJ225" s="92"/>
      <c r="DK225" s="92"/>
      <c r="DL225" s="92"/>
      <c r="DM225" s="92"/>
      <c r="DN225" s="92"/>
      <c r="DO225" s="92"/>
      <c r="DP225" s="92"/>
      <c r="DQ225" s="92"/>
      <c r="DR225" s="92"/>
      <c r="DS225" s="92"/>
      <c r="DT225" s="92"/>
      <c r="DU225" s="92"/>
      <c r="DV225" s="92"/>
      <c r="DW225" s="92"/>
      <c r="DX225" s="92"/>
      <c r="DY225" s="92"/>
      <c r="DZ225" s="92"/>
      <c r="EA225" s="92"/>
      <c r="EB225" s="92"/>
      <c r="EC225" s="92"/>
      <c r="ED225" s="92"/>
      <c r="EE225" s="92"/>
      <c r="EF225" s="92"/>
      <c r="EG225" s="92"/>
      <c r="EH225" s="92"/>
      <c r="EI225" s="92"/>
      <c r="EJ225" s="92"/>
      <c r="EK225" s="92"/>
      <c r="EL225" s="92"/>
      <c r="EM225" s="92"/>
      <c r="EN225" s="92"/>
      <c r="EO225" s="92"/>
      <c r="EP225" s="92"/>
      <c r="EU225" s="94"/>
      <c r="EV225" s="94"/>
      <c r="EW225" s="94"/>
      <c r="EX225" s="94">
        <v>27</v>
      </c>
      <c r="EY225" s="99">
        <f t="shared" ref="EY225:GZ225" si="1350">ATAN2(EY164*COS(EY224) +  HW195*COS(EY64),EY164*SIN(EY224) +  HW195*SIN(EY64))</f>
        <v>2.4902808187600746E-2</v>
      </c>
      <c r="EZ225" s="99">
        <f t="shared" si="1350"/>
        <v>0.22779205876980377</v>
      </c>
      <c r="FA225" s="99">
        <f t="shared" si="1350"/>
        <v>-1.7090229328182478</v>
      </c>
      <c r="FB225" s="99">
        <f t="shared" si="1350"/>
        <v>-3.0155859270964673</v>
      </c>
      <c r="FC225" s="99">
        <f t="shared" si="1350"/>
        <v>2.348436393736284</v>
      </c>
      <c r="FD225" s="99">
        <f t="shared" si="1350"/>
        <v>1.6028985680624148</v>
      </c>
      <c r="FE225" s="99">
        <f t="shared" si="1350"/>
        <v>0.59947549542333423</v>
      </c>
      <c r="FF225" s="99">
        <f t="shared" si="1350"/>
        <v>-0.10331223909167743</v>
      </c>
      <c r="FG225" s="99">
        <f t="shared" si="1350"/>
        <v>-0.43254941110987966</v>
      </c>
      <c r="FH225" s="99">
        <f t="shared" si="1350"/>
        <v>-0.75895732548561534</v>
      </c>
      <c r="FI225" s="99">
        <f t="shared" si="1350"/>
        <v>-1.1610173589330444</v>
      </c>
      <c r="FJ225" s="99">
        <f t="shared" si="1350"/>
        <v>-1.5569285196222213</v>
      </c>
      <c r="FK225" s="99">
        <f t="shared" si="1350"/>
        <v>-1.8899553241401763</v>
      </c>
      <c r="FL225" s="99">
        <f t="shared" si="1350"/>
        <v>-2.1483694736667389</v>
      </c>
      <c r="FM225" s="99">
        <f t="shared" si="1350"/>
        <v>-2.3324049853780315</v>
      </c>
      <c r="FN225" s="99">
        <f t="shared" si="1350"/>
        <v>-2.438419867822339</v>
      </c>
      <c r="FO225" s="99">
        <f t="shared" si="1350"/>
        <v>-2.4829241151823949</v>
      </c>
      <c r="FP225" s="99">
        <f t="shared" si="1350"/>
        <v>-2.4718659701899752</v>
      </c>
      <c r="FQ225" s="99">
        <f t="shared" si="1350"/>
        <v>-2.4718659701899752</v>
      </c>
      <c r="FR225" s="99">
        <f t="shared" si="1350"/>
        <v>-2.0716830558462833</v>
      </c>
      <c r="FS225" s="99">
        <f t="shared" si="1350"/>
        <v>-1.8372489027927297</v>
      </c>
      <c r="FT225" s="99">
        <f t="shared" si="1350"/>
        <v>-1.5892735365491986</v>
      </c>
      <c r="FU225" s="99">
        <f t="shared" si="1350"/>
        <v>-1.332166039296492</v>
      </c>
      <c r="FV225" s="99">
        <f t="shared" si="1350"/>
        <v>-1.0680700906647405</v>
      </c>
      <c r="FW225" s="99">
        <f t="shared" si="1350"/>
        <v>-0.79766011687126825</v>
      </c>
      <c r="FX225" s="99">
        <f t="shared" si="1350"/>
        <v>-0.52085946779375802</v>
      </c>
      <c r="FY225" s="99">
        <f t="shared" si="1350"/>
        <v>-0.23985069735089681</v>
      </c>
      <c r="FZ225" s="99">
        <f t="shared" si="1350"/>
        <v>5.0962105854685059E-2</v>
      </c>
      <c r="GA225" s="99">
        <f t="shared" si="1350"/>
        <v>0.349180849585283</v>
      </c>
      <c r="GB225" s="99">
        <f t="shared" si="1350"/>
        <v>0.65496980492931434</v>
      </c>
      <c r="GC225" s="99">
        <f t="shared" si="1350"/>
        <v>0.96927157422817367</v>
      </c>
      <c r="GD225" s="99">
        <f t="shared" si="1350"/>
        <v>1.2903725938370243</v>
      </c>
      <c r="GE225" s="99">
        <f t="shared" si="1350"/>
        <v>1.6189100603600721</v>
      </c>
      <c r="GF225" s="99">
        <f t="shared" si="1350"/>
        <v>1.9547108454850213</v>
      </c>
      <c r="GG225" s="99">
        <f t="shared" si="1350"/>
        <v>2.2975646093601712</v>
      </c>
      <c r="GH225" s="99">
        <f t="shared" si="1350"/>
        <v>2.64723691365112</v>
      </c>
      <c r="GI225" s="99">
        <f t="shared" si="1350"/>
        <v>0.92058970302255039</v>
      </c>
      <c r="GJ225" s="99">
        <f t="shared" si="1350"/>
        <v>2.774839595172014</v>
      </c>
      <c r="GK225" s="99">
        <f t="shared" si="1350"/>
        <v>-2.4682292636452789</v>
      </c>
      <c r="GL225" s="99">
        <f t="shared" si="1350"/>
        <v>-1.3530399425997182</v>
      </c>
      <c r="GM225" s="99">
        <f t="shared" si="1350"/>
        <v>-0.16634828960068324</v>
      </c>
      <c r="GN225" s="99">
        <f t="shared" si="1350"/>
        <v>1.0900881901249879</v>
      </c>
      <c r="GO225" s="99">
        <f t="shared" si="1350"/>
        <v>2.415194887594585</v>
      </c>
      <c r="GP225" s="99">
        <f t="shared" si="1350"/>
        <v>-2.4795231743610739</v>
      </c>
      <c r="GQ225" s="99">
        <f t="shared" si="1350"/>
        <v>-1.0299090100467696</v>
      </c>
      <c r="GR225" s="99">
        <f t="shared" si="1350"/>
        <v>0.48137976699308088</v>
      </c>
      <c r="GS225" s="99">
        <f t="shared" si="1350"/>
        <v>2.0506902769533051</v>
      </c>
      <c r="GT225" s="99">
        <f t="shared" si="1350"/>
        <v>-2.6070919785713516</v>
      </c>
      <c r="GU225" s="99">
        <f t="shared" si="1350"/>
        <v>-0.93077794651917434</v>
      </c>
      <c r="GV225" s="99">
        <f t="shared" si="1350"/>
        <v>0.79720946330015208</v>
      </c>
      <c r="GW225" s="99">
        <f t="shared" si="1350"/>
        <v>2.5692315686668903</v>
      </c>
      <c r="GX225" s="99">
        <f t="shared" si="1350"/>
        <v>-1.8959870704436437</v>
      </c>
      <c r="GY225" s="99">
        <f t="shared" si="1350"/>
        <v>-4.0946702901468089E-2</v>
      </c>
      <c r="GZ225" s="99">
        <f t="shared" si="1350"/>
        <v>1.8586533193400712</v>
      </c>
      <c r="HA225" s="99"/>
      <c r="HB225" s="99"/>
      <c r="HC225" s="99"/>
      <c r="HD225" s="99"/>
      <c r="HE225" s="99"/>
      <c r="HF225" s="99"/>
      <c r="HG225" s="99"/>
      <c r="HH225" s="99"/>
      <c r="HI225" s="99"/>
      <c r="HJ225" s="99"/>
      <c r="HK225" s="99"/>
      <c r="HL225" s="99"/>
      <c r="HM225" s="99"/>
      <c r="HN225" s="99"/>
      <c r="HO225" s="99"/>
      <c r="HP225" s="99"/>
      <c r="HQ225" s="99"/>
      <c r="HR225" s="99"/>
      <c r="HS225" s="99"/>
      <c r="HT225" s="99"/>
      <c r="HU225" s="99"/>
      <c r="HV225" s="99"/>
      <c r="HW225" s="99"/>
      <c r="HX225" s="99"/>
      <c r="HY225" s="99"/>
      <c r="HZ225" s="99"/>
      <c r="IA225" s="99"/>
      <c r="IB225" s="94"/>
      <c r="IC225" s="99"/>
      <c r="ID225" s="94"/>
      <c r="IE225" s="94"/>
      <c r="IF225" s="94"/>
      <c r="IG225" s="94"/>
      <c r="IH225" s="94"/>
      <c r="II225" s="94"/>
      <c r="IJ225" s="94"/>
      <c r="IK225" s="94"/>
      <c r="IL225" s="94"/>
      <c r="IM225" s="94"/>
      <c r="IN225" s="94"/>
      <c r="IO225" s="94"/>
      <c r="IP225" s="94"/>
      <c r="IQ225" s="94"/>
      <c r="IR225" s="94"/>
      <c r="IS225" s="94"/>
      <c r="IT225" s="94"/>
      <c r="IU225" s="94"/>
      <c r="IV225" s="94"/>
      <c r="IW225" s="94"/>
      <c r="IX225" s="94"/>
      <c r="IY225" s="94"/>
      <c r="IZ225" s="94"/>
      <c r="JA225" s="94"/>
      <c r="JB225" s="94"/>
      <c r="JC225" s="94"/>
      <c r="JD225" s="94"/>
      <c r="JE225" s="94"/>
      <c r="JF225" s="94"/>
      <c r="JG225" s="94"/>
      <c r="JH225" s="94"/>
      <c r="JI225" s="94"/>
      <c r="JJ225" s="94"/>
      <c r="JK225" s="94"/>
      <c r="JL225" s="94"/>
      <c r="JM225" s="94"/>
      <c r="JN225" s="94"/>
      <c r="JO225" s="94"/>
      <c r="JP225" s="94"/>
      <c r="JQ225" s="94"/>
      <c r="JR225" s="94"/>
      <c r="JS225" s="94"/>
      <c r="JT225" s="94"/>
      <c r="JU225" s="94"/>
      <c r="JV225" s="94"/>
      <c r="JW225" s="94"/>
      <c r="JX225" s="94"/>
      <c r="JY225" s="94"/>
      <c r="JZ225" s="94"/>
      <c r="KA225" s="94"/>
      <c r="KH225" s="96">
        <v>27</v>
      </c>
      <c r="KI225" s="100">
        <f t="shared" ref="KI225:MJ225" si="1351">ATAN2(KI164*COS(KI224) +  NG195*COS(KI64),KI164*SIN(KI224) +  NG195*SIN(KI64))</f>
        <v>-1.2813418850948581</v>
      </c>
      <c r="KJ225" s="100">
        <f t="shared" si="1351"/>
        <v>7.807275177449359E-2</v>
      </c>
      <c r="KK225" s="100">
        <f t="shared" si="1351"/>
        <v>2.7879821904375075</v>
      </c>
      <c r="KL225" s="100">
        <f t="shared" si="1351"/>
        <v>-0.38477289266724879</v>
      </c>
      <c r="KM225" s="100">
        <f t="shared" si="1351"/>
        <v>-2.8739914117837442</v>
      </c>
      <c r="KN225" s="100">
        <f t="shared" si="1351"/>
        <v>1.5742954655355075</v>
      </c>
      <c r="KO225" s="100">
        <f t="shared" si="1351"/>
        <v>0.46772842859705149</v>
      </c>
      <c r="KP225" s="100">
        <f t="shared" si="1351"/>
        <v>-1.0737595118530623</v>
      </c>
      <c r="KQ225" s="100">
        <f t="shared" si="1351"/>
        <v>-1.8523669298779573</v>
      </c>
      <c r="KR225" s="100">
        <f t="shared" si="1351"/>
        <v>-2.8321643311156599</v>
      </c>
      <c r="KS225" s="100">
        <f t="shared" si="1351"/>
        <v>2.6248074046895056</v>
      </c>
      <c r="KT225" s="100">
        <f t="shared" si="1351"/>
        <v>2.2038809901243543</v>
      </c>
      <c r="KU225" s="100">
        <f t="shared" si="1351"/>
        <v>1.855299038707207</v>
      </c>
      <c r="KV225" s="100">
        <f t="shared" si="1351"/>
        <v>1.4513670004725414</v>
      </c>
      <c r="KW225" s="100">
        <f t="shared" si="1351"/>
        <v>1.1147920974207335</v>
      </c>
      <c r="KX225" s="100">
        <f t="shared" si="1351"/>
        <v>0.88644286172371856</v>
      </c>
      <c r="KY225" s="100">
        <f t="shared" si="1351"/>
        <v>0.86182573712568777</v>
      </c>
      <c r="KZ225" s="100">
        <f t="shared" si="1351"/>
        <v>0.90210514172942291</v>
      </c>
      <c r="LA225" s="100">
        <f t="shared" si="1351"/>
        <v>0.90210514172942291</v>
      </c>
      <c r="LB225" s="100">
        <f t="shared" si="1351"/>
        <v>1.65182632505011</v>
      </c>
      <c r="LC225" s="100">
        <f t="shared" si="1351"/>
        <v>2.0302977290564428</v>
      </c>
      <c r="LD225" s="100">
        <f t="shared" si="1351"/>
        <v>2.4134877038183307</v>
      </c>
      <c r="LE225" s="100">
        <f t="shared" si="1351"/>
        <v>2.8118634350681058</v>
      </c>
      <c r="LF225" s="100">
        <f t="shared" si="1351"/>
        <v>-3.0500821473017878</v>
      </c>
      <c r="LG225" s="100">
        <f t="shared" si="1351"/>
        <v>-2.601344145002118</v>
      </c>
      <c r="LH225" s="100">
        <f t="shared" si="1351"/>
        <v>-2.1225933744915357</v>
      </c>
      <c r="LI225" s="100">
        <f t="shared" si="1351"/>
        <v>-1.6030581581389294</v>
      </c>
      <c r="LJ225" s="100">
        <f t="shared" si="1351"/>
        <v>-1.0612444609009417</v>
      </c>
      <c r="LK225" s="100">
        <f t="shared" si="1351"/>
        <v>-0.48809768728303099</v>
      </c>
      <c r="LL225" s="100">
        <f t="shared" si="1351"/>
        <v>0.11611799407348372</v>
      </c>
      <c r="LM225" s="100">
        <f t="shared" si="1351"/>
        <v>0.74865053372401091</v>
      </c>
      <c r="LN225" s="100">
        <f t="shared" si="1351"/>
        <v>1.413360015952394</v>
      </c>
      <c r="LO225" s="100">
        <f t="shared" si="1351"/>
        <v>2.1065021741887762</v>
      </c>
      <c r="LP225" s="100">
        <f t="shared" si="1351"/>
        <v>2.8262234805085367</v>
      </c>
      <c r="LQ225" s="100">
        <f t="shared" si="1351"/>
        <v>-2.7131296890921828</v>
      </c>
      <c r="LR225" s="100">
        <f t="shared" si="1351"/>
        <v>-1.948227870150282</v>
      </c>
      <c r="LS225" s="100">
        <f t="shared" si="1351"/>
        <v>1.3060756138559553</v>
      </c>
      <c r="LT225" s="100">
        <f t="shared" si="1351"/>
        <v>-0.9894301065385972</v>
      </c>
      <c r="LU225" s="100">
        <f t="shared" si="1351"/>
        <v>1.1557255286099766</v>
      </c>
      <c r="LV225" s="100">
        <f t="shared" si="1351"/>
        <v>-2.8680238057126348</v>
      </c>
      <c r="LW225" s="100">
        <f t="shared" si="1351"/>
        <v>-0.49237185738179684</v>
      </c>
      <c r="LX225" s="100">
        <f t="shared" si="1351"/>
        <v>1.9982479797609549</v>
      </c>
      <c r="LY225" s="100">
        <f t="shared" si="1351"/>
        <v>-1.6758009618489758</v>
      </c>
      <c r="LZ225" s="100">
        <f t="shared" si="1351"/>
        <v>1.0413355661116468</v>
      </c>
      <c r="MA225" s="100">
        <f t="shared" si="1351"/>
        <v>-2.4072394101806651</v>
      </c>
      <c r="MB225" s="100">
        <f t="shared" si="1351"/>
        <v>0.54235518547531458</v>
      </c>
      <c r="MC225" s="100">
        <f t="shared" si="1351"/>
        <v>-2.6832930912686681</v>
      </c>
      <c r="MD225" s="100">
        <f t="shared" si="1351"/>
        <v>0.49229861529146701</v>
      </c>
      <c r="ME225" s="100">
        <f t="shared" si="1351"/>
        <v>-2.5055429676600305</v>
      </c>
      <c r="MF225" s="100">
        <f t="shared" si="1351"/>
        <v>0.88286003075432495</v>
      </c>
      <c r="MG225" s="100">
        <f t="shared" si="1351"/>
        <v>-1.8977892928232523</v>
      </c>
      <c r="MH225" s="100">
        <f t="shared" si="1351"/>
        <v>1.6982568464208188</v>
      </c>
      <c r="MI225" s="100">
        <f t="shared" si="1351"/>
        <v>-0.91351495595495391</v>
      </c>
      <c r="MJ225" s="100">
        <f t="shared" si="1351"/>
        <v>2.8586621499446512</v>
      </c>
      <c r="MK225" s="100"/>
      <c r="ML225" s="100"/>
      <c r="MM225" s="100"/>
      <c r="MN225" s="100"/>
      <c r="MO225" s="100"/>
      <c r="MP225" s="100"/>
      <c r="MQ225" s="100"/>
      <c r="MR225" s="100"/>
      <c r="MS225" s="100"/>
      <c r="MT225" s="100"/>
      <c r="MU225" s="100"/>
      <c r="MV225" s="100"/>
      <c r="MW225" s="100"/>
      <c r="MX225" s="100"/>
      <c r="MY225" s="100"/>
      <c r="MZ225" s="100"/>
      <c r="NA225" s="100"/>
      <c r="NB225" s="100"/>
      <c r="NC225" s="100"/>
      <c r="ND225" s="100"/>
      <c r="NE225" s="100"/>
      <c r="NF225" s="100"/>
      <c r="NG225" s="100"/>
      <c r="NH225" s="100"/>
      <c r="NI225" s="100"/>
      <c r="NJ225" s="100"/>
      <c r="NK225" s="100"/>
      <c r="NM225" s="100"/>
    </row>
    <row r="226" spans="1:382" x14ac:dyDescent="0.2">
      <c r="A226" s="92"/>
      <c r="B226" s="92"/>
      <c r="C226" s="92">
        <v>28</v>
      </c>
      <c r="D226" s="98">
        <f t="shared" ref="D226:BE226" si="1352">ATAN2(D165*COS(D225) +  BZ196*COS(D65),D165*SIN(D225) +  BZ196*SIN(D65))</f>
        <v>-0.15598012220133944</v>
      </c>
      <c r="E226" s="98">
        <f t="shared" si="1352"/>
        <v>-2.722786730966996</v>
      </c>
      <c r="F226" s="98">
        <f t="shared" si="1352"/>
        <v>-0.15178394606675294</v>
      </c>
      <c r="G226" s="98">
        <f t="shared" si="1352"/>
        <v>2.5483001847326605</v>
      </c>
      <c r="H226" s="98">
        <f t="shared" si="1352"/>
        <v>-1.4137221049662909</v>
      </c>
      <c r="I226" s="98">
        <f t="shared" si="1352"/>
        <v>1.036589790589016</v>
      </c>
      <c r="J226" s="98">
        <f t="shared" si="1352"/>
        <v>-2.634141249815638</v>
      </c>
      <c r="K226" s="98">
        <f t="shared" si="1352"/>
        <v>0.1603044092181907</v>
      </c>
      <c r="L226" s="98">
        <f t="shared" si="1352"/>
        <v>3.1244538318106772</v>
      </c>
      <c r="M226" s="98">
        <f t="shared" si="1352"/>
        <v>-0.10675444189887147</v>
      </c>
      <c r="N226" s="98">
        <f t="shared" si="1352"/>
        <v>2.9615975164889914</v>
      </c>
      <c r="O226" s="98">
        <f t="shared" si="1352"/>
        <v>-0.26487744617730713</v>
      </c>
      <c r="P226" s="98">
        <f t="shared" si="1352"/>
        <v>2.7869867209932417</v>
      </c>
      <c r="Q226" s="98">
        <f t="shared" si="1352"/>
        <v>-0.44104953272133068</v>
      </c>
      <c r="R226" s="98">
        <f t="shared" si="1352"/>
        <v>2.6242429243545629</v>
      </c>
      <c r="S226" s="98">
        <f t="shared" si="1352"/>
        <v>-0.57992000439420199</v>
      </c>
      <c r="T226" s="98">
        <f t="shared" si="1352"/>
        <v>2.5142514282717889</v>
      </c>
      <c r="U226" s="98">
        <f t="shared" si="1352"/>
        <v>-0.66020390743267487</v>
      </c>
      <c r="V226" s="98">
        <f t="shared" si="1352"/>
        <v>-0.66020390743267487</v>
      </c>
      <c r="W226" s="98">
        <f t="shared" si="1352"/>
        <v>-0.56110948535110916</v>
      </c>
      <c r="X226" s="98">
        <f t="shared" si="1352"/>
        <v>-0.49403314881075983</v>
      </c>
      <c r="Y226" s="98">
        <f t="shared" si="1352"/>
        <v>-0.41658281768351973</v>
      </c>
      <c r="Z226" s="98">
        <f t="shared" si="1352"/>
        <v>-0.329382833988421</v>
      </c>
      <c r="AA226" s="98">
        <f t="shared" si="1352"/>
        <v>-0.23304266082777256</v>
      </c>
      <c r="AB226" s="98">
        <f t="shared" si="1352"/>
        <v>-0.12814565971250652</v>
      </c>
      <c r="AC226" s="98">
        <f t="shared" si="1352"/>
        <v>-1.5243292531568241E-2</v>
      </c>
      <c r="AD226" s="98">
        <f t="shared" si="1352"/>
        <v>0.10514733286142193</v>
      </c>
      <c r="AE226" s="98">
        <f t="shared" si="1352"/>
        <v>0.23254387860376016</v>
      </c>
      <c r="AF226" s="98">
        <f t="shared" si="1352"/>
        <v>0.36649797680663998</v>
      </c>
      <c r="AG226" s="98">
        <f t="shared" si="1352"/>
        <v>0.50659373326606583</v>
      </c>
      <c r="AH226" s="98">
        <f t="shared" si="1352"/>
        <v>0.6524458630910861</v>
      </c>
      <c r="AI226" s="98">
        <f t="shared" si="1352"/>
        <v>0.80369766441994417</v>
      </c>
      <c r="AJ226" s="98">
        <f t="shared" si="1352"/>
        <v>0.96001895820383742</v>
      </c>
      <c r="AK226" s="98">
        <f t="shared" si="1352"/>
        <v>1.1220054690303687</v>
      </c>
      <c r="AL226" s="98">
        <f t="shared" si="1352"/>
        <v>1.2875846845774523</v>
      </c>
      <c r="AM226" s="98">
        <f t="shared" si="1352"/>
        <v>1.4573786321393121</v>
      </c>
      <c r="AN226" s="98">
        <f t="shared" si="1352"/>
        <v>0.57407538096283439</v>
      </c>
      <c r="AO226" s="98">
        <f t="shared" si="1352"/>
        <v>1.4917485205864189</v>
      </c>
      <c r="AP226" s="98">
        <f t="shared" si="1352"/>
        <v>-1.1271150590858841</v>
      </c>
      <c r="AQ226" s="98">
        <f t="shared" si="1352"/>
        <v>2.574601544890768</v>
      </c>
      <c r="AR226" s="98">
        <f t="shared" si="1352"/>
        <v>3.0549457953748211E-2</v>
      </c>
      <c r="AS226" s="98">
        <f t="shared" si="1352"/>
        <v>-2.4776145972890231</v>
      </c>
      <c r="AT226" s="98">
        <f t="shared" si="1352"/>
        <v>1.3318166331759234</v>
      </c>
      <c r="AU226" s="98">
        <f t="shared" si="1352"/>
        <v>-1.1089553105401946</v>
      </c>
      <c r="AV226" s="98">
        <f t="shared" si="1352"/>
        <v>2.7659825125725868</v>
      </c>
      <c r="AW226" s="98">
        <f t="shared" si="1352"/>
        <v>0.38675782825349242</v>
      </c>
      <c r="AX226" s="98">
        <f t="shared" si="1352"/>
        <v>-1.9630757366417237</v>
      </c>
      <c r="AY226" s="98">
        <f t="shared" si="1352"/>
        <v>1.9980467024426176</v>
      </c>
      <c r="AZ226" s="98">
        <f t="shared" si="1352"/>
        <v>-0.29741868542115624</v>
      </c>
      <c r="BA226" s="98">
        <f t="shared" si="1352"/>
        <v>-2.566081239005745</v>
      </c>
      <c r="BB226" s="98">
        <f t="shared" si="1352"/>
        <v>1.472738545361697</v>
      </c>
      <c r="BC226" s="98">
        <f t="shared" si="1352"/>
        <v>-0.74946010771254634</v>
      </c>
      <c r="BD226" s="98">
        <f t="shared" si="1352"/>
        <v>-2.9505290403888664</v>
      </c>
      <c r="BE226" s="98">
        <f t="shared" si="1352"/>
        <v>1.1539032990290212</v>
      </c>
      <c r="BF226" s="98"/>
      <c r="BG226" s="98"/>
      <c r="BH226" s="98"/>
      <c r="BI226" s="98"/>
      <c r="BJ226" s="98"/>
      <c r="BK226" s="98"/>
      <c r="BL226" s="98"/>
      <c r="BM226" s="98"/>
      <c r="BN226" s="98"/>
      <c r="BO226" s="98"/>
      <c r="BP226" s="98"/>
      <c r="BQ226" s="98"/>
      <c r="BR226" s="98"/>
      <c r="BS226" s="98"/>
      <c r="BT226" s="98"/>
      <c r="BU226" s="98"/>
      <c r="BV226" s="98"/>
      <c r="BW226" s="98"/>
      <c r="BX226" s="98"/>
      <c r="BY226" s="98"/>
      <c r="BZ226" s="98"/>
      <c r="CA226" s="98"/>
      <c r="CB226" s="98"/>
      <c r="CC226" s="98"/>
      <c r="CD226" s="98"/>
      <c r="CE226" s="92"/>
      <c r="CF226" s="98"/>
      <c r="CG226" s="92"/>
      <c r="CH226" s="92"/>
      <c r="CI226" s="92"/>
      <c r="CJ226" s="92"/>
      <c r="CK226" s="92"/>
      <c r="CL226" s="92"/>
      <c r="CM226" s="92"/>
      <c r="CN226" s="92"/>
      <c r="CO226" s="92"/>
      <c r="CP226" s="92"/>
      <c r="CQ226" s="92"/>
      <c r="CR226" s="92"/>
      <c r="CS226" s="92"/>
      <c r="CT226" s="92"/>
      <c r="CU226" s="92"/>
      <c r="CV226" s="92"/>
      <c r="CW226" s="92"/>
      <c r="CX226" s="92"/>
      <c r="CY226" s="92"/>
      <c r="CZ226" s="92"/>
      <c r="DA226" s="92"/>
      <c r="DB226" s="92"/>
      <c r="DC226" s="92"/>
      <c r="DD226" s="92"/>
      <c r="DE226" s="92"/>
      <c r="DF226" s="92"/>
      <c r="DG226" s="92"/>
      <c r="DH226" s="92"/>
      <c r="DI226" s="92"/>
      <c r="DJ226" s="92"/>
      <c r="DK226" s="92"/>
      <c r="DL226" s="92"/>
      <c r="DM226" s="92"/>
      <c r="DN226" s="92"/>
      <c r="DO226" s="92"/>
      <c r="DP226" s="92"/>
      <c r="DQ226" s="92"/>
      <c r="DR226" s="92"/>
      <c r="DS226" s="92"/>
      <c r="DT226" s="92"/>
      <c r="DU226" s="92"/>
      <c r="DV226" s="92"/>
      <c r="DW226" s="92"/>
      <c r="DX226" s="92"/>
      <c r="DY226" s="92"/>
      <c r="DZ226" s="92"/>
      <c r="EA226" s="92"/>
      <c r="EB226" s="92"/>
      <c r="EC226" s="92"/>
      <c r="ED226" s="92"/>
      <c r="EE226" s="92"/>
      <c r="EF226" s="92"/>
      <c r="EG226" s="92"/>
      <c r="EH226" s="92"/>
      <c r="EI226" s="92"/>
      <c r="EJ226" s="92"/>
      <c r="EK226" s="92"/>
      <c r="EL226" s="92"/>
      <c r="EM226" s="92"/>
      <c r="EN226" s="92"/>
      <c r="EO226" s="92"/>
      <c r="EP226" s="92"/>
      <c r="EU226" s="94"/>
      <c r="EV226" s="94"/>
      <c r="EW226" s="94"/>
      <c r="EX226" s="94">
        <v>28</v>
      </c>
      <c r="EY226" s="99">
        <f t="shared" ref="EY226:GZ226" si="1353">ATAN2(EY165*COS(EY225) +  HW196*COS(EY65),EY165*SIN(EY225) +  HW196*SIN(EY65))</f>
        <v>-4.0562277063280576E-2</v>
      </c>
      <c r="EZ226" s="99">
        <f t="shared" si="1353"/>
        <v>0.29845844337473132</v>
      </c>
      <c r="FA226" s="99">
        <f t="shared" si="1353"/>
        <v>-1.6055693552673405</v>
      </c>
      <c r="FB226" s="99">
        <f t="shared" si="1353"/>
        <v>-2.9539256458956884</v>
      </c>
      <c r="FC226" s="99">
        <f t="shared" si="1353"/>
        <v>2.4101173947015768</v>
      </c>
      <c r="FD226" s="99">
        <f t="shared" si="1353"/>
        <v>1.6271640195081138</v>
      </c>
      <c r="FE226" s="99">
        <f t="shared" si="1353"/>
        <v>0.59356603592254875</v>
      </c>
      <c r="FF226" s="99">
        <f t="shared" si="1353"/>
        <v>-0.13026313294949479</v>
      </c>
      <c r="FG226" s="99">
        <f t="shared" si="1353"/>
        <v>-0.46597705936145034</v>
      </c>
      <c r="FH226" s="99">
        <f t="shared" si="1353"/>
        <v>-0.79073310713490008</v>
      </c>
      <c r="FI226" s="99">
        <f t="shared" si="1353"/>
        <v>-1.1889591762878393</v>
      </c>
      <c r="FJ226" s="99">
        <f t="shared" si="1353"/>
        <v>-1.5766041024730419</v>
      </c>
      <c r="FK226" s="99">
        <f t="shared" si="1353"/>
        <v>-1.9033792565372551</v>
      </c>
      <c r="FL226" s="99">
        <f t="shared" si="1353"/>
        <v>-2.1549300265659621</v>
      </c>
      <c r="FM226" s="99">
        <f t="shared" si="1353"/>
        <v>-2.3321233288129504</v>
      </c>
      <c r="FN226" s="99">
        <f t="shared" si="1353"/>
        <v>-2.4320107444042547</v>
      </c>
      <c r="FO226" s="99">
        <f t="shared" si="1353"/>
        <v>-2.4710612926165485</v>
      </c>
      <c r="FP226" s="99">
        <f t="shared" si="1353"/>
        <v>-2.4557508591985622</v>
      </c>
      <c r="FQ226" s="99">
        <f t="shared" si="1353"/>
        <v>-2.4557508591985622</v>
      </c>
      <c r="FR226" s="99">
        <f t="shared" si="1353"/>
        <v>-2.0511260357096166</v>
      </c>
      <c r="FS226" s="99">
        <f t="shared" si="1353"/>
        <v>-1.8157488838966966</v>
      </c>
      <c r="FT226" s="99">
        <f t="shared" si="1353"/>
        <v>-1.567534345550077</v>
      </c>
      <c r="FU226" s="99">
        <f t="shared" si="1353"/>
        <v>-1.3107547722650696</v>
      </c>
      <c r="FV226" s="99">
        <f t="shared" si="1353"/>
        <v>-1.04743357396196</v>
      </c>
      <c r="FW226" s="99">
        <f t="shared" si="1353"/>
        <v>-0.77814537778500747</v>
      </c>
      <c r="FX226" s="99">
        <f t="shared" si="1353"/>
        <v>-0.50273133494614597</v>
      </c>
      <c r="FY226" s="99">
        <f t="shared" si="1353"/>
        <v>-0.22333036744934592</v>
      </c>
      <c r="FZ226" s="99">
        <f t="shared" si="1353"/>
        <v>6.5755917993407825E-2</v>
      </c>
      <c r="GA226" s="99">
        <f t="shared" si="1353"/>
        <v>0.36216147084951561</v>
      </c>
      <c r="GB226" s="99">
        <f t="shared" si="1353"/>
        <v>0.66609212269996954</v>
      </c>
      <c r="GC226" s="99">
        <f t="shared" si="1353"/>
        <v>0.97852230037733801</v>
      </c>
      <c r="GD226" s="99">
        <f t="shared" si="1353"/>
        <v>1.2977792660956837</v>
      </c>
      <c r="GE226" s="99">
        <f t="shared" si="1353"/>
        <v>1.6245136812150411</v>
      </c>
      <c r="GF226" s="99">
        <f t="shared" si="1353"/>
        <v>1.9580129567408118</v>
      </c>
      <c r="GG226" s="99">
        <f t="shared" si="1353"/>
        <v>2.299438585481941</v>
      </c>
      <c r="GH226" s="99">
        <f t="shared" si="1353"/>
        <v>2.647755434391478</v>
      </c>
      <c r="GI226" s="99">
        <f t="shared" si="1353"/>
        <v>0.91288120030092046</v>
      </c>
      <c r="GJ226" s="99">
        <f t="shared" si="1353"/>
        <v>2.7643615815764107</v>
      </c>
      <c r="GK226" s="99">
        <f t="shared" si="1353"/>
        <v>-2.4770903219179981</v>
      </c>
      <c r="GL226" s="99">
        <f t="shared" si="1353"/>
        <v>-1.3587237397858909</v>
      </c>
      <c r="GM226" s="99">
        <f t="shared" si="1353"/>
        <v>-0.16786897795871558</v>
      </c>
      <c r="GN226" s="99">
        <f t="shared" si="1353"/>
        <v>1.0929910234888445</v>
      </c>
      <c r="GO226" s="99">
        <f t="shared" si="1353"/>
        <v>2.4220933294890319</v>
      </c>
      <c r="GP226" s="99">
        <f t="shared" si="1353"/>
        <v>-2.4696397246204556</v>
      </c>
      <c r="GQ226" s="99">
        <f t="shared" si="1353"/>
        <v>-1.0184475786532543</v>
      </c>
      <c r="GR226" s="99">
        <f t="shared" si="1353"/>
        <v>0.48992651140692567</v>
      </c>
      <c r="GS226" s="99">
        <f t="shared" si="1353"/>
        <v>2.05796489246119</v>
      </c>
      <c r="GT226" s="99">
        <f t="shared" si="1353"/>
        <v>-2.6021067037888215</v>
      </c>
      <c r="GU226" s="99">
        <f t="shared" si="1353"/>
        <v>-0.92890461003205516</v>
      </c>
      <c r="GV226" s="99">
        <f t="shared" si="1353"/>
        <v>0.79552468464706161</v>
      </c>
      <c r="GW226" s="99">
        <f t="shared" si="1353"/>
        <v>2.5638702655621497</v>
      </c>
      <c r="GX226" s="99">
        <f t="shared" si="1353"/>
        <v>-1.9047220267661618</v>
      </c>
      <c r="GY226" s="99">
        <f t="shared" si="1353"/>
        <v>-5.2368816208727346E-2</v>
      </c>
      <c r="GZ226" s="99">
        <f t="shared" si="1353"/>
        <v>1.8455696360843936</v>
      </c>
      <c r="HA226" s="99"/>
      <c r="HB226" s="99"/>
      <c r="HC226" s="99"/>
      <c r="HD226" s="99"/>
      <c r="HE226" s="99"/>
      <c r="HF226" s="99"/>
      <c r="HG226" s="99"/>
      <c r="HH226" s="99"/>
      <c r="HI226" s="99"/>
      <c r="HJ226" s="99"/>
      <c r="HK226" s="99"/>
      <c r="HL226" s="99"/>
      <c r="HM226" s="99"/>
      <c r="HN226" s="99"/>
      <c r="HO226" s="99"/>
      <c r="HP226" s="99"/>
      <c r="HQ226" s="99"/>
      <c r="HR226" s="99"/>
      <c r="HS226" s="99"/>
      <c r="HT226" s="99"/>
      <c r="HU226" s="99"/>
      <c r="HV226" s="99"/>
      <c r="HW226" s="99"/>
      <c r="HX226" s="99"/>
      <c r="HY226" s="99"/>
      <c r="HZ226" s="99"/>
      <c r="IA226" s="99"/>
      <c r="IB226" s="94"/>
      <c r="IC226" s="99"/>
      <c r="ID226" s="94"/>
      <c r="IE226" s="94"/>
      <c r="IF226" s="94"/>
      <c r="IG226" s="94"/>
      <c r="IH226" s="94"/>
      <c r="II226" s="94"/>
      <c r="IJ226" s="94"/>
      <c r="IK226" s="94"/>
      <c r="IL226" s="94"/>
      <c r="IM226" s="94"/>
      <c r="IN226" s="94"/>
      <c r="IO226" s="94"/>
      <c r="IP226" s="94"/>
      <c r="IQ226" s="94"/>
      <c r="IR226" s="94"/>
      <c r="IS226" s="94"/>
      <c r="IT226" s="94"/>
      <c r="IU226" s="94"/>
      <c r="IV226" s="94"/>
      <c r="IW226" s="94"/>
      <c r="IX226" s="94"/>
      <c r="IY226" s="94"/>
      <c r="IZ226" s="94"/>
      <c r="JA226" s="94"/>
      <c r="JB226" s="94"/>
      <c r="JC226" s="94"/>
      <c r="JD226" s="94"/>
      <c r="JE226" s="94"/>
      <c r="JF226" s="94"/>
      <c r="JG226" s="94"/>
      <c r="JH226" s="94"/>
      <c r="JI226" s="94"/>
      <c r="JJ226" s="94"/>
      <c r="JK226" s="94"/>
      <c r="JL226" s="94"/>
      <c r="JM226" s="94"/>
      <c r="JN226" s="94"/>
      <c r="JO226" s="94"/>
      <c r="JP226" s="94"/>
      <c r="JQ226" s="94"/>
      <c r="JR226" s="94"/>
      <c r="JS226" s="94"/>
      <c r="JT226" s="94"/>
      <c r="JU226" s="94"/>
      <c r="JV226" s="94"/>
      <c r="JW226" s="94"/>
      <c r="JX226" s="94"/>
      <c r="JY226" s="94"/>
      <c r="JZ226" s="94"/>
      <c r="KA226" s="94"/>
      <c r="KH226" s="96">
        <v>28</v>
      </c>
      <c r="KI226" s="100">
        <f t="shared" ref="KI226:MJ226" si="1354">ATAN2(KI165*COS(KI225) +  NG196*COS(KI65),KI165*SIN(KI225) +  NG196*SIN(KI65))</f>
        <v>-1.1988272250504883</v>
      </c>
      <c r="KJ226" s="100">
        <f t="shared" si="1354"/>
        <v>0.14968929335489725</v>
      </c>
      <c r="KK226" s="100">
        <f t="shared" si="1354"/>
        <v>2.7680645328231162</v>
      </c>
      <c r="KL226" s="100">
        <f t="shared" si="1354"/>
        <v>-0.44407517429660837</v>
      </c>
      <c r="KM226" s="100">
        <f t="shared" si="1354"/>
        <v>-2.8997962293556592</v>
      </c>
      <c r="KN226" s="100">
        <f t="shared" si="1354"/>
        <v>1.602196925674926</v>
      </c>
      <c r="KO226" s="100">
        <f t="shared" si="1354"/>
        <v>0.50199818352769277</v>
      </c>
      <c r="KP226" s="100">
        <f t="shared" si="1354"/>
        <v>-1.0431463239581173</v>
      </c>
      <c r="KQ226" s="100">
        <f t="shared" si="1354"/>
        <v>-1.8379130930046108</v>
      </c>
      <c r="KR226" s="100">
        <f t="shared" si="1354"/>
        <v>-2.8421450869758753</v>
      </c>
      <c r="KS226" s="100">
        <f t="shared" si="1354"/>
        <v>2.601285697721484</v>
      </c>
      <c r="KT226" s="100">
        <f t="shared" si="1354"/>
        <v>2.1852660552820722</v>
      </c>
      <c r="KU226" s="100">
        <f t="shared" si="1354"/>
        <v>1.8438101755465264</v>
      </c>
      <c r="KV226" s="100">
        <f t="shared" si="1354"/>
        <v>1.4496532406732463</v>
      </c>
      <c r="KW226" s="100">
        <f t="shared" si="1354"/>
        <v>1.1216499628086267</v>
      </c>
      <c r="KX226" s="100">
        <f t="shared" si="1354"/>
        <v>0.89913481607692314</v>
      </c>
      <c r="KY226" s="100">
        <f t="shared" si="1354"/>
        <v>0.87682482903698145</v>
      </c>
      <c r="KZ226" s="100">
        <f t="shared" si="1354"/>
        <v>0.91660163135383776</v>
      </c>
      <c r="LA226" s="100">
        <f t="shared" si="1354"/>
        <v>0.91660163135383776</v>
      </c>
      <c r="LB226" s="100">
        <f t="shared" si="1354"/>
        <v>1.6589298332652618</v>
      </c>
      <c r="LC226" s="100">
        <f t="shared" si="1354"/>
        <v>2.0325957780942359</v>
      </c>
      <c r="LD226" s="100">
        <f t="shared" si="1354"/>
        <v>2.4113047697996595</v>
      </c>
      <c r="LE226" s="100">
        <f t="shared" si="1354"/>
        <v>2.8060248039795006</v>
      </c>
      <c r="LF226" s="100">
        <f t="shared" si="1354"/>
        <v>-3.0584835621660198</v>
      </c>
      <c r="LG226" s="100">
        <f t="shared" si="1354"/>
        <v>-2.6111333636825731</v>
      </c>
      <c r="LH226" s="100">
        <f t="shared" si="1354"/>
        <v>-2.13265006832835</v>
      </c>
      <c r="LI226" s="100">
        <f t="shared" si="1354"/>
        <v>-1.612435211202935</v>
      </c>
      <c r="LJ226" s="100">
        <f t="shared" si="1354"/>
        <v>-1.0691775150655747</v>
      </c>
      <c r="LK226" s="100">
        <f t="shared" si="1354"/>
        <v>-0.49400216845353834</v>
      </c>
      <c r="LL226" s="100">
        <f t="shared" si="1354"/>
        <v>0.11262187145866445</v>
      </c>
      <c r="LM226" s="100">
        <f t="shared" si="1354"/>
        <v>0.74777886490526602</v>
      </c>
      <c r="LN226" s="100">
        <f t="shared" si="1354"/>
        <v>1.4151011199585928</v>
      </c>
      <c r="LO226" s="100">
        <f t="shared" si="1354"/>
        <v>2.1107371197005373</v>
      </c>
      <c r="LP226" s="100">
        <f t="shared" si="1354"/>
        <v>2.8305743737801254</v>
      </c>
      <c r="LQ226" s="100">
        <f t="shared" si="1354"/>
        <v>-2.7074663933361478</v>
      </c>
      <c r="LR226" s="100">
        <f t="shared" si="1354"/>
        <v>-1.9414899954535765</v>
      </c>
      <c r="LS226" s="100">
        <f t="shared" si="1354"/>
        <v>1.3132326391124995</v>
      </c>
      <c r="LT226" s="100">
        <f t="shared" si="1354"/>
        <v>-0.99231122239035408</v>
      </c>
      <c r="LU226" s="100">
        <f t="shared" si="1354"/>
        <v>1.1502304096313167</v>
      </c>
      <c r="LV226" s="100">
        <f t="shared" si="1354"/>
        <v>-2.8724832782130507</v>
      </c>
      <c r="LW226" s="100">
        <f t="shared" si="1354"/>
        <v>-0.49305284561737567</v>
      </c>
      <c r="LX226" s="100">
        <f t="shared" si="1354"/>
        <v>2.0017242256390606</v>
      </c>
      <c r="LY226" s="100">
        <f t="shared" si="1354"/>
        <v>-1.6705326051882143</v>
      </c>
      <c r="LZ226" s="100">
        <f t="shared" si="1354"/>
        <v>1.0447659943637231</v>
      </c>
      <c r="MA226" s="100">
        <f t="shared" si="1354"/>
        <v>-2.4081947173409324</v>
      </c>
      <c r="MB226" s="100">
        <f t="shared" si="1354"/>
        <v>0.5383194606275935</v>
      </c>
      <c r="MC226" s="100">
        <f t="shared" si="1354"/>
        <v>-2.6880315379712592</v>
      </c>
      <c r="MD226" s="100">
        <f t="shared" si="1354"/>
        <v>0.48985841657371715</v>
      </c>
      <c r="ME226" s="100">
        <f t="shared" si="1354"/>
        <v>-2.5041543584570594</v>
      </c>
      <c r="MF226" s="100">
        <f t="shared" si="1354"/>
        <v>0.88745820855362945</v>
      </c>
      <c r="MG226" s="100">
        <f t="shared" si="1354"/>
        <v>-1.8922887984285424</v>
      </c>
      <c r="MH226" s="100">
        <f t="shared" si="1354"/>
        <v>1.7019383182869006</v>
      </c>
      <c r="MI226" s="100">
        <f t="shared" si="1354"/>
        <v>-0.91371236246160858</v>
      </c>
      <c r="MJ226" s="100">
        <f t="shared" si="1354"/>
        <v>2.8543258738997164</v>
      </c>
      <c r="MK226" s="100"/>
      <c r="ML226" s="100"/>
      <c r="MM226" s="100"/>
      <c r="MN226" s="100"/>
      <c r="MO226" s="100"/>
      <c r="MP226" s="100"/>
      <c r="MQ226" s="100"/>
      <c r="MR226" s="100"/>
      <c r="MS226" s="100"/>
      <c r="MT226" s="100"/>
      <c r="MU226" s="100"/>
      <c r="MV226" s="100"/>
      <c r="MW226" s="100"/>
      <c r="MX226" s="100"/>
      <c r="MY226" s="100"/>
      <c r="MZ226" s="100"/>
      <c r="NA226" s="100"/>
      <c r="NB226" s="100"/>
      <c r="NC226" s="100"/>
      <c r="ND226" s="100"/>
      <c r="NE226" s="100"/>
      <c r="NF226" s="100"/>
      <c r="NG226" s="100"/>
      <c r="NH226" s="100"/>
      <c r="NI226" s="100"/>
      <c r="NJ226" s="100"/>
      <c r="NK226" s="100"/>
      <c r="NM226" s="100"/>
    </row>
    <row r="227" spans="1:382" ht="17" customHeight="1" x14ac:dyDescent="0.2">
      <c r="A227" s="92"/>
      <c r="B227" s="92"/>
      <c r="C227" s="92">
        <v>29</v>
      </c>
      <c r="D227" s="98">
        <f t="shared" ref="D227:BE227" si="1355">ATAN2(D166*COS(D226) +  BZ197*COS(D66),D166*SIN(D226) +  BZ197*SIN(D66))</f>
        <v>-0.12040633991572672</v>
      </c>
      <c r="E227" s="98">
        <f t="shared" si="1355"/>
        <v>-2.6662679657270596</v>
      </c>
      <c r="F227" s="98">
        <f t="shared" si="1355"/>
        <v>-8.9010220856231365E-2</v>
      </c>
      <c r="G227" s="98">
        <f t="shared" si="1355"/>
        <v>2.5828742653559855</v>
      </c>
      <c r="H227" s="98">
        <f t="shared" si="1355"/>
        <v>-1.3831612714083854</v>
      </c>
      <c r="I227" s="98">
        <f t="shared" si="1355"/>
        <v>1.0615829313877831</v>
      </c>
      <c r="J227" s="98">
        <f t="shared" si="1355"/>
        <v>-2.6132362439359564</v>
      </c>
      <c r="K227" s="98">
        <f t="shared" si="1355"/>
        <v>0.1771447320973864</v>
      </c>
      <c r="L227" s="98">
        <f t="shared" si="1355"/>
        <v>3.1386823952677196</v>
      </c>
      <c r="M227" s="98">
        <f t="shared" si="1355"/>
        <v>-9.5063374509073234E-2</v>
      </c>
      <c r="N227" s="98">
        <f t="shared" si="1355"/>
        <v>2.969971874045787</v>
      </c>
      <c r="O227" s="98">
        <f t="shared" si="1355"/>
        <v>-0.26029178946344628</v>
      </c>
      <c r="P227" s="98">
        <f t="shared" si="1355"/>
        <v>2.7879709337820424</v>
      </c>
      <c r="Q227" s="98">
        <f t="shared" si="1355"/>
        <v>-0.44312476221277364</v>
      </c>
      <c r="R227" s="98">
        <f t="shared" si="1355"/>
        <v>2.6196349133864669</v>
      </c>
      <c r="S227" s="98">
        <f t="shared" si="1355"/>
        <v>-0.58660089610784627</v>
      </c>
      <c r="T227" s="98">
        <f t="shared" si="1355"/>
        <v>2.505912701955312</v>
      </c>
      <c r="U227" s="98">
        <f t="shared" si="1355"/>
        <v>-0.66983987434423209</v>
      </c>
      <c r="V227" s="98">
        <f t="shared" si="1355"/>
        <v>-0.66983987434423209</v>
      </c>
      <c r="W227" s="98">
        <f t="shared" si="1355"/>
        <v>-0.57237816151047138</v>
      </c>
      <c r="X227" s="98">
        <f t="shared" si="1355"/>
        <v>-0.5057976003975041</v>
      </c>
      <c r="Y227" s="98">
        <f t="shared" si="1355"/>
        <v>-0.42866946092809749</v>
      </c>
      <c r="Z227" s="98">
        <f t="shared" si="1355"/>
        <v>-0.34164129104015789</v>
      </c>
      <c r="AA227" s="98">
        <f t="shared" si="1355"/>
        <v>-0.24534343925234983</v>
      </c>
      <c r="AB227" s="98">
        <f t="shared" si="1355"/>
        <v>-0.1403779419892934</v>
      </c>
      <c r="AC227" s="98">
        <f t="shared" si="1355"/>
        <v>-2.7312868211625582E-2</v>
      </c>
      <c r="AD227" s="98">
        <f t="shared" si="1355"/>
        <v>9.3319976288620349E-2</v>
      </c>
      <c r="AE227" s="98">
        <f t="shared" si="1355"/>
        <v>0.22102530060158188</v>
      </c>
      <c r="AF227" s="98">
        <f t="shared" si="1355"/>
        <v>0.35534336572921621</v>
      </c>
      <c r="AG227" s="98">
        <f t="shared" si="1355"/>
        <v>0.4958483310517115</v>
      </c>
      <c r="AH227" s="98">
        <f t="shared" si="1355"/>
        <v>0.64214624119852026</v>
      </c>
      <c r="AI227" s="98">
        <f t="shared" si="1355"/>
        <v>0.79387286111966793</v>
      </c>
      <c r="AJ227" s="98">
        <f t="shared" si="1355"/>
        <v>0.95069148814428794</v>
      </c>
      <c r="AK227" s="98">
        <f t="shared" si="1355"/>
        <v>1.1131875939624869</v>
      </c>
      <c r="AL227" s="98">
        <f t="shared" si="1355"/>
        <v>1.2792918654408898</v>
      </c>
      <c r="AM227" s="98">
        <f t="shared" si="1355"/>
        <v>1.4496188967033543</v>
      </c>
      <c r="AN227" s="98">
        <f t="shared" si="1355"/>
        <v>0.57107443754124465</v>
      </c>
      <c r="AO227" s="98">
        <f t="shared" si="1355"/>
        <v>1.4937609548644368</v>
      </c>
      <c r="AP227" s="98">
        <f t="shared" si="1355"/>
        <v>-1.1227410358324048</v>
      </c>
      <c r="AQ227" s="98">
        <f t="shared" si="1355"/>
        <v>2.5811358553456838</v>
      </c>
      <c r="AR227" s="98">
        <f t="shared" si="1355"/>
        <v>3.8940012067380771E-2</v>
      </c>
      <c r="AS227" s="98">
        <f t="shared" si="1355"/>
        <v>-2.46773486465964</v>
      </c>
      <c r="AT227" s="98">
        <f t="shared" si="1355"/>
        <v>1.3427763058454456</v>
      </c>
      <c r="AU227" s="98">
        <f t="shared" si="1355"/>
        <v>-1.0973474072665856</v>
      </c>
      <c r="AV227" s="98">
        <f t="shared" si="1355"/>
        <v>2.7777909037342785</v>
      </c>
      <c r="AW227" s="98">
        <f t="shared" si="1355"/>
        <v>0.39836080801226786</v>
      </c>
      <c r="AX227" s="98">
        <f t="shared" si="1355"/>
        <v>-1.9520866998683835</v>
      </c>
      <c r="AY227" s="98">
        <f t="shared" si="1355"/>
        <v>2.0080527741395411</v>
      </c>
      <c r="AZ227" s="98">
        <f t="shared" si="1355"/>
        <v>-0.29104163373553732</v>
      </c>
      <c r="BA227" s="98">
        <f t="shared" si="1355"/>
        <v>-2.560860260237892</v>
      </c>
      <c r="BB227" s="98">
        <f t="shared" si="1355"/>
        <v>1.4766278598465552</v>
      </c>
      <c r="BC227" s="98">
        <f t="shared" si="1355"/>
        <v>-0.74704090370872633</v>
      </c>
      <c r="BD227" s="98">
        <f t="shared" si="1355"/>
        <v>-2.9496879847412942</v>
      </c>
      <c r="BE227" s="98">
        <f t="shared" si="1355"/>
        <v>1.1531084135523393</v>
      </c>
      <c r="BF227" s="98"/>
      <c r="BG227" s="98"/>
      <c r="BH227" s="98"/>
      <c r="BI227" s="98"/>
      <c r="BJ227" s="98"/>
      <c r="BK227" s="98"/>
      <c r="BL227" s="98"/>
      <c r="BM227" s="98"/>
      <c r="BN227" s="98"/>
      <c r="BO227" s="98"/>
      <c r="BP227" s="98"/>
      <c r="BQ227" s="98"/>
      <c r="BR227" s="98"/>
      <c r="BS227" s="98"/>
      <c r="BT227" s="98"/>
      <c r="BU227" s="98"/>
      <c r="BV227" s="98"/>
      <c r="BW227" s="98"/>
      <c r="BX227" s="98"/>
      <c r="BY227" s="98"/>
      <c r="BZ227" s="98"/>
      <c r="CA227" s="98"/>
      <c r="CB227" s="98"/>
      <c r="CC227" s="98"/>
      <c r="CD227" s="98"/>
      <c r="CE227" s="92"/>
      <c r="CF227" s="98"/>
      <c r="CG227" s="92"/>
      <c r="CH227" s="92"/>
      <c r="CI227" s="92"/>
      <c r="CJ227" s="92"/>
      <c r="CK227" s="92"/>
      <c r="CL227" s="92"/>
      <c r="CM227" s="92"/>
      <c r="CN227" s="92"/>
      <c r="CO227" s="92"/>
      <c r="CP227" s="92"/>
      <c r="CQ227" s="92"/>
      <c r="CR227" s="92"/>
      <c r="CS227" s="92"/>
      <c r="CT227" s="92"/>
      <c r="CU227" s="92"/>
      <c r="CV227" s="92"/>
      <c r="CW227" s="92"/>
      <c r="CX227" s="92"/>
      <c r="CY227" s="92"/>
      <c r="CZ227" s="92"/>
      <c r="DA227" s="92"/>
      <c r="DB227" s="92"/>
      <c r="DC227" s="92"/>
      <c r="DD227" s="92"/>
      <c r="DE227" s="92"/>
      <c r="DF227" s="92"/>
      <c r="DG227" s="92"/>
      <c r="DH227" s="92"/>
      <c r="DI227" s="92"/>
      <c r="DJ227" s="92"/>
      <c r="DK227" s="92"/>
      <c r="DL227" s="92"/>
      <c r="DM227" s="92"/>
      <c r="DN227" s="92"/>
      <c r="DO227" s="92"/>
      <c r="DP227" s="92"/>
      <c r="DQ227" s="92"/>
      <c r="DR227" s="92"/>
      <c r="DS227" s="92"/>
      <c r="DT227" s="92"/>
      <c r="DU227" s="92"/>
      <c r="DV227" s="92"/>
      <c r="DW227" s="92"/>
      <c r="DX227" s="92"/>
      <c r="DY227" s="92"/>
      <c r="DZ227" s="92"/>
      <c r="EA227" s="92"/>
      <c r="EB227" s="92"/>
      <c r="EC227" s="92"/>
      <c r="ED227" s="92"/>
      <c r="EE227" s="92"/>
      <c r="EF227" s="92"/>
      <c r="EG227" s="92"/>
      <c r="EH227" s="92"/>
      <c r="EI227" s="92"/>
      <c r="EJ227" s="92"/>
      <c r="EK227" s="92"/>
      <c r="EL227" s="92"/>
      <c r="EM227" s="92"/>
      <c r="EN227" s="92"/>
      <c r="EO227" s="92"/>
      <c r="EP227" s="92"/>
      <c r="EU227" s="94"/>
      <c r="EV227" s="94"/>
      <c r="EW227" s="94"/>
      <c r="EX227" s="94">
        <v>29</v>
      </c>
      <c r="EY227" s="99">
        <f t="shared" ref="EY227:GZ227" si="1356">ATAN2(EY166*COS(EY226) +  HW197*COS(EY66),EY166*SIN(EY226) +  HW197*SIN(EY66))</f>
        <v>3.3466013946457734E-2</v>
      </c>
      <c r="EZ227" s="99">
        <f t="shared" si="1356"/>
        <v>0.35440825338617921</v>
      </c>
      <c r="FA227" s="99">
        <f t="shared" si="1356"/>
        <v>-1.591326624638973</v>
      </c>
      <c r="FB227" s="99">
        <f t="shared" si="1356"/>
        <v>-2.9746960891259309</v>
      </c>
      <c r="FC227" s="99">
        <f t="shared" si="1356"/>
        <v>2.3644824670826377</v>
      </c>
      <c r="FD227" s="99">
        <f t="shared" si="1356"/>
        <v>1.5960964360000685</v>
      </c>
      <c r="FE227" s="99">
        <f t="shared" si="1356"/>
        <v>0.56390293256155588</v>
      </c>
      <c r="FF227" s="99">
        <f t="shared" si="1356"/>
        <v>-0.15378073936748618</v>
      </c>
      <c r="FG227" s="99">
        <f t="shared" si="1356"/>
        <v>-0.48275337051235712</v>
      </c>
      <c r="FH227" s="99">
        <f t="shared" si="1356"/>
        <v>-0.79683567153534773</v>
      </c>
      <c r="FI227" s="99">
        <f t="shared" si="1356"/>
        <v>-1.1850516597532006</v>
      </c>
      <c r="FJ227" s="99">
        <f t="shared" si="1356"/>
        <v>-1.5654927356348067</v>
      </c>
      <c r="FK227" s="99">
        <f t="shared" si="1356"/>
        <v>-1.8879660782711496</v>
      </c>
      <c r="FL227" s="99">
        <f t="shared" si="1356"/>
        <v>-2.1419812801078413</v>
      </c>
      <c r="FM227" s="99">
        <f t="shared" si="1356"/>
        <v>-2.3193409969856171</v>
      </c>
      <c r="FN227" s="99">
        <f t="shared" si="1356"/>
        <v>-2.4203870159631489</v>
      </c>
      <c r="FO227" s="99">
        <f t="shared" si="1356"/>
        <v>-2.4611951976516444</v>
      </c>
      <c r="FP227" s="99">
        <f t="shared" si="1356"/>
        <v>-2.4482286973021052</v>
      </c>
      <c r="FQ227" s="99">
        <f t="shared" si="1356"/>
        <v>-2.4482286973021052</v>
      </c>
      <c r="FR227" s="99">
        <f t="shared" si="1356"/>
        <v>-2.0479257677598133</v>
      </c>
      <c r="FS227" s="99">
        <f t="shared" si="1356"/>
        <v>-1.8146832018639201</v>
      </c>
      <c r="FT227" s="99">
        <f t="shared" si="1356"/>
        <v>-1.5684955810393926</v>
      </c>
      <c r="FU227" s="99">
        <f t="shared" si="1356"/>
        <v>-1.3135852380405841</v>
      </c>
      <c r="FV227" s="99">
        <f t="shared" si="1356"/>
        <v>-1.0519350481176892</v>
      </c>
      <c r="FW227" s="99">
        <f t="shared" si="1356"/>
        <v>-0.78409171923954202</v>
      </c>
      <c r="FX227" s="99">
        <f t="shared" si="1356"/>
        <v>-0.50988203032730228</v>
      </c>
      <c r="FY227" s="99">
        <f t="shared" si="1356"/>
        <v>-0.23146068325766012</v>
      </c>
      <c r="FZ227" s="99">
        <f t="shared" si="1356"/>
        <v>5.6906692434252927E-2</v>
      </c>
      <c r="GA227" s="99">
        <f t="shared" si="1356"/>
        <v>0.3528146135686373</v>
      </c>
      <c r="GB227" s="99">
        <f t="shared" si="1356"/>
        <v>0.65645058558823055</v>
      </c>
      <c r="GC227" s="99">
        <f t="shared" si="1356"/>
        <v>0.96878561903779181</v>
      </c>
      <c r="GD227" s="99">
        <f t="shared" si="1356"/>
        <v>1.2880886675809458</v>
      </c>
      <c r="GE227" s="99">
        <f t="shared" si="1356"/>
        <v>1.6150083437959035</v>
      </c>
      <c r="GF227" s="99">
        <f t="shared" si="1356"/>
        <v>1.9488307417383777</v>
      </c>
      <c r="GG227" s="99">
        <f t="shared" si="1356"/>
        <v>2.2906595567941563</v>
      </c>
      <c r="GH227" s="99">
        <f t="shared" si="1356"/>
        <v>2.6394609069883859</v>
      </c>
      <c r="GI227" s="99">
        <f t="shared" si="1356"/>
        <v>0.91104025316175774</v>
      </c>
      <c r="GJ227" s="99">
        <f t="shared" si="1356"/>
        <v>2.7673157222932496</v>
      </c>
      <c r="GK227" s="99">
        <f t="shared" si="1356"/>
        <v>-2.4725587669114395</v>
      </c>
      <c r="GL227" s="99">
        <f t="shared" si="1356"/>
        <v>-1.3535271635781232</v>
      </c>
      <c r="GM227" s="99">
        <f t="shared" si="1356"/>
        <v>-0.16299686717028486</v>
      </c>
      <c r="GN227" s="99">
        <f t="shared" si="1356"/>
        <v>1.0966614187238675</v>
      </c>
      <c r="GO227" s="99">
        <f t="shared" si="1356"/>
        <v>2.4239065455391495</v>
      </c>
      <c r="GP227" s="99">
        <f t="shared" si="1356"/>
        <v>-2.4700522194426067</v>
      </c>
      <c r="GQ227" s="99">
        <f t="shared" si="1356"/>
        <v>-1.0211057040781688</v>
      </c>
      <c r="GR227" s="99">
        <f t="shared" si="1356"/>
        <v>0.48534269101880778</v>
      </c>
      <c r="GS227" s="99">
        <f t="shared" si="1356"/>
        <v>2.052083240169817</v>
      </c>
      <c r="GT227" s="99">
        <f t="shared" si="1356"/>
        <v>-2.6085295490556115</v>
      </c>
      <c r="GU227" s="99">
        <f t="shared" si="1356"/>
        <v>-0.93398577722917275</v>
      </c>
      <c r="GV227" s="99">
        <f t="shared" si="1356"/>
        <v>0.79142260975545731</v>
      </c>
      <c r="GW227" s="99">
        <f t="shared" si="1356"/>
        <v>2.5613600358952406</v>
      </c>
      <c r="GX227" s="99">
        <f t="shared" si="1356"/>
        <v>-1.9051929900541651</v>
      </c>
      <c r="GY227" s="99">
        <f t="shared" si="1356"/>
        <v>-5.051975609146795E-2</v>
      </c>
      <c r="GZ227" s="99">
        <f t="shared" si="1356"/>
        <v>1.8497156143908609</v>
      </c>
      <c r="HA227" s="99"/>
      <c r="HB227" s="99"/>
      <c r="HC227" s="99"/>
      <c r="HD227" s="99"/>
      <c r="HE227" s="99"/>
      <c r="HF227" s="99"/>
      <c r="HG227" s="99"/>
      <c r="HH227" s="99"/>
      <c r="HI227" s="99"/>
      <c r="HJ227" s="99"/>
      <c r="HK227" s="99"/>
      <c r="HL227" s="99"/>
      <c r="HM227" s="99"/>
      <c r="HN227" s="99"/>
      <c r="HO227" s="99"/>
      <c r="HP227" s="99"/>
      <c r="HQ227" s="99"/>
      <c r="HR227" s="99"/>
      <c r="HS227" s="99"/>
      <c r="HT227" s="99"/>
      <c r="HU227" s="99"/>
      <c r="HV227" s="99"/>
      <c r="HW227" s="99"/>
      <c r="HX227" s="99"/>
      <c r="HY227" s="99"/>
      <c r="HZ227" s="99"/>
      <c r="IA227" s="99"/>
      <c r="IB227" s="94"/>
      <c r="IC227" s="99"/>
      <c r="ID227" s="94"/>
      <c r="IE227" s="94"/>
      <c r="IF227" s="94"/>
      <c r="IG227" s="94"/>
      <c r="IH227" s="94"/>
      <c r="II227" s="94"/>
      <c r="IJ227" s="94"/>
      <c r="IK227" s="94"/>
      <c r="IL227" s="94"/>
      <c r="IM227" s="94"/>
      <c r="IN227" s="94"/>
      <c r="IO227" s="94"/>
      <c r="IP227" s="94"/>
      <c r="IQ227" s="94"/>
      <c r="IR227" s="94"/>
      <c r="IS227" s="94"/>
      <c r="IT227" s="94"/>
      <c r="IU227" s="94"/>
      <c r="IV227" s="94"/>
      <c r="IW227" s="94"/>
      <c r="IX227" s="94"/>
      <c r="IY227" s="94"/>
      <c r="IZ227" s="94"/>
      <c r="JA227" s="94"/>
      <c r="JB227" s="94"/>
      <c r="JC227" s="94"/>
      <c r="JD227" s="94"/>
      <c r="JE227" s="94"/>
      <c r="JF227" s="94"/>
      <c r="JG227" s="94"/>
      <c r="JH227" s="94"/>
      <c r="JI227" s="94"/>
      <c r="JJ227" s="94"/>
      <c r="JK227" s="94"/>
      <c r="JL227" s="94"/>
      <c r="JM227" s="94"/>
      <c r="JN227" s="94"/>
      <c r="JO227" s="94"/>
      <c r="JP227" s="94"/>
      <c r="JQ227" s="94"/>
      <c r="JR227" s="94"/>
      <c r="JS227" s="94"/>
      <c r="JT227" s="94"/>
      <c r="JU227" s="94"/>
      <c r="JV227" s="94"/>
      <c r="JW227" s="94"/>
      <c r="JX227" s="94"/>
      <c r="JY227" s="94"/>
      <c r="JZ227" s="94"/>
      <c r="KA227" s="94"/>
      <c r="KH227" s="96">
        <v>29</v>
      </c>
      <c r="KI227" s="100">
        <f t="shared" ref="KI227:MJ227" si="1357">ATAN2(KI166*COS(KI226) +  NG197*COS(KI66),KI166*SIN(KI226) +  NG197*SIN(KI66))</f>
        <v>-1.091468924400304</v>
      </c>
      <c r="KJ227" s="100">
        <f t="shared" si="1357"/>
        <v>6.2292592200840623E-2</v>
      </c>
      <c r="KK227" s="100">
        <f t="shared" si="1357"/>
        <v>2.7679608086823766</v>
      </c>
      <c r="KL227" s="100">
        <f t="shared" si="1357"/>
        <v>-0.40622111185387616</v>
      </c>
      <c r="KM227" s="100">
        <f t="shared" si="1357"/>
        <v>-2.8809716781598431</v>
      </c>
      <c r="KN227" s="100">
        <f t="shared" si="1357"/>
        <v>1.5874034345389376</v>
      </c>
      <c r="KO227" s="100">
        <f t="shared" si="1357"/>
        <v>0.48372748873718258</v>
      </c>
      <c r="KP227" s="100">
        <f t="shared" si="1357"/>
        <v>-1.0560619853305944</v>
      </c>
      <c r="KQ227" s="100">
        <f t="shared" si="1357"/>
        <v>-1.8408498540868958</v>
      </c>
      <c r="KR227" s="100">
        <f t="shared" si="1357"/>
        <v>-2.8337620124774512</v>
      </c>
      <c r="KS227" s="100">
        <f t="shared" si="1357"/>
        <v>2.6134769576779524</v>
      </c>
      <c r="KT227" s="100">
        <f t="shared" si="1357"/>
        <v>2.1951509759280126</v>
      </c>
      <c r="KU227" s="100">
        <f t="shared" si="1357"/>
        <v>1.8470830370188378</v>
      </c>
      <c r="KV227" s="100">
        <f t="shared" si="1357"/>
        <v>1.446764672636474</v>
      </c>
      <c r="KW227" s="100">
        <f t="shared" si="1357"/>
        <v>1.1150846322031498</v>
      </c>
      <c r="KX227" s="100">
        <f t="shared" si="1357"/>
        <v>0.89139486147528613</v>
      </c>
      <c r="KY227" s="100">
        <f t="shared" si="1357"/>
        <v>0.86981183667097106</v>
      </c>
      <c r="KZ227" s="100">
        <f t="shared" si="1357"/>
        <v>0.91183903479513884</v>
      </c>
      <c r="LA227" s="100">
        <f t="shared" si="1357"/>
        <v>0.91183903479513884</v>
      </c>
      <c r="LB227" s="100">
        <f t="shared" si="1357"/>
        <v>1.6597076972107538</v>
      </c>
      <c r="LC227" s="100">
        <f t="shared" si="1357"/>
        <v>2.0358024171660154</v>
      </c>
      <c r="LD227" s="100">
        <f t="shared" si="1357"/>
        <v>2.4162177012071311</v>
      </c>
      <c r="LE227" s="100">
        <f t="shared" si="1357"/>
        <v>2.8117868371206893</v>
      </c>
      <c r="LF227" s="100">
        <f t="shared" si="1357"/>
        <v>-3.0527044896560778</v>
      </c>
      <c r="LG227" s="100">
        <f t="shared" si="1357"/>
        <v>-2.6060420297519009</v>
      </c>
      <c r="LH227" s="100">
        <f t="shared" si="1357"/>
        <v>-2.128772617462567</v>
      </c>
      <c r="LI227" s="100">
        <f t="shared" si="1357"/>
        <v>-1.6100598148140641</v>
      </c>
      <c r="LJ227" s="100">
        <f t="shared" si="1357"/>
        <v>-1.068498713970111</v>
      </c>
      <c r="LK227" s="100">
        <f t="shared" si="1357"/>
        <v>-0.49504006441126608</v>
      </c>
      <c r="LL227" s="100">
        <f t="shared" si="1357"/>
        <v>0.10996603796304635</v>
      </c>
      <c r="LM227" s="100">
        <f t="shared" si="1357"/>
        <v>0.74368740387058585</v>
      </c>
      <c r="LN227" s="100">
        <f t="shared" si="1357"/>
        <v>1.4098269952413969</v>
      </c>
      <c r="LO227" s="100">
        <f t="shared" si="1357"/>
        <v>2.1045537554653002</v>
      </c>
      <c r="LP227" s="100">
        <f t="shared" si="1357"/>
        <v>2.8237374115177154</v>
      </c>
      <c r="LQ227" s="100">
        <f t="shared" si="1357"/>
        <v>-2.7146470335073603</v>
      </c>
      <c r="LR227" s="100">
        <f t="shared" si="1357"/>
        <v>-1.9487490018747344</v>
      </c>
      <c r="LS227" s="100">
        <f t="shared" si="1357"/>
        <v>1.312296319119133</v>
      </c>
      <c r="LT227" s="100">
        <f t="shared" si="1357"/>
        <v>-0.98815032409990766</v>
      </c>
      <c r="LU227" s="100">
        <f t="shared" si="1357"/>
        <v>1.1530675764573051</v>
      </c>
      <c r="LV227" s="100">
        <f t="shared" si="1357"/>
        <v>-2.8726076593021204</v>
      </c>
      <c r="LW227" s="100">
        <f t="shared" si="1357"/>
        <v>-0.49581391615185694</v>
      </c>
      <c r="LX227" s="100">
        <f t="shared" si="1357"/>
        <v>1.9983712125001951</v>
      </c>
      <c r="LY227" s="100">
        <f t="shared" si="1357"/>
        <v>-1.6720396478716462</v>
      </c>
      <c r="LZ227" s="100">
        <f t="shared" si="1357"/>
        <v>1.0463285653372605</v>
      </c>
      <c r="MA227" s="100">
        <f t="shared" si="1357"/>
        <v>-2.4045924650969681</v>
      </c>
      <c r="MB227" s="100">
        <f t="shared" si="1357"/>
        <v>0.5414189778846612</v>
      </c>
      <c r="MC227" s="100">
        <f t="shared" si="1357"/>
        <v>-2.6876439485852059</v>
      </c>
      <c r="MD227" s="100">
        <f t="shared" si="1357"/>
        <v>0.48719567086385318</v>
      </c>
      <c r="ME227" s="100">
        <f t="shared" si="1357"/>
        <v>-2.5062169909111067</v>
      </c>
      <c r="MF227" s="100">
        <f t="shared" si="1357"/>
        <v>0.8858542854413114</v>
      </c>
      <c r="MG227" s="100">
        <f t="shared" si="1357"/>
        <v>-1.8925199026595165</v>
      </c>
      <c r="MH227" s="100">
        <f t="shared" si="1357"/>
        <v>1.7033126667598786</v>
      </c>
      <c r="MI227" s="100">
        <f t="shared" si="1357"/>
        <v>-0.91125176398629137</v>
      </c>
      <c r="MJ227" s="100">
        <f t="shared" si="1357"/>
        <v>2.8566793185122923</v>
      </c>
      <c r="MK227" s="100"/>
      <c r="ML227" s="100"/>
      <c r="MM227" s="100"/>
      <c r="MN227" s="100"/>
      <c r="MO227" s="100"/>
      <c r="MP227" s="100"/>
      <c r="MQ227" s="100"/>
      <c r="MR227" s="100"/>
      <c r="MS227" s="100"/>
      <c r="MT227" s="100"/>
      <c r="MU227" s="100"/>
      <c r="MV227" s="100"/>
      <c r="MW227" s="100"/>
      <c r="MX227" s="100"/>
      <c r="MY227" s="100"/>
      <c r="MZ227" s="100"/>
      <c r="NA227" s="100"/>
      <c r="NB227" s="100"/>
      <c r="NC227" s="100"/>
      <c r="ND227" s="100"/>
      <c r="NE227" s="100"/>
      <c r="NF227" s="100"/>
      <c r="NG227" s="100"/>
      <c r="NH227" s="100"/>
      <c r="NI227" s="100"/>
      <c r="NJ227" s="100"/>
      <c r="NK227" s="100"/>
      <c r="NM227" s="100"/>
    </row>
    <row r="228" spans="1:382" x14ac:dyDescent="0.2">
      <c r="A228" s="92"/>
      <c r="B228" s="92"/>
      <c r="C228" s="92">
        <v>30</v>
      </c>
      <c r="D228" s="98">
        <f t="shared" ref="D228:BE228" si="1358">ATAN2(D167*COS(D227) +  BZ198*COS(D67),D167*SIN(D227) +  BZ198*SIN(D67))</f>
        <v>-5.5547275403024711E-2</v>
      </c>
      <c r="E228" s="98">
        <f t="shared" si="1358"/>
        <v>-2.6020306574280254</v>
      </c>
      <c r="F228" s="98">
        <f t="shared" si="1358"/>
        <v>-1.144061325545164E-2</v>
      </c>
      <c r="G228" s="98">
        <f t="shared" si="1358"/>
        <v>2.6223715796897018</v>
      </c>
      <c r="H228" s="98">
        <f t="shared" si="1358"/>
        <v>-1.362784687973434</v>
      </c>
      <c r="I228" s="98">
        <f t="shared" si="1358"/>
        <v>1.0692805782440673</v>
      </c>
      <c r="J228" s="98">
        <f t="shared" si="1358"/>
        <v>-2.6157083077617642</v>
      </c>
      <c r="K228" s="98">
        <f t="shared" si="1358"/>
        <v>0.16759453904945834</v>
      </c>
      <c r="L228" s="98">
        <f t="shared" si="1358"/>
        <v>3.1250882014370074</v>
      </c>
      <c r="M228" s="98">
        <f t="shared" si="1358"/>
        <v>-0.11023799765150569</v>
      </c>
      <c r="N228" s="98">
        <f t="shared" si="1358"/>
        <v>2.9543377284639063</v>
      </c>
      <c r="O228" s="98">
        <f t="shared" si="1358"/>
        <v>-0.27609770193316946</v>
      </c>
      <c r="P228" s="98">
        <f t="shared" si="1358"/>
        <v>2.7721980654068177</v>
      </c>
      <c r="Q228" s="98">
        <f t="shared" si="1358"/>
        <v>-0.45860986705065482</v>
      </c>
      <c r="R228" s="98">
        <f t="shared" si="1358"/>
        <v>2.6046681711501392</v>
      </c>
      <c r="S228" s="98">
        <f t="shared" si="1358"/>
        <v>-0.59706494048844461</v>
      </c>
      <c r="T228" s="98">
        <f t="shared" si="1358"/>
        <v>2.4961074956141505</v>
      </c>
      <c r="U228" s="98">
        <f t="shared" si="1358"/>
        <v>-0.67888802658088621</v>
      </c>
      <c r="V228" s="98">
        <f t="shared" si="1358"/>
        <v>-0.67888802658088621</v>
      </c>
      <c r="W228" s="98">
        <f t="shared" si="1358"/>
        <v>-0.57989637968684804</v>
      </c>
      <c r="X228" s="98">
        <f t="shared" si="1358"/>
        <v>-0.51250948736032875</v>
      </c>
      <c r="Y228" s="98">
        <f t="shared" si="1358"/>
        <v>-0.43456591149163898</v>
      </c>
      <c r="Z228" s="98">
        <f t="shared" si="1358"/>
        <v>-0.34672455911506456</v>
      </c>
      <c r="AA228" s="98">
        <f t="shared" si="1358"/>
        <v>-0.24962474973820364</v>
      </c>
      <c r="AB228" s="98">
        <f t="shared" si="1358"/>
        <v>-0.1438754625562603</v>
      </c>
      <c r="AC228" s="98">
        <f t="shared" si="1358"/>
        <v>-3.0050012541796081E-2</v>
      </c>
      <c r="AD228" s="98">
        <f t="shared" si="1358"/>
        <v>9.1315951127696582E-2</v>
      </c>
      <c r="AE228" s="98">
        <f t="shared" si="1358"/>
        <v>0.21972444184673512</v>
      </c>
      <c r="AF228" s="98">
        <f t="shared" si="1358"/>
        <v>0.35471395517496634</v>
      </c>
      <c r="AG228" s="98">
        <f t="shared" si="1358"/>
        <v>0.4958576320119405</v>
      </c>
      <c r="AH228" s="98">
        <f t="shared" si="1358"/>
        <v>0.64276109234852885</v>
      </c>
      <c r="AI228" s="98">
        <f t="shared" si="1358"/>
        <v>0.79506014335972108</v>
      </c>
      <c r="AJ228" s="98">
        <f t="shared" si="1358"/>
        <v>0.95241848682380292</v>
      </c>
      <c r="AK228" s="98">
        <f t="shared" si="1358"/>
        <v>1.1154151409115054</v>
      </c>
      <c r="AL228" s="98">
        <f t="shared" si="1358"/>
        <v>1.2819960520686309</v>
      </c>
      <c r="AM228" s="98">
        <f t="shared" si="1358"/>
        <v>1.4527697131333421</v>
      </c>
      <c r="AN228" s="98">
        <f t="shared" si="1358"/>
        <v>0.57699836537467131</v>
      </c>
      <c r="AO228" s="98">
        <f t="shared" si="1358"/>
        <v>1.4998806275570302</v>
      </c>
      <c r="AP228" s="98">
        <f t="shared" si="1358"/>
        <v>-1.1164258004547833</v>
      </c>
      <c r="AQ228" s="98">
        <f t="shared" si="1358"/>
        <v>2.5873323661796714</v>
      </c>
      <c r="AR228" s="98">
        <f t="shared" si="1358"/>
        <v>4.4714340810520531E-2</v>
      </c>
      <c r="AS228" s="98">
        <f t="shared" si="1358"/>
        <v>-2.4626554650783641</v>
      </c>
      <c r="AT228" s="98">
        <f t="shared" si="1358"/>
        <v>1.3469274545982179</v>
      </c>
      <c r="AU228" s="98">
        <f t="shared" si="1358"/>
        <v>-1.0943123551947671</v>
      </c>
      <c r="AV228" s="98">
        <f t="shared" si="1358"/>
        <v>2.7795752729012375</v>
      </c>
      <c r="AW228" s="98">
        <f t="shared" si="1358"/>
        <v>0.39880124951050777</v>
      </c>
      <c r="AX228" s="98">
        <f t="shared" si="1358"/>
        <v>-1.9530282338403493</v>
      </c>
      <c r="AY228" s="98">
        <f t="shared" si="1358"/>
        <v>2.0057363909567467</v>
      </c>
      <c r="AZ228" s="98">
        <f t="shared" si="1358"/>
        <v>-0.29468905862764916</v>
      </c>
      <c r="BA228" s="98">
        <f t="shared" si="1358"/>
        <v>-2.5657304632780278</v>
      </c>
      <c r="BB228" s="98">
        <f t="shared" si="1358"/>
        <v>1.4706605413770459</v>
      </c>
      <c r="BC228" s="98">
        <f t="shared" si="1358"/>
        <v>-0.75223319959956436</v>
      </c>
      <c r="BD228" s="98">
        <f t="shared" si="1358"/>
        <v>-2.9554954263096684</v>
      </c>
      <c r="BE228" s="98">
        <f t="shared" si="1358"/>
        <v>1.1468388158317049</v>
      </c>
      <c r="BF228" s="98"/>
      <c r="BG228" s="98"/>
      <c r="BH228" s="98"/>
      <c r="BI228" s="98"/>
      <c r="BJ228" s="98"/>
      <c r="BK228" s="98"/>
      <c r="BL228" s="98"/>
      <c r="BM228" s="98"/>
      <c r="BN228" s="98"/>
      <c r="BO228" s="98"/>
      <c r="BP228" s="98"/>
      <c r="BQ228" s="98"/>
      <c r="BR228" s="98"/>
      <c r="BS228" s="98"/>
      <c r="BT228" s="98"/>
      <c r="BU228" s="98"/>
      <c r="BV228" s="98"/>
      <c r="BW228" s="98"/>
      <c r="BX228" s="98"/>
      <c r="BY228" s="98"/>
      <c r="BZ228" s="98"/>
      <c r="CA228" s="98"/>
      <c r="CB228" s="98"/>
      <c r="CC228" s="98"/>
      <c r="CD228" s="98"/>
      <c r="CE228" s="92"/>
      <c r="CF228" s="98"/>
      <c r="CG228" s="92"/>
      <c r="CH228" s="92"/>
      <c r="CI228" s="92"/>
      <c r="CJ228" s="92"/>
      <c r="CK228" s="92"/>
      <c r="CL228" s="92"/>
      <c r="CM228" s="92"/>
      <c r="CN228" s="92"/>
      <c r="CO228" s="92"/>
      <c r="CP228" s="92"/>
      <c r="CQ228" s="92"/>
      <c r="CR228" s="92"/>
      <c r="CS228" s="92"/>
      <c r="CT228" s="92"/>
      <c r="CU228" s="92"/>
      <c r="CV228" s="92"/>
      <c r="CW228" s="92"/>
      <c r="CX228" s="92"/>
      <c r="CY228" s="92"/>
      <c r="CZ228" s="92"/>
      <c r="DA228" s="92"/>
      <c r="DB228" s="92"/>
      <c r="DC228" s="92"/>
      <c r="DD228" s="92"/>
      <c r="DE228" s="92"/>
      <c r="DF228" s="92"/>
      <c r="DG228" s="92"/>
      <c r="DH228" s="92"/>
      <c r="DI228" s="92"/>
      <c r="DJ228" s="92"/>
      <c r="DK228" s="92"/>
      <c r="DL228" s="92"/>
      <c r="DM228" s="92"/>
      <c r="DN228" s="92"/>
      <c r="DO228" s="92"/>
      <c r="DP228" s="92"/>
      <c r="DQ228" s="92"/>
      <c r="DR228" s="92"/>
      <c r="DS228" s="92"/>
      <c r="DT228" s="92"/>
      <c r="DU228" s="92"/>
      <c r="DV228" s="92"/>
      <c r="DW228" s="92"/>
      <c r="DX228" s="92"/>
      <c r="DY228" s="92"/>
      <c r="DZ228" s="92"/>
      <c r="EA228" s="92"/>
      <c r="EB228" s="92"/>
      <c r="EC228" s="92"/>
      <c r="ED228" s="92"/>
      <c r="EE228" s="92"/>
      <c r="EF228" s="92"/>
      <c r="EG228" s="92"/>
      <c r="EH228" s="92"/>
      <c r="EI228" s="92"/>
      <c r="EJ228" s="92"/>
      <c r="EK228" s="92"/>
      <c r="EL228" s="92"/>
      <c r="EM228" s="92"/>
      <c r="EN228" s="92"/>
      <c r="EO228" s="92"/>
      <c r="EP228" s="92"/>
      <c r="EU228" s="94"/>
      <c r="EV228" s="94"/>
      <c r="EW228" s="94"/>
      <c r="EX228" s="94">
        <v>30</v>
      </c>
      <c r="EY228" s="99">
        <f t="shared" ref="EY228:GZ228" si="1359">ATAN2(EY167*COS(EY227) +  HW198*COS(EY67),EY167*SIN(EY227) +  HW198*SIN(EY67))</f>
        <v>0.14106173921061771</v>
      </c>
      <c r="EZ228" s="99">
        <f t="shared" si="1359"/>
        <v>0.31377852639368153</v>
      </c>
      <c r="FA228" s="99">
        <f t="shared" si="1359"/>
        <v>-1.6699530439435868</v>
      </c>
      <c r="FB228" s="99">
        <f t="shared" si="1359"/>
        <v>-3.0044655778393681</v>
      </c>
      <c r="FC228" s="99">
        <f t="shared" si="1359"/>
        <v>2.3430972888452488</v>
      </c>
      <c r="FD228" s="99">
        <f t="shared" si="1359"/>
        <v>1.5936780239320931</v>
      </c>
      <c r="FE228" s="99">
        <f t="shared" si="1359"/>
        <v>0.57355845906112213</v>
      </c>
      <c r="FF228" s="99">
        <f t="shared" si="1359"/>
        <v>-0.13813025739040191</v>
      </c>
      <c r="FG228" s="99">
        <f t="shared" si="1359"/>
        <v>-0.46666141645520304</v>
      </c>
      <c r="FH228" s="99">
        <f t="shared" si="1359"/>
        <v>-0.78459245192518257</v>
      </c>
      <c r="FI228" s="99">
        <f t="shared" si="1359"/>
        <v>-1.1774769395722553</v>
      </c>
      <c r="FJ228" s="99">
        <f t="shared" si="1359"/>
        <v>-1.5623390582466854</v>
      </c>
      <c r="FK228" s="99">
        <f t="shared" si="1359"/>
        <v>-1.8888420710422062</v>
      </c>
      <c r="FL228" s="99">
        <f t="shared" si="1359"/>
        <v>-2.1462704516747015</v>
      </c>
      <c r="FM228" s="99">
        <f t="shared" si="1359"/>
        <v>-2.3261918485405753</v>
      </c>
      <c r="FN228" s="99">
        <f t="shared" si="1359"/>
        <v>-2.427535916545196</v>
      </c>
      <c r="FO228" s="99">
        <f t="shared" si="1359"/>
        <v>-2.4692706977029086</v>
      </c>
      <c r="FP228" s="99">
        <f t="shared" si="1359"/>
        <v>-2.4565527714820474</v>
      </c>
      <c r="FQ228" s="99">
        <f t="shared" si="1359"/>
        <v>-2.4565527714820474</v>
      </c>
      <c r="FR228" s="99">
        <f t="shared" si="1359"/>
        <v>-2.0555733091290156</v>
      </c>
      <c r="FS228" s="99">
        <f t="shared" si="1359"/>
        <v>-1.8215744319567186</v>
      </c>
      <c r="FT228" s="99">
        <f t="shared" si="1359"/>
        <v>-1.574446947899971</v>
      </c>
      <c r="FU228" s="99">
        <f t="shared" si="1359"/>
        <v>-1.3184844548340249</v>
      </c>
      <c r="FV228" s="99">
        <f t="shared" si="1359"/>
        <v>-1.0557316517982969</v>
      </c>
      <c r="FW228" s="99">
        <f t="shared" si="1359"/>
        <v>-0.78678454698433187</v>
      </c>
      <c r="FX228" s="99">
        <f t="shared" si="1359"/>
        <v>-0.51150675639246324</v>
      </c>
      <c r="FY228" s="99">
        <f t="shared" si="1359"/>
        <v>-0.23206226345415992</v>
      </c>
      <c r="FZ228" s="99">
        <f t="shared" si="1359"/>
        <v>5.7230421154347025E-2</v>
      </c>
      <c r="GA228" s="99">
        <f t="shared" si="1359"/>
        <v>0.35397358020569147</v>
      </c>
      <c r="GB228" s="99">
        <f t="shared" si="1359"/>
        <v>0.65834952553177362</v>
      </c>
      <c r="GC228" s="99">
        <f t="shared" si="1359"/>
        <v>0.97131955613758092</v>
      </c>
      <c r="GD228" s="99">
        <f t="shared" si="1359"/>
        <v>1.291170326117985</v>
      </c>
      <c r="GE228" s="99">
        <f t="shared" si="1359"/>
        <v>1.6185465363425706</v>
      </c>
      <c r="GF228" s="99">
        <f t="shared" si="1359"/>
        <v>1.9527330788554675</v>
      </c>
      <c r="GG228" s="99">
        <f t="shared" si="1359"/>
        <v>2.2948496439744002</v>
      </c>
      <c r="GH228" s="99">
        <f t="shared" si="1359"/>
        <v>2.6438646714948391</v>
      </c>
      <c r="GI228" s="99">
        <f t="shared" si="1359"/>
        <v>0.91520724588477476</v>
      </c>
      <c r="GJ228" s="99">
        <f t="shared" si="1359"/>
        <v>2.7679629485574178</v>
      </c>
      <c r="GK228" s="99">
        <f t="shared" si="1359"/>
        <v>-2.4735382369202563</v>
      </c>
      <c r="GL228" s="99">
        <f t="shared" si="1359"/>
        <v>-1.3558911821454205</v>
      </c>
      <c r="GM228" s="99">
        <f t="shared" si="1359"/>
        <v>-0.16625870015523095</v>
      </c>
      <c r="GN228" s="99">
        <f t="shared" si="1359"/>
        <v>1.0931221556747654</v>
      </c>
      <c r="GO228" s="99">
        <f t="shared" si="1359"/>
        <v>2.4207382491007792</v>
      </c>
      <c r="GP228" s="99">
        <f t="shared" si="1359"/>
        <v>-2.4722633123306181</v>
      </c>
      <c r="GQ228" s="99">
        <f t="shared" si="1359"/>
        <v>-1.0219429308824437</v>
      </c>
      <c r="GR228" s="99">
        <f t="shared" si="1359"/>
        <v>0.48608407885339205</v>
      </c>
      <c r="GS228" s="99">
        <f t="shared" si="1359"/>
        <v>2.0543431221721118</v>
      </c>
      <c r="GT228" s="99">
        <f t="shared" si="1359"/>
        <v>-2.6050049848469907</v>
      </c>
      <c r="GU228" s="99">
        <f t="shared" si="1359"/>
        <v>-0.92962734256757484</v>
      </c>
      <c r="GV228" s="99">
        <f t="shared" si="1359"/>
        <v>0.79605556175899828</v>
      </c>
      <c r="GW228" s="99">
        <f t="shared" si="1359"/>
        <v>2.5656706663058615</v>
      </c>
      <c r="GX228" s="99">
        <f t="shared" si="1359"/>
        <v>-1.9026445364567051</v>
      </c>
      <c r="GY228" s="99">
        <f t="shared" si="1359"/>
        <v>-4.9068911441280547E-2</v>
      </c>
      <c r="GZ228" s="99">
        <f t="shared" si="1359"/>
        <v>1.8498008710877856</v>
      </c>
      <c r="HA228" s="99"/>
      <c r="HB228" s="99"/>
      <c r="HC228" s="99"/>
      <c r="HD228" s="99"/>
      <c r="HE228" s="99"/>
      <c r="HF228" s="99"/>
      <c r="HG228" s="99"/>
      <c r="HH228" s="99"/>
      <c r="HI228" s="99"/>
      <c r="HJ228" s="99"/>
      <c r="HK228" s="99"/>
      <c r="HL228" s="99"/>
      <c r="HM228" s="99"/>
      <c r="HN228" s="99"/>
      <c r="HO228" s="99"/>
      <c r="HP228" s="99"/>
      <c r="HQ228" s="99"/>
      <c r="HR228" s="99"/>
      <c r="HS228" s="99"/>
      <c r="HT228" s="99"/>
      <c r="HU228" s="99"/>
      <c r="HV228" s="99"/>
      <c r="HW228" s="99"/>
      <c r="HX228" s="99"/>
      <c r="HY228" s="99"/>
      <c r="HZ228" s="99"/>
      <c r="IA228" s="99"/>
      <c r="IB228" s="94"/>
      <c r="IC228" s="99"/>
      <c r="ID228" s="94"/>
      <c r="IE228" s="94"/>
      <c r="IF228" s="94"/>
      <c r="IG228" s="94"/>
      <c r="IH228" s="94"/>
      <c r="II228" s="94"/>
      <c r="IJ228" s="94"/>
      <c r="IK228" s="94"/>
      <c r="IL228" s="94"/>
      <c r="IM228" s="94"/>
      <c r="IN228" s="94"/>
      <c r="IO228" s="94"/>
      <c r="IP228" s="94"/>
      <c r="IQ228" s="94"/>
      <c r="IR228" s="94"/>
      <c r="IS228" s="94"/>
      <c r="IT228" s="94"/>
      <c r="IU228" s="94"/>
      <c r="IV228" s="94"/>
      <c r="IW228" s="94"/>
      <c r="IX228" s="94"/>
      <c r="IY228" s="94"/>
      <c r="IZ228" s="94"/>
      <c r="JA228" s="94"/>
      <c r="JB228" s="94"/>
      <c r="JC228" s="94"/>
      <c r="JD228" s="94"/>
      <c r="JE228" s="94"/>
      <c r="JF228" s="94"/>
      <c r="JG228" s="94"/>
      <c r="JH228" s="94"/>
      <c r="JI228" s="94"/>
      <c r="JJ228" s="94"/>
      <c r="JK228" s="94"/>
      <c r="JL228" s="94"/>
      <c r="JM228" s="94"/>
      <c r="JN228" s="94"/>
      <c r="JO228" s="94"/>
      <c r="JP228" s="94"/>
      <c r="JQ228" s="94"/>
      <c r="JR228" s="94"/>
      <c r="JS228" s="94"/>
      <c r="JT228" s="94"/>
      <c r="JU228" s="94"/>
      <c r="JV228" s="94"/>
      <c r="JW228" s="94"/>
      <c r="JX228" s="94"/>
      <c r="JY228" s="94"/>
      <c r="JZ228" s="94"/>
      <c r="KA228" s="94"/>
      <c r="KH228" s="96">
        <v>30</v>
      </c>
      <c r="KI228" s="100">
        <f t="shared" ref="KI228:MJ228" si="1360">ATAN2(KI167*COS(KI227) +  NG198*COS(KI67),KI167*SIN(KI227) +  NG198*SIN(KI67))</f>
        <v>-1.1774759451977104</v>
      </c>
      <c r="KJ228" s="100">
        <f t="shared" si="1360"/>
        <v>9.9353115854510898E-2</v>
      </c>
      <c r="KK228" s="100">
        <f t="shared" si="1360"/>
        <v>2.7571927552248128</v>
      </c>
      <c r="KL228" s="100">
        <f t="shared" si="1360"/>
        <v>-0.42426289749300056</v>
      </c>
      <c r="KM228" s="100">
        <f t="shared" si="1360"/>
        <v>-2.8715855380064093</v>
      </c>
      <c r="KN228" s="100">
        <f t="shared" si="1360"/>
        <v>1.6092579751684573</v>
      </c>
      <c r="KO228" s="100">
        <f t="shared" si="1360"/>
        <v>0.49568549304058207</v>
      </c>
      <c r="KP228" s="100">
        <f t="shared" si="1360"/>
        <v>-1.0580975438530682</v>
      </c>
      <c r="KQ228" s="100">
        <f t="shared" si="1360"/>
        <v>-1.8488001651386592</v>
      </c>
      <c r="KR228" s="100">
        <f t="shared" si="1360"/>
        <v>-2.8413810507152348</v>
      </c>
      <c r="KS228" s="100">
        <f t="shared" si="1360"/>
        <v>2.6106216400635911</v>
      </c>
      <c r="KT228" s="100">
        <f t="shared" si="1360"/>
        <v>2.197247062066451</v>
      </c>
      <c r="KU228" s="100">
        <f t="shared" si="1360"/>
        <v>1.8525353776690452</v>
      </c>
      <c r="KV228" s="100">
        <f t="shared" si="1360"/>
        <v>1.4529258108915089</v>
      </c>
      <c r="KW228" s="100">
        <f t="shared" si="1360"/>
        <v>1.1196200599676154</v>
      </c>
      <c r="KX228" s="100">
        <f t="shared" si="1360"/>
        <v>0.89205110308195767</v>
      </c>
      <c r="KY228" s="100">
        <f t="shared" si="1360"/>
        <v>0.86895491605733954</v>
      </c>
      <c r="KZ228" s="100">
        <f t="shared" si="1360"/>
        <v>0.90960272012213372</v>
      </c>
      <c r="LA228" s="100">
        <f t="shared" si="1360"/>
        <v>0.90960272012213372</v>
      </c>
      <c r="LB228" s="100">
        <f t="shared" si="1360"/>
        <v>1.6566936643692685</v>
      </c>
      <c r="LC228" s="100">
        <f t="shared" si="1360"/>
        <v>2.0330971911309046</v>
      </c>
      <c r="LD228" s="100">
        <f t="shared" si="1360"/>
        <v>2.4141558051724505</v>
      </c>
      <c r="LE228" s="100">
        <f t="shared" si="1360"/>
        <v>2.8105701349607797</v>
      </c>
      <c r="LF228" s="100">
        <f t="shared" si="1360"/>
        <v>-3.0530077227921097</v>
      </c>
      <c r="LG228" s="100">
        <f t="shared" si="1360"/>
        <v>-2.60547823608717</v>
      </c>
      <c r="LH228" s="100">
        <f t="shared" si="1360"/>
        <v>-2.1274730767382737</v>
      </c>
      <c r="LI228" s="100">
        <f t="shared" si="1360"/>
        <v>-1.6082219329834024</v>
      </c>
      <c r="LJ228" s="100">
        <f t="shared" si="1360"/>
        <v>-1.0663040988474246</v>
      </c>
      <c r="LK228" s="100">
        <f t="shared" si="1360"/>
        <v>-0.49269213698672948</v>
      </c>
      <c r="LL228" s="100">
        <f t="shared" si="1360"/>
        <v>0.11227998584987658</v>
      </c>
      <c r="LM228" s="100">
        <f t="shared" si="1360"/>
        <v>0.74580091590818365</v>
      </c>
      <c r="LN228" s="100">
        <f t="shared" si="1360"/>
        <v>1.4116202204716932</v>
      </c>
      <c r="LO228" s="100">
        <f t="shared" si="1360"/>
        <v>2.1059379362371766</v>
      </c>
      <c r="LP228" s="100">
        <f t="shared" si="1360"/>
        <v>2.8246557284498786</v>
      </c>
      <c r="LQ228" s="100">
        <f t="shared" si="1360"/>
        <v>-2.7142199511611298</v>
      </c>
      <c r="LR228" s="100">
        <f t="shared" si="1360"/>
        <v>-1.9488101914783993</v>
      </c>
      <c r="LS228" s="100">
        <f t="shared" si="1360"/>
        <v>1.3096494322521668</v>
      </c>
      <c r="LT228" s="100">
        <f t="shared" si="1360"/>
        <v>-0.98842684292232552</v>
      </c>
      <c r="LU228" s="100">
        <f t="shared" si="1360"/>
        <v>1.1543695104631886</v>
      </c>
      <c r="LV228" s="100">
        <f t="shared" si="1360"/>
        <v>-2.8708377573780099</v>
      </c>
      <c r="LW228" s="100">
        <f t="shared" si="1360"/>
        <v>-0.49488106910316243</v>
      </c>
      <c r="LX228" s="100">
        <f t="shared" si="1360"/>
        <v>1.9977879674430465</v>
      </c>
      <c r="LY228" s="100">
        <f t="shared" si="1360"/>
        <v>-1.6736977160678637</v>
      </c>
      <c r="LZ228" s="100">
        <f t="shared" si="1360"/>
        <v>1.0448322498363727</v>
      </c>
      <c r="MA228" s="100">
        <f t="shared" si="1360"/>
        <v>-2.4047377231816611</v>
      </c>
      <c r="MB228" s="100">
        <f t="shared" si="1360"/>
        <v>0.54279120142110204</v>
      </c>
      <c r="MC228" s="100">
        <f t="shared" si="1360"/>
        <v>-2.6856900816027758</v>
      </c>
      <c r="MD228" s="100">
        <f t="shared" si="1360"/>
        <v>0.48837214926571598</v>
      </c>
      <c r="ME228" s="100">
        <f t="shared" si="1360"/>
        <v>-2.5066057241016928</v>
      </c>
      <c r="MF228" s="100">
        <f t="shared" si="1360"/>
        <v>0.88407732974093611</v>
      </c>
      <c r="MG228" s="100">
        <f t="shared" si="1360"/>
        <v>-1.8947126332345285</v>
      </c>
      <c r="MH228" s="100">
        <f t="shared" si="1360"/>
        <v>1.7018884977007223</v>
      </c>
      <c r="MI228" s="100">
        <f t="shared" si="1360"/>
        <v>-0.91102990627852132</v>
      </c>
      <c r="MJ228" s="100">
        <f t="shared" si="1360"/>
        <v>2.8585888253284137</v>
      </c>
      <c r="MK228" s="100"/>
      <c r="ML228" s="100"/>
      <c r="MM228" s="100"/>
      <c r="MN228" s="100"/>
      <c r="MO228" s="100"/>
      <c r="MP228" s="100"/>
      <c r="MQ228" s="100"/>
      <c r="MR228" s="100"/>
      <c r="MS228" s="100"/>
      <c r="MT228" s="100"/>
      <c r="MU228" s="100"/>
      <c r="MV228" s="100"/>
      <c r="MW228" s="100"/>
      <c r="MX228" s="100"/>
      <c r="MY228" s="100"/>
      <c r="MZ228" s="100"/>
      <c r="NA228" s="100"/>
      <c r="NB228" s="100"/>
      <c r="NC228" s="100"/>
      <c r="ND228" s="100"/>
      <c r="NE228" s="100"/>
      <c r="NF228" s="100"/>
      <c r="NG228" s="100"/>
      <c r="NH228" s="100"/>
      <c r="NI228" s="100"/>
      <c r="NJ228" s="100"/>
      <c r="NK228" s="100"/>
      <c r="NM228" s="100"/>
    </row>
    <row r="229" spans="1:382" x14ac:dyDescent="0.2">
      <c r="A229" s="92"/>
      <c r="B229" s="92"/>
      <c r="C229" s="92"/>
      <c r="D229" s="98"/>
      <c r="E229" s="98"/>
      <c r="F229" s="98"/>
      <c r="G229" s="98"/>
      <c r="H229" s="98"/>
      <c r="I229" s="98"/>
      <c r="J229" s="98"/>
      <c r="K229" s="98"/>
      <c r="L229" s="98"/>
      <c r="M229" s="98"/>
      <c r="N229" s="98"/>
      <c r="O229" s="98"/>
      <c r="P229" s="98"/>
      <c r="Q229" s="98"/>
      <c r="R229" s="98"/>
      <c r="S229" s="98"/>
      <c r="T229" s="98"/>
      <c r="U229" s="98"/>
      <c r="V229" s="98"/>
      <c r="W229" s="98"/>
      <c r="X229" s="98"/>
      <c r="Y229" s="98"/>
      <c r="Z229" s="98"/>
      <c r="AA229" s="98"/>
      <c r="AB229" s="98"/>
      <c r="AC229" s="98"/>
      <c r="AD229" s="98"/>
      <c r="AE229" s="98"/>
      <c r="AF229" s="98"/>
      <c r="AG229" s="98"/>
      <c r="AH229" s="98"/>
      <c r="AI229" s="98"/>
      <c r="AJ229" s="98"/>
      <c r="AK229" s="98"/>
      <c r="AL229" s="98"/>
      <c r="AM229" s="98"/>
      <c r="AN229" s="98"/>
      <c r="AO229" s="98"/>
      <c r="AP229" s="98"/>
      <c r="AQ229" s="98"/>
      <c r="AR229" s="98"/>
      <c r="AS229" s="98"/>
      <c r="AT229" s="98"/>
      <c r="AU229" s="98"/>
      <c r="AV229" s="98"/>
      <c r="AW229" s="98"/>
      <c r="AX229" s="98"/>
      <c r="AY229" s="98"/>
      <c r="AZ229" s="98"/>
      <c r="BA229" s="98"/>
      <c r="BB229" s="98"/>
      <c r="BC229" s="98"/>
      <c r="BD229" s="98"/>
      <c r="BE229" s="98"/>
      <c r="BF229" s="98"/>
      <c r="BG229" s="98"/>
      <c r="BH229" s="98"/>
      <c r="BI229" s="98"/>
      <c r="BJ229" s="98"/>
      <c r="BK229" s="98"/>
      <c r="BL229" s="98"/>
      <c r="BM229" s="98"/>
      <c r="BN229" s="98"/>
      <c r="BO229" s="98"/>
      <c r="BP229" s="98"/>
      <c r="BQ229" s="98"/>
      <c r="BR229" s="98"/>
      <c r="BS229" s="98"/>
      <c r="BT229" s="98"/>
      <c r="BU229" s="98"/>
      <c r="BV229" s="98"/>
      <c r="BW229" s="98"/>
      <c r="BX229" s="98"/>
      <c r="BY229" s="98"/>
      <c r="BZ229" s="98"/>
      <c r="CA229" s="98"/>
      <c r="CB229" s="98"/>
      <c r="CC229" s="98"/>
      <c r="CD229" s="98"/>
      <c r="CE229" s="92"/>
      <c r="CF229" s="98"/>
      <c r="CG229" s="92"/>
      <c r="CH229" s="92"/>
      <c r="CI229" s="92"/>
      <c r="CJ229" s="92"/>
      <c r="CK229" s="92"/>
      <c r="CL229" s="92"/>
      <c r="CM229" s="92"/>
      <c r="CN229" s="92"/>
      <c r="CO229" s="92"/>
      <c r="CP229" s="92"/>
      <c r="CQ229" s="92"/>
      <c r="CR229" s="92"/>
      <c r="CS229" s="92"/>
      <c r="CT229" s="92"/>
      <c r="CU229" s="92"/>
      <c r="CV229" s="92"/>
      <c r="CW229" s="92"/>
      <c r="CX229" s="92"/>
      <c r="CY229" s="92"/>
      <c r="CZ229" s="92"/>
      <c r="DA229" s="92"/>
      <c r="DB229" s="92"/>
      <c r="DC229" s="92"/>
      <c r="DD229" s="92"/>
      <c r="DE229" s="92"/>
      <c r="DF229" s="92"/>
      <c r="DG229" s="92"/>
      <c r="DH229" s="92"/>
      <c r="DI229" s="92"/>
      <c r="DJ229" s="92"/>
      <c r="DK229" s="92"/>
      <c r="DL229" s="92"/>
      <c r="DM229" s="92"/>
      <c r="DN229" s="92"/>
      <c r="DO229" s="92"/>
      <c r="DP229" s="92"/>
      <c r="DQ229" s="92"/>
      <c r="DR229" s="92"/>
      <c r="DS229" s="92"/>
      <c r="DT229" s="92"/>
      <c r="DU229" s="92"/>
      <c r="DV229" s="92"/>
      <c r="DW229" s="92"/>
      <c r="DX229" s="92"/>
      <c r="DY229" s="92"/>
      <c r="DZ229" s="92"/>
      <c r="EA229" s="92"/>
      <c r="EB229" s="92"/>
      <c r="EC229" s="92"/>
      <c r="ED229" s="92"/>
      <c r="EE229" s="92"/>
      <c r="EF229" s="92"/>
      <c r="EG229" s="92"/>
      <c r="EH229" s="92"/>
      <c r="EI229" s="92"/>
      <c r="EJ229" s="92"/>
      <c r="EK229" s="92"/>
      <c r="EL229" s="92"/>
      <c r="EM229" s="92"/>
      <c r="EN229" s="92"/>
      <c r="EO229" s="92"/>
      <c r="EP229" s="92"/>
      <c r="EU229" s="94"/>
      <c r="EV229" s="94"/>
      <c r="EW229" s="94"/>
      <c r="EX229" s="94"/>
      <c r="EY229" s="99"/>
      <c r="EZ229" s="99"/>
      <c r="FA229" s="99"/>
      <c r="FB229" s="99"/>
      <c r="FC229" s="99"/>
      <c r="FD229" s="99"/>
      <c r="FE229" s="99"/>
      <c r="FF229" s="99"/>
      <c r="FG229" s="99"/>
      <c r="FH229" s="99"/>
      <c r="FI229" s="99"/>
      <c r="FJ229" s="99"/>
      <c r="FK229" s="99"/>
      <c r="FL229" s="99"/>
      <c r="FM229" s="99"/>
      <c r="FN229" s="99"/>
      <c r="FO229" s="99"/>
      <c r="FP229" s="99"/>
      <c r="FQ229" s="99"/>
      <c r="FR229" s="99"/>
      <c r="FS229" s="99"/>
      <c r="FT229" s="99"/>
      <c r="FU229" s="99"/>
      <c r="FV229" s="99"/>
      <c r="FW229" s="99"/>
      <c r="FX229" s="99"/>
      <c r="FY229" s="99"/>
      <c r="FZ229" s="99"/>
      <c r="GA229" s="99"/>
      <c r="GB229" s="99"/>
      <c r="GC229" s="99"/>
      <c r="GD229" s="99"/>
      <c r="GE229" s="99"/>
      <c r="GF229" s="99"/>
      <c r="GG229" s="99"/>
      <c r="GH229" s="99"/>
      <c r="GI229" s="99"/>
      <c r="GJ229" s="99"/>
      <c r="GK229" s="99"/>
      <c r="GL229" s="99"/>
      <c r="GM229" s="99"/>
      <c r="GN229" s="99"/>
      <c r="GO229" s="99"/>
      <c r="GP229" s="99"/>
      <c r="GQ229" s="99"/>
      <c r="GR229" s="99"/>
      <c r="GS229" s="99"/>
      <c r="GT229" s="99"/>
      <c r="GU229" s="99"/>
      <c r="GV229" s="99"/>
      <c r="GW229" s="99"/>
      <c r="GX229" s="99"/>
      <c r="GY229" s="99"/>
      <c r="GZ229" s="99"/>
      <c r="HA229" s="99"/>
      <c r="HB229" s="99"/>
      <c r="HC229" s="99"/>
      <c r="HD229" s="99"/>
      <c r="HE229" s="99"/>
      <c r="HF229" s="99"/>
      <c r="HG229" s="99"/>
      <c r="HH229" s="99"/>
      <c r="HI229" s="99"/>
      <c r="HJ229" s="99"/>
      <c r="HK229" s="99"/>
      <c r="HL229" s="99"/>
      <c r="HM229" s="99"/>
      <c r="HN229" s="99"/>
      <c r="HO229" s="99"/>
      <c r="HP229" s="99"/>
      <c r="HQ229" s="99"/>
      <c r="HR229" s="99"/>
      <c r="HS229" s="99"/>
      <c r="HT229" s="99"/>
      <c r="HU229" s="99"/>
      <c r="HV229" s="99"/>
      <c r="HW229" s="99"/>
      <c r="HX229" s="99"/>
      <c r="HY229" s="99"/>
      <c r="HZ229" s="99"/>
      <c r="IA229" s="99"/>
      <c r="IB229" s="94"/>
      <c r="IC229" s="99"/>
      <c r="ID229" s="94"/>
      <c r="IE229" s="94"/>
      <c r="IF229" s="94"/>
      <c r="IG229" s="94"/>
      <c r="IH229" s="94"/>
      <c r="II229" s="94"/>
      <c r="IJ229" s="94"/>
      <c r="IK229" s="94"/>
      <c r="IL229" s="94"/>
      <c r="IM229" s="94"/>
      <c r="IN229" s="94"/>
      <c r="IO229" s="94"/>
      <c r="IP229" s="94"/>
      <c r="IQ229" s="94"/>
      <c r="IR229" s="94"/>
      <c r="IS229" s="94"/>
      <c r="IT229" s="94"/>
      <c r="IU229" s="94"/>
      <c r="IV229" s="94"/>
      <c r="IW229" s="94"/>
      <c r="IX229" s="94"/>
      <c r="IY229" s="94"/>
      <c r="IZ229" s="94"/>
      <c r="JA229" s="94"/>
      <c r="JB229" s="94"/>
      <c r="JC229" s="94"/>
      <c r="JD229" s="94"/>
      <c r="JE229" s="94"/>
      <c r="JF229" s="94"/>
      <c r="JG229" s="94"/>
      <c r="JH229" s="94"/>
      <c r="JI229" s="94"/>
      <c r="JJ229" s="94"/>
      <c r="JK229" s="94"/>
      <c r="JL229" s="94"/>
      <c r="JM229" s="94"/>
      <c r="JN229" s="94"/>
      <c r="JO229" s="94"/>
      <c r="JP229" s="94"/>
      <c r="JQ229" s="94"/>
      <c r="JR229" s="94"/>
      <c r="JS229" s="94"/>
      <c r="JT229" s="94"/>
      <c r="JU229" s="94"/>
      <c r="JV229" s="94"/>
      <c r="JW229" s="94"/>
      <c r="JX229" s="94"/>
      <c r="JY229" s="94"/>
      <c r="JZ229" s="94"/>
      <c r="KA229" s="94"/>
      <c r="KI229" s="100"/>
      <c r="KJ229" s="100"/>
      <c r="KK229" s="100"/>
      <c r="KL229" s="100"/>
      <c r="KM229" s="100"/>
      <c r="KN229" s="100"/>
      <c r="KO229" s="100"/>
      <c r="KP229" s="100"/>
      <c r="KQ229" s="100"/>
      <c r="KR229" s="100"/>
      <c r="KS229" s="100"/>
      <c r="KT229" s="100"/>
      <c r="KU229" s="100"/>
      <c r="KV229" s="100"/>
      <c r="KW229" s="100"/>
      <c r="KX229" s="100"/>
      <c r="KY229" s="100"/>
      <c r="KZ229" s="100"/>
      <c r="LA229" s="100"/>
      <c r="LB229" s="100"/>
      <c r="LC229" s="100"/>
      <c r="LD229" s="100"/>
      <c r="LE229" s="100"/>
      <c r="LF229" s="100"/>
      <c r="LG229" s="100"/>
      <c r="LH229" s="100"/>
      <c r="LI229" s="100"/>
      <c r="LJ229" s="100"/>
      <c r="LK229" s="100"/>
      <c r="LL229" s="100"/>
      <c r="LM229" s="100"/>
      <c r="LN229" s="100"/>
      <c r="LO229" s="100"/>
      <c r="LP229" s="100"/>
      <c r="LQ229" s="100"/>
      <c r="LR229" s="100"/>
      <c r="LS229" s="100"/>
      <c r="LT229" s="100"/>
      <c r="LU229" s="100"/>
      <c r="LV229" s="100"/>
      <c r="LW229" s="100"/>
      <c r="LX229" s="100"/>
      <c r="LY229" s="100"/>
      <c r="LZ229" s="100"/>
      <c r="MA229" s="100"/>
      <c r="MB229" s="100"/>
      <c r="MC229" s="100"/>
      <c r="MD229" s="100"/>
      <c r="ME229" s="100"/>
      <c r="MF229" s="100"/>
      <c r="MG229" s="100"/>
      <c r="MH229" s="100"/>
      <c r="MI229" s="100"/>
      <c r="MJ229" s="100"/>
      <c r="MK229" s="100"/>
      <c r="ML229" s="100"/>
      <c r="MM229" s="100"/>
      <c r="MN229" s="100"/>
      <c r="MO229" s="100"/>
      <c r="MP229" s="100"/>
      <c r="MQ229" s="100"/>
      <c r="MR229" s="100"/>
      <c r="MS229" s="100"/>
      <c r="MT229" s="100"/>
      <c r="MU229" s="100"/>
      <c r="MV229" s="100"/>
      <c r="MW229" s="100"/>
      <c r="MX229" s="100"/>
      <c r="MY229" s="100"/>
      <c r="MZ229" s="100"/>
      <c r="NA229" s="100"/>
      <c r="NB229" s="100"/>
      <c r="NC229" s="100"/>
      <c r="ND229" s="100"/>
      <c r="NE229" s="100"/>
      <c r="NF229" s="100"/>
      <c r="NG229" s="100"/>
      <c r="NH229" s="100"/>
      <c r="NI229" s="100"/>
      <c r="NJ229" s="100"/>
      <c r="NK229" s="100"/>
      <c r="NM229" s="100"/>
    </row>
    <row r="230" spans="1:382" x14ac:dyDescent="0.2">
      <c r="A230" s="92" t="s">
        <v>139</v>
      </c>
      <c r="B230" s="92"/>
      <c r="C230" s="101">
        <v>1</v>
      </c>
      <c r="D230" s="98">
        <f t="shared" ref="D230:AI230" si="1361">20*LOG10(D139)</f>
        <v>99.923180538188504</v>
      </c>
      <c r="E230" s="98">
        <f t="shared" si="1361"/>
        <v>99.440813572105526</v>
      </c>
      <c r="F230" s="98">
        <f t="shared" si="1361"/>
        <v>99.218777109206485</v>
      </c>
      <c r="G230" s="98">
        <f t="shared" si="1361"/>
        <v>98.899788376891621</v>
      </c>
      <c r="H230" s="98">
        <f t="shared" si="1361"/>
        <v>98.130389427306582</v>
      </c>
      <c r="I230" s="98">
        <f t="shared" si="1361"/>
        <v>97.876367102900673</v>
      </c>
      <c r="J230" s="98">
        <f t="shared" si="1361"/>
        <v>97.196252102210877</v>
      </c>
      <c r="K230" s="98">
        <f t="shared" si="1361"/>
        <v>97.002156328864672</v>
      </c>
      <c r="L230" s="98">
        <f t="shared" si="1361"/>
        <v>96.399755005574519</v>
      </c>
      <c r="M230" s="98">
        <f t="shared" si="1361"/>
        <v>95.83136911154179</v>
      </c>
      <c r="N230" s="98">
        <f t="shared" si="1361"/>
        <v>95.293991280046299</v>
      </c>
      <c r="O230" s="98">
        <f t="shared" si="1361"/>
        <v>94.784868376797945</v>
      </c>
      <c r="P230" s="98">
        <f t="shared" si="1361"/>
        <v>94.301513182102838</v>
      </c>
      <c r="Q230" s="98">
        <f t="shared" si="1361"/>
        <v>93.841694686735551</v>
      </c>
      <c r="R230" s="98">
        <f t="shared" si="1361"/>
        <v>93.403418663350678</v>
      </c>
      <c r="S230" s="98">
        <f t="shared" si="1361"/>
        <v>92.984904718354343</v>
      </c>
      <c r="T230" s="98">
        <f t="shared" si="1361"/>
        <v>92.584563035654838</v>
      </c>
      <c r="U230" s="98">
        <f t="shared" si="1361"/>
        <v>92.200972385368459</v>
      </c>
      <c r="V230" s="98">
        <f t="shared" si="1361"/>
        <v>92.200972385368459</v>
      </c>
      <c r="W230" s="98">
        <f t="shared" si="1361"/>
        <v>91.616707683099349</v>
      </c>
      <c r="X230" s="98">
        <f t="shared" si="1361"/>
        <v>91.33798781322858</v>
      </c>
      <c r="Y230" s="98">
        <f t="shared" si="1361"/>
        <v>91.067540957548289</v>
      </c>
      <c r="Z230" s="98">
        <f t="shared" si="1361"/>
        <v>90.804913550527289</v>
      </c>
      <c r="AA230" s="98">
        <f t="shared" si="1361"/>
        <v>90.549686201147765</v>
      </c>
      <c r="AB230" s="98">
        <f t="shared" si="1361"/>
        <v>90.301470608027401</v>
      </c>
      <c r="AC230" s="98">
        <f t="shared" si="1361"/>
        <v>90.059906772663311</v>
      </c>
      <c r="AD230" s="98">
        <f t="shared" si="1361"/>
        <v>89.824660485438443</v>
      </c>
      <c r="AE230" s="98">
        <f t="shared" si="1361"/>
        <v>89.595421059272624</v>
      </c>
      <c r="AF230" s="98">
        <f t="shared" si="1361"/>
        <v>89.371899286911415</v>
      </c>
      <c r="AG230" s="98">
        <f t="shared" si="1361"/>
        <v>89.153825599431514</v>
      </c>
      <c r="AH230" s="98">
        <f t="shared" si="1361"/>
        <v>88.940948405339896</v>
      </c>
      <c r="AI230" s="98">
        <f t="shared" si="1361"/>
        <v>88.733032591503616</v>
      </c>
      <c r="AJ230" s="98">
        <f t="shared" ref="AJ230:BE230" si="1362">20*LOG10(AJ139)</f>
        <v>88.529858168963642</v>
      </c>
      <c r="AK230" s="98">
        <f t="shared" si="1362"/>
        <v>88.331219048411143</v>
      </c>
      <c r="AL230" s="98">
        <f t="shared" si="1362"/>
        <v>88.136921931702844</v>
      </c>
      <c r="AM230" s="98">
        <f t="shared" si="1362"/>
        <v>87.946785307254899</v>
      </c>
      <c r="AN230" s="98">
        <f t="shared" si="1362"/>
        <v>87.962590286433894</v>
      </c>
      <c r="AO230" s="98">
        <f t="shared" si="1362"/>
        <v>87.676985933786753</v>
      </c>
      <c r="AP230" s="98">
        <f t="shared" si="1362"/>
        <v>87.536642052736013</v>
      </c>
      <c r="AQ230" s="98">
        <f t="shared" si="1362"/>
        <v>87.397922511822074</v>
      </c>
      <c r="AR230" s="98">
        <f t="shared" si="1362"/>
        <v>87.260813832642938</v>
      </c>
      <c r="AS230" s="98">
        <f t="shared" si="1362"/>
        <v>87.125300822749239</v>
      </c>
      <c r="AT230" s="98">
        <f t="shared" si="1362"/>
        <v>86.991366832753897</v>
      </c>
      <c r="AU230" s="98">
        <f t="shared" si="1362"/>
        <v>86.858993984424586</v>
      </c>
      <c r="AV230" s="98">
        <f t="shared" si="1362"/>
        <v>86.728163372816752</v>
      </c>
      <c r="AW230" s="98">
        <f t="shared" si="1362"/>
        <v>86.598855245200653</v>
      </c>
      <c r="AX230" s="98">
        <f t="shared" si="1362"/>
        <v>86.471049159259437</v>
      </c>
      <c r="AY230" s="98">
        <f t="shared" si="1362"/>
        <v>86.344724122781912</v>
      </c>
      <c r="AZ230" s="98">
        <f t="shared" si="1362"/>
        <v>86.219858716845181</v>
      </c>
      <c r="BA230" s="98">
        <f t="shared" si="1362"/>
        <v>86.096431204274722</v>
      </c>
      <c r="BB230" s="98">
        <f t="shared" si="1362"/>
        <v>85.974419624982247</v>
      </c>
      <c r="BC230" s="98">
        <f t="shared" si="1362"/>
        <v>85.8538018796134</v>
      </c>
      <c r="BD230" s="98">
        <f t="shared" si="1362"/>
        <v>85.734555802785536</v>
      </c>
      <c r="BE230" s="98">
        <f t="shared" si="1362"/>
        <v>85.61665922705987</v>
      </c>
      <c r="BF230" s="98"/>
      <c r="BG230" s="98"/>
      <c r="BH230" s="98"/>
      <c r="BI230" s="98"/>
      <c r="BJ230" s="98"/>
      <c r="BK230" s="98"/>
      <c r="BL230" s="98"/>
      <c r="BM230" s="98"/>
      <c r="BN230" s="98"/>
      <c r="BO230" s="98"/>
      <c r="BP230" s="98"/>
      <c r="BQ230" s="98"/>
      <c r="BR230" s="98"/>
      <c r="BS230" s="98"/>
      <c r="BT230" s="98"/>
      <c r="BU230" s="98"/>
      <c r="BV230" s="98"/>
      <c r="BW230" s="98"/>
      <c r="BX230" s="98"/>
      <c r="BY230" s="98"/>
      <c r="BZ230" s="98"/>
      <c r="CA230" s="98"/>
      <c r="CB230" s="98"/>
      <c r="CC230" s="101"/>
      <c r="CD230" s="101"/>
      <c r="CE230" s="101"/>
      <c r="CF230" s="101"/>
      <c r="CG230" s="101"/>
      <c r="CH230" s="101"/>
      <c r="CI230" s="101"/>
      <c r="CJ230" s="101"/>
      <c r="CK230" s="92"/>
      <c r="CL230" s="92"/>
      <c r="CM230" s="92"/>
      <c r="CN230" s="92"/>
      <c r="CO230" s="92"/>
      <c r="CP230" s="92"/>
      <c r="CQ230" s="92"/>
      <c r="CR230" s="92"/>
      <c r="CS230" s="92"/>
      <c r="CT230" s="92"/>
      <c r="CU230" s="92"/>
      <c r="CV230" s="92"/>
      <c r="CW230" s="92"/>
      <c r="CX230" s="92"/>
      <c r="CY230" s="92"/>
      <c r="CZ230" s="92"/>
      <c r="DA230" s="92"/>
      <c r="DB230" s="92"/>
      <c r="DC230" s="92"/>
      <c r="DD230" s="92"/>
      <c r="DE230" s="92"/>
      <c r="DF230" s="92"/>
      <c r="DG230" s="92"/>
      <c r="DH230" s="92"/>
      <c r="DI230" s="92"/>
      <c r="DJ230" s="92"/>
      <c r="DK230" s="92"/>
      <c r="DL230" s="92"/>
      <c r="DM230" s="92"/>
      <c r="DN230" s="92"/>
      <c r="DO230" s="92"/>
      <c r="DP230" s="92"/>
      <c r="DQ230" s="92"/>
      <c r="DR230" s="92"/>
      <c r="DS230" s="92"/>
      <c r="DT230" s="92"/>
      <c r="DU230" s="92"/>
      <c r="DV230" s="92"/>
      <c r="DW230" s="92"/>
      <c r="DX230" s="92"/>
      <c r="DY230" s="92"/>
      <c r="DZ230" s="92"/>
      <c r="EA230" s="92"/>
      <c r="EB230" s="92"/>
      <c r="EC230" s="92"/>
      <c r="ED230" s="92"/>
      <c r="EE230" s="92"/>
      <c r="EF230" s="92"/>
      <c r="EG230" s="92"/>
      <c r="EH230" s="92"/>
      <c r="EI230" s="92"/>
      <c r="EJ230" s="92"/>
      <c r="EK230" s="92"/>
      <c r="EL230" s="92"/>
      <c r="EM230" s="92"/>
      <c r="EN230" s="92"/>
      <c r="EO230" s="92"/>
      <c r="EP230" s="92"/>
      <c r="EU230" s="94"/>
      <c r="EV230" s="94"/>
      <c r="EW230" s="94"/>
      <c r="EX230" s="102">
        <v>1</v>
      </c>
      <c r="EY230" s="99">
        <f t="shared" ref="EY230:GD230" si="1363">20*LOG10(EY139)</f>
        <v>92.815427378457031</v>
      </c>
      <c r="EZ230" s="99">
        <f t="shared" si="1363"/>
        <v>97.051296753969581</v>
      </c>
      <c r="FA230" s="99">
        <f t="shared" si="1363"/>
        <v>97.532359395205773</v>
      </c>
      <c r="FB230" s="99">
        <f t="shared" si="1363"/>
        <v>97.876737927944006</v>
      </c>
      <c r="FC230" s="99">
        <f t="shared" si="1363"/>
        <v>97.107338978358953</v>
      </c>
      <c r="FD230" s="99">
        <f t="shared" si="1363"/>
        <v>96.910273511409571</v>
      </c>
      <c r="FE230" s="99">
        <f t="shared" si="1363"/>
        <v>96.230158510719775</v>
      </c>
      <c r="FF230" s="99">
        <f t="shared" si="1363"/>
        <v>96.087006517651176</v>
      </c>
      <c r="FG230" s="99">
        <f t="shared" si="1363"/>
        <v>95.484605194360995</v>
      </c>
      <c r="FH230" s="99">
        <f t="shared" si="1363"/>
        <v>94.916219300328279</v>
      </c>
      <c r="FI230" s="99">
        <f t="shared" si="1363"/>
        <v>94.378841468832789</v>
      </c>
      <c r="FJ230" s="99">
        <f t="shared" si="1363"/>
        <v>94.339340482574897</v>
      </c>
      <c r="FK230" s="99">
        <f t="shared" si="1363"/>
        <v>93.85598528787979</v>
      </c>
      <c r="FL230" s="99">
        <f t="shared" si="1363"/>
        <v>93.396166792512503</v>
      </c>
      <c r="FM230" s="99">
        <f t="shared" si="1363"/>
        <v>92.95789076912763</v>
      </c>
      <c r="FN230" s="99">
        <f t="shared" si="1363"/>
        <v>92.539376824131296</v>
      </c>
      <c r="FO230" s="99">
        <f t="shared" si="1363"/>
        <v>92.139035141431805</v>
      </c>
      <c r="FP230" s="99">
        <f t="shared" si="1363"/>
        <v>92.200972385368459</v>
      </c>
      <c r="FQ230" s="99">
        <f t="shared" si="1363"/>
        <v>92.200972385368459</v>
      </c>
      <c r="FR230" s="99">
        <f t="shared" si="1363"/>
        <v>91.616707683099349</v>
      </c>
      <c r="FS230" s="99">
        <f t="shared" si="1363"/>
        <v>91.33798781322858</v>
      </c>
      <c r="FT230" s="99">
        <f t="shared" si="1363"/>
        <v>91.067540957548289</v>
      </c>
      <c r="FU230" s="99">
        <f t="shared" si="1363"/>
        <v>90.804913550527289</v>
      </c>
      <c r="FV230" s="99">
        <f t="shared" si="1363"/>
        <v>90.549686201147765</v>
      </c>
      <c r="FW230" s="99">
        <f t="shared" si="1363"/>
        <v>90.301470608027401</v>
      </c>
      <c r="FX230" s="99">
        <f t="shared" si="1363"/>
        <v>90.059906772663311</v>
      </c>
      <c r="FY230" s="99">
        <f t="shared" si="1363"/>
        <v>89.824660485438443</v>
      </c>
      <c r="FZ230" s="99">
        <f t="shared" si="1363"/>
        <v>89.595421059272624</v>
      </c>
      <c r="GA230" s="99">
        <f t="shared" si="1363"/>
        <v>89.371899286911415</v>
      </c>
      <c r="GB230" s="99">
        <f t="shared" si="1363"/>
        <v>89.153825599431514</v>
      </c>
      <c r="GC230" s="99">
        <f t="shared" si="1363"/>
        <v>88.940948405339896</v>
      </c>
      <c r="GD230" s="99">
        <f t="shared" si="1363"/>
        <v>88.733032591503616</v>
      </c>
      <c r="GE230" s="99">
        <f t="shared" ref="GE230:GZ230" si="1364">20*LOG10(GE139)</f>
        <v>88.529858168963642</v>
      </c>
      <c r="GF230" s="99">
        <f t="shared" si="1364"/>
        <v>88.331219048411143</v>
      </c>
      <c r="GG230" s="99">
        <f t="shared" si="1364"/>
        <v>88.136921931702844</v>
      </c>
      <c r="GH230" s="99">
        <f t="shared" si="1364"/>
        <v>87.946785307254899</v>
      </c>
      <c r="GI230" s="99">
        <f t="shared" si="1364"/>
        <v>87.962590286433894</v>
      </c>
      <c r="GJ230" s="99">
        <f t="shared" si="1364"/>
        <v>87.676985933786753</v>
      </c>
      <c r="GK230" s="99">
        <f t="shared" si="1364"/>
        <v>87.536642052736013</v>
      </c>
      <c r="GL230" s="99">
        <f t="shared" si="1364"/>
        <v>87.397922511822074</v>
      </c>
      <c r="GM230" s="99">
        <f t="shared" si="1364"/>
        <v>87.260813832642938</v>
      </c>
      <c r="GN230" s="99">
        <f t="shared" si="1364"/>
        <v>87.125300822749239</v>
      </c>
      <c r="GO230" s="99">
        <f t="shared" si="1364"/>
        <v>86.991366832753897</v>
      </c>
      <c r="GP230" s="99">
        <f t="shared" si="1364"/>
        <v>86.858993984424586</v>
      </c>
      <c r="GQ230" s="99">
        <f t="shared" si="1364"/>
        <v>86.728163372816752</v>
      </c>
      <c r="GR230" s="99">
        <f t="shared" si="1364"/>
        <v>86.598855245200653</v>
      </c>
      <c r="GS230" s="99">
        <f t="shared" si="1364"/>
        <v>86.471049159259437</v>
      </c>
      <c r="GT230" s="99">
        <f t="shared" si="1364"/>
        <v>86.344724122781912</v>
      </c>
      <c r="GU230" s="99">
        <f t="shared" si="1364"/>
        <v>86.219858716845181</v>
      </c>
      <c r="GV230" s="99">
        <f t="shared" si="1364"/>
        <v>86.096431204274722</v>
      </c>
      <c r="GW230" s="99">
        <f t="shared" si="1364"/>
        <v>85.974419624982247</v>
      </c>
      <c r="GX230" s="99">
        <f t="shared" si="1364"/>
        <v>85.8538018796134</v>
      </c>
      <c r="GY230" s="99">
        <f t="shared" si="1364"/>
        <v>85.734555802785536</v>
      </c>
      <c r="GZ230" s="99">
        <f t="shared" si="1364"/>
        <v>85.61665922705987</v>
      </c>
      <c r="HA230" s="99"/>
      <c r="HB230" s="99"/>
      <c r="HC230" s="99"/>
      <c r="HD230" s="99"/>
      <c r="HE230" s="99"/>
      <c r="HF230" s="99"/>
      <c r="HG230" s="99"/>
      <c r="HH230" s="99"/>
      <c r="HI230" s="99"/>
      <c r="HJ230" s="99"/>
      <c r="HK230" s="99"/>
      <c r="HL230" s="99"/>
      <c r="HM230" s="99"/>
      <c r="HN230" s="99"/>
      <c r="HO230" s="99"/>
      <c r="HP230" s="99"/>
      <c r="HQ230" s="99"/>
      <c r="HR230" s="99"/>
      <c r="HS230" s="99"/>
      <c r="HT230" s="99"/>
      <c r="HU230" s="99"/>
      <c r="HV230" s="99"/>
      <c r="HW230" s="99"/>
      <c r="HX230" s="99"/>
      <c r="HY230" s="99"/>
      <c r="HZ230" s="102"/>
      <c r="IA230" s="102"/>
      <c r="IB230" s="102"/>
      <c r="IC230" s="102"/>
      <c r="ID230" s="102"/>
      <c r="IE230" s="102"/>
      <c r="IF230" s="102"/>
      <c r="IG230" s="102"/>
      <c r="IH230" s="94"/>
      <c r="II230" s="94"/>
      <c r="IJ230" s="94"/>
      <c r="IK230" s="94"/>
      <c r="IL230" s="94"/>
      <c r="IM230" s="94"/>
      <c r="IN230" s="94"/>
      <c r="IO230" s="94"/>
      <c r="IP230" s="94"/>
      <c r="IQ230" s="94"/>
      <c r="IR230" s="94"/>
      <c r="IS230" s="94"/>
      <c r="IT230" s="94"/>
      <c r="IU230" s="94"/>
      <c r="IV230" s="94"/>
      <c r="IW230" s="94"/>
      <c r="IX230" s="94"/>
      <c r="IY230" s="94"/>
      <c r="IZ230" s="94"/>
      <c r="JA230" s="94"/>
      <c r="JB230" s="94"/>
      <c r="JC230" s="94"/>
      <c r="JD230" s="94"/>
      <c r="JE230" s="94"/>
      <c r="JF230" s="94"/>
      <c r="JG230" s="94"/>
      <c r="JH230" s="94"/>
      <c r="JI230" s="94"/>
      <c r="JJ230" s="94"/>
      <c r="JK230" s="94"/>
      <c r="JL230" s="94"/>
      <c r="JM230" s="94"/>
      <c r="JN230" s="94"/>
      <c r="JO230" s="94"/>
      <c r="JP230" s="94"/>
      <c r="JQ230" s="94"/>
      <c r="JR230" s="94"/>
      <c r="JS230" s="94"/>
      <c r="JT230" s="94"/>
      <c r="JU230" s="94"/>
      <c r="JV230" s="94"/>
      <c r="JW230" s="94"/>
      <c r="JX230" s="94"/>
      <c r="JY230" s="94"/>
      <c r="JZ230" s="94"/>
      <c r="KA230" s="94"/>
      <c r="KH230" s="103">
        <v>1</v>
      </c>
      <c r="KI230" s="100">
        <f t="shared" ref="KI230:LN230" si="1365">20*LOG10(KI139)</f>
        <v>89.195745085184925</v>
      </c>
      <c r="KJ230" s="100">
        <f t="shared" si="1365"/>
        <v>90.910517747666262</v>
      </c>
      <c r="KK230" s="100">
        <f t="shared" si="1365"/>
        <v>93.561994189394397</v>
      </c>
      <c r="KL230" s="100">
        <f t="shared" si="1365"/>
        <v>95.232251101564771</v>
      </c>
      <c r="KM230" s="100">
        <f t="shared" si="1365"/>
        <v>94.449356003944018</v>
      </c>
      <c r="KN230" s="100">
        <f t="shared" si="1365"/>
        <v>95.050815298103046</v>
      </c>
      <c r="KO230" s="100">
        <f t="shared" si="1365"/>
        <v>94.356606448188387</v>
      </c>
      <c r="KP230" s="100">
        <f t="shared" si="1365"/>
        <v>94.862521179967757</v>
      </c>
      <c r="KQ230" s="100">
        <f t="shared" si="1365"/>
        <v>94.245653693076889</v>
      </c>
      <c r="KR230" s="100">
        <f t="shared" si="1365"/>
        <v>93.662667193252133</v>
      </c>
      <c r="KS230" s="100">
        <f t="shared" si="1365"/>
        <v>93.110578327717732</v>
      </c>
      <c r="KT230" s="100">
        <f t="shared" si="1365"/>
        <v>93.11323147923288</v>
      </c>
      <c r="KU230" s="100">
        <f t="shared" si="1365"/>
        <v>92.614996690249981</v>
      </c>
      <c r="KV230" s="100">
        <f t="shared" si="1365"/>
        <v>92.140233565360575</v>
      </c>
      <c r="KW230" s="100">
        <f t="shared" si="1365"/>
        <v>91.686957442037652</v>
      </c>
      <c r="KX230" s="100">
        <f t="shared" si="1365"/>
        <v>91.253395729914629</v>
      </c>
      <c r="KY230" s="100">
        <f t="shared" si="1365"/>
        <v>90.83796503673419</v>
      </c>
      <c r="KZ230" s="100">
        <f t="shared" si="1365"/>
        <v>91.850870950924119</v>
      </c>
      <c r="LA230" s="100">
        <f t="shared" si="1365"/>
        <v>91.850870950924119</v>
      </c>
      <c r="LB230" s="100">
        <f t="shared" si="1365"/>
        <v>91.24224622393433</v>
      </c>
      <c r="LC230" s="100">
        <f t="shared" si="1365"/>
        <v>90.951315462393922</v>
      </c>
      <c r="LD230" s="100">
        <f t="shared" si="1365"/>
        <v>90.668639648450409</v>
      </c>
      <c r="LE230" s="100">
        <f t="shared" si="1365"/>
        <v>90.393766828662706</v>
      </c>
      <c r="LF230" s="100">
        <f t="shared" si="1365"/>
        <v>90.126279039658954</v>
      </c>
      <c r="LG230" s="100">
        <f t="shared" si="1365"/>
        <v>89.865789248660249</v>
      </c>
      <c r="LH230" s="100">
        <f t="shared" si="1365"/>
        <v>89.611938588078729</v>
      </c>
      <c r="LI230" s="100">
        <f t="shared" si="1365"/>
        <v>89.364393859557339</v>
      </c>
      <c r="LJ230" s="100">
        <f t="shared" si="1365"/>
        <v>89.122845282915009</v>
      </c>
      <c r="LK230" s="100">
        <f t="shared" si="1365"/>
        <v>88.887004466460638</v>
      </c>
      <c r="LL230" s="100">
        <f t="shared" si="1365"/>
        <v>88.656602576633901</v>
      </c>
      <c r="LM230" s="100">
        <f t="shared" si="1365"/>
        <v>88.431388686661137</v>
      </c>
      <c r="LN230" s="100">
        <f t="shared" si="1365"/>
        <v>88.21112828571566</v>
      </c>
      <c r="LO230" s="100">
        <f t="shared" ref="LO230:MJ230" si="1366">20*LOG10(LO139)</f>
        <v>87.995601931845158</v>
      </c>
      <c r="LP230" s="100">
        <f t="shared" si="1366"/>
        <v>87.784604033615551</v>
      </c>
      <c r="LQ230" s="100">
        <f t="shared" si="1366"/>
        <v>87.577941746991428</v>
      </c>
      <c r="LR230" s="100">
        <f t="shared" si="1366"/>
        <v>87.375433975410829</v>
      </c>
      <c r="LS230" s="100">
        <f t="shared" si="1366"/>
        <v>87.39227764901473</v>
      </c>
      <c r="LT230" s="100">
        <f t="shared" si="1366"/>
        <v>87.087608894532593</v>
      </c>
      <c r="LU230" s="100">
        <f t="shared" si="1366"/>
        <v>86.937664693481082</v>
      </c>
      <c r="LV230" s="100">
        <f t="shared" si="1366"/>
        <v>86.789302281793525</v>
      </c>
      <c r="LW230" s="100">
        <f t="shared" si="1366"/>
        <v>86.642510171890379</v>
      </c>
      <c r="LX230" s="100">
        <f t="shared" si="1366"/>
        <v>86.49727504748202</v>
      </c>
      <c r="LY230" s="100">
        <f t="shared" si="1366"/>
        <v>86.35358202821557</v>
      </c>
      <c r="LZ230" s="100">
        <f t="shared" si="1366"/>
        <v>86.211414904774855</v>
      </c>
      <c r="MA230" s="100">
        <f t="shared" si="1366"/>
        <v>86.070756347527237</v>
      </c>
      <c r="MB230" s="100">
        <f t="shared" si="1366"/>
        <v>85.93158809150583</v>
      </c>
      <c r="MC230" s="100">
        <f t="shared" si="1366"/>
        <v>85.793891100236294</v>
      </c>
      <c r="MD230" s="100">
        <f t="shared" si="1366"/>
        <v>85.657645710662891</v>
      </c>
      <c r="ME230" s="100">
        <f t="shared" si="1366"/>
        <v>85.522831761197139</v>
      </c>
      <c r="MF230" s="100">
        <f t="shared" si="1366"/>
        <v>85.389428704703477</v>
      </c>
      <c r="MG230" s="100">
        <f t="shared" si="1366"/>
        <v>85.257415708047347</v>
      </c>
      <c r="MH230" s="100">
        <f t="shared" si="1366"/>
        <v>85.126771739660455</v>
      </c>
      <c r="MI230" s="100">
        <f t="shared" si="1366"/>
        <v>84.997475646425315</v>
      </c>
      <c r="MJ230" s="100">
        <f t="shared" si="1366"/>
        <v>84.869506221043039</v>
      </c>
      <c r="MK230" s="100"/>
      <c r="ML230" s="100"/>
      <c r="MM230" s="100"/>
      <c r="MN230" s="100"/>
      <c r="MO230" s="100"/>
      <c r="MP230" s="100"/>
      <c r="MQ230" s="100"/>
      <c r="MR230" s="100"/>
      <c r="MS230" s="100"/>
      <c r="MT230" s="100"/>
      <c r="MU230" s="100"/>
      <c r="MV230" s="100"/>
      <c r="MW230" s="100"/>
      <c r="MX230" s="100"/>
      <c r="MY230" s="100"/>
      <c r="MZ230" s="100"/>
      <c r="NA230" s="100"/>
      <c r="NB230" s="100"/>
      <c r="NC230" s="100"/>
      <c r="ND230" s="100"/>
      <c r="NE230" s="100"/>
      <c r="NF230" s="100"/>
      <c r="NG230" s="100"/>
      <c r="NH230" s="100"/>
      <c r="NI230" s="100"/>
      <c r="NJ230" s="103"/>
      <c r="NK230" s="103"/>
      <c r="NL230" s="103"/>
      <c r="NM230" s="103"/>
      <c r="NN230" s="103"/>
      <c r="NO230" s="103"/>
      <c r="NP230" s="103"/>
      <c r="NQ230" s="103"/>
    </row>
    <row r="231" spans="1:382" x14ac:dyDescent="0.2">
      <c r="A231" s="92"/>
      <c r="B231" s="92"/>
      <c r="C231" s="101">
        <v>2</v>
      </c>
      <c r="D231" s="98">
        <f t="shared" ref="D231:AI231" si="1367">20*LOG10(D140)</f>
        <v>104.53491222736426</v>
      </c>
      <c r="E231" s="98">
        <f t="shared" si="1367"/>
        <v>104.54976723835392</v>
      </c>
      <c r="F231" s="98">
        <f t="shared" si="1367"/>
        <v>104.49735340155384</v>
      </c>
      <c r="G231" s="98">
        <f t="shared" si="1367"/>
        <v>104.30934768332369</v>
      </c>
      <c r="H231" s="98">
        <f t="shared" si="1367"/>
        <v>103.64171675371564</v>
      </c>
      <c r="I231" s="98">
        <f t="shared" si="1367"/>
        <v>103.46755586786942</v>
      </c>
      <c r="J231" s="98">
        <f t="shared" si="1367"/>
        <v>102.85083508192942</v>
      </c>
      <c r="K231" s="98">
        <f t="shared" si="1367"/>
        <v>102.70765859870936</v>
      </c>
      <c r="L231" s="98">
        <f t="shared" si="1367"/>
        <v>102.14662899723467</v>
      </c>
      <c r="M231" s="98">
        <f t="shared" si="1367"/>
        <v>101.61222560258244</v>
      </c>
      <c r="N231" s="98">
        <f t="shared" si="1367"/>
        <v>101.1030463686764</v>
      </c>
      <c r="O231" s="98">
        <f t="shared" si="1367"/>
        <v>100.61754444104781</v>
      </c>
      <c r="P231" s="98">
        <f t="shared" si="1367"/>
        <v>100.15414885700699</v>
      </c>
      <c r="Q231" s="98">
        <f t="shared" si="1367"/>
        <v>99.711332129561612</v>
      </c>
      <c r="R231" s="98">
        <f t="shared" si="1367"/>
        <v>99.287645929809941</v>
      </c>
      <c r="S231" s="98">
        <f t="shared" si="1367"/>
        <v>98.881737756849034</v>
      </c>
      <c r="T231" s="98">
        <f t="shared" si="1367"/>
        <v>98.492356428302571</v>
      </c>
      <c r="U231" s="98">
        <f t="shared" si="1367"/>
        <v>98.118351153306747</v>
      </c>
      <c r="V231" s="98">
        <f t="shared" si="1367"/>
        <v>98.118351153306747</v>
      </c>
      <c r="W231" s="98">
        <f t="shared" si="1367"/>
        <v>97.548376682557745</v>
      </c>
      <c r="X231" s="98">
        <f t="shared" si="1367"/>
        <v>97.275785486497028</v>
      </c>
      <c r="Y231" s="98">
        <f t="shared" si="1367"/>
        <v>97.010897651870977</v>
      </c>
      <c r="Z231" s="98">
        <f t="shared" si="1367"/>
        <v>96.753326171839831</v>
      </c>
      <c r="AA231" s="98">
        <f t="shared" si="1367"/>
        <v>96.50270894177379</v>
      </c>
      <c r="AB231" s="98">
        <f t="shared" si="1367"/>
        <v>96.258707159325212</v>
      </c>
      <c r="AC231" s="98">
        <f t="shared" si="1367"/>
        <v>96.021003756270872</v>
      </c>
      <c r="AD231" s="98">
        <f t="shared" si="1367"/>
        <v>95.789301889236938</v>
      </c>
      <c r="AE231" s="98">
        <f t="shared" si="1367"/>
        <v>95.56332350548152</v>
      </c>
      <c r="AF231" s="98">
        <f t="shared" si="1367"/>
        <v>95.342807992382603</v>
      </c>
      <c r="AG231" s="98">
        <f t="shared" si="1367"/>
        <v>95.127510914161149</v>
      </c>
      <c r="AH231" s="98">
        <f t="shared" si="1367"/>
        <v>94.917202835941353</v>
      </c>
      <c r="AI231" s="98">
        <f t="shared" si="1367"/>
        <v>94.711668233007501</v>
      </c>
      <c r="AJ231" s="98">
        <f t="shared" ref="AJ231:BE231" si="1368">20*LOG10(AJ140)</f>
        <v>94.510704481709865</v>
      </c>
      <c r="AK231" s="98">
        <f t="shared" si="1368"/>
        <v>94.314120927642833</v>
      </c>
      <c r="AL231" s="98">
        <f t="shared" si="1368"/>
        <v>94.121738026285982</v>
      </c>
      <c r="AM231" s="98">
        <f t="shared" si="1368"/>
        <v>93.933386551144736</v>
      </c>
      <c r="AN231" s="98">
        <f t="shared" si="1368"/>
        <v>93.957475659156046</v>
      </c>
      <c r="AO231" s="98">
        <f t="shared" si="1368"/>
        <v>93.679921487673113</v>
      </c>
      <c r="AP231" s="98">
        <f t="shared" si="1368"/>
        <v>93.542883210097898</v>
      </c>
      <c r="AQ231" s="98">
        <f t="shared" si="1368"/>
        <v>93.407040064501047</v>
      </c>
      <c r="AR231" s="98">
        <f t="shared" si="1368"/>
        <v>93.272412699813174</v>
      </c>
      <c r="AS231" s="98">
        <f t="shared" si="1368"/>
        <v>93.139017363694379</v>
      </c>
      <c r="AT231" s="98">
        <f t="shared" si="1368"/>
        <v>93.006866373519244</v>
      </c>
      <c r="AU231" s="98">
        <f t="shared" si="1368"/>
        <v>92.875968542099997</v>
      </c>
      <c r="AV231" s="98">
        <f t="shared" si="1368"/>
        <v>92.746329562168555</v>
      </c>
      <c r="AW231" s="98">
        <f t="shared" si="1368"/>
        <v>92.617952353345672</v>
      </c>
      <c r="AX231" s="98">
        <f t="shared" si="1368"/>
        <v>92.490837375039249</v>
      </c>
      <c r="AY231" s="98">
        <f t="shared" si="1368"/>
        <v>92.364982908436403</v>
      </c>
      <c r="AZ231" s="98">
        <f t="shared" si="1368"/>
        <v>92.240385310490637</v>
      </c>
      <c r="BA231" s="98">
        <f t="shared" si="1368"/>
        <v>92.117039242556444</v>
      </c>
      <c r="BB231" s="98">
        <f t="shared" si="1368"/>
        <v>91.994937876089935</v>
      </c>
      <c r="BC231" s="98">
        <f t="shared" si="1368"/>
        <v>91.87407307761822</v>
      </c>
      <c r="BD231" s="98">
        <f t="shared" si="1368"/>
        <v>91.754435574978345</v>
      </c>
      <c r="BE231" s="98">
        <f t="shared" si="1368"/>
        <v>91.636015106642432</v>
      </c>
      <c r="BF231" s="98"/>
      <c r="BG231" s="98"/>
      <c r="BH231" s="98"/>
      <c r="BI231" s="98"/>
      <c r="BJ231" s="98"/>
      <c r="BK231" s="98"/>
      <c r="BL231" s="98"/>
      <c r="BM231" s="98"/>
      <c r="BN231" s="98"/>
      <c r="BO231" s="98"/>
      <c r="BP231" s="98"/>
      <c r="BQ231" s="98"/>
      <c r="BR231" s="98"/>
      <c r="BS231" s="98"/>
      <c r="BT231" s="98"/>
      <c r="BU231" s="98"/>
      <c r="BV231" s="98"/>
      <c r="BW231" s="98"/>
      <c r="BX231" s="98"/>
      <c r="BY231" s="98"/>
      <c r="BZ231" s="98"/>
      <c r="CA231" s="98"/>
      <c r="CB231" s="98"/>
      <c r="CC231" s="101"/>
      <c r="CD231" s="101"/>
      <c r="CE231" s="101"/>
      <c r="CF231" s="101"/>
      <c r="CG231" s="101"/>
      <c r="CH231" s="101"/>
      <c r="CI231" s="101"/>
      <c r="CJ231" s="101"/>
      <c r="CK231" s="92"/>
      <c r="CL231" s="92"/>
      <c r="CM231" s="92"/>
      <c r="CN231" s="92"/>
      <c r="CO231" s="92"/>
      <c r="CP231" s="92"/>
      <c r="CQ231" s="92"/>
      <c r="CR231" s="92"/>
      <c r="CS231" s="92"/>
      <c r="CT231" s="92"/>
      <c r="CU231" s="92"/>
      <c r="CV231" s="92"/>
      <c r="CW231" s="92"/>
      <c r="CX231" s="92"/>
      <c r="CY231" s="92"/>
      <c r="CZ231" s="92"/>
      <c r="DA231" s="92"/>
      <c r="DB231" s="92"/>
      <c r="DC231" s="92"/>
      <c r="DD231" s="92"/>
      <c r="DE231" s="92"/>
      <c r="DF231" s="92"/>
      <c r="DG231" s="92"/>
      <c r="DH231" s="92"/>
      <c r="DI231" s="92"/>
      <c r="DJ231" s="92"/>
      <c r="DK231" s="92"/>
      <c r="DL231" s="92"/>
      <c r="DM231" s="92"/>
      <c r="DN231" s="92"/>
      <c r="DO231" s="92"/>
      <c r="DP231" s="92"/>
      <c r="DQ231" s="92"/>
      <c r="DR231" s="92"/>
      <c r="DS231" s="92"/>
      <c r="DT231" s="92"/>
      <c r="DU231" s="92"/>
      <c r="DV231" s="92"/>
      <c r="DW231" s="92"/>
      <c r="DX231" s="92"/>
      <c r="DY231" s="92"/>
      <c r="DZ231" s="92"/>
      <c r="EA231" s="92"/>
      <c r="EB231" s="92"/>
      <c r="EC231" s="92"/>
      <c r="ED231" s="92"/>
      <c r="EE231" s="92"/>
      <c r="EF231" s="92"/>
      <c r="EG231" s="92"/>
      <c r="EH231" s="92"/>
      <c r="EI231" s="92"/>
      <c r="EJ231" s="92"/>
      <c r="EK231" s="92"/>
      <c r="EL231" s="92"/>
      <c r="EM231" s="92"/>
      <c r="EN231" s="92"/>
      <c r="EO231" s="92"/>
      <c r="EP231" s="92"/>
      <c r="EU231" s="94"/>
      <c r="EV231" s="94"/>
      <c r="EW231" s="94"/>
      <c r="EX231" s="102">
        <v>2</v>
      </c>
      <c r="EY231" s="99">
        <f t="shared" ref="EY231:EY248" si="1369">20*LOG10(EY140)</f>
        <v>91.54779271668545</v>
      </c>
      <c r="EZ231" s="99">
        <f t="shared" ref="EZ231:FN231" si="1370">20*LOG10(EZ140)</f>
        <v>98.800281276137781</v>
      </c>
      <c r="FA231" s="99">
        <f t="shared" si="1370"/>
        <v>100.17339601849079</v>
      </c>
      <c r="FB231" s="99">
        <f t="shared" si="1370"/>
        <v>101.17068348739002</v>
      </c>
      <c r="FC231" s="99">
        <f t="shared" si="1370"/>
        <v>100.8894783479662</v>
      </c>
      <c r="FD231" s="99">
        <f t="shared" si="1370"/>
        <v>101.06485417917264</v>
      </c>
      <c r="FE231" s="99">
        <f t="shared" si="1370"/>
        <v>100.67415383711024</v>
      </c>
      <c r="FF231" s="99">
        <f t="shared" si="1370"/>
        <v>100.75967846354501</v>
      </c>
      <c r="FG231" s="99">
        <f t="shared" si="1370"/>
        <v>100.34069403453356</v>
      </c>
      <c r="FH231" s="99">
        <f t="shared" si="1370"/>
        <v>99.921420567101791</v>
      </c>
      <c r="FI231" s="99">
        <f t="shared" si="1370"/>
        <v>99.745718113804685</v>
      </c>
      <c r="FJ231" s="99">
        <f t="shared" si="1370"/>
        <v>99.569325811748627</v>
      </c>
      <c r="FK231" s="99">
        <f t="shared" si="1370"/>
        <v>99.171737709646834</v>
      </c>
      <c r="FL231" s="99">
        <f t="shared" si="1370"/>
        <v>98.784627216622425</v>
      </c>
      <c r="FM231" s="99">
        <f t="shared" si="1370"/>
        <v>98.408491732090525</v>
      </c>
      <c r="FN231" s="99">
        <f t="shared" si="1370"/>
        <v>98.043481954116686</v>
      </c>
      <c r="FO231" s="99">
        <f t="shared" ref="FO231:GZ231" si="1371">20*LOG10(FO140)</f>
        <v>97.689521811874812</v>
      </c>
      <c r="FP231" s="99">
        <f t="shared" si="1371"/>
        <v>97.791917068293202</v>
      </c>
      <c r="FQ231" s="99">
        <f t="shared" si="1371"/>
        <v>97.791917068293202</v>
      </c>
      <c r="FR231" s="99">
        <f t="shared" si="1371"/>
        <v>97.267717418081347</v>
      </c>
      <c r="FS231" s="99">
        <f t="shared" si="1371"/>
        <v>97.014694220508034</v>
      </c>
      <c r="FT231" s="99">
        <f t="shared" si="1371"/>
        <v>96.767522943711057</v>
      </c>
      <c r="FU231" s="99">
        <f t="shared" si="1371"/>
        <v>96.526037930875901</v>
      </c>
      <c r="FV231" s="99">
        <f t="shared" si="1371"/>
        <v>96.290066714362027</v>
      </c>
      <c r="FW231" s="99">
        <f t="shared" si="1371"/>
        <v>96.059433666532911</v>
      </c>
      <c r="FX231" s="99">
        <f t="shared" si="1371"/>
        <v>95.833962703120804</v>
      </c>
      <c r="FY231" s="99">
        <f t="shared" si="1371"/>
        <v>95.613479268081235</v>
      </c>
      <c r="FZ231" s="99">
        <f t="shared" si="1371"/>
        <v>95.397811772636572</v>
      </c>
      <c r="GA231" s="99">
        <f t="shared" si="1371"/>
        <v>95.18679261931149</v>
      </c>
      <c r="GB231" s="99">
        <f t="shared" si="1371"/>
        <v>94.980258910416367</v>
      </c>
      <c r="GC231" s="99">
        <f t="shared" si="1371"/>
        <v>94.778052916860673</v>
      </c>
      <c r="GD231" s="99">
        <f t="shared" si="1371"/>
        <v>94.580022365342259</v>
      </c>
      <c r="GE231" s="99">
        <f t="shared" si="1371"/>
        <v>94.386020588441824</v>
      </c>
      <c r="GF231" s="99">
        <f t="shared" si="1371"/>
        <v>94.195906571840396</v>
      </c>
      <c r="GG231" s="99">
        <f t="shared" si="1371"/>
        <v>94.009544924981938</v>
      </c>
      <c r="GH231" s="99">
        <f t="shared" si="1371"/>
        <v>93.826805795458739</v>
      </c>
      <c r="GI231" s="99">
        <f t="shared" si="1371"/>
        <v>93.876497013744228</v>
      </c>
      <c r="GJ231" s="99">
        <f t="shared" si="1371"/>
        <v>93.623950368339877</v>
      </c>
      <c r="GK231" s="99">
        <f t="shared" si="1371"/>
        <v>93.497194272665411</v>
      </c>
      <c r="GL231" s="99">
        <f t="shared" si="1371"/>
        <v>93.370312197352249</v>
      </c>
      <c r="GM231" s="99">
        <f t="shared" si="1371"/>
        <v>93.243432195409511</v>
      </c>
      <c r="GN231" s="99">
        <f t="shared" si="1371"/>
        <v>93.116668952614305</v>
      </c>
      <c r="GO231" s="99">
        <f t="shared" si="1371"/>
        <v>92.990125056917691</v>
      </c>
      <c r="GP231" s="99">
        <f t="shared" si="1371"/>
        <v>92.863892147493502</v>
      </c>
      <c r="GQ231" s="99">
        <f t="shared" si="1371"/>
        <v>92.738051954726743</v>
      </c>
      <c r="GR231" s="99">
        <f t="shared" si="1371"/>
        <v>92.612677241448282</v>
      </c>
      <c r="GS231" s="99">
        <f t="shared" si="1371"/>
        <v>92.487832654803242</v>
      </c>
      <c r="GT231" s="99">
        <f t="shared" si="1371"/>
        <v>92.363575497280905</v>
      </c>
      <c r="GU231" s="99">
        <f t="shared" si="1371"/>
        <v>92.239956424647005</v>
      </c>
      <c r="GV231" s="99">
        <f t="shared" si="1371"/>
        <v>92.117020077790698</v>
      </c>
      <c r="GW231" s="99">
        <f t="shared" si="1371"/>
        <v>91.994805654837165</v>
      </c>
      <c r="GX231" s="99">
        <f t="shared" si="1371"/>
        <v>91.873347429267199</v>
      </c>
      <c r="GY231" s="99">
        <f t="shared" si="1371"/>
        <v>91.752675219235698</v>
      </c>
      <c r="GZ231" s="99">
        <f t="shared" si="1371"/>
        <v>91.632814812777667</v>
      </c>
      <c r="HA231" s="99"/>
      <c r="HB231" s="99"/>
      <c r="HC231" s="99"/>
      <c r="HD231" s="99"/>
      <c r="HE231" s="99"/>
      <c r="HF231" s="99"/>
      <c r="HG231" s="99"/>
      <c r="HH231" s="99"/>
      <c r="HI231" s="99"/>
      <c r="HJ231" s="99"/>
      <c r="HK231" s="99"/>
      <c r="HL231" s="99"/>
      <c r="HM231" s="99"/>
      <c r="HN231" s="99"/>
      <c r="HO231" s="99"/>
      <c r="HP231" s="99"/>
      <c r="HQ231" s="99"/>
      <c r="HR231" s="99"/>
      <c r="HS231" s="99"/>
      <c r="HT231" s="99"/>
      <c r="HU231" s="99"/>
      <c r="HV231" s="99"/>
      <c r="HW231" s="99"/>
      <c r="HX231" s="99"/>
      <c r="HY231" s="99"/>
      <c r="HZ231" s="102"/>
      <c r="IA231" s="102"/>
      <c r="IB231" s="102"/>
      <c r="IC231" s="102"/>
      <c r="ID231" s="102"/>
      <c r="IE231" s="102"/>
      <c r="IF231" s="102"/>
      <c r="IG231" s="102"/>
      <c r="IH231" s="94"/>
      <c r="II231" s="94"/>
      <c r="IJ231" s="94"/>
      <c r="IK231" s="94"/>
      <c r="IL231" s="94"/>
      <c r="IM231" s="94"/>
      <c r="IN231" s="94"/>
      <c r="IO231" s="94"/>
      <c r="IP231" s="94"/>
      <c r="IQ231" s="94"/>
      <c r="IR231" s="94"/>
      <c r="IS231" s="94"/>
      <c r="IT231" s="94"/>
      <c r="IU231" s="94"/>
      <c r="IV231" s="94"/>
      <c r="IW231" s="94"/>
      <c r="IX231" s="94"/>
      <c r="IY231" s="94"/>
      <c r="IZ231" s="94"/>
      <c r="JA231" s="94"/>
      <c r="JB231" s="94"/>
      <c r="JC231" s="94"/>
      <c r="JD231" s="94"/>
      <c r="JE231" s="94"/>
      <c r="JF231" s="94"/>
      <c r="JG231" s="94"/>
      <c r="JH231" s="94"/>
      <c r="JI231" s="94"/>
      <c r="JJ231" s="94"/>
      <c r="JK231" s="94"/>
      <c r="JL231" s="94"/>
      <c r="JM231" s="94"/>
      <c r="JN231" s="94"/>
      <c r="JO231" s="94"/>
      <c r="JP231" s="94"/>
      <c r="JQ231" s="94"/>
      <c r="JR231" s="94"/>
      <c r="JS231" s="94"/>
      <c r="JT231" s="94"/>
      <c r="JU231" s="94"/>
      <c r="JV231" s="94"/>
      <c r="JW231" s="94"/>
      <c r="JX231" s="94"/>
      <c r="JY231" s="94"/>
      <c r="JZ231" s="94"/>
      <c r="KA231" s="94"/>
      <c r="KH231" s="103">
        <v>2</v>
      </c>
      <c r="KI231" s="100">
        <f t="shared" ref="KI231:KI248" si="1372">20*LOG10(KI140)</f>
        <v>91.264390022004676</v>
      </c>
      <c r="KJ231" s="100">
        <f t="shared" ref="KJ231:KX231" si="1373">20*LOG10(KJ140)</f>
        <v>85.184966548372628</v>
      </c>
      <c r="KK231" s="100">
        <f t="shared" si="1373"/>
        <v>78.417483996110946</v>
      </c>
      <c r="KL231" s="100">
        <f t="shared" si="1373"/>
        <v>77.143923634237552</v>
      </c>
      <c r="KM231" s="100">
        <f t="shared" si="1373"/>
        <v>86.038744627258708</v>
      </c>
      <c r="KN231" s="100">
        <f t="shared" si="1373"/>
        <v>90.536578286166915</v>
      </c>
      <c r="KO231" s="100">
        <f t="shared" si="1373"/>
        <v>92.142427354556133</v>
      </c>
      <c r="KP231" s="100">
        <f t="shared" si="1373"/>
        <v>94.196756025381944</v>
      </c>
      <c r="KQ231" s="100">
        <f t="shared" si="1373"/>
        <v>94.697739402022734</v>
      </c>
      <c r="KR231" s="100">
        <f t="shared" si="1373"/>
        <v>94.95852102643704</v>
      </c>
      <c r="KS231" s="100">
        <f t="shared" si="1373"/>
        <v>95.33779189680746</v>
      </c>
      <c r="KT231" s="100">
        <f t="shared" si="1373"/>
        <v>95.590680374011313</v>
      </c>
      <c r="KU231" s="100">
        <f t="shared" si="1373"/>
        <v>95.518694968205352</v>
      </c>
      <c r="KV231" s="100">
        <f t="shared" si="1373"/>
        <v>95.395846421230743</v>
      </c>
      <c r="KW231" s="100">
        <f t="shared" si="1373"/>
        <v>95.236910576654196</v>
      </c>
      <c r="KX231" s="100">
        <f t="shared" si="1373"/>
        <v>95.052286138126775</v>
      </c>
      <c r="KY231" s="100">
        <f t="shared" ref="KY231:MJ231" si="1374">20*LOG10(KY140)</f>
        <v>94.849437446314454</v>
      </c>
      <c r="KZ231" s="100">
        <f t="shared" si="1374"/>
        <v>96.045429415063651</v>
      </c>
      <c r="LA231" s="100">
        <f t="shared" si="1374"/>
        <v>96.045429415063651</v>
      </c>
      <c r="LB231" s="100">
        <f t="shared" si="1374"/>
        <v>95.704667360830854</v>
      </c>
      <c r="LC231" s="100">
        <f t="shared" si="1374"/>
        <v>95.526966966015138</v>
      </c>
      <c r="LD231" s="100">
        <f t="shared" si="1374"/>
        <v>95.346167202314561</v>
      </c>
      <c r="LE231" s="100">
        <f t="shared" si="1374"/>
        <v>95.163278710437822</v>
      </c>
      <c r="LF231" s="100">
        <f t="shared" si="1374"/>
        <v>94.979116583486018</v>
      </c>
      <c r="LG231" s="100">
        <f t="shared" si="1374"/>
        <v>94.794339632924164</v>
      </c>
      <c r="LH231" s="100">
        <f t="shared" si="1374"/>
        <v>94.609481012364753</v>
      </c>
      <c r="LI231" s="100">
        <f t="shared" si="1374"/>
        <v>94.424972293499934</v>
      </c>
      <c r="LJ231" s="100">
        <f t="shared" si="1374"/>
        <v>94.241162532815267</v>
      </c>
      <c r="LK231" s="100">
        <f t="shared" si="1374"/>
        <v>94.058333472158537</v>
      </c>
      <c r="LL231" s="100">
        <f t="shared" si="1374"/>
        <v>93.876711731168982</v>
      </c>
      <c r="LM231" s="100">
        <f t="shared" si="1374"/>
        <v>93.696478641702896</v>
      </c>
      <c r="LN231" s="100">
        <f t="shared" si="1374"/>
        <v>93.517778221098439</v>
      </c>
      <c r="LO231" s="100">
        <f t="shared" si="1374"/>
        <v>93.340723667104271</v>
      </c>
      <c r="LP231" s="100">
        <f t="shared" si="1374"/>
        <v>93.16540267161102</v>
      </c>
      <c r="LQ231" s="100">
        <f t="shared" si="1374"/>
        <v>92.991881785383228</v>
      </c>
      <c r="LR231" s="100">
        <f t="shared" si="1374"/>
        <v>92.820210016473226</v>
      </c>
      <c r="LS231" s="100">
        <f t="shared" si="1374"/>
        <v>92.977186953771195</v>
      </c>
      <c r="LT231" s="100">
        <f t="shared" si="1374"/>
        <v>92.808306723229322</v>
      </c>
      <c r="LU231" s="100">
        <f t="shared" si="1374"/>
        <v>92.713894136198604</v>
      </c>
      <c r="LV231" s="100">
        <f t="shared" si="1374"/>
        <v>92.613785193600791</v>
      </c>
      <c r="LW231" s="100">
        <f t="shared" si="1374"/>
        <v>92.508602099336883</v>
      </c>
      <c r="LX231" s="100">
        <f t="shared" si="1374"/>
        <v>92.398903899246747</v>
      </c>
      <c r="LY231" s="100">
        <f t="shared" si="1374"/>
        <v>92.28519367484877</v>
      </c>
      <c r="LZ231" s="100">
        <f t="shared" si="1374"/>
        <v>92.16792478818644</v>
      </c>
      <c r="MA231" s="100">
        <f t="shared" si="1374"/>
        <v>92.04750632336301</v>
      </c>
      <c r="MB231" s="100">
        <f t="shared" si="1374"/>
        <v>91.924307844557489</v>
      </c>
      <c r="MC231" s="100">
        <f t="shared" si="1374"/>
        <v>91.798663569741876</v>
      </c>
      <c r="MD231" s="100">
        <f t="shared" si="1374"/>
        <v>91.670876042735316</v>
      </c>
      <c r="ME231" s="100">
        <f t="shared" si="1374"/>
        <v>91.541219372822098</v>
      </c>
      <c r="MF231" s="100">
        <f t="shared" si="1374"/>
        <v>91.409942100204006</v>
      </c>
      <c r="MG231" s="100">
        <f t="shared" si="1374"/>
        <v>91.277269736587868</v>
      </c>
      <c r="MH231" s="100">
        <f t="shared" si="1374"/>
        <v>91.14340702279145</v>
      </c>
      <c r="MI231" s="100">
        <f t="shared" si="1374"/>
        <v>91.008539939110506</v>
      </c>
      <c r="MJ231" s="100">
        <f t="shared" si="1374"/>
        <v>90.87283749906014</v>
      </c>
      <c r="MK231" s="100"/>
      <c r="ML231" s="100"/>
      <c r="MM231" s="100"/>
      <c r="MN231" s="100"/>
      <c r="MO231" s="100"/>
      <c r="MP231" s="100"/>
      <c r="MQ231" s="100"/>
      <c r="MR231" s="100"/>
      <c r="MS231" s="100"/>
      <c r="MT231" s="100"/>
      <c r="MU231" s="100"/>
      <c r="MV231" s="100"/>
      <c r="MW231" s="100"/>
      <c r="MX231" s="100"/>
      <c r="MY231" s="100"/>
      <c r="MZ231" s="100"/>
      <c r="NA231" s="100"/>
      <c r="NB231" s="100"/>
      <c r="NC231" s="100"/>
      <c r="ND231" s="100"/>
      <c r="NE231" s="100"/>
      <c r="NF231" s="100"/>
      <c r="NG231" s="100"/>
      <c r="NH231" s="100"/>
      <c r="NI231" s="100"/>
      <c r="NJ231" s="103"/>
      <c r="NK231" s="103"/>
      <c r="NL231" s="103"/>
      <c r="NM231" s="103"/>
      <c r="NN231" s="103"/>
      <c r="NO231" s="103"/>
      <c r="NP231" s="103"/>
      <c r="NQ231" s="103"/>
    </row>
    <row r="232" spans="1:382" x14ac:dyDescent="0.2">
      <c r="A232" s="92"/>
      <c r="B232" s="92"/>
      <c r="C232" s="101">
        <v>3</v>
      </c>
      <c r="D232" s="98">
        <f t="shared" ref="D232:AI232" si="1375">20*LOG10(D141)</f>
        <v>105.44828297514981</v>
      </c>
      <c r="E232" s="98">
        <f t="shared" si="1375"/>
        <v>106.64720278276096</v>
      </c>
      <c r="F232" s="98">
        <f t="shared" si="1375"/>
        <v>106.72791372210159</v>
      </c>
      <c r="G232" s="98">
        <f t="shared" si="1375"/>
        <v>106.77973227277455</v>
      </c>
      <c r="H232" s="98">
        <f t="shared" si="1375"/>
        <v>106.44196628317246</v>
      </c>
      <c r="I232" s="98">
        <f t="shared" si="1375"/>
        <v>106.26158283787314</v>
      </c>
      <c r="J232" s="98">
        <f t="shared" si="1375"/>
        <v>105.75550556927294</v>
      </c>
      <c r="K232" s="98">
        <f t="shared" si="1375"/>
        <v>105.70036482108485</v>
      </c>
      <c r="L232" s="98">
        <f t="shared" si="1375"/>
        <v>105.21032718284182</v>
      </c>
      <c r="M232" s="98">
        <f t="shared" si="1375"/>
        <v>104.73388205377822</v>
      </c>
      <c r="N232" s="98">
        <f t="shared" si="1375"/>
        <v>104.27255716309814</v>
      </c>
      <c r="O232" s="98">
        <f t="shared" si="1375"/>
        <v>103.82697591445654</v>
      </c>
      <c r="P232" s="98">
        <f t="shared" si="1375"/>
        <v>103.39719676019227</v>
      </c>
      <c r="Q232" s="98">
        <f t="shared" si="1375"/>
        <v>102.98293138159758</v>
      </c>
      <c r="R232" s="98">
        <f t="shared" si="1375"/>
        <v>102.58368532703778</v>
      </c>
      <c r="S232" s="98">
        <f t="shared" si="1375"/>
        <v>102.19884875373607</v>
      </c>
      <c r="T232" s="98">
        <f t="shared" si="1375"/>
        <v>101.82775485790492</v>
      </c>
      <c r="U232" s="98">
        <f t="shared" si="1375"/>
        <v>101.4697172540958</v>
      </c>
      <c r="V232" s="98">
        <f t="shared" si="1375"/>
        <v>101.4697172540958</v>
      </c>
      <c r="W232" s="98">
        <f t="shared" si="1375"/>
        <v>100.9235198225532</v>
      </c>
      <c r="X232" s="98">
        <f t="shared" si="1375"/>
        <v>100.66110946594414</v>
      </c>
      <c r="Y232" s="98">
        <f t="shared" si="1375"/>
        <v>100.40544761697062</v>
      </c>
      <c r="Z232" s="98">
        <f t="shared" si="1375"/>
        <v>100.15626008579147</v>
      </c>
      <c r="AA232" s="98">
        <f t="shared" si="1375"/>
        <v>99.913281655613247</v>
      </c>
      <c r="AB232" s="98">
        <f t="shared" si="1375"/>
        <v>99.676257074676101</v>
      </c>
      <c r="AC232" s="98">
        <f t="shared" si="1375"/>
        <v>99.444941606370634</v>
      </c>
      <c r="AD232" s="98">
        <f t="shared" si="1375"/>
        <v>99.219101259954158</v>
      </c>
      <c r="AE232" s="98">
        <f t="shared" si="1375"/>
        <v>98.998512792558827</v>
      </c>
      <c r="AF232" s="98">
        <f t="shared" si="1375"/>
        <v>98.782963549701336</v>
      </c>
      <c r="AG232" s="98">
        <f t="shared" si="1375"/>
        <v>98.572251194101312</v>
      </c>
      <c r="AH232" s="98">
        <f t="shared" si="1375"/>
        <v>98.366183359673329</v>
      </c>
      <c r="AI232" s="98">
        <f t="shared" si="1375"/>
        <v>98.164577257909571</v>
      </c>
      <c r="AJ232" s="98">
        <f t="shared" ref="AJ232:BE232" si="1376">20*LOG10(AJ141)</f>
        <v>97.967259256659133</v>
      </c>
      <c r="AK232" s="98">
        <f t="shared" si="1376"/>
        <v>97.774064445922647</v>
      </c>
      <c r="AL232" s="98">
        <f t="shared" si="1376"/>
        <v>97.584836201234651</v>
      </c>
      <c r="AM232" s="98">
        <f t="shared" si="1376"/>
        <v>97.39942575218646</v>
      </c>
      <c r="AN232" s="98">
        <f t="shared" si="1376"/>
        <v>97.437248498597882</v>
      </c>
      <c r="AO232" s="98">
        <f t="shared" si="1376"/>
        <v>97.172977228064198</v>
      </c>
      <c r="AP232" s="98">
        <f t="shared" si="1376"/>
        <v>97.041380550698463</v>
      </c>
      <c r="AQ232" s="98">
        <f t="shared" si="1376"/>
        <v>96.910264452596877</v>
      </c>
      <c r="AR232" s="98">
        <f t="shared" si="1376"/>
        <v>96.779707124118119</v>
      </c>
      <c r="AS232" s="98">
        <f t="shared" si="1376"/>
        <v>96.649777697951606</v>
      </c>
      <c r="AT232" s="98">
        <f t="shared" si="1376"/>
        <v>96.520537110537333</v>
      </c>
      <c r="AU232" s="98">
        <f t="shared" si="1376"/>
        <v>96.392038885303293</v>
      </c>
      <c r="AV232" s="98">
        <f t="shared" si="1376"/>
        <v>96.264329844313124</v>
      </c>
      <c r="AW232" s="98">
        <f t="shared" si="1376"/>
        <v>96.137450754484831</v>
      </c>
      <c r="AX232" s="98">
        <f t="shared" si="1376"/>
        <v>96.011436914109026</v>
      </c>
      <c r="AY232" s="98">
        <f t="shared" si="1376"/>
        <v>95.886318684966938</v>
      </c>
      <c r="AZ232" s="98">
        <f t="shared" si="1376"/>
        <v>95.762121974934814</v>
      </c>
      <c r="BA232" s="98">
        <f t="shared" si="1376"/>
        <v>95.638868675563941</v>
      </c>
      <c r="BB232" s="98">
        <f t="shared" si="1376"/>
        <v>95.516577058752148</v>
      </c>
      <c r="BC232" s="98">
        <f t="shared" si="1376"/>
        <v>95.395262136268883</v>
      </c>
      <c r="BD232" s="98">
        <f t="shared" si="1376"/>
        <v>95.274935985568675</v>
      </c>
      <c r="BE232" s="98">
        <f t="shared" si="1376"/>
        <v>95.155608045022262</v>
      </c>
      <c r="BF232" s="98"/>
      <c r="BG232" s="98"/>
      <c r="BH232" s="98"/>
      <c r="BI232" s="98"/>
      <c r="BJ232" s="98"/>
      <c r="BK232" s="98"/>
      <c r="BL232" s="98"/>
      <c r="BM232" s="98"/>
      <c r="BN232" s="98"/>
      <c r="BO232" s="98"/>
      <c r="BP232" s="98"/>
      <c r="BQ232" s="98"/>
      <c r="BR232" s="98"/>
      <c r="BS232" s="98"/>
      <c r="BT232" s="98"/>
      <c r="BU232" s="98"/>
      <c r="BV232" s="98"/>
      <c r="BW232" s="98"/>
      <c r="BX232" s="98"/>
      <c r="BY232" s="98"/>
      <c r="BZ232" s="98"/>
      <c r="CA232" s="98"/>
      <c r="CB232" s="98"/>
      <c r="CC232" s="101"/>
      <c r="CD232" s="101"/>
      <c r="CE232" s="101"/>
      <c r="CF232" s="101"/>
      <c r="CG232" s="101"/>
      <c r="CH232" s="101"/>
      <c r="CI232" s="101"/>
      <c r="CJ232" s="101"/>
      <c r="CK232" s="92"/>
      <c r="CL232" s="92">
        <f>COS(0)</f>
        <v>1</v>
      </c>
      <c r="CM232" s="92"/>
      <c r="CN232" s="92"/>
      <c r="CO232" s="92"/>
      <c r="CP232" s="92"/>
      <c r="CQ232" s="92"/>
      <c r="CR232" s="92"/>
      <c r="CS232" s="92"/>
      <c r="CT232" s="92"/>
      <c r="CU232" s="92"/>
      <c r="CV232" s="92"/>
      <c r="CW232" s="92"/>
      <c r="CX232" s="92"/>
      <c r="CY232" s="92"/>
      <c r="CZ232" s="92"/>
      <c r="DA232" s="92"/>
      <c r="DB232" s="92"/>
      <c r="DC232" s="92"/>
      <c r="DD232" s="92"/>
      <c r="DE232" s="92"/>
      <c r="DF232" s="92"/>
      <c r="DG232" s="92"/>
      <c r="DH232" s="92"/>
      <c r="DI232" s="92"/>
      <c r="DJ232" s="92"/>
      <c r="DK232" s="92"/>
      <c r="DL232" s="92"/>
      <c r="DM232" s="92"/>
      <c r="DN232" s="92"/>
      <c r="DO232" s="92"/>
      <c r="DP232" s="92"/>
      <c r="DQ232" s="92"/>
      <c r="DR232" s="92"/>
      <c r="DS232" s="92"/>
      <c r="DT232" s="92"/>
      <c r="DU232" s="92"/>
      <c r="DV232" s="92"/>
      <c r="DW232" s="92"/>
      <c r="DX232" s="92"/>
      <c r="DY232" s="92"/>
      <c r="DZ232" s="92"/>
      <c r="EA232" s="92"/>
      <c r="EB232" s="92"/>
      <c r="EC232" s="92"/>
      <c r="ED232" s="92"/>
      <c r="EE232" s="92"/>
      <c r="EF232" s="92"/>
      <c r="EG232" s="92"/>
      <c r="EH232" s="92"/>
      <c r="EI232" s="92"/>
      <c r="EJ232" s="92"/>
      <c r="EK232" s="92"/>
      <c r="EL232" s="92"/>
      <c r="EM232" s="92"/>
      <c r="EN232" s="92"/>
      <c r="EO232" s="92"/>
      <c r="EP232" s="92"/>
      <c r="EU232" s="94"/>
      <c r="EV232" s="94"/>
      <c r="EW232" s="94"/>
      <c r="EX232" s="102">
        <v>3</v>
      </c>
      <c r="EY232" s="99">
        <f t="shared" si="1369"/>
        <v>80.827936937545402</v>
      </c>
      <c r="EZ232" s="99">
        <f t="shared" ref="EZ232:FN232" si="1377">20*LOG10(EZ141)</f>
        <v>91.118244099040183</v>
      </c>
      <c r="FA232" s="99">
        <f t="shared" si="1377"/>
        <v>96.155516683521697</v>
      </c>
      <c r="FB232" s="99">
        <f t="shared" si="1377"/>
        <v>99.105139148989934</v>
      </c>
      <c r="FC232" s="99">
        <f t="shared" si="1377"/>
        <v>100.15511674231706</v>
      </c>
      <c r="FD232" s="99">
        <f t="shared" si="1377"/>
        <v>101.0934624779984</v>
      </c>
      <c r="FE232" s="99">
        <f t="shared" si="1377"/>
        <v>101.32115086680994</v>
      </c>
      <c r="FF232" s="99">
        <f t="shared" si="1377"/>
        <v>101.8713063809428</v>
      </c>
      <c r="FG232" s="99">
        <f t="shared" si="1377"/>
        <v>101.81129820337141</v>
      </c>
      <c r="FH232" s="99">
        <f t="shared" si="1377"/>
        <v>101.67561005280099</v>
      </c>
      <c r="FI232" s="99">
        <f t="shared" si="1377"/>
        <v>101.83263102926472</v>
      </c>
      <c r="FJ232" s="99">
        <f t="shared" si="1377"/>
        <v>101.73811883868245</v>
      </c>
      <c r="FK232" s="99">
        <f t="shared" si="1377"/>
        <v>101.49489604553767</v>
      </c>
      <c r="FL232" s="99">
        <f t="shared" si="1377"/>
        <v>101.23707715378282</v>
      </c>
      <c r="FM232" s="99">
        <f t="shared" si="1377"/>
        <v>100.97033422153723</v>
      </c>
      <c r="FN232" s="99">
        <f t="shared" si="1377"/>
        <v>100.69871613554281</v>
      </c>
      <c r="FO232" s="99">
        <f t="shared" ref="FO232:GZ232" si="1378">20*LOG10(FO141)</f>
        <v>100.56550112449814</v>
      </c>
      <c r="FP232" s="99">
        <f t="shared" si="1378"/>
        <v>100.59720134027897</v>
      </c>
      <c r="FQ232" s="99">
        <f t="shared" si="1378"/>
        <v>100.59720134027897</v>
      </c>
      <c r="FR232" s="99">
        <f t="shared" si="1378"/>
        <v>100.17582457483402</v>
      </c>
      <c r="FS232" s="99">
        <f t="shared" si="1378"/>
        <v>99.966524230044556</v>
      </c>
      <c r="FT232" s="99">
        <f t="shared" si="1378"/>
        <v>99.758820293565748</v>
      </c>
      <c r="FU232" s="99">
        <f t="shared" si="1378"/>
        <v>99.553074242003333</v>
      </c>
      <c r="FV232" s="99">
        <f t="shared" si="1378"/>
        <v>99.349561914432357</v>
      </c>
      <c r="FW232" s="99">
        <f t="shared" si="1378"/>
        <v>99.14849088842486</v>
      </c>
      <c r="FX232" s="99">
        <f t="shared" si="1378"/>
        <v>98.950014195990136</v>
      </c>
      <c r="FY232" s="99">
        <f t="shared" si="1378"/>
        <v>98.754241205622648</v>
      </c>
      <c r="FZ232" s="99">
        <f t="shared" si="1378"/>
        <v>98.561246295990642</v>
      </c>
      <c r="GA232" s="99">
        <f t="shared" si="1378"/>
        <v>98.37107579840584</v>
      </c>
      <c r="GB232" s="99">
        <f t="shared" si="1378"/>
        <v>98.183753574586007</v>
      </c>
      <c r="GC232" s="99">
        <f t="shared" si="1378"/>
        <v>97.999285513074142</v>
      </c>
      <c r="GD232" s="99">
        <f t="shared" si="1378"/>
        <v>97.817663164735919</v>
      </c>
      <c r="GE232" s="99">
        <f t="shared" si="1378"/>
        <v>97.638866689763177</v>
      </c>
      <c r="GF232" s="99">
        <f t="shared" si="1378"/>
        <v>97.462867251821521</v>
      </c>
      <c r="GG232" s="99">
        <f t="shared" si="1378"/>
        <v>97.289628966535417</v>
      </c>
      <c r="GH232" s="99">
        <f t="shared" si="1378"/>
        <v>97.119110489465669</v>
      </c>
      <c r="GI232" s="99">
        <f t="shared" si="1378"/>
        <v>97.225282012495768</v>
      </c>
      <c r="GJ232" s="99">
        <f t="shared" si="1378"/>
        <v>97.027277742959015</v>
      </c>
      <c r="GK232" s="99">
        <f t="shared" si="1378"/>
        <v>96.922819707693989</v>
      </c>
      <c r="GL232" s="99">
        <f t="shared" si="1378"/>
        <v>96.8152937304651</v>
      </c>
      <c r="GM232" s="99">
        <f t="shared" si="1378"/>
        <v>96.705076043423929</v>
      </c>
      <c r="GN232" s="99">
        <f t="shared" si="1378"/>
        <v>96.592507129503559</v>
      </c>
      <c r="GO232" s="99">
        <f t="shared" si="1378"/>
        <v>96.477895258554526</v>
      </c>
      <c r="GP232" s="99">
        <f t="shared" si="1378"/>
        <v>96.361519643532247</v>
      </c>
      <c r="GQ232" s="99">
        <f t="shared" si="1378"/>
        <v>96.24363326168853</v>
      </c>
      <c r="GR232" s="99">
        <f t="shared" si="1378"/>
        <v>96.12446537978721</v>
      </c>
      <c r="GS232" s="99">
        <f t="shared" si="1378"/>
        <v>96.004223817326107</v>
      </c>
      <c r="GT232" s="99">
        <f t="shared" si="1378"/>
        <v>95.883096977431507</v>
      </c>
      <c r="GU232" s="99">
        <f t="shared" si="1378"/>
        <v>95.761255671400306</v>
      </c>
      <c r="GV232" s="99">
        <f t="shared" si="1378"/>
        <v>95.63885475967119</v>
      </c>
      <c r="GW232" s="99">
        <f t="shared" si="1378"/>
        <v>95.516034629262577</v>
      </c>
      <c r="GX232" s="99">
        <f t="shared" si="1378"/>
        <v>95.392922525323684</v>
      </c>
      <c r="GY232" s="99">
        <f t="shared" si="1378"/>
        <v>95.269633752375356</v>
      </c>
      <c r="GZ232" s="99">
        <f t="shared" si="1378"/>
        <v>95.146272759010131</v>
      </c>
      <c r="HA232" s="99"/>
      <c r="HB232" s="99"/>
      <c r="HC232" s="99"/>
      <c r="HD232" s="99"/>
      <c r="HE232" s="99"/>
      <c r="HF232" s="99"/>
      <c r="HG232" s="99"/>
      <c r="HH232" s="99"/>
      <c r="HI232" s="99"/>
      <c r="HJ232" s="99"/>
      <c r="HK232" s="99"/>
      <c r="HL232" s="99"/>
      <c r="HM232" s="99"/>
      <c r="HN232" s="99"/>
      <c r="HO232" s="99"/>
      <c r="HP232" s="99"/>
      <c r="HQ232" s="99"/>
      <c r="HR232" s="99"/>
      <c r="HS232" s="99"/>
      <c r="HT232" s="99"/>
      <c r="HU232" s="99"/>
      <c r="HV232" s="99"/>
      <c r="HW232" s="99"/>
      <c r="HX232" s="99"/>
      <c r="HY232" s="99"/>
      <c r="HZ232" s="102"/>
      <c r="IA232" s="102"/>
      <c r="IB232" s="102"/>
      <c r="IC232" s="102"/>
      <c r="ID232" s="102"/>
      <c r="IE232" s="102"/>
      <c r="IF232" s="102"/>
      <c r="IG232" s="102"/>
      <c r="IH232" s="94"/>
      <c r="II232" s="94"/>
      <c r="IJ232" s="94"/>
      <c r="IK232" s="94"/>
      <c r="IL232" s="94"/>
      <c r="IM232" s="94"/>
      <c r="IN232" s="94"/>
      <c r="IO232" s="94"/>
      <c r="IP232" s="94"/>
      <c r="IQ232" s="94"/>
      <c r="IR232" s="94"/>
      <c r="IS232" s="94"/>
      <c r="IT232" s="94"/>
      <c r="IU232" s="94"/>
      <c r="IV232" s="94"/>
      <c r="IW232" s="94"/>
      <c r="IX232" s="94"/>
      <c r="IY232" s="94"/>
      <c r="IZ232" s="94"/>
      <c r="JA232" s="94"/>
      <c r="JB232" s="94"/>
      <c r="JC232" s="94"/>
      <c r="JD232" s="94"/>
      <c r="JE232" s="94"/>
      <c r="JF232" s="94"/>
      <c r="JG232" s="94"/>
      <c r="JH232" s="94"/>
      <c r="JI232" s="94"/>
      <c r="JJ232" s="94"/>
      <c r="JK232" s="94"/>
      <c r="JL232" s="94"/>
      <c r="JM232" s="94"/>
      <c r="JN232" s="94"/>
      <c r="JO232" s="94"/>
      <c r="JP232" s="94"/>
      <c r="JQ232" s="94"/>
      <c r="JR232" s="94"/>
      <c r="JS232" s="94"/>
      <c r="JT232" s="94"/>
      <c r="JU232" s="94"/>
      <c r="JV232" s="94"/>
      <c r="JW232" s="94"/>
      <c r="JX232" s="94"/>
      <c r="JY232" s="94"/>
      <c r="JZ232" s="94"/>
      <c r="KA232" s="94"/>
      <c r="KH232" s="103">
        <v>3</v>
      </c>
      <c r="KI232" s="100">
        <f t="shared" si="1372"/>
        <v>84.182261567402008</v>
      </c>
      <c r="KJ232" s="100">
        <f t="shared" ref="KJ232:KX232" si="1379">20*LOG10(KJ141)</f>
        <v>92.702514798783426</v>
      </c>
      <c r="KK232" s="100">
        <f t="shared" si="1379"/>
        <v>93.416711659617874</v>
      </c>
      <c r="KL232" s="100">
        <f t="shared" si="1379"/>
        <v>95.094184286830782</v>
      </c>
      <c r="KM232" s="100">
        <f t="shared" si="1379"/>
        <v>94.474730966745511</v>
      </c>
      <c r="KN232" s="100">
        <f t="shared" si="1379"/>
        <v>91.000880734291798</v>
      </c>
      <c r="KO232" s="100">
        <f t="shared" si="1379"/>
        <v>85.851124415123422</v>
      </c>
      <c r="KP232" s="100">
        <f t="shared" si="1379"/>
        <v>76.215832156402385</v>
      </c>
      <c r="KQ232" s="100">
        <f t="shared" si="1379"/>
        <v>77.191112910071325</v>
      </c>
      <c r="KR232" s="100">
        <f t="shared" si="1379"/>
        <v>85.203251242331476</v>
      </c>
      <c r="KS232" s="100">
        <f t="shared" si="1379"/>
        <v>89.395836096718398</v>
      </c>
      <c r="KT232" s="100">
        <f t="shared" si="1379"/>
        <v>91.148712347620844</v>
      </c>
      <c r="KU232" s="100">
        <f t="shared" si="1379"/>
        <v>92.430029824690195</v>
      </c>
      <c r="KV232" s="100">
        <f t="shared" si="1379"/>
        <v>93.296825218374707</v>
      </c>
      <c r="KW232" s="100">
        <f t="shared" si="1379"/>
        <v>93.895729396819036</v>
      </c>
      <c r="KX232" s="100">
        <f t="shared" si="1379"/>
        <v>94.310561149068235</v>
      </c>
      <c r="KY232" s="100">
        <f t="shared" ref="KY232:MJ232" si="1380">20*LOG10(KY141)</f>
        <v>94.915950821375134</v>
      </c>
      <c r="KZ232" s="100">
        <f t="shared" si="1380"/>
        <v>96.190710461298679</v>
      </c>
      <c r="LA232" s="100">
        <f t="shared" si="1380"/>
        <v>96.190710461298679</v>
      </c>
      <c r="LB232" s="100">
        <f t="shared" si="1380"/>
        <v>96.411923097255169</v>
      </c>
      <c r="LC232" s="100">
        <f t="shared" si="1380"/>
        <v>96.463398898413971</v>
      </c>
      <c r="LD232" s="100">
        <f t="shared" si="1380"/>
        <v>96.484850930641173</v>
      </c>
      <c r="LE232" s="100">
        <f t="shared" si="1380"/>
        <v>96.481514558941001</v>
      </c>
      <c r="LF232" s="100">
        <f t="shared" si="1380"/>
        <v>96.457596729924902</v>
      </c>
      <c r="LG232" s="100">
        <f t="shared" si="1380"/>
        <v>96.416512329056076</v>
      </c>
      <c r="LH232" s="100">
        <f t="shared" si="1380"/>
        <v>96.361057828761645</v>
      </c>
      <c r="LI232" s="100">
        <f t="shared" si="1380"/>
        <v>96.293541058426172</v>
      </c>
      <c r="LJ232" s="100">
        <f t="shared" si="1380"/>
        <v>96.215879646160744</v>
      </c>
      <c r="LK232" s="100">
        <f t="shared" si="1380"/>
        <v>96.129676690830891</v>
      </c>
      <c r="LL232" s="100">
        <f t="shared" si="1380"/>
        <v>96.036279621148012</v>
      </c>
      <c r="LM232" s="100">
        <f t="shared" si="1380"/>
        <v>95.936826463806256</v>
      </c>
      <c r="LN232" s="100">
        <f t="shared" si="1380"/>
        <v>95.832282562207055</v>
      </c>
      <c r="LO232" s="100">
        <f t="shared" si="1380"/>
        <v>95.723469969211621</v>
      </c>
      <c r="LP232" s="100">
        <f t="shared" si="1380"/>
        <v>95.611091161146476</v>
      </c>
      <c r="LQ232" s="100">
        <f t="shared" si="1380"/>
        <v>95.495748308017056</v>
      </c>
      <c r="LR232" s="100">
        <f t="shared" si="1380"/>
        <v>95.377959036201162</v>
      </c>
      <c r="LS232" s="100">
        <f t="shared" si="1380"/>
        <v>95.779917410310048</v>
      </c>
      <c r="LT232" s="100">
        <f t="shared" si="1380"/>
        <v>95.842539600450237</v>
      </c>
      <c r="LU232" s="100">
        <f t="shared" si="1380"/>
        <v>95.841370453144364</v>
      </c>
      <c r="LV232" s="100">
        <f t="shared" si="1380"/>
        <v>95.82157275646847</v>
      </c>
      <c r="LW232" s="100">
        <f t="shared" si="1380"/>
        <v>95.78507077820143</v>
      </c>
      <c r="LX232" s="100">
        <f t="shared" si="1380"/>
        <v>95.73356281193567</v>
      </c>
      <c r="LY232" s="100">
        <f t="shared" si="1380"/>
        <v>95.668553673998133</v>
      </c>
      <c r="LZ232" s="100">
        <f t="shared" si="1380"/>
        <v>95.591381510558136</v>
      </c>
      <c r="MA232" s="100">
        <f t="shared" si="1380"/>
        <v>95.503240094826026</v>
      </c>
      <c r="MB232" s="100">
        <f t="shared" si="1380"/>
        <v>95.405197513394654</v>
      </c>
      <c r="MC232" s="100">
        <f t="shared" si="1380"/>
        <v>95.29821193466023</v>
      </c>
      <c r="MD232" s="100">
        <f t="shared" si="1380"/>
        <v>95.183144999032152</v>
      </c>
      <c r="ME232" s="100">
        <f t="shared" si="1380"/>
        <v>95.060773255483525</v>
      </c>
      <c r="MF232" s="100">
        <f t="shared" si="1380"/>
        <v>94.931797981427877</v>
      </c>
      <c r="MG232" s="100">
        <f t="shared" si="1380"/>
        <v>94.796853655736101</v>
      </c>
      <c r="MH232" s="100">
        <f t="shared" si="1380"/>
        <v>94.65651530261249</v>
      </c>
      <c r="MI232" s="100">
        <f t="shared" si="1380"/>
        <v>94.511304883343257</v>
      </c>
      <c r="MJ232" s="100">
        <f t="shared" si="1380"/>
        <v>94.361696880833222</v>
      </c>
      <c r="MK232" s="100"/>
      <c r="ML232" s="100"/>
      <c r="MM232" s="100"/>
      <c r="MN232" s="100"/>
      <c r="MO232" s="100"/>
      <c r="MP232" s="100"/>
      <c r="MQ232" s="100"/>
      <c r="MR232" s="100"/>
      <c r="MS232" s="100"/>
      <c r="MT232" s="100"/>
      <c r="MU232" s="100"/>
      <c r="MV232" s="100"/>
      <c r="MW232" s="100"/>
      <c r="MX232" s="100"/>
      <c r="MY232" s="100"/>
      <c r="MZ232" s="100"/>
      <c r="NA232" s="100"/>
      <c r="NB232" s="100"/>
      <c r="NC232" s="100"/>
      <c r="ND232" s="100"/>
      <c r="NE232" s="100"/>
      <c r="NF232" s="100"/>
      <c r="NG232" s="100"/>
      <c r="NH232" s="100"/>
      <c r="NI232" s="100"/>
      <c r="NJ232" s="103"/>
      <c r="NK232" s="103"/>
      <c r="NL232" s="103"/>
      <c r="NM232" s="103"/>
      <c r="NN232" s="103"/>
      <c r="NO232" s="103"/>
      <c r="NP232" s="103"/>
      <c r="NQ232" s="103"/>
    </row>
    <row r="233" spans="1:382" x14ac:dyDescent="0.2">
      <c r="A233" s="92"/>
      <c r="B233" s="92"/>
      <c r="C233" s="101">
        <v>4</v>
      </c>
      <c r="D233" s="98">
        <f t="shared" ref="D233:AI233" si="1381">20*LOG10(D142)</f>
        <v>103.5163552668247</v>
      </c>
      <c r="E233" s="98">
        <f t="shared" si="1381"/>
        <v>106.82191085034434</v>
      </c>
      <c r="F233" s="98">
        <f t="shared" si="1381"/>
        <v>107.29138871604847</v>
      </c>
      <c r="G233" s="98">
        <f t="shared" si="1381"/>
        <v>107.73246856902057</v>
      </c>
      <c r="H233" s="98">
        <f t="shared" si="1381"/>
        <v>107.775940418706</v>
      </c>
      <c r="I233" s="98">
        <f t="shared" si="1381"/>
        <v>107.71593548099614</v>
      </c>
      <c r="J233" s="98">
        <f t="shared" si="1381"/>
        <v>107.46932761617532</v>
      </c>
      <c r="K233" s="98">
        <f t="shared" si="1381"/>
        <v>107.45052389609177</v>
      </c>
      <c r="L233" s="98">
        <f t="shared" si="1381"/>
        <v>107.06411956929985</v>
      </c>
      <c r="M233" s="98">
        <f t="shared" si="1381"/>
        <v>106.671509770791</v>
      </c>
      <c r="N233" s="98">
        <f t="shared" si="1381"/>
        <v>106.27889431812805</v>
      </c>
      <c r="O233" s="98">
        <f t="shared" si="1381"/>
        <v>105.89028446821428</v>
      </c>
      <c r="P233" s="98">
        <f t="shared" si="1381"/>
        <v>105.5082389234523</v>
      </c>
      <c r="Q233" s="98">
        <f t="shared" si="1381"/>
        <v>105.13434428065804</v>
      </c>
      <c r="R233" s="98">
        <f t="shared" si="1381"/>
        <v>104.76953265229497</v>
      </c>
      <c r="S233" s="98">
        <f t="shared" si="1381"/>
        <v>104.41429409989702</v>
      </c>
      <c r="T233" s="98">
        <f t="shared" si="1381"/>
        <v>104.06882019710358</v>
      </c>
      <c r="U233" s="98">
        <f t="shared" si="1381"/>
        <v>103.73310192339893</v>
      </c>
      <c r="V233" s="98">
        <f t="shared" si="1381"/>
        <v>103.73310192339893</v>
      </c>
      <c r="W233" s="98">
        <f t="shared" si="1381"/>
        <v>103.22008599577721</v>
      </c>
      <c r="X233" s="98">
        <f t="shared" si="1381"/>
        <v>102.97185083619974</v>
      </c>
      <c r="Y233" s="98">
        <f t="shared" si="1381"/>
        <v>102.72901791119469</v>
      </c>
      <c r="Z233" s="98">
        <f t="shared" si="1381"/>
        <v>102.49147458286402</v>
      </c>
      <c r="AA233" s="98">
        <f t="shared" si="1381"/>
        <v>102.25909394696883</v>
      </c>
      <c r="AB233" s="98">
        <f t="shared" si="1381"/>
        <v>102.03173969007084</v>
      </c>
      <c r="AC233" s="98">
        <f t="shared" si="1381"/>
        <v>101.809269780327</v>
      </c>
      <c r="AD233" s="98">
        <f t="shared" si="1381"/>
        <v>101.59153926458333</v>
      </c>
      <c r="AE233" s="98">
        <f t="shared" si="1381"/>
        <v>101.3784023787037</v>
      </c>
      <c r="AF233" s="98">
        <f t="shared" si="1381"/>
        <v>101.16971412891542</v>
      </c>
      <c r="AG233" s="98">
        <f t="shared" si="1381"/>
        <v>100.96533146499522</v>
      </c>
      <c r="AH233" s="98">
        <f t="shared" si="1381"/>
        <v>100.76511413818017</v>
      </c>
      <c r="AI233" s="98">
        <f t="shared" si="1381"/>
        <v>100.56892531546426</v>
      </c>
      <c r="AJ233" s="98">
        <f t="shared" ref="AJ233:BE233" si="1382">20*LOG10(AJ142)</f>
        <v>100.3766320057433</v>
      </c>
      <c r="AK233" s="98">
        <f t="shared" si="1382"/>
        <v>100.18810534085546</v>
      </c>
      <c r="AL233" s="98">
        <f t="shared" si="1382"/>
        <v>100.00322074500816</v>
      </c>
      <c r="AM233" s="98">
        <f t="shared" si="1382"/>
        <v>99.821858018701249</v>
      </c>
      <c r="AN233" s="98">
        <f t="shared" si="1382"/>
        <v>99.878756829972644</v>
      </c>
      <c r="AO233" s="98">
        <f t="shared" si="1382"/>
        <v>99.632809680275159</v>
      </c>
      <c r="AP233" s="98">
        <f t="shared" si="1382"/>
        <v>99.508694633225346</v>
      </c>
      <c r="AQ233" s="98">
        <f t="shared" si="1382"/>
        <v>99.38406181947019</v>
      </c>
      <c r="AR233" s="98">
        <f t="shared" si="1382"/>
        <v>99.259071252113671</v>
      </c>
      <c r="AS233" s="98">
        <f t="shared" si="1382"/>
        <v>99.133867012723513</v>
      </c>
      <c r="AT233" s="98">
        <f t="shared" si="1382"/>
        <v>99.008578729394543</v>
      </c>
      <c r="AU233" s="98">
        <f t="shared" si="1382"/>
        <v>98.88332291802655</v>
      </c>
      <c r="AV233" s="98">
        <f t="shared" si="1382"/>
        <v>98.758204199183993</v>
      </c>
      <c r="AW233" s="98">
        <f t="shared" si="1382"/>
        <v>98.633316401901965</v>
      </c>
      <c r="AX233" s="98">
        <f t="shared" si="1382"/>
        <v>98.508743564854342</v>
      </c>
      <c r="AY233" s="98">
        <f t="shared" si="1382"/>
        <v>98.384560844402458</v>
      </c>
      <c r="AZ233" s="98">
        <f t="shared" si="1382"/>
        <v>98.260835338206917</v>
      </c>
      <c r="BA233" s="98">
        <f t="shared" si="1382"/>
        <v>98.137626832306438</v>
      </c>
      <c r="BB233" s="98">
        <f t="shared" si="1382"/>
        <v>98.014988478849688</v>
      </c>
      <c r="BC233" s="98">
        <f t="shared" si="1382"/>
        <v>97.892967411004406</v>
      </c>
      <c r="BD233" s="98">
        <f t="shared" si="1382"/>
        <v>97.771605300961937</v>
      </c>
      <c r="BE233" s="98">
        <f t="shared" si="1382"/>
        <v>97.650938866400381</v>
      </c>
      <c r="BF233" s="98"/>
      <c r="BG233" s="98"/>
      <c r="BH233" s="98"/>
      <c r="BI233" s="98"/>
      <c r="BJ233" s="98"/>
      <c r="BK233" s="98"/>
      <c r="BL233" s="98"/>
      <c r="BM233" s="98"/>
      <c r="BN233" s="98"/>
      <c r="BO233" s="98"/>
      <c r="BP233" s="98"/>
      <c r="BQ233" s="98"/>
      <c r="BR233" s="98"/>
      <c r="BS233" s="98"/>
      <c r="BT233" s="98"/>
      <c r="BU233" s="98"/>
      <c r="BV233" s="98"/>
      <c r="BW233" s="98"/>
      <c r="BX233" s="98"/>
      <c r="BY233" s="98"/>
      <c r="BZ233" s="98"/>
      <c r="CA233" s="98"/>
      <c r="CB233" s="98"/>
      <c r="CC233" s="101"/>
      <c r="CD233" s="101"/>
      <c r="CE233" s="101"/>
      <c r="CF233" s="101"/>
      <c r="CG233" s="101" t="s">
        <v>25</v>
      </c>
      <c r="CH233" s="101" t="s">
        <v>33</v>
      </c>
      <c r="CI233" s="101" t="s">
        <v>34</v>
      </c>
      <c r="CJ233" s="101" t="s">
        <v>35</v>
      </c>
      <c r="CK233" s="101" t="s">
        <v>36</v>
      </c>
      <c r="CL233" s="92"/>
      <c r="CM233" s="92"/>
      <c r="CN233" s="92"/>
      <c r="CO233" s="92"/>
      <c r="CP233" s="92"/>
      <c r="CQ233" s="92"/>
      <c r="CR233" s="92"/>
      <c r="CS233" s="92"/>
      <c r="CT233" s="92"/>
      <c r="CU233" s="92"/>
      <c r="CV233" s="92"/>
      <c r="CW233" s="92"/>
      <c r="CX233" s="92"/>
      <c r="CY233" s="92"/>
      <c r="CZ233" s="92"/>
      <c r="DA233" s="92"/>
      <c r="DB233" s="92"/>
      <c r="DC233" s="92"/>
      <c r="DD233" s="92"/>
      <c r="DE233" s="92"/>
      <c r="DF233" s="92"/>
      <c r="DG233" s="92"/>
      <c r="DH233" s="92"/>
      <c r="DI233" s="92"/>
      <c r="DJ233" s="92"/>
      <c r="DK233" s="92"/>
      <c r="DL233" s="92"/>
      <c r="DM233" s="92"/>
      <c r="DN233" s="92"/>
      <c r="DO233" s="92"/>
      <c r="DP233" s="92"/>
      <c r="DQ233" s="92"/>
      <c r="DR233" s="92"/>
      <c r="DS233" s="92"/>
      <c r="DT233" s="92"/>
      <c r="DU233" s="92"/>
      <c r="DV233" s="92"/>
      <c r="DW233" s="92"/>
      <c r="DX233" s="92"/>
      <c r="DY233" s="92"/>
      <c r="DZ233" s="92"/>
      <c r="EA233" s="92"/>
      <c r="EB233" s="92"/>
      <c r="EC233" s="92"/>
      <c r="ED233" s="92"/>
      <c r="EE233" s="92"/>
      <c r="EF233" s="92"/>
      <c r="EG233" s="92"/>
      <c r="EH233" s="92"/>
      <c r="EI233" s="92"/>
      <c r="EJ233" s="92"/>
      <c r="EK233" s="92"/>
      <c r="EL233" s="92"/>
      <c r="EM233" s="92"/>
      <c r="EN233" s="92"/>
      <c r="EO233" s="92"/>
      <c r="EP233" s="92"/>
      <c r="EU233" s="94"/>
      <c r="EV233" s="94"/>
      <c r="EW233" s="94"/>
      <c r="EX233" s="102">
        <v>4</v>
      </c>
      <c r="EY233" s="99">
        <f t="shared" si="1369"/>
        <v>93.637004825603626</v>
      </c>
      <c r="EZ233" s="99">
        <f t="shared" ref="EZ233:FN233" si="1383">20*LOG10(EZ142)</f>
        <v>93.836600883231341</v>
      </c>
      <c r="FA233" s="99">
        <f t="shared" si="1383"/>
        <v>82.896026734998372</v>
      </c>
      <c r="FB233" s="99">
        <f t="shared" si="1383"/>
        <v>85.949196169668042</v>
      </c>
      <c r="FC233" s="99">
        <f t="shared" si="1383"/>
        <v>93.916729259969173</v>
      </c>
      <c r="FD233" s="99">
        <f t="shared" si="1383"/>
        <v>97.18218502347267</v>
      </c>
      <c r="FE233" s="99">
        <f t="shared" si="1383"/>
        <v>98.879423767463891</v>
      </c>
      <c r="FF233" s="99">
        <f t="shared" si="1383"/>
        <v>100.4535761410191</v>
      </c>
      <c r="FG233" s="99">
        <f t="shared" si="1383"/>
        <v>101.08574680621139</v>
      </c>
      <c r="FH233" s="99">
        <f t="shared" si="1383"/>
        <v>101.46241555708713</v>
      </c>
      <c r="FI233" s="99">
        <f t="shared" si="1383"/>
        <v>102.09423546553711</v>
      </c>
      <c r="FJ233" s="99">
        <f t="shared" si="1383"/>
        <v>102.22779174916579</v>
      </c>
      <c r="FK233" s="99">
        <f t="shared" si="1383"/>
        <v>102.23397150863308</v>
      </c>
      <c r="FL233" s="99">
        <f t="shared" si="1383"/>
        <v>102.18042427135268</v>
      </c>
      <c r="FM233" s="99">
        <f t="shared" si="1383"/>
        <v>102.08340722832561</v>
      </c>
      <c r="FN233" s="99">
        <f t="shared" si="1383"/>
        <v>101.95454062508048</v>
      </c>
      <c r="FO233" s="99">
        <f t="shared" ref="FO233:GZ233" si="1384">20*LOG10(FO142)</f>
        <v>102.03053614474936</v>
      </c>
      <c r="FP233" s="99">
        <f t="shared" si="1384"/>
        <v>102.07843817790288</v>
      </c>
      <c r="FQ233" s="99">
        <f t="shared" si="1384"/>
        <v>102.07843817790288</v>
      </c>
      <c r="FR233" s="99">
        <f t="shared" si="1384"/>
        <v>101.80902651143397</v>
      </c>
      <c r="FS233" s="99">
        <f t="shared" si="1384"/>
        <v>101.66370799393371</v>
      </c>
      <c r="FT233" s="99">
        <f t="shared" si="1384"/>
        <v>101.51343972179515</v>
      </c>
      <c r="FU233" s="99">
        <f t="shared" si="1384"/>
        <v>101.35944642709364</v>
      </c>
      <c r="FV233" s="99">
        <f t="shared" si="1384"/>
        <v>101.20272813846314</v>
      </c>
      <c r="FW233" s="99">
        <f t="shared" si="1384"/>
        <v>101.04410392445558</v>
      </c>
      <c r="FX233" s="99">
        <f t="shared" si="1384"/>
        <v>100.88424624854655</v>
      </c>
      <c r="FY233" s="99">
        <f t="shared" si="1384"/>
        <v>100.72370815925544</v>
      </c>
      <c r="FZ233" s="99">
        <f t="shared" si="1384"/>
        <v>100.56294496156305</v>
      </c>
      <c r="GA233" s="99">
        <f t="shared" si="1384"/>
        <v>100.40233160152286</v>
      </c>
      <c r="GB233" s="99">
        <f t="shared" si="1384"/>
        <v>100.2421766950421</v>
      </c>
      <c r="GC233" s="99">
        <f t="shared" si="1384"/>
        <v>100.08273391076229</v>
      </c>
      <c r="GD233" s="99">
        <f t="shared" si="1384"/>
        <v>99.9242112529233</v>
      </c>
      <c r="GE233" s="99">
        <f t="shared" si="1384"/>
        <v>99.766778667189001</v>
      </c>
      <c r="GF233" s="99">
        <f t="shared" si="1384"/>
        <v>99.610574299539422</v>
      </c>
      <c r="GG233" s="99">
        <f t="shared" si="1384"/>
        <v>99.455709667558082</v>
      </c>
      <c r="GH233" s="99">
        <f t="shared" si="1384"/>
        <v>99.302273949129699</v>
      </c>
      <c r="GI233" s="99">
        <f t="shared" si="1384"/>
        <v>99.488026416584148</v>
      </c>
      <c r="GJ233" s="99">
        <f t="shared" si="1384"/>
        <v>99.365908646572976</v>
      </c>
      <c r="GK233" s="99">
        <f t="shared" si="1384"/>
        <v>99.292257409397479</v>
      </c>
      <c r="GL233" s="99">
        <f t="shared" si="1384"/>
        <v>99.211353355818019</v>
      </c>
      <c r="GM233" s="99">
        <f t="shared" si="1384"/>
        <v>99.123946781229051</v>
      </c>
      <c r="GN233" s="99">
        <f t="shared" si="1384"/>
        <v>99.03071437465259</v>
      </c>
      <c r="GO233" s="99">
        <f t="shared" si="1384"/>
        <v>98.932267285766571</v>
      </c>
      <c r="GP233" s="99">
        <f t="shared" si="1384"/>
        <v>98.829158172038433</v>
      </c>
      <c r="GQ233" s="99">
        <f t="shared" si="1384"/>
        <v>98.721887376151443</v>
      </c>
      <c r="GR233" s="99">
        <f t="shared" si="1384"/>
        <v>98.610908358194422</v>
      </c>
      <c r="GS233" s="99">
        <f t="shared" si="1384"/>
        <v>98.496632486440575</v>
      </c>
      <c r="GT233" s="99">
        <f t="shared" si="1384"/>
        <v>98.379433273811429</v>
      </c>
      <c r="GU233" s="99">
        <f t="shared" si="1384"/>
        <v>98.259650133494887</v>
      </c>
      <c r="GV233" s="99">
        <f t="shared" si="1384"/>
        <v>98.137591715990794</v>
      </c>
      <c r="GW233" s="99">
        <f t="shared" si="1384"/>
        <v>98.013538880625873</v>
      </c>
      <c r="GX233" s="99">
        <f t="shared" si="1384"/>
        <v>97.887747346900241</v>
      </c>
      <c r="GY233" s="99">
        <f t="shared" si="1384"/>
        <v>97.760450064622233</v>
      </c>
      <c r="GZ233" s="99">
        <f t="shared" si="1384"/>
        <v>97.631859336410415</v>
      </c>
      <c r="HA233" s="99"/>
      <c r="HB233" s="99"/>
      <c r="HC233" s="99"/>
      <c r="HD233" s="99"/>
      <c r="HE233" s="99"/>
      <c r="HF233" s="99"/>
      <c r="HG233" s="99"/>
      <c r="HH233" s="99"/>
      <c r="HI233" s="99"/>
      <c r="HJ233" s="99"/>
      <c r="HK233" s="99"/>
      <c r="HL233" s="99"/>
      <c r="HM233" s="99"/>
      <c r="HN233" s="99"/>
      <c r="HO233" s="99"/>
      <c r="HP233" s="99"/>
      <c r="HQ233" s="99"/>
      <c r="HR233" s="99"/>
      <c r="HS233" s="99"/>
      <c r="HT233" s="99"/>
      <c r="HU233" s="99"/>
      <c r="HV233" s="99"/>
      <c r="HW233" s="99"/>
      <c r="HX233" s="99"/>
      <c r="HY233" s="99"/>
      <c r="HZ233" s="102"/>
      <c r="IA233" s="102"/>
      <c r="IB233" s="102"/>
      <c r="IC233" s="102"/>
      <c r="ID233" s="102"/>
      <c r="IE233" s="102"/>
      <c r="IF233" s="102"/>
      <c r="IG233" s="102"/>
      <c r="IH233" s="102"/>
      <c r="II233" s="94"/>
      <c r="IJ233" s="94"/>
      <c r="IK233" s="94"/>
      <c r="IL233" s="94"/>
      <c r="IM233" s="94"/>
      <c r="IN233" s="94"/>
      <c r="IO233" s="94"/>
      <c r="IP233" s="94"/>
      <c r="IQ233" s="94"/>
      <c r="IR233" s="94"/>
      <c r="IS233" s="94"/>
      <c r="IT233" s="94"/>
      <c r="IU233" s="94"/>
      <c r="IV233" s="94"/>
      <c r="IW233" s="94"/>
      <c r="IX233" s="94"/>
      <c r="IY233" s="94"/>
      <c r="IZ233" s="94"/>
      <c r="JA233" s="94"/>
      <c r="JB233" s="94"/>
      <c r="JC233" s="94"/>
      <c r="JD233" s="94"/>
      <c r="JE233" s="94"/>
      <c r="JF233" s="94"/>
      <c r="JG233" s="94"/>
      <c r="JH233" s="94"/>
      <c r="JI233" s="94"/>
      <c r="JJ233" s="94"/>
      <c r="JK233" s="94"/>
      <c r="JL233" s="94"/>
      <c r="JM233" s="94"/>
      <c r="JN233" s="94"/>
      <c r="JO233" s="94"/>
      <c r="JP233" s="94"/>
      <c r="JQ233" s="94"/>
      <c r="JR233" s="94"/>
      <c r="JS233" s="94"/>
      <c r="JT233" s="94"/>
      <c r="JU233" s="94"/>
      <c r="JV233" s="94"/>
      <c r="JW233" s="94"/>
      <c r="JX233" s="94"/>
      <c r="JY233" s="94"/>
      <c r="JZ233" s="94"/>
      <c r="KA233" s="94"/>
      <c r="KH233" s="103">
        <v>4</v>
      </c>
      <c r="KI233" s="100">
        <f t="shared" si="1372"/>
        <v>84.830018783207521</v>
      </c>
      <c r="KJ233" s="100">
        <f t="shared" ref="KJ233:KX233" si="1385">20*LOG10(KJ142)</f>
        <v>91.283629582731038</v>
      </c>
      <c r="KK233" s="100">
        <f t="shared" si="1385"/>
        <v>81.845502593733684</v>
      </c>
      <c r="KL233" s="100">
        <f t="shared" si="1385"/>
        <v>85.716111162099736</v>
      </c>
      <c r="KM233" s="100">
        <f t="shared" si="1385"/>
        <v>92.986812518243468</v>
      </c>
      <c r="KN233" s="100">
        <f t="shared" si="1385"/>
        <v>95.208105601714465</v>
      </c>
      <c r="KO233" s="100">
        <f t="shared" si="1385"/>
        <v>96.16381942773063</v>
      </c>
      <c r="KP233" s="100">
        <f t="shared" si="1385"/>
        <v>95.226634836747394</v>
      </c>
      <c r="KQ233" s="100">
        <f t="shared" si="1385"/>
        <v>93.35373065209474</v>
      </c>
      <c r="KR233" s="100">
        <f t="shared" si="1385"/>
        <v>90.644964735799874</v>
      </c>
      <c r="KS233" s="100">
        <f t="shared" si="1385"/>
        <v>86.353351919527427</v>
      </c>
      <c r="KT233" s="100">
        <f t="shared" si="1385"/>
        <v>80.725022757013321</v>
      </c>
      <c r="KU233" s="100">
        <f t="shared" si="1385"/>
        <v>65.835342426281557</v>
      </c>
      <c r="KV233" s="100">
        <f t="shared" si="1385"/>
        <v>80.164555716874645</v>
      </c>
      <c r="KW233" s="100">
        <f t="shared" si="1385"/>
        <v>85.314470955801966</v>
      </c>
      <c r="KX233" s="100">
        <f t="shared" si="1385"/>
        <v>88.128137654493287</v>
      </c>
      <c r="KY233" s="100">
        <f t="shared" ref="KY233:MJ233" si="1386">20*LOG10(KY142)</f>
        <v>91.084859501562818</v>
      </c>
      <c r="KZ233" s="100">
        <f t="shared" si="1386"/>
        <v>92.632332824875064</v>
      </c>
      <c r="LA233" s="100">
        <f t="shared" si="1386"/>
        <v>92.632332824875064</v>
      </c>
      <c r="LB233" s="100">
        <f t="shared" si="1386"/>
        <v>94.176027655815986</v>
      </c>
      <c r="LC233" s="100">
        <f t="shared" si="1386"/>
        <v>94.714087362411988</v>
      </c>
      <c r="LD233" s="100">
        <f t="shared" si="1386"/>
        <v>95.143963991998547</v>
      </c>
      <c r="LE233" s="100">
        <f t="shared" si="1386"/>
        <v>95.488410483168053</v>
      </c>
      <c r="LF233" s="100">
        <f t="shared" si="1386"/>
        <v>95.764160704187191</v>
      </c>
      <c r="LG233" s="100">
        <f t="shared" si="1386"/>
        <v>95.983858819545674</v>
      </c>
      <c r="LH233" s="100">
        <f t="shared" si="1386"/>
        <v>96.15727134346109</v>
      </c>
      <c r="LI233" s="100">
        <f t="shared" si="1386"/>
        <v>96.292080831103306</v>
      </c>
      <c r="LJ233" s="100">
        <f t="shared" si="1386"/>
        <v>96.394423883482077</v>
      </c>
      <c r="LK233" s="100">
        <f t="shared" si="1386"/>
        <v>96.469266629763041</v>
      </c>
      <c r="LL233" s="100">
        <f t="shared" si="1386"/>
        <v>96.520673394913516</v>
      </c>
      <c r="LM233" s="100">
        <f t="shared" si="1386"/>
        <v>96.552003117300984</v>
      </c>
      <c r="LN233" s="100">
        <f t="shared" si="1386"/>
        <v>96.56605565925075</v>
      </c>
      <c r="LO233" s="100">
        <f t="shared" si="1386"/>
        <v>96.565182597931084</v>
      </c>
      <c r="LP233" s="100">
        <f t="shared" si="1386"/>
        <v>96.551372345996583</v>
      </c>
      <c r="LQ233" s="100">
        <f t="shared" si="1386"/>
        <v>96.526316399091471</v>
      </c>
      <c r="LR233" s="100">
        <f t="shared" si="1386"/>
        <v>96.491461493281918</v>
      </c>
      <c r="LS233" s="100">
        <f t="shared" si="1386"/>
        <v>97.266974888970424</v>
      </c>
      <c r="LT233" s="100">
        <f t="shared" si="1386"/>
        <v>97.66937346247812</v>
      </c>
      <c r="LU233" s="100">
        <f t="shared" si="1386"/>
        <v>97.801908158321055</v>
      </c>
      <c r="LV233" s="100">
        <f t="shared" si="1386"/>
        <v>97.895811932624213</v>
      </c>
      <c r="LW233" s="100">
        <f t="shared" si="1386"/>
        <v>97.955434452352335</v>
      </c>
      <c r="LX233" s="100">
        <f t="shared" si="1386"/>
        <v>97.984504934177437</v>
      </c>
      <c r="LY233" s="100">
        <f t="shared" si="1386"/>
        <v>97.986245050965564</v>
      </c>
      <c r="LZ233" s="100">
        <f t="shared" si="1386"/>
        <v>97.963456598622372</v>
      </c>
      <c r="MA233" s="100">
        <f t="shared" si="1386"/>
        <v>97.918590539208154</v>
      </c>
      <c r="MB233" s="100">
        <f t="shared" si="1386"/>
        <v>97.853802074899946</v>
      </c>
      <c r="MC233" s="100">
        <f t="shared" si="1386"/>
        <v>97.770995087349235</v>
      </c>
      <c r="MD233" s="100">
        <f t="shared" si="1386"/>
        <v>97.67185837089086</v>
      </c>
      <c r="ME233" s="100">
        <f t="shared" si="1386"/>
        <v>97.557895454974101</v>
      </c>
      <c r="MF233" s="100">
        <f t="shared" si="1386"/>
        <v>97.430449361519479</v>
      </c>
      <c r="MG233" s="100">
        <f t="shared" si="1386"/>
        <v>97.290723318762332</v>
      </c>
      <c r="MH233" s="100">
        <f t="shared" si="1386"/>
        <v>97.139798216170931</v>
      </c>
      <c r="MI233" s="100">
        <f t="shared" si="1386"/>
        <v>96.978647409603482</v>
      </c>
      <c r="MJ233" s="100">
        <f t="shared" si="1386"/>
        <v>96.808149354441966</v>
      </c>
      <c r="MK233" s="100"/>
      <c r="ML233" s="100"/>
      <c r="MM233" s="100"/>
      <c r="MN233" s="100"/>
      <c r="MO233" s="100"/>
      <c r="MP233" s="100"/>
      <c r="MQ233" s="100"/>
      <c r="MR233" s="100"/>
      <c r="MS233" s="100"/>
      <c r="MT233" s="100"/>
      <c r="MU233" s="100"/>
      <c r="MV233" s="100"/>
      <c r="MW233" s="100"/>
      <c r="MX233" s="100"/>
      <c r="MY233" s="100"/>
      <c r="MZ233" s="100"/>
      <c r="NA233" s="100"/>
      <c r="NB233" s="100"/>
      <c r="NC233" s="100"/>
      <c r="ND233" s="100"/>
      <c r="NE233" s="100"/>
      <c r="NF233" s="100"/>
      <c r="NG233" s="100"/>
      <c r="NH233" s="100"/>
      <c r="NI233" s="100"/>
      <c r="NJ233" s="103"/>
      <c r="NK233" s="103"/>
      <c r="NL233" s="103"/>
      <c r="NM233" s="103"/>
      <c r="NN233" s="103"/>
      <c r="NO233" s="103"/>
      <c r="NP233" s="103"/>
      <c r="NQ233" s="103"/>
      <c r="NR233" s="103"/>
    </row>
    <row r="234" spans="1:382" x14ac:dyDescent="0.2">
      <c r="A234" s="92"/>
      <c r="B234" s="92"/>
      <c r="C234" s="101">
        <v>5</v>
      </c>
      <c r="D234" s="98">
        <f t="shared" ref="D234:AI234" si="1387">20*LOG10(D143)</f>
        <v>96.679564750853672</v>
      </c>
      <c r="E234" s="98">
        <f t="shared" si="1387"/>
        <v>105.20224051751694</v>
      </c>
      <c r="F234" s="98">
        <f t="shared" si="1387"/>
        <v>106.44291198192462</v>
      </c>
      <c r="G234" s="98">
        <f t="shared" si="1387"/>
        <v>107.51859481227086</v>
      </c>
      <c r="H234" s="98">
        <f t="shared" si="1387"/>
        <v>108.08142879136065</v>
      </c>
      <c r="I234" s="98">
        <f t="shared" si="1387"/>
        <v>108.25566772346649</v>
      </c>
      <c r="J234" s="98">
        <f t="shared" si="1387"/>
        <v>108.31790631598081</v>
      </c>
      <c r="K234" s="98">
        <f t="shared" si="1387"/>
        <v>108.40707979062522</v>
      </c>
      <c r="L234" s="98">
        <f t="shared" si="1387"/>
        <v>108.16247218814708</v>
      </c>
      <c r="M234" s="98">
        <f t="shared" si="1387"/>
        <v>107.88307138919883</v>
      </c>
      <c r="N234" s="98">
        <f t="shared" si="1387"/>
        <v>107.58227536775604</v>
      </c>
      <c r="O234" s="98">
        <f t="shared" si="1387"/>
        <v>107.26915957695351</v>
      </c>
      <c r="P234" s="98">
        <f t="shared" si="1387"/>
        <v>106.94993139312645</v>
      </c>
      <c r="Q234" s="98">
        <f t="shared" si="1387"/>
        <v>106.62886089028243</v>
      </c>
      <c r="R234" s="98">
        <f t="shared" si="1387"/>
        <v>106.30888968326344</v>
      </c>
      <c r="S234" s="98">
        <f t="shared" si="1387"/>
        <v>105.9920368234437</v>
      </c>
      <c r="T234" s="98">
        <f t="shared" si="1387"/>
        <v>105.67967393315595</v>
      </c>
      <c r="U234" s="98">
        <f t="shared" si="1387"/>
        <v>105.37271445351433</v>
      </c>
      <c r="V234" s="98">
        <f t="shared" si="1387"/>
        <v>105.37271445351433</v>
      </c>
      <c r="W234" s="98">
        <f t="shared" si="1387"/>
        <v>104.90235455573253</v>
      </c>
      <c r="X234" s="98">
        <f t="shared" si="1387"/>
        <v>104.67228779500438</v>
      </c>
      <c r="Y234" s="98">
        <f t="shared" si="1387"/>
        <v>104.44586982030643</v>
      </c>
      <c r="Z234" s="98">
        <f t="shared" si="1387"/>
        <v>104.22320263257404</v>
      </c>
      <c r="AA234" s="98">
        <f t="shared" si="1387"/>
        <v>104.0043423469732</v>
      </c>
      <c r="AB234" s="98">
        <f t="shared" si="1387"/>
        <v>103.78930945696791</v>
      </c>
      <c r="AC234" s="98">
        <f t="shared" si="1387"/>
        <v>103.57809688583545</v>
      </c>
      <c r="AD234" s="98">
        <f t="shared" si="1387"/>
        <v>103.3706763230815</v>
      </c>
      <c r="AE234" s="98">
        <f t="shared" si="1387"/>
        <v>103.16700322461104</v>
      </c>
      <c r="AF234" s="98">
        <f t="shared" si="1387"/>
        <v>102.96702076694338</v>
      </c>
      <c r="AG234" s="98">
        <f t="shared" si="1387"/>
        <v>102.77066297917445</v>
      </c>
      <c r="AH234" s="98">
        <f t="shared" si="1387"/>
        <v>102.57785722600062</v>
      </c>
      <c r="AI234" s="98">
        <f t="shared" si="1387"/>
        <v>102.38852617675759</v>
      </c>
      <c r="AJ234" s="98">
        <f t="shared" ref="AJ234:BE234" si="1388">20*LOG10(AJ143)</f>
        <v>102.20258936605136</v>
      </c>
      <c r="AK234" s="98">
        <f t="shared" si="1388"/>
        <v>102.01996442894392</v>
      </c>
      <c r="AL234" s="98">
        <f t="shared" si="1388"/>
        <v>101.84056807615299</v>
      </c>
      <c r="AM234" s="98">
        <f t="shared" si="1388"/>
        <v>101.66431686111578</v>
      </c>
      <c r="AN234" s="98">
        <f t="shared" si="1388"/>
        <v>101.74554823462159</v>
      </c>
      <c r="AO234" s="98">
        <f t="shared" si="1388"/>
        <v>101.52278956806623</v>
      </c>
      <c r="AP234" s="98">
        <f t="shared" si="1388"/>
        <v>101.40810448339261</v>
      </c>
      <c r="AQ234" s="98">
        <f t="shared" si="1388"/>
        <v>101.29161975403142</v>
      </c>
      <c r="AR234" s="98">
        <f t="shared" si="1388"/>
        <v>101.173602755232</v>
      </c>
      <c r="AS234" s="98">
        <f t="shared" si="1388"/>
        <v>101.05429549160867</v>
      </c>
      <c r="AT234" s="98">
        <f t="shared" si="1388"/>
        <v>100.93391698950371</v>
      </c>
      <c r="AU234" s="98">
        <f t="shared" si="1388"/>
        <v>100.81266545462094</v>
      </c>
      <c r="AV234" s="98">
        <f t="shared" si="1388"/>
        <v>100.69072021887804</v>
      </c>
      <c r="AW234" s="98">
        <f t="shared" si="1388"/>
        <v>100.56824349791442</v>
      </c>
      <c r="AX234" s="98">
        <f t="shared" si="1388"/>
        <v>100.4453819784466</v>
      </c>
      <c r="AY234" s="98">
        <f t="shared" si="1388"/>
        <v>100.32226825265683</v>
      </c>
      <c r="AZ234" s="98">
        <f t="shared" si="1388"/>
        <v>100.19902211500849</v>
      </c>
      <c r="BA234" s="98">
        <f t="shared" si="1388"/>
        <v>100.07575173527934</v>
      </c>
      <c r="BB234" s="98">
        <f t="shared" si="1388"/>
        <v>99.952554720171179</v>
      </c>
      <c r="BC234" s="98">
        <f t="shared" si="1388"/>
        <v>99.829519074574506</v>
      </c>
      <c r="BD234" s="98">
        <f t="shared" si="1388"/>
        <v>99.706724072422304</v>
      </c>
      <c r="BE234" s="98">
        <f t="shared" si="1388"/>
        <v>99.584241046043275</v>
      </c>
      <c r="BF234" s="98"/>
      <c r="BG234" s="98"/>
      <c r="BH234" s="98"/>
      <c r="BI234" s="98"/>
      <c r="BJ234" s="98"/>
      <c r="BK234" s="98"/>
      <c r="BL234" s="98"/>
      <c r="BM234" s="98"/>
      <c r="BN234" s="98"/>
      <c r="BO234" s="98"/>
      <c r="BP234" s="98"/>
      <c r="BQ234" s="98"/>
      <c r="BR234" s="98"/>
      <c r="BS234" s="98"/>
      <c r="BT234" s="98"/>
      <c r="BU234" s="98"/>
      <c r="BV234" s="98"/>
      <c r="BW234" s="98"/>
      <c r="BX234" s="98"/>
      <c r="BY234" s="98"/>
      <c r="BZ234" s="98"/>
      <c r="CA234" s="98"/>
      <c r="CB234" s="98"/>
      <c r="CC234" s="101"/>
      <c r="CD234" s="101"/>
      <c r="CE234" s="101"/>
      <c r="CF234" s="101"/>
      <c r="CG234" s="101"/>
      <c r="CH234" s="106" t="e">
        <f>SQRT(1 + 1 + 2* COS(CJ234-CK234))</f>
        <v>#REF!</v>
      </c>
      <c r="CI234" s="107" t="e">
        <f>ATAN2(1+COS(CK234),SIN(CK234))</f>
        <v>#REF!</v>
      </c>
      <c r="CJ234" s="92" t="e">
        <f>RADIANS(#REF!)</f>
        <v>#REF!</v>
      </c>
      <c r="CK234" s="92" t="e">
        <f>RADIANS(#REF!)</f>
        <v>#REF!</v>
      </c>
      <c r="CL234" s="92"/>
      <c r="CM234" s="92"/>
      <c r="CN234" s="92"/>
      <c r="CO234" s="92"/>
      <c r="CP234" s="92"/>
      <c r="CQ234" s="92"/>
      <c r="CR234" s="92"/>
      <c r="CS234" s="92"/>
      <c r="CT234" s="92"/>
      <c r="CU234" s="92"/>
      <c r="CV234" s="92"/>
      <c r="CW234" s="92"/>
      <c r="CX234" s="92"/>
      <c r="CY234" s="92"/>
      <c r="CZ234" s="92"/>
      <c r="DA234" s="92"/>
      <c r="DB234" s="92"/>
      <c r="DC234" s="92"/>
      <c r="DD234" s="92"/>
      <c r="DE234" s="92"/>
      <c r="DF234" s="92"/>
      <c r="DG234" s="92"/>
      <c r="DH234" s="92"/>
      <c r="DI234" s="92"/>
      <c r="DJ234" s="92"/>
      <c r="DK234" s="92"/>
      <c r="DL234" s="92"/>
      <c r="DM234" s="92"/>
      <c r="DN234" s="92"/>
      <c r="DO234" s="92"/>
      <c r="DP234" s="92"/>
      <c r="DQ234" s="92"/>
      <c r="DR234" s="92"/>
      <c r="DS234" s="92"/>
      <c r="DT234" s="92"/>
      <c r="DU234" s="92"/>
      <c r="DV234" s="92"/>
      <c r="DW234" s="92"/>
      <c r="DX234" s="92"/>
      <c r="DY234" s="92"/>
      <c r="DZ234" s="92"/>
      <c r="EA234" s="92"/>
      <c r="EB234" s="92"/>
      <c r="EC234" s="92"/>
      <c r="ED234" s="92"/>
      <c r="EE234" s="92"/>
      <c r="EF234" s="92"/>
      <c r="EG234" s="92"/>
      <c r="EH234" s="92"/>
      <c r="EI234" s="92"/>
      <c r="EJ234" s="92"/>
      <c r="EK234" s="92"/>
      <c r="EL234" s="92"/>
      <c r="EM234" s="92"/>
      <c r="EN234" s="92"/>
      <c r="EO234" s="92"/>
      <c r="EP234" s="92"/>
      <c r="EU234" s="94"/>
      <c r="EV234" s="94"/>
      <c r="EW234" s="94"/>
      <c r="EX234" s="102">
        <v>5</v>
      </c>
      <c r="EY234" s="99">
        <f t="shared" si="1369"/>
        <v>90.375343127787303</v>
      </c>
      <c r="EZ234" s="99">
        <f t="shared" ref="EZ234:FN234" si="1389">20*LOG10(EZ143)</f>
        <v>99.35480788340999</v>
      </c>
      <c r="FA234" s="99">
        <f t="shared" si="1389"/>
        <v>99.516133225435865</v>
      </c>
      <c r="FB234" s="99">
        <f t="shared" si="1389"/>
        <v>95.783871740482681</v>
      </c>
      <c r="FC234" s="99">
        <f t="shared" si="1389"/>
        <v>88.878449227078207</v>
      </c>
      <c r="FD234" s="99">
        <f t="shared" si="1389"/>
        <v>77.53501447869985</v>
      </c>
      <c r="FE234" s="99">
        <f t="shared" si="1389"/>
        <v>90.675076272729441</v>
      </c>
      <c r="FF234" s="99">
        <f t="shared" si="1389"/>
        <v>95.443658332564368</v>
      </c>
      <c r="FG234" s="99">
        <f t="shared" si="1389"/>
        <v>97.804024590100269</v>
      </c>
      <c r="FH234" s="99">
        <f t="shared" si="1389"/>
        <v>99.253057763489949</v>
      </c>
      <c r="FI234" s="99">
        <f t="shared" si="1389"/>
        <v>100.71618632484017</v>
      </c>
      <c r="FJ234" s="99">
        <f t="shared" si="1389"/>
        <v>101.29101028599578</v>
      </c>
      <c r="FK234" s="99">
        <f t="shared" si="1389"/>
        <v>101.70610478342283</v>
      </c>
      <c r="FL234" s="99">
        <f t="shared" si="1389"/>
        <v>101.97377527824173</v>
      </c>
      <c r="FM234" s="99">
        <f t="shared" si="1389"/>
        <v>102.13515322669247</v>
      </c>
      <c r="FN234" s="99">
        <f t="shared" si="1389"/>
        <v>102.21810528314633</v>
      </c>
      <c r="FO234" s="99">
        <f t="shared" ref="FO234:GZ234" si="1390">20*LOG10(FO143)</f>
        <v>102.54250443980312</v>
      </c>
      <c r="FP234" s="99">
        <f t="shared" si="1390"/>
        <v>102.66703591376613</v>
      </c>
      <c r="FQ234" s="99">
        <f t="shared" si="1390"/>
        <v>102.66703591376613</v>
      </c>
      <c r="FR234" s="99">
        <f t="shared" si="1390"/>
        <v>102.61096232503243</v>
      </c>
      <c r="FS234" s="99">
        <f t="shared" si="1390"/>
        <v>102.55409890561614</v>
      </c>
      <c r="FT234" s="99">
        <f t="shared" si="1390"/>
        <v>102.48257293217939</v>
      </c>
      <c r="FU234" s="99">
        <f t="shared" si="1390"/>
        <v>102.399007115416</v>
      </c>
      <c r="FV234" s="99">
        <f t="shared" si="1390"/>
        <v>102.3055502554227</v>
      </c>
      <c r="FW234" s="99">
        <f t="shared" si="1390"/>
        <v>102.20397380443102</v>
      </c>
      <c r="FX234" s="99">
        <f t="shared" si="1390"/>
        <v>102.09574613027632</v>
      </c>
      <c r="FY234" s="99">
        <f t="shared" si="1390"/>
        <v>101.98209025884924</v>
      </c>
      <c r="FZ234" s="99">
        <f t="shared" si="1390"/>
        <v>101.86402921436522</v>
      </c>
      <c r="GA234" s="99">
        <f t="shared" si="1390"/>
        <v>101.74242193871315</v>
      </c>
      <c r="GB234" s="99">
        <f t="shared" si="1390"/>
        <v>101.61799197769912</v>
      </c>
      <c r="GC234" s="99">
        <f t="shared" si="1390"/>
        <v>101.49135055982509</v>
      </c>
      <c r="GD234" s="99">
        <f t="shared" si="1390"/>
        <v>101.36301528926865</v>
      </c>
      <c r="GE234" s="99">
        <f t="shared" si="1390"/>
        <v>101.23342538065332</v>
      </c>
      <c r="GF234" s="99">
        <f t="shared" si="1390"/>
        <v>101.10295414661351</v>
      </c>
      <c r="GG234" s="99">
        <f t="shared" si="1390"/>
        <v>100.97191928789387</v>
      </c>
      <c r="GH234" s="99">
        <f t="shared" si="1390"/>
        <v>100.84059141447042</v>
      </c>
      <c r="GI234" s="99">
        <f t="shared" si="1390"/>
        <v>101.13000836912916</v>
      </c>
      <c r="GJ234" s="99">
        <f t="shared" si="1390"/>
        <v>101.10525884918566</v>
      </c>
      <c r="GK234" s="99">
        <f t="shared" si="1390"/>
        <v>101.07079387841287</v>
      </c>
      <c r="GL234" s="99">
        <f t="shared" si="1390"/>
        <v>101.02357062537132</v>
      </c>
      <c r="GM234" s="99">
        <f t="shared" si="1390"/>
        <v>100.96486733918195</v>
      </c>
      <c r="GN234" s="99">
        <f t="shared" si="1390"/>
        <v>100.89582799728882</v>
      </c>
      <c r="GO234" s="99">
        <f t="shared" si="1390"/>
        <v>100.81747889247237</v>
      </c>
      <c r="GP234" s="99">
        <f t="shared" si="1390"/>
        <v>100.73074276688791</v>
      </c>
      <c r="GQ234" s="99">
        <f t="shared" si="1390"/>
        <v>100.63645092400859</v>
      </c>
      <c r="GR234" s="99">
        <f t="shared" si="1390"/>
        <v>100.53535366133018</v>
      </c>
      <c r="GS234" s="99">
        <f t="shared" si="1390"/>
        <v>100.42812929905887</v>
      </c>
      <c r="GT234" s="99">
        <f t="shared" si="1390"/>
        <v>100.31539202751959</v>
      </c>
      <c r="GU234" s="99">
        <f t="shared" si="1390"/>
        <v>100.19769875493034</v>
      </c>
      <c r="GV234" s="99">
        <f t="shared" si="1390"/>
        <v>100.07555510472795</v>
      </c>
      <c r="GW234" s="99">
        <f t="shared" si="1390"/>
        <v>99.949420685789491</v>
      </c>
      <c r="GX234" s="99">
        <f t="shared" si="1390"/>
        <v>99.819713738157262</v>
      </c>
      <c r="GY234" s="99">
        <f t="shared" si="1390"/>
        <v>99.686815240119628</v>
      </c>
      <c r="GZ234" s="99">
        <f t="shared" si="1390"/>
        <v>99.551072548869101</v>
      </c>
      <c r="HA234" s="99"/>
      <c r="HB234" s="99"/>
      <c r="HC234" s="99"/>
      <c r="HD234" s="99"/>
      <c r="HE234" s="99"/>
      <c r="HF234" s="99"/>
      <c r="HG234" s="99"/>
      <c r="HH234" s="99"/>
      <c r="HI234" s="99"/>
      <c r="HJ234" s="99"/>
      <c r="HK234" s="99"/>
      <c r="HL234" s="99"/>
      <c r="HM234" s="99"/>
      <c r="HN234" s="99"/>
      <c r="HO234" s="99"/>
      <c r="HP234" s="99"/>
      <c r="HQ234" s="99"/>
      <c r="HR234" s="99"/>
      <c r="HS234" s="99"/>
      <c r="HT234" s="99"/>
      <c r="HU234" s="99"/>
      <c r="HV234" s="99"/>
      <c r="HW234" s="99"/>
      <c r="HX234" s="99"/>
      <c r="HY234" s="99"/>
      <c r="HZ234" s="102"/>
      <c r="IA234" s="102"/>
      <c r="IB234" s="102"/>
      <c r="IC234" s="102"/>
      <c r="ID234" s="102"/>
      <c r="IE234" s="108"/>
      <c r="IF234" s="109"/>
      <c r="IG234" s="94"/>
      <c r="IH234" s="94"/>
      <c r="II234" s="94"/>
      <c r="IJ234" s="94"/>
      <c r="IK234" s="94"/>
      <c r="IL234" s="94"/>
      <c r="IM234" s="94"/>
      <c r="IN234" s="94"/>
      <c r="IO234" s="94"/>
      <c r="IP234" s="94"/>
      <c r="IQ234" s="94"/>
      <c r="IR234" s="94"/>
      <c r="IS234" s="94"/>
      <c r="IT234" s="94"/>
      <c r="IU234" s="94"/>
      <c r="IV234" s="94"/>
      <c r="IW234" s="94"/>
      <c r="IX234" s="94"/>
      <c r="IY234" s="94"/>
      <c r="IZ234" s="94"/>
      <c r="JA234" s="94"/>
      <c r="JB234" s="94"/>
      <c r="JC234" s="94"/>
      <c r="JD234" s="94"/>
      <c r="JE234" s="94"/>
      <c r="JF234" s="94"/>
      <c r="JG234" s="94"/>
      <c r="JH234" s="94"/>
      <c r="JI234" s="94"/>
      <c r="JJ234" s="94"/>
      <c r="JK234" s="94"/>
      <c r="JL234" s="94"/>
      <c r="JM234" s="94"/>
      <c r="JN234" s="94"/>
      <c r="JO234" s="94"/>
      <c r="JP234" s="94"/>
      <c r="JQ234" s="94"/>
      <c r="JR234" s="94"/>
      <c r="JS234" s="94"/>
      <c r="JT234" s="94"/>
      <c r="JU234" s="94"/>
      <c r="JV234" s="94"/>
      <c r="JW234" s="94"/>
      <c r="JX234" s="94"/>
      <c r="JY234" s="94"/>
      <c r="JZ234" s="94"/>
      <c r="KA234" s="94"/>
      <c r="KH234" s="103">
        <v>5</v>
      </c>
      <c r="KI234" s="100">
        <f t="shared" si="1372"/>
        <v>91.337175175431753</v>
      </c>
      <c r="KJ234" s="100">
        <f t="shared" ref="KJ234:KX234" si="1391">20*LOG10(KJ143)</f>
        <v>89.407476323485042</v>
      </c>
      <c r="KK234" s="100">
        <f t="shared" si="1391"/>
        <v>95.925843564848478</v>
      </c>
      <c r="KL234" s="100">
        <f t="shared" si="1391"/>
        <v>94.3497902906946</v>
      </c>
      <c r="KM234" s="100">
        <f t="shared" si="1391"/>
        <v>89.751799743566892</v>
      </c>
      <c r="KN234" s="100">
        <f t="shared" si="1391"/>
        <v>74.899672652022474</v>
      </c>
      <c r="KO234" s="100">
        <f t="shared" si="1391"/>
        <v>91.397161387024411</v>
      </c>
      <c r="KP234" s="100">
        <f t="shared" si="1391"/>
        <v>94.435892342762898</v>
      </c>
      <c r="KQ234" s="100">
        <f t="shared" si="1391"/>
        <v>95.601439265886583</v>
      </c>
      <c r="KR234" s="100">
        <f t="shared" si="1391"/>
        <v>95.628381263232356</v>
      </c>
      <c r="KS234" s="100">
        <f t="shared" si="1391"/>
        <v>95.046512463873285</v>
      </c>
      <c r="KT234" s="100">
        <f t="shared" si="1391"/>
        <v>94.173083433310637</v>
      </c>
      <c r="KU234" s="100">
        <f t="shared" si="1391"/>
        <v>92.351681049336349</v>
      </c>
      <c r="KV234" s="100">
        <f t="shared" si="1391"/>
        <v>89.896838038569285</v>
      </c>
      <c r="KW234" s="100">
        <f t="shared" si="1391"/>
        <v>86.51953638220418</v>
      </c>
      <c r="KX234" s="100">
        <f t="shared" si="1391"/>
        <v>81.367167142700524</v>
      </c>
      <c r="KY234" s="100">
        <f t="shared" ref="KY234:MJ234" si="1392">20*LOG10(KY143)</f>
        <v>81.790901860997707</v>
      </c>
      <c r="KZ234" s="100">
        <f t="shared" si="1392"/>
        <v>77.071392599470201</v>
      </c>
      <c r="LA234" s="100">
        <f t="shared" si="1392"/>
        <v>77.071392599470201</v>
      </c>
      <c r="LB234" s="100">
        <f t="shared" si="1392"/>
        <v>86.53906770417413</v>
      </c>
      <c r="LC234" s="100">
        <f t="shared" si="1392"/>
        <v>88.771621833877816</v>
      </c>
      <c r="LD234" s="100">
        <f t="shared" si="1392"/>
        <v>90.387007790000311</v>
      </c>
      <c r="LE234" s="100">
        <f t="shared" si="1392"/>
        <v>91.616179518741689</v>
      </c>
      <c r="LF234" s="100">
        <f t="shared" si="1392"/>
        <v>92.581601028498341</v>
      </c>
      <c r="LG234" s="100">
        <f t="shared" si="1392"/>
        <v>93.356102245307824</v>
      </c>
      <c r="LH234" s="100">
        <f t="shared" si="1392"/>
        <v>93.986569956118288</v>
      </c>
      <c r="LI234" s="100">
        <f t="shared" si="1392"/>
        <v>94.504988500609542</v>
      </c>
      <c r="LJ234" s="100">
        <f t="shared" si="1392"/>
        <v>94.934157488637695</v>
      </c>
      <c r="LK234" s="100">
        <f t="shared" si="1392"/>
        <v>95.290898732227873</v>
      </c>
      <c r="LL234" s="100">
        <f t="shared" si="1392"/>
        <v>95.587970976115116</v>
      </c>
      <c r="LM234" s="100">
        <f t="shared" si="1392"/>
        <v>95.835272138306294</v>
      </c>
      <c r="LN234" s="100">
        <f t="shared" si="1392"/>
        <v>96.040626102705517</v>
      </c>
      <c r="LO234" s="100">
        <f t="shared" si="1392"/>
        <v>96.210315776327775</v>
      </c>
      <c r="LP234" s="100">
        <f t="shared" si="1392"/>
        <v>96.34945500685474</v>
      </c>
      <c r="LQ234" s="100">
        <f t="shared" si="1392"/>
        <v>96.46225469529476</v>
      </c>
      <c r="LR234" s="100">
        <f t="shared" si="1392"/>
        <v>96.552217406747445</v>
      </c>
      <c r="LS234" s="100">
        <f t="shared" si="1392"/>
        <v>97.876178584112367</v>
      </c>
      <c r="LT234" s="100">
        <f t="shared" si="1392"/>
        <v>98.749498501665087</v>
      </c>
      <c r="LU234" s="100">
        <f t="shared" si="1392"/>
        <v>99.0611472445446</v>
      </c>
      <c r="LV234" s="100">
        <f t="shared" si="1392"/>
        <v>99.304722711909719</v>
      </c>
      <c r="LW234" s="100">
        <f t="shared" si="1392"/>
        <v>99.488969008758446</v>
      </c>
      <c r="LX234" s="100">
        <f t="shared" si="1392"/>
        <v>99.621098686572012</v>
      </c>
      <c r="LY234" s="100">
        <f t="shared" si="1392"/>
        <v>99.707139239087553</v>
      </c>
      <c r="LZ234" s="100">
        <f t="shared" si="1392"/>
        <v>99.752184109496156</v>
      </c>
      <c r="MA234" s="100">
        <f t="shared" si="1392"/>
        <v>99.760578600454068</v>
      </c>
      <c r="MB234" s="100">
        <f t="shared" si="1392"/>
        <v>99.736060281708419</v>
      </c>
      <c r="MC234" s="100">
        <f t="shared" si="1392"/>
        <v>99.681866879653981</v>
      </c>
      <c r="MD234" s="100">
        <f t="shared" si="1392"/>
        <v>99.60082046425623</v>
      </c>
      <c r="ME234" s="100">
        <f t="shared" si="1392"/>
        <v>99.495394049747404</v>
      </c>
      <c r="MF234" s="100">
        <f t="shared" si="1392"/>
        <v>99.367764936504912</v>
      </c>
      <c r="MG234" s="100">
        <f t="shared" si="1392"/>
        <v>99.219857910382899</v>
      </c>
      <c r="MH234" s="100">
        <f t="shared" si="1392"/>
        <v>99.053380579920741</v>
      </c>
      <c r="MI234" s="100">
        <f t="shared" si="1392"/>
        <v>98.869852544857807</v>
      </c>
      <c r="MJ234" s="100">
        <f t="shared" si="1392"/>
        <v>98.670629670504937</v>
      </c>
      <c r="MK234" s="100"/>
      <c r="ML234" s="100"/>
      <c r="MM234" s="100"/>
      <c r="MN234" s="100"/>
      <c r="MO234" s="100"/>
      <c r="MP234" s="100"/>
      <c r="MQ234" s="100"/>
      <c r="MR234" s="100"/>
      <c r="MS234" s="100"/>
      <c r="MT234" s="100"/>
      <c r="MU234" s="100"/>
      <c r="MV234" s="100"/>
      <c r="MW234" s="100"/>
      <c r="MX234" s="100"/>
      <c r="MY234" s="100"/>
      <c r="MZ234" s="100"/>
      <c r="NA234" s="100"/>
      <c r="NB234" s="100"/>
      <c r="NC234" s="100"/>
      <c r="ND234" s="100"/>
      <c r="NE234" s="100"/>
      <c r="NF234" s="100"/>
      <c r="NG234" s="100"/>
      <c r="NH234" s="100"/>
      <c r="NI234" s="100"/>
      <c r="NJ234" s="103"/>
      <c r="NK234" s="103"/>
      <c r="NL234" s="103"/>
      <c r="NM234" s="103"/>
      <c r="NN234" s="103"/>
      <c r="NO234" s="110"/>
      <c r="NP234" s="111"/>
    </row>
    <row r="235" spans="1:382" x14ac:dyDescent="0.2">
      <c r="A235" s="92"/>
      <c r="B235" s="92"/>
      <c r="C235" s="101">
        <v>6</v>
      </c>
      <c r="D235" s="98">
        <f t="shared" ref="D235:AI235" si="1393">20*LOG10(D144)</f>
        <v>93.551132687259553</v>
      </c>
      <c r="E235" s="98">
        <f t="shared" si="1393"/>
        <v>100.94491953675254</v>
      </c>
      <c r="F235" s="98">
        <f t="shared" si="1393"/>
        <v>103.92856982450141</v>
      </c>
      <c r="G235" s="98">
        <f t="shared" si="1393"/>
        <v>106.11267160293473</v>
      </c>
      <c r="H235" s="98">
        <f t="shared" si="1393"/>
        <v>107.46323675244844</v>
      </c>
      <c r="I235" s="98">
        <f t="shared" si="1393"/>
        <v>108.01849895499547</v>
      </c>
      <c r="J235" s="98">
        <f t="shared" si="1393"/>
        <v>108.48278333158147</v>
      </c>
      <c r="K235" s="98">
        <f t="shared" si="1393"/>
        <v>108.7515510449205</v>
      </c>
      <c r="L235" s="98">
        <f t="shared" si="1393"/>
        <v>108.69629248361278</v>
      </c>
      <c r="M235" s="98">
        <f t="shared" si="1393"/>
        <v>108.56527224987403</v>
      </c>
      <c r="N235" s="98">
        <f t="shared" si="1393"/>
        <v>108.38309501681833</v>
      </c>
      <c r="O235" s="98">
        <f t="shared" si="1393"/>
        <v>108.16639796569257</v>
      </c>
      <c r="P235" s="98">
        <f t="shared" si="1393"/>
        <v>107.92666134972585</v>
      </c>
      <c r="Q235" s="98">
        <f t="shared" si="1393"/>
        <v>107.6719334728509</v>
      </c>
      <c r="R235" s="98">
        <f t="shared" si="1393"/>
        <v>107.40792608650702</v>
      </c>
      <c r="S235" s="98">
        <f t="shared" si="1393"/>
        <v>107.13872967548569</v>
      </c>
      <c r="T235" s="98">
        <f t="shared" si="1393"/>
        <v>106.86729159884374</v>
      </c>
      <c r="U235" s="98">
        <f t="shared" si="1393"/>
        <v>106.59574216591412</v>
      </c>
      <c r="V235" s="98">
        <f t="shared" si="1393"/>
        <v>106.59574216591412</v>
      </c>
      <c r="W235" s="98">
        <f t="shared" si="1393"/>
        <v>106.17773826281648</v>
      </c>
      <c r="X235" s="98">
        <f t="shared" si="1393"/>
        <v>105.9698880894591</v>
      </c>
      <c r="Y235" s="98">
        <f t="shared" si="1393"/>
        <v>105.76350011374204</v>
      </c>
      <c r="Z235" s="98">
        <f t="shared" si="1393"/>
        <v>105.55895057826702</v>
      </c>
      <c r="AA235" s="98">
        <f t="shared" si="1393"/>
        <v>105.35652825460264</v>
      </c>
      <c r="AB235" s="98">
        <f t="shared" si="1393"/>
        <v>105.15645205998517</v>
      </c>
      <c r="AC235" s="98">
        <f t="shared" si="1393"/>
        <v>104.95888498412297</v>
      </c>
      <c r="AD235" s="98">
        <f t="shared" si="1393"/>
        <v>104.76394515454024</v>
      </c>
      <c r="AE235" s="98">
        <f t="shared" si="1393"/>
        <v>104.57171466881277</v>
      </c>
      <c r="AF235" s="98">
        <f t="shared" si="1393"/>
        <v>104.38224667378371</v>
      </c>
      <c r="AG235" s="98">
        <f t="shared" si="1393"/>
        <v>104.19557106109293</v>
      </c>
      <c r="AH235" s="98">
        <f t="shared" si="1393"/>
        <v>104.01169906496705</v>
      </c>
      <c r="AI235" s="98">
        <f t="shared" si="1393"/>
        <v>103.83062698498968</v>
      </c>
      <c r="AJ235" s="98">
        <f t="shared" ref="AJ235:BE235" si="1394">20*LOG10(AJ144)</f>
        <v>103.65233920830121</v>
      </c>
      <c r="AK235" s="98">
        <f t="shared" si="1394"/>
        <v>103.47681066859722</v>
      </c>
      <c r="AL235" s="98">
        <f t="shared" si="1394"/>
        <v>103.30400885062708</v>
      </c>
      <c r="AM235" s="98">
        <f t="shared" si="1394"/>
        <v>103.13389542662409</v>
      </c>
      <c r="AN235" s="98">
        <f t="shared" si="1394"/>
        <v>103.24464806178352</v>
      </c>
      <c r="AO235" s="98">
        <f t="shared" si="1394"/>
        <v>103.04977700807248</v>
      </c>
      <c r="AP235" s="98">
        <f t="shared" si="1394"/>
        <v>102.94638170155827</v>
      </c>
      <c r="AQ235" s="98">
        <f t="shared" si="1394"/>
        <v>102.83962055755994</v>
      </c>
      <c r="AR235" s="98">
        <f t="shared" si="1394"/>
        <v>102.7298954669011</v>
      </c>
      <c r="AS235" s="98">
        <f t="shared" si="1394"/>
        <v>102.61757049720408</v>
      </c>
      <c r="AT235" s="98">
        <f t="shared" si="1394"/>
        <v>102.50297559307785</v>
      </c>
      <c r="AU235" s="98">
        <f t="shared" si="1394"/>
        <v>102.38640988479459</v>
      </c>
      <c r="AV235" s="98">
        <f t="shared" si="1394"/>
        <v>102.26814465081902</v>
      </c>
      <c r="AW235" s="98">
        <f t="shared" si="1394"/>
        <v>102.14842597372595</v>
      </c>
      <c r="AX235" s="98">
        <f t="shared" si="1394"/>
        <v>102.02747712405554</v>
      </c>
      <c r="AY235" s="98">
        <f t="shared" si="1394"/>
        <v>101.90550070237853</v>
      </c>
      <c r="AZ235" s="98">
        <f t="shared" si="1394"/>
        <v>101.78268056615467</v>
      </c>
      <c r="BA235" s="98">
        <f t="shared" si="1394"/>
        <v>101.65918356477789</v>
      </c>
      <c r="BB235" s="98">
        <f t="shared" si="1394"/>
        <v>101.53516110343546</v>
      </c>
      <c r="BC235" s="98">
        <f t="shared" si="1394"/>
        <v>101.41075055399958</v>
      </c>
      <c r="BD235" s="98">
        <f t="shared" si="1394"/>
        <v>101.2860765290703</v>
      </c>
      <c r="BE235" s="98">
        <f t="shared" si="1394"/>
        <v>101.16125203345263</v>
      </c>
      <c r="BF235" s="98"/>
      <c r="BG235" s="98"/>
      <c r="BH235" s="98"/>
      <c r="BI235" s="98"/>
      <c r="BJ235" s="98"/>
      <c r="BK235" s="98"/>
      <c r="BL235" s="98"/>
      <c r="BM235" s="98"/>
      <c r="BN235" s="98"/>
      <c r="BO235" s="98"/>
      <c r="BP235" s="98"/>
      <c r="BQ235" s="98"/>
      <c r="BR235" s="98"/>
      <c r="BS235" s="98"/>
      <c r="BT235" s="98"/>
      <c r="BU235" s="98"/>
      <c r="BV235" s="98"/>
      <c r="BW235" s="98"/>
      <c r="BX235" s="98"/>
      <c r="BY235" s="98"/>
      <c r="BZ235" s="98"/>
      <c r="CA235" s="98"/>
      <c r="CB235" s="98"/>
      <c r="CC235" s="101"/>
      <c r="CD235" s="101"/>
      <c r="CE235" s="101"/>
      <c r="CF235" s="101"/>
      <c r="CG235" s="101"/>
      <c r="CH235" s="101"/>
      <c r="CI235" s="101"/>
      <c r="CJ235" s="101"/>
      <c r="CK235" s="92"/>
      <c r="CL235" s="92"/>
      <c r="CM235" s="92"/>
      <c r="CN235" s="92"/>
      <c r="CO235" s="92"/>
      <c r="CP235" s="92"/>
      <c r="CQ235" s="92"/>
      <c r="CR235" s="92"/>
      <c r="CS235" s="92"/>
      <c r="CT235" s="92"/>
      <c r="CU235" s="92"/>
      <c r="CV235" s="92"/>
      <c r="CW235" s="92"/>
      <c r="CX235" s="92"/>
      <c r="CY235" s="92"/>
      <c r="CZ235" s="92"/>
      <c r="DA235" s="92"/>
      <c r="DB235" s="92"/>
      <c r="DC235" s="92"/>
      <c r="DD235" s="92"/>
      <c r="DE235" s="92"/>
      <c r="DF235" s="92"/>
      <c r="DG235" s="92"/>
      <c r="DH235" s="92"/>
      <c r="DI235" s="92"/>
      <c r="DJ235" s="92"/>
      <c r="DK235" s="92"/>
      <c r="DL235" s="92"/>
      <c r="DM235" s="92"/>
      <c r="DN235" s="92"/>
      <c r="DO235" s="92"/>
      <c r="DP235" s="92"/>
      <c r="DQ235" s="92"/>
      <c r="DR235" s="92"/>
      <c r="DS235" s="92"/>
      <c r="DT235" s="92"/>
      <c r="DU235" s="92"/>
      <c r="DV235" s="92"/>
      <c r="DW235" s="92"/>
      <c r="DX235" s="92"/>
      <c r="DY235" s="92"/>
      <c r="DZ235" s="92"/>
      <c r="EA235" s="92"/>
      <c r="EB235" s="92"/>
      <c r="EC235" s="92"/>
      <c r="ED235" s="92"/>
      <c r="EE235" s="92"/>
      <c r="EF235" s="92"/>
      <c r="EG235" s="92"/>
      <c r="EH235" s="92"/>
      <c r="EI235" s="92"/>
      <c r="EJ235" s="92"/>
      <c r="EK235" s="92"/>
      <c r="EL235" s="92"/>
      <c r="EM235" s="92"/>
      <c r="EN235" s="92"/>
      <c r="EO235" s="92"/>
      <c r="EP235" s="92"/>
      <c r="EU235" s="94"/>
      <c r="EV235" s="94"/>
      <c r="EW235" s="94"/>
      <c r="EX235" s="102">
        <v>6</v>
      </c>
      <c r="EY235" s="99">
        <f t="shared" si="1369"/>
        <v>91.888259201697934</v>
      </c>
      <c r="EZ235" s="99">
        <f t="shared" ref="EZ235:FN235" si="1395">20*LOG10(EZ144)</f>
        <v>97.384819075669213</v>
      </c>
      <c r="FA235" s="99">
        <f t="shared" si="1395"/>
        <v>101.64602500012926</v>
      </c>
      <c r="FB235" s="99">
        <f t="shared" si="1395"/>
        <v>101.06002736545413</v>
      </c>
      <c r="FC235" s="99">
        <f t="shared" si="1395"/>
        <v>99.041958171612805</v>
      </c>
      <c r="FD235" s="99">
        <f t="shared" si="1395"/>
        <v>96.133889452091779</v>
      </c>
      <c r="FE235" s="99">
        <f t="shared" si="1395"/>
        <v>91.074952603938613</v>
      </c>
      <c r="FF235" s="99">
        <f t="shared" si="1395"/>
        <v>77.517841892385107</v>
      </c>
      <c r="FG235" s="99">
        <f t="shared" si="1395"/>
        <v>88.150740205553078</v>
      </c>
      <c r="FH235" s="99">
        <f t="shared" si="1395"/>
        <v>93.265222301662448</v>
      </c>
      <c r="FI235" s="99">
        <f t="shared" si="1395"/>
        <v>97.098124552019911</v>
      </c>
      <c r="FJ235" s="99">
        <f t="shared" si="1395"/>
        <v>98.621387298185454</v>
      </c>
      <c r="FK235" s="99">
        <f t="shared" si="1395"/>
        <v>99.793723793682602</v>
      </c>
      <c r="FL235" s="99">
        <f t="shared" si="1395"/>
        <v>100.60778599414731</v>
      </c>
      <c r="FM235" s="99">
        <f t="shared" si="1395"/>
        <v>101.18261520517632</v>
      </c>
      <c r="FN235" s="99">
        <f t="shared" si="1395"/>
        <v>101.58393831184003</v>
      </c>
      <c r="FO235" s="99">
        <f t="shared" ref="FO235:GZ235" si="1396">20*LOG10(FO144)</f>
        <v>102.2464893748171</v>
      </c>
      <c r="FP235" s="99">
        <f t="shared" si="1396"/>
        <v>102.51163368765914</v>
      </c>
      <c r="FQ235" s="99">
        <f t="shared" si="1396"/>
        <v>102.51163368765914</v>
      </c>
      <c r="FR235" s="99">
        <f t="shared" si="1396"/>
        <v>102.7529724243139</v>
      </c>
      <c r="FS235" s="99">
        <f t="shared" si="1396"/>
        <v>102.8165490817187</v>
      </c>
      <c r="FT235" s="99">
        <f t="shared" si="1396"/>
        <v>102.85090386861842</v>
      </c>
      <c r="FU235" s="99">
        <f t="shared" si="1396"/>
        <v>102.86101250457014</v>
      </c>
      <c r="FV235" s="99">
        <f t="shared" si="1396"/>
        <v>102.85089984680445</v>
      </c>
      <c r="FW235" s="99">
        <f t="shared" si="1396"/>
        <v>102.82385207138576</v>
      </c>
      <c r="FX235" s="99">
        <f t="shared" si="1396"/>
        <v>102.78257421291352</v>
      </c>
      <c r="FY235" s="99">
        <f t="shared" si="1396"/>
        <v>102.72930900312259</v>
      </c>
      <c r="FZ235" s="99">
        <f t="shared" si="1396"/>
        <v>102.6659277755091</v>
      </c>
      <c r="GA235" s="99">
        <f t="shared" si="1396"/>
        <v>102.59400086802218</v>
      </c>
      <c r="GB235" s="99">
        <f t="shared" si="1396"/>
        <v>102.51485275344197</v>
      </c>
      <c r="GC235" s="99">
        <f t="shared" si="1396"/>
        <v>102.42960564098766</v>
      </c>
      <c r="GD235" s="99">
        <f t="shared" si="1396"/>
        <v>102.33921427050929</v>
      </c>
      <c r="GE235" s="99">
        <f t="shared" si="1396"/>
        <v>102.24449390519041</v>
      </c>
      <c r="GF235" s="99">
        <f t="shared" si="1396"/>
        <v>102.14614302007044</v>
      </c>
      <c r="GG235" s="99">
        <f t="shared" si="1396"/>
        <v>102.04476181687278</v>
      </c>
      <c r="GH235" s="99">
        <f t="shared" si="1396"/>
        <v>101.94086742767404</v>
      </c>
      <c r="GI235" s="99">
        <f t="shared" si="1396"/>
        <v>102.35953540336359</v>
      </c>
      <c r="GJ235" s="99">
        <f t="shared" si="1396"/>
        <v>102.45403977460249</v>
      </c>
      <c r="GK235" s="99">
        <f t="shared" si="1396"/>
        <v>102.46707248645635</v>
      </c>
      <c r="GL235" s="99">
        <f t="shared" si="1396"/>
        <v>102.4604173584126</v>
      </c>
      <c r="GM235" s="99">
        <f t="shared" si="1396"/>
        <v>102.43607233020738</v>
      </c>
      <c r="GN235" s="99">
        <f t="shared" si="1396"/>
        <v>102.3958069231717</v>
      </c>
      <c r="GO235" s="99">
        <f t="shared" si="1396"/>
        <v>102.34119413102002</v>
      </c>
      <c r="GP235" s="99">
        <f t="shared" si="1396"/>
        <v>102.27363687352667</v>
      </c>
      <c r="GQ235" s="99">
        <f t="shared" si="1396"/>
        <v>102.19439011716028</v>
      </c>
      <c r="GR235" s="99">
        <f t="shared" si="1396"/>
        <v>102.10457950809037</v>
      </c>
      <c r="GS235" s="99">
        <f t="shared" si="1396"/>
        <v>102.00521717226874</v>
      </c>
      <c r="GT235" s="99">
        <f t="shared" si="1396"/>
        <v>101.89721519494876</v>
      </c>
      <c r="GU235" s="99">
        <f t="shared" si="1396"/>
        <v>101.78139718453727</v>
      </c>
      <c r="GV235" s="99">
        <f t="shared" si="1396"/>
        <v>101.65850824366402</v>
      </c>
      <c r="GW235" s="99">
        <f t="shared" si="1396"/>
        <v>101.52922360714231</v>
      </c>
      <c r="GX235" s="99">
        <f t="shared" si="1396"/>
        <v>101.39415615730996</v>
      </c>
      <c r="GY235" s="99">
        <f t="shared" si="1396"/>
        <v>101.25386298863206</v>
      </c>
      <c r="GZ235" s="99">
        <f t="shared" si="1396"/>
        <v>101.10885116289248</v>
      </c>
      <c r="HA235" s="99"/>
      <c r="HB235" s="99"/>
      <c r="HC235" s="99"/>
      <c r="HD235" s="99"/>
      <c r="HE235" s="99"/>
      <c r="HF235" s="99"/>
      <c r="HG235" s="99"/>
      <c r="HH235" s="99"/>
      <c r="HI235" s="99"/>
      <c r="HJ235" s="99"/>
      <c r="HK235" s="99"/>
      <c r="HL235" s="99"/>
      <c r="HM235" s="99"/>
      <c r="HN235" s="99"/>
      <c r="HO235" s="99"/>
      <c r="HP235" s="99"/>
      <c r="HQ235" s="99"/>
      <c r="HR235" s="99"/>
      <c r="HS235" s="99"/>
      <c r="HT235" s="99"/>
      <c r="HU235" s="99"/>
      <c r="HV235" s="99"/>
      <c r="HW235" s="99"/>
      <c r="HX235" s="99"/>
      <c r="HY235" s="99"/>
      <c r="HZ235" s="102"/>
      <c r="IA235" s="102"/>
      <c r="IB235" s="102"/>
      <c r="IC235" s="102"/>
      <c r="ID235" s="102"/>
      <c r="IE235" s="102"/>
      <c r="IF235" s="102"/>
      <c r="IG235" s="102"/>
      <c r="IH235" s="94"/>
      <c r="II235" s="94"/>
      <c r="IJ235" s="94"/>
      <c r="IK235" s="94"/>
      <c r="IL235" s="94"/>
      <c r="IM235" s="94"/>
      <c r="IN235" s="94"/>
      <c r="IO235" s="94"/>
      <c r="IP235" s="94"/>
      <c r="IQ235" s="94"/>
      <c r="IR235" s="94"/>
      <c r="IS235" s="94"/>
      <c r="IT235" s="94"/>
      <c r="IU235" s="94"/>
      <c r="IV235" s="94"/>
      <c r="IW235" s="94"/>
      <c r="IX235" s="94"/>
      <c r="IY235" s="94"/>
      <c r="IZ235" s="94"/>
      <c r="JA235" s="94"/>
      <c r="JB235" s="94"/>
      <c r="JC235" s="94"/>
      <c r="JD235" s="94"/>
      <c r="JE235" s="94"/>
      <c r="JF235" s="94"/>
      <c r="JG235" s="94"/>
      <c r="JH235" s="94"/>
      <c r="JI235" s="94"/>
      <c r="JJ235" s="94"/>
      <c r="JK235" s="94"/>
      <c r="JL235" s="94"/>
      <c r="JM235" s="94"/>
      <c r="JN235" s="94"/>
      <c r="JO235" s="94"/>
      <c r="JP235" s="94"/>
      <c r="JQ235" s="94"/>
      <c r="JR235" s="94"/>
      <c r="JS235" s="94"/>
      <c r="JT235" s="94"/>
      <c r="JU235" s="94"/>
      <c r="JV235" s="94"/>
      <c r="JW235" s="94"/>
      <c r="JX235" s="94"/>
      <c r="JY235" s="94"/>
      <c r="JZ235" s="94"/>
      <c r="KA235" s="94"/>
      <c r="KH235" s="103">
        <v>6</v>
      </c>
      <c r="KI235" s="100">
        <f t="shared" si="1372"/>
        <v>88.461946362551089</v>
      </c>
      <c r="KJ235" s="100">
        <f t="shared" ref="KJ235:KX235" si="1397">20*LOG10(KJ144)</f>
        <v>93.406335184254345</v>
      </c>
      <c r="KK235" s="100">
        <f t="shared" si="1397"/>
        <v>81.549697667693437</v>
      </c>
      <c r="KL235" s="100">
        <f t="shared" si="1397"/>
        <v>90.928509053034063</v>
      </c>
      <c r="KM235" s="100">
        <f t="shared" si="1397"/>
        <v>95.785659844370855</v>
      </c>
      <c r="KN235" s="100">
        <f t="shared" si="1397"/>
        <v>94.620667997906978</v>
      </c>
      <c r="KO235" s="100">
        <f t="shared" si="1397"/>
        <v>89.728816839568111</v>
      </c>
      <c r="KP235" s="100">
        <f t="shared" si="1397"/>
        <v>70.670689498149471</v>
      </c>
      <c r="KQ235" s="100">
        <f t="shared" si="1397"/>
        <v>87.624935072575909</v>
      </c>
      <c r="KR235" s="100">
        <f t="shared" si="1397"/>
        <v>92.683046710165655</v>
      </c>
      <c r="KS235" s="100">
        <f t="shared" si="1397"/>
        <v>94.937624765091925</v>
      </c>
      <c r="KT235" s="100">
        <f t="shared" si="1397"/>
        <v>95.81755122495052</v>
      </c>
      <c r="KU235" s="100">
        <f t="shared" si="1397"/>
        <v>95.784166107253768</v>
      </c>
      <c r="KV235" s="100">
        <f t="shared" si="1397"/>
        <v>95.224161412371387</v>
      </c>
      <c r="KW235" s="100">
        <f t="shared" si="1397"/>
        <v>94.239034732579924</v>
      </c>
      <c r="KX235" s="100">
        <f t="shared" si="1397"/>
        <v>94.02928102009939</v>
      </c>
      <c r="KY235" s="100">
        <f t="shared" ref="KY235:MJ235" si="1398">20*LOG10(KY144)</f>
        <v>90.977057794176076</v>
      </c>
      <c r="KZ235" s="100">
        <f t="shared" si="1398"/>
        <v>90.149296709187027</v>
      </c>
      <c r="LA235" s="100">
        <f t="shared" si="1398"/>
        <v>90.149296709187027</v>
      </c>
      <c r="LB235" s="100">
        <f t="shared" si="1398"/>
        <v>83.807136526008634</v>
      </c>
      <c r="LC235" s="100">
        <f t="shared" si="1398"/>
        <v>78.038477643924708</v>
      </c>
      <c r="LD235" s="100">
        <f t="shared" si="1398"/>
        <v>71.797366791082823</v>
      </c>
      <c r="LE235" s="100">
        <f t="shared" si="1398"/>
        <v>78.742366775140923</v>
      </c>
      <c r="LF235" s="100">
        <f t="shared" si="1398"/>
        <v>83.465443112612377</v>
      </c>
      <c r="LG235" s="100">
        <f t="shared" si="1398"/>
        <v>86.403749700336249</v>
      </c>
      <c r="LH235" s="100">
        <f t="shared" si="1398"/>
        <v>88.457715355774212</v>
      </c>
      <c r="LI235" s="100">
        <f t="shared" si="1398"/>
        <v>89.994818790094712</v>
      </c>
      <c r="LJ235" s="100">
        <f t="shared" si="1398"/>
        <v>91.194611126283434</v>
      </c>
      <c r="LK235" s="100">
        <f t="shared" si="1398"/>
        <v>92.157614050264812</v>
      </c>
      <c r="LL235" s="100">
        <f t="shared" si="1398"/>
        <v>92.945713027385978</v>
      </c>
      <c r="LM235" s="100">
        <f t="shared" si="1398"/>
        <v>93.599721871376218</v>
      </c>
      <c r="LN235" s="100">
        <f t="shared" si="1398"/>
        <v>94.147988202751407</v>
      </c>
      <c r="LO235" s="100">
        <f t="shared" si="1398"/>
        <v>94.611008633463683</v>
      </c>
      <c r="LP235" s="100">
        <f t="shared" si="1398"/>
        <v>95.004084793087955</v>
      </c>
      <c r="LQ235" s="100">
        <f t="shared" si="1398"/>
        <v>95.338940609190729</v>
      </c>
      <c r="LR235" s="100">
        <f t="shared" si="1398"/>
        <v>95.624753597365697</v>
      </c>
      <c r="LS235" s="100">
        <f t="shared" si="1398"/>
        <v>97.765961922539063</v>
      </c>
      <c r="LT235" s="100">
        <f t="shared" si="1398"/>
        <v>99.28121144264324</v>
      </c>
      <c r="LU235" s="100">
        <f t="shared" si="1398"/>
        <v>99.825294889882628</v>
      </c>
      <c r="LV235" s="100">
        <f t="shared" si="1398"/>
        <v>100.25857087991778</v>
      </c>
      <c r="LW235" s="100">
        <f t="shared" si="1398"/>
        <v>100.59770006557471</v>
      </c>
      <c r="LX235" s="100">
        <f t="shared" si="1398"/>
        <v>100.85576923819688</v>
      </c>
      <c r="LY235" s="100">
        <f t="shared" si="1398"/>
        <v>101.04327676443626</v>
      </c>
      <c r="LZ235" s="100">
        <f t="shared" si="1398"/>
        <v>101.16879209616478</v>
      </c>
      <c r="MA235" s="100">
        <f t="shared" si="1398"/>
        <v>101.23941197004201</v>
      </c>
      <c r="MB235" s="100">
        <f t="shared" si="1398"/>
        <v>101.26108502463612</v>
      </c>
      <c r="MC235" s="100">
        <f t="shared" si="1398"/>
        <v>101.23884850904034</v>
      </c>
      <c r="MD235" s="100">
        <f t="shared" si="1398"/>
        <v>101.17700461094431</v>
      </c>
      <c r="ME235" s="100">
        <f t="shared" si="1398"/>
        <v>101.07925428679386</v>
      </c>
      <c r="MF235" s="100">
        <f t="shared" si="1398"/>
        <v>100.94880052380259</v>
      </c>
      <c r="MG235" s="100">
        <f t="shared" si="1398"/>
        <v>100.78842918228614</v>
      </c>
      <c r="MH235" s="100">
        <f t="shared" si="1398"/>
        <v>100.60057310245807</v>
      </c>
      <c r="MI235" s="100">
        <f t="shared" si="1398"/>
        <v>100.38736351637054</v>
      </c>
      <c r="MJ235" s="100">
        <f t="shared" si="1398"/>
        <v>100.15067168658368</v>
      </c>
      <c r="MK235" s="100"/>
      <c r="ML235" s="100"/>
      <c r="MM235" s="100"/>
      <c r="MN235" s="100"/>
      <c r="MO235" s="100"/>
      <c r="MP235" s="100"/>
      <c r="MQ235" s="100"/>
      <c r="MR235" s="100"/>
      <c r="MS235" s="100"/>
      <c r="MT235" s="100"/>
      <c r="MU235" s="100"/>
      <c r="MV235" s="100"/>
      <c r="MW235" s="100"/>
      <c r="MX235" s="100"/>
      <c r="MY235" s="100"/>
      <c r="MZ235" s="100"/>
      <c r="NA235" s="100"/>
      <c r="NB235" s="100"/>
      <c r="NC235" s="100"/>
      <c r="ND235" s="100"/>
      <c r="NE235" s="100"/>
      <c r="NF235" s="100"/>
      <c r="NG235" s="100"/>
      <c r="NH235" s="100"/>
      <c r="NI235" s="100"/>
      <c r="NJ235" s="103"/>
      <c r="NK235" s="103"/>
      <c r="NL235" s="103"/>
      <c r="NM235" s="103"/>
      <c r="NN235" s="103"/>
      <c r="NO235" s="103"/>
      <c r="NP235" s="103"/>
      <c r="NQ235" s="103"/>
    </row>
    <row r="236" spans="1:382" x14ac:dyDescent="0.2">
      <c r="A236" s="92"/>
      <c r="B236" s="92"/>
      <c r="C236" s="101">
        <v>7</v>
      </c>
      <c r="D236" s="98">
        <f t="shared" ref="D236:AI236" si="1399">20*LOG10(D145)</f>
        <v>103.39712630803166</v>
      </c>
      <c r="E236" s="98">
        <f t="shared" si="1399"/>
        <v>90.166799481865098</v>
      </c>
      <c r="F236" s="98">
        <f t="shared" si="1399"/>
        <v>98.557650725495563</v>
      </c>
      <c r="G236" s="98">
        <f t="shared" si="1399"/>
        <v>102.98466429901137</v>
      </c>
      <c r="H236" s="98">
        <f t="shared" si="1399"/>
        <v>105.85425766965753</v>
      </c>
      <c r="I236" s="98">
        <f t="shared" si="1399"/>
        <v>106.99651664137561</v>
      </c>
      <c r="J236" s="98">
        <f t="shared" si="1399"/>
        <v>108.04752179142662</v>
      </c>
      <c r="K236" s="98">
        <f t="shared" si="1399"/>
        <v>108.58111380230993</v>
      </c>
      <c r="L236" s="98">
        <f t="shared" si="1399"/>
        <v>108.77616410814916</v>
      </c>
      <c r="M236" s="98">
        <f t="shared" si="1399"/>
        <v>108.83602132405927</v>
      </c>
      <c r="N236" s="98">
        <f t="shared" si="1399"/>
        <v>108.80331234542082</v>
      </c>
      <c r="O236" s="98">
        <f t="shared" si="1399"/>
        <v>108.7061614472441</v>
      </c>
      <c r="P236" s="98">
        <f t="shared" si="1399"/>
        <v>108.56371533257001</v>
      </c>
      <c r="Q236" s="98">
        <f t="shared" si="1399"/>
        <v>108.38932926319612</v>
      </c>
      <c r="R236" s="98">
        <f t="shared" si="1399"/>
        <v>108.19249969343561</v>
      </c>
      <c r="S236" s="98">
        <f t="shared" si="1399"/>
        <v>107.98008399615921</v>
      </c>
      <c r="T236" s="98">
        <f t="shared" si="1399"/>
        <v>107.75709532078999</v>
      </c>
      <c r="U236" s="98">
        <f t="shared" si="1399"/>
        <v>107.52723449261494</v>
      </c>
      <c r="V236" s="98">
        <f t="shared" si="1399"/>
        <v>107.52723449261494</v>
      </c>
      <c r="W236" s="98">
        <f t="shared" si="1399"/>
        <v>107.17055021506793</v>
      </c>
      <c r="X236" s="98">
        <f t="shared" si="1399"/>
        <v>106.98857272093443</v>
      </c>
      <c r="Y236" s="98">
        <f t="shared" si="1399"/>
        <v>106.80543406225232</v>
      </c>
      <c r="Z236" s="98">
        <f t="shared" si="1399"/>
        <v>106.62185010633698</v>
      </c>
      <c r="AA236" s="98">
        <f t="shared" si="1399"/>
        <v>106.43839588466204</v>
      </c>
      <c r="AB236" s="98">
        <f t="shared" si="1399"/>
        <v>106.25553302667905</v>
      </c>
      <c r="AC236" s="98">
        <f t="shared" si="1399"/>
        <v>106.07363144354592</v>
      </c>
      <c r="AD236" s="98">
        <f t="shared" si="1399"/>
        <v>105.89298657389185</v>
      </c>
      <c r="AE236" s="98">
        <f t="shared" si="1399"/>
        <v>105.71383317852471</v>
      </c>
      <c r="AF236" s="98">
        <f t="shared" si="1399"/>
        <v>105.53635643283101</v>
      </c>
      <c r="AG236" s="98">
        <f t="shared" si="1399"/>
        <v>105.36070088951774</v>
      </c>
      <c r="AH236" s="98">
        <f t="shared" si="1399"/>
        <v>105.18697775292534</v>
      </c>
      <c r="AI236" s="98">
        <f t="shared" si="1399"/>
        <v>105.0152708072534</v>
      </c>
      <c r="AJ236" s="98">
        <f t="shared" ref="AJ236:BE236" si="1400">20*LOG10(AJ145)</f>
        <v>104.84564126603532</v>
      </c>
      <c r="AK236" s="98">
        <f t="shared" si="1400"/>
        <v>104.67813175289908</v>
      </c>
      <c r="AL236" s="98">
        <f t="shared" si="1400"/>
        <v>104.51276957956836</v>
      </c>
      <c r="AM236" s="98">
        <f t="shared" si="1400"/>
        <v>104.3495694529374</v>
      </c>
      <c r="AN236" s="98">
        <f t="shared" si="1400"/>
        <v>104.49383938340021</v>
      </c>
      <c r="AO236" s="98">
        <f t="shared" si="1400"/>
        <v>104.33012126490019</v>
      </c>
      <c r="AP236" s="98">
        <f t="shared" si="1400"/>
        <v>104.23918381584988</v>
      </c>
      <c r="AQ236" s="98">
        <f t="shared" si="1400"/>
        <v>104.14304903692999</v>
      </c>
      <c r="AR236" s="98">
        <f t="shared" si="1400"/>
        <v>104.0422813435802</v>
      </c>
      <c r="AS236" s="98">
        <f t="shared" si="1400"/>
        <v>103.93739139136511</v>
      </c>
      <c r="AT236" s="98">
        <f t="shared" si="1400"/>
        <v>103.82884159287316</v>
      </c>
      <c r="AU236" s="98">
        <f t="shared" si="1400"/>
        <v>103.71705100176641</v>
      </c>
      <c r="AV236" s="98">
        <f t="shared" si="1400"/>
        <v>103.60239964639335</v>
      </c>
      <c r="AW236" s="98">
        <f t="shared" si="1400"/>
        <v>103.48523238306544</v>
      </c>
      <c r="AX236" s="98">
        <f t="shared" si="1400"/>
        <v>103.36586232889792</v>
      </c>
      <c r="AY236" s="98">
        <f t="shared" si="1400"/>
        <v>103.24457392562543</v>
      </c>
      <c r="AZ236" s="98">
        <f t="shared" si="1400"/>
        <v>103.12162567868648</v>
      </c>
      <c r="BA236" s="98">
        <f t="shared" si="1400"/>
        <v>102.99725260987843</v>
      </c>
      <c r="BB236" s="98">
        <f t="shared" si="1400"/>
        <v>102.87166845681297</v>
      </c>
      <c r="BC236" s="98">
        <f t="shared" si="1400"/>
        <v>102.74506764808996</v>
      </c>
      <c r="BD236" s="98">
        <f t="shared" si="1400"/>
        <v>102.6176270794252</v>
      </c>
      <c r="BE236" s="98">
        <f t="shared" si="1400"/>
        <v>102.48950771281369</v>
      </c>
      <c r="BF236" s="98"/>
      <c r="BG236" s="98"/>
      <c r="BH236" s="98"/>
      <c r="BI236" s="98"/>
      <c r="BJ236" s="98"/>
      <c r="BK236" s="98"/>
      <c r="BL236" s="98"/>
      <c r="BM236" s="98"/>
      <c r="BN236" s="98"/>
      <c r="BO236" s="98"/>
      <c r="BP236" s="98"/>
      <c r="BQ236" s="98"/>
      <c r="BR236" s="98"/>
      <c r="BS236" s="98"/>
      <c r="BT236" s="98"/>
      <c r="BU236" s="98"/>
      <c r="BV236" s="98"/>
      <c r="BW236" s="98"/>
      <c r="BX236" s="98"/>
      <c r="BY236" s="98"/>
      <c r="BZ236" s="98"/>
      <c r="CA236" s="98"/>
      <c r="CB236" s="98"/>
      <c r="CC236" s="101"/>
      <c r="CD236" s="101"/>
      <c r="CE236" s="101"/>
      <c r="CF236" s="101"/>
      <c r="CG236" s="101"/>
      <c r="CH236" s="101"/>
      <c r="CI236" s="101"/>
      <c r="CJ236" s="101"/>
      <c r="CK236" s="92"/>
      <c r="CL236" s="92"/>
      <c r="CM236" s="92"/>
      <c r="CN236" s="92"/>
      <c r="CO236" s="92"/>
      <c r="CP236" s="92"/>
      <c r="CQ236" s="92"/>
      <c r="CR236" s="92"/>
      <c r="CS236" s="92"/>
      <c r="CT236" s="92"/>
      <c r="CU236" s="92"/>
      <c r="CV236" s="92"/>
      <c r="CW236" s="92"/>
      <c r="CX236" s="92"/>
      <c r="CY236" s="92"/>
      <c r="CZ236" s="92"/>
      <c r="DA236" s="92"/>
      <c r="DB236" s="92"/>
      <c r="DC236" s="92"/>
      <c r="DD236" s="92"/>
      <c r="DE236" s="92"/>
      <c r="DF236" s="92"/>
      <c r="DG236" s="92"/>
      <c r="DH236" s="92"/>
      <c r="DI236" s="92"/>
      <c r="DJ236" s="92"/>
      <c r="DK236" s="92"/>
      <c r="DL236" s="92"/>
      <c r="DM236" s="92"/>
      <c r="DN236" s="92"/>
      <c r="DO236" s="92"/>
      <c r="DP236" s="92"/>
      <c r="DQ236" s="92"/>
      <c r="DR236" s="92"/>
      <c r="DS236" s="92"/>
      <c r="DT236" s="92"/>
      <c r="DU236" s="92"/>
      <c r="DV236" s="92"/>
      <c r="DW236" s="92"/>
      <c r="DX236" s="92"/>
      <c r="DY236" s="92"/>
      <c r="DZ236" s="92"/>
      <c r="EA236" s="92"/>
      <c r="EB236" s="92"/>
      <c r="EC236" s="92"/>
      <c r="ED236" s="92"/>
      <c r="EE236" s="92"/>
      <c r="EF236" s="92"/>
      <c r="EG236" s="92"/>
      <c r="EH236" s="92"/>
      <c r="EI236" s="92"/>
      <c r="EJ236" s="92"/>
      <c r="EK236" s="92"/>
      <c r="EL236" s="92"/>
      <c r="EM236" s="92"/>
      <c r="EN236" s="92"/>
      <c r="EO236" s="92"/>
      <c r="EP236" s="92"/>
      <c r="EU236" s="94"/>
      <c r="EV236" s="94"/>
      <c r="EW236" s="94"/>
      <c r="EX236" s="102">
        <v>7</v>
      </c>
      <c r="EY236" s="99">
        <f t="shared" si="1369"/>
        <v>97.702438853148806</v>
      </c>
      <c r="EZ236" s="99">
        <f t="shared" ref="EZ236:FN236" si="1401">20*LOG10(EZ145)</f>
        <v>89.510528696327455</v>
      </c>
      <c r="FA236" s="99">
        <f t="shared" si="1401"/>
        <v>98.227488678766818</v>
      </c>
      <c r="FB236" s="99">
        <f t="shared" si="1401"/>
        <v>101.58874778885482</v>
      </c>
      <c r="FC236" s="99">
        <f t="shared" si="1401"/>
        <v>102.03996411810265</v>
      </c>
      <c r="FD236" s="99">
        <f t="shared" si="1401"/>
        <v>101.914163948476</v>
      </c>
      <c r="FE236" s="99">
        <f t="shared" si="1401"/>
        <v>99.8778464022338</v>
      </c>
      <c r="FF236" s="99">
        <f t="shared" si="1401"/>
        <v>97.144429231974925</v>
      </c>
      <c r="FG236" s="99">
        <f t="shared" si="1401"/>
        <v>93.229141679503101</v>
      </c>
      <c r="FH236" s="99">
        <f t="shared" si="1401"/>
        <v>87.356812860786675</v>
      </c>
      <c r="FI236" s="99">
        <f t="shared" si="1401"/>
        <v>87.251290395005384</v>
      </c>
      <c r="FJ236" s="99">
        <f t="shared" si="1401"/>
        <v>92.133433800230335</v>
      </c>
      <c r="FK236" s="99">
        <f t="shared" si="1401"/>
        <v>95.455044720028454</v>
      </c>
      <c r="FL236" s="99">
        <f t="shared" si="1401"/>
        <v>97.409990072987981</v>
      </c>
      <c r="FM236" s="99">
        <f t="shared" si="1401"/>
        <v>98.857596707640255</v>
      </c>
      <c r="FN236" s="99">
        <f t="shared" si="1401"/>
        <v>99.959499115369979</v>
      </c>
      <c r="FO236" s="99">
        <f t="shared" ref="FO236:GZ236" si="1402">20*LOG10(FO145)</f>
        <v>101.14088204231776</v>
      </c>
      <c r="FP236" s="99">
        <f t="shared" si="1402"/>
        <v>101.64860134274618</v>
      </c>
      <c r="FQ236" s="99">
        <f t="shared" si="1402"/>
        <v>101.64860134274618</v>
      </c>
      <c r="FR236" s="99">
        <f t="shared" si="1402"/>
        <v>102.34855326897778</v>
      </c>
      <c r="FS236" s="99">
        <f t="shared" si="1402"/>
        <v>102.5904094381609</v>
      </c>
      <c r="FT236" s="99">
        <f t="shared" si="1402"/>
        <v>102.77821767245021</v>
      </c>
      <c r="FU236" s="99">
        <f t="shared" si="1402"/>
        <v>102.92164956579086</v>
      </c>
      <c r="FV236" s="99">
        <f t="shared" si="1402"/>
        <v>103.02830657899115</v>
      </c>
      <c r="FW236" s="99">
        <f t="shared" si="1402"/>
        <v>103.10425017736455</v>
      </c>
      <c r="FX236" s="99">
        <f t="shared" si="1402"/>
        <v>103.15437387923537</v>
      </c>
      <c r="FY236" s="99">
        <f t="shared" si="1402"/>
        <v>103.18267062787811</v>
      </c>
      <c r="FZ236" s="99">
        <f t="shared" si="1402"/>
        <v>103.1924289178682</v>
      </c>
      <c r="GA236" s="99">
        <f t="shared" si="1402"/>
        <v>103.18637925315323</v>
      </c>
      <c r="GB236" s="99">
        <f t="shared" si="1402"/>
        <v>103.1668052435985</v>
      </c>
      <c r="GC236" s="99">
        <f t="shared" si="1402"/>
        <v>103.13562905409148</v>
      </c>
      <c r="GD236" s="99">
        <f t="shared" si="1402"/>
        <v>103.09447794259054</v>
      </c>
      <c r="GE236" s="99">
        <f t="shared" si="1402"/>
        <v>103.04473664734856</v>
      </c>
      <c r="GF236" s="99">
        <f t="shared" si="1402"/>
        <v>102.98758904444219</v>
      </c>
      <c r="GG236" s="99">
        <f t="shared" si="1402"/>
        <v>102.92405157204213</v>
      </c>
      <c r="GH236" s="99">
        <f t="shared" si="1402"/>
        <v>102.8550002684206</v>
      </c>
      <c r="GI236" s="99">
        <f t="shared" si="1402"/>
        <v>103.4377661372247</v>
      </c>
      <c r="GJ236" s="99">
        <f t="shared" si="1402"/>
        <v>103.67928920444869</v>
      </c>
      <c r="GK236" s="99">
        <f t="shared" si="1402"/>
        <v>103.74968213650392</v>
      </c>
      <c r="GL236" s="99">
        <f t="shared" si="1402"/>
        <v>103.7913416770765</v>
      </c>
      <c r="GM236" s="99">
        <f t="shared" si="1402"/>
        <v>103.80730132932371</v>
      </c>
      <c r="GN236" s="99">
        <f t="shared" si="1402"/>
        <v>103.80021044091855</v>
      </c>
      <c r="GO236" s="99">
        <f t="shared" si="1402"/>
        <v>103.77239526826469</v>
      </c>
      <c r="GP236" s="99">
        <f t="shared" si="1402"/>
        <v>103.72590808859896</v>
      </c>
      <c r="GQ236" s="99">
        <f t="shared" si="1402"/>
        <v>103.6625671313941</v>
      </c>
      <c r="GR236" s="99">
        <f t="shared" si="1402"/>
        <v>103.58398936640457</v>
      </c>
      <c r="GS236" s="99">
        <f t="shared" si="1402"/>
        <v>103.49161766765833</v>
      </c>
      <c r="GT236" s="99">
        <f t="shared" si="1402"/>
        <v>103.38674350144063</v>
      </c>
      <c r="GU236" s="99">
        <f t="shared" si="1402"/>
        <v>103.27052601639559</v>
      </c>
      <c r="GV236" s="99">
        <f t="shared" si="1402"/>
        <v>103.14400821502737</v>
      </c>
      <c r="GW236" s="99">
        <f t="shared" si="1402"/>
        <v>103.00813073758934</v>
      </c>
      <c r="GX236" s="99">
        <f t="shared" si="1402"/>
        <v>102.86374367747855</v>
      </c>
      <c r="GY236" s="99">
        <f t="shared" si="1402"/>
        <v>102.71161676195847</v>
      </c>
      <c r="GZ236" s="99">
        <f t="shared" si="1402"/>
        <v>102.55244816635118</v>
      </c>
      <c r="HA236" s="99"/>
      <c r="HB236" s="99"/>
      <c r="HC236" s="99"/>
      <c r="HD236" s="99"/>
      <c r="HE236" s="99"/>
      <c r="HF236" s="99"/>
      <c r="HG236" s="99"/>
      <c r="HH236" s="99"/>
      <c r="HI236" s="99"/>
      <c r="HJ236" s="99"/>
      <c r="HK236" s="99"/>
      <c r="HL236" s="99"/>
      <c r="HM236" s="99"/>
      <c r="HN236" s="99"/>
      <c r="HO236" s="99"/>
      <c r="HP236" s="99"/>
      <c r="HQ236" s="99"/>
      <c r="HR236" s="99"/>
      <c r="HS236" s="99"/>
      <c r="HT236" s="99"/>
      <c r="HU236" s="99"/>
      <c r="HV236" s="99"/>
      <c r="HW236" s="99"/>
      <c r="HX236" s="99"/>
      <c r="HY236" s="99"/>
      <c r="HZ236" s="102"/>
      <c r="IA236" s="102"/>
      <c r="IB236" s="102"/>
      <c r="IC236" s="102"/>
      <c r="ID236" s="102"/>
      <c r="IE236" s="102"/>
      <c r="IF236" s="102"/>
      <c r="IG236" s="102"/>
      <c r="IH236" s="94"/>
      <c r="II236" s="94"/>
      <c r="IJ236" s="94"/>
      <c r="IK236" s="94"/>
      <c r="IL236" s="94"/>
      <c r="IM236" s="94"/>
      <c r="IN236" s="94"/>
      <c r="IO236" s="94"/>
      <c r="IP236" s="94"/>
      <c r="IQ236" s="94"/>
      <c r="IR236" s="94"/>
      <c r="IS236" s="94"/>
      <c r="IT236" s="94"/>
      <c r="IU236" s="94"/>
      <c r="IV236" s="94"/>
      <c r="IW236" s="94"/>
      <c r="IX236" s="94"/>
      <c r="IY236" s="94"/>
      <c r="IZ236" s="94"/>
      <c r="JA236" s="94"/>
      <c r="JB236" s="94"/>
      <c r="JC236" s="94"/>
      <c r="JD236" s="94"/>
      <c r="JE236" s="94"/>
      <c r="JF236" s="94"/>
      <c r="JG236" s="94"/>
      <c r="JH236" s="94"/>
      <c r="JI236" s="94"/>
      <c r="JJ236" s="94"/>
      <c r="JK236" s="94"/>
      <c r="JL236" s="94"/>
      <c r="JM236" s="94"/>
      <c r="JN236" s="94"/>
      <c r="JO236" s="94"/>
      <c r="JP236" s="94"/>
      <c r="JQ236" s="94"/>
      <c r="JR236" s="94"/>
      <c r="JS236" s="94"/>
      <c r="JT236" s="94"/>
      <c r="JU236" s="94"/>
      <c r="JV236" s="94"/>
      <c r="JW236" s="94"/>
      <c r="JX236" s="94"/>
      <c r="JY236" s="94"/>
      <c r="JZ236" s="94"/>
      <c r="KA236" s="94"/>
      <c r="KH236" s="103">
        <v>7</v>
      </c>
      <c r="KI236" s="100">
        <f t="shared" si="1372"/>
        <v>81.699073765053441</v>
      </c>
      <c r="KJ236" s="100">
        <f t="shared" ref="KJ236:KX236" si="1403">20*LOG10(KJ145)</f>
        <v>85.261857990418193</v>
      </c>
      <c r="KK236" s="100">
        <f t="shared" si="1403"/>
        <v>96.142116233327386</v>
      </c>
      <c r="KL236" s="100">
        <f t="shared" si="1403"/>
        <v>93.47402752260183</v>
      </c>
      <c r="KM236" s="100">
        <f t="shared" si="1403"/>
        <v>79.286520827251294</v>
      </c>
      <c r="KN236" s="100">
        <f t="shared" si="1403"/>
        <v>94.786397844059678</v>
      </c>
      <c r="KO236" s="100">
        <f t="shared" si="1403"/>
        <v>96.60125932462779</v>
      </c>
      <c r="KP236" s="100">
        <f t="shared" si="1403"/>
        <v>94.88706023498132</v>
      </c>
      <c r="KQ236" s="100">
        <f t="shared" si="1403"/>
        <v>90.68549959939088</v>
      </c>
      <c r="KR236" s="100">
        <f t="shared" si="1403"/>
        <v>79.631939002582968</v>
      </c>
      <c r="KS236" s="100">
        <f t="shared" si="1403"/>
        <v>87.258798001624953</v>
      </c>
      <c r="KT236" s="100">
        <f t="shared" si="1403"/>
        <v>92.074719796289216</v>
      </c>
      <c r="KU236" s="100">
        <f t="shared" si="1403"/>
        <v>94.460851762555663</v>
      </c>
      <c r="KV236" s="100">
        <f t="shared" si="1403"/>
        <v>96.001334705760272</v>
      </c>
      <c r="KW236" s="100">
        <f t="shared" si="1403"/>
        <v>96.454444841885618</v>
      </c>
      <c r="KX236" s="100">
        <f t="shared" si="1403"/>
        <v>97.12849488616591</v>
      </c>
      <c r="KY236" s="100">
        <f t="shared" ref="KY236:MJ236" si="1404">20*LOG10(KY145)</f>
        <v>95.29015897901786</v>
      </c>
      <c r="KZ236" s="100">
        <f t="shared" si="1404"/>
        <v>95.773203004527687</v>
      </c>
      <c r="LA236" s="100">
        <f t="shared" si="1404"/>
        <v>95.773203004527687</v>
      </c>
      <c r="LB236" s="100">
        <f t="shared" si="1404"/>
        <v>93.574896104797745</v>
      </c>
      <c r="LC236" s="100">
        <f t="shared" si="1404"/>
        <v>92.067161234495074</v>
      </c>
      <c r="LD236" s="100">
        <f t="shared" si="1404"/>
        <v>90.207147864016108</v>
      </c>
      <c r="LE236" s="100">
        <f t="shared" si="1404"/>
        <v>87.867876377900288</v>
      </c>
      <c r="LF236" s="100">
        <f t="shared" si="1404"/>
        <v>84.812489253424161</v>
      </c>
      <c r="LG236" s="100">
        <f t="shared" si="1404"/>
        <v>80.645614560658146</v>
      </c>
      <c r="LH236" s="100">
        <f t="shared" si="1404"/>
        <v>76.085912119306101</v>
      </c>
      <c r="LI236" s="100">
        <f t="shared" si="1404"/>
        <v>77.960978266915745</v>
      </c>
      <c r="LJ236" s="100">
        <f t="shared" si="1404"/>
        <v>82.21270847028913</v>
      </c>
      <c r="LK236" s="100">
        <f t="shared" si="1404"/>
        <v>85.275967740596897</v>
      </c>
      <c r="LL236" s="100">
        <f t="shared" si="1404"/>
        <v>87.478447314063899</v>
      </c>
      <c r="LM236" s="100">
        <f t="shared" si="1404"/>
        <v>89.143075331927903</v>
      </c>
      <c r="LN236" s="100">
        <f t="shared" si="1404"/>
        <v>90.450813948363802</v>
      </c>
      <c r="LO236" s="100">
        <f t="shared" si="1404"/>
        <v>91.506991507978</v>
      </c>
      <c r="LP236" s="100">
        <f t="shared" si="1404"/>
        <v>92.377247326448355</v>
      </c>
      <c r="LQ236" s="100">
        <f t="shared" si="1404"/>
        <v>93.104997437009246</v>
      </c>
      <c r="LR236" s="100">
        <f t="shared" si="1404"/>
        <v>93.720379275050504</v>
      </c>
      <c r="LS236" s="100">
        <f t="shared" si="1404"/>
        <v>97.105976554210798</v>
      </c>
      <c r="LT236" s="100">
        <f t="shared" si="1404"/>
        <v>99.465643033930192</v>
      </c>
      <c r="LU236" s="100">
        <f t="shared" si="1404"/>
        <v>100.29281104247039</v>
      </c>
      <c r="LV236" s="100">
        <f t="shared" si="1404"/>
        <v>100.94879966882083</v>
      </c>
      <c r="LW236" s="100">
        <f t="shared" si="1404"/>
        <v>101.46405284491841</v>
      </c>
      <c r="LX236" s="100">
        <f t="shared" si="1404"/>
        <v>101.86113193886966</v>
      </c>
      <c r="LY236" s="100">
        <f t="shared" si="1404"/>
        <v>102.15730075759474</v>
      </c>
      <c r="LZ236" s="100">
        <f t="shared" si="1404"/>
        <v>102.36611147651728</v>
      </c>
      <c r="MA236" s="100">
        <f t="shared" si="1404"/>
        <v>102.49842450101241</v>
      </c>
      <c r="MB236" s="100">
        <f t="shared" si="1404"/>
        <v>102.56309046929177</v>
      </c>
      <c r="MC236" s="100">
        <f t="shared" si="1404"/>
        <v>102.56742161332613</v>
      </c>
      <c r="MD236" s="100">
        <f t="shared" si="1404"/>
        <v>102.51752681558038</v>
      </c>
      <c r="ME236" s="100">
        <f t="shared" si="1404"/>
        <v>102.41855557849217</v>
      </c>
      <c r="MF236" s="100">
        <f t="shared" si="1404"/>
        <v>102.27487937819923</v>
      </c>
      <c r="MG236" s="100">
        <f t="shared" si="1404"/>
        <v>102.09022887699223</v>
      </c>
      <c r="MH236" s="100">
        <f t="shared" si="1404"/>
        <v>101.86779930094482</v>
      </c>
      <c r="MI236" s="100">
        <f t="shared" si="1404"/>
        <v>101.61033237052163</v>
      </c>
      <c r="MJ236" s="100">
        <f t="shared" si="1404"/>
        <v>101.32018061574428</v>
      </c>
      <c r="MK236" s="100"/>
      <c r="ML236" s="100"/>
      <c r="MM236" s="100"/>
      <c r="MN236" s="100"/>
      <c r="MO236" s="100"/>
      <c r="MP236" s="100"/>
      <c r="MQ236" s="100"/>
      <c r="MR236" s="100"/>
      <c r="MS236" s="100"/>
      <c r="MT236" s="100"/>
      <c r="MU236" s="100"/>
      <c r="MV236" s="100"/>
      <c r="MW236" s="100"/>
      <c r="MX236" s="100"/>
      <c r="MY236" s="100"/>
      <c r="MZ236" s="100"/>
      <c r="NA236" s="100"/>
      <c r="NB236" s="100"/>
      <c r="NC236" s="100"/>
      <c r="ND236" s="100"/>
      <c r="NE236" s="100"/>
      <c r="NF236" s="100"/>
      <c r="NG236" s="100"/>
      <c r="NH236" s="100"/>
      <c r="NI236" s="100"/>
      <c r="NJ236" s="103"/>
      <c r="NK236" s="103"/>
      <c r="NL236" s="103"/>
      <c r="NM236" s="103"/>
      <c r="NN236" s="103"/>
      <c r="NO236" s="103"/>
      <c r="NP236" s="103"/>
      <c r="NQ236" s="103"/>
    </row>
    <row r="237" spans="1:382" x14ac:dyDescent="0.2">
      <c r="A237" s="92"/>
      <c r="B237" s="92"/>
      <c r="C237" s="101">
        <v>8</v>
      </c>
      <c r="D237" s="98">
        <f t="shared" ref="D237:AI237" si="1405">20*LOG10(D146)</f>
        <v>106.50603862903004</v>
      </c>
      <c r="E237" s="98">
        <f t="shared" si="1405"/>
        <v>98.542517000673541</v>
      </c>
      <c r="F237" s="98">
        <f t="shared" si="1405"/>
        <v>91.885185766046092</v>
      </c>
      <c r="G237" s="98">
        <f t="shared" si="1405"/>
        <v>96.912166626389023</v>
      </c>
      <c r="H237" s="98">
        <f t="shared" si="1405"/>
        <v>102.9633885502158</v>
      </c>
      <c r="I237" s="98">
        <f t="shared" si="1405"/>
        <v>105.15985528989988</v>
      </c>
      <c r="J237" s="98">
        <f t="shared" si="1405"/>
        <v>107.04897475357932</v>
      </c>
      <c r="K237" s="98">
        <f t="shared" si="1405"/>
        <v>107.9588813395379</v>
      </c>
      <c r="L237" s="98">
        <f t="shared" si="1405"/>
        <v>108.4840929357043</v>
      </c>
      <c r="M237" s="98">
        <f t="shared" si="1405"/>
        <v>108.78614101845454</v>
      </c>
      <c r="N237" s="98">
        <f t="shared" si="1405"/>
        <v>108.93773174679673</v>
      </c>
      <c r="O237" s="98">
        <f t="shared" si="1405"/>
        <v>108.98478363457798</v>
      </c>
      <c r="P237" s="98">
        <f t="shared" si="1405"/>
        <v>108.95766925335506</v>
      </c>
      <c r="Q237" s="98">
        <f t="shared" si="1405"/>
        <v>108.87718294899655</v>
      </c>
      <c r="R237" s="98">
        <f t="shared" si="1405"/>
        <v>108.75794600118623</v>
      </c>
      <c r="S237" s="98">
        <f t="shared" si="1405"/>
        <v>108.61045908540306</v>
      </c>
      <c r="T237" s="98">
        <f t="shared" si="1405"/>
        <v>108.44239370213792</v>
      </c>
      <c r="U237" s="98">
        <f t="shared" si="1405"/>
        <v>108.25943334629764</v>
      </c>
      <c r="V237" s="98">
        <f t="shared" si="1405"/>
        <v>108.25943334629764</v>
      </c>
      <c r="W237" s="98">
        <f t="shared" si="1405"/>
        <v>107.97120773893559</v>
      </c>
      <c r="X237" s="98">
        <f t="shared" si="1405"/>
        <v>107.81788211242883</v>
      </c>
      <c r="Y237" s="98">
        <f t="shared" si="1405"/>
        <v>107.66036672904497</v>
      </c>
      <c r="Z237" s="98">
        <f t="shared" si="1405"/>
        <v>107.49978508847195</v>
      </c>
      <c r="AA237" s="98">
        <f t="shared" si="1405"/>
        <v>107.33705311358152</v>
      </c>
      <c r="AB237" s="98">
        <f t="shared" si="1405"/>
        <v>107.17291941775966</v>
      </c>
      <c r="AC237" s="98">
        <f t="shared" si="1405"/>
        <v>107.00799699896619</v>
      </c>
      <c r="AD237" s="98">
        <f t="shared" si="1405"/>
        <v>106.84278836901072</v>
      </c>
      <c r="AE237" s="98">
        <f t="shared" si="1405"/>
        <v>106.6777056117574</v>
      </c>
      <c r="AF237" s="98">
        <f t="shared" si="1405"/>
        <v>106.51308649248341</v>
      </c>
      <c r="AG237" s="98">
        <f t="shared" si="1405"/>
        <v>106.34920746941249</v>
      </c>
      <c r="AH237" s="98">
        <f t="shared" si="1405"/>
        <v>106.1862942583396</v>
      </c>
      <c r="AI237" s="98">
        <f t="shared" si="1405"/>
        <v>106.02453045218209</v>
      </c>
      <c r="AJ237" s="98">
        <f t="shared" ref="AJ237:BE237" si="1406">20*LOG10(AJ146)</f>
        <v>105.86406458520878</v>
      </c>
      <c r="AK237" s="98">
        <f t="shared" si="1406"/>
        <v>105.70501594673537</v>
      </c>
      <c r="AL237" s="98">
        <f t="shared" si="1406"/>
        <v>105.54747938415552</v>
      </c>
      <c r="AM237" s="98">
        <f t="shared" si="1406"/>
        <v>105.39152928522736</v>
      </c>
      <c r="AN237" s="98">
        <f t="shared" si="1406"/>
        <v>105.57109514259052</v>
      </c>
      <c r="AO237" s="98">
        <f t="shared" si="1406"/>
        <v>105.43925760296563</v>
      </c>
      <c r="AP237" s="98">
        <f t="shared" si="1406"/>
        <v>105.3607409746855</v>
      </c>
      <c r="AQ237" s="98">
        <f t="shared" si="1406"/>
        <v>105.27497219340441</v>
      </c>
      <c r="AR237" s="98">
        <f t="shared" si="1406"/>
        <v>105.18270520362563</v>
      </c>
      <c r="AS237" s="98">
        <f t="shared" si="1406"/>
        <v>105.08462045785178</v>
      </c>
      <c r="AT237" s="98">
        <f t="shared" si="1406"/>
        <v>104.9813328664377</v>
      </c>
      <c r="AU237" s="98">
        <f t="shared" si="1406"/>
        <v>104.87339876066403</v>
      </c>
      <c r="AV237" s="98">
        <f t="shared" si="1406"/>
        <v>104.7613220112554</v>
      </c>
      <c r="AW237" s="98">
        <f t="shared" si="1406"/>
        <v>104.64555942073865</v>
      </c>
      <c r="AX237" s="98">
        <f t="shared" si="1406"/>
        <v>104.52652548880178</v>
      </c>
      <c r="AY237" s="98">
        <f t="shared" si="1406"/>
        <v>104.40459663417511</v>
      </c>
      <c r="AZ237" s="98">
        <f t="shared" si="1406"/>
        <v>104.28011494375002</v>
      </c>
      <c r="BA237" s="98">
        <f t="shared" si="1406"/>
        <v>104.15339150909773</v>
      </c>
      <c r="BB237" s="98">
        <f t="shared" si="1406"/>
        <v>104.0247094017994</v>
      </c>
      <c r="BC237" s="98">
        <f t="shared" si="1406"/>
        <v>103.89432633170424</v>
      </c>
      <c r="BD237" s="98">
        <f t="shared" si="1406"/>
        <v>103.76247702611388</v>
      </c>
      <c r="BE237" s="98">
        <f t="shared" si="1406"/>
        <v>103.62937536274154</v>
      </c>
      <c r="BF237" s="98"/>
      <c r="BG237" s="98"/>
      <c r="BH237" s="98"/>
      <c r="BI237" s="98"/>
      <c r="BJ237" s="98"/>
      <c r="BK237" s="98"/>
      <c r="BL237" s="98"/>
      <c r="BM237" s="98"/>
      <c r="BN237" s="98"/>
      <c r="BO237" s="98"/>
      <c r="BP237" s="98"/>
      <c r="BQ237" s="98"/>
      <c r="BR237" s="98"/>
      <c r="BS237" s="98"/>
      <c r="BT237" s="98"/>
      <c r="BU237" s="98"/>
      <c r="BV237" s="98"/>
      <c r="BW237" s="98"/>
      <c r="BX237" s="98"/>
      <c r="BY237" s="98"/>
      <c r="BZ237" s="98"/>
      <c r="CA237" s="98"/>
      <c r="CB237" s="98"/>
      <c r="CC237" s="101"/>
      <c r="CD237" s="101"/>
      <c r="CE237" s="101"/>
      <c r="CF237" s="101"/>
      <c r="CG237" s="101"/>
      <c r="CH237" s="101"/>
      <c r="CI237" s="101"/>
      <c r="CJ237" s="101"/>
      <c r="CK237" s="92"/>
      <c r="CL237" s="92"/>
      <c r="CM237" s="92"/>
      <c r="CN237" s="92"/>
      <c r="CO237" s="92"/>
      <c r="CP237" s="92"/>
      <c r="CQ237" s="92"/>
      <c r="CR237" s="92"/>
      <c r="CS237" s="92"/>
      <c r="CT237" s="92"/>
      <c r="CU237" s="92"/>
      <c r="CV237" s="92"/>
      <c r="CW237" s="92"/>
      <c r="CX237" s="92"/>
      <c r="CY237" s="92"/>
      <c r="CZ237" s="92"/>
      <c r="DA237" s="92"/>
      <c r="DB237" s="92"/>
      <c r="DC237" s="92"/>
      <c r="DD237" s="92"/>
      <c r="DE237" s="92"/>
      <c r="DF237" s="92"/>
      <c r="DG237" s="92"/>
      <c r="DH237" s="92"/>
      <c r="DI237" s="92"/>
      <c r="DJ237" s="92"/>
      <c r="DK237" s="92"/>
      <c r="DL237" s="92"/>
      <c r="DM237" s="92"/>
      <c r="DN237" s="92"/>
      <c r="DO237" s="92"/>
      <c r="DP237" s="92"/>
      <c r="DQ237" s="92"/>
      <c r="DR237" s="92"/>
      <c r="DS237" s="92"/>
      <c r="DT237" s="92"/>
      <c r="DU237" s="92"/>
      <c r="DV237" s="92"/>
      <c r="DW237" s="92"/>
      <c r="DX237" s="92"/>
      <c r="DY237" s="92"/>
      <c r="DZ237" s="92"/>
      <c r="EA237" s="92"/>
      <c r="EB237" s="92"/>
      <c r="EC237" s="92"/>
      <c r="ED237" s="92"/>
      <c r="EE237" s="92"/>
      <c r="EF237" s="92"/>
      <c r="EG237" s="92"/>
      <c r="EH237" s="92"/>
      <c r="EI237" s="92"/>
      <c r="EJ237" s="92"/>
      <c r="EK237" s="92"/>
      <c r="EL237" s="92"/>
      <c r="EM237" s="92"/>
      <c r="EN237" s="92"/>
      <c r="EO237" s="92"/>
      <c r="EP237" s="92"/>
      <c r="EU237" s="94"/>
      <c r="EV237" s="94"/>
      <c r="EW237" s="94"/>
      <c r="EX237" s="102">
        <v>8</v>
      </c>
      <c r="EY237" s="99">
        <f t="shared" si="1369"/>
        <v>92.656991672365763</v>
      </c>
      <c r="EZ237" s="99">
        <f t="shared" ref="EZ237:FN237" si="1407">20*LOG10(EZ146)</f>
        <v>98.505414987838336</v>
      </c>
      <c r="FA237" s="99">
        <f t="shared" si="1407"/>
        <v>89.325396277923105</v>
      </c>
      <c r="FB237" s="99">
        <f t="shared" si="1407"/>
        <v>98.399625507734015</v>
      </c>
      <c r="FC237" s="99">
        <f t="shared" si="1407"/>
        <v>101.81087202562269</v>
      </c>
      <c r="FD237" s="99">
        <f t="shared" si="1407"/>
        <v>103.59634686003659</v>
      </c>
      <c r="FE237" s="99">
        <f t="shared" si="1407"/>
        <v>102.95399419615705</v>
      </c>
      <c r="FF237" s="99">
        <f t="shared" si="1407"/>
        <v>102.29993668267818</v>
      </c>
      <c r="FG237" s="99">
        <f t="shared" si="1407"/>
        <v>100.5903807002005</v>
      </c>
      <c r="FH237" s="99">
        <f t="shared" si="1407"/>
        <v>97.944889980550926</v>
      </c>
      <c r="FI237" s="99">
        <f t="shared" si="1407"/>
        <v>93.222078662629741</v>
      </c>
      <c r="FJ237" s="99">
        <f t="shared" si="1407"/>
        <v>88.857438099813379</v>
      </c>
      <c r="FK237" s="99">
        <f t="shared" si="1407"/>
        <v>88.932645152985529</v>
      </c>
      <c r="FL237" s="99">
        <f t="shared" si="1407"/>
        <v>92.67729016698199</v>
      </c>
      <c r="FM237" s="99">
        <f t="shared" si="1407"/>
        <v>95.429455010106949</v>
      </c>
      <c r="FN237" s="99">
        <f t="shared" si="1407"/>
        <v>97.59959027329046</v>
      </c>
      <c r="FO237" s="99">
        <f t="shared" ref="FO237:GZ237" si="1408">20*LOG10(FO146)</f>
        <v>99.431060488896122</v>
      </c>
      <c r="FP237" s="99">
        <f t="shared" si="1408"/>
        <v>100.2707062552019</v>
      </c>
      <c r="FQ237" s="99">
        <f t="shared" si="1408"/>
        <v>100.2707062552019</v>
      </c>
      <c r="FR237" s="99">
        <f t="shared" si="1408"/>
        <v>101.57790998910706</v>
      </c>
      <c r="FS237" s="99">
        <f t="shared" si="1408"/>
        <v>102.04347710936007</v>
      </c>
      <c r="FT237" s="99">
        <f t="shared" si="1408"/>
        <v>102.41867084287932</v>
      </c>
      <c r="FU237" s="99">
        <f t="shared" si="1408"/>
        <v>102.72117563225018</v>
      </c>
      <c r="FV237" s="99">
        <f t="shared" si="1408"/>
        <v>102.96440042026629</v>
      </c>
      <c r="FW237" s="99">
        <f t="shared" si="1408"/>
        <v>103.15872154877431</v>
      </c>
      <c r="FX237" s="99">
        <f t="shared" si="1408"/>
        <v>103.31230783565587</v>
      </c>
      <c r="FY237" s="99">
        <f t="shared" si="1408"/>
        <v>103.43168507153973</v>
      </c>
      <c r="FZ237" s="99">
        <f t="shared" si="1408"/>
        <v>103.52213252669068</v>
      </c>
      <c r="GA237" s="99">
        <f t="shared" si="1408"/>
        <v>103.58796793218828</v>
      </c>
      <c r="GB237" s="99">
        <f t="shared" si="1408"/>
        <v>103.63275647185979</v>
      </c>
      <c r="GC237" s="99">
        <f t="shared" si="1408"/>
        <v>103.6594667913743</v>
      </c>
      <c r="GD237" s="99">
        <f t="shared" si="1408"/>
        <v>103.67058930082436</v>
      </c>
      <c r="GE237" s="99">
        <f t="shared" si="1408"/>
        <v>103.66822714730165</v>
      </c>
      <c r="GF237" s="99">
        <f t="shared" si="1408"/>
        <v>103.65416705124161</v>
      </c>
      <c r="GG237" s="99">
        <f t="shared" si="1408"/>
        <v>103.62993508652748</v>
      </c>
      <c r="GH237" s="99">
        <f t="shared" si="1408"/>
        <v>103.59684105200745</v>
      </c>
      <c r="GI237" s="99">
        <f t="shared" si="1408"/>
        <v>104.3482622672241</v>
      </c>
      <c r="GJ237" s="99">
        <f t="shared" si="1408"/>
        <v>104.73453106598932</v>
      </c>
      <c r="GK237" s="99">
        <f t="shared" si="1408"/>
        <v>104.85944849562136</v>
      </c>
      <c r="GL237" s="99">
        <f t="shared" si="1408"/>
        <v>104.94582956250285</v>
      </c>
      <c r="GM237" s="99">
        <f t="shared" si="1408"/>
        <v>104.99792917909156</v>
      </c>
      <c r="GN237" s="99">
        <f t="shared" si="1408"/>
        <v>105.01941203725539</v>
      </c>
      <c r="GO237" s="99">
        <f t="shared" si="1408"/>
        <v>105.01345680432954</v>
      </c>
      <c r="GP237" s="99">
        <f t="shared" si="1408"/>
        <v>104.98283766292067</v>
      </c>
      <c r="GQ237" s="99">
        <f t="shared" si="1408"/>
        <v>104.92998898681594</v>
      </c>
      <c r="GR237" s="99">
        <f t="shared" si="1408"/>
        <v>104.8570572676668</v>
      </c>
      <c r="GS237" s="99">
        <f t="shared" si="1408"/>
        <v>104.76594326571528</v>
      </c>
      <c r="GT237" s="99">
        <f t="shared" si="1408"/>
        <v>104.65833656688477</v>
      </c>
      <c r="GU237" s="99">
        <f t="shared" si="1408"/>
        <v>104.53574417113688</v>
      </c>
      <c r="GV237" s="99">
        <f t="shared" si="1408"/>
        <v>104.39951433803303</v>
      </c>
      <c r="GW237" s="99">
        <f t="shared" si="1408"/>
        <v>104.25085662577851</v>
      </c>
      <c r="GX237" s="99">
        <f t="shared" si="1408"/>
        <v>104.09085884692166</v>
      </c>
      <c r="GY237" s="99">
        <f t="shared" si="1408"/>
        <v>103.92050150516073</v>
      </c>
      <c r="GZ237" s="99">
        <f t="shared" si="1408"/>
        <v>103.74067015814232</v>
      </c>
      <c r="HA237" s="99"/>
      <c r="HB237" s="99"/>
      <c r="HC237" s="99"/>
      <c r="HD237" s="99"/>
      <c r="HE237" s="99"/>
      <c r="HF237" s="99"/>
      <c r="HG237" s="99"/>
      <c r="HH237" s="99"/>
      <c r="HI237" s="99"/>
      <c r="HJ237" s="99"/>
      <c r="HK237" s="99"/>
      <c r="HL237" s="99"/>
      <c r="HM237" s="99"/>
      <c r="HN237" s="99"/>
      <c r="HO237" s="99"/>
      <c r="HP237" s="99"/>
      <c r="HQ237" s="99"/>
      <c r="HR237" s="99"/>
      <c r="HS237" s="99"/>
      <c r="HT237" s="99"/>
      <c r="HU237" s="99"/>
      <c r="HV237" s="99"/>
      <c r="HW237" s="99"/>
      <c r="HX237" s="99"/>
      <c r="HY237" s="99"/>
      <c r="HZ237" s="102"/>
      <c r="IA237" s="102"/>
      <c r="IB237" s="102"/>
      <c r="IC237" s="102"/>
      <c r="ID237" s="102"/>
      <c r="IE237" s="102"/>
      <c r="IF237" s="102"/>
      <c r="IG237" s="102"/>
      <c r="IH237" s="94"/>
      <c r="II237" s="94"/>
      <c r="IJ237" s="94"/>
      <c r="IK237" s="94"/>
      <c r="IL237" s="94"/>
      <c r="IM237" s="94"/>
      <c r="IN237" s="94"/>
      <c r="IO237" s="94"/>
      <c r="IP237" s="94"/>
      <c r="IQ237" s="94"/>
      <c r="IR237" s="94"/>
      <c r="IS237" s="94"/>
      <c r="IT237" s="94"/>
      <c r="IU237" s="94"/>
      <c r="IV237" s="94"/>
      <c r="IW237" s="94"/>
      <c r="IX237" s="94"/>
      <c r="IY237" s="94"/>
      <c r="IZ237" s="94"/>
      <c r="JA237" s="94"/>
      <c r="JB237" s="94"/>
      <c r="JC237" s="94"/>
      <c r="JD237" s="94"/>
      <c r="JE237" s="94"/>
      <c r="JF237" s="94"/>
      <c r="JG237" s="94"/>
      <c r="JH237" s="94"/>
      <c r="JI237" s="94"/>
      <c r="JJ237" s="94"/>
      <c r="JK237" s="94"/>
      <c r="JL237" s="94"/>
      <c r="JM237" s="94"/>
      <c r="JN237" s="94"/>
      <c r="JO237" s="94"/>
      <c r="JP237" s="94"/>
      <c r="JQ237" s="94"/>
      <c r="JR237" s="94"/>
      <c r="JS237" s="94"/>
      <c r="JT237" s="94"/>
      <c r="JU237" s="94"/>
      <c r="JV237" s="94"/>
      <c r="JW237" s="94"/>
      <c r="JX237" s="94"/>
      <c r="JY237" s="94"/>
      <c r="JZ237" s="94"/>
      <c r="KA237" s="94"/>
      <c r="KH237" s="103">
        <v>8</v>
      </c>
      <c r="KI237" s="100">
        <f t="shared" si="1372"/>
        <v>90.906511682619509</v>
      </c>
      <c r="KJ237" s="100">
        <f t="shared" ref="KJ237:KX237" si="1409">20*LOG10(KJ146)</f>
        <v>93.829740499190848</v>
      </c>
      <c r="KK237" s="100">
        <f t="shared" si="1409"/>
        <v>72.714650961893113</v>
      </c>
      <c r="KL237" s="100">
        <f t="shared" si="1409"/>
        <v>95.590375297975086</v>
      </c>
      <c r="KM237" s="100">
        <f t="shared" si="1409"/>
        <v>94.915189060295106</v>
      </c>
      <c r="KN237" s="100">
        <f t="shared" si="1409"/>
        <v>82.003640184889662</v>
      </c>
      <c r="KO237" s="100">
        <f t="shared" si="1409"/>
        <v>93.046946796717805</v>
      </c>
      <c r="KP237" s="100">
        <f t="shared" si="1409"/>
        <v>96.737748655146333</v>
      </c>
      <c r="KQ237" s="100">
        <f t="shared" si="1409"/>
        <v>96.862958356822375</v>
      </c>
      <c r="KR237" s="100">
        <f t="shared" si="1409"/>
        <v>93.869698467880269</v>
      </c>
      <c r="KS237" s="100">
        <f t="shared" si="1409"/>
        <v>88.16263125121074</v>
      </c>
      <c r="KT237" s="100">
        <f t="shared" si="1409"/>
        <v>79.697664047216279</v>
      </c>
      <c r="KU237" s="100">
        <f t="shared" si="1409"/>
        <v>88.035607944367982</v>
      </c>
      <c r="KV237" s="100">
        <f t="shared" si="1409"/>
        <v>93.885910432766337</v>
      </c>
      <c r="KW237" s="100">
        <f t="shared" si="1409"/>
        <v>95.917461956989854</v>
      </c>
      <c r="KX237" s="100">
        <f t="shared" si="1409"/>
        <v>97.370610072278083</v>
      </c>
      <c r="KY237" s="100">
        <f t="shared" ref="KY237:MJ237" si="1410">20*LOG10(KY146)</f>
        <v>96.690968597272033</v>
      </c>
      <c r="KZ237" s="100">
        <f t="shared" si="1410"/>
        <v>97.753561033887053</v>
      </c>
      <c r="LA237" s="100">
        <f t="shared" si="1410"/>
        <v>97.753561033887053</v>
      </c>
      <c r="LB237" s="100">
        <f t="shared" si="1410"/>
        <v>97.065499981502455</v>
      </c>
      <c r="LC237" s="100">
        <f t="shared" si="1410"/>
        <v>96.406160737581232</v>
      </c>
      <c r="LD237" s="100">
        <f t="shared" si="1410"/>
        <v>95.55227680788478</v>
      </c>
      <c r="LE237" s="100">
        <f t="shared" si="1410"/>
        <v>94.500174008081245</v>
      </c>
      <c r="LF237" s="100">
        <f t="shared" si="1410"/>
        <v>93.233566679862065</v>
      </c>
      <c r="LG237" s="100">
        <f t="shared" si="1410"/>
        <v>91.721284459375525</v>
      </c>
      <c r="LH237" s="100">
        <f t="shared" si="1410"/>
        <v>89.914208862057023</v>
      </c>
      <c r="LI237" s="100">
        <f t="shared" si="1410"/>
        <v>87.747736056334702</v>
      </c>
      <c r="LJ237" s="100">
        <f t="shared" si="1410"/>
        <v>85.187113855747583</v>
      </c>
      <c r="LK237" s="100">
        <f t="shared" si="1410"/>
        <v>82.502665168096087</v>
      </c>
      <c r="LL237" s="100">
        <f t="shared" si="1410"/>
        <v>81.074189590744709</v>
      </c>
      <c r="LM237" s="100">
        <f t="shared" si="1410"/>
        <v>82.248204609006393</v>
      </c>
      <c r="LN237" s="100">
        <f t="shared" si="1410"/>
        <v>84.528046581959757</v>
      </c>
      <c r="LO237" s="100">
        <f t="shared" si="1410"/>
        <v>86.648080149420764</v>
      </c>
      <c r="LP237" s="100">
        <f t="shared" si="1410"/>
        <v>88.392078785002809</v>
      </c>
      <c r="LQ237" s="100">
        <f t="shared" si="1410"/>
        <v>89.809567073888928</v>
      </c>
      <c r="LR237" s="100">
        <f t="shared" si="1410"/>
        <v>90.973418974823147</v>
      </c>
      <c r="LS237" s="100">
        <f t="shared" si="1410"/>
        <v>96.184796035307812</v>
      </c>
      <c r="LT237" s="100">
        <f t="shared" si="1410"/>
        <v>99.560897350932294</v>
      </c>
      <c r="LU237" s="100">
        <f t="shared" si="1410"/>
        <v>100.69547749249057</v>
      </c>
      <c r="LV237" s="100">
        <f t="shared" si="1410"/>
        <v>101.58131028343691</v>
      </c>
      <c r="LW237" s="100">
        <f t="shared" si="1410"/>
        <v>102.26976310175436</v>
      </c>
      <c r="LX237" s="100">
        <f t="shared" si="1410"/>
        <v>102.79674480716551</v>
      </c>
      <c r="LY237" s="100">
        <f t="shared" si="1410"/>
        <v>103.18848380091529</v>
      </c>
      <c r="LZ237" s="100">
        <f t="shared" si="1410"/>
        <v>103.46480395729181</v>
      </c>
      <c r="MA237" s="100">
        <f t="shared" si="1410"/>
        <v>103.64109773571627</v>
      </c>
      <c r="MB237" s="100">
        <f t="shared" si="1410"/>
        <v>103.72957476731608</v>
      </c>
      <c r="MC237" s="100">
        <f t="shared" si="1410"/>
        <v>103.74008494094446</v>
      </c>
      <c r="MD237" s="100">
        <f t="shared" si="1410"/>
        <v>103.68067984496761</v>
      </c>
      <c r="ME237" s="100">
        <f t="shared" si="1410"/>
        <v>103.5580068434821</v>
      </c>
      <c r="MF237" s="100">
        <f t="shared" si="1410"/>
        <v>103.37759232843764</v>
      </c>
      <c r="MG237" s="100">
        <f t="shared" si="1410"/>
        <v>103.14404927831687</v>
      </c>
      <c r="MH237" s="100">
        <f t="shared" si="1410"/>
        <v>102.86123161740105</v>
      </c>
      <c r="MI237" s="100">
        <f t="shared" si="1410"/>
        <v>102.53235014366028</v>
      </c>
      <c r="MJ237" s="100">
        <f t="shared" si="1410"/>
        <v>102.16005991328957</v>
      </c>
      <c r="MK237" s="100"/>
      <c r="ML237" s="100"/>
      <c r="MM237" s="100"/>
      <c r="MN237" s="100"/>
      <c r="MO237" s="100"/>
      <c r="MP237" s="100"/>
      <c r="MQ237" s="100"/>
      <c r="MR237" s="100"/>
      <c r="MS237" s="100"/>
      <c r="MT237" s="100"/>
      <c r="MU237" s="100"/>
      <c r="MV237" s="100"/>
      <c r="MW237" s="100"/>
      <c r="MX237" s="100"/>
      <c r="MY237" s="100"/>
      <c r="MZ237" s="100"/>
      <c r="NA237" s="100"/>
      <c r="NB237" s="100"/>
      <c r="NC237" s="100"/>
      <c r="ND237" s="100"/>
      <c r="NE237" s="100"/>
      <c r="NF237" s="100"/>
      <c r="NG237" s="100"/>
      <c r="NH237" s="100"/>
      <c r="NI237" s="100"/>
      <c r="NJ237" s="103"/>
      <c r="NK237" s="103"/>
      <c r="NL237" s="103"/>
      <c r="NM237" s="103"/>
      <c r="NN237" s="103"/>
      <c r="NO237" s="103"/>
      <c r="NP237" s="103"/>
      <c r="NQ237" s="103"/>
    </row>
    <row r="238" spans="1:382" x14ac:dyDescent="0.2">
      <c r="A238" s="92"/>
      <c r="B238" s="92"/>
      <c r="C238" s="101">
        <v>9</v>
      </c>
      <c r="D238" s="98">
        <f t="shared" ref="D238:AI238" si="1411">20*LOG10(D147)</f>
        <v>107.08475763395198</v>
      </c>
      <c r="E238" s="98">
        <f t="shared" si="1411"/>
        <v>104.73944011424476</v>
      </c>
      <c r="F238" s="98">
        <f t="shared" si="1411"/>
        <v>100.90984211394337</v>
      </c>
      <c r="G238" s="98">
        <f t="shared" si="1411"/>
        <v>93.937655579138791</v>
      </c>
      <c r="H238" s="98">
        <f t="shared" si="1411"/>
        <v>97.911964008251061</v>
      </c>
      <c r="I238" s="98">
        <f t="shared" si="1411"/>
        <v>102.34279024913158</v>
      </c>
      <c r="J238" s="98">
        <f t="shared" si="1411"/>
        <v>105.47362954422317</v>
      </c>
      <c r="K238" s="98">
        <f t="shared" si="1411"/>
        <v>106.91268760894619</v>
      </c>
      <c r="L238" s="98">
        <f t="shared" si="1411"/>
        <v>107.87483897823797</v>
      </c>
      <c r="M238" s="98">
        <f t="shared" si="1411"/>
        <v>108.48131205245787</v>
      </c>
      <c r="N238" s="98">
        <f t="shared" si="1411"/>
        <v>108.85623064833537</v>
      </c>
      <c r="O238" s="98">
        <f t="shared" si="1411"/>
        <v>109.07330953152001</v>
      </c>
      <c r="P238" s="98">
        <f t="shared" si="1411"/>
        <v>109.17932277778411</v>
      </c>
      <c r="Q238" s="98">
        <f t="shared" si="1411"/>
        <v>109.20539212183411</v>
      </c>
      <c r="R238" s="98">
        <f t="shared" si="1411"/>
        <v>109.17297437749569</v>
      </c>
      <c r="S238" s="98">
        <f t="shared" si="1411"/>
        <v>109.09727668847577</v>
      </c>
      <c r="T238" s="98">
        <f t="shared" si="1411"/>
        <v>108.98931637019814</v>
      </c>
      <c r="U238" s="98">
        <f t="shared" si="1411"/>
        <v>108.8572191380804</v>
      </c>
      <c r="V238" s="98">
        <f t="shared" si="1411"/>
        <v>108.8572191380804</v>
      </c>
      <c r="W238" s="98">
        <f t="shared" si="1411"/>
        <v>108.6425480724692</v>
      </c>
      <c r="X238" s="98">
        <f t="shared" si="1411"/>
        <v>108.51970764407457</v>
      </c>
      <c r="Y238" s="98">
        <f t="shared" si="1411"/>
        <v>108.38929600066689</v>
      </c>
      <c r="Z238" s="98">
        <f t="shared" si="1411"/>
        <v>108.25291122050943</v>
      </c>
      <c r="AA238" s="98">
        <f t="shared" si="1411"/>
        <v>108.11186269833982</v>
      </c>
      <c r="AB238" s="98">
        <f t="shared" si="1411"/>
        <v>107.96722772835204</v>
      </c>
      <c r="AC238" s="98">
        <f t="shared" si="1411"/>
        <v>107.81989575188328</v>
      </c>
      <c r="AD238" s="98">
        <f t="shared" si="1411"/>
        <v>107.67060325202598</v>
      </c>
      <c r="AE238" s="98">
        <f t="shared" si="1411"/>
        <v>107.51996148438496</v>
      </c>
      <c r="AF238" s="98">
        <f t="shared" si="1411"/>
        <v>107.36847867005976</v>
      </c>
      <c r="AG238" s="98">
        <f t="shared" si="1411"/>
        <v>107.21657787164068</v>
      </c>
      <c r="AH238" s="98">
        <f t="shared" si="1411"/>
        <v>107.06461147774161</v>
      </c>
      <c r="AI238" s="98">
        <f t="shared" si="1411"/>
        <v>106.91287300408047</v>
      </c>
      <c r="AJ238" s="98">
        <f t="shared" ref="AJ238:BE238" si="1412">20*LOG10(AJ147)</f>
        <v>106.76160675722821</v>
      </c>
      <c r="AK238" s="98">
        <f t="shared" si="1412"/>
        <v>106.61101578552496</v>
      </c>
      <c r="AL238" s="98">
        <f t="shared" si="1412"/>
        <v>106.46126844948017</v>
      </c>
      <c r="AM238" s="98">
        <f t="shared" si="1412"/>
        <v>106.31250387354606</v>
      </c>
      <c r="AN238" s="98">
        <f t="shared" si="1412"/>
        <v>106.52707837844738</v>
      </c>
      <c r="AO238" s="98">
        <f t="shared" si="1412"/>
        <v>106.4255662594355</v>
      </c>
      <c r="AP238" s="98">
        <f t="shared" si="1412"/>
        <v>106.35836872126823</v>
      </c>
      <c r="AQ238" s="98">
        <f t="shared" si="1412"/>
        <v>106.28168833997083</v>
      </c>
      <c r="AR238" s="98">
        <f t="shared" si="1412"/>
        <v>106.19649266730207</v>
      </c>
      <c r="AS238" s="98">
        <f t="shared" si="1412"/>
        <v>106.10365222597878</v>
      </c>
      <c r="AT238" s="98">
        <f t="shared" si="1412"/>
        <v>106.00395157359705</v>
      </c>
      <c r="AU238" s="98">
        <f t="shared" si="1412"/>
        <v>105.8980988901486</v>
      </c>
      <c r="AV238" s="98">
        <f t="shared" si="1412"/>
        <v>105.78673432090199</v>
      </c>
      <c r="AW238" s="98">
        <f t="shared" si="1412"/>
        <v>105.67043726398536</v>
      </c>
      <c r="AX238" s="98">
        <f t="shared" si="1412"/>
        <v>105.5497327584652</v>
      </c>
      <c r="AY238" s="98">
        <f t="shared" si="1412"/>
        <v>105.42509710198416</v>
      </c>
      <c r="AZ238" s="98">
        <f t="shared" si="1412"/>
        <v>105.29696280554462</v>
      </c>
      <c r="BA238" s="98">
        <f t="shared" si="1412"/>
        <v>105.16572297564491</v>
      </c>
      <c r="BB238" s="98">
        <f t="shared" si="1412"/>
        <v>105.03173519981139</v>
      </c>
      <c r="BC238" s="98">
        <f t="shared" si="1412"/>
        <v>104.89532499995147</v>
      </c>
      <c r="BD238" s="98">
        <f t="shared" si="1412"/>
        <v>104.75678890836298</v>
      </c>
      <c r="BE238" s="98">
        <f t="shared" si="1412"/>
        <v>104.6163972132784</v>
      </c>
      <c r="BF238" s="98"/>
      <c r="BG238" s="98"/>
      <c r="BH238" s="98"/>
      <c r="BI238" s="98"/>
      <c r="BJ238" s="98"/>
      <c r="BK238" s="98"/>
      <c r="BL238" s="98"/>
      <c r="BM238" s="98"/>
      <c r="BN238" s="98"/>
      <c r="BO238" s="98"/>
      <c r="BP238" s="98"/>
      <c r="BQ238" s="98"/>
      <c r="BR238" s="98"/>
      <c r="BS238" s="98"/>
      <c r="BT238" s="98"/>
      <c r="BU238" s="98"/>
      <c r="BV238" s="98"/>
      <c r="BW238" s="98"/>
      <c r="BX238" s="98"/>
      <c r="BY238" s="98"/>
      <c r="BZ238" s="98"/>
      <c r="CA238" s="98"/>
      <c r="CB238" s="98"/>
      <c r="CC238" s="101"/>
      <c r="CD238" s="101"/>
      <c r="CE238" s="101"/>
      <c r="CF238" s="101"/>
      <c r="CG238" s="101"/>
      <c r="CH238" s="101"/>
      <c r="CI238" s="101"/>
      <c r="CJ238" s="101"/>
      <c r="CK238" s="92"/>
      <c r="CL238" s="92"/>
      <c r="CM238" s="92"/>
      <c r="CN238" s="92"/>
      <c r="CO238" s="92"/>
      <c r="CP238" s="92"/>
      <c r="CQ238" s="92"/>
      <c r="CR238" s="92"/>
      <c r="CS238" s="92"/>
      <c r="CT238" s="92"/>
      <c r="CU238" s="92"/>
      <c r="CV238" s="92"/>
      <c r="CW238" s="92"/>
      <c r="CX238" s="92"/>
      <c r="CY238" s="92"/>
      <c r="CZ238" s="92"/>
      <c r="DA238" s="92"/>
      <c r="DB238" s="92"/>
      <c r="DC238" s="92"/>
      <c r="DD238" s="92"/>
      <c r="DE238" s="92"/>
      <c r="DF238" s="92"/>
      <c r="DG238" s="92"/>
      <c r="DH238" s="92"/>
      <c r="DI238" s="92"/>
      <c r="DJ238" s="92"/>
      <c r="DK238" s="92"/>
      <c r="DL238" s="92"/>
      <c r="DM238" s="92"/>
      <c r="DN238" s="92"/>
      <c r="DO238" s="92"/>
      <c r="DP238" s="92"/>
      <c r="DQ238" s="92"/>
      <c r="DR238" s="92"/>
      <c r="DS238" s="92"/>
      <c r="DT238" s="92"/>
      <c r="DU238" s="92"/>
      <c r="DV238" s="92"/>
      <c r="DW238" s="92"/>
      <c r="DX238" s="92"/>
      <c r="DY238" s="92"/>
      <c r="DZ238" s="92"/>
      <c r="EA238" s="92"/>
      <c r="EB238" s="92"/>
      <c r="EC238" s="92"/>
      <c r="ED238" s="92"/>
      <c r="EE238" s="92"/>
      <c r="EF238" s="92"/>
      <c r="EG238" s="92"/>
      <c r="EH238" s="92"/>
      <c r="EI238" s="92"/>
      <c r="EJ238" s="92"/>
      <c r="EK238" s="92"/>
      <c r="EL238" s="92"/>
      <c r="EM238" s="92"/>
      <c r="EN238" s="92"/>
      <c r="EO238" s="92"/>
      <c r="EP238" s="92"/>
      <c r="EU238" s="94"/>
      <c r="EV238" s="94"/>
      <c r="EW238" s="94"/>
      <c r="EX238" s="102">
        <v>9</v>
      </c>
      <c r="EY238" s="99">
        <f t="shared" si="1369"/>
        <v>96.23172576047493</v>
      </c>
      <c r="EZ238" s="99">
        <f t="shared" ref="EZ238:FN238" si="1413">20*LOG10(EZ147)</f>
        <v>101.64789306633136</v>
      </c>
      <c r="FA238" s="99">
        <f t="shared" si="1413"/>
        <v>99.586632236395488</v>
      </c>
      <c r="FB238" s="99">
        <f t="shared" si="1413"/>
        <v>92.595940980003562</v>
      </c>
      <c r="FC238" s="99">
        <f t="shared" si="1413"/>
        <v>98.842352448240405</v>
      </c>
      <c r="FD238" s="99">
        <f t="shared" si="1413"/>
        <v>103.03693339534985</v>
      </c>
      <c r="FE238" s="99">
        <f t="shared" si="1413"/>
        <v>103.9036953778689</v>
      </c>
      <c r="FF238" s="99">
        <f t="shared" si="1413"/>
        <v>104.44991141114025</v>
      </c>
      <c r="FG238" s="99">
        <f t="shared" si="1413"/>
        <v>103.71597814261682</v>
      </c>
      <c r="FH238" s="99">
        <f t="shared" si="1413"/>
        <v>102.18997138890936</v>
      </c>
      <c r="FI238" s="99">
        <f t="shared" si="1413"/>
        <v>99.998039673224227</v>
      </c>
      <c r="FJ238" s="99">
        <f t="shared" si="1413"/>
        <v>97.578498497353934</v>
      </c>
      <c r="FK238" s="99">
        <f t="shared" si="1413"/>
        <v>94.941072013789736</v>
      </c>
      <c r="FL238" s="99">
        <f t="shared" si="1413"/>
        <v>93.13364198065635</v>
      </c>
      <c r="FM238" s="99">
        <f t="shared" si="1413"/>
        <v>93.310521453082629</v>
      </c>
      <c r="FN238" s="99">
        <f t="shared" si="1413"/>
        <v>95.403324217622611</v>
      </c>
      <c r="FO238" s="99">
        <f t="shared" ref="FO238:GZ238" si="1414">20*LOG10(FO147)</f>
        <v>97.467482454752627</v>
      </c>
      <c r="FP238" s="99">
        <f t="shared" si="1414"/>
        <v>98.625343458970207</v>
      </c>
      <c r="FQ238" s="99">
        <f t="shared" si="1414"/>
        <v>98.625343458970207</v>
      </c>
      <c r="FR238" s="99">
        <f t="shared" si="1414"/>
        <v>100.63242423047278</v>
      </c>
      <c r="FS238" s="99">
        <f t="shared" si="1414"/>
        <v>101.35172444718576</v>
      </c>
      <c r="FT238" s="99">
        <f t="shared" si="1414"/>
        <v>101.93615999986753</v>
      </c>
      <c r="FU238" s="99">
        <f t="shared" si="1414"/>
        <v>102.41355277921255</v>
      </c>
      <c r="FV238" s="99">
        <f t="shared" si="1414"/>
        <v>102.80473893654835</v>
      </c>
      <c r="FW238" s="99">
        <f t="shared" si="1414"/>
        <v>103.12558970975267</v>
      </c>
      <c r="FX238" s="99">
        <f t="shared" si="1414"/>
        <v>103.38839929156674</v>
      </c>
      <c r="FY238" s="99">
        <f t="shared" si="1414"/>
        <v>103.60283979109207</v>
      </c>
      <c r="FZ238" s="99">
        <f t="shared" si="1414"/>
        <v>103.77662713272522</v>
      </c>
      <c r="GA238" s="99">
        <f t="shared" si="1414"/>
        <v>103.91599333871901</v>
      </c>
      <c r="GB238" s="99">
        <f t="shared" si="1414"/>
        <v>104.02602743761091</v>
      </c>
      <c r="GC238" s="99">
        <f t="shared" si="1414"/>
        <v>104.11092575834235</v>
      </c>
      <c r="GD238" s="99">
        <f t="shared" si="1414"/>
        <v>104.17417863944672</v>
      </c>
      <c r="GE238" s="99">
        <f t="shared" si="1414"/>
        <v>104.21871176187317</v>
      </c>
      <c r="GF238" s="99">
        <f t="shared" si="1414"/>
        <v>104.24699457760759</v>
      </c>
      <c r="GG238" s="99">
        <f t="shared" si="1414"/>
        <v>104.26112451887631</v>
      </c>
      <c r="GH238" s="99">
        <f t="shared" si="1414"/>
        <v>104.26289313181238</v>
      </c>
      <c r="GI238" s="99">
        <f t="shared" si="1414"/>
        <v>105.17719455364951</v>
      </c>
      <c r="GJ238" s="99">
        <f t="shared" si="1414"/>
        <v>105.69602006681878</v>
      </c>
      <c r="GK238" s="99">
        <f t="shared" si="1414"/>
        <v>105.868410237793</v>
      </c>
      <c r="GL238" s="99">
        <f t="shared" si="1414"/>
        <v>105.9920713519867</v>
      </c>
      <c r="GM238" s="99">
        <f t="shared" si="1414"/>
        <v>106.07259202772823</v>
      </c>
      <c r="GN238" s="99">
        <f t="shared" si="1414"/>
        <v>106.11472787114167</v>
      </c>
      <c r="GO238" s="99">
        <f t="shared" si="1414"/>
        <v>106.12256013496275</v>
      </c>
      <c r="GP238" s="99">
        <f t="shared" si="1414"/>
        <v>106.09961727761277</v>
      </c>
      <c r="GQ238" s="99">
        <f t="shared" si="1414"/>
        <v>106.04896954381837</v>
      </c>
      <c r="GR238" s="99">
        <f t="shared" si="1414"/>
        <v>105.97330358215595</v>
      </c>
      <c r="GS238" s="99">
        <f t="shared" si="1414"/>
        <v>105.87498205463268</v>
      </c>
      <c r="GT238" s="99">
        <f t="shared" si="1414"/>
        <v>105.75609179906478</v>
      </c>
      <c r="GU238" s="99">
        <f t="shared" si="1414"/>
        <v>105.61848314379297</v>
      </c>
      <c r="GV238" s="99">
        <f t="shared" si="1414"/>
        <v>105.46380230033849</v>
      </c>
      <c r="GW238" s="99">
        <f t="shared" si="1414"/>
        <v>105.29351827964408</v>
      </c>
      <c r="GX238" s="99">
        <f t="shared" si="1414"/>
        <v>105.1089454307629</v>
      </c>
      <c r="GY238" s="99">
        <f t="shared" si="1414"/>
        <v>104.91126244691232</v>
      </c>
      <c r="GZ238" s="99">
        <f t="shared" si="1414"/>
        <v>104.70152849552642</v>
      </c>
      <c r="HA238" s="99"/>
      <c r="HB238" s="99"/>
      <c r="HC238" s="99"/>
      <c r="HD238" s="99"/>
      <c r="HE238" s="99"/>
      <c r="HF238" s="99"/>
      <c r="HG238" s="99"/>
      <c r="HH238" s="99"/>
      <c r="HI238" s="99"/>
      <c r="HJ238" s="99"/>
      <c r="HK238" s="99"/>
      <c r="HL238" s="99"/>
      <c r="HM238" s="99"/>
      <c r="HN238" s="99"/>
      <c r="HO238" s="99"/>
      <c r="HP238" s="99"/>
      <c r="HQ238" s="99"/>
      <c r="HR238" s="99"/>
      <c r="HS238" s="99"/>
      <c r="HT238" s="99"/>
      <c r="HU238" s="99"/>
      <c r="HV238" s="99"/>
      <c r="HW238" s="99"/>
      <c r="HX238" s="99"/>
      <c r="HY238" s="99"/>
      <c r="HZ238" s="102"/>
      <c r="IA238" s="102"/>
      <c r="IB238" s="102"/>
      <c r="IC238" s="102"/>
      <c r="ID238" s="102"/>
      <c r="IE238" s="102"/>
      <c r="IF238" s="102"/>
      <c r="IG238" s="102"/>
      <c r="IH238" s="94"/>
      <c r="II238" s="94"/>
      <c r="IJ238" s="94"/>
      <c r="IK238" s="94"/>
      <c r="IL238" s="94"/>
      <c r="IM238" s="94"/>
      <c r="IN238" s="94"/>
      <c r="IO238" s="94"/>
      <c r="IP238" s="94"/>
      <c r="IQ238" s="94"/>
      <c r="IR238" s="94"/>
      <c r="IS238" s="94"/>
      <c r="IT238" s="94"/>
      <c r="IU238" s="94"/>
      <c r="IV238" s="94"/>
      <c r="IW238" s="94"/>
      <c r="IX238" s="94"/>
      <c r="IY238" s="94"/>
      <c r="IZ238" s="94"/>
      <c r="JA238" s="94"/>
      <c r="JB238" s="94"/>
      <c r="JC238" s="94"/>
      <c r="JD238" s="94"/>
      <c r="JE238" s="94"/>
      <c r="JF238" s="94"/>
      <c r="JG238" s="94"/>
      <c r="JH238" s="94"/>
      <c r="JI238" s="94"/>
      <c r="JJ238" s="94"/>
      <c r="JK238" s="94"/>
      <c r="JL238" s="94"/>
      <c r="JM238" s="94"/>
      <c r="JN238" s="94"/>
      <c r="JO238" s="94"/>
      <c r="JP238" s="94"/>
      <c r="JQ238" s="94"/>
      <c r="JR238" s="94"/>
      <c r="JS238" s="94"/>
      <c r="JT238" s="94"/>
      <c r="JU238" s="94"/>
      <c r="JV238" s="94"/>
      <c r="JW238" s="94"/>
      <c r="JX238" s="94"/>
      <c r="JY238" s="94"/>
      <c r="JZ238" s="94"/>
      <c r="KA238" s="94"/>
      <c r="KH238" s="103">
        <v>9</v>
      </c>
      <c r="KI238" s="100">
        <f t="shared" si="1372"/>
        <v>88.36013749317047</v>
      </c>
      <c r="KJ238" s="100">
        <f t="shared" ref="KJ238:KX238" si="1415">20*LOG10(KJ147)</f>
        <v>90.452972873818979</v>
      </c>
      <c r="KK238" s="100">
        <f t="shared" si="1415"/>
        <v>97.421693408843296</v>
      </c>
      <c r="KL238" s="100">
        <f t="shared" si="1415"/>
        <v>80.3555859841005</v>
      </c>
      <c r="KM238" s="100">
        <f t="shared" si="1415"/>
        <v>96.115591532939689</v>
      </c>
      <c r="KN238" s="100">
        <f t="shared" si="1415"/>
        <v>95.22287348638929</v>
      </c>
      <c r="KO238" s="100">
        <f t="shared" si="1415"/>
        <v>86.068302969715575</v>
      </c>
      <c r="KP238" s="100">
        <f t="shared" si="1415"/>
        <v>91.646094159371359</v>
      </c>
      <c r="KQ238" s="100">
        <f t="shared" si="1415"/>
        <v>96.468060902776145</v>
      </c>
      <c r="KR238" s="100">
        <f t="shared" si="1415"/>
        <v>96.979271844194685</v>
      </c>
      <c r="KS238" s="100">
        <f t="shared" si="1415"/>
        <v>96.653211035988008</v>
      </c>
      <c r="KT238" s="100">
        <f t="shared" si="1415"/>
        <v>93.947538776136227</v>
      </c>
      <c r="KU238" s="100">
        <f t="shared" si="1415"/>
        <v>90.395445352708919</v>
      </c>
      <c r="KV238" s="100">
        <f t="shared" si="1415"/>
        <v>90.093185861206862</v>
      </c>
      <c r="KW238" s="100">
        <f t="shared" si="1415"/>
        <v>93.458573864019726</v>
      </c>
      <c r="KX238" s="100">
        <f t="shared" si="1415"/>
        <v>95.747749231210278</v>
      </c>
      <c r="KY238" s="100">
        <f t="shared" ref="KY238:MJ238" si="1416">20*LOG10(KY147)</f>
        <v>96.596040239909797</v>
      </c>
      <c r="KZ238" s="100">
        <f t="shared" si="1416"/>
        <v>98.106014535974708</v>
      </c>
      <c r="LA238" s="100">
        <f t="shared" si="1416"/>
        <v>98.106014535974708</v>
      </c>
      <c r="LB238" s="100">
        <f t="shared" si="1416"/>
        <v>98.625522575767377</v>
      </c>
      <c r="LC238" s="100">
        <f t="shared" si="1416"/>
        <v>98.493745343232476</v>
      </c>
      <c r="LD238" s="100">
        <f t="shared" si="1416"/>
        <v>98.159395669711301</v>
      </c>
      <c r="LE238" s="100">
        <f t="shared" si="1416"/>
        <v>97.646546183680698</v>
      </c>
      <c r="LF238" s="100">
        <f t="shared" si="1416"/>
        <v>96.969178529103402</v>
      </c>
      <c r="LG238" s="100">
        <f t="shared" si="1416"/>
        <v>96.133541195338822</v>
      </c>
      <c r="LH238" s="100">
        <f t="shared" si="1416"/>
        <v>95.139664530692656</v>
      </c>
      <c r="LI238" s="100">
        <f t="shared" si="1416"/>
        <v>93.982900187657322</v>
      </c>
      <c r="LJ238" s="100">
        <f t="shared" si="1416"/>
        <v>92.65699598486718</v>
      </c>
      <c r="LK238" s="100">
        <f t="shared" si="1416"/>
        <v>91.162412714755007</v>
      </c>
      <c r="LL238" s="100">
        <f t="shared" si="1416"/>
        <v>89.529362311351917</v>
      </c>
      <c r="LM238" s="100">
        <f t="shared" si="1416"/>
        <v>87.875311661511546</v>
      </c>
      <c r="LN238" s="100">
        <f t="shared" si="1416"/>
        <v>86.504163222682408</v>
      </c>
      <c r="LO238" s="100">
        <f t="shared" si="1416"/>
        <v>85.895954531111897</v>
      </c>
      <c r="LP238" s="100">
        <f t="shared" si="1416"/>
        <v>86.285894216525435</v>
      </c>
      <c r="LQ238" s="100">
        <f t="shared" si="1416"/>
        <v>87.349581192070801</v>
      </c>
      <c r="LR238" s="100">
        <f t="shared" si="1416"/>
        <v>88.628546847910087</v>
      </c>
      <c r="LS238" s="100">
        <f t="shared" si="1416"/>
        <v>95.436213499396558</v>
      </c>
      <c r="LT238" s="100">
        <f t="shared" si="1416"/>
        <v>99.80118023266273</v>
      </c>
      <c r="LU238" s="100">
        <f t="shared" si="1416"/>
        <v>101.21446748644169</v>
      </c>
      <c r="LV238" s="100">
        <f t="shared" si="1416"/>
        <v>102.29800307075655</v>
      </c>
      <c r="LW238" s="100">
        <f t="shared" si="1416"/>
        <v>103.12635641285456</v>
      </c>
      <c r="LX238" s="100">
        <f t="shared" si="1416"/>
        <v>103.74979850722048</v>
      </c>
      <c r="LY238" s="100">
        <f t="shared" si="1416"/>
        <v>104.2039098329484</v>
      </c>
      <c r="LZ238" s="100">
        <f t="shared" si="1416"/>
        <v>104.51486605270377</v>
      </c>
      <c r="MA238" s="100">
        <f t="shared" si="1416"/>
        <v>104.70251958355661</v>
      </c>
      <c r="MB238" s="100">
        <f t="shared" si="1416"/>
        <v>104.78228974810611</v>
      </c>
      <c r="MC238" s="100">
        <f t="shared" si="1416"/>
        <v>104.76637328071078</v>
      </c>
      <c r="MD238" s="100">
        <f t="shared" si="1416"/>
        <v>104.66454813889924</v>
      </c>
      <c r="ME238" s="100">
        <f t="shared" si="1416"/>
        <v>104.48472341167948</v>
      </c>
      <c r="MF238" s="100">
        <f t="shared" si="1416"/>
        <v>104.23332454134885</v>
      </c>
      <c r="MG238" s="100">
        <f t="shared" si="1416"/>
        <v>103.91556786629411</v>
      </c>
      <c r="MH238" s="100">
        <f t="shared" si="1416"/>
        <v>103.53565816567286</v>
      </c>
      <c r="MI238" s="100">
        <f t="shared" si="1416"/>
        <v>103.09693068847025</v>
      </c>
      <c r="MJ238" s="100">
        <f t="shared" si="1416"/>
        <v>102.60195154521902</v>
      </c>
      <c r="MK238" s="100"/>
      <c r="ML238" s="100"/>
      <c r="MM238" s="100"/>
      <c r="MN238" s="100"/>
      <c r="MO238" s="100"/>
      <c r="MP238" s="100"/>
      <c r="MQ238" s="100"/>
      <c r="MR238" s="100"/>
      <c r="MS238" s="100"/>
      <c r="MT238" s="100"/>
      <c r="MU238" s="100"/>
      <c r="MV238" s="100"/>
      <c r="MW238" s="100"/>
      <c r="MX238" s="100"/>
      <c r="MY238" s="100"/>
      <c r="MZ238" s="100"/>
      <c r="NA238" s="100"/>
      <c r="NB238" s="100"/>
      <c r="NC238" s="100"/>
      <c r="ND238" s="100"/>
      <c r="NE238" s="100"/>
      <c r="NF238" s="100"/>
      <c r="NG238" s="100"/>
      <c r="NH238" s="100"/>
      <c r="NI238" s="100"/>
      <c r="NJ238" s="103"/>
      <c r="NK238" s="103"/>
      <c r="NL238" s="103"/>
      <c r="NM238" s="103"/>
      <c r="NN238" s="103"/>
      <c r="NO238" s="103"/>
      <c r="NP238" s="103"/>
      <c r="NQ238" s="103"/>
    </row>
    <row r="239" spans="1:382" x14ac:dyDescent="0.2">
      <c r="A239" s="92"/>
      <c r="B239" s="92"/>
      <c r="C239" s="101">
        <v>10</v>
      </c>
      <c r="D239" s="98">
        <f t="shared" ref="D239:AI239" si="1417">20*LOG10(D148)</f>
        <v>105.57163021167767</v>
      </c>
      <c r="E239" s="98">
        <f t="shared" si="1417"/>
        <v>107.62413159394711</v>
      </c>
      <c r="F239" s="98">
        <f t="shared" si="1417"/>
        <v>105.62611772175796</v>
      </c>
      <c r="G239" s="98">
        <f t="shared" si="1417"/>
        <v>101.79814137091846</v>
      </c>
      <c r="H239" s="98">
        <f t="shared" si="1417"/>
        <v>95.583766707994442</v>
      </c>
      <c r="I239" s="98">
        <f t="shared" si="1417"/>
        <v>98.766873873332315</v>
      </c>
      <c r="J239" s="98">
        <f t="shared" si="1417"/>
        <v>103.31611041348791</v>
      </c>
      <c r="K239" s="98">
        <f t="shared" si="1417"/>
        <v>105.46351922325869</v>
      </c>
      <c r="L239" s="98">
        <f t="shared" si="1417"/>
        <v>106.99794467361615</v>
      </c>
      <c r="M239" s="98">
        <f t="shared" si="1417"/>
        <v>107.98019590716861</v>
      </c>
      <c r="N239" s="98">
        <f t="shared" si="1417"/>
        <v>108.61947725680096</v>
      </c>
      <c r="O239" s="98">
        <f t="shared" si="1417"/>
        <v>109.03170969831946</v>
      </c>
      <c r="P239" s="98">
        <f t="shared" si="1417"/>
        <v>109.28695012717699</v>
      </c>
      <c r="Q239" s="98">
        <f t="shared" si="1417"/>
        <v>109.43023317147123</v>
      </c>
      <c r="R239" s="98">
        <f t="shared" si="1417"/>
        <v>109.49185298217829</v>
      </c>
      <c r="S239" s="98">
        <f t="shared" si="1417"/>
        <v>109.49290451770507</v>
      </c>
      <c r="T239" s="98">
        <f t="shared" si="1417"/>
        <v>109.44848034877583</v>
      </c>
      <c r="U239" s="98">
        <f t="shared" si="1417"/>
        <v>109.36961602139158</v>
      </c>
      <c r="V239" s="98">
        <f t="shared" si="1417"/>
        <v>109.36961602139158</v>
      </c>
      <c r="W239" s="98">
        <f t="shared" si="1417"/>
        <v>109.23113119296696</v>
      </c>
      <c r="X239" s="98">
        <f t="shared" si="1417"/>
        <v>109.13951973436136</v>
      </c>
      <c r="Y239" s="98">
        <f t="shared" si="1417"/>
        <v>109.03668778031374</v>
      </c>
      <c r="Z239" s="98">
        <f t="shared" si="1417"/>
        <v>108.92476733983209</v>
      </c>
      <c r="AA239" s="98">
        <f t="shared" si="1417"/>
        <v>108.80550665369987</v>
      </c>
      <c r="AB239" s="98">
        <f t="shared" si="1417"/>
        <v>108.68034673149501</v>
      </c>
      <c r="AC239" s="98">
        <f t="shared" si="1417"/>
        <v>108.55048074946043</v>
      </c>
      <c r="AD239" s="98">
        <f t="shared" si="1417"/>
        <v>108.41690058983244</v>
      </c>
      <c r="AE239" s="98">
        <f t="shared" si="1417"/>
        <v>108.28043362205591</v>
      </c>
      <c r="AF239" s="98">
        <f t="shared" si="1417"/>
        <v>108.14177200159749</v>
      </c>
      <c r="AG239" s="98">
        <f t="shared" si="1417"/>
        <v>108.00149617697834</v>
      </c>
      <c r="AH239" s="98">
        <f t="shared" si="1417"/>
        <v>107.86009387483244</v>
      </c>
      <c r="AI239" s="98">
        <f t="shared" si="1417"/>
        <v>107.71797552634169</v>
      </c>
      <c r="AJ239" s="98">
        <f t="shared" ref="AJ239:BE239" si="1418">20*LOG10(AJ148)</f>
        <v>107.57548687266063</v>
      </c>
      <c r="AK239" s="98">
        <f t="shared" si="1418"/>
        <v>107.43291931891044</v>
      </c>
      <c r="AL239" s="98">
        <f t="shared" si="1418"/>
        <v>107.29051848003451</v>
      </c>
      <c r="AM239" s="98">
        <f t="shared" si="1418"/>
        <v>107.14849126603632</v>
      </c>
      <c r="AN239" s="98">
        <f t="shared" si="1418"/>
        <v>107.39576813710697</v>
      </c>
      <c r="AO239" s="98">
        <f t="shared" si="1418"/>
        <v>107.32087628907401</v>
      </c>
      <c r="AP239" s="98">
        <f t="shared" si="1418"/>
        <v>107.26291092270398</v>
      </c>
      <c r="AQ239" s="98">
        <f t="shared" si="1418"/>
        <v>107.19310887655388</v>
      </c>
      <c r="AR239" s="98">
        <f t="shared" si="1418"/>
        <v>107.11267045343909</v>
      </c>
      <c r="AS239" s="98">
        <f t="shared" si="1418"/>
        <v>107.02267195043592</v>
      </c>
      <c r="AT239" s="98">
        <f t="shared" si="1418"/>
        <v>106.92408051371763</v>
      </c>
      <c r="AU239" s="98">
        <f t="shared" si="1418"/>
        <v>106.81776688128265</v>
      </c>
      <c r="AV239" s="98">
        <f t="shared" si="1418"/>
        <v>106.70451636931382</v>
      </c>
      <c r="AW239" s="98">
        <f t="shared" si="1418"/>
        <v>106.58503838808181</v>
      </c>
      <c r="AX239" s="98">
        <f t="shared" si="1418"/>
        <v>106.45997471908265</v>
      </c>
      <c r="AY239" s="98">
        <f t="shared" si="1418"/>
        <v>106.32990674260107</v>
      </c>
      <c r="AZ239" s="98">
        <f t="shared" si="1418"/>
        <v>106.19536177129193</v>
      </c>
      <c r="BA239" s="98">
        <f t="shared" si="1418"/>
        <v>106.05681861859077</v>
      </c>
      <c r="BB239" s="98">
        <f t="shared" si="1418"/>
        <v>105.91471250925264</v>
      </c>
      <c r="BC239" s="98">
        <f t="shared" si="1418"/>
        <v>105.76943942191559</v>
      </c>
      <c r="BD239" s="98">
        <f t="shared" si="1418"/>
        <v>105.62135993940528</v>
      </c>
      <c r="BE239" s="98">
        <f t="shared" si="1418"/>
        <v>105.47080267087861</v>
      </c>
      <c r="BF239" s="98"/>
      <c r="BG239" s="98"/>
      <c r="BH239" s="98"/>
      <c r="BI239" s="98"/>
      <c r="BJ239" s="98"/>
      <c r="BK239" s="98"/>
      <c r="BL239" s="98"/>
      <c r="BM239" s="98"/>
      <c r="BN239" s="98"/>
      <c r="BO239" s="98"/>
      <c r="BP239" s="98"/>
      <c r="BQ239" s="98"/>
      <c r="BR239" s="98"/>
      <c r="BS239" s="98"/>
      <c r="BT239" s="98"/>
      <c r="BU239" s="98"/>
      <c r="BV239" s="98"/>
      <c r="BW239" s="98"/>
      <c r="BX239" s="98"/>
      <c r="BY239" s="98"/>
      <c r="BZ239" s="98"/>
      <c r="CA239" s="98"/>
      <c r="CB239" s="98"/>
      <c r="CC239" s="101"/>
      <c r="CD239" s="101"/>
      <c r="CE239" s="101"/>
      <c r="CF239" s="101"/>
      <c r="CG239" s="101"/>
      <c r="CH239" s="101"/>
      <c r="CI239" s="101"/>
      <c r="CJ239" s="101"/>
      <c r="CK239" s="92"/>
      <c r="CL239" s="92"/>
      <c r="CM239" s="92"/>
      <c r="CN239" s="92"/>
      <c r="CO239" s="92"/>
      <c r="CP239" s="92"/>
      <c r="CQ239" s="92"/>
      <c r="CR239" s="92"/>
      <c r="CS239" s="92"/>
      <c r="CT239" s="92"/>
      <c r="CU239" s="92"/>
      <c r="CV239" s="92"/>
      <c r="CW239" s="92"/>
      <c r="CX239" s="92"/>
      <c r="CY239" s="92"/>
      <c r="CZ239" s="92"/>
      <c r="DA239" s="92"/>
      <c r="DB239" s="92"/>
      <c r="DC239" s="92"/>
      <c r="DD239" s="92"/>
      <c r="DE239" s="92"/>
      <c r="DF239" s="92"/>
      <c r="DG239" s="92"/>
      <c r="DH239" s="92"/>
      <c r="DI239" s="92"/>
      <c r="DJ239" s="92"/>
      <c r="DK239" s="92"/>
      <c r="DL239" s="92"/>
      <c r="DM239" s="92"/>
      <c r="DN239" s="92"/>
      <c r="DO239" s="92"/>
      <c r="DP239" s="92"/>
      <c r="DQ239" s="92"/>
      <c r="DR239" s="92"/>
      <c r="DS239" s="92"/>
      <c r="DT239" s="92"/>
      <c r="DU239" s="92"/>
      <c r="DV239" s="92"/>
      <c r="DW239" s="92"/>
      <c r="DX239" s="92"/>
      <c r="DY239" s="92"/>
      <c r="DZ239" s="92"/>
      <c r="EA239" s="92"/>
      <c r="EB239" s="92"/>
      <c r="EC239" s="92"/>
      <c r="ED239" s="92"/>
      <c r="EE239" s="92"/>
      <c r="EF239" s="92"/>
      <c r="EG239" s="92"/>
      <c r="EH239" s="92"/>
      <c r="EI239" s="92"/>
      <c r="EJ239" s="92"/>
      <c r="EK239" s="92"/>
      <c r="EL239" s="92"/>
      <c r="EM239" s="92"/>
      <c r="EN239" s="92"/>
      <c r="EO239" s="92"/>
      <c r="EP239" s="92"/>
      <c r="EU239" s="94"/>
      <c r="EV239" s="94"/>
      <c r="EW239" s="94"/>
      <c r="EX239" s="102">
        <v>10</v>
      </c>
      <c r="EY239" s="99">
        <f t="shared" si="1369"/>
        <v>100.66580276528016</v>
      </c>
      <c r="EZ239" s="99">
        <f t="shared" ref="EZ239:FN239" si="1419">20*LOG10(EZ148)</f>
        <v>100.39439000329844</v>
      </c>
      <c r="FA239" s="99">
        <f t="shared" si="1419"/>
        <v>103.16967924318512</v>
      </c>
      <c r="FB239" s="99">
        <f t="shared" si="1419"/>
        <v>98.694781664330691</v>
      </c>
      <c r="FC239" s="99">
        <f t="shared" si="1419"/>
        <v>94.752967752006498</v>
      </c>
      <c r="FD239" s="99">
        <f t="shared" si="1419"/>
        <v>100.4224123472375</v>
      </c>
      <c r="FE239" s="99">
        <f t="shared" si="1419"/>
        <v>103.41280151781947</v>
      </c>
      <c r="FF239" s="99">
        <f t="shared" si="1419"/>
        <v>105.11208435575361</v>
      </c>
      <c r="FG239" s="99">
        <f t="shared" si="1419"/>
        <v>105.19198204457781</v>
      </c>
      <c r="FH239" s="99">
        <f t="shared" si="1419"/>
        <v>104.54822736489479</v>
      </c>
      <c r="FI239" s="99">
        <f t="shared" si="1419"/>
        <v>103.39222829855777</v>
      </c>
      <c r="FJ239" s="99">
        <f t="shared" si="1419"/>
        <v>101.89617111678727</v>
      </c>
      <c r="FK239" s="99">
        <f t="shared" si="1419"/>
        <v>100.07378389546457</v>
      </c>
      <c r="FL239" s="99">
        <f t="shared" si="1419"/>
        <v>98.062625618357686</v>
      </c>
      <c r="FM239" s="99">
        <f t="shared" si="1419"/>
        <v>96.329699072301537</v>
      </c>
      <c r="FN239" s="99">
        <f t="shared" si="1419"/>
        <v>95.920199884269053</v>
      </c>
      <c r="FO239" s="99">
        <f t="shared" ref="FO239:GZ239" si="1420">20*LOG10(FO148)</f>
        <v>96.478768590932816</v>
      </c>
      <c r="FP239" s="99">
        <f t="shared" si="1420"/>
        <v>97.444216820338099</v>
      </c>
      <c r="FQ239" s="99">
        <f t="shared" si="1420"/>
        <v>97.444216820338099</v>
      </c>
      <c r="FR239" s="99">
        <f t="shared" si="1420"/>
        <v>99.845524993840456</v>
      </c>
      <c r="FS239" s="99">
        <f t="shared" si="1420"/>
        <v>100.77234004746921</v>
      </c>
      <c r="FT239" s="99">
        <f t="shared" si="1420"/>
        <v>101.54033380418356</v>
      </c>
      <c r="FU239" s="99">
        <f t="shared" si="1420"/>
        <v>102.17643938168425</v>
      </c>
      <c r="FV239" s="99">
        <f t="shared" si="1420"/>
        <v>102.70413130170509</v>
      </c>
      <c r="FW239" s="99">
        <f t="shared" si="1420"/>
        <v>103.14257035759456</v>
      </c>
      <c r="FX239" s="99">
        <f t="shared" si="1420"/>
        <v>103.50710588536975</v>
      </c>
      <c r="FY239" s="99">
        <f t="shared" si="1420"/>
        <v>103.81001151843081</v>
      </c>
      <c r="FZ239" s="99">
        <f t="shared" si="1420"/>
        <v>104.06114953162674</v>
      </c>
      <c r="GA239" s="99">
        <f t="shared" si="1420"/>
        <v>104.2685041539844</v>
      </c>
      <c r="GB239" s="99">
        <f t="shared" si="1420"/>
        <v>104.43859307706074</v>
      </c>
      <c r="GC239" s="99">
        <f t="shared" si="1420"/>
        <v>104.5767811826604</v>
      </c>
      <c r="GD239" s="99">
        <f t="shared" si="1420"/>
        <v>104.68751964985191</v>
      </c>
      <c r="GE239" s="99">
        <f t="shared" si="1420"/>
        <v>104.7745291134096</v>
      </c>
      <c r="GF239" s="99">
        <f t="shared" si="1420"/>
        <v>104.84094102320657</v>
      </c>
      <c r="GG239" s="99">
        <f t="shared" si="1420"/>
        <v>104.88940767876555</v>
      </c>
      <c r="GH239" s="99">
        <f t="shared" si="1420"/>
        <v>104.92218863863692</v>
      </c>
      <c r="GI239" s="99">
        <f t="shared" si="1420"/>
        <v>105.98112178432602</v>
      </c>
      <c r="GJ239" s="99">
        <f t="shared" si="1420"/>
        <v>106.60966914750908</v>
      </c>
      <c r="GK239" s="99">
        <f t="shared" si="1420"/>
        <v>106.8182372810534</v>
      </c>
      <c r="GL239" s="99">
        <f t="shared" si="1420"/>
        <v>106.9679880161533</v>
      </c>
      <c r="GM239" s="99">
        <f t="shared" si="1420"/>
        <v>107.06584019916949</v>
      </c>
      <c r="GN239" s="99">
        <f t="shared" si="1420"/>
        <v>107.11762768642146</v>
      </c>
      <c r="GO239" s="99">
        <f t="shared" si="1420"/>
        <v>107.12831596986655</v>
      </c>
      <c r="GP239" s="99">
        <f t="shared" si="1420"/>
        <v>107.10216597409919</v>
      </c>
      <c r="GQ239" s="99">
        <f t="shared" si="1420"/>
        <v>107.0428599255208</v>
      </c>
      <c r="GR239" s="99">
        <f t="shared" si="1420"/>
        <v>106.95359950345872</v>
      </c>
      <c r="GS239" s="99">
        <f t="shared" si="1420"/>
        <v>106.83718340012024</v>
      </c>
      <c r="GT239" s="99">
        <f t="shared" si="1420"/>
        <v>106.69606935117237</v>
      </c>
      <c r="GU239" s="99">
        <f t="shared" si="1420"/>
        <v>106.53242429028572</v>
      </c>
      <c r="GV239" s="99">
        <f t="shared" si="1420"/>
        <v>106.34816530404656</v>
      </c>
      <c r="GW239" s="99">
        <f t="shared" si="1420"/>
        <v>106.14499337524462</v>
      </c>
      <c r="GX239" s="99">
        <f t="shared" si="1420"/>
        <v>105.92442141027638</v>
      </c>
      <c r="GY239" s="99">
        <f t="shared" si="1420"/>
        <v>105.6877976894865</v>
      </c>
      <c r="GZ239" s="99">
        <f t="shared" si="1420"/>
        <v>105.43632561716507</v>
      </c>
      <c r="HA239" s="99"/>
      <c r="HB239" s="99"/>
      <c r="HC239" s="99"/>
      <c r="HD239" s="99"/>
      <c r="HE239" s="99"/>
      <c r="HF239" s="99"/>
      <c r="HG239" s="99"/>
      <c r="HH239" s="99"/>
      <c r="HI239" s="99"/>
      <c r="HJ239" s="99"/>
      <c r="HK239" s="99"/>
      <c r="HL239" s="99"/>
      <c r="HM239" s="99"/>
      <c r="HN239" s="99"/>
      <c r="HO239" s="99"/>
      <c r="HP239" s="99"/>
      <c r="HQ239" s="99"/>
      <c r="HR239" s="99"/>
      <c r="HS239" s="99"/>
      <c r="HT239" s="99"/>
      <c r="HU239" s="99"/>
      <c r="HV239" s="99"/>
      <c r="HW239" s="99"/>
      <c r="HX239" s="99"/>
      <c r="HY239" s="99"/>
      <c r="HZ239" s="102"/>
      <c r="IA239" s="102"/>
      <c r="IB239" s="102"/>
      <c r="IC239" s="102"/>
      <c r="ID239" s="102"/>
      <c r="IE239" s="102"/>
      <c r="IF239" s="102"/>
      <c r="IG239" s="102"/>
      <c r="IH239" s="94"/>
      <c r="II239" s="94"/>
      <c r="IJ239" s="94"/>
      <c r="IK239" s="94"/>
      <c r="IL239" s="94"/>
      <c r="IM239" s="94"/>
      <c r="IN239" s="94"/>
      <c r="IO239" s="94"/>
      <c r="IP239" s="94"/>
      <c r="IQ239" s="94"/>
      <c r="IR239" s="94"/>
      <c r="IS239" s="94"/>
      <c r="IT239" s="94"/>
      <c r="IU239" s="94"/>
      <c r="IV239" s="94"/>
      <c r="IW239" s="94"/>
      <c r="IX239" s="94"/>
      <c r="IY239" s="94"/>
      <c r="IZ239" s="94"/>
      <c r="JA239" s="94"/>
      <c r="JB239" s="94"/>
      <c r="JC239" s="94"/>
      <c r="JD239" s="94"/>
      <c r="JE239" s="94"/>
      <c r="JF239" s="94"/>
      <c r="JG239" s="94"/>
      <c r="JH239" s="94"/>
      <c r="JI239" s="94"/>
      <c r="JJ239" s="94"/>
      <c r="JK239" s="94"/>
      <c r="JL239" s="94"/>
      <c r="JM239" s="94"/>
      <c r="JN239" s="94"/>
      <c r="JO239" s="94"/>
      <c r="JP239" s="94"/>
      <c r="JQ239" s="94"/>
      <c r="JR239" s="94"/>
      <c r="JS239" s="94"/>
      <c r="JT239" s="94"/>
      <c r="JU239" s="94"/>
      <c r="JV239" s="94"/>
      <c r="JW239" s="94"/>
      <c r="JX239" s="94"/>
      <c r="JY239" s="94"/>
      <c r="JZ239" s="94"/>
      <c r="KA239" s="94"/>
      <c r="KH239" s="103">
        <v>10</v>
      </c>
      <c r="KI239" s="100">
        <f t="shared" si="1372"/>
        <v>86.765382990396716</v>
      </c>
      <c r="KJ239" s="100">
        <f t="shared" ref="KJ239:KX239" si="1421">20*LOG10(KJ148)</f>
        <v>93.175043299415421</v>
      </c>
      <c r="KK239" s="100">
        <f t="shared" si="1421"/>
        <v>92.558957183343722</v>
      </c>
      <c r="KL239" s="100">
        <f t="shared" si="1421"/>
        <v>97.670518468083543</v>
      </c>
      <c r="KM239" s="100">
        <f t="shared" si="1421"/>
        <v>85.40929714526159</v>
      </c>
      <c r="KN239" s="100">
        <f t="shared" si="1421"/>
        <v>96.535144708514736</v>
      </c>
      <c r="KO239" s="100">
        <f t="shared" si="1421"/>
        <v>96.609597670642046</v>
      </c>
      <c r="KP239" s="100">
        <f t="shared" si="1421"/>
        <v>87.068215033166524</v>
      </c>
      <c r="KQ239" s="100">
        <f t="shared" si="1421"/>
        <v>90.732706906208094</v>
      </c>
      <c r="KR239" s="100">
        <f t="shared" si="1421"/>
        <v>96.72824580671346</v>
      </c>
      <c r="KS239" s="100">
        <f t="shared" si="1421"/>
        <v>99.057571608834749</v>
      </c>
      <c r="KT239" s="100">
        <f t="shared" si="1421"/>
        <v>98.476674433535976</v>
      </c>
      <c r="KU239" s="100">
        <f t="shared" si="1421"/>
        <v>96.115161567908274</v>
      </c>
      <c r="KV239" s="100">
        <f t="shared" si="1421"/>
        <v>91.729492461811546</v>
      </c>
      <c r="KW239" s="100">
        <f t="shared" si="1421"/>
        <v>91.062391143297262</v>
      </c>
      <c r="KX239" s="100">
        <f t="shared" si="1421"/>
        <v>92.799753567288462</v>
      </c>
      <c r="KY239" s="100">
        <f t="shared" ref="KY239:MJ239" si="1422">20*LOG10(KY148)</f>
        <v>95.757729615416437</v>
      </c>
      <c r="KZ239" s="100">
        <f t="shared" si="1422"/>
        <v>97.545907825363841</v>
      </c>
      <c r="LA239" s="100">
        <f t="shared" si="1422"/>
        <v>97.545907825363841</v>
      </c>
      <c r="LB239" s="100">
        <f t="shared" si="1422"/>
        <v>99.274887400115531</v>
      </c>
      <c r="LC239" s="100">
        <f t="shared" si="1422"/>
        <v>99.596280623295826</v>
      </c>
      <c r="LD239" s="100">
        <f t="shared" si="1422"/>
        <v>99.664037136552196</v>
      </c>
      <c r="LE239" s="100">
        <f t="shared" si="1422"/>
        <v>99.52505443050498</v>
      </c>
      <c r="LF239" s="100">
        <f t="shared" si="1422"/>
        <v>99.211082638935423</v>
      </c>
      <c r="LG239" s="100">
        <f t="shared" si="1422"/>
        <v>98.743899008874791</v>
      </c>
      <c r="LH239" s="100">
        <f t="shared" si="1422"/>
        <v>98.138533773868375</v>
      </c>
      <c r="LI239" s="100">
        <f t="shared" si="1422"/>
        <v>97.405604084994891</v>
      </c>
      <c r="LJ239" s="100">
        <f t="shared" si="1422"/>
        <v>96.553503745460731</v>
      </c>
      <c r="LK239" s="100">
        <f t="shared" si="1422"/>
        <v>95.591238552189566</v>
      </c>
      <c r="LL239" s="100">
        <f t="shared" si="1422"/>
        <v>94.533049209782916</v>
      </c>
      <c r="LM239" s="100">
        <f t="shared" si="1422"/>
        <v>93.406555888662098</v>
      </c>
      <c r="LN239" s="100">
        <f t="shared" si="1422"/>
        <v>92.266283819970823</v>
      </c>
      <c r="LO239" s="100">
        <f t="shared" si="1422"/>
        <v>91.211014670146611</v>
      </c>
      <c r="LP239" s="100">
        <f t="shared" si="1422"/>
        <v>90.389776793562945</v>
      </c>
      <c r="LQ239" s="100">
        <f t="shared" si="1422"/>
        <v>89.961513098511645</v>
      </c>
      <c r="LR239" s="100">
        <f t="shared" si="1422"/>
        <v>90.000367190434645</v>
      </c>
      <c r="LS239" s="100">
        <f t="shared" si="1422"/>
        <v>95.474276275497104</v>
      </c>
      <c r="LT239" s="100">
        <f t="shared" si="1422"/>
        <v>100.36913176476753</v>
      </c>
      <c r="LU239" s="100">
        <f t="shared" si="1422"/>
        <v>101.96259895421946</v>
      </c>
      <c r="LV239" s="100">
        <f t="shared" si="1422"/>
        <v>103.1687480597413</v>
      </c>
      <c r="LW239" s="100">
        <f t="shared" si="1422"/>
        <v>104.07465174885328</v>
      </c>
      <c r="LX239" s="100">
        <f t="shared" si="1422"/>
        <v>104.73996937061943</v>
      </c>
      <c r="LY239" s="100">
        <f t="shared" si="1422"/>
        <v>105.20689876769536</v>
      </c>
      <c r="LZ239" s="100">
        <f t="shared" si="1422"/>
        <v>105.50626611509118</v>
      </c>
      <c r="MA239" s="100">
        <f t="shared" si="1422"/>
        <v>105.66122018467337</v>
      </c>
      <c r="MB239" s="100">
        <f t="shared" si="1422"/>
        <v>105.68952986753689</v>
      </c>
      <c r="MC239" s="100">
        <f t="shared" si="1422"/>
        <v>105.60505835598883</v>
      </c>
      <c r="MD239" s="100">
        <f t="shared" si="1422"/>
        <v>105.41873757617975</v>
      </c>
      <c r="ME239" s="100">
        <f t="shared" si="1422"/>
        <v>105.1392288634141</v>
      </c>
      <c r="MF239" s="100">
        <f t="shared" si="1422"/>
        <v>104.77337978503387</v>
      </c>
      <c r="MG239" s="100">
        <f t="shared" si="1422"/>
        <v>104.32654397766493</v>
      </c>
      <c r="MH239" s="100">
        <f t="shared" si="1422"/>
        <v>103.80280587094688</v>
      </c>
      <c r="MI239" s="100">
        <f t="shared" si="1422"/>
        <v>103.20513734757327</v>
      </c>
      <c r="MJ239" s="100">
        <f t="shared" si="1422"/>
        <v>102.53550460647764</v>
      </c>
      <c r="MK239" s="100"/>
      <c r="ML239" s="100"/>
      <c r="MM239" s="100"/>
      <c r="MN239" s="100"/>
      <c r="MO239" s="100"/>
      <c r="MP239" s="100"/>
      <c r="MQ239" s="100"/>
      <c r="MR239" s="100"/>
      <c r="MS239" s="100"/>
      <c r="MT239" s="100"/>
      <c r="MU239" s="100"/>
      <c r="MV239" s="100"/>
      <c r="MW239" s="100"/>
      <c r="MX239" s="100"/>
      <c r="MY239" s="100"/>
      <c r="MZ239" s="100"/>
      <c r="NA239" s="100"/>
      <c r="NB239" s="100"/>
      <c r="NC239" s="100"/>
      <c r="ND239" s="100"/>
      <c r="NE239" s="100"/>
      <c r="NF239" s="100"/>
      <c r="NG239" s="100"/>
      <c r="NH239" s="100"/>
      <c r="NI239" s="100"/>
      <c r="NJ239" s="103"/>
      <c r="NK239" s="103"/>
      <c r="NL239" s="103"/>
      <c r="NM239" s="103"/>
      <c r="NN239" s="103"/>
      <c r="NO239" s="103"/>
      <c r="NP239" s="103"/>
      <c r="NQ239" s="103"/>
    </row>
    <row r="240" spans="1:382" x14ac:dyDescent="0.2">
      <c r="A240" s="92"/>
      <c r="B240" s="92"/>
      <c r="C240" s="101">
        <v>11</v>
      </c>
      <c r="D240" s="98">
        <f t="shared" ref="D240:AI240" si="1423">20*LOG10(D149)</f>
        <v>101.40871685014412</v>
      </c>
      <c r="E240" s="98">
        <f t="shared" si="1423"/>
        <v>108.96384123283997</v>
      </c>
      <c r="F240" s="98">
        <f t="shared" si="1423"/>
        <v>108.17895007893236</v>
      </c>
      <c r="G240" s="98">
        <f t="shared" si="1423"/>
        <v>106.05671737683558</v>
      </c>
      <c r="H240" s="98">
        <f t="shared" si="1423"/>
        <v>101.23730535218678</v>
      </c>
      <c r="I240" s="98">
        <f t="shared" si="1423"/>
        <v>98.130467648654871</v>
      </c>
      <c r="J240" s="98">
        <f t="shared" si="1423"/>
        <v>100.90527970363097</v>
      </c>
      <c r="K240" s="98">
        <f t="shared" si="1423"/>
        <v>103.70453789604161</v>
      </c>
      <c r="L240" s="98">
        <f t="shared" si="1423"/>
        <v>105.92916665046835</v>
      </c>
      <c r="M240" s="98">
        <f t="shared" si="1423"/>
        <v>107.35153625799595</v>
      </c>
      <c r="N240" s="98">
        <f t="shared" si="1423"/>
        <v>108.2902464442025</v>
      </c>
      <c r="O240" s="98">
        <f t="shared" si="1423"/>
        <v>108.91747997278605</v>
      </c>
      <c r="P240" s="98">
        <f t="shared" si="1423"/>
        <v>109.33350791846438</v>
      </c>
      <c r="Q240" s="98">
        <f t="shared" si="1423"/>
        <v>109.60081512041953</v>
      </c>
      <c r="R240" s="98">
        <f t="shared" si="1423"/>
        <v>109.76043903462296</v>
      </c>
      <c r="S240" s="98">
        <f t="shared" si="1423"/>
        <v>109.84044314006694</v>
      </c>
      <c r="T240" s="98">
        <f t="shared" si="1423"/>
        <v>109.86063555972646</v>
      </c>
      <c r="U240" s="98">
        <f t="shared" si="1423"/>
        <v>109.83535532827297</v>
      </c>
      <c r="V240" s="98">
        <f t="shared" si="1423"/>
        <v>109.83535532827297</v>
      </c>
      <c r="W240" s="98">
        <f t="shared" si="1423"/>
        <v>109.77273221849038</v>
      </c>
      <c r="X240" s="98">
        <f t="shared" si="1423"/>
        <v>109.71184524265892</v>
      </c>
      <c r="Y240" s="98">
        <f t="shared" si="1423"/>
        <v>109.63594583933775</v>
      </c>
      <c r="Z240" s="98">
        <f t="shared" si="1423"/>
        <v>109.5477424526279</v>
      </c>
      <c r="AA240" s="98">
        <f t="shared" si="1423"/>
        <v>109.44945337703442</v>
      </c>
      <c r="AB240" s="98">
        <f t="shared" si="1423"/>
        <v>109.34290642214623</v>
      </c>
      <c r="AC240" s="98">
        <f t="shared" si="1423"/>
        <v>109.22961567232946</v>
      </c>
      <c r="AD240" s="98">
        <f t="shared" si="1423"/>
        <v>109.11084123429299</v>
      </c>
      <c r="AE240" s="98">
        <f t="shared" si="1423"/>
        <v>108.98763618855719</v>
      </c>
      <c r="AF240" s="98">
        <f t="shared" si="1423"/>
        <v>108.86088380561021</v>
      </c>
      <c r="AG240" s="98">
        <f t="shared" si="1423"/>
        <v>108.73132727840962</v>
      </c>
      <c r="AH240" s="98">
        <f t="shared" si="1423"/>
        <v>108.59959364764717</v>
      </c>
      <c r="AI240" s="98">
        <f t="shared" si="1423"/>
        <v>108.46621318164486</v>
      </c>
      <c r="AJ240" s="98">
        <f t="shared" ref="AJ240:BE240" si="1424">20*LOG10(AJ149)</f>
        <v>108.33163517027285</v>
      </c>
      <c r="AK240" s="98">
        <f t="shared" si="1424"/>
        <v>108.1962408690456</v>
      </c>
      <c r="AL240" s="98">
        <f t="shared" si="1424"/>
        <v>108.06035416308221</v>
      </c>
      <c r="AM240" s="98">
        <f t="shared" si="1424"/>
        <v>107.92425039525676</v>
      </c>
      <c r="AN240" s="98">
        <f t="shared" si="1424"/>
        <v>108.19994750073801</v>
      </c>
      <c r="AO240" s="98">
        <f t="shared" si="1424"/>
        <v>108.14593868820394</v>
      </c>
      <c r="AP240" s="98">
        <f t="shared" si="1424"/>
        <v>108.09420082773714</v>
      </c>
      <c r="AQ240" s="98">
        <f t="shared" si="1424"/>
        <v>108.02820439013708</v>
      </c>
      <c r="AR240" s="98">
        <f t="shared" si="1424"/>
        <v>107.94939484651799</v>
      </c>
      <c r="AS240" s="98">
        <f t="shared" si="1424"/>
        <v>107.85906400799229</v>
      </c>
      <c r="AT240" s="98">
        <f t="shared" si="1424"/>
        <v>107.75836925536086</v>
      </c>
      <c r="AU240" s="98">
        <f t="shared" si="1424"/>
        <v>107.6483498846994</v>
      </c>
      <c r="AV240" s="98">
        <f t="shared" si="1424"/>
        <v>107.52994108288456</v>
      </c>
      <c r="AW240" s="98">
        <f t="shared" si="1424"/>
        <v>107.40398594058783</v>
      </c>
      <c r="AX240" s="98">
        <f t="shared" si="1424"/>
        <v>107.27124582874524</v>
      </c>
      <c r="AY240" s="98">
        <f t="shared" si="1424"/>
        <v>107.1324094015054</v>
      </c>
      <c r="AZ240" s="98">
        <f t="shared" si="1424"/>
        <v>106.98810043949518</v>
      </c>
      <c r="BA240" s="98">
        <f t="shared" si="1424"/>
        <v>106.83888470854647</v>
      </c>
      <c r="BB240" s="98">
        <f t="shared" si="1424"/>
        <v>106.68527597831444</v>
      </c>
      <c r="BC240" s="98">
        <f t="shared" si="1424"/>
        <v>106.52774132064793</v>
      </c>
      <c r="BD240" s="98">
        <f t="shared" si="1424"/>
        <v>106.36670578777533</v>
      </c>
      <c r="BE240" s="98">
        <f t="shared" si="1424"/>
        <v>106.20255655430543</v>
      </c>
      <c r="BF240" s="98"/>
      <c r="BG240" s="98"/>
      <c r="BH240" s="98"/>
      <c r="BI240" s="98"/>
      <c r="BJ240" s="98"/>
      <c r="BK240" s="98"/>
      <c r="BL240" s="98"/>
      <c r="BM240" s="98"/>
      <c r="BN240" s="98"/>
      <c r="BO240" s="98"/>
      <c r="BP240" s="98"/>
      <c r="BQ240" s="98"/>
      <c r="BR240" s="98"/>
      <c r="BS240" s="98"/>
      <c r="BT240" s="98"/>
      <c r="BU240" s="98"/>
      <c r="BV240" s="98"/>
      <c r="BW240" s="98"/>
      <c r="BX240" s="98"/>
      <c r="BY240" s="98"/>
      <c r="BZ240" s="98"/>
      <c r="CA240" s="98"/>
      <c r="CB240" s="98"/>
      <c r="CC240" s="101"/>
      <c r="CD240" s="101"/>
      <c r="CE240" s="98" t="s">
        <v>133</v>
      </c>
      <c r="CF240" s="101"/>
      <c r="CG240" s="101"/>
      <c r="CH240" s="101"/>
      <c r="CI240" s="101"/>
      <c r="CJ240" s="101"/>
      <c r="CK240" s="92"/>
      <c r="CL240" s="92"/>
      <c r="CM240" s="92"/>
      <c r="CN240" s="92"/>
      <c r="CO240" s="92"/>
      <c r="CP240" s="92"/>
      <c r="CQ240" s="92"/>
      <c r="CR240" s="92"/>
      <c r="CS240" s="92"/>
      <c r="CT240" s="92"/>
      <c r="CU240" s="92"/>
      <c r="CV240" s="92"/>
      <c r="CW240" s="92"/>
      <c r="CX240" s="92"/>
      <c r="CY240" s="92"/>
      <c r="CZ240" s="92"/>
      <c r="DA240" s="92"/>
      <c r="DB240" s="92"/>
      <c r="DC240" s="92"/>
      <c r="DD240" s="92"/>
      <c r="DE240" s="92"/>
      <c r="DF240" s="92"/>
      <c r="DG240" s="92"/>
      <c r="DH240" s="92"/>
      <c r="DI240" s="92"/>
      <c r="DJ240" s="92"/>
      <c r="DK240" s="92"/>
      <c r="DL240" s="92"/>
      <c r="DM240" s="92"/>
      <c r="DN240" s="92"/>
      <c r="DO240" s="92"/>
      <c r="DP240" s="92"/>
      <c r="DQ240" s="92"/>
      <c r="DR240" s="92"/>
      <c r="DS240" s="92"/>
      <c r="DT240" s="92"/>
      <c r="DU240" s="92"/>
      <c r="DV240" s="92"/>
      <c r="DW240" s="92"/>
      <c r="DX240" s="92"/>
      <c r="DY240" s="92"/>
      <c r="DZ240" s="92"/>
      <c r="EA240" s="92"/>
      <c r="EB240" s="92"/>
      <c r="EC240" s="92"/>
      <c r="ED240" s="92"/>
      <c r="EE240" s="92"/>
      <c r="EF240" s="92"/>
      <c r="EG240" s="92"/>
      <c r="EH240" s="92"/>
      <c r="EI240" s="92"/>
      <c r="EJ240" s="92"/>
      <c r="EK240" s="92"/>
      <c r="EL240" s="92"/>
      <c r="EM240" s="92"/>
      <c r="EN240" s="92"/>
      <c r="EO240" s="92"/>
      <c r="EP240" s="92"/>
      <c r="EU240" s="94"/>
      <c r="EV240" s="94"/>
      <c r="EW240" s="94"/>
      <c r="EX240" s="102">
        <v>11</v>
      </c>
      <c r="EY240" s="99">
        <f t="shared" si="1369"/>
        <v>96.850830299685043</v>
      </c>
      <c r="EZ240" s="99">
        <f t="shared" ref="EZ240:FN240" si="1425">20*LOG10(EZ149)</f>
        <v>95.722540243372194</v>
      </c>
      <c r="FA240" s="99">
        <f t="shared" si="1425"/>
        <v>103.17297402590819</v>
      </c>
      <c r="FB240" s="99">
        <f t="shared" si="1425"/>
        <v>102.85976510491815</v>
      </c>
      <c r="FC240" s="99">
        <f t="shared" si="1425"/>
        <v>98.095601667214112</v>
      </c>
      <c r="FD240" s="99">
        <f t="shared" si="1425"/>
        <v>95.664206610319482</v>
      </c>
      <c r="FE240" s="99">
        <f t="shared" si="1425"/>
        <v>101.7735754532744</v>
      </c>
      <c r="FF240" s="99">
        <f t="shared" si="1425"/>
        <v>104.77472350600979</v>
      </c>
      <c r="FG240" s="99">
        <f t="shared" si="1425"/>
        <v>105.78390606771248</v>
      </c>
      <c r="FH240" s="99">
        <f t="shared" si="1425"/>
        <v>105.86941584216646</v>
      </c>
      <c r="FI240" s="99">
        <f t="shared" si="1425"/>
        <v>105.42179264688117</v>
      </c>
      <c r="FJ240" s="99">
        <f t="shared" si="1425"/>
        <v>104.48480816228334</v>
      </c>
      <c r="FK240" s="99">
        <f t="shared" si="1425"/>
        <v>103.18815638151224</v>
      </c>
      <c r="FL240" s="99">
        <f t="shared" si="1425"/>
        <v>101.60085584735617</v>
      </c>
      <c r="FM240" s="99">
        <f t="shared" si="1425"/>
        <v>99.987060531665179</v>
      </c>
      <c r="FN240" s="99">
        <f t="shared" si="1425"/>
        <v>98.696858656434074</v>
      </c>
      <c r="FO240" s="99">
        <f t="shared" ref="FO240:GZ240" si="1426">20*LOG10(FO149)</f>
        <v>97.732853890054258</v>
      </c>
      <c r="FP240" s="99">
        <f t="shared" si="1426"/>
        <v>97.83620738404116</v>
      </c>
      <c r="FQ240" s="99">
        <f t="shared" si="1426"/>
        <v>97.83620738404116</v>
      </c>
      <c r="FR240" s="99">
        <f t="shared" si="1426"/>
        <v>99.697718389195913</v>
      </c>
      <c r="FS240" s="99">
        <f t="shared" si="1426"/>
        <v>100.64172559584647</v>
      </c>
      <c r="FT240" s="99">
        <f t="shared" si="1426"/>
        <v>101.48045126960079</v>
      </c>
      <c r="FU240" s="99">
        <f t="shared" si="1426"/>
        <v>102.20374028244592</v>
      </c>
      <c r="FV240" s="99">
        <f t="shared" si="1426"/>
        <v>102.81944933486781</v>
      </c>
      <c r="FW240" s="99">
        <f t="shared" si="1426"/>
        <v>103.34056465347021</v>
      </c>
      <c r="FX240" s="99">
        <f t="shared" si="1426"/>
        <v>103.78036224688014</v>
      </c>
      <c r="FY240" s="99">
        <f t="shared" si="1426"/>
        <v>104.15080137294908</v>
      </c>
      <c r="FZ240" s="99">
        <f t="shared" si="1426"/>
        <v>104.46215304330705</v>
      </c>
      <c r="GA240" s="99">
        <f t="shared" si="1426"/>
        <v>104.72307159447205</v>
      </c>
      <c r="GB240" s="99">
        <f t="shared" si="1426"/>
        <v>104.94080160152178</v>
      </c>
      <c r="GC240" s="99">
        <f t="shared" si="1426"/>
        <v>105.12140421673587</v>
      </c>
      <c r="GD240" s="99">
        <f t="shared" si="1426"/>
        <v>105.26996278647903</v>
      </c>
      <c r="GE240" s="99">
        <f t="shared" si="1426"/>
        <v>105.39075714338539</v>
      </c>
      <c r="GF240" s="99">
        <f t="shared" si="1426"/>
        <v>105.48740696896712</v>
      </c>
      <c r="GG240" s="99">
        <f t="shared" si="1426"/>
        <v>105.56298819735608</v>
      </c>
      <c r="GH240" s="99">
        <f t="shared" si="1426"/>
        <v>105.62012710976695</v>
      </c>
      <c r="GI240" s="99">
        <f t="shared" si="1426"/>
        <v>106.79286572727963</v>
      </c>
      <c r="GJ240" s="99">
        <f t="shared" si="1426"/>
        <v>107.49846106532848</v>
      </c>
      <c r="GK240" s="99">
        <f t="shared" si="1426"/>
        <v>107.7281378750846</v>
      </c>
      <c r="GL240" s="99">
        <f t="shared" si="1426"/>
        <v>107.88949931715729</v>
      </c>
      <c r="GM240" s="99">
        <f t="shared" si="1426"/>
        <v>107.99065850973423</v>
      </c>
      <c r="GN240" s="99">
        <f t="shared" si="1426"/>
        <v>108.03841795424189</v>
      </c>
      <c r="GO240" s="99">
        <f t="shared" si="1426"/>
        <v>108.03853606300605</v>
      </c>
      <c r="GP240" s="99">
        <f t="shared" si="1426"/>
        <v>107.99592796235395</v>
      </c>
      <c r="GQ240" s="99">
        <f t="shared" si="1426"/>
        <v>107.91481908342072</v>
      </c>
      <c r="GR240" s="99">
        <f t="shared" si="1426"/>
        <v>107.79886430582911</v>
      </c>
      <c r="GS240" s="99">
        <f t="shared" si="1426"/>
        <v>107.65124158527809</v>
      </c>
      <c r="GT240" s="99">
        <f t="shared" si="1426"/>
        <v>107.47472640621837</v>
      </c>
      <c r="GU240" s="99">
        <f t="shared" si="1426"/>
        <v>107.27175162717458</v>
      </c>
      <c r="GV240" s="99">
        <f t="shared" si="1426"/>
        <v>107.04445605438022</v>
      </c>
      <c r="GW240" s="99">
        <f t="shared" si="1426"/>
        <v>106.79472421172933</v>
      </c>
      <c r="GX240" s="99">
        <f t="shared" si="1426"/>
        <v>106.52421915554727</v>
      </c>
      <c r="GY240" s="99">
        <f t="shared" si="1426"/>
        <v>106.23440973456255</v>
      </c>
      <c r="GZ240" s="99">
        <f t="shared" si="1426"/>
        <v>105.92659336720486</v>
      </c>
      <c r="HA240" s="99"/>
      <c r="HB240" s="99"/>
      <c r="HC240" s="99"/>
      <c r="HD240" s="99"/>
      <c r="HE240" s="99"/>
      <c r="HF240" s="99"/>
      <c r="HG240" s="99"/>
      <c r="HH240" s="99"/>
      <c r="HI240" s="99"/>
      <c r="HJ240" s="99"/>
      <c r="HK240" s="99"/>
      <c r="HL240" s="99"/>
      <c r="HM240" s="99"/>
      <c r="HN240" s="99"/>
      <c r="HO240" s="99"/>
      <c r="HP240" s="99"/>
      <c r="HQ240" s="99"/>
      <c r="HR240" s="99"/>
      <c r="HS240" s="99"/>
      <c r="HT240" s="99"/>
      <c r="HU240" s="99"/>
      <c r="HV240" s="99"/>
      <c r="HW240" s="99"/>
      <c r="HX240" s="99"/>
      <c r="HY240" s="99"/>
      <c r="HZ240" s="102"/>
      <c r="IA240" s="102"/>
      <c r="IB240" s="99"/>
      <c r="IC240" s="102"/>
      <c r="ID240" s="102"/>
      <c r="IE240" s="102"/>
      <c r="IF240" s="102"/>
      <c r="IG240" s="102"/>
      <c r="IH240" s="94"/>
      <c r="II240" s="94"/>
      <c r="IJ240" s="94"/>
      <c r="IK240" s="94"/>
      <c r="IL240" s="94"/>
      <c r="IM240" s="94"/>
      <c r="IN240" s="94"/>
      <c r="IO240" s="94"/>
      <c r="IP240" s="94"/>
      <c r="IQ240" s="94"/>
      <c r="IR240" s="94"/>
      <c r="IS240" s="94"/>
      <c r="IT240" s="94"/>
      <c r="IU240" s="94"/>
      <c r="IV240" s="94"/>
      <c r="IW240" s="94"/>
      <c r="IX240" s="94"/>
      <c r="IY240" s="94"/>
      <c r="IZ240" s="94"/>
      <c r="JA240" s="94"/>
      <c r="JB240" s="94"/>
      <c r="JC240" s="94"/>
      <c r="JD240" s="94"/>
      <c r="JE240" s="94"/>
      <c r="JF240" s="94"/>
      <c r="JG240" s="94"/>
      <c r="JH240" s="94"/>
      <c r="JI240" s="94"/>
      <c r="JJ240" s="94"/>
      <c r="JK240" s="94"/>
      <c r="JL240" s="94"/>
      <c r="JM240" s="94"/>
      <c r="JN240" s="94"/>
      <c r="JO240" s="94"/>
      <c r="JP240" s="94"/>
      <c r="JQ240" s="94"/>
      <c r="JR240" s="94"/>
      <c r="JS240" s="94"/>
      <c r="JT240" s="94"/>
      <c r="JU240" s="94"/>
      <c r="JV240" s="94"/>
      <c r="JW240" s="94"/>
      <c r="JX240" s="94"/>
      <c r="JY240" s="94"/>
      <c r="JZ240" s="94"/>
      <c r="KA240" s="94"/>
      <c r="KH240" s="103">
        <v>11</v>
      </c>
      <c r="KI240" s="100">
        <f t="shared" si="1372"/>
        <v>90.777798317264597</v>
      </c>
      <c r="KJ240" s="100">
        <f t="shared" ref="KJ240:KX240" si="1427">20*LOG10(KJ149)</f>
        <v>93.124246319093018</v>
      </c>
      <c r="KK240" s="100">
        <f t="shared" si="1427"/>
        <v>93.436419495709146</v>
      </c>
      <c r="KL240" s="100">
        <f t="shared" si="1427"/>
        <v>96.22015959456823</v>
      </c>
      <c r="KM240" s="100">
        <f t="shared" si="1427"/>
        <v>94.866849630495537</v>
      </c>
      <c r="KN240" s="100">
        <f t="shared" si="1427"/>
        <v>91.230189708702198</v>
      </c>
      <c r="KO240" s="100">
        <f t="shared" si="1427"/>
        <v>98.098040086871947</v>
      </c>
      <c r="KP240" s="100">
        <f t="shared" si="1427"/>
        <v>96.123983137418222</v>
      </c>
      <c r="KQ240" s="100">
        <f t="shared" si="1427"/>
        <v>90.629027621998318</v>
      </c>
      <c r="KR240" s="100">
        <f t="shared" si="1427"/>
        <v>94.661949807342921</v>
      </c>
      <c r="KS240" s="100">
        <f t="shared" si="1427"/>
        <v>99.014554699126904</v>
      </c>
      <c r="KT240" s="100">
        <f t="shared" si="1427"/>
        <v>100.0402335096026</v>
      </c>
      <c r="KU240" s="100">
        <f t="shared" si="1427"/>
        <v>98.856677031000061</v>
      </c>
      <c r="KV240" s="100">
        <f t="shared" si="1427"/>
        <v>95.978681270611602</v>
      </c>
      <c r="KW240" s="100">
        <f t="shared" si="1427"/>
        <v>93.302717978285472</v>
      </c>
      <c r="KX240" s="100">
        <f t="shared" si="1427"/>
        <v>91.523543286975752</v>
      </c>
      <c r="KY240" s="100">
        <f t="shared" ref="KY240:MJ240" si="1428">20*LOG10(KY149)</f>
        <v>95.13947658511249</v>
      </c>
      <c r="KZ240" s="100">
        <f t="shared" si="1428"/>
        <v>96.671323480376827</v>
      </c>
      <c r="LA240" s="100">
        <f t="shared" si="1428"/>
        <v>96.671323480376827</v>
      </c>
      <c r="LB240" s="100">
        <f t="shared" si="1428"/>
        <v>99.540565033272244</v>
      </c>
      <c r="LC240" s="100">
        <f t="shared" si="1428"/>
        <v>100.27208664763542</v>
      </c>
      <c r="LD240" s="100">
        <f t="shared" si="1428"/>
        <v>100.68432964549621</v>
      </c>
      <c r="LE240" s="100">
        <f t="shared" si="1428"/>
        <v>100.84631808284156</v>
      </c>
      <c r="LF240" s="100">
        <f t="shared" si="1428"/>
        <v>100.80576053242133</v>
      </c>
      <c r="LG240" s="100">
        <f t="shared" si="1428"/>
        <v>100.59654825551461</v>
      </c>
      <c r="LH240" s="100">
        <f t="shared" si="1428"/>
        <v>100.24352357184421</v>
      </c>
      <c r="LI240" s="100">
        <f t="shared" si="1428"/>
        <v>99.765686005525268</v>
      </c>
      <c r="LJ240" s="100">
        <f t="shared" si="1428"/>
        <v>99.178629833780022</v>
      </c>
      <c r="LK240" s="100">
        <f t="shared" si="1428"/>
        <v>98.496776126117197</v>
      </c>
      <c r="LL240" s="100">
        <f t="shared" si="1428"/>
        <v>97.735872084188756</v>
      </c>
      <c r="LM240" s="100">
        <f t="shared" si="1428"/>
        <v>96.916194147865639</v>
      </c>
      <c r="LN240" s="100">
        <f t="shared" si="1428"/>
        <v>96.066737052432899</v>
      </c>
      <c r="LO240" s="100">
        <f t="shared" si="1428"/>
        <v>95.230020201953366</v>
      </c>
      <c r="LP240" s="100">
        <f t="shared" si="1428"/>
        <v>94.465389183791913</v>
      </c>
      <c r="LQ240" s="100">
        <f t="shared" si="1428"/>
        <v>93.845802596559182</v>
      </c>
      <c r="LR240" s="100">
        <f t="shared" si="1428"/>
        <v>93.442136816334539</v>
      </c>
      <c r="LS240" s="100">
        <f t="shared" si="1428"/>
        <v>96.601700522659939</v>
      </c>
      <c r="LT240" s="100">
        <f t="shared" si="1428"/>
        <v>101.31880146606045</v>
      </c>
      <c r="LU240" s="100">
        <f t="shared" si="1428"/>
        <v>102.95070397202353</v>
      </c>
      <c r="LV240" s="100">
        <f t="shared" si="1428"/>
        <v>104.17928724309293</v>
      </c>
      <c r="LW240" s="100">
        <f t="shared" si="1428"/>
        <v>105.08406579529803</v>
      </c>
      <c r="LX240" s="100">
        <f t="shared" si="1428"/>
        <v>105.72489122209006</v>
      </c>
      <c r="LY240" s="100">
        <f t="shared" si="1428"/>
        <v>106.1457526500254</v>
      </c>
      <c r="LZ240" s="100">
        <f t="shared" si="1428"/>
        <v>106.37930162113085</v>
      </c>
      <c r="MA240" s="100">
        <f t="shared" si="1428"/>
        <v>106.45017543019628</v>
      </c>
      <c r="MB240" s="100">
        <f t="shared" si="1428"/>
        <v>106.37724751490862</v>
      </c>
      <c r="MC240" s="100">
        <f t="shared" si="1428"/>
        <v>106.17513802854401</v>
      </c>
      <c r="MD240" s="100">
        <f t="shared" si="1428"/>
        <v>105.85524080255765</v>
      </c>
      <c r="ME240" s="100">
        <f t="shared" si="1428"/>
        <v>105.42643661917128</v>
      </c>
      <c r="MF240" s="100">
        <f t="shared" si="1428"/>
        <v>104.89560346350763</v>
      </c>
      <c r="MG240" s="100">
        <f t="shared" si="1428"/>
        <v>104.26799882636261</v>
      </c>
      <c r="MH240" s="100">
        <f t="shared" si="1428"/>
        <v>103.54757057166809</v>
      </c>
      <c r="MI240" s="100">
        <f t="shared" si="1428"/>
        <v>102.73724757006067</v>
      </c>
      <c r="MJ240" s="100">
        <f t="shared" si="1428"/>
        <v>101.83926886410944</v>
      </c>
      <c r="MK240" s="100"/>
      <c r="ML240" s="100"/>
      <c r="MM240" s="100"/>
      <c r="MN240" s="100"/>
      <c r="MO240" s="100"/>
      <c r="MP240" s="100"/>
      <c r="MQ240" s="100"/>
      <c r="MR240" s="100"/>
      <c r="MS240" s="100"/>
      <c r="MT240" s="100"/>
      <c r="MU240" s="100"/>
      <c r="MV240" s="100"/>
      <c r="MW240" s="100"/>
      <c r="MX240" s="100"/>
      <c r="MY240" s="100"/>
      <c r="MZ240" s="100"/>
      <c r="NA240" s="100"/>
      <c r="NB240" s="100"/>
      <c r="NC240" s="100"/>
      <c r="ND240" s="100"/>
      <c r="NE240" s="100"/>
      <c r="NF240" s="100"/>
      <c r="NG240" s="100"/>
      <c r="NH240" s="100"/>
      <c r="NI240" s="100"/>
      <c r="NJ240" s="103"/>
      <c r="NK240" s="103"/>
      <c r="NL240" s="100"/>
      <c r="NM240" s="103"/>
      <c r="NN240" s="103"/>
      <c r="NO240" s="103"/>
      <c r="NP240" s="103"/>
      <c r="NQ240" s="103"/>
    </row>
    <row r="241" spans="1:382" x14ac:dyDescent="0.2">
      <c r="A241" s="92"/>
      <c r="B241" s="92"/>
      <c r="C241" s="101">
        <v>12</v>
      </c>
      <c r="D241" s="98">
        <f t="shared" ref="D241:AI241" si="1429">20*LOG10(D150)</f>
        <v>96.17689377119838</v>
      </c>
      <c r="E241" s="98">
        <f t="shared" si="1429"/>
        <v>109.34911489767674</v>
      </c>
      <c r="F241" s="98">
        <f t="shared" si="1429"/>
        <v>109.70299282187101</v>
      </c>
      <c r="G241" s="98">
        <f t="shared" si="1429"/>
        <v>108.59270397083306</v>
      </c>
      <c r="H241" s="98">
        <f t="shared" si="1429"/>
        <v>105.29045525418184</v>
      </c>
      <c r="I241" s="98">
        <f t="shared" si="1429"/>
        <v>101.71325242776706</v>
      </c>
      <c r="J241" s="98">
        <f t="shared" si="1429"/>
        <v>99.897647098932197</v>
      </c>
      <c r="K241" s="98">
        <f t="shared" si="1429"/>
        <v>102.05123269554063</v>
      </c>
      <c r="L241" s="98">
        <f t="shared" si="1429"/>
        <v>104.83011846785399</v>
      </c>
      <c r="M241" s="98">
        <f t="shared" si="1429"/>
        <v>106.69493145542728</v>
      </c>
      <c r="N241" s="98">
        <f t="shared" si="1429"/>
        <v>107.94286021404719</v>
      </c>
      <c r="O241" s="98">
        <f t="shared" si="1429"/>
        <v>108.79099488479673</v>
      </c>
      <c r="P241" s="98">
        <f t="shared" si="1429"/>
        <v>109.37033235412244</v>
      </c>
      <c r="Q241" s="98">
        <f t="shared" si="1429"/>
        <v>109.76207126047667</v>
      </c>
      <c r="R241" s="98">
        <f t="shared" si="1429"/>
        <v>110.01887449243945</v>
      </c>
      <c r="S241" s="98">
        <f t="shared" si="1429"/>
        <v>110.17631276155356</v>
      </c>
      <c r="T241" s="98">
        <f t="shared" si="1429"/>
        <v>110.25923045050904</v>
      </c>
      <c r="U241" s="98">
        <f t="shared" si="1429"/>
        <v>110.28546086447318</v>
      </c>
      <c r="V241" s="98">
        <f t="shared" si="1429"/>
        <v>110.28546086447318</v>
      </c>
      <c r="W241" s="98">
        <f t="shared" si="1429"/>
        <v>110.29499573419989</v>
      </c>
      <c r="X241" s="98">
        <f t="shared" si="1429"/>
        <v>110.26296160483943</v>
      </c>
      <c r="Y241" s="98">
        <f t="shared" si="1429"/>
        <v>110.21214514084838</v>
      </c>
      <c r="Z241" s="98">
        <f t="shared" si="1429"/>
        <v>110.1458462548345</v>
      </c>
      <c r="AA241" s="98">
        <f t="shared" si="1429"/>
        <v>110.06676271320713</v>
      </c>
      <c r="AB241" s="98">
        <f t="shared" si="1429"/>
        <v>109.97711471910554</v>
      </c>
      <c r="AC241" s="98">
        <f t="shared" si="1429"/>
        <v>109.87874024693727</v>
      </c>
      <c r="AD241" s="98">
        <f t="shared" si="1429"/>
        <v>109.77316882795586</v>
      </c>
      <c r="AE241" s="98">
        <f t="shared" si="1429"/>
        <v>109.66167924433117</v>
      </c>
      <c r="AF241" s="98">
        <f t="shared" si="1429"/>
        <v>109.54534506012135</v>
      </c>
      <c r="AG241" s="98">
        <f t="shared" si="1429"/>
        <v>109.42507085669517</v>
      </c>
      <c r="AH241" s="98">
        <f t="shared" si="1429"/>
        <v>109.3016212925172</v>
      </c>
      <c r="AI241" s="98">
        <f t="shared" si="1429"/>
        <v>109.17564457275805</v>
      </c>
      <c r="AJ241" s="98">
        <f t="shared" ref="AJ241:BE241" si="1430">20*LOG10(AJ150)</f>
        <v>109.04769152712402</v>
      </c>
      <c r="AK241" s="98">
        <f t="shared" si="1430"/>
        <v>108.91823121058316</v>
      </c>
      <c r="AL241" s="98">
        <f t="shared" si="1430"/>
        <v>108.78766373141993</v>
      </c>
      <c r="AM241" s="98">
        <f t="shared" si="1430"/>
        <v>108.65633085363686</v>
      </c>
      <c r="AN241" s="98">
        <f t="shared" si="1430"/>
        <v>108.95427318874698</v>
      </c>
      <c r="AO241" s="98">
        <f t="shared" si="1430"/>
        <v>108.91352111378825</v>
      </c>
      <c r="AP241" s="98">
        <f t="shared" si="1430"/>
        <v>108.86416056820329</v>
      </c>
      <c r="AQ241" s="98">
        <f t="shared" si="1430"/>
        <v>108.79810454038412</v>
      </c>
      <c r="AR241" s="98">
        <f t="shared" si="1430"/>
        <v>108.71704810366816</v>
      </c>
      <c r="AS241" s="98">
        <f t="shared" si="1430"/>
        <v>108.62250144222378</v>
      </c>
      <c r="AT241" s="98">
        <f t="shared" si="1430"/>
        <v>108.51581385593801</v>
      </c>
      <c r="AU241" s="98">
        <f t="shared" si="1430"/>
        <v>108.39819400662094</v>
      </c>
      <c r="AV241" s="98">
        <f t="shared" si="1430"/>
        <v>108.27072710556615</v>
      </c>
      <c r="AW241" s="98">
        <f t="shared" si="1430"/>
        <v>108.13438959136425</v>
      </c>
      <c r="AX241" s="98">
        <f t="shared" si="1430"/>
        <v>107.99006173253319</v>
      </c>
      <c r="AY241" s="98">
        <f t="shared" si="1430"/>
        <v>107.83853850212125</v>
      </c>
      <c r="AZ241" s="98">
        <f t="shared" si="1430"/>
        <v>107.68053900395428</v>
      </c>
      <c r="BA241" s="98">
        <f t="shared" si="1430"/>
        <v>107.51671467760117</v>
      </c>
      <c r="BB241" s="98">
        <f t="shared" si="1430"/>
        <v>107.34765646778604</v>
      </c>
      <c r="BC241" s="98">
        <f t="shared" si="1430"/>
        <v>107.17390111119258</v>
      </c>
      <c r="BD241" s="98">
        <f t="shared" si="1430"/>
        <v>106.99593666742011</v>
      </c>
      <c r="BE241" s="98">
        <f t="shared" si="1430"/>
        <v>106.81420739977523</v>
      </c>
      <c r="BF241" s="98"/>
      <c r="BG241" s="98"/>
      <c r="BH241" s="98"/>
      <c r="BI241" s="98"/>
      <c r="BJ241" s="98"/>
      <c r="BK241" s="98"/>
      <c r="BL241" s="98"/>
      <c r="BM241" s="98"/>
      <c r="BN241" s="98"/>
      <c r="BO241" s="98"/>
      <c r="BP241" s="98"/>
      <c r="BQ241" s="98"/>
      <c r="BR241" s="98"/>
      <c r="BS241" s="98"/>
      <c r="BT241" s="98"/>
      <c r="BU241" s="98"/>
      <c r="BV241" s="98"/>
      <c r="BW241" s="98"/>
      <c r="BX241" s="98"/>
      <c r="BY241" s="98"/>
      <c r="BZ241" s="98"/>
      <c r="CA241" s="98"/>
      <c r="CB241" s="98"/>
      <c r="CC241" s="101"/>
      <c r="CD241" s="101"/>
      <c r="CE241" s="101"/>
      <c r="CF241" s="101"/>
      <c r="CG241" s="101"/>
      <c r="CH241" s="101"/>
      <c r="CI241" s="101"/>
      <c r="CJ241" s="101"/>
      <c r="CK241" s="92"/>
      <c r="CL241" s="92">
        <f>COS(0)</f>
        <v>1</v>
      </c>
      <c r="CM241" s="92"/>
      <c r="CN241" s="92"/>
      <c r="CO241" s="92"/>
      <c r="CP241" s="92"/>
      <c r="CQ241" s="92"/>
      <c r="CR241" s="92"/>
      <c r="CS241" s="92"/>
      <c r="CT241" s="92"/>
      <c r="CU241" s="92"/>
      <c r="CV241" s="92"/>
      <c r="CW241" s="92"/>
      <c r="CX241" s="92"/>
      <c r="CY241" s="92"/>
      <c r="CZ241" s="92"/>
      <c r="DA241" s="92"/>
      <c r="DB241" s="92"/>
      <c r="DC241" s="92"/>
      <c r="DD241" s="92"/>
      <c r="DE241" s="92"/>
      <c r="DF241" s="92"/>
      <c r="DG241" s="92"/>
      <c r="DH241" s="92"/>
      <c r="DI241" s="92"/>
      <c r="DJ241" s="92"/>
      <c r="DK241" s="92"/>
      <c r="DL241" s="92"/>
      <c r="DM241" s="92"/>
      <c r="DN241" s="92"/>
      <c r="DO241" s="92"/>
      <c r="DP241" s="92"/>
      <c r="DQ241" s="92"/>
      <c r="DR241" s="92"/>
      <c r="DS241" s="92"/>
      <c r="DT241" s="92"/>
      <c r="DU241" s="92"/>
      <c r="DV241" s="92"/>
      <c r="DW241" s="92"/>
      <c r="DX241" s="92"/>
      <c r="DY241" s="92"/>
      <c r="DZ241" s="92"/>
      <c r="EA241" s="92"/>
      <c r="EB241" s="92"/>
      <c r="EC241" s="92"/>
      <c r="ED241" s="92"/>
      <c r="EE241" s="92"/>
      <c r="EF241" s="92"/>
      <c r="EG241" s="92"/>
      <c r="EH241" s="92"/>
      <c r="EI241" s="92"/>
      <c r="EJ241" s="92"/>
      <c r="EK241" s="92"/>
      <c r="EL241" s="92"/>
      <c r="EM241" s="92"/>
      <c r="EN241" s="92"/>
      <c r="EO241" s="92"/>
      <c r="EP241" s="92"/>
      <c r="EU241" s="94"/>
      <c r="EV241" s="94"/>
      <c r="EW241" s="94"/>
      <c r="EX241" s="102">
        <v>12</v>
      </c>
      <c r="EY241" s="99">
        <f t="shared" si="1369"/>
        <v>95.63516783541246</v>
      </c>
      <c r="EZ241" s="99">
        <f t="shared" ref="EZ241:FN241" si="1431">20*LOG10(EZ150)</f>
        <v>98.402797734472799</v>
      </c>
      <c r="FA241" s="99">
        <f t="shared" si="1431"/>
        <v>100.37836669167552</v>
      </c>
      <c r="FB241" s="99">
        <f t="shared" si="1431"/>
        <v>104.32407396011948</v>
      </c>
      <c r="FC241" s="99">
        <f t="shared" si="1431"/>
        <v>102.39510963308103</v>
      </c>
      <c r="FD241" s="99">
        <f t="shared" si="1431"/>
        <v>96.811108003017154</v>
      </c>
      <c r="FE241" s="99">
        <f t="shared" si="1431"/>
        <v>99.489113007959673</v>
      </c>
      <c r="FF241" s="99">
        <f t="shared" si="1431"/>
        <v>103.67934189358756</v>
      </c>
      <c r="FG241" s="99">
        <f t="shared" si="1431"/>
        <v>105.79138501988291</v>
      </c>
      <c r="FH241" s="99">
        <f t="shared" si="1431"/>
        <v>106.59356074288134</v>
      </c>
      <c r="FI241" s="99">
        <f t="shared" si="1431"/>
        <v>106.73719972323313</v>
      </c>
      <c r="FJ241" s="99">
        <f t="shared" si="1431"/>
        <v>106.2325584014599</v>
      </c>
      <c r="FK241" s="99">
        <f t="shared" si="1431"/>
        <v>105.32216160306832</v>
      </c>
      <c r="FL241" s="99">
        <f t="shared" si="1431"/>
        <v>104.09403991774836</v>
      </c>
      <c r="FM241" s="99">
        <f t="shared" si="1431"/>
        <v>102.78259809947926</v>
      </c>
      <c r="FN241" s="99">
        <f t="shared" si="1431"/>
        <v>101.48349085706586</v>
      </c>
      <c r="FO241" s="99">
        <f t="shared" ref="FO241:GZ241" si="1432">20*LOG10(FO150)</f>
        <v>100.15497848375959</v>
      </c>
      <c r="FP241" s="99">
        <f t="shared" si="1432"/>
        <v>99.671813501669334</v>
      </c>
      <c r="FQ241" s="99">
        <f t="shared" si="1432"/>
        <v>99.671813501669334</v>
      </c>
      <c r="FR241" s="99">
        <f t="shared" si="1432"/>
        <v>100.46995834299386</v>
      </c>
      <c r="FS241" s="99">
        <f t="shared" si="1432"/>
        <v>101.19585856789847</v>
      </c>
      <c r="FT241" s="99">
        <f t="shared" si="1432"/>
        <v>101.9415243209825</v>
      </c>
      <c r="FU241" s="99">
        <f t="shared" si="1432"/>
        <v>102.63999808361746</v>
      </c>
      <c r="FV241" s="99">
        <f t="shared" si="1432"/>
        <v>103.26544501438511</v>
      </c>
      <c r="FW241" s="99">
        <f t="shared" si="1432"/>
        <v>103.81257398612597</v>
      </c>
      <c r="FX241" s="99">
        <f t="shared" si="1432"/>
        <v>104.28506986378824</v>
      </c>
      <c r="FY241" s="99">
        <f t="shared" si="1432"/>
        <v>104.68994536253001</v>
      </c>
      <c r="FZ241" s="99">
        <f t="shared" si="1432"/>
        <v>105.03497838882785</v>
      </c>
      <c r="GA241" s="99">
        <f t="shared" si="1432"/>
        <v>105.32762784402217</v>
      </c>
      <c r="GB241" s="99">
        <f t="shared" si="1432"/>
        <v>105.57463089115529</v>
      </c>
      <c r="GC241" s="99">
        <f t="shared" si="1432"/>
        <v>105.78190452713264</v>
      </c>
      <c r="GD241" s="99">
        <f t="shared" si="1432"/>
        <v>105.95457615070472</v>
      </c>
      <c r="GE241" s="99">
        <f t="shared" si="1432"/>
        <v>106.09706262562548</v>
      </c>
      <c r="GF241" s="99">
        <f t="shared" si="1432"/>
        <v>106.2131616496969</v>
      </c>
      <c r="GG241" s="99">
        <f t="shared" si="1432"/>
        <v>106.30613992816058</v>
      </c>
      <c r="GH241" s="99">
        <f t="shared" si="1432"/>
        <v>106.37881225043148</v>
      </c>
      <c r="GI241" s="99">
        <f t="shared" si="1432"/>
        <v>107.62435573036123</v>
      </c>
      <c r="GJ241" s="99">
        <f t="shared" si="1432"/>
        <v>108.36671762607985</v>
      </c>
      <c r="GK241" s="99">
        <f t="shared" si="1432"/>
        <v>108.59950569418447</v>
      </c>
      <c r="GL241" s="99">
        <f t="shared" si="1432"/>
        <v>108.75541329055814</v>
      </c>
      <c r="GM241" s="99">
        <f t="shared" si="1432"/>
        <v>108.84350039710154</v>
      </c>
      <c r="GN241" s="99">
        <f t="shared" si="1432"/>
        <v>108.87134834552847</v>
      </c>
      <c r="GO241" s="99">
        <f t="shared" si="1432"/>
        <v>108.84535728890178</v>
      </c>
      <c r="GP241" s="99">
        <f t="shared" si="1432"/>
        <v>108.77097196367055</v>
      </c>
      <c r="GQ241" s="99">
        <f t="shared" si="1432"/>
        <v>108.65285502351296</v>
      </c>
      <c r="GR241" s="99">
        <f t="shared" si="1432"/>
        <v>108.49502168774956</v>
      </c>
      <c r="GS241" s="99">
        <f t="shared" si="1432"/>
        <v>108.30094552561778</v>
      </c>
      <c r="GT241" s="99">
        <f t="shared" si="1432"/>
        <v>108.07364244689401</v>
      </c>
      <c r="GU241" s="99">
        <f t="shared" si="1432"/>
        <v>107.81573803785861</v>
      </c>
      <c r="GV241" s="99">
        <f t="shared" si="1432"/>
        <v>107.52952201707149</v>
      </c>
      <c r="GW241" s="99">
        <f t="shared" si="1432"/>
        <v>107.21699261308152</v>
      </c>
      <c r="GX241" s="99">
        <f t="shared" si="1432"/>
        <v>106.87989296633204</v>
      </c>
      <c r="GY241" s="99">
        <f t="shared" si="1432"/>
        <v>106.51974114856327</v>
      </c>
      <c r="GZ241" s="99">
        <f t="shared" si="1432"/>
        <v>106.13785501897399</v>
      </c>
      <c r="HA241" s="99"/>
      <c r="HB241" s="99"/>
      <c r="HC241" s="99"/>
      <c r="HD241" s="99"/>
      <c r="HE241" s="99"/>
      <c r="HF241" s="99"/>
      <c r="HG241" s="99"/>
      <c r="HH241" s="99"/>
      <c r="HI241" s="99"/>
      <c r="HJ241" s="99"/>
      <c r="HK241" s="99"/>
      <c r="HL241" s="99"/>
      <c r="HM241" s="99"/>
      <c r="HN241" s="99"/>
      <c r="HO241" s="99"/>
      <c r="HP241" s="99"/>
      <c r="HQ241" s="99"/>
      <c r="HR241" s="99"/>
      <c r="HS241" s="99"/>
      <c r="HT241" s="99"/>
      <c r="HU241" s="99"/>
      <c r="HV241" s="99"/>
      <c r="HW241" s="99"/>
      <c r="HX241" s="99"/>
      <c r="HY241" s="99"/>
      <c r="HZ241" s="102"/>
      <c r="IA241" s="102"/>
      <c r="IB241" s="102"/>
      <c r="IC241" s="102"/>
      <c r="ID241" s="102"/>
      <c r="IE241" s="102"/>
      <c r="IF241" s="102"/>
      <c r="IG241" s="102"/>
      <c r="IH241" s="94"/>
      <c r="II241" s="94"/>
      <c r="IJ241" s="94"/>
      <c r="IK241" s="94"/>
      <c r="IL241" s="94"/>
      <c r="IM241" s="94"/>
      <c r="IN241" s="94"/>
      <c r="IO241" s="94"/>
      <c r="IP241" s="94"/>
      <c r="IQ241" s="94"/>
      <c r="IR241" s="94"/>
      <c r="IS241" s="94"/>
      <c r="IT241" s="94"/>
      <c r="IU241" s="94"/>
      <c r="IV241" s="94"/>
      <c r="IW241" s="94"/>
      <c r="IX241" s="94"/>
      <c r="IY241" s="94"/>
      <c r="IZ241" s="94"/>
      <c r="JA241" s="94"/>
      <c r="JB241" s="94"/>
      <c r="JC241" s="94"/>
      <c r="JD241" s="94"/>
      <c r="JE241" s="94"/>
      <c r="JF241" s="94"/>
      <c r="JG241" s="94"/>
      <c r="JH241" s="94"/>
      <c r="JI241" s="94"/>
      <c r="JJ241" s="94"/>
      <c r="JK241" s="94"/>
      <c r="JL241" s="94"/>
      <c r="JM241" s="94"/>
      <c r="JN241" s="94"/>
      <c r="JO241" s="94"/>
      <c r="JP241" s="94"/>
      <c r="JQ241" s="94"/>
      <c r="JR241" s="94"/>
      <c r="JS241" s="94"/>
      <c r="JT241" s="94"/>
      <c r="JU241" s="94"/>
      <c r="JV241" s="94"/>
      <c r="JW241" s="94"/>
      <c r="JX241" s="94"/>
      <c r="JY241" s="94"/>
      <c r="JZ241" s="94"/>
      <c r="KA241" s="94"/>
      <c r="KH241" s="103">
        <v>12</v>
      </c>
      <c r="KI241" s="100">
        <f t="shared" si="1372"/>
        <v>91.795677580381351</v>
      </c>
      <c r="KJ241" s="100">
        <f t="shared" ref="KJ241:KX241" si="1433">20*LOG10(KJ150)</f>
        <v>92.844918660621815</v>
      </c>
      <c r="KK241" s="100">
        <f t="shared" si="1433"/>
        <v>99.06323983771901</v>
      </c>
      <c r="KL241" s="100">
        <f t="shared" si="1433"/>
        <v>84.323219840193985</v>
      </c>
      <c r="KM241" s="100">
        <f t="shared" si="1433"/>
        <v>98.219823345973424</v>
      </c>
      <c r="KN241" s="100">
        <f t="shared" si="1433"/>
        <v>91.895614195516671</v>
      </c>
      <c r="KO241" s="100">
        <f t="shared" si="1433"/>
        <v>95.296848745772493</v>
      </c>
      <c r="KP241" s="100">
        <f t="shared" si="1433"/>
        <v>99.43656387569861</v>
      </c>
      <c r="KQ241" s="100">
        <f t="shared" si="1433"/>
        <v>97.963133532965884</v>
      </c>
      <c r="KR241" s="100">
        <f t="shared" si="1433"/>
        <v>93.795203410340321</v>
      </c>
      <c r="KS241" s="100">
        <f t="shared" si="1433"/>
        <v>97.461030238572604</v>
      </c>
      <c r="KT241" s="100">
        <f t="shared" si="1433"/>
        <v>100.19040454899593</v>
      </c>
      <c r="KU241" s="100">
        <f t="shared" si="1433"/>
        <v>100.20705735503419</v>
      </c>
      <c r="KV241" s="100">
        <f t="shared" si="1433"/>
        <v>98.872127949606181</v>
      </c>
      <c r="KW241" s="100">
        <f t="shared" si="1433"/>
        <v>96.905662564785047</v>
      </c>
      <c r="KX241" s="100">
        <f t="shared" si="1433"/>
        <v>94.679232331149578</v>
      </c>
      <c r="KY241" s="100">
        <f t="shared" ref="KY241:MJ241" si="1434">20*LOG10(KY150)</f>
        <v>95.840625845871273</v>
      </c>
      <c r="KZ241" s="100">
        <f t="shared" si="1434"/>
        <v>96.355295181981759</v>
      </c>
      <c r="LA241" s="100">
        <f t="shared" si="1434"/>
        <v>96.355295181981759</v>
      </c>
      <c r="LB241" s="100">
        <f t="shared" si="1434"/>
        <v>99.831342128193342</v>
      </c>
      <c r="LC241" s="100">
        <f t="shared" si="1434"/>
        <v>100.88364661268862</v>
      </c>
      <c r="LD241" s="100">
        <f t="shared" si="1434"/>
        <v>101.57031117135375</v>
      </c>
      <c r="LE241" s="100">
        <f t="shared" si="1434"/>
        <v>101.9686142736907</v>
      </c>
      <c r="LF241" s="100">
        <f t="shared" si="1434"/>
        <v>102.13651260928191</v>
      </c>
      <c r="LG241" s="100">
        <f t="shared" si="1434"/>
        <v>102.11674041907034</v>
      </c>
      <c r="LH241" s="100">
        <f t="shared" si="1434"/>
        <v>101.94138387521875</v>
      </c>
      <c r="LI241" s="100">
        <f t="shared" si="1434"/>
        <v>101.63540480403476</v>
      </c>
      <c r="LJ241" s="100">
        <f t="shared" si="1434"/>
        <v>101.21930395878431</v>
      </c>
      <c r="LK241" s="100">
        <f t="shared" si="1434"/>
        <v>100.71129951493504</v>
      </c>
      <c r="LL241" s="100">
        <f t="shared" si="1434"/>
        <v>100.12933550441562</v>
      </c>
      <c r="LM241" s="100">
        <f t="shared" si="1434"/>
        <v>99.493135553822583</v>
      </c>
      <c r="LN241" s="100">
        <f t="shared" si="1434"/>
        <v>98.826360147422619</v>
      </c>
      <c r="LO241" s="100">
        <f t="shared" si="1434"/>
        <v>98.158620049199953</v>
      </c>
      <c r="LP241" s="100">
        <f t="shared" si="1434"/>
        <v>97.526556142126026</v>
      </c>
      <c r="LQ241" s="100">
        <f t="shared" si="1434"/>
        <v>96.972524676968263</v>
      </c>
      <c r="LR241" s="100">
        <f t="shared" si="1434"/>
        <v>96.5392852055693</v>
      </c>
      <c r="LS241" s="100">
        <f t="shared" si="1434"/>
        <v>98.420096002055786</v>
      </c>
      <c r="LT241" s="100">
        <f t="shared" si="1434"/>
        <v>102.54425175824899</v>
      </c>
      <c r="LU241" s="100">
        <f t="shared" si="1434"/>
        <v>104.08566003860699</v>
      </c>
      <c r="LV241" s="100">
        <f t="shared" si="1434"/>
        <v>105.23985001706893</v>
      </c>
      <c r="LW241" s="100">
        <f t="shared" si="1434"/>
        <v>106.06485849362981</v>
      </c>
      <c r="LX241" s="100">
        <f t="shared" si="1434"/>
        <v>106.61325330007264</v>
      </c>
      <c r="LY241" s="100">
        <f t="shared" si="1434"/>
        <v>106.92660811565037</v>
      </c>
      <c r="LZ241" s="100">
        <f t="shared" si="1434"/>
        <v>107.03688731410838</v>
      </c>
      <c r="MA241" s="100">
        <f t="shared" si="1434"/>
        <v>106.96865794942286</v>
      </c>
      <c r="MB241" s="100">
        <f t="shared" si="1434"/>
        <v>106.74094821172099</v>
      </c>
      <c r="MC241" s="100">
        <f t="shared" si="1434"/>
        <v>106.36865423290318</v>
      </c>
      <c r="MD241" s="100">
        <f t="shared" si="1434"/>
        <v>105.86360926478872</v>
      </c>
      <c r="ME241" s="100">
        <f t="shared" si="1434"/>
        <v>105.23545177959366</v>
      </c>
      <c r="MF241" s="100">
        <f t="shared" si="1434"/>
        <v>104.49242362427393</v>
      </c>
      <c r="MG241" s="100">
        <f t="shared" si="1434"/>
        <v>103.64223531734852</v>
      </c>
      <c r="MH241" s="100">
        <f t="shared" si="1434"/>
        <v>102.69316248665355</v>
      </c>
      <c r="MI241" s="100">
        <f t="shared" si="1434"/>
        <v>101.65558295028347</v>
      </c>
      <c r="MJ241" s="100">
        <f t="shared" si="1434"/>
        <v>100.54420294876957</v>
      </c>
      <c r="MK241" s="100"/>
      <c r="ML241" s="100"/>
      <c r="MM241" s="100"/>
      <c r="MN241" s="100"/>
      <c r="MO241" s="100"/>
      <c r="MP241" s="100"/>
      <c r="MQ241" s="100"/>
      <c r="MR241" s="100"/>
      <c r="MS241" s="100"/>
      <c r="MT241" s="100"/>
      <c r="MU241" s="100"/>
      <c r="MV241" s="100"/>
      <c r="MW241" s="100"/>
      <c r="MX241" s="100"/>
      <c r="MY241" s="100"/>
      <c r="MZ241" s="100"/>
      <c r="NA241" s="100"/>
      <c r="NB241" s="100"/>
      <c r="NC241" s="100"/>
      <c r="ND241" s="100"/>
      <c r="NE241" s="100"/>
      <c r="NF241" s="100"/>
      <c r="NG241" s="100"/>
      <c r="NH241" s="100"/>
      <c r="NI241" s="100"/>
      <c r="NJ241" s="103"/>
      <c r="NK241" s="103"/>
      <c r="NL241" s="103"/>
      <c r="NM241" s="103"/>
      <c r="NN241" s="103"/>
      <c r="NO241" s="103"/>
      <c r="NP241" s="103"/>
      <c r="NQ241" s="103"/>
    </row>
    <row r="242" spans="1:382" x14ac:dyDescent="0.2">
      <c r="A242" s="92"/>
      <c r="B242" s="92"/>
      <c r="C242" s="101">
        <v>13</v>
      </c>
      <c r="D242" s="98">
        <f t="shared" ref="D242:AI242" si="1435">20*LOG10(D151)</f>
        <v>102.76519058869269</v>
      </c>
      <c r="E242" s="98">
        <f t="shared" si="1435"/>
        <v>108.96891314708543</v>
      </c>
      <c r="F242" s="98">
        <f t="shared" si="1435"/>
        <v>110.50364793071441</v>
      </c>
      <c r="G242" s="98">
        <f t="shared" si="1435"/>
        <v>110.21741473397628</v>
      </c>
      <c r="H242" s="98">
        <f t="shared" si="1435"/>
        <v>107.94736782871405</v>
      </c>
      <c r="I242" s="98">
        <f t="shared" si="1435"/>
        <v>105.05299105849103</v>
      </c>
      <c r="J242" s="98">
        <f t="shared" si="1435"/>
        <v>101.67988161442923</v>
      </c>
      <c r="K242" s="98">
        <f t="shared" si="1435"/>
        <v>101.53678521274843</v>
      </c>
      <c r="L242" s="98">
        <f t="shared" si="1435"/>
        <v>104.02653907266861</v>
      </c>
      <c r="M242" s="98">
        <f t="shared" si="1435"/>
        <v>106.16016510436864</v>
      </c>
      <c r="N242" s="98">
        <f t="shared" si="1435"/>
        <v>107.66852413288692</v>
      </c>
      <c r="O242" s="98">
        <f t="shared" si="1435"/>
        <v>108.71706968091263</v>
      </c>
      <c r="P242" s="98">
        <f t="shared" si="1435"/>
        <v>109.44768099283323</v>
      </c>
      <c r="Q242" s="98">
        <f t="shared" si="1435"/>
        <v>109.95512115543846</v>
      </c>
      <c r="R242" s="98">
        <f t="shared" si="1435"/>
        <v>110.30203462823266</v>
      </c>
      <c r="S242" s="98">
        <f t="shared" si="1435"/>
        <v>110.53086372954552</v>
      </c>
      <c r="T242" s="98">
        <f t="shared" si="1435"/>
        <v>110.67119323535968</v>
      </c>
      <c r="U242" s="98">
        <f t="shared" si="1435"/>
        <v>110.74418720771264</v>
      </c>
      <c r="V242" s="98">
        <f t="shared" si="1435"/>
        <v>110.74418720771264</v>
      </c>
      <c r="W242" s="98">
        <f t="shared" si="1435"/>
        <v>110.81860298182207</v>
      </c>
      <c r="X242" s="98">
        <f t="shared" si="1435"/>
        <v>110.81215751695325</v>
      </c>
      <c r="Y242" s="98">
        <f t="shared" si="1435"/>
        <v>110.7833736156052</v>
      </c>
      <c r="Z242" s="98">
        <f t="shared" si="1435"/>
        <v>110.73612109446327</v>
      </c>
      <c r="AA242" s="98">
        <f t="shared" si="1435"/>
        <v>110.67355864568371</v>
      </c>
      <c r="AB242" s="98">
        <f t="shared" si="1435"/>
        <v>110.5982827416085</v>
      </c>
      <c r="AC242" s="98">
        <f t="shared" si="1435"/>
        <v>110.51244111891123</v>
      </c>
      <c r="AD242" s="98">
        <f t="shared" si="1435"/>
        <v>110.41782028198512</v>
      </c>
      <c r="AE242" s="98">
        <f t="shared" si="1435"/>
        <v>110.31591368858147</v>
      </c>
      <c r="AF242" s="98">
        <f t="shared" si="1435"/>
        <v>110.20797539308677</v>
      </c>
      <c r="AG242" s="98">
        <f t="shared" si="1435"/>
        <v>110.09506261820817</v>
      </c>
      <c r="AH242" s="98">
        <f t="shared" si="1435"/>
        <v>109.97806981019397</v>
      </c>
      <c r="AI242" s="98">
        <f t="shared" si="1435"/>
        <v>109.85775608091215</v>
      </c>
      <c r="AJ242" s="98">
        <f t="shared" ref="AJ242:BE242" si="1436">20*LOG10(AJ151)</f>
        <v>109.73476747001108</v>
      </c>
      <c r="AK242" s="98">
        <f t="shared" si="1436"/>
        <v>109.60965511720694</v>
      </c>
      <c r="AL242" s="98">
        <f t="shared" si="1436"/>
        <v>109.48289018141288</v>
      </c>
      <c r="AM242" s="98">
        <f t="shared" si="1436"/>
        <v>109.35487615446129</v>
      </c>
      <c r="AN242" s="98">
        <f t="shared" si="1436"/>
        <v>109.66713265588368</v>
      </c>
      <c r="AO242" s="98">
        <f t="shared" si="1436"/>
        <v>109.63029807373069</v>
      </c>
      <c r="AP242" s="98">
        <f t="shared" si="1436"/>
        <v>109.57869855548564</v>
      </c>
      <c r="AQ242" s="98">
        <f t="shared" si="1436"/>
        <v>109.50799773585656</v>
      </c>
      <c r="AR242" s="98">
        <f t="shared" si="1436"/>
        <v>109.4201362573946</v>
      </c>
      <c r="AS242" s="98">
        <f t="shared" si="1436"/>
        <v>109.31683837773762</v>
      </c>
      <c r="AT242" s="98">
        <f t="shared" si="1436"/>
        <v>109.19964089615507</v>
      </c>
      <c r="AU242" s="98">
        <f t="shared" si="1436"/>
        <v>109.06991739944755</v>
      </c>
      <c r="AV242" s="98">
        <f t="shared" si="1436"/>
        <v>108.92889872761313</v>
      </c>
      <c r="AW242" s="98">
        <f t="shared" si="1436"/>
        <v>108.7776903595099</v>
      </c>
      <c r="AX242" s="98">
        <f t="shared" si="1436"/>
        <v>108.61728726857906</v>
      </c>
      <c r="AY242" s="98">
        <f t="shared" si="1436"/>
        <v>108.44858668481061</v>
      </c>
      <c r="AZ242" s="98">
        <f t="shared" si="1436"/>
        <v>108.27239911188597</v>
      </c>
      <c r="BA242" s="98">
        <f t="shared" si="1436"/>
        <v>108.08945788092939</v>
      </c>
      <c r="BB242" s="98">
        <f t="shared" si="1436"/>
        <v>107.90042746961278</v>
      </c>
      <c r="BC242" s="98">
        <f t="shared" si="1436"/>
        <v>107.70591077386638</v>
      </c>
      <c r="BD242" s="98">
        <f t="shared" si="1436"/>
        <v>107.50645548651579</v>
      </c>
      <c r="BE242" s="98">
        <f t="shared" si="1436"/>
        <v>107.30255971082683</v>
      </c>
      <c r="BF242" s="98"/>
      <c r="BG242" s="98"/>
      <c r="BH242" s="98"/>
      <c r="BI242" s="98"/>
      <c r="BJ242" s="98"/>
      <c r="BK242" s="98"/>
      <c r="BL242" s="98"/>
      <c r="BM242" s="98"/>
      <c r="BN242" s="98"/>
      <c r="BO242" s="98"/>
      <c r="BP242" s="98"/>
      <c r="BQ242" s="98"/>
      <c r="BR242" s="98"/>
      <c r="BS242" s="98"/>
      <c r="BT242" s="98"/>
      <c r="BU242" s="98"/>
      <c r="BV242" s="98"/>
      <c r="BW242" s="98"/>
      <c r="BX242" s="98"/>
      <c r="BY242" s="98"/>
      <c r="BZ242" s="98"/>
      <c r="CA242" s="98"/>
      <c r="CB242" s="98"/>
      <c r="CC242" s="101"/>
      <c r="CD242" s="101"/>
      <c r="CE242" s="101"/>
      <c r="CF242" s="101"/>
      <c r="CG242" s="101" t="s">
        <v>25</v>
      </c>
      <c r="CH242" s="101" t="s">
        <v>33</v>
      </c>
      <c r="CI242" s="101" t="s">
        <v>34</v>
      </c>
      <c r="CJ242" s="101" t="s">
        <v>35</v>
      </c>
      <c r="CK242" s="101" t="s">
        <v>36</v>
      </c>
      <c r="CL242" s="92"/>
      <c r="CM242" s="92"/>
      <c r="CN242" s="92"/>
      <c r="CO242" s="92"/>
      <c r="CP242" s="92"/>
      <c r="CQ242" s="92"/>
      <c r="CR242" s="92"/>
      <c r="CS242" s="92"/>
      <c r="CT242" s="92"/>
      <c r="CU242" s="92"/>
      <c r="CV242" s="92"/>
      <c r="CW242" s="92"/>
      <c r="CX242" s="92"/>
      <c r="CY242" s="92"/>
      <c r="CZ242" s="92"/>
      <c r="DA242" s="92"/>
      <c r="DB242" s="92"/>
      <c r="DC242" s="92"/>
      <c r="DD242" s="92"/>
      <c r="DE242" s="92"/>
      <c r="DF242" s="92"/>
      <c r="DG242" s="92"/>
      <c r="DH242" s="92"/>
      <c r="DI242" s="92"/>
      <c r="DJ242" s="92"/>
      <c r="DK242" s="92"/>
      <c r="DL242" s="92"/>
      <c r="DM242" s="92"/>
      <c r="DN242" s="92"/>
      <c r="DO242" s="92"/>
      <c r="DP242" s="92"/>
      <c r="DQ242" s="92"/>
      <c r="DR242" s="92"/>
      <c r="DS242" s="92"/>
      <c r="DT242" s="92"/>
      <c r="DU242" s="92"/>
      <c r="DV242" s="92"/>
      <c r="DW242" s="92"/>
      <c r="DX242" s="92"/>
      <c r="DY242" s="92"/>
      <c r="DZ242" s="92"/>
      <c r="EA242" s="92"/>
      <c r="EB242" s="92"/>
      <c r="EC242" s="92"/>
      <c r="ED242" s="92"/>
      <c r="EE242" s="92"/>
      <c r="EF242" s="92"/>
      <c r="EG242" s="92"/>
      <c r="EH242" s="92"/>
      <c r="EI242" s="92"/>
      <c r="EJ242" s="92"/>
      <c r="EK242" s="92"/>
      <c r="EL242" s="92"/>
      <c r="EM242" s="92"/>
      <c r="EN242" s="92"/>
      <c r="EO242" s="92"/>
      <c r="EP242" s="92"/>
      <c r="EU242" s="94"/>
      <c r="EV242" s="94"/>
      <c r="EW242" s="94"/>
      <c r="EX242" s="102">
        <v>13</v>
      </c>
      <c r="EY242" s="99">
        <f t="shared" si="1369"/>
        <v>102.08193157625139</v>
      </c>
      <c r="EZ242" s="99">
        <f t="shared" ref="EZ242:FN242" si="1437">20*LOG10(EZ151)</f>
        <v>102.73415583453652</v>
      </c>
      <c r="FA242" s="99">
        <f t="shared" si="1437"/>
        <v>96.853825740297879</v>
      </c>
      <c r="FB242" s="99">
        <f t="shared" si="1437"/>
        <v>104.1170775824064</v>
      </c>
      <c r="FC242" s="99">
        <f t="shared" si="1437"/>
        <v>104.77341924878087</v>
      </c>
      <c r="FD242" s="99">
        <f t="shared" si="1437"/>
        <v>101.67536692721421</v>
      </c>
      <c r="FE242" s="99">
        <f t="shared" si="1437"/>
        <v>98.835254201086371</v>
      </c>
      <c r="FF242" s="99">
        <f t="shared" si="1437"/>
        <v>102.26412382459472</v>
      </c>
      <c r="FG242" s="99">
        <f t="shared" si="1437"/>
        <v>105.46489580825437</v>
      </c>
      <c r="FH242" s="99">
        <f t="shared" si="1437"/>
        <v>106.97920930470713</v>
      </c>
      <c r="FI242" s="99">
        <f t="shared" si="1437"/>
        <v>107.65348057961809</v>
      </c>
      <c r="FJ242" s="99">
        <f t="shared" si="1437"/>
        <v>107.52125801635145</v>
      </c>
      <c r="FK242" s="99">
        <f t="shared" si="1437"/>
        <v>106.9273245594713</v>
      </c>
      <c r="FL242" s="99">
        <f t="shared" si="1437"/>
        <v>105.99240508166814</v>
      </c>
      <c r="FM242" s="99">
        <f t="shared" si="1437"/>
        <v>104.94724502514089</v>
      </c>
      <c r="FN242" s="99">
        <f t="shared" si="1437"/>
        <v>103.8063160732584</v>
      </c>
      <c r="FO242" s="99">
        <f t="shared" ref="FO242:GZ242" si="1438">20*LOG10(FO151)</f>
        <v>102.55309023045425</v>
      </c>
      <c r="FP242" s="99">
        <f t="shared" si="1438"/>
        <v>101.89984078215534</v>
      </c>
      <c r="FQ242" s="99">
        <f t="shared" si="1438"/>
        <v>101.89984078215534</v>
      </c>
      <c r="FR242" s="99">
        <f t="shared" si="1438"/>
        <v>101.92723767247047</v>
      </c>
      <c r="FS242" s="99">
        <f t="shared" si="1438"/>
        <v>102.35995039367177</v>
      </c>
      <c r="FT242" s="99">
        <f t="shared" si="1438"/>
        <v>102.91390006110791</v>
      </c>
      <c r="FU242" s="99">
        <f t="shared" si="1438"/>
        <v>103.49878935751039</v>
      </c>
      <c r="FV242" s="99">
        <f t="shared" si="1438"/>
        <v>104.06213715900428</v>
      </c>
      <c r="FW242" s="99">
        <f t="shared" si="1438"/>
        <v>104.57870660299827</v>
      </c>
      <c r="FX242" s="99">
        <f t="shared" si="1438"/>
        <v>105.03922209115424</v>
      </c>
      <c r="FY242" s="99">
        <f t="shared" si="1438"/>
        <v>105.44273437823534</v>
      </c>
      <c r="FZ242" s="99">
        <f t="shared" si="1438"/>
        <v>105.79223583439511</v>
      </c>
      <c r="GA242" s="99">
        <f t="shared" si="1438"/>
        <v>106.09233281762906</v>
      </c>
      <c r="GB242" s="99">
        <f t="shared" si="1438"/>
        <v>106.34807093645225</v>
      </c>
      <c r="GC242" s="99">
        <f t="shared" si="1438"/>
        <v>106.56437277662691</v>
      </c>
      <c r="GD242" s="99">
        <f t="shared" si="1438"/>
        <v>106.74579186809389</v>
      </c>
      <c r="GE242" s="99">
        <f t="shared" si="1438"/>
        <v>106.89642619728873</v>
      </c>
      <c r="GF242" s="99">
        <f t="shared" si="1438"/>
        <v>107.01990965297952</v>
      </c>
      <c r="GG242" s="99">
        <f t="shared" si="1438"/>
        <v>107.11943929160783</v>
      </c>
      <c r="GH242" s="99">
        <f t="shared" si="1438"/>
        <v>107.19781693800181</v>
      </c>
      <c r="GI242" s="99">
        <f t="shared" si="1438"/>
        <v>108.46924089937301</v>
      </c>
      <c r="GJ242" s="99">
        <f t="shared" si="1438"/>
        <v>109.20345031487022</v>
      </c>
      <c r="GK242" s="99">
        <f t="shared" si="1438"/>
        <v>109.41939380690975</v>
      </c>
      <c r="GL242" s="99">
        <f t="shared" si="1438"/>
        <v>109.55093890361825</v>
      </c>
      <c r="GM242" s="99">
        <f t="shared" si="1438"/>
        <v>109.6077851346739</v>
      </c>
      <c r="GN242" s="99">
        <f t="shared" si="1438"/>
        <v>109.59805869781366</v>
      </c>
      <c r="GO242" s="99">
        <f t="shared" si="1438"/>
        <v>109.52861644592802</v>
      </c>
      <c r="GP242" s="99">
        <f t="shared" si="1438"/>
        <v>109.40528112586878</v>
      </c>
      <c r="GQ242" s="99">
        <f t="shared" si="1438"/>
        <v>109.23302428534461</v>
      </c>
      <c r="GR242" s="99">
        <f t="shared" si="1438"/>
        <v>109.01610953585947</v>
      </c>
      <c r="GS242" s="99">
        <f t="shared" si="1438"/>
        <v>108.75820570540776</v>
      </c>
      <c r="GT242" s="99">
        <f t="shared" si="1438"/>
        <v>108.46247697866221</v>
      </c>
      <c r="GU242" s="99">
        <f t="shared" si="1438"/>
        <v>108.13165530951576</v>
      </c>
      <c r="GV242" s="99">
        <f t="shared" si="1438"/>
        <v>107.7680990621881</v>
      </c>
      <c r="GW242" s="99">
        <f t="shared" si="1438"/>
        <v>107.37384086912846</v>
      </c>
      <c r="GX242" s="99">
        <f t="shared" si="1438"/>
        <v>106.95062699046088</v>
      </c>
      <c r="GY242" s="99">
        <f t="shared" si="1438"/>
        <v>106.49994995050213</v>
      </c>
      <c r="GZ242" s="99">
        <f t="shared" si="1438"/>
        <v>106.02307586228405</v>
      </c>
      <c r="HA242" s="99"/>
      <c r="HB242" s="99"/>
      <c r="HC242" s="99"/>
      <c r="HD242" s="99"/>
      <c r="HE242" s="99"/>
      <c r="HF242" s="99"/>
      <c r="HG242" s="99"/>
      <c r="HH242" s="99"/>
      <c r="HI242" s="99"/>
      <c r="HJ242" s="99"/>
      <c r="HK242" s="99"/>
      <c r="HL242" s="99"/>
      <c r="HM242" s="99"/>
      <c r="HN242" s="99"/>
      <c r="HO242" s="99"/>
      <c r="HP242" s="99"/>
      <c r="HQ242" s="99"/>
      <c r="HR242" s="99"/>
      <c r="HS242" s="99"/>
      <c r="HT242" s="99"/>
      <c r="HU242" s="99"/>
      <c r="HV242" s="99"/>
      <c r="HW242" s="99"/>
      <c r="HX242" s="99"/>
      <c r="HY242" s="99"/>
      <c r="HZ242" s="102"/>
      <c r="IA242" s="102"/>
      <c r="IB242" s="102"/>
      <c r="IC242" s="102"/>
      <c r="ID242" s="102"/>
      <c r="IE242" s="102"/>
      <c r="IF242" s="102"/>
      <c r="IG242" s="102"/>
      <c r="IH242" s="102"/>
      <c r="II242" s="94"/>
      <c r="IJ242" s="94"/>
      <c r="IK242" s="94"/>
      <c r="IL242" s="94"/>
      <c r="IM242" s="94"/>
      <c r="IN242" s="94"/>
      <c r="IO242" s="94"/>
      <c r="IP242" s="94"/>
      <c r="IQ242" s="94"/>
      <c r="IR242" s="94"/>
      <c r="IS242" s="94"/>
      <c r="IT242" s="94"/>
      <c r="IU242" s="94"/>
      <c r="IV242" s="94"/>
      <c r="IW242" s="94"/>
      <c r="IX242" s="94"/>
      <c r="IY242" s="94"/>
      <c r="IZ242" s="94"/>
      <c r="JA242" s="94"/>
      <c r="JB242" s="94"/>
      <c r="JC242" s="94"/>
      <c r="JD242" s="94"/>
      <c r="JE242" s="94"/>
      <c r="JF242" s="94"/>
      <c r="JG242" s="94"/>
      <c r="JH242" s="94"/>
      <c r="JI242" s="94"/>
      <c r="JJ242" s="94"/>
      <c r="JK242" s="94"/>
      <c r="JL242" s="94"/>
      <c r="JM242" s="94"/>
      <c r="JN242" s="94"/>
      <c r="JO242" s="94"/>
      <c r="JP242" s="94"/>
      <c r="JQ242" s="94"/>
      <c r="JR242" s="94"/>
      <c r="JS242" s="94"/>
      <c r="JT242" s="94"/>
      <c r="JU242" s="94"/>
      <c r="JV242" s="94"/>
      <c r="JW242" s="94"/>
      <c r="JX242" s="94"/>
      <c r="JY242" s="94"/>
      <c r="JZ242" s="94"/>
      <c r="KA242" s="94"/>
      <c r="KH242" s="103">
        <v>13</v>
      </c>
      <c r="KI242" s="100">
        <f t="shared" si="1372"/>
        <v>91.634739428390645</v>
      </c>
      <c r="KJ242" s="100">
        <f t="shared" ref="KJ242:KX242" si="1439">20*LOG10(KJ151)</f>
        <v>96.175641680896021</v>
      </c>
      <c r="KK242" s="100">
        <f t="shared" si="1439"/>
        <v>92.138929570214216</v>
      </c>
      <c r="KL242" s="100">
        <f t="shared" si="1439"/>
        <v>97.609906963536432</v>
      </c>
      <c r="KM242" s="100">
        <f t="shared" si="1439"/>
        <v>95.943180393128969</v>
      </c>
      <c r="KN242" s="100">
        <f t="shared" si="1439"/>
        <v>97.447761051660123</v>
      </c>
      <c r="KO242" s="100">
        <f t="shared" si="1439"/>
        <v>91.297441534010147</v>
      </c>
      <c r="KP242" s="100">
        <f t="shared" si="1439"/>
        <v>100.03031127427437</v>
      </c>
      <c r="KQ242" s="100">
        <f t="shared" si="1439"/>
        <v>100.86585730772916</v>
      </c>
      <c r="KR242" s="100">
        <f t="shared" si="1439"/>
        <v>96.435980060218782</v>
      </c>
      <c r="KS242" s="100">
        <f t="shared" si="1439"/>
        <v>95.538081819361409</v>
      </c>
      <c r="KT242" s="100">
        <f t="shared" si="1439"/>
        <v>99.648350707561377</v>
      </c>
      <c r="KU242" s="100">
        <f t="shared" si="1439"/>
        <v>100.93462668376719</v>
      </c>
      <c r="KV242" s="100">
        <f t="shared" si="1439"/>
        <v>100.8656542654431</v>
      </c>
      <c r="KW242" s="100">
        <f t="shared" si="1439"/>
        <v>99.718174932575479</v>
      </c>
      <c r="KX242" s="100">
        <f t="shared" si="1439"/>
        <v>98.185307097405698</v>
      </c>
      <c r="KY242" s="100">
        <f t="shared" ref="KY242:MJ242" si="1440">20*LOG10(KY151)</f>
        <v>97.781100245437159</v>
      </c>
      <c r="KZ242" s="100">
        <f t="shared" si="1440"/>
        <v>97.343833784333782</v>
      </c>
      <c r="LA242" s="100">
        <f t="shared" si="1440"/>
        <v>97.343833784333782</v>
      </c>
      <c r="LB242" s="100">
        <f t="shared" si="1440"/>
        <v>100.47255555445354</v>
      </c>
      <c r="LC242" s="100">
        <f t="shared" si="1440"/>
        <v>101.68303713284396</v>
      </c>
      <c r="LD242" s="100">
        <f t="shared" si="1440"/>
        <v>102.53948236892775</v>
      </c>
      <c r="LE242" s="100">
        <f t="shared" si="1440"/>
        <v>103.09491560806387</v>
      </c>
      <c r="LF242" s="100">
        <f t="shared" si="1440"/>
        <v>103.40417382949022</v>
      </c>
      <c r="LG242" s="100">
        <f t="shared" si="1440"/>
        <v>103.51244073724425</v>
      </c>
      <c r="LH242" s="100">
        <f t="shared" si="1440"/>
        <v>103.45545099387672</v>
      </c>
      <c r="LI242" s="100">
        <f t="shared" si="1440"/>
        <v>103.26178274389248</v>
      </c>
      <c r="LJ242" s="100">
        <f t="shared" si="1440"/>
        <v>102.95516497814626</v>
      </c>
      <c r="LK242" s="100">
        <f t="shared" si="1440"/>
        <v>102.55648367596106</v>
      </c>
      <c r="LL242" s="100">
        <f t="shared" si="1440"/>
        <v>102.08554545835409</v>
      </c>
      <c r="LM242" s="100">
        <f t="shared" si="1440"/>
        <v>101.56268103941485</v>
      </c>
      <c r="LN242" s="100">
        <f t="shared" si="1440"/>
        <v>101.01017436657573</v>
      </c>
      <c r="LO242" s="100">
        <f t="shared" si="1440"/>
        <v>100.45332433718323</v>
      </c>
      <c r="LP242" s="100">
        <f t="shared" si="1440"/>
        <v>99.920704359636659</v>
      </c>
      <c r="LQ242" s="100">
        <f t="shared" si="1440"/>
        <v>99.442989690370808</v>
      </c>
      <c r="LR242" s="100">
        <f t="shared" si="1440"/>
        <v>99.049844579499819</v>
      </c>
      <c r="LS242" s="100">
        <f t="shared" si="1440"/>
        <v>100.37235043287437</v>
      </c>
      <c r="LT242" s="100">
        <f t="shared" si="1440"/>
        <v>103.84594458209895</v>
      </c>
      <c r="LU242" s="100">
        <f t="shared" si="1440"/>
        <v>105.21098197132788</v>
      </c>
      <c r="LV242" s="100">
        <f t="shared" si="1440"/>
        <v>106.21356438022011</v>
      </c>
      <c r="LW242" s="100">
        <f t="shared" si="1440"/>
        <v>106.88952831375087</v>
      </c>
      <c r="LX242" s="100">
        <f t="shared" si="1440"/>
        <v>107.28189519298613</v>
      </c>
      <c r="LY242" s="100">
        <f t="shared" si="1440"/>
        <v>107.42813147587256</v>
      </c>
      <c r="LZ242" s="100">
        <f t="shared" si="1440"/>
        <v>107.35860788539455</v>
      </c>
      <c r="MA242" s="100">
        <f t="shared" si="1440"/>
        <v>107.09771309119154</v>
      </c>
      <c r="MB242" s="100">
        <f t="shared" si="1440"/>
        <v>106.66543764122609</v>
      </c>
      <c r="MC242" s="100">
        <f t="shared" si="1440"/>
        <v>106.07897992134617</v>
      </c>
      <c r="MD242" s="100">
        <f t="shared" si="1440"/>
        <v>105.35441230598454</v>
      </c>
      <c r="ME242" s="100">
        <f t="shared" si="1440"/>
        <v>104.50859310326766</v>
      </c>
      <c r="MF242" s="100">
        <f t="shared" si="1440"/>
        <v>103.56154071542718</v>
      </c>
      <c r="MG242" s="100">
        <f t="shared" si="1440"/>
        <v>102.53938556339421</v>
      </c>
      <c r="MH242" s="100">
        <f t="shared" si="1440"/>
        <v>101.47761176165591</v>
      </c>
      <c r="MI242" s="100">
        <f t="shared" si="1440"/>
        <v>100.42332148340788</v>
      </c>
      <c r="MJ242" s="100">
        <f t="shared" si="1440"/>
        <v>99.433711934073173</v>
      </c>
      <c r="MK242" s="100"/>
      <c r="ML242" s="100"/>
      <c r="MM242" s="100"/>
      <c r="MN242" s="100"/>
      <c r="MO242" s="100"/>
      <c r="MP242" s="100"/>
      <c r="MQ242" s="100"/>
      <c r="MR242" s="100"/>
      <c r="MS242" s="100"/>
      <c r="MT242" s="100"/>
      <c r="MU242" s="100"/>
      <c r="MV242" s="100"/>
      <c r="MW242" s="100"/>
      <c r="MX242" s="100"/>
      <c r="MY242" s="100"/>
      <c r="MZ242" s="100"/>
      <c r="NA242" s="100"/>
      <c r="NB242" s="100"/>
      <c r="NC242" s="100"/>
      <c r="ND242" s="100"/>
      <c r="NE242" s="100"/>
      <c r="NF242" s="100"/>
      <c r="NG242" s="100"/>
      <c r="NH242" s="100"/>
      <c r="NI242" s="100"/>
      <c r="NJ242" s="103"/>
      <c r="NK242" s="103"/>
      <c r="NL242" s="103"/>
      <c r="NM242" s="103"/>
      <c r="NN242" s="103"/>
      <c r="NO242" s="103"/>
      <c r="NP242" s="103"/>
      <c r="NQ242" s="103"/>
      <c r="NR242" s="103"/>
    </row>
    <row r="243" spans="1:382" x14ac:dyDescent="0.2">
      <c r="A243" s="92"/>
      <c r="B243" s="92"/>
      <c r="C243" s="101">
        <v>14</v>
      </c>
      <c r="D243" s="98">
        <f t="shared" ref="D243:AI243" si="1441">20*LOG10(D152)</f>
        <v>106.972481928462</v>
      </c>
      <c r="E243" s="98">
        <f t="shared" si="1441"/>
        <v>107.94535772459821</v>
      </c>
      <c r="F243" s="98">
        <f t="shared" si="1441"/>
        <v>110.79560298600242</v>
      </c>
      <c r="G243" s="98">
        <f t="shared" si="1441"/>
        <v>111.2801008807343</v>
      </c>
      <c r="H243" s="98">
        <f t="shared" si="1441"/>
        <v>109.81404705156686</v>
      </c>
      <c r="I243" s="98">
        <f t="shared" si="1441"/>
        <v>107.54910668137566</v>
      </c>
      <c r="J243" s="98">
        <f t="shared" si="1441"/>
        <v>104.37823698457238</v>
      </c>
      <c r="K243" s="98">
        <f t="shared" si="1441"/>
        <v>102.75998651089232</v>
      </c>
      <c r="L243" s="98">
        <f t="shared" si="1441"/>
        <v>103.94734986973145</v>
      </c>
      <c r="M243" s="98">
        <f t="shared" si="1441"/>
        <v>105.93691103050445</v>
      </c>
      <c r="N243" s="98">
        <f t="shared" si="1441"/>
        <v>107.5690475512428</v>
      </c>
      <c r="O243" s="98">
        <f t="shared" si="1441"/>
        <v>108.76057769943662</v>
      </c>
      <c r="P243" s="98">
        <f t="shared" si="1441"/>
        <v>109.61176505850993</v>
      </c>
      <c r="Q243" s="98">
        <f t="shared" si="1441"/>
        <v>110.21533630340279</v>
      </c>
      <c r="R243" s="98">
        <f t="shared" si="1441"/>
        <v>110.63833990915407</v>
      </c>
      <c r="S243" s="98">
        <f t="shared" si="1441"/>
        <v>110.9277310521705</v>
      </c>
      <c r="T243" s="98">
        <f t="shared" si="1441"/>
        <v>111.11668667040561</v>
      </c>
      <c r="U243" s="98">
        <f t="shared" si="1441"/>
        <v>111.22907451978816</v>
      </c>
      <c r="V243" s="98">
        <f t="shared" si="1441"/>
        <v>111.22907451978816</v>
      </c>
      <c r="W243" s="98">
        <f t="shared" si="1441"/>
        <v>111.35769720299362</v>
      </c>
      <c r="X243" s="98">
        <f t="shared" si="1441"/>
        <v>111.37229156878435</v>
      </c>
      <c r="Y243" s="98">
        <f t="shared" si="1441"/>
        <v>111.36139945479096</v>
      </c>
      <c r="Z243" s="98">
        <f t="shared" si="1441"/>
        <v>111.32939851244461</v>
      </c>
      <c r="AA243" s="98">
        <f t="shared" si="1441"/>
        <v>111.27985964573016</v>
      </c>
      <c r="AB243" s="98">
        <f t="shared" si="1441"/>
        <v>111.21571657828517</v>
      </c>
      <c r="AC243" s="98">
        <f t="shared" si="1441"/>
        <v>111.13939501965022</v>
      </c>
      <c r="AD243" s="98">
        <f t="shared" si="1441"/>
        <v>111.05291217050448</v>
      </c>
      <c r="AE243" s="98">
        <f t="shared" si="1441"/>
        <v>110.95795417387734</v>
      </c>
      <c r="AF243" s="98">
        <f t="shared" si="1441"/>
        <v>110.85593697384398</v>
      </c>
      <c r="AG243" s="98">
        <f t="shared" si="1441"/>
        <v>110.74805455360567</v>
      </c>
      <c r="AH243" s="98">
        <f t="shared" si="1441"/>
        <v>110.63531747663896</v>
      </c>
      <c r="AI243" s="98">
        <f t="shared" si="1441"/>
        <v>110.51858390743499</v>
      </c>
      <c r="AJ243" s="98">
        <f t="shared" ref="AJ243:BE243" si="1442">20*LOG10(AJ152)</f>
        <v>110.39858474925455</v>
      </c>
      <c r="AK243" s="98">
        <f t="shared" si="1442"/>
        <v>110.27594414285423</v>
      </c>
      <c r="AL243" s="98">
        <f t="shared" si="1442"/>
        <v>110.15119627986701</v>
      </c>
      <c r="AM243" s="98">
        <f t="shared" si="1442"/>
        <v>110.02479926819463</v>
      </c>
      <c r="AN243" s="98">
        <f t="shared" si="1442"/>
        <v>110.3418671640473</v>
      </c>
      <c r="AO243" s="98">
        <f t="shared" si="1442"/>
        <v>110.29809656101497</v>
      </c>
      <c r="AP243" s="98">
        <f t="shared" si="1442"/>
        <v>110.2389573583072</v>
      </c>
      <c r="AQ243" s="98">
        <f t="shared" si="1442"/>
        <v>110.15837678458718</v>
      </c>
      <c r="AR243" s="98">
        <f t="shared" si="1442"/>
        <v>110.05852892345055</v>
      </c>
      <c r="AS243" s="98">
        <f t="shared" si="1442"/>
        <v>109.94134104150483</v>
      </c>
      <c r="AT243" s="98">
        <f t="shared" si="1442"/>
        <v>109.80852729853655</v>
      </c>
      <c r="AU243" s="98">
        <f t="shared" si="1442"/>
        <v>109.66161687549592</v>
      </c>
      <c r="AV243" s="98">
        <f t="shared" si="1442"/>
        <v>109.50197761755061</v>
      </c>
      <c r="AW243" s="98">
        <f t="shared" si="1442"/>
        <v>109.3308360410041</v>
      </c>
      <c r="AX243" s="98">
        <f t="shared" si="1442"/>
        <v>109.14929436742361</v>
      </c>
      <c r="AY243" s="98">
        <f t="shared" si="1442"/>
        <v>108.95834510836852</v>
      </c>
      <c r="AZ243" s="98">
        <f t="shared" si="1442"/>
        <v>108.75888361741892</v>
      </c>
      <c r="BA243" s="98">
        <f t="shared" si="1442"/>
        <v>108.55171894404187</v>
      </c>
      <c r="BB243" s="98">
        <f t="shared" si="1442"/>
        <v>108.337583260014</v>
      </c>
      <c r="BC243" s="98">
        <f t="shared" si="1442"/>
        <v>108.11714007907908</v>
      </c>
      <c r="BD243" s="98">
        <f t="shared" si="1442"/>
        <v>107.89099145098263</v>
      </c>
      <c r="BE243" s="98">
        <f t="shared" si="1442"/>
        <v>107.65968427953948</v>
      </c>
      <c r="BF243" s="98"/>
      <c r="BG243" s="98"/>
      <c r="BH243" s="98"/>
      <c r="BI243" s="98"/>
      <c r="BJ243" s="98"/>
      <c r="BK243" s="98"/>
      <c r="BL243" s="98"/>
      <c r="BM243" s="98"/>
      <c r="BN243" s="98"/>
      <c r="BO243" s="98"/>
      <c r="BP243" s="98"/>
      <c r="BQ243" s="98"/>
      <c r="BR243" s="98"/>
      <c r="BS243" s="98"/>
      <c r="BT243" s="98"/>
      <c r="BU243" s="98"/>
      <c r="BV243" s="98"/>
      <c r="BW243" s="98"/>
      <c r="BX243" s="98"/>
      <c r="BY243" s="98"/>
      <c r="BZ243" s="98"/>
      <c r="CA243" s="98"/>
      <c r="CB243" s="98"/>
      <c r="CC243" s="101"/>
      <c r="CD243" s="101"/>
      <c r="CE243" s="101"/>
      <c r="CF243" s="101"/>
      <c r="CG243" s="101"/>
      <c r="CH243" s="106" t="e">
        <f>SQRT(1 + 1 + 2* COS(CJ243-CK243))</f>
        <v>#REF!</v>
      </c>
      <c r="CI243" s="107" t="e">
        <f>ATAN2(1+COS(CK243),SIN(CK243))</f>
        <v>#REF!</v>
      </c>
      <c r="CJ243" s="92" t="e">
        <f>RADIANS(#REF!)</f>
        <v>#REF!</v>
      </c>
      <c r="CK243" s="92" t="e">
        <f>RADIANS(#REF!)</f>
        <v>#REF!</v>
      </c>
      <c r="CL243" s="92"/>
      <c r="CM243" s="92"/>
      <c r="CN243" s="92"/>
      <c r="CO243" s="92"/>
      <c r="CP243" s="92"/>
      <c r="CQ243" s="92"/>
      <c r="CR243" s="92"/>
      <c r="CS243" s="92"/>
      <c r="CT243" s="92"/>
      <c r="CU243" s="92"/>
      <c r="CV243" s="92"/>
      <c r="CW243" s="92"/>
      <c r="CX243" s="92"/>
      <c r="CY243" s="92"/>
      <c r="CZ243" s="92"/>
      <c r="DA243" s="92"/>
      <c r="DB243" s="92"/>
      <c r="DC243" s="92"/>
      <c r="DD243" s="92"/>
      <c r="DE243" s="92"/>
      <c r="DF243" s="92"/>
      <c r="DG243" s="92"/>
      <c r="DH243" s="92"/>
      <c r="DI243" s="92"/>
      <c r="DJ243" s="92"/>
      <c r="DK243" s="92"/>
      <c r="DL243" s="92"/>
      <c r="DM243" s="92"/>
      <c r="DN243" s="92"/>
      <c r="DO243" s="92"/>
      <c r="DP243" s="92"/>
      <c r="DQ243" s="92"/>
      <c r="DR243" s="92"/>
      <c r="DS243" s="92"/>
      <c r="DT243" s="92"/>
      <c r="DU243" s="92"/>
      <c r="DV243" s="92"/>
      <c r="DW243" s="92"/>
      <c r="DX243" s="92"/>
      <c r="DY243" s="92"/>
      <c r="DZ243" s="92"/>
      <c r="EA243" s="92"/>
      <c r="EB243" s="92"/>
      <c r="EC243" s="92"/>
      <c r="ED243" s="92"/>
      <c r="EE243" s="92"/>
      <c r="EF243" s="92"/>
      <c r="EG243" s="92"/>
      <c r="EH243" s="92"/>
      <c r="EI243" s="92"/>
      <c r="EJ243" s="92"/>
      <c r="EK243" s="92"/>
      <c r="EL243" s="92"/>
      <c r="EM243" s="92"/>
      <c r="EN243" s="92"/>
      <c r="EO243" s="92"/>
      <c r="EP243" s="92"/>
      <c r="EU243" s="94"/>
      <c r="EV243" s="94"/>
      <c r="EW243" s="94"/>
      <c r="EX243" s="102">
        <v>14</v>
      </c>
      <c r="EY243" s="99">
        <f t="shared" si="1369"/>
        <v>101.42817676518341</v>
      </c>
      <c r="EZ243" s="99">
        <f t="shared" ref="EZ243:FN243" si="1443">20*LOG10(EZ152)</f>
        <v>103.68729224178165</v>
      </c>
      <c r="FA243" s="99">
        <f t="shared" si="1443"/>
        <v>99.205083460991148</v>
      </c>
      <c r="FB243" s="99">
        <f t="shared" si="1443"/>
        <v>102.67618173805783</v>
      </c>
      <c r="FC243" s="99">
        <f t="shared" si="1443"/>
        <v>105.70401864801312</v>
      </c>
      <c r="FD243" s="99">
        <f t="shared" si="1443"/>
        <v>104.59135723011386</v>
      </c>
      <c r="FE243" s="99">
        <f t="shared" si="1443"/>
        <v>100.88089498852526</v>
      </c>
      <c r="FF243" s="99">
        <f t="shared" si="1443"/>
        <v>101.31090108892921</v>
      </c>
      <c r="FG243" s="99">
        <f t="shared" si="1443"/>
        <v>105.04447986075559</v>
      </c>
      <c r="FH243" s="99">
        <f t="shared" si="1443"/>
        <v>107.15617636945612</v>
      </c>
      <c r="FI243" s="99">
        <f t="shared" si="1443"/>
        <v>108.26609840363965</v>
      </c>
      <c r="FJ243" s="99">
        <f t="shared" si="1443"/>
        <v>108.43661430847804</v>
      </c>
      <c r="FK243" s="99">
        <f t="shared" si="1443"/>
        <v>108.09002656425889</v>
      </c>
      <c r="FL243" s="99">
        <f t="shared" si="1443"/>
        <v>107.37765380664348</v>
      </c>
      <c r="FM243" s="99">
        <f t="shared" si="1443"/>
        <v>106.53150616270389</v>
      </c>
      <c r="FN243" s="99">
        <f t="shared" si="1443"/>
        <v>105.54440894261089</v>
      </c>
      <c r="FO243" s="99">
        <f t="shared" ref="FO243:GZ243" si="1444">20*LOG10(FO152)</f>
        <v>104.4347497729065</v>
      </c>
      <c r="FP243" s="99">
        <f t="shared" si="1444"/>
        <v>103.77884421287554</v>
      </c>
      <c r="FQ243" s="99">
        <f t="shared" si="1444"/>
        <v>103.77884421287554</v>
      </c>
      <c r="FR243" s="99">
        <f t="shared" si="1444"/>
        <v>103.45676019896148</v>
      </c>
      <c r="FS243" s="99">
        <f t="shared" si="1444"/>
        <v>103.68464195789193</v>
      </c>
      <c r="FT243" s="99">
        <f t="shared" si="1444"/>
        <v>104.07008345592925</v>
      </c>
      <c r="FU243" s="99">
        <f t="shared" si="1444"/>
        <v>104.53129644903089</v>
      </c>
      <c r="FV243" s="99">
        <f t="shared" si="1444"/>
        <v>105.00935400557871</v>
      </c>
      <c r="FW243" s="99">
        <f t="shared" si="1444"/>
        <v>105.46889857014976</v>
      </c>
      <c r="FX243" s="99">
        <f t="shared" si="1444"/>
        <v>105.89176076586133</v>
      </c>
      <c r="FY243" s="99">
        <f t="shared" si="1444"/>
        <v>106.27043291840135</v>
      </c>
      <c r="FZ243" s="99">
        <f t="shared" si="1444"/>
        <v>106.60341202869134</v>
      </c>
      <c r="GA243" s="99">
        <f t="shared" si="1444"/>
        <v>106.89231966757882</v>
      </c>
      <c r="GB243" s="99">
        <f t="shared" si="1444"/>
        <v>107.14024496075419</v>
      </c>
      <c r="GC243" s="99">
        <f t="shared" si="1444"/>
        <v>107.35083343015529</v>
      </c>
      <c r="GD243" s="99">
        <f t="shared" si="1444"/>
        <v>107.52780583167427</v>
      </c>
      <c r="GE243" s="99">
        <f t="shared" si="1444"/>
        <v>107.67471763140981</v>
      </c>
      <c r="GF243" s="99">
        <f t="shared" si="1444"/>
        <v>107.79485046093416</v>
      </c>
      <c r="GG243" s="99">
        <f t="shared" si="1444"/>
        <v>107.89117445814509</v>
      </c>
      <c r="GH243" s="99">
        <f t="shared" si="1444"/>
        <v>107.96634750373372</v>
      </c>
      <c r="GI243" s="99">
        <f t="shared" si="1444"/>
        <v>109.21865598573184</v>
      </c>
      <c r="GJ243" s="99">
        <f t="shared" si="1444"/>
        <v>109.90376132338665</v>
      </c>
      <c r="GK243" s="99">
        <f t="shared" si="1444"/>
        <v>110.085516548859</v>
      </c>
      <c r="GL243" s="99">
        <f t="shared" si="1444"/>
        <v>110.17685973718932</v>
      </c>
      <c r="GM243" s="99">
        <f t="shared" si="1444"/>
        <v>110.18782667681242</v>
      </c>
      <c r="GN243" s="99">
        <f t="shared" si="1444"/>
        <v>110.12685402063381</v>
      </c>
      <c r="GO243" s="99">
        <f t="shared" si="1444"/>
        <v>110.00107076820919</v>
      </c>
      <c r="GP243" s="99">
        <f t="shared" si="1444"/>
        <v>109.81653050423958</v>
      </c>
      <c r="GQ243" s="99">
        <f t="shared" si="1444"/>
        <v>109.57839568455192</v>
      </c>
      <c r="GR243" s="99">
        <f t="shared" si="1444"/>
        <v>109.29108427361126</v>
      </c>
      <c r="GS243" s="99">
        <f t="shared" si="1444"/>
        <v>108.9583872067432</v>
      </c>
      <c r="GT243" s="99">
        <f t="shared" si="1444"/>
        <v>108.58356338062869</v>
      </c>
      <c r="GU243" s="99">
        <f t="shared" si="1444"/>
        <v>108.1694174231306</v>
      </c>
      <c r="GV243" s="99">
        <f t="shared" si="1444"/>
        <v>107.71836438815812</v>
      </c>
      <c r="GW243" s="99">
        <f t="shared" si="1444"/>
        <v>107.23248472607438</v>
      </c>
      <c r="GX243" s="99">
        <f t="shared" si="1444"/>
        <v>106.71357234811094</v>
      </c>
      <c r="GY243" s="99">
        <f t="shared" si="1444"/>
        <v>106.16317829769048</v>
      </c>
      <c r="GZ243" s="99">
        <f t="shared" si="1444"/>
        <v>105.58265244139703</v>
      </c>
      <c r="HA243" s="99"/>
      <c r="HB243" s="99"/>
      <c r="HC243" s="99"/>
      <c r="HD243" s="99"/>
      <c r="HE243" s="99"/>
      <c r="HF243" s="99"/>
      <c r="HG243" s="99"/>
      <c r="HH243" s="99"/>
      <c r="HI243" s="99"/>
      <c r="HJ243" s="99"/>
      <c r="HK243" s="99"/>
      <c r="HL243" s="99"/>
      <c r="HM243" s="99"/>
      <c r="HN243" s="99"/>
      <c r="HO243" s="99"/>
      <c r="HP243" s="99"/>
      <c r="HQ243" s="99"/>
      <c r="HR243" s="99"/>
      <c r="HS243" s="99"/>
      <c r="HT243" s="99"/>
      <c r="HU243" s="99"/>
      <c r="HV243" s="99"/>
      <c r="HW243" s="99"/>
      <c r="HX243" s="99"/>
      <c r="HY243" s="99"/>
      <c r="HZ243" s="102"/>
      <c r="IA243" s="102"/>
      <c r="IB243" s="102"/>
      <c r="IC243" s="102"/>
      <c r="ID243" s="102"/>
      <c r="IE243" s="108"/>
      <c r="IF243" s="109"/>
      <c r="IG243" s="94"/>
      <c r="IH243" s="94"/>
      <c r="II243" s="94"/>
      <c r="IJ243" s="94"/>
      <c r="IK243" s="94"/>
      <c r="IL243" s="94"/>
      <c r="IM243" s="94"/>
      <c r="IN243" s="94"/>
      <c r="IO243" s="94"/>
      <c r="IP243" s="94"/>
      <c r="IQ243" s="94"/>
      <c r="IR243" s="94"/>
      <c r="IS243" s="94"/>
      <c r="IT243" s="94"/>
      <c r="IU243" s="94"/>
      <c r="IV243" s="94"/>
      <c r="IW243" s="94"/>
      <c r="IX243" s="94"/>
      <c r="IY243" s="94"/>
      <c r="IZ243" s="94"/>
      <c r="JA243" s="94"/>
      <c r="JB243" s="94"/>
      <c r="JC243" s="94"/>
      <c r="JD243" s="94"/>
      <c r="JE243" s="94"/>
      <c r="JF243" s="94"/>
      <c r="JG243" s="94"/>
      <c r="JH243" s="94"/>
      <c r="JI243" s="94"/>
      <c r="JJ243" s="94"/>
      <c r="JK243" s="94"/>
      <c r="JL243" s="94"/>
      <c r="JM243" s="94"/>
      <c r="JN243" s="94"/>
      <c r="JO243" s="94"/>
      <c r="JP243" s="94"/>
      <c r="JQ243" s="94"/>
      <c r="JR243" s="94"/>
      <c r="JS243" s="94"/>
      <c r="JT243" s="94"/>
      <c r="JU243" s="94"/>
      <c r="JV243" s="94"/>
      <c r="JW243" s="94"/>
      <c r="JX243" s="94"/>
      <c r="JY243" s="94"/>
      <c r="JZ243" s="94"/>
      <c r="KA243" s="94"/>
      <c r="KH243" s="103">
        <v>14</v>
      </c>
      <c r="KI243" s="100">
        <f t="shared" si="1372"/>
        <v>91.348829538106671</v>
      </c>
      <c r="KJ243" s="100">
        <f t="shared" ref="KJ243:KX243" si="1445">20*LOG10(KJ152)</f>
        <v>90.565345585432837</v>
      </c>
      <c r="KK243" s="100">
        <f t="shared" si="1445"/>
        <v>94.27136529600368</v>
      </c>
      <c r="KL243" s="100">
        <f t="shared" si="1445"/>
        <v>99.470101489418639</v>
      </c>
      <c r="KM243" s="100">
        <f t="shared" si="1445"/>
        <v>90.868464419856494</v>
      </c>
      <c r="KN243" s="100">
        <f t="shared" si="1445"/>
        <v>99.786930915773581</v>
      </c>
      <c r="KO243" s="100">
        <f t="shared" si="1445"/>
        <v>97.287469607640915</v>
      </c>
      <c r="KP243" s="100">
        <f t="shared" si="1445"/>
        <v>99.16979437488115</v>
      </c>
      <c r="KQ243" s="100">
        <f t="shared" si="1445"/>
        <v>101.98423656432522</v>
      </c>
      <c r="KR243" s="100">
        <f t="shared" si="1445"/>
        <v>99.378289131030684</v>
      </c>
      <c r="KS243" s="100">
        <f t="shared" si="1445"/>
        <v>95.964832227779709</v>
      </c>
      <c r="KT243" s="100">
        <f t="shared" si="1445"/>
        <v>99.157087880967737</v>
      </c>
      <c r="KU243" s="100">
        <f t="shared" si="1445"/>
        <v>101.53578003652477</v>
      </c>
      <c r="KV243" s="100">
        <f t="shared" si="1445"/>
        <v>102.43889785893806</v>
      </c>
      <c r="KW243" s="100">
        <f t="shared" si="1445"/>
        <v>101.92959823051726</v>
      </c>
      <c r="KX243" s="100">
        <f t="shared" si="1445"/>
        <v>100.96962453741426</v>
      </c>
      <c r="KY243" s="100">
        <f t="shared" ref="KY243:MJ243" si="1446">20*LOG10(KY152)</f>
        <v>100.09921269920633</v>
      </c>
      <c r="KZ243" s="100">
        <f t="shared" si="1446"/>
        <v>99.328793208307417</v>
      </c>
      <c r="LA243" s="100">
        <f t="shared" si="1446"/>
        <v>99.328793208307417</v>
      </c>
      <c r="LB243" s="100">
        <f t="shared" si="1446"/>
        <v>101.59875440495851</v>
      </c>
      <c r="LC243" s="100">
        <f t="shared" si="1446"/>
        <v>102.78604930742931</v>
      </c>
      <c r="LD243" s="100">
        <f t="shared" si="1446"/>
        <v>103.69147000264627</v>
      </c>
      <c r="LE243" s="100">
        <f t="shared" si="1446"/>
        <v>104.31562205160775</v>
      </c>
      <c r="LF243" s="100">
        <f t="shared" si="1446"/>
        <v>104.69554696950701</v>
      </c>
      <c r="LG243" s="100">
        <f t="shared" si="1446"/>
        <v>104.87126413830009</v>
      </c>
      <c r="LH243" s="100">
        <f t="shared" si="1446"/>
        <v>104.87790173238734</v>
      </c>
      <c r="LI243" s="100">
        <f t="shared" si="1446"/>
        <v>104.74506490258491</v>
      </c>
      <c r="LJ243" s="100">
        <f t="shared" si="1446"/>
        <v>104.49802988086321</v>
      </c>
      <c r="LK243" s="100">
        <f t="shared" si="1446"/>
        <v>104.15926289041562</v>
      </c>
      <c r="LL243" s="100">
        <f t="shared" si="1446"/>
        <v>103.74987707060477</v>
      </c>
      <c r="LM243" s="100">
        <f t="shared" si="1446"/>
        <v>103.29092161327861</v>
      </c>
      <c r="LN243" s="100">
        <f t="shared" si="1446"/>
        <v>102.80440948536537</v>
      </c>
      <c r="LO243" s="100">
        <f t="shared" si="1446"/>
        <v>102.31390120972958</v>
      </c>
      <c r="LP243" s="100">
        <f t="shared" si="1446"/>
        <v>101.84435288185476</v>
      </c>
      <c r="LQ243" s="100">
        <f t="shared" si="1446"/>
        <v>101.42091110183189</v>
      </c>
      <c r="LR243" s="100">
        <f t="shared" si="1446"/>
        <v>101.0665404557225</v>
      </c>
      <c r="LS243" s="100">
        <f t="shared" si="1446"/>
        <v>102.12861594981229</v>
      </c>
      <c r="LT243" s="100">
        <f t="shared" si="1446"/>
        <v>105.01411960613416</v>
      </c>
      <c r="LU243" s="100">
        <f t="shared" si="1446"/>
        <v>106.15163775829339</v>
      </c>
      <c r="LV243" s="100">
        <f t="shared" si="1446"/>
        <v>106.94409925929187</v>
      </c>
      <c r="LW243" s="100">
        <f t="shared" si="1446"/>
        <v>107.41242513612194</v>
      </c>
      <c r="LX243" s="100">
        <f t="shared" si="1446"/>
        <v>107.59256387915563</v>
      </c>
      <c r="LY243" s="100">
        <f t="shared" si="1446"/>
        <v>107.51965000176953</v>
      </c>
      <c r="LZ243" s="100">
        <f t="shared" si="1446"/>
        <v>107.22508345701905</v>
      </c>
      <c r="MA243" s="100">
        <f t="shared" si="1446"/>
        <v>106.7375583784672</v>
      </c>
      <c r="MB243" s="100">
        <f t="shared" si="1446"/>
        <v>106.08547753437357</v>
      </c>
      <c r="MC243" s="100">
        <f t="shared" si="1446"/>
        <v>105.30009846024582</v>
      </c>
      <c r="MD243" s="100">
        <f t="shared" si="1446"/>
        <v>104.41909319714462</v>
      </c>
      <c r="ME243" s="100">
        <f t="shared" si="1446"/>
        <v>103.48966905965096</v>
      </c>
      <c r="MF243" s="100">
        <f t="shared" si="1446"/>
        <v>102.569112731857</v>
      </c>
      <c r="MG243" s="100">
        <f t="shared" si="1446"/>
        <v>101.71935342386639</v>
      </c>
      <c r="MH243" s="100">
        <f t="shared" si="1446"/>
        <v>100.99345111210546</v>
      </c>
      <c r="MI243" s="100">
        <f t="shared" si="1446"/>
        <v>100.41831329824971</v>
      </c>
      <c r="MJ243" s="100">
        <f t="shared" si="1446"/>
        <v>99.985004528603838</v>
      </c>
      <c r="MK243" s="100"/>
      <c r="ML243" s="100"/>
      <c r="MM243" s="100"/>
      <c r="MN243" s="100"/>
      <c r="MO243" s="100"/>
      <c r="MP243" s="100"/>
      <c r="MQ243" s="100"/>
      <c r="MR243" s="100"/>
      <c r="MS243" s="100"/>
      <c r="MT243" s="100"/>
      <c r="MU243" s="100"/>
      <c r="MV243" s="100"/>
      <c r="MW243" s="100"/>
      <c r="MX243" s="100"/>
      <c r="MY243" s="100"/>
      <c r="MZ243" s="100"/>
      <c r="NA243" s="100"/>
      <c r="NB243" s="100"/>
      <c r="NC243" s="100"/>
      <c r="ND243" s="100"/>
      <c r="NE243" s="100"/>
      <c r="NF243" s="100"/>
      <c r="NG243" s="100"/>
      <c r="NH243" s="100"/>
      <c r="NI243" s="100"/>
      <c r="NJ243" s="103"/>
      <c r="NK243" s="103"/>
      <c r="NL243" s="103"/>
      <c r="NM243" s="103"/>
      <c r="NN243" s="103"/>
      <c r="NO243" s="110"/>
      <c r="NP243" s="111"/>
    </row>
    <row r="244" spans="1:382" x14ac:dyDescent="0.2">
      <c r="A244" s="92"/>
      <c r="B244" s="92"/>
      <c r="C244" s="101">
        <v>15</v>
      </c>
      <c r="D244" s="98">
        <f t="shared" ref="D244:AI244" si="1447">20*LOG10(D153)</f>
        <v>109.17264663197173</v>
      </c>
      <c r="E244" s="98">
        <f t="shared" si="1447"/>
        <v>106.43793057542803</v>
      </c>
      <c r="F244" s="98">
        <f t="shared" si="1447"/>
        <v>110.71947457725932</v>
      </c>
      <c r="G244" s="98">
        <f t="shared" si="1447"/>
        <v>111.97125625212337</v>
      </c>
      <c r="H244" s="98">
        <f t="shared" si="1447"/>
        <v>111.19780312229551</v>
      </c>
      <c r="I244" s="98">
        <f t="shared" si="1447"/>
        <v>109.45564041124953</v>
      </c>
      <c r="J244" s="98">
        <f t="shared" si="1447"/>
        <v>106.78520966436474</v>
      </c>
      <c r="K244" s="98">
        <f t="shared" si="1447"/>
        <v>104.82717962988922</v>
      </c>
      <c r="L244" s="98">
        <f t="shared" si="1447"/>
        <v>104.74700164550515</v>
      </c>
      <c r="M244" s="98">
        <f t="shared" si="1447"/>
        <v>106.17633476772254</v>
      </c>
      <c r="N244" s="98">
        <f t="shared" si="1447"/>
        <v>107.73149050888604</v>
      </c>
      <c r="O244" s="98">
        <f t="shared" si="1447"/>
        <v>108.97501720927052</v>
      </c>
      <c r="P244" s="98">
        <f t="shared" si="1447"/>
        <v>109.8986532031947</v>
      </c>
      <c r="Q244" s="98">
        <f t="shared" si="1447"/>
        <v>110.56882655606285</v>
      </c>
      <c r="R244" s="98">
        <f t="shared" si="1447"/>
        <v>111.04767904793432</v>
      </c>
      <c r="S244" s="98">
        <f t="shared" si="1447"/>
        <v>111.38263156677593</v>
      </c>
      <c r="T244" s="98">
        <f t="shared" si="1447"/>
        <v>111.60847129806587</v>
      </c>
      <c r="U244" s="98">
        <f t="shared" si="1447"/>
        <v>111.7506956460571</v>
      </c>
      <c r="V244" s="98">
        <f t="shared" si="1447"/>
        <v>111.7506956460571</v>
      </c>
      <c r="W244" s="98">
        <f t="shared" si="1447"/>
        <v>111.92006045356939</v>
      </c>
      <c r="X244" s="98">
        <f t="shared" si="1447"/>
        <v>111.95011034094875</v>
      </c>
      <c r="Y244" s="98">
        <f t="shared" si="1447"/>
        <v>111.95209887808102</v>
      </c>
      <c r="Z244" s="98">
        <f t="shared" si="1447"/>
        <v>111.93081315395284</v>
      </c>
      <c r="AA244" s="98">
        <f t="shared" si="1447"/>
        <v>111.8901609273284</v>
      </c>
      <c r="AB244" s="98">
        <f t="shared" si="1447"/>
        <v>111.83335422544955</v>
      </c>
      <c r="AC244" s="98">
        <f t="shared" si="1447"/>
        <v>111.76304977142878</v>
      </c>
      <c r="AD244" s="98">
        <f t="shared" si="1447"/>
        <v>111.68145745849557</v>
      </c>
      <c r="AE244" s="98">
        <f t="shared" si="1447"/>
        <v>111.59042493300846</v>
      </c>
      <c r="AF244" s="98">
        <f t="shared" si="1447"/>
        <v>111.49150413328785</v>
      </c>
      <c r="AG244" s="98">
        <f t="shared" si="1447"/>
        <v>111.3860040671444</v>
      </c>
      <c r="AH244" s="98">
        <f t="shared" si="1447"/>
        <v>111.27503299683994</v>
      </c>
      <c r="AI244" s="98">
        <f t="shared" si="1447"/>
        <v>111.15953239905865</v>
      </c>
      <c r="AJ244" s="98">
        <f t="shared" ref="AJ244:BE244" si="1448">20*LOG10(AJ153)</f>
        <v>111.04030448568834</v>
      </c>
      <c r="AK244" s="98">
        <f t="shared" si="1448"/>
        <v>110.91803464458189</v>
      </c>
      <c r="AL244" s="98">
        <f t="shared" si="1448"/>
        <v>110.79330984364313</v>
      </c>
      <c r="AM244" s="98">
        <f t="shared" si="1448"/>
        <v>110.66663380560975</v>
      </c>
      <c r="AN244" s="98">
        <f t="shared" si="1448"/>
        <v>110.97765014533977</v>
      </c>
      <c r="AO244" s="98">
        <f t="shared" si="1448"/>
        <v>110.91477661046224</v>
      </c>
      <c r="AP244" s="98">
        <f t="shared" si="1448"/>
        <v>110.84218844417052</v>
      </c>
      <c r="AQ244" s="98">
        <f t="shared" si="1448"/>
        <v>110.74590469156303</v>
      </c>
      <c r="AR244" s="98">
        <f t="shared" si="1448"/>
        <v>110.62831380304281</v>
      </c>
      <c r="AS244" s="98">
        <f t="shared" si="1448"/>
        <v>110.49152921533744</v>
      </c>
      <c r="AT244" s="98">
        <f t="shared" si="1448"/>
        <v>110.33742744094333</v>
      </c>
      <c r="AU244" s="98">
        <f t="shared" si="1448"/>
        <v>110.16767976201464</v>
      </c>
      <c r="AV244" s="98">
        <f t="shared" si="1448"/>
        <v>109.9837788004473</v>
      </c>
      <c r="AW244" s="98">
        <f t="shared" si="1448"/>
        <v>109.78706094567924</v>
      </c>
      <c r="AX244" s="98">
        <f t="shared" si="1448"/>
        <v>109.57872540538807</v>
      </c>
      <c r="AY244" s="98">
        <f t="shared" si="1448"/>
        <v>109.35985048128404</v>
      </c>
      <c r="AZ244" s="98">
        <f t="shared" si="1448"/>
        <v>109.13140754819889</v>
      </c>
      <c r="BA244" s="98">
        <f t="shared" si="1448"/>
        <v>108.89427311939167</v>
      </c>
      <c r="BB244" s="98">
        <f t="shared" si="1448"/>
        <v>108.64923930715669</v>
      </c>
      <c r="BC244" s="98">
        <f t="shared" si="1448"/>
        <v>108.39702293006229</v>
      </c>
      <c r="BD244" s="98">
        <f t="shared" si="1448"/>
        <v>108.13827347263066</v>
      </c>
      <c r="BE244" s="98">
        <f t="shared" si="1448"/>
        <v>107.87358006710409</v>
      </c>
      <c r="BF244" s="98"/>
      <c r="BG244" s="98"/>
      <c r="BH244" s="98"/>
      <c r="BI244" s="98"/>
      <c r="BJ244" s="98"/>
      <c r="BK244" s="98"/>
      <c r="BL244" s="98"/>
      <c r="BM244" s="98"/>
      <c r="BN244" s="98"/>
      <c r="BO244" s="98"/>
      <c r="BP244" s="98"/>
      <c r="BQ244" s="98"/>
      <c r="BR244" s="98"/>
      <c r="BS244" s="98"/>
      <c r="BT244" s="98"/>
      <c r="BU244" s="98"/>
      <c r="BV244" s="98"/>
      <c r="BW244" s="98"/>
      <c r="BX244" s="98"/>
      <c r="BY244" s="98"/>
      <c r="BZ244" s="98"/>
      <c r="CA244" s="98"/>
      <c r="CB244" s="98"/>
      <c r="CC244" s="101"/>
      <c r="CD244" s="101"/>
      <c r="CE244" s="101"/>
      <c r="CF244" s="101"/>
      <c r="CG244" s="101"/>
      <c r="CH244" s="101"/>
      <c r="CI244" s="101"/>
      <c r="CJ244" s="101"/>
      <c r="CK244" s="92"/>
      <c r="CL244" s="92"/>
      <c r="CM244" s="92"/>
      <c r="CN244" s="92"/>
      <c r="CO244" s="92"/>
      <c r="CP244" s="92"/>
      <c r="CQ244" s="92"/>
      <c r="CR244" s="92"/>
      <c r="CS244" s="92"/>
      <c r="CT244" s="92"/>
      <c r="CU244" s="92"/>
      <c r="CV244" s="92"/>
      <c r="CW244" s="92"/>
      <c r="CX244" s="92"/>
      <c r="CY244" s="92"/>
      <c r="CZ244" s="92"/>
      <c r="DA244" s="92"/>
      <c r="DB244" s="92"/>
      <c r="DC244" s="92"/>
      <c r="DD244" s="92"/>
      <c r="DE244" s="92"/>
      <c r="DF244" s="92"/>
      <c r="DG244" s="92"/>
      <c r="DH244" s="92"/>
      <c r="DI244" s="92"/>
      <c r="DJ244" s="92"/>
      <c r="DK244" s="92"/>
      <c r="DL244" s="92"/>
      <c r="DM244" s="92"/>
      <c r="DN244" s="92"/>
      <c r="DO244" s="92"/>
      <c r="DP244" s="92"/>
      <c r="DQ244" s="92"/>
      <c r="DR244" s="92"/>
      <c r="DS244" s="92"/>
      <c r="DT244" s="92"/>
      <c r="DU244" s="92"/>
      <c r="DV244" s="92"/>
      <c r="DW244" s="92"/>
      <c r="DX244" s="92"/>
      <c r="DY244" s="92"/>
      <c r="DZ244" s="92"/>
      <c r="EA244" s="92"/>
      <c r="EB244" s="92"/>
      <c r="EC244" s="92"/>
      <c r="ED244" s="92"/>
      <c r="EE244" s="92"/>
      <c r="EF244" s="92"/>
      <c r="EG244" s="92"/>
      <c r="EH244" s="92"/>
      <c r="EI244" s="92"/>
      <c r="EJ244" s="92"/>
      <c r="EK244" s="92"/>
      <c r="EL244" s="92"/>
      <c r="EM244" s="92"/>
      <c r="EN244" s="92"/>
      <c r="EO244" s="92"/>
      <c r="EP244" s="92"/>
      <c r="EU244" s="94"/>
      <c r="EV244" s="94"/>
      <c r="EW244" s="94"/>
      <c r="EX244" s="102">
        <v>15</v>
      </c>
      <c r="EY244" s="99">
        <f t="shared" si="1369"/>
        <v>94.770969761694616</v>
      </c>
      <c r="EZ244" s="99">
        <f t="shared" ref="EZ244:FN244" si="1449">20*LOG10(EZ153)</f>
        <v>102.43011675401806</v>
      </c>
      <c r="FA244" s="99">
        <f t="shared" si="1449"/>
        <v>102.78057977657514</v>
      </c>
      <c r="FB244" s="99">
        <f t="shared" si="1449"/>
        <v>100.47621882730451</v>
      </c>
      <c r="FC244" s="99">
        <f t="shared" si="1449"/>
        <v>105.86696652656877</v>
      </c>
      <c r="FD244" s="99">
        <f t="shared" si="1449"/>
        <v>106.41236169306842</v>
      </c>
      <c r="FE244" s="99">
        <f t="shared" si="1449"/>
        <v>103.37019960865692</v>
      </c>
      <c r="FF244" s="99">
        <f t="shared" si="1449"/>
        <v>101.44654788475968</v>
      </c>
      <c r="FG244" s="99">
        <f t="shared" si="1449"/>
        <v>104.70407422191192</v>
      </c>
      <c r="FH244" s="99">
        <f t="shared" si="1449"/>
        <v>107.28902098558179</v>
      </c>
      <c r="FI244" s="99">
        <f t="shared" si="1449"/>
        <v>108.78783202464138</v>
      </c>
      <c r="FJ244" s="99">
        <f t="shared" si="1449"/>
        <v>109.23554176877241</v>
      </c>
      <c r="FK244" s="99">
        <f t="shared" si="1449"/>
        <v>109.10960541220165</v>
      </c>
      <c r="FL244" s="99">
        <f t="shared" si="1449"/>
        <v>108.59002755393014</v>
      </c>
      <c r="FM244" s="99">
        <f t="shared" si="1449"/>
        <v>107.91109151062143</v>
      </c>
      <c r="FN244" s="99">
        <f t="shared" si="1449"/>
        <v>107.06422681347442</v>
      </c>
      <c r="FO244" s="99">
        <f t="shared" ref="FO244:GZ244" si="1450">20*LOG10(FO153)</f>
        <v>106.09745026977087</v>
      </c>
      <c r="FP244" s="99">
        <f t="shared" si="1450"/>
        <v>105.48352909933914</v>
      </c>
      <c r="FQ244" s="99">
        <f t="shared" si="1450"/>
        <v>105.48352909933914</v>
      </c>
      <c r="FR244" s="99">
        <f t="shared" si="1450"/>
        <v>105.00864312273394</v>
      </c>
      <c r="FS244" s="99">
        <f t="shared" si="1450"/>
        <v>105.10427381356409</v>
      </c>
      <c r="FT244" s="99">
        <f t="shared" si="1450"/>
        <v>105.35982851819297</v>
      </c>
      <c r="FU244" s="99">
        <f t="shared" si="1450"/>
        <v>105.71006499587993</v>
      </c>
      <c r="FV244" s="99">
        <f t="shared" si="1450"/>
        <v>106.10026365124178</v>
      </c>
      <c r="FW244" s="99">
        <f t="shared" si="1450"/>
        <v>106.4926887432286</v>
      </c>
      <c r="FX244" s="99">
        <f t="shared" si="1450"/>
        <v>106.86475264025744</v>
      </c>
      <c r="FY244" s="99">
        <f t="shared" si="1450"/>
        <v>107.20467813722067</v>
      </c>
      <c r="FZ244" s="99">
        <f t="shared" si="1450"/>
        <v>107.50753585728037</v>
      </c>
      <c r="GA244" s="99">
        <f t="shared" si="1450"/>
        <v>107.77240770875434</v>
      </c>
      <c r="GB244" s="99">
        <f t="shared" si="1450"/>
        <v>108.00056893417877</v>
      </c>
      <c r="GC244" s="99">
        <f t="shared" si="1450"/>
        <v>108.1943911585183</v>
      </c>
      <c r="GD244" s="99">
        <f t="shared" si="1450"/>
        <v>108.35670625284236</v>
      </c>
      <c r="GE244" s="99">
        <f t="shared" si="1450"/>
        <v>108.49045018825001</v>
      </c>
      <c r="GF244" s="99">
        <f t="shared" si="1450"/>
        <v>108.59847229350228</v>
      </c>
      <c r="GG244" s="99">
        <f t="shared" si="1450"/>
        <v>108.68344039534446</v>
      </c>
      <c r="GH244" s="99">
        <f t="shared" si="1450"/>
        <v>108.74780056820869</v>
      </c>
      <c r="GI244" s="99">
        <f t="shared" si="1450"/>
        <v>109.93886276997247</v>
      </c>
      <c r="GJ244" s="99">
        <f t="shared" si="1450"/>
        <v>110.53111086156512</v>
      </c>
      <c r="GK244" s="99">
        <f t="shared" si="1450"/>
        <v>110.65801503195863</v>
      </c>
      <c r="GL244" s="99">
        <f t="shared" si="1450"/>
        <v>110.68896823329408</v>
      </c>
      <c r="GM244" s="99">
        <f t="shared" si="1450"/>
        <v>110.63418344060311</v>
      </c>
      <c r="GN244" s="99">
        <f t="shared" si="1450"/>
        <v>110.50230007809949</v>
      </c>
      <c r="GO244" s="99">
        <f t="shared" si="1450"/>
        <v>110.30065345364309</v>
      </c>
      <c r="GP244" s="99">
        <f t="shared" si="1450"/>
        <v>110.03549956267253</v>
      </c>
      <c r="GQ244" s="99">
        <f t="shared" si="1450"/>
        <v>109.71220031453308</v>
      </c>
      <c r="GR244" s="99">
        <f t="shared" si="1450"/>
        <v>109.33537662469925</v>
      </c>
      <c r="GS244" s="99">
        <f t="shared" si="1450"/>
        <v>108.90903678350911</v>
      </c>
      <c r="GT244" s="99">
        <f t="shared" si="1450"/>
        <v>108.43668680440013</v>
      </c>
      <c r="GU244" s="99">
        <f t="shared" si="1450"/>
        <v>107.92142873842019</v>
      </c>
      <c r="GV244" s="99">
        <f t="shared" si="1450"/>
        <v>107.36605245624304</v>
      </c>
      <c r="GW244" s="99">
        <f t="shared" si="1450"/>
        <v>106.77312621724354</v>
      </c>
      <c r="GX244" s="99">
        <f t="shared" si="1450"/>
        <v>106.14509147195555</v>
      </c>
      <c r="GY244" s="99">
        <f t="shared" si="1450"/>
        <v>105.4843677417194</v>
      </c>
      <c r="GZ244" s="99">
        <f t="shared" si="1450"/>
        <v>104.79347399048572</v>
      </c>
      <c r="HA244" s="99"/>
      <c r="HB244" s="99"/>
      <c r="HC244" s="99"/>
      <c r="HD244" s="99"/>
      <c r="HE244" s="99"/>
      <c r="HF244" s="99"/>
      <c r="HG244" s="99"/>
      <c r="HH244" s="99"/>
      <c r="HI244" s="99"/>
      <c r="HJ244" s="99"/>
      <c r="HK244" s="99"/>
      <c r="HL244" s="99"/>
      <c r="HM244" s="99"/>
      <c r="HN244" s="99"/>
      <c r="HO244" s="99"/>
      <c r="HP244" s="99"/>
      <c r="HQ244" s="99"/>
      <c r="HR244" s="99"/>
      <c r="HS244" s="99"/>
      <c r="HT244" s="99"/>
      <c r="HU244" s="99"/>
      <c r="HV244" s="99"/>
      <c r="HW244" s="99"/>
      <c r="HX244" s="99"/>
      <c r="HY244" s="99"/>
      <c r="HZ244" s="102"/>
      <c r="IA244" s="102"/>
      <c r="IB244" s="102"/>
      <c r="IC244" s="102"/>
      <c r="ID244" s="102"/>
      <c r="IE244" s="102"/>
      <c r="IF244" s="102"/>
      <c r="IG244" s="102"/>
      <c r="IH244" s="94"/>
      <c r="II244" s="94"/>
      <c r="IJ244" s="94"/>
      <c r="IK244" s="94"/>
      <c r="IL244" s="94"/>
      <c r="IM244" s="94"/>
      <c r="IN244" s="94"/>
      <c r="IO244" s="94"/>
      <c r="IP244" s="94"/>
      <c r="IQ244" s="94"/>
      <c r="IR244" s="94"/>
      <c r="IS244" s="94"/>
      <c r="IT244" s="94"/>
      <c r="IU244" s="94"/>
      <c r="IV244" s="94"/>
      <c r="IW244" s="94"/>
      <c r="IX244" s="94"/>
      <c r="IY244" s="94"/>
      <c r="IZ244" s="94"/>
      <c r="JA244" s="94"/>
      <c r="JB244" s="94"/>
      <c r="JC244" s="94"/>
      <c r="JD244" s="94"/>
      <c r="JE244" s="94"/>
      <c r="JF244" s="94"/>
      <c r="JG244" s="94"/>
      <c r="JH244" s="94"/>
      <c r="JI244" s="94"/>
      <c r="JJ244" s="94"/>
      <c r="JK244" s="94"/>
      <c r="JL244" s="94"/>
      <c r="JM244" s="94"/>
      <c r="JN244" s="94"/>
      <c r="JO244" s="94"/>
      <c r="JP244" s="94"/>
      <c r="JQ244" s="94"/>
      <c r="JR244" s="94"/>
      <c r="JS244" s="94"/>
      <c r="JT244" s="94"/>
      <c r="JU244" s="94"/>
      <c r="JV244" s="94"/>
      <c r="JW244" s="94"/>
      <c r="JX244" s="94"/>
      <c r="JY244" s="94"/>
      <c r="JZ244" s="94"/>
      <c r="KA244" s="94"/>
      <c r="KH244" s="103">
        <v>15</v>
      </c>
      <c r="KI244" s="100">
        <f t="shared" si="1372"/>
        <v>96.145252429188503</v>
      </c>
      <c r="KJ244" s="100">
        <f t="shared" ref="KJ244:KX244" si="1451">20*LOG10(KJ153)</f>
        <v>97.14021883559063</v>
      </c>
      <c r="KK244" s="100">
        <f t="shared" si="1451"/>
        <v>100.33465599418507</v>
      </c>
      <c r="KL244" s="100">
        <f t="shared" si="1451"/>
        <v>96.127376049907113</v>
      </c>
      <c r="KM244" s="100">
        <f t="shared" si="1451"/>
        <v>97.685694428452635</v>
      </c>
      <c r="KN244" s="100">
        <f t="shared" si="1451"/>
        <v>100.16344182046288</v>
      </c>
      <c r="KO244" s="100">
        <f t="shared" si="1451"/>
        <v>101.02612777697564</v>
      </c>
      <c r="KP244" s="100">
        <f t="shared" si="1451"/>
        <v>98.071112165722454</v>
      </c>
      <c r="KQ244" s="100">
        <f t="shared" si="1451"/>
        <v>102.28189066941715</v>
      </c>
      <c r="KR244" s="100">
        <f t="shared" si="1451"/>
        <v>101.64832765882508</v>
      </c>
      <c r="KS244" s="100">
        <f t="shared" si="1451"/>
        <v>98.774146157360576</v>
      </c>
      <c r="KT244" s="100">
        <f t="shared" si="1451"/>
        <v>99.573179137468045</v>
      </c>
      <c r="KU244" s="100">
        <f t="shared" si="1451"/>
        <v>102.36437350457328</v>
      </c>
      <c r="KV244" s="100">
        <f t="shared" si="1451"/>
        <v>103.8808929890198</v>
      </c>
      <c r="KW244" s="100">
        <f t="shared" si="1451"/>
        <v>103.82276957559992</v>
      </c>
      <c r="KX244" s="100">
        <f t="shared" si="1451"/>
        <v>103.2515367688722</v>
      </c>
      <c r="KY244" s="100">
        <f t="shared" ref="KY244:MJ244" si="1452">20*LOG10(KY153)</f>
        <v>102.34621945067288</v>
      </c>
      <c r="KZ244" s="100">
        <f t="shared" si="1452"/>
        <v>101.58785846530924</v>
      </c>
      <c r="LA244" s="100">
        <f t="shared" si="1452"/>
        <v>101.58785846530924</v>
      </c>
      <c r="LB244" s="100">
        <f t="shared" si="1452"/>
        <v>103.1069498727507</v>
      </c>
      <c r="LC244" s="100">
        <f t="shared" si="1452"/>
        <v>104.15515676476898</v>
      </c>
      <c r="LD244" s="100">
        <f t="shared" si="1452"/>
        <v>105.0110555281686</v>
      </c>
      <c r="LE244" s="100">
        <f t="shared" si="1452"/>
        <v>105.62468341000722</v>
      </c>
      <c r="LF244" s="100">
        <f t="shared" si="1452"/>
        <v>106.00970166452615</v>
      </c>
      <c r="LG244" s="100">
        <f t="shared" si="1452"/>
        <v>106.19635703990991</v>
      </c>
      <c r="LH244" s="100">
        <f t="shared" si="1452"/>
        <v>106.21606370452353</v>
      </c>
      <c r="LI244" s="100">
        <f t="shared" si="1452"/>
        <v>106.09739589183361</v>
      </c>
      <c r="LJ244" s="100">
        <f t="shared" si="1452"/>
        <v>105.86579881507228</v>
      </c>
      <c r="LK244" s="100">
        <f t="shared" si="1452"/>
        <v>105.54441178974272</v>
      </c>
      <c r="LL244" s="100">
        <f t="shared" si="1452"/>
        <v>105.15513458096567</v>
      </c>
      <c r="LM244" s="100">
        <f t="shared" si="1452"/>
        <v>104.71961478163264</v>
      </c>
      <c r="LN244" s="100">
        <f t="shared" si="1452"/>
        <v>104.25996610005315</v>
      </c>
      <c r="LO244" s="100">
        <f t="shared" si="1452"/>
        <v>103.79901745579333</v>
      </c>
      <c r="LP244" s="100">
        <f t="shared" si="1452"/>
        <v>103.35986857684014</v>
      </c>
      <c r="LQ244" s="100">
        <f t="shared" si="1452"/>
        <v>102.96459390069197</v>
      </c>
      <c r="LR244" s="100">
        <f t="shared" si="1452"/>
        <v>102.63217766488283</v>
      </c>
      <c r="LS244" s="100">
        <f t="shared" si="1452"/>
        <v>103.51473854638965</v>
      </c>
      <c r="LT244" s="100">
        <f t="shared" si="1452"/>
        <v>105.86020174711439</v>
      </c>
      <c r="LU244" s="100">
        <f t="shared" si="1452"/>
        <v>106.73530404813414</v>
      </c>
      <c r="LV244" s="100">
        <f t="shared" si="1452"/>
        <v>107.27255499022961</v>
      </c>
      <c r="LW244" s="100">
        <f t="shared" si="1452"/>
        <v>107.48832356063772</v>
      </c>
      <c r="LX244" s="100">
        <f t="shared" si="1452"/>
        <v>107.41908030168879</v>
      </c>
      <c r="LY244" s="100">
        <f t="shared" si="1452"/>
        <v>107.10641705916834</v>
      </c>
      <c r="LZ244" s="100">
        <f t="shared" si="1452"/>
        <v>106.59524969172759</v>
      </c>
      <c r="MA244" s="100">
        <f t="shared" si="1452"/>
        <v>105.93643771880247</v>
      </c>
      <c r="MB244" s="100">
        <f t="shared" si="1452"/>
        <v>105.18991270003183</v>
      </c>
      <c r="MC244" s="100">
        <f t="shared" si="1452"/>
        <v>104.42467340386592</v>
      </c>
      <c r="MD244" s="100">
        <f t="shared" si="1452"/>
        <v>103.71136208509026</v>
      </c>
      <c r="ME244" s="100">
        <f t="shared" si="1452"/>
        <v>103.1058799760016</v>
      </c>
      <c r="MF244" s="100">
        <f t="shared" si="1452"/>
        <v>102.63105969903404</v>
      </c>
      <c r="MG244" s="100">
        <f t="shared" si="1452"/>
        <v>102.27004705365815</v>
      </c>
      <c r="MH244" s="100">
        <f t="shared" si="1452"/>
        <v>101.97742828073822</v>
      </c>
      <c r="MI244" s="100">
        <f t="shared" si="1452"/>
        <v>101.69883155393754</v>
      </c>
      <c r="MJ244" s="100">
        <f t="shared" si="1452"/>
        <v>101.38600989077648</v>
      </c>
      <c r="MK244" s="100"/>
      <c r="ML244" s="100"/>
      <c r="MM244" s="100"/>
      <c r="MN244" s="100"/>
      <c r="MO244" s="100"/>
      <c r="MP244" s="100"/>
      <c r="MQ244" s="100"/>
      <c r="MR244" s="100"/>
      <c r="MS244" s="100"/>
      <c r="MT244" s="100"/>
      <c r="MU244" s="100"/>
      <c r="MV244" s="100"/>
      <c r="MW244" s="100"/>
      <c r="MX244" s="100"/>
      <c r="MY244" s="100"/>
      <c r="MZ244" s="100"/>
      <c r="NA244" s="100"/>
      <c r="NB244" s="100"/>
      <c r="NC244" s="100"/>
      <c r="ND244" s="100"/>
      <c r="NE244" s="100"/>
      <c r="NF244" s="100"/>
      <c r="NG244" s="100"/>
      <c r="NH244" s="100"/>
      <c r="NI244" s="100"/>
      <c r="NJ244" s="103"/>
      <c r="NK244" s="103"/>
      <c r="NL244" s="103"/>
      <c r="NM244" s="103"/>
      <c r="NN244" s="103"/>
      <c r="NO244" s="103"/>
      <c r="NP244" s="103"/>
      <c r="NQ244" s="103"/>
    </row>
    <row r="245" spans="1:382" x14ac:dyDescent="0.2">
      <c r="A245" s="92"/>
      <c r="B245" s="92"/>
      <c r="C245" s="101">
        <v>16</v>
      </c>
      <c r="D245" s="98">
        <f t="shared" ref="D245:AI245" si="1453">20*LOG10(D154)</f>
        <v>110.04726671194859</v>
      </c>
      <c r="E245" s="98">
        <f t="shared" si="1453"/>
        <v>105.21626642964357</v>
      </c>
      <c r="F245" s="98">
        <f t="shared" si="1453"/>
        <v>110.39697910077386</v>
      </c>
      <c r="G245" s="98">
        <f t="shared" si="1453"/>
        <v>112.41598291551661</v>
      </c>
      <c r="H245" s="98">
        <f t="shared" si="1453"/>
        <v>112.27240974124753</v>
      </c>
      <c r="I245" s="98">
        <f t="shared" si="1453"/>
        <v>110.97622710892223</v>
      </c>
      <c r="J245" s="98">
        <f t="shared" si="1453"/>
        <v>108.77856081343418</v>
      </c>
      <c r="K245" s="98">
        <f t="shared" si="1453"/>
        <v>106.91136360657509</v>
      </c>
      <c r="L245" s="98">
        <f t="shared" si="1453"/>
        <v>106.12682214138231</v>
      </c>
      <c r="M245" s="98">
        <f t="shared" si="1453"/>
        <v>106.88731328019868</v>
      </c>
      <c r="N245" s="98">
        <f t="shared" si="1453"/>
        <v>108.19255846793409</v>
      </c>
      <c r="O245" s="98">
        <f t="shared" si="1453"/>
        <v>109.38806199507329</v>
      </c>
      <c r="P245" s="98">
        <f t="shared" si="1453"/>
        <v>110.32742439038645</v>
      </c>
      <c r="Q245" s="98">
        <f t="shared" si="1453"/>
        <v>111.02889155735411</v>
      </c>
      <c r="R245" s="98">
        <f t="shared" si="1453"/>
        <v>111.53951146231063</v>
      </c>
      <c r="S245" s="98">
        <f t="shared" si="1453"/>
        <v>111.90238178339334</v>
      </c>
      <c r="T245" s="98">
        <f t="shared" si="1453"/>
        <v>112.15146987874064</v>
      </c>
      <c r="U245" s="98">
        <f t="shared" si="1453"/>
        <v>112.31256541242703</v>
      </c>
      <c r="V245" s="98">
        <f t="shared" si="1453"/>
        <v>112.31256541242703</v>
      </c>
      <c r="W245" s="98">
        <f t="shared" si="1453"/>
        <v>112.50737973742224</v>
      </c>
      <c r="X245" s="98">
        <f t="shared" si="1453"/>
        <v>112.54662204278875</v>
      </c>
      <c r="Y245" s="98">
        <f t="shared" si="1453"/>
        <v>112.55590881592303</v>
      </c>
      <c r="Z245" s="98">
        <f t="shared" si="1453"/>
        <v>112.54031421840921</v>
      </c>
      <c r="AA245" s="98">
        <f t="shared" si="1453"/>
        <v>112.50398994349256</v>
      </c>
      <c r="AB245" s="98">
        <f t="shared" si="1453"/>
        <v>112.45035426722274</v>
      </c>
      <c r="AC245" s="98">
        <f t="shared" si="1453"/>
        <v>112.38223802357223</v>
      </c>
      <c r="AD245" s="98">
        <f t="shared" si="1453"/>
        <v>112.30199813872426</v>
      </c>
      <c r="AE245" s="98">
        <f t="shared" si="1453"/>
        <v>112.2116066062808</v>
      </c>
      <c r="AF245" s="98">
        <f t="shared" si="1453"/>
        <v>112.1127207443468</v>
      </c>
      <c r="AG245" s="98">
        <f t="shared" si="1453"/>
        <v>112.00673908012867</v>
      </c>
      <c r="AH245" s="98">
        <f t="shared" si="1453"/>
        <v>111.89484611456338</v>
      </c>
      <c r="AI245" s="98">
        <f t="shared" si="1453"/>
        <v>111.77804841842874</v>
      </c>
      <c r="AJ245" s="98">
        <f t="shared" ref="AJ245:BE245" si="1454">20*LOG10(AJ154)</f>
        <v>111.65720392138326</v>
      </c>
      <c r="AK245" s="98">
        <f t="shared" si="1454"/>
        <v>111.53304581803559</v>
      </c>
      <c r="AL245" s="98">
        <f t="shared" si="1454"/>
        <v>111.40620218867058</v>
      </c>
      <c r="AM245" s="98">
        <f t="shared" si="1454"/>
        <v>111.27721218673331</v>
      </c>
      <c r="AN245" s="98">
        <f t="shared" si="1454"/>
        <v>111.57016542996354</v>
      </c>
      <c r="AO245" s="98">
        <f t="shared" si="1454"/>
        <v>111.47488950354554</v>
      </c>
      <c r="AP245" s="98">
        <f t="shared" si="1454"/>
        <v>111.38239703992957</v>
      </c>
      <c r="AQ245" s="98">
        <f t="shared" si="1454"/>
        <v>111.26404512319893</v>
      </c>
      <c r="AR245" s="98">
        <f t="shared" si="1454"/>
        <v>111.12241232886375</v>
      </c>
      <c r="AS245" s="98">
        <f t="shared" si="1454"/>
        <v>110.95977715593799</v>
      </c>
      <c r="AT245" s="98">
        <f t="shared" si="1454"/>
        <v>110.77815989020974</v>
      </c>
      <c r="AU245" s="98">
        <f t="shared" si="1454"/>
        <v>110.57935740261429</v>
      </c>
      <c r="AV245" s="98">
        <f t="shared" si="1454"/>
        <v>110.36497229104866</v>
      </c>
      <c r="AW245" s="98">
        <f t="shared" si="1454"/>
        <v>110.13643745340445</v>
      </c>
      <c r="AX245" s="98">
        <f t="shared" si="1454"/>
        <v>109.89503694006086</v>
      </c>
      <c r="AY245" s="98">
        <f t="shared" si="1454"/>
        <v>109.64192375333951</v>
      </c>
      <c r="AZ245" s="98">
        <f t="shared" si="1454"/>
        <v>109.37813512380299</v>
      </c>
      <c r="BA245" s="98">
        <f t="shared" si="1454"/>
        <v>109.10460568750808</v>
      </c>
      <c r="BB245" s="98">
        <f t="shared" si="1454"/>
        <v>108.82217890636477</v>
      </c>
      <c r="BC245" s="98">
        <f t="shared" si="1454"/>
        <v>108.5316170096838</v>
      </c>
      <c r="BD245" s="98">
        <f t="shared" si="1454"/>
        <v>108.23360968454038</v>
      </c>
      <c r="BE245" s="98">
        <f t="shared" si="1454"/>
        <v>107.92878170254565</v>
      </c>
      <c r="BF245" s="98"/>
      <c r="BG245" s="98"/>
      <c r="BH245" s="98"/>
      <c r="BI245" s="98"/>
      <c r="BJ245" s="98"/>
      <c r="BK245" s="98"/>
      <c r="BL245" s="98"/>
      <c r="BM245" s="98"/>
      <c r="BN245" s="98"/>
      <c r="BO245" s="98"/>
      <c r="BP245" s="98"/>
      <c r="BQ245" s="98"/>
      <c r="BR245" s="98"/>
      <c r="BS245" s="98"/>
      <c r="BT245" s="98"/>
      <c r="BU245" s="98"/>
      <c r="BV245" s="98"/>
      <c r="BW245" s="98" t="s">
        <v>76</v>
      </c>
      <c r="BX245" s="98"/>
      <c r="BY245" s="98"/>
      <c r="BZ245" s="98"/>
      <c r="CA245" s="98"/>
      <c r="CB245" s="98"/>
      <c r="CC245" s="101"/>
      <c r="CD245" s="101"/>
      <c r="CE245" s="101"/>
      <c r="CF245" s="101"/>
      <c r="CG245" s="101"/>
      <c r="CH245" s="101"/>
      <c r="CI245" s="101"/>
      <c r="CJ245" s="101"/>
      <c r="CK245" s="92"/>
      <c r="CL245" s="92"/>
      <c r="CM245" s="92"/>
      <c r="CN245" s="92"/>
      <c r="CO245" s="92"/>
      <c r="CP245" s="92"/>
      <c r="CQ245" s="92"/>
      <c r="CR245" s="92"/>
      <c r="CS245" s="92"/>
      <c r="CT245" s="92"/>
      <c r="CU245" s="92"/>
      <c r="CV245" s="92"/>
      <c r="CW245" s="92"/>
      <c r="CX245" s="92"/>
      <c r="CY245" s="92"/>
      <c r="CZ245" s="92"/>
      <c r="DA245" s="92"/>
      <c r="DB245" s="92"/>
      <c r="DC245" s="92"/>
      <c r="DD245" s="92"/>
      <c r="DE245" s="92"/>
      <c r="DF245" s="92"/>
      <c r="DG245" s="92"/>
      <c r="DH245" s="92"/>
      <c r="DI245" s="92"/>
      <c r="DJ245" s="92"/>
      <c r="DK245" s="92"/>
      <c r="DL245" s="92"/>
      <c r="DM245" s="92"/>
      <c r="DN245" s="92"/>
      <c r="DO245" s="92"/>
      <c r="DP245" s="92"/>
      <c r="DQ245" s="92"/>
      <c r="DR245" s="92"/>
      <c r="DS245" s="92"/>
      <c r="DT245" s="92"/>
      <c r="DU245" s="92"/>
      <c r="DV245" s="92"/>
      <c r="DW245" s="92"/>
      <c r="DX245" s="92"/>
      <c r="DY245" s="92"/>
      <c r="DZ245" s="92"/>
      <c r="EA245" s="92"/>
      <c r="EB245" s="92"/>
      <c r="EC245" s="92"/>
      <c r="ED245" s="92"/>
      <c r="EE245" s="92"/>
      <c r="EF245" s="92"/>
      <c r="EG245" s="92"/>
      <c r="EH245" s="92"/>
      <c r="EI245" s="92"/>
      <c r="EJ245" s="92"/>
      <c r="EK245" s="92"/>
      <c r="EL245" s="92"/>
      <c r="EM245" s="92"/>
      <c r="EN245" s="92"/>
      <c r="EO245" s="92"/>
      <c r="EP245" s="92"/>
      <c r="EU245" s="94"/>
      <c r="EV245" s="94"/>
      <c r="EW245" s="94"/>
      <c r="EX245" s="102">
        <v>16</v>
      </c>
      <c r="EY245" s="99">
        <f t="shared" si="1369"/>
        <v>99.655228469702735</v>
      </c>
      <c r="EZ245" s="99">
        <f t="shared" ref="EZ245:FN245" si="1455">20*LOG10(EZ154)</f>
        <v>99.943557307934213</v>
      </c>
      <c r="FA245" s="99">
        <f t="shared" si="1455"/>
        <v>104.95967419273867</v>
      </c>
      <c r="FB245" s="99">
        <f t="shared" si="1455"/>
        <v>99.718860974455595</v>
      </c>
      <c r="FC245" s="99">
        <f t="shared" si="1455"/>
        <v>105.61678048020987</v>
      </c>
      <c r="FD245" s="99">
        <f t="shared" si="1455"/>
        <v>107.61647067833736</v>
      </c>
      <c r="FE245" s="99">
        <f t="shared" si="1455"/>
        <v>105.51593736133854</v>
      </c>
      <c r="FF245" s="99">
        <f t="shared" si="1455"/>
        <v>102.86116219549612</v>
      </c>
      <c r="FG245" s="99">
        <f t="shared" si="1455"/>
        <v>104.75478799117451</v>
      </c>
      <c r="FH245" s="99">
        <f t="shared" si="1455"/>
        <v>107.53058590804015</v>
      </c>
      <c r="FI245" s="99">
        <f t="shared" si="1455"/>
        <v>109.32683226784066</v>
      </c>
      <c r="FJ245" s="99">
        <f t="shared" si="1455"/>
        <v>110.00933155338073</v>
      </c>
      <c r="FK245" s="99">
        <f t="shared" si="1455"/>
        <v>110.06954046205942</v>
      </c>
      <c r="FL245" s="99">
        <f t="shared" si="1455"/>
        <v>109.70964529408025</v>
      </c>
      <c r="FM245" s="99">
        <f t="shared" si="1455"/>
        <v>109.16511322662295</v>
      </c>
      <c r="FN245" s="99">
        <f t="shared" si="1455"/>
        <v>108.43555798371688</v>
      </c>
      <c r="FO245" s="99">
        <f t="shared" ref="FO245:GZ245" si="1456">20*LOG10(FO154)</f>
        <v>107.59026350449567</v>
      </c>
      <c r="FP245" s="99">
        <f t="shared" si="1456"/>
        <v>107.02572320718443</v>
      </c>
      <c r="FQ245" s="99">
        <f t="shared" si="1456"/>
        <v>107.02572320718443</v>
      </c>
      <c r="FR245" s="99">
        <f t="shared" si="1456"/>
        <v>106.49663306604785</v>
      </c>
      <c r="FS245" s="99">
        <f t="shared" si="1456"/>
        <v>106.51308127703427</v>
      </c>
      <c r="FT245" s="99">
        <f t="shared" si="1456"/>
        <v>106.67751818701711</v>
      </c>
      <c r="FU245" s="99">
        <f t="shared" si="1456"/>
        <v>106.93918351949205</v>
      </c>
      <c r="FV245" s="99">
        <f t="shared" si="1456"/>
        <v>107.25087548156048</v>
      </c>
      <c r="FW245" s="99">
        <f t="shared" si="1456"/>
        <v>107.57688349493188</v>
      </c>
      <c r="FX245" s="99">
        <f t="shared" si="1456"/>
        <v>107.8937419664523</v>
      </c>
      <c r="FY245" s="99">
        <f t="shared" si="1456"/>
        <v>108.18776113726629</v>
      </c>
      <c r="FZ245" s="99">
        <f t="shared" si="1456"/>
        <v>108.45201558425271</v>
      </c>
      <c r="GA245" s="99">
        <f t="shared" si="1456"/>
        <v>108.6838712188206</v>
      </c>
      <c r="GB245" s="99">
        <f t="shared" si="1456"/>
        <v>108.88324609258225</v>
      </c>
      <c r="GC245" s="99">
        <f t="shared" si="1456"/>
        <v>109.05148097099581</v>
      </c>
      <c r="GD245" s="99">
        <f t="shared" si="1456"/>
        <v>109.19063998002412</v>
      </c>
      <c r="GE245" s="99">
        <f t="shared" si="1456"/>
        <v>109.30309216310059</v>
      </c>
      <c r="GF245" s="99">
        <f t="shared" si="1456"/>
        <v>109.39126915442593</v>
      </c>
      <c r="GG245" s="99">
        <f t="shared" si="1456"/>
        <v>109.45753061016728</v>
      </c>
      <c r="GH245" s="99">
        <f t="shared" si="1456"/>
        <v>109.5040944375407</v>
      </c>
      <c r="GI245" s="99">
        <f t="shared" si="1456"/>
        <v>110.59183205200492</v>
      </c>
      <c r="GJ245" s="99">
        <f t="shared" si="1456"/>
        <v>111.04640082601036</v>
      </c>
      <c r="GK245" s="99">
        <f t="shared" si="1456"/>
        <v>111.09702989113289</v>
      </c>
      <c r="GL245" s="99">
        <f t="shared" si="1456"/>
        <v>111.04664985168861</v>
      </c>
      <c r="GM245" s="99">
        <f t="shared" si="1456"/>
        <v>110.90560019761965</v>
      </c>
      <c r="GN245" s="99">
        <f t="shared" si="1456"/>
        <v>110.68273946594802</v>
      </c>
      <c r="GO245" s="99">
        <f t="shared" si="1456"/>
        <v>110.38569883419301</v>
      </c>
      <c r="GP245" s="99">
        <f t="shared" si="1456"/>
        <v>110.02111149008681</v>
      </c>
      <c r="GQ245" s="99">
        <f t="shared" si="1456"/>
        <v>109.59481757621856</v>
      </c>
      <c r="GR245" s="99">
        <f t="shared" si="1456"/>
        <v>109.11205056828013</v>
      </c>
      <c r="GS245" s="99">
        <f t="shared" si="1456"/>
        <v>108.57761307952998</v>
      </c>
      <c r="GT245" s="99">
        <f t="shared" si="1456"/>
        <v>107.9960507252471</v>
      </c>
      <c r="GU245" s="99">
        <f t="shared" si="1456"/>
        <v>107.37183270369194</v>
      </c>
      <c r="GV245" s="99">
        <f t="shared" si="1456"/>
        <v>106.70954725070231</v>
      </c>
      <c r="GW245" s="99">
        <f t="shared" si="1456"/>
        <v>106.01411866829976</v>
      </c>
      <c r="GX245" s="99">
        <f t="shared" si="1456"/>
        <v>105.29104925236575</v>
      </c>
      <c r="GY245" s="99">
        <f t="shared" si="1456"/>
        <v>104.59603355214495</v>
      </c>
      <c r="GZ245" s="99">
        <f t="shared" si="1456"/>
        <v>103.84156059072819</v>
      </c>
      <c r="HA245" s="99"/>
      <c r="HB245" s="99"/>
      <c r="HC245" s="99"/>
      <c r="HD245" s="99"/>
      <c r="HE245" s="99"/>
      <c r="HF245" s="99"/>
      <c r="HG245" s="99"/>
      <c r="HH245" s="99"/>
      <c r="HI245" s="99"/>
      <c r="HJ245" s="99"/>
      <c r="HK245" s="99"/>
      <c r="HL245" s="99"/>
      <c r="HM245" s="99"/>
      <c r="HN245" s="99"/>
      <c r="HO245" s="99"/>
      <c r="HP245" s="99"/>
      <c r="HQ245" s="99"/>
      <c r="HR245" s="99"/>
      <c r="HS245" s="99"/>
      <c r="HT245" s="99" t="s">
        <v>76</v>
      </c>
      <c r="HU245" s="99"/>
      <c r="HV245" s="99"/>
      <c r="HW245" s="99"/>
      <c r="HX245" s="99"/>
      <c r="HY245" s="99"/>
      <c r="HZ245" s="102"/>
      <c r="IA245" s="102"/>
      <c r="IB245" s="102"/>
      <c r="IC245" s="102"/>
      <c r="ID245" s="102"/>
      <c r="IE245" s="102"/>
      <c r="IF245" s="102"/>
      <c r="IG245" s="102"/>
      <c r="IH245" s="94"/>
      <c r="II245" s="94"/>
      <c r="IJ245" s="94"/>
      <c r="IK245" s="94"/>
      <c r="IL245" s="94"/>
      <c r="IM245" s="94"/>
      <c r="IN245" s="94"/>
      <c r="IO245" s="94"/>
      <c r="IP245" s="94"/>
      <c r="IQ245" s="94"/>
      <c r="IR245" s="94"/>
      <c r="IS245" s="94"/>
      <c r="IT245" s="94"/>
      <c r="IU245" s="94"/>
      <c r="IV245" s="94"/>
      <c r="IW245" s="94"/>
      <c r="IX245" s="94"/>
      <c r="IY245" s="94"/>
      <c r="IZ245" s="94"/>
      <c r="JA245" s="94"/>
      <c r="JB245" s="94"/>
      <c r="JC245" s="94"/>
      <c r="JD245" s="94"/>
      <c r="JE245" s="94"/>
      <c r="JF245" s="94"/>
      <c r="JG245" s="94"/>
      <c r="JH245" s="94"/>
      <c r="JI245" s="94"/>
      <c r="JJ245" s="94"/>
      <c r="JK245" s="94"/>
      <c r="JL245" s="94"/>
      <c r="JM245" s="94"/>
      <c r="JN245" s="94"/>
      <c r="JO245" s="94"/>
      <c r="JP245" s="94"/>
      <c r="JQ245" s="94"/>
      <c r="JR245" s="94"/>
      <c r="JS245" s="94"/>
      <c r="JT245" s="94"/>
      <c r="JU245" s="94"/>
      <c r="JV245" s="94"/>
      <c r="JW245" s="94"/>
      <c r="JX245" s="94"/>
      <c r="JY245" s="94"/>
      <c r="JZ245" s="94"/>
      <c r="KA245" s="94"/>
      <c r="KH245" s="103">
        <v>16</v>
      </c>
      <c r="KI245" s="100">
        <f t="shared" si="1372"/>
        <v>92.209569910356834</v>
      </c>
      <c r="KJ245" s="100">
        <f t="shared" ref="KJ245:KX245" si="1457">20*LOG10(KJ154)</f>
        <v>98.55158923943209</v>
      </c>
      <c r="KK245" s="100">
        <f t="shared" si="1457"/>
        <v>99.223632381001721</v>
      </c>
      <c r="KL245" s="100">
        <f t="shared" si="1457"/>
        <v>91.81332041389831</v>
      </c>
      <c r="KM245" s="100">
        <f t="shared" si="1457"/>
        <v>101.71925937337305</v>
      </c>
      <c r="KN245" s="100">
        <f t="shared" si="1457"/>
        <v>99.711437437828891</v>
      </c>
      <c r="KO245" s="100">
        <f t="shared" si="1457"/>
        <v>102.93006823468362</v>
      </c>
      <c r="KP245" s="100">
        <f t="shared" si="1457"/>
        <v>98.570110730740353</v>
      </c>
      <c r="KQ245" s="100">
        <f t="shared" si="1457"/>
        <v>102.40260537793191</v>
      </c>
      <c r="KR245" s="100">
        <f t="shared" si="1457"/>
        <v>103.48182283349736</v>
      </c>
      <c r="KS245" s="100">
        <f t="shared" si="1457"/>
        <v>101.70160462786271</v>
      </c>
      <c r="KT245" s="100">
        <f t="shared" si="1457"/>
        <v>101.12985556821899</v>
      </c>
      <c r="KU245" s="100">
        <f t="shared" si="1457"/>
        <v>103.58235858162226</v>
      </c>
      <c r="KV245" s="100">
        <f t="shared" si="1457"/>
        <v>105.34044738752188</v>
      </c>
      <c r="KW245" s="100">
        <f t="shared" si="1457"/>
        <v>105.5590125158987</v>
      </c>
      <c r="KX245" s="100">
        <f t="shared" si="1457"/>
        <v>105.22606304996472</v>
      </c>
      <c r="KY245" s="100">
        <f t="shared" ref="KY245:MJ245" si="1458">20*LOG10(KY154)</f>
        <v>104.40950640124683</v>
      </c>
      <c r="KZ245" s="100">
        <f t="shared" si="1458"/>
        <v>103.74642802111836</v>
      </c>
      <c r="LA245" s="100">
        <f t="shared" si="1458"/>
        <v>103.74642802111836</v>
      </c>
      <c r="LB245" s="100">
        <f t="shared" si="1458"/>
        <v>104.77612868892723</v>
      </c>
      <c r="LC245" s="100">
        <f t="shared" si="1458"/>
        <v>105.65002194613194</v>
      </c>
      <c r="LD245" s="100">
        <f t="shared" si="1458"/>
        <v>106.3988645750199</v>
      </c>
      <c r="LE245" s="100">
        <f t="shared" si="1458"/>
        <v>106.94418507248028</v>
      </c>
      <c r="LF245" s="100">
        <f t="shared" si="1458"/>
        <v>107.28104333709943</v>
      </c>
      <c r="LG245" s="100">
        <f t="shared" si="1458"/>
        <v>107.42998721269851</v>
      </c>
      <c r="LH245" s="100">
        <f t="shared" si="1458"/>
        <v>107.41780477875507</v>
      </c>
      <c r="LI245" s="100">
        <f t="shared" si="1458"/>
        <v>107.27109654963841</v>
      </c>
      <c r="LJ245" s="100">
        <f t="shared" si="1458"/>
        <v>107.0147174540388</v>
      </c>
      <c r="LK245" s="100">
        <f t="shared" si="1458"/>
        <v>106.67193936704764</v>
      </c>
      <c r="LL245" s="100">
        <f t="shared" si="1458"/>
        <v>106.26513492842741</v>
      </c>
      <c r="LM245" s="100">
        <f t="shared" si="1458"/>
        <v>105.81648431256825</v>
      </c>
      <c r="LN245" s="100">
        <f t="shared" si="1458"/>
        <v>105.34842494440105</v>
      </c>
      <c r="LO245" s="100">
        <f t="shared" si="1458"/>
        <v>104.88361534403565</v>
      </c>
      <c r="LP245" s="100">
        <f t="shared" si="1458"/>
        <v>104.44422430479673</v>
      </c>
      <c r="LQ245" s="100">
        <f t="shared" si="1458"/>
        <v>104.05048994172489</v>
      </c>
      <c r="LR245" s="100">
        <f t="shared" si="1458"/>
        <v>103.71876554055282</v>
      </c>
      <c r="LS245" s="100">
        <f t="shared" si="1458"/>
        <v>104.39906459975539</v>
      </c>
      <c r="LT245" s="100">
        <f t="shared" si="1458"/>
        <v>106.2123195933037</v>
      </c>
      <c r="LU245" s="100">
        <f t="shared" si="1458"/>
        <v>106.80141136762953</v>
      </c>
      <c r="LV245" s="100">
        <f t="shared" si="1458"/>
        <v>107.06168355616876</v>
      </c>
      <c r="LW245" s="100">
        <f t="shared" si="1458"/>
        <v>107.02188148031826</v>
      </c>
      <c r="LX245" s="100">
        <f t="shared" si="1458"/>
        <v>106.73898826234628</v>
      </c>
      <c r="LY245" s="100">
        <f t="shared" si="1458"/>
        <v>106.28596809642758</v>
      </c>
      <c r="LZ245" s="100">
        <f t="shared" si="1458"/>
        <v>105.74772688370544</v>
      </c>
      <c r="MA245" s="100">
        <f t="shared" si="1458"/>
        <v>105.21234870940185</v>
      </c>
      <c r="MB245" s="100">
        <f t="shared" si="1458"/>
        <v>104.75192511698567</v>
      </c>
      <c r="MC245" s="100">
        <f t="shared" si="1458"/>
        <v>104.39973224733882</v>
      </c>
      <c r="MD245" s="100">
        <f t="shared" si="1458"/>
        <v>104.14122107378594</v>
      </c>
      <c r="ME245" s="100">
        <f t="shared" si="1458"/>
        <v>103.92760044154741</v>
      </c>
      <c r="MF245" s="100">
        <f t="shared" si="1458"/>
        <v>103.70008612129874</v>
      </c>
      <c r="MG245" s="100">
        <f t="shared" si="1458"/>
        <v>103.40789762392876</v>
      </c>
      <c r="MH245" s="100">
        <f t="shared" si="1458"/>
        <v>103.01473521719436</v>
      </c>
      <c r="MI245" s="100">
        <f t="shared" si="1458"/>
        <v>102.37687751458084</v>
      </c>
      <c r="MJ245" s="100">
        <f t="shared" si="1458"/>
        <v>101.7674940633643</v>
      </c>
      <c r="MK245" s="100"/>
      <c r="ML245" s="100"/>
      <c r="MM245" s="100"/>
      <c r="MN245" s="100"/>
      <c r="MO245" s="100"/>
      <c r="MP245" s="100"/>
      <c r="MQ245" s="100"/>
      <c r="MR245" s="100"/>
      <c r="MS245" s="100"/>
      <c r="MT245" s="100"/>
      <c r="MU245" s="100"/>
      <c r="MV245" s="100"/>
      <c r="MW245" s="100"/>
      <c r="MX245" s="100"/>
      <c r="MY245" s="100"/>
      <c r="MZ245" s="100"/>
      <c r="NA245" s="100"/>
      <c r="NB245" s="100"/>
      <c r="NC245" s="100"/>
      <c r="ND245" s="100" t="s">
        <v>76</v>
      </c>
      <c r="NE245" s="100"/>
      <c r="NF245" s="100"/>
      <c r="NG245" s="100"/>
      <c r="NH245" s="100"/>
      <c r="NI245" s="100"/>
      <c r="NJ245" s="103"/>
      <c r="NK245" s="103"/>
      <c r="NL245" s="103"/>
      <c r="NM245" s="103"/>
      <c r="NN245" s="103"/>
      <c r="NO245" s="103"/>
      <c r="NP245" s="103"/>
      <c r="NQ245" s="103"/>
    </row>
    <row r="246" spans="1:382" x14ac:dyDescent="0.2">
      <c r="A246" s="92"/>
      <c r="B246" s="92"/>
      <c r="C246" s="101">
        <v>17</v>
      </c>
      <c r="D246" s="98">
        <f t="shared" ref="D246:AI246" si="1459">20*LOG10(D155)</f>
        <v>109.73649899847651</v>
      </c>
      <c r="E246" s="98">
        <f t="shared" si="1459"/>
        <v>104.72618631799713</v>
      </c>
      <c r="F246" s="98">
        <f t="shared" si="1459"/>
        <v>110.04412167722798</v>
      </c>
      <c r="G246" s="98">
        <f t="shared" si="1459"/>
        <v>112.49992275951445</v>
      </c>
      <c r="H246" s="98">
        <f t="shared" si="1459"/>
        <v>112.68201383593936</v>
      </c>
      <c r="I246" s="98">
        <f t="shared" si="1459"/>
        <v>111.60162706897722</v>
      </c>
      <c r="J246" s="98">
        <f t="shared" si="1459"/>
        <v>109.62140501923541</v>
      </c>
      <c r="K246" s="98">
        <f t="shared" si="1459"/>
        <v>107.85099376791402</v>
      </c>
      <c r="L246" s="98">
        <f t="shared" si="1459"/>
        <v>106.88807965298727</v>
      </c>
      <c r="M246" s="98">
        <f t="shared" si="1459"/>
        <v>107.36683888177758</v>
      </c>
      <c r="N246" s="98">
        <f t="shared" si="1459"/>
        <v>108.52052646968039</v>
      </c>
      <c r="O246" s="98">
        <f t="shared" si="1459"/>
        <v>109.66574034001263</v>
      </c>
      <c r="P246" s="98">
        <f t="shared" si="1459"/>
        <v>110.59579547478728</v>
      </c>
      <c r="Q246" s="98">
        <f t="shared" si="1459"/>
        <v>111.30156923018517</v>
      </c>
      <c r="R246" s="98">
        <f t="shared" si="1459"/>
        <v>111.82003562431396</v>
      </c>
      <c r="S246" s="98">
        <f t="shared" si="1459"/>
        <v>112.19076714688867</v>
      </c>
      <c r="T246" s="98">
        <f t="shared" si="1459"/>
        <v>112.44659551876418</v>
      </c>
      <c r="U246" s="98">
        <f t="shared" si="1459"/>
        <v>112.61305222293807</v>
      </c>
      <c r="V246" s="98">
        <f t="shared" si="1459"/>
        <v>112.61305222293807</v>
      </c>
      <c r="W246" s="98">
        <f t="shared" si="1459"/>
        <v>112.81461036258816</v>
      </c>
      <c r="X246" s="98">
        <f t="shared" si="1459"/>
        <v>112.85587254878044</v>
      </c>
      <c r="Y246" s="98">
        <f t="shared" si="1459"/>
        <v>112.86643871768976</v>
      </c>
      <c r="Z246" s="98">
        <f t="shared" si="1459"/>
        <v>112.85149203593173</v>
      </c>
      <c r="AA246" s="98">
        <f t="shared" si="1459"/>
        <v>112.81528024982093</v>
      </c>
      <c r="AB246" s="98">
        <f t="shared" si="1459"/>
        <v>112.76130483291148</v>
      </c>
      <c r="AC246" s="98">
        <f t="shared" si="1459"/>
        <v>112.69246801074812</v>
      </c>
      <c r="AD246" s="98">
        <f t="shared" si="1459"/>
        <v>112.61118766635062</v>
      </c>
      <c r="AE246" s="98">
        <f t="shared" si="1459"/>
        <v>112.51948771485246</v>
      </c>
      <c r="AF246" s="98">
        <f t="shared" si="1459"/>
        <v>112.41906966051297</v>
      </c>
      <c r="AG246" s="98">
        <f t="shared" si="1459"/>
        <v>112.3113696347408</v>
      </c>
      <c r="AH246" s="98">
        <f t="shared" si="1459"/>
        <v>112.19760415914791</v>
      </c>
      <c r="AI246" s="98">
        <f t="shared" si="1459"/>
        <v>112.07880709395528</v>
      </c>
      <c r="AJ246" s="98">
        <f t="shared" ref="AJ246:BE246" si="1460">20*LOG10(AJ155)</f>
        <v>111.95585964890761</v>
      </c>
      <c r="AK246" s="98">
        <f t="shared" si="1460"/>
        <v>111.82951489821137</v>
      </c>
      <c r="AL246" s="98">
        <f t="shared" si="1460"/>
        <v>111.70041791385209</v>
      </c>
      <c r="AM246" s="98">
        <f t="shared" si="1460"/>
        <v>111.56912238444559</v>
      </c>
      <c r="AN246" s="98">
        <f t="shared" si="1460"/>
        <v>111.84580670231762</v>
      </c>
      <c r="AO246" s="98">
        <f t="shared" si="1460"/>
        <v>111.72591079004597</v>
      </c>
      <c r="AP246" s="98">
        <f t="shared" si="1460"/>
        <v>111.61924800709501</v>
      </c>
      <c r="AQ246" s="98">
        <f t="shared" si="1460"/>
        <v>111.48564232534348</v>
      </c>
      <c r="AR246" s="98">
        <f t="shared" si="1460"/>
        <v>111.32777109129073</v>
      </c>
      <c r="AS246" s="98">
        <f t="shared" si="1460"/>
        <v>111.14799921759791</v>
      </c>
      <c r="AT246" s="98">
        <f t="shared" si="1460"/>
        <v>110.94842284925706</v>
      </c>
      <c r="AU246" s="98">
        <f t="shared" si="1460"/>
        <v>110.73090567165835</v>
      </c>
      <c r="AV246" s="98">
        <f t="shared" si="1460"/>
        <v>110.49710932519005</v>
      </c>
      <c r="AW246" s="98">
        <f t="shared" si="1460"/>
        <v>110.24851905927198</v>
      </c>
      <c r="AX246" s="98">
        <f t="shared" si="1460"/>
        <v>109.9864655102478</v>
      </c>
      <c r="AY246" s="98">
        <f t="shared" si="1460"/>
        <v>109.7121432997521</v>
      </c>
      <c r="AZ246" s="98">
        <f t="shared" si="1460"/>
        <v>109.42662700699248</v>
      </c>
      <c r="BA246" s="98">
        <f t="shared" si="1460"/>
        <v>109.13088495826139</v>
      </c>
      <c r="BB246" s="98">
        <f t="shared" si="1460"/>
        <v>108.82579119162065</v>
      </c>
      <c r="BC246" s="98">
        <f t="shared" si="1460"/>
        <v>108.51213588796102</v>
      </c>
      <c r="BD246" s="98">
        <f t="shared" si="1460"/>
        <v>108.19063450709217</v>
      </c>
      <c r="BE246" s="98">
        <f t="shared" si="1460"/>
        <v>107.86193582584423</v>
      </c>
      <c r="BF246" s="98"/>
      <c r="BG246" s="98"/>
      <c r="BH246" s="98"/>
      <c r="BI246" s="98"/>
      <c r="BJ246" s="98"/>
      <c r="BK246" s="98"/>
      <c r="BL246" s="98"/>
      <c r="BM246" s="98"/>
      <c r="BN246" s="98"/>
      <c r="BO246" s="98"/>
      <c r="BP246" s="98"/>
      <c r="BQ246" s="98"/>
      <c r="BR246" s="98"/>
      <c r="BS246" s="98"/>
      <c r="BT246" s="98"/>
      <c r="BU246" s="98"/>
      <c r="BV246" s="98"/>
      <c r="BW246" s="98"/>
      <c r="BX246" s="98"/>
      <c r="BY246" s="98"/>
      <c r="BZ246" s="98"/>
      <c r="CA246" s="98"/>
      <c r="CB246" s="98"/>
      <c r="CC246" s="101"/>
      <c r="CD246" s="101"/>
      <c r="CE246" s="101"/>
      <c r="CF246" s="101"/>
      <c r="CG246" s="101" t="s">
        <v>25</v>
      </c>
      <c r="CH246" s="101" t="s">
        <v>33</v>
      </c>
      <c r="CI246" s="101" t="s">
        <v>34</v>
      </c>
      <c r="CJ246" s="101" t="s">
        <v>35</v>
      </c>
      <c r="CK246" s="101" t="s">
        <v>36</v>
      </c>
      <c r="CL246" s="92"/>
      <c r="CM246" s="92"/>
      <c r="CN246" s="92"/>
      <c r="CO246" s="92"/>
      <c r="CP246" s="92"/>
      <c r="CQ246" s="92"/>
      <c r="CR246" s="92"/>
      <c r="CS246" s="92"/>
      <c r="CT246" s="92"/>
      <c r="CU246" s="92"/>
      <c r="CV246" s="92"/>
      <c r="CW246" s="92"/>
      <c r="CX246" s="92"/>
      <c r="CY246" s="92"/>
      <c r="CZ246" s="92"/>
      <c r="DA246" s="92"/>
      <c r="DB246" s="92"/>
      <c r="DC246" s="92"/>
      <c r="DD246" s="92"/>
      <c r="DE246" s="92"/>
      <c r="DF246" s="92"/>
      <c r="DG246" s="92"/>
      <c r="DH246" s="92"/>
      <c r="DI246" s="92"/>
      <c r="DJ246" s="92"/>
      <c r="DK246" s="92"/>
      <c r="DL246" s="92"/>
      <c r="DM246" s="92"/>
      <c r="DN246" s="92"/>
      <c r="DO246" s="92"/>
      <c r="DP246" s="92"/>
      <c r="DQ246" s="92"/>
      <c r="DR246" s="92"/>
      <c r="DS246" s="92"/>
      <c r="DT246" s="92"/>
      <c r="DU246" s="92"/>
      <c r="DV246" s="92"/>
      <c r="DW246" s="92"/>
      <c r="DX246" s="92"/>
      <c r="DY246" s="92"/>
      <c r="DZ246" s="92"/>
      <c r="EA246" s="92"/>
      <c r="EB246" s="92"/>
      <c r="EC246" s="92"/>
      <c r="ED246" s="92"/>
      <c r="EE246" s="92"/>
      <c r="EF246" s="92"/>
      <c r="EG246" s="92"/>
      <c r="EH246" s="92"/>
      <c r="EI246" s="92"/>
      <c r="EJ246" s="92"/>
      <c r="EK246" s="92"/>
      <c r="EL246" s="92"/>
      <c r="EM246" s="92"/>
      <c r="EN246" s="92"/>
      <c r="EO246" s="92"/>
      <c r="EP246" s="92"/>
      <c r="EU246" s="94"/>
      <c r="EV246" s="94"/>
      <c r="EW246" s="94"/>
      <c r="EX246" s="102">
        <v>17</v>
      </c>
      <c r="EY246" s="99">
        <f t="shared" si="1369"/>
        <v>100.67864624827314</v>
      </c>
      <c r="EZ246" s="99">
        <f t="shared" ref="EZ246:FN246" si="1461">20*LOG10(EZ155)</f>
        <v>97.868336153010077</v>
      </c>
      <c r="FA246" s="99">
        <f t="shared" si="1461"/>
        <v>105.16069596752168</v>
      </c>
      <c r="FB246" s="99">
        <f t="shared" si="1461"/>
        <v>100.08346055943399</v>
      </c>
      <c r="FC246" s="99">
        <f t="shared" si="1461"/>
        <v>105.18914934842194</v>
      </c>
      <c r="FD246" s="99">
        <f t="shared" si="1461"/>
        <v>107.9490838063779</v>
      </c>
      <c r="FE246" s="99">
        <f t="shared" si="1461"/>
        <v>106.34791394888393</v>
      </c>
      <c r="FF246" s="99">
        <f t="shared" si="1461"/>
        <v>103.72658049202032</v>
      </c>
      <c r="FG246" s="99">
        <f t="shared" si="1461"/>
        <v>104.93093934489755</v>
      </c>
      <c r="FH246" s="99">
        <f t="shared" si="1461"/>
        <v>107.69952378596338</v>
      </c>
      <c r="FI246" s="99">
        <f t="shared" si="1461"/>
        <v>109.61396291885437</v>
      </c>
      <c r="FJ246" s="99">
        <f t="shared" si="1461"/>
        <v>110.40134540434806</v>
      </c>
      <c r="FK246" s="99">
        <f t="shared" si="1461"/>
        <v>110.54410588029648</v>
      </c>
      <c r="FL246" s="99">
        <f t="shared" si="1461"/>
        <v>110.25329597499382</v>
      </c>
      <c r="FM246" s="99">
        <f t="shared" si="1461"/>
        <v>109.76489351730989</v>
      </c>
      <c r="FN246" s="99">
        <f t="shared" si="1461"/>
        <v>109.08503462154003</v>
      </c>
      <c r="FO246" s="99">
        <f t="shared" ref="FO246:GZ246" si="1462">20*LOG10(FO155)</f>
        <v>108.29093150374254</v>
      </c>
      <c r="FP246" s="99">
        <f t="shared" si="1462"/>
        <v>107.7492200214693</v>
      </c>
      <c r="FQ246" s="99">
        <f t="shared" si="1462"/>
        <v>107.7492200214693</v>
      </c>
      <c r="FR246" s="99">
        <f t="shared" si="1462"/>
        <v>107.21281916740853</v>
      </c>
      <c r="FS246" s="99">
        <f t="shared" si="1462"/>
        <v>107.20334836342259</v>
      </c>
      <c r="FT246" s="99">
        <f t="shared" si="1462"/>
        <v>107.3338032934366</v>
      </c>
      <c r="FU246" s="99">
        <f t="shared" si="1462"/>
        <v>107.55899250026539</v>
      </c>
      <c r="FV246" s="99">
        <f t="shared" si="1462"/>
        <v>107.83544770389784</v>
      </c>
      <c r="FW246" s="99">
        <f t="shared" si="1462"/>
        <v>108.1292438957916</v>
      </c>
      <c r="FX246" s="99">
        <f t="shared" si="1462"/>
        <v>108.41738154794938</v>
      </c>
      <c r="FY246" s="99">
        <f t="shared" si="1462"/>
        <v>108.68596366295279</v>
      </c>
      <c r="FZ246" s="99">
        <f t="shared" si="1462"/>
        <v>108.92760478705117</v>
      </c>
      <c r="GA246" s="99">
        <f t="shared" si="1462"/>
        <v>109.13917318080212</v>
      </c>
      <c r="GB246" s="99">
        <f t="shared" si="1462"/>
        <v>109.32014091804689</v>
      </c>
      <c r="GC246" s="99">
        <f t="shared" si="1462"/>
        <v>109.47148032550039</v>
      </c>
      <c r="GD246" s="99">
        <f t="shared" si="1462"/>
        <v>109.59496310267092</v>
      </c>
      <c r="GE246" s="99">
        <f t="shared" si="1462"/>
        <v>109.69273076963924</v>
      </c>
      <c r="GF246" s="99">
        <f t="shared" si="1462"/>
        <v>109.76703948407908</v>
      </c>
      <c r="GG246" s="99">
        <f t="shared" si="1462"/>
        <v>109.82011386193135</v>
      </c>
      <c r="GH246" s="99">
        <f t="shared" si="1462"/>
        <v>109.85406768358041</v>
      </c>
      <c r="GI246" s="99">
        <f t="shared" si="1462"/>
        <v>110.86587969332996</v>
      </c>
      <c r="GJ246" s="99">
        <f t="shared" si="1462"/>
        <v>111.22519326568224</v>
      </c>
      <c r="GK246" s="99">
        <f t="shared" si="1462"/>
        <v>111.22533795703383</v>
      </c>
      <c r="GL246" s="99">
        <f t="shared" si="1462"/>
        <v>111.1227289012662</v>
      </c>
      <c r="GM246" s="99">
        <f t="shared" si="1462"/>
        <v>110.92797929577466</v>
      </c>
      <c r="GN246" s="99">
        <f t="shared" si="1462"/>
        <v>110.65032541466066</v>
      </c>
      <c r="GO246" s="99">
        <f t="shared" si="1462"/>
        <v>110.29788704384912</v>
      </c>
      <c r="GP246" s="99">
        <f t="shared" si="1462"/>
        <v>109.8779169800416</v>
      </c>
      <c r="GQ246" s="99">
        <f t="shared" si="1462"/>
        <v>109.39703730969347</v>
      </c>
      <c r="GR246" s="99">
        <f t="shared" si="1462"/>
        <v>108.86146739079122</v>
      </c>
      <c r="GS246" s="99">
        <f t="shared" si="1462"/>
        <v>108.2772505787201</v>
      </c>
      <c r="GT246" s="99">
        <f t="shared" si="1462"/>
        <v>107.65048610845552</v>
      </c>
      <c r="GU246" s="99">
        <f t="shared" si="1462"/>
        <v>106.98756960616137</v>
      </c>
      <c r="GV246" s="99">
        <f t="shared" si="1462"/>
        <v>106.31662035801399</v>
      </c>
      <c r="GW246" s="99">
        <f t="shared" si="1462"/>
        <v>105.60392640569282</v>
      </c>
      <c r="GX246" s="99">
        <f t="shared" si="1462"/>
        <v>104.87762853245869</v>
      </c>
      <c r="GY246" s="99">
        <f t="shared" si="1462"/>
        <v>104.19914110678376</v>
      </c>
      <c r="GZ246" s="99">
        <f t="shared" si="1462"/>
        <v>103.47897876279548</v>
      </c>
      <c r="HA246" s="99"/>
      <c r="HB246" s="99"/>
      <c r="HC246" s="99"/>
      <c r="HD246" s="99"/>
      <c r="HE246" s="99"/>
      <c r="HF246" s="99"/>
      <c r="HG246" s="99"/>
      <c r="HH246" s="99"/>
      <c r="HI246" s="99"/>
      <c r="HJ246" s="99"/>
      <c r="HK246" s="99"/>
      <c r="HL246" s="99"/>
      <c r="HM246" s="99"/>
      <c r="HN246" s="99"/>
      <c r="HO246" s="99"/>
      <c r="HP246" s="99"/>
      <c r="HQ246" s="99"/>
      <c r="HR246" s="99"/>
      <c r="HS246" s="99"/>
      <c r="HT246" s="99"/>
      <c r="HU246" s="99"/>
      <c r="HV246" s="99"/>
      <c r="HW246" s="99"/>
      <c r="HX246" s="99"/>
      <c r="HY246" s="99"/>
      <c r="HZ246" s="102"/>
      <c r="IA246" s="102"/>
      <c r="IB246" s="102"/>
      <c r="IC246" s="102"/>
      <c r="ID246" s="102"/>
      <c r="IE246" s="102"/>
      <c r="IF246" s="102"/>
      <c r="IG246" s="102"/>
      <c r="IH246" s="102"/>
      <c r="II246" s="94"/>
      <c r="IJ246" s="94"/>
      <c r="IK246" s="94"/>
      <c r="IL246" s="94"/>
      <c r="IM246" s="94"/>
      <c r="IN246" s="94"/>
      <c r="IO246" s="94"/>
      <c r="IP246" s="94"/>
      <c r="IQ246" s="94"/>
      <c r="IR246" s="94"/>
      <c r="IS246" s="94"/>
      <c r="IT246" s="94"/>
      <c r="IU246" s="94"/>
      <c r="IV246" s="94"/>
      <c r="IW246" s="94"/>
      <c r="IX246" s="94"/>
      <c r="IY246" s="94"/>
      <c r="IZ246" s="94"/>
      <c r="JA246" s="94"/>
      <c r="JB246" s="94"/>
      <c r="JC246" s="94"/>
      <c r="JD246" s="94"/>
      <c r="JE246" s="94"/>
      <c r="JF246" s="94"/>
      <c r="JG246" s="94"/>
      <c r="JH246" s="94"/>
      <c r="JI246" s="94"/>
      <c r="JJ246" s="94"/>
      <c r="JK246" s="94"/>
      <c r="JL246" s="94"/>
      <c r="JM246" s="94"/>
      <c r="JN246" s="94"/>
      <c r="JO246" s="94"/>
      <c r="JP246" s="94"/>
      <c r="JQ246" s="94"/>
      <c r="JR246" s="94"/>
      <c r="JS246" s="94"/>
      <c r="JT246" s="94"/>
      <c r="JU246" s="94"/>
      <c r="JV246" s="94"/>
      <c r="JW246" s="94"/>
      <c r="JX246" s="94"/>
      <c r="JY246" s="94"/>
      <c r="JZ246" s="94"/>
      <c r="KA246" s="94"/>
      <c r="KH246" s="103">
        <v>17</v>
      </c>
      <c r="KI246" s="100">
        <f t="shared" si="1372"/>
        <v>80.502120741371769</v>
      </c>
      <c r="KJ246" s="100">
        <f t="shared" ref="KJ246:KX246" si="1463">20*LOG10(KJ155)</f>
        <v>93.430507270022488</v>
      </c>
      <c r="KK246" s="100">
        <f t="shared" si="1463"/>
        <v>94.355350944698642</v>
      </c>
      <c r="KL246" s="100">
        <f t="shared" si="1463"/>
        <v>94.080008938423248</v>
      </c>
      <c r="KM246" s="100">
        <f t="shared" si="1463"/>
        <v>101.9452949197275</v>
      </c>
      <c r="KN246" s="100">
        <f t="shared" si="1463"/>
        <v>98.840043702440823</v>
      </c>
      <c r="KO246" s="100">
        <f t="shared" si="1463"/>
        <v>103.19995586191966</v>
      </c>
      <c r="KP246" s="100">
        <f t="shared" si="1463"/>
        <v>99.21440416777925</v>
      </c>
      <c r="KQ246" s="100">
        <f t="shared" si="1463"/>
        <v>102.39708299024967</v>
      </c>
      <c r="KR246" s="100">
        <f t="shared" si="1463"/>
        <v>104.23821265023192</v>
      </c>
      <c r="KS246" s="100">
        <f t="shared" si="1463"/>
        <v>102.96629051312698</v>
      </c>
      <c r="KT246" s="100">
        <f t="shared" si="1463"/>
        <v>102.14142078536604</v>
      </c>
      <c r="KU246" s="100">
        <f t="shared" si="1463"/>
        <v>104.32764349154698</v>
      </c>
      <c r="KV246" s="100">
        <f t="shared" si="1463"/>
        <v>106.1041294847611</v>
      </c>
      <c r="KW246" s="100">
        <f t="shared" si="1463"/>
        <v>106.40550585774318</v>
      </c>
      <c r="KX246" s="100">
        <f t="shared" si="1463"/>
        <v>106.1436934214825</v>
      </c>
      <c r="KY246" s="100">
        <f t="shared" ref="KY246:MJ246" si="1464">20*LOG10(KY155)</f>
        <v>105.37993866726394</v>
      </c>
      <c r="KZ246" s="100">
        <f t="shared" si="1464"/>
        <v>104.76062337924151</v>
      </c>
      <c r="LA246" s="100">
        <f t="shared" si="1464"/>
        <v>104.76062337924151</v>
      </c>
      <c r="LB246" s="100">
        <f t="shared" si="1464"/>
        <v>105.62219413698075</v>
      </c>
      <c r="LC246" s="100">
        <f t="shared" si="1464"/>
        <v>106.40550215895162</v>
      </c>
      <c r="LD246" s="100">
        <f t="shared" si="1464"/>
        <v>107.0831177252519</v>
      </c>
      <c r="LE246" s="100">
        <f t="shared" si="1464"/>
        <v>107.57165527447596</v>
      </c>
      <c r="LF246" s="100">
        <f t="shared" si="1464"/>
        <v>107.86063534141151</v>
      </c>
      <c r="LG246" s="100">
        <f t="shared" si="1464"/>
        <v>107.96703543680229</v>
      </c>
      <c r="LH246" s="100">
        <f t="shared" si="1464"/>
        <v>107.91568558618935</v>
      </c>
      <c r="LI246" s="100">
        <f t="shared" si="1464"/>
        <v>107.73223625796453</v>
      </c>
      <c r="LJ246" s="100">
        <f t="shared" si="1464"/>
        <v>107.44119445161309</v>
      </c>
      <c r="LK246" s="100">
        <f t="shared" si="1464"/>
        <v>107.06584922160624</v>
      </c>
      <c r="LL246" s="100">
        <f t="shared" si="1464"/>
        <v>106.62881152819818</v>
      </c>
      <c r="LM246" s="100">
        <f t="shared" si="1464"/>
        <v>106.15261326638606</v>
      </c>
      <c r="LN246" s="100">
        <f t="shared" si="1464"/>
        <v>105.66004837722373</v>
      </c>
      <c r="LO246" s="100">
        <f t="shared" si="1464"/>
        <v>105.17400866912752</v>
      </c>
      <c r="LP246" s="100">
        <f t="shared" si="1464"/>
        <v>104.71663158103333</v>
      </c>
      <c r="LQ246" s="100">
        <f t="shared" si="1464"/>
        <v>104.30774198389287</v>
      </c>
      <c r="LR246" s="100">
        <f t="shared" si="1464"/>
        <v>103.96286613328265</v>
      </c>
      <c r="LS246" s="100">
        <f t="shared" si="1464"/>
        <v>104.50047396842345</v>
      </c>
      <c r="LT246" s="100">
        <f t="shared" si="1464"/>
        <v>106.05579036086522</v>
      </c>
      <c r="LU246" s="100">
        <f t="shared" si="1464"/>
        <v>106.52068707788715</v>
      </c>
      <c r="LV246" s="100">
        <f t="shared" si="1464"/>
        <v>106.68510392024899</v>
      </c>
      <c r="LW246" s="100">
        <f t="shared" si="1464"/>
        <v>106.59686671355198</v>
      </c>
      <c r="LX246" s="100">
        <f t="shared" si="1464"/>
        <v>106.3333313178936</v>
      </c>
      <c r="LY246" s="100">
        <f t="shared" si="1464"/>
        <v>105.98239959578676</v>
      </c>
      <c r="LZ246" s="100">
        <f t="shared" si="1464"/>
        <v>105.62543395649675</v>
      </c>
      <c r="MA246" s="100">
        <f t="shared" si="1464"/>
        <v>105.3169315728945</v>
      </c>
      <c r="MB246" s="100">
        <f t="shared" si="1464"/>
        <v>105.07019228226214</v>
      </c>
      <c r="MC246" s="100">
        <f t="shared" si="1464"/>
        <v>104.86029161675702</v>
      </c>
      <c r="MD246" s="100">
        <f t="shared" si="1464"/>
        <v>104.64203744240466</v>
      </c>
      <c r="ME246" s="100">
        <f t="shared" si="1464"/>
        <v>104.369284131277</v>
      </c>
      <c r="MF246" s="100">
        <f t="shared" si="1464"/>
        <v>103.95955219221086</v>
      </c>
      <c r="MG246" s="100">
        <f t="shared" si="1464"/>
        <v>103.5090787235852</v>
      </c>
      <c r="MH246" s="100">
        <f t="shared" si="1464"/>
        <v>102.93801585762253</v>
      </c>
      <c r="MI246" s="100">
        <f t="shared" si="1464"/>
        <v>102.11055751884305</v>
      </c>
      <c r="MJ246" s="100">
        <f t="shared" si="1464"/>
        <v>101.33509163090027</v>
      </c>
      <c r="MK246" s="100"/>
      <c r="ML246" s="100"/>
      <c r="MM246" s="100"/>
      <c r="MN246" s="100"/>
      <c r="MO246" s="100"/>
      <c r="MP246" s="100"/>
      <c r="MQ246" s="100"/>
      <c r="MR246" s="100"/>
      <c r="MS246" s="100"/>
      <c r="MT246" s="100"/>
      <c r="MU246" s="100"/>
      <c r="MV246" s="100"/>
      <c r="MW246" s="100"/>
      <c r="MX246" s="100"/>
      <c r="MY246" s="100"/>
      <c r="MZ246" s="100"/>
      <c r="NA246" s="100"/>
      <c r="NB246" s="100"/>
      <c r="NC246" s="100"/>
      <c r="ND246" s="100"/>
      <c r="NE246" s="100"/>
      <c r="NF246" s="100"/>
      <c r="NG246" s="100"/>
      <c r="NH246" s="100"/>
      <c r="NI246" s="100"/>
      <c r="NJ246" s="103"/>
      <c r="NK246" s="103"/>
      <c r="NL246" s="103"/>
      <c r="NM246" s="103"/>
      <c r="NN246" s="103"/>
      <c r="NO246" s="103"/>
      <c r="NP246" s="103"/>
      <c r="NQ246" s="103"/>
      <c r="NR246" s="103"/>
    </row>
    <row r="247" spans="1:382" x14ac:dyDescent="0.2">
      <c r="A247" s="92"/>
      <c r="B247" s="92"/>
      <c r="C247" s="101">
        <v>18</v>
      </c>
      <c r="D247" s="98">
        <f t="shared" ref="D247:AI247" si="1465">20*LOG10(D156)</f>
        <v>108.37110806280344</v>
      </c>
      <c r="E247" s="98">
        <f t="shared" si="1465"/>
        <v>104.04881294825329</v>
      </c>
      <c r="F247" s="98">
        <f t="shared" si="1465"/>
        <v>109.41213123557336</v>
      </c>
      <c r="G247" s="98">
        <f t="shared" si="1465"/>
        <v>112.42608789691751</v>
      </c>
      <c r="H247" s="98">
        <f t="shared" si="1465"/>
        <v>112.97842740284197</v>
      </c>
      <c r="I247" s="98">
        <f t="shared" si="1465"/>
        <v>112.12909533324448</v>
      </c>
      <c r="J247" s="98">
        <f t="shared" si="1465"/>
        <v>110.36451155684591</v>
      </c>
      <c r="K247" s="98">
        <f t="shared" si="1465"/>
        <v>108.70861862506348</v>
      </c>
      <c r="L247" s="98">
        <f t="shared" si="1465"/>
        <v>107.64816524274565</v>
      </c>
      <c r="M247" s="98">
        <f t="shared" si="1465"/>
        <v>107.90194913211769</v>
      </c>
      <c r="N247" s="98">
        <f t="shared" si="1465"/>
        <v>108.90806369341335</v>
      </c>
      <c r="O247" s="98">
        <f t="shared" si="1465"/>
        <v>109.99425104120702</v>
      </c>
      <c r="P247" s="98">
        <f t="shared" si="1465"/>
        <v>110.90682013029527</v>
      </c>
      <c r="Q247" s="98">
        <f t="shared" si="1465"/>
        <v>111.61048253140522</v>
      </c>
      <c r="R247" s="98">
        <f t="shared" si="1465"/>
        <v>112.13164312982578</v>
      </c>
      <c r="S247" s="98">
        <f t="shared" si="1465"/>
        <v>112.50590508873344</v>
      </c>
      <c r="T247" s="98">
        <f t="shared" si="1465"/>
        <v>112.76469197440733</v>
      </c>
      <c r="U247" s="98">
        <f t="shared" si="1465"/>
        <v>112.93311693109793</v>
      </c>
      <c r="V247" s="98">
        <f t="shared" si="1465"/>
        <v>112.93311693109793</v>
      </c>
      <c r="W247" s="98">
        <f t="shared" si="1465"/>
        <v>113.1360069396966</v>
      </c>
      <c r="X247" s="98">
        <f t="shared" si="1465"/>
        <v>113.17680026586446</v>
      </c>
      <c r="Y247" s="98">
        <f t="shared" si="1465"/>
        <v>113.18627578730667</v>
      </c>
      <c r="Z247" s="98">
        <f t="shared" si="1465"/>
        <v>113.16971271496696</v>
      </c>
      <c r="AA247" s="98">
        <f t="shared" si="1465"/>
        <v>113.13144500390285</v>
      </c>
      <c r="AB247" s="98">
        <f t="shared" si="1465"/>
        <v>113.07504956768703</v>
      </c>
      <c r="AC247" s="98">
        <f t="shared" si="1465"/>
        <v>113.00349369861786</v>
      </c>
      <c r="AD247" s="98">
        <f t="shared" si="1465"/>
        <v>112.91925092135934</v>
      </c>
      <c r="AE247" s="98">
        <f t="shared" si="1465"/>
        <v>112.82439248875635</v>
      </c>
      <c r="AF247" s="98">
        <f t="shared" si="1465"/>
        <v>112.72066005268059</v>
      </c>
      <c r="AG247" s="98">
        <f t="shared" si="1465"/>
        <v>112.6095237289174</v>
      </c>
      <c r="AH247" s="98">
        <f t="shared" si="1465"/>
        <v>112.49222877106811</v>
      </c>
      <c r="AI247" s="98">
        <f t="shared" si="1465"/>
        <v>112.36983330952926</v>
      </c>
      <c r="AJ247" s="98">
        <f t="shared" ref="AJ247:BE247" si="1466">20*LOG10(AJ156)</f>
        <v>112.24323903991683</v>
      </c>
      <c r="AK247" s="98">
        <f t="shared" si="1466"/>
        <v>112.11321631429469</v>
      </c>
      <c r="AL247" s="98">
        <f t="shared" si="1466"/>
        <v>111.98042476260426</v>
      </c>
      <c r="AM247" s="98">
        <f t="shared" si="1466"/>
        <v>111.84543032403697</v>
      </c>
      <c r="AN247" s="98">
        <f t="shared" si="1466"/>
        <v>112.09673165816875</v>
      </c>
      <c r="AO247" s="98">
        <f t="shared" si="1466"/>
        <v>111.94157656811001</v>
      </c>
      <c r="AP247" s="98">
        <f t="shared" si="1466"/>
        <v>111.81542272710254</v>
      </c>
      <c r="AQ247" s="98">
        <f t="shared" si="1466"/>
        <v>111.66127141036461</v>
      </c>
      <c r="AR247" s="98">
        <f t="shared" si="1466"/>
        <v>111.48191990630684</v>
      </c>
      <c r="AS247" s="98">
        <f t="shared" si="1466"/>
        <v>111.27984002259336</v>
      </c>
      <c r="AT247" s="98">
        <f t="shared" si="1466"/>
        <v>111.05722370220138</v>
      </c>
      <c r="AU247" s="98">
        <f t="shared" si="1466"/>
        <v>110.81602099792995</v>
      </c>
      <c r="AV247" s="98">
        <f t="shared" si="1466"/>
        <v>110.55797192279299</v>
      </c>
      <c r="AW247" s="98">
        <f t="shared" si="1466"/>
        <v>110.28463335251763</v>
      </c>
      <c r="AX247" s="98">
        <f t="shared" si="1466"/>
        <v>109.99740190004117</v>
      </c>
      <c r="AY247" s="98">
        <f t="shared" si="1466"/>
        <v>109.69753348774043</v>
      </c>
      <c r="AZ247" s="98">
        <f t="shared" si="1466"/>
        <v>109.38616019486847</v>
      </c>
      <c r="BA247" s="98">
        <f t="shared" si="1466"/>
        <v>109.06430484350716</v>
      </c>
      <c r="BB247" s="98">
        <f t="shared" si="1466"/>
        <v>108.73289369776748</v>
      </c>
      <c r="BC247" s="98">
        <f t="shared" si="1466"/>
        <v>108.39276758168141</v>
      </c>
      <c r="BD247" s="98">
        <f t="shared" si="1466"/>
        <v>108.04469166666013</v>
      </c>
      <c r="BE247" s="98">
        <f t="shared" si="1466"/>
        <v>107.68936413609552</v>
      </c>
      <c r="BF247" s="98"/>
      <c r="BG247" s="98"/>
      <c r="BH247" s="98"/>
      <c r="BI247" s="98"/>
      <c r="BJ247" s="98"/>
      <c r="BK247" s="98"/>
      <c r="BL247" s="98"/>
      <c r="BM247" s="98"/>
      <c r="BN247" s="98"/>
      <c r="BO247" s="98"/>
      <c r="BP247" s="98"/>
      <c r="BQ247" s="98"/>
      <c r="BR247" s="98"/>
      <c r="BS247" s="98"/>
      <c r="BT247" s="98"/>
      <c r="BU247" s="98"/>
      <c r="BV247" s="98"/>
      <c r="BW247" s="98"/>
      <c r="BX247" s="98"/>
      <c r="BY247" s="98"/>
      <c r="BZ247" s="98"/>
      <c r="CA247" s="98"/>
      <c r="CB247" s="98"/>
      <c r="CC247" s="101"/>
      <c r="CD247" s="101"/>
      <c r="CE247" s="101"/>
      <c r="CF247" s="101"/>
      <c r="CG247" s="101"/>
      <c r="CH247" s="106" t="e">
        <f>SQRT(1 + 1 + 2* COS(CJ247-CK247))</f>
        <v>#REF!</v>
      </c>
      <c r="CI247" s="107" t="e">
        <f>ATAN2(1+COS(CK247),SIN(CK247))</f>
        <v>#REF!</v>
      </c>
      <c r="CJ247" s="92" t="e">
        <f>RADIANS(#REF!)</f>
        <v>#REF!</v>
      </c>
      <c r="CK247" s="92" t="e">
        <f>RADIANS(#REF!)</f>
        <v>#REF!</v>
      </c>
      <c r="CL247" s="92"/>
      <c r="CM247" s="92"/>
      <c r="CN247" s="92"/>
      <c r="CO247" s="92"/>
      <c r="CP247" s="92"/>
      <c r="CQ247" s="92"/>
      <c r="CR247" s="92"/>
      <c r="CS247" s="92"/>
      <c r="CT247" s="92"/>
      <c r="CU247" s="92"/>
      <c r="CV247" s="92"/>
      <c r="CW247" s="92"/>
      <c r="CX247" s="92"/>
      <c r="CY247" s="92"/>
      <c r="CZ247" s="92"/>
      <c r="DA247" s="92"/>
      <c r="DB247" s="92"/>
      <c r="DC247" s="92"/>
      <c r="DD247" s="92"/>
      <c r="DE247" s="92"/>
      <c r="DF247" s="92"/>
      <c r="DG247" s="92"/>
      <c r="DH247" s="92"/>
      <c r="DI247" s="92"/>
      <c r="DJ247" s="92"/>
      <c r="DK247" s="92"/>
      <c r="DL247" s="92"/>
      <c r="DM247" s="92"/>
      <c r="DN247" s="92"/>
      <c r="DO247" s="92"/>
      <c r="DP247" s="92"/>
      <c r="DQ247" s="92"/>
      <c r="DR247" s="92"/>
      <c r="DS247" s="92"/>
      <c r="DT247" s="92"/>
      <c r="DU247" s="92"/>
      <c r="DV247" s="92"/>
      <c r="DW247" s="92"/>
      <c r="DX247" s="92"/>
      <c r="DY247" s="92"/>
      <c r="DZ247" s="92"/>
      <c r="EA247" s="92"/>
      <c r="EB247" s="92"/>
      <c r="EC247" s="92"/>
      <c r="ED247" s="92"/>
      <c r="EE247" s="92"/>
      <c r="EF247" s="92"/>
      <c r="EG247" s="92"/>
      <c r="EH247" s="92"/>
      <c r="EI247" s="92"/>
      <c r="EJ247" s="92"/>
      <c r="EK247" s="92"/>
      <c r="EL247" s="92"/>
      <c r="EM247" s="92"/>
      <c r="EN247" s="92"/>
      <c r="EO247" s="92"/>
      <c r="EP247" s="92"/>
      <c r="EU247" s="94"/>
      <c r="EV247" s="94"/>
      <c r="EW247" s="94"/>
      <c r="EX247" s="102">
        <v>18</v>
      </c>
      <c r="EY247" s="99">
        <f t="shared" si="1369"/>
        <v>97.269878019252303</v>
      </c>
      <c r="EZ247" s="99">
        <f t="shared" ref="EZ247:FN247" si="1467">20*LOG10(EZ156)</f>
        <v>94.01778931735214</v>
      </c>
      <c r="FA247" s="99">
        <f t="shared" si="1467"/>
        <v>104.32123939576806</v>
      </c>
      <c r="FB247" s="99">
        <f t="shared" si="1467"/>
        <v>100.36270454486544</v>
      </c>
      <c r="FC247" s="99">
        <f t="shared" si="1467"/>
        <v>104.32530538173907</v>
      </c>
      <c r="FD247" s="99">
        <f t="shared" si="1467"/>
        <v>108.03255801645192</v>
      </c>
      <c r="FE247" s="99">
        <f t="shared" si="1467"/>
        <v>106.99077120794108</v>
      </c>
      <c r="FF247" s="99">
        <f t="shared" si="1467"/>
        <v>104.56062984498257</v>
      </c>
      <c r="FG247" s="99">
        <f t="shared" si="1467"/>
        <v>105.19628973736168</v>
      </c>
      <c r="FH247" s="99">
        <f t="shared" si="1467"/>
        <v>107.91413771546979</v>
      </c>
      <c r="FI247" s="99">
        <f t="shared" si="1467"/>
        <v>109.93120674674195</v>
      </c>
      <c r="FJ247" s="99">
        <f t="shared" si="1467"/>
        <v>110.81596158892842</v>
      </c>
      <c r="FK247" s="99">
        <f t="shared" si="1467"/>
        <v>111.03326358511437</v>
      </c>
      <c r="FL247" s="99">
        <f t="shared" si="1467"/>
        <v>110.80235708831195</v>
      </c>
      <c r="FM247" s="99">
        <f t="shared" si="1467"/>
        <v>110.36012243010602</v>
      </c>
      <c r="FN247" s="99">
        <f t="shared" si="1467"/>
        <v>109.7210722028822</v>
      </c>
      <c r="FO247" s="99">
        <f t="shared" ref="FO247:GZ247" si="1468">20*LOG10(FO156)</f>
        <v>108.96864564967343</v>
      </c>
      <c r="FP247" s="99">
        <f t="shared" si="1468"/>
        <v>108.44475472832471</v>
      </c>
      <c r="FQ247" s="99">
        <f t="shared" si="1468"/>
        <v>108.44475472832471</v>
      </c>
      <c r="FR247" s="99">
        <f t="shared" si="1468"/>
        <v>107.90596433089648</v>
      </c>
      <c r="FS247" s="99">
        <f t="shared" si="1468"/>
        <v>107.87606462079714</v>
      </c>
      <c r="FT247" s="99">
        <f t="shared" si="1468"/>
        <v>107.97752316630736</v>
      </c>
      <c r="FU247" s="99">
        <f t="shared" si="1468"/>
        <v>108.16946298264669</v>
      </c>
      <c r="FV247" s="99">
        <f t="shared" si="1468"/>
        <v>108.41178354439089</v>
      </c>
      <c r="FW247" s="99">
        <f t="shared" si="1468"/>
        <v>108.67256290529312</v>
      </c>
      <c r="FX247" s="99">
        <f t="shared" si="1468"/>
        <v>108.92970673014398</v>
      </c>
      <c r="FY247" s="99">
        <f t="shared" si="1468"/>
        <v>109.16955349749341</v>
      </c>
      <c r="FZ247" s="99">
        <f t="shared" si="1468"/>
        <v>109.38461959229384</v>
      </c>
      <c r="GA247" s="99">
        <f t="shared" si="1468"/>
        <v>109.571543956855</v>
      </c>
      <c r="GB247" s="99">
        <f t="shared" si="1468"/>
        <v>109.72954173599818</v>
      </c>
      <c r="GC247" s="99">
        <f t="shared" si="1468"/>
        <v>109.8593462109031</v>
      </c>
      <c r="GD247" s="99">
        <f t="shared" si="1468"/>
        <v>109.96252359529869</v>
      </c>
      <c r="GE247" s="99">
        <f t="shared" si="1468"/>
        <v>110.04104542168429</v>
      </c>
      <c r="GF247" s="99">
        <f t="shared" si="1468"/>
        <v>110.09702978852749</v>
      </c>
      <c r="GG247" s="99">
        <f t="shared" si="1468"/>
        <v>110.13258998577653</v>
      </c>
      <c r="GH247" s="99">
        <f t="shared" si="1468"/>
        <v>110.14975005300539</v>
      </c>
      <c r="GI247" s="99">
        <f t="shared" si="1468"/>
        <v>111.05777274578762</v>
      </c>
      <c r="GJ247" s="99">
        <f t="shared" si="1468"/>
        <v>111.29433145153889</v>
      </c>
      <c r="GK247" s="99">
        <f t="shared" si="1468"/>
        <v>111.23296712409896</v>
      </c>
      <c r="GL247" s="99">
        <f t="shared" si="1468"/>
        <v>111.06959221747158</v>
      </c>
      <c r="GM247" s="99">
        <f t="shared" si="1468"/>
        <v>110.81568581953043</v>
      </c>
      <c r="GN247" s="99">
        <f t="shared" si="1468"/>
        <v>110.48154319293889</v>
      </c>
      <c r="GO247" s="99">
        <f t="shared" si="1468"/>
        <v>110.07655236914935</v>
      </c>
      <c r="GP247" s="99">
        <f t="shared" si="1468"/>
        <v>109.60946590729954</v>
      </c>
      <c r="GQ247" s="99">
        <f t="shared" si="1468"/>
        <v>109.08865832469445</v>
      </c>
      <c r="GR247" s="99">
        <f t="shared" si="1468"/>
        <v>108.52236488741887</v>
      </c>
      <c r="GS247" s="99">
        <f t="shared" si="1468"/>
        <v>107.93716567530217</v>
      </c>
      <c r="GT247" s="99">
        <f t="shared" si="1468"/>
        <v>107.30532663650214</v>
      </c>
      <c r="GU247" s="99">
        <f t="shared" si="1468"/>
        <v>106.65291467833541</v>
      </c>
      <c r="GV247" s="99">
        <f t="shared" si="1468"/>
        <v>106.01106374055706</v>
      </c>
      <c r="GW247" s="99">
        <f t="shared" si="1468"/>
        <v>105.34619867079117</v>
      </c>
      <c r="GX247" s="99">
        <f t="shared" si="1468"/>
        <v>104.68834862600869</v>
      </c>
      <c r="GY247" s="99">
        <f t="shared" si="1468"/>
        <v>104.09937788741925</v>
      </c>
      <c r="GZ247" s="99">
        <f t="shared" si="1468"/>
        <v>103.48520550420434</v>
      </c>
      <c r="HA247" s="99"/>
      <c r="HB247" s="99"/>
      <c r="HC247" s="99"/>
      <c r="HD247" s="99"/>
      <c r="HE247" s="99"/>
      <c r="HF247" s="99"/>
      <c r="HG247" s="99"/>
      <c r="HH247" s="99"/>
      <c r="HI247" s="99"/>
      <c r="HJ247" s="99"/>
      <c r="HK247" s="99"/>
      <c r="HL247" s="99"/>
      <c r="HM247" s="99"/>
      <c r="HN247" s="99"/>
      <c r="HO247" s="99"/>
      <c r="HP247" s="99"/>
      <c r="HQ247" s="99"/>
      <c r="HR247" s="99"/>
      <c r="HS247" s="99"/>
      <c r="HT247" s="99"/>
      <c r="HU247" s="99"/>
      <c r="HV247" s="99"/>
      <c r="HW247" s="99"/>
      <c r="HX247" s="99"/>
      <c r="HY247" s="99"/>
      <c r="HZ247" s="102"/>
      <c r="IA247" s="102"/>
      <c r="IB247" s="102"/>
      <c r="IC247" s="102"/>
      <c r="ID247" s="102"/>
      <c r="IE247" s="108"/>
      <c r="IF247" s="109"/>
      <c r="IG247" s="94"/>
      <c r="IH247" s="94"/>
      <c r="II247" s="94"/>
      <c r="IJ247" s="94"/>
      <c r="IK247" s="94"/>
      <c r="IL247" s="94"/>
      <c r="IM247" s="94"/>
      <c r="IN247" s="94"/>
      <c r="IO247" s="94"/>
      <c r="IP247" s="94"/>
      <c r="IQ247" s="94"/>
      <c r="IR247" s="94"/>
      <c r="IS247" s="94"/>
      <c r="IT247" s="94"/>
      <c r="IU247" s="94"/>
      <c r="IV247" s="94"/>
      <c r="IW247" s="94"/>
      <c r="IX247" s="94"/>
      <c r="IY247" s="94"/>
      <c r="IZ247" s="94"/>
      <c r="JA247" s="94"/>
      <c r="JB247" s="94"/>
      <c r="JC247" s="94"/>
      <c r="JD247" s="94"/>
      <c r="JE247" s="94"/>
      <c r="JF247" s="94"/>
      <c r="JG247" s="94"/>
      <c r="JH247" s="94"/>
      <c r="JI247" s="94"/>
      <c r="JJ247" s="94"/>
      <c r="JK247" s="94"/>
      <c r="JL247" s="94"/>
      <c r="JM247" s="94"/>
      <c r="JN247" s="94"/>
      <c r="JO247" s="94"/>
      <c r="JP247" s="94"/>
      <c r="JQ247" s="94"/>
      <c r="JR247" s="94"/>
      <c r="JS247" s="94"/>
      <c r="JT247" s="94"/>
      <c r="JU247" s="94"/>
      <c r="JV247" s="94"/>
      <c r="JW247" s="94"/>
      <c r="JX247" s="94"/>
      <c r="JY247" s="94"/>
      <c r="JZ247" s="94"/>
      <c r="KA247" s="94"/>
      <c r="KH247" s="103">
        <v>18</v>
      </c>
      <c r="KI247" s="100">
        <f t="shared" si="1372"/>
        <v>94.28152414732412</v>
      </c>
      <c r="KJ247" s="100">
        <f t="shared" ref="KJ247:KX247" si="1469">20*LOG10(KJ156)</f>
        <v>90.017464140110178</v>
      </c>
      <c r="KK247" s="100">
        <f t="shared" si="1469"/>
        <v>88.402262914745307</v>
      </c>
      <c r="KL247" s="100">
        <f t="shared" si="1469"/>
        <v>95.696730172573595</v>
      </c>
      <c r="KM247" s="100">
        <f t="shared" si="1469"/>
        <v>100.51329101670095</v>
      </c>
      <c r="KN247" s="100">
        <f t="shared" si="1469"/>
        <v>96.918712336150776</v>
      </c>
      <c r="KO247" s="100">
        <f t="shared" si="1469"/>
        <v>102.89271177948461</v>
      </c>
      <c r="KP247" s="100">
        <f t="shared" si="1469"/>
        <v>99.834046814018564</v>
      </c>
      <c r="KQ247" s="100">
        <f t="shared" si="1469"/>
        <v>102.35960600069171</v>
      </c>
      <c r="KR247" s="100">
        <f t="shared" si="1469"/>
        <v>104.93742445761255</v>
      </c>
      <c r="KS247" s="100">
        <f t="shared" si="1469"/>
        <v>104.14797132394702</v>
      </c>
      <c r="KT247" s="100">
        <f t="shared" si="1469"/>
        <v>103.26709729833138</v>
      </c>
      <c r="KU247" s="100">
        <f t="shared" si="1469"/>
        <v>105.19583672738086</v>
      </c>
      <c r="KV247" s="100">
        <f t="shared" si="1469"/>
        <v>106.92652117563895</v>
      </c>
      <c r="KW247" s="100">
        <f t="shared" si="1469"/>
        <v>107.26056842522873</v>
      </c>
      <c r="KX247" s="100">
        <f t="shared" si="1469"/>
        <v>107.02329092690169</v>
      </c>
      <c r="KY247" s="100">
        <f t="shared" ref="KY247:MJ247" si="1470">20*LOG10(KY156)</f>
        <v>106.29765466999243</v>
      </c>
      <c r="KZ247" s="100">
        <f t="shared" si="1470"/>
        <v>105.6989381583536</v>
      </c>
      <c r="LA247" s="100">
        <f t="shared" si="1470"/>
        <v>105.6989381583536</v>
      </c>
      <c r="LB247" s="100">
        <f t="shared" si="1470"/>
        <v>106.41609480224473</v>
      </c>
      <c r="LC247" s="100">
        <f t="shared" si="1470"/>
        <v>107.10075069654046</v>
      </c>
      <c r="LD247" s="100">
        <f t="shared" si="1470"/>
        <v>107.68801349799729</v>
      </c>
      <c r="LE247" s="100">
        <f t="shared" si="1470"/>
        <v>108.09552117693214</v>
      </c>
      <c r="LF247" s="100">
        <f t="shared" si="1470"/>
        <v>108.31051486430964</v>
      </c>
      <c r="LG247" s="100">
        <f t="shared" si="1470"/>
        <v>108.34788098037998</v>
      </c>
      <c r="LH247" s="100">
        <f t="shared" si="1470"/>
        <v>108.23110393750675</v>
      </c>
      <c r="LI247" s="100">
        <f t="shared" si="1470"/>
        <v>107.98510654116738</v>
      </c>
      <c r="LJ247" s="100">
        <f t="shared" si="1470"/>
        <v>107.63410379816308</v>
      </c>
      <c r="LK247" s="100">
        <f t="shared" si="1470"/>
        <v>107.20140300647357</v>
      </c>
      <c r="LL247" s="100">
        <f t="shared" si="1470"/>
        <v>106.70986765235283</v>
      </c>
      <c r="LM247" s="100">
        <f t="shared" si="1470"/>
        <v>106.18246225212692</v>
      </c>
      <c r="LN247" s="100">
        <f t="shared" si="1470"/>
        <v>105.64253204742764</v>
      </c>
      <c r="LO247" s="100">
        <f t="shared" si="1470"/>
        <v>105.11354531631989</v>
      </c>
      <c r="LP247" s="100">
        <f t="shared" si="1470"/>
        <v>104.61810453262815</v>
      </c>
      <c r="LQ247" s="100">
        <f t="shared" si="1470"/>
        <v>104.17622653658319</v>
      </c>
      <c r="LR247" s="100">
        <f t="shared" si="1470"/>
        <v>103.80322477815375</v>
      </c>
      <c r="LS247" s="100">
        <f t="shared" si="1470"/>
        <v>104.1707121197574</v>
      </c>
      <c r="LT247" s="100">
        <f t="shared" si="1470"/>
        <v>105.59024632558169</v>
      </c>
      <c r="LU247" s="100">
        <f t="shared" si="1470"/>
        <v>106.05188123976943</v>
      </c>
      <c r="LV247" s="100">
        <f t="shared" si="1470"/>
        <v>106.28412898845792</v>
      </c>
      <c r="LW247" s="100">
        <f t="shared" si="1470"/>
        <v>106.34053799738342</v>
      </c>
      <c r="LX247" s="100">
        <f t="shared" si="1470"/>
        <v>106.28275405228285</v>
      </c>
      <c r="LY247" s="100">
        <f t="shared" si="1470"/>
        <v>106.15738010915106</v>
      </c>
      <c r="LZ247" s="100">
        <f t="shared" si="1470"/>
        <v>105.98734852326943</v>
      </c>
      <c r="MA247" s="100">
        <f t="shared" si="1470"/>
        <v>105.77403877540141</v>
      </c>
      <c r="MB247" s="100">
        <f t="shared" si="1470"/>
        <v>105.50609676838023</v>
      </c>
      <c r="MC247" s="100">
        <f t="shared" si="1470"/>
        <v>105.12271607158902</v>
      </c>
      <c r="MD247" s="100">
        <f t="shared" si="1470"/>
        <v>104.73526198329486</v>
      </c>
      <c r="ME247" s="100">
        <f t="shared" si="1470"/>
        <v>104.27118102214706</v>
      </c>
      <c r="MF247" s="100">
        <f t="shared" si="1470"/>
        <v>103.67887413315343</v>
      </c>
      <c r="MG247" s="100">
        <f t="shared" si="1470"/>
        <v>103.0920837391229</v>
      </c>
      <c r="MH247" s="100">
        <f t="shared" si="1470"/>
        <v>102.45028993161442</v>
      </c>
      <c r="MI247" s="100">
        <f t="shared" si="1470"/>
        <v>101.62772554766903</v>
      </c>
      <c r="MJ247" s="100">
        <f t="shared" si="1470"/>
        <v>100.95706257063537</v>
      </c>
      <c r="MK247" s="100"/>
      <c r="ML247" s="100"/>
      <c r="MM247" s="100"/>
      <c r="MN247" s="100"/>
      <c r="MO247" s="100"/>
      <c r="MP247" s="100"/>
      <c r="MQ247" s="100"/>
      <c r="MR247" s="100"/>
      <c r="MS247" s="100"/>
      <c r="MT247" s="100"/>
      <c r="MU247" s="100"/>
      <c r="MV247" s="100"/>
      <c r="MW247" s="100"/>
      <c r="MX247" s="100"/>
      <c r="MY247" s="100"/>
      <c r="MZ247" s="100"/>
      <c r="NA247" s="100"/>
      <c r="NB247" s="100"/>
      <c r="NC247" s="100"/>
      <c r="ND247" s="100"/>
      <c r="NE247" s="100"/>
      <c r="NF247" s="100"/>
      <c r="NG247" s="100"/>
      <c r="NH247" s="100"/>
      <c r="NI247" s="100"/>
      <c r="NJ247" s="103"/>
      <c r="NK247" s="103"/>
      <c r="NL247" s="103"/>
      <c r="NM247" s="103"/>
      <c r="NN247" s="103"/>
      <c r="NO247" s="110"/>
      <c r="NP247" s="111"/>
    </row>
    <row r="248" spans="1:382" x14ac:dyDescent="0.2">
      <c r="A248" s="92"/>
      <c r="B248" s="92"/>
      <c r="C248" s="101">
        <v>19</v>
      </c>
      <c r="D248" s="98">
        <f t="shared" ref="D248:AI248" si="1471">20*LOG10(D157)</f>
        <v>105.73150598765633</v>
      </c>
      <c r="E248" s="98">
        <f t="shared" si="1471"/>
        <v>103.42442084117485</v>
      </c>
      <c r="F248" s="98">
        <f t="shared" si="1471"/>
        <v>108.52856714850935</v>
      </c>
      <c r="G248" s="98">
        <f t="shared" si="1471"/>
        <v>112.23639662237225</v>
      </c>
      <c r="H248" s="98">
        <f t="shared" si="1471"/>
        <v>113.20310311461832</v>
      </c>
      <c r="I248" s="98">
        <f t="shared" si="1471"/>
        <v>112.59801339624887</v>
      </c>
      <c r="J248" s="98">
        <f t="shared" si="1471"/>
        <v>111.04727205610766</v>
      </c>
      <c r="K248" s="98">
        <f t="shared" si="1471"/>
        <v>109.51592492937273</v>
      </c>
      <c r="L248" s="98">
        <f t="shared" si="1471"/>
        <v>108.416367257635</v>
      </c>
      <c r="M248" s="98">
        <f t="shared" si="1471"/>
        <v>108.49766483245668</v>
      </c>
      <c r="N248" s="98">
        <f t="shared" si="1471"/>
        <v>109.36422136220551</v>
      </c>
      <c r="O248" s="98">
        <f t="shared" si="1471"/>
        <v>110.38280501612851</v>
      </c>
      <c r="P248" s="98">
        <f t="shared" si="1471"/>
        <v>111.26796557992186</v>
      </c>
      <c r="Q248" s="98">
        <f t="shared" si="1471"/>
        <v>111.96103563108485</v>
      </c>
      <c r="R248" s="98">
        <f t="shared" si="1471"/>
        <v>112.47782904719486</v>
      </c>
      <c r="S248" s="98">
        <f t="shared" si="1471"/>
        <v>112.84962854998049</v>
      </c>
      <c r="T248" s="98">
        <f t="shared" si="1471"/>
        <v>113.10616655523525</v>
      </c>
      <c r="U248" s="98">
        <f t="shared" si="1471"/>
        <v>113.2719445709923</v>
      </c>
      <c r="V248" s="98">
        <f t="shared" si="1471"/>
        <v>113.2719445709923</v>
      </c>
      <c r="W248" s="98">
        <f t="shared" si="1471"/>
        <v>113.46891836511732</v>
      </c>
      <c r="X248" s="98">
        <f t="shared" si="1471"/>
        <v>113.50598721095551</v>
      </c>
      <c r="Y248" s="98">
        <f t="shared" si="1471"/>
        <v>113.51131734678079</v>
      </c>
      <c r="Z248" s="98">
        <f t="shared" si="1471"/>
        <v>113.49025998106205</v>
      </c>
      <c r="AA248" s="98">
        <f t="shared" si="1471"/>
        <v>113.44721617335813</v>
      </c>
      <c r="AB248" s="98">
        <f t="shared" si="1471"/>
        <v>113.38582275044436</v>
      </c>
      <c r="AC248" s="98">
        <f t="shared" si="1471"/>
        <v>113.3090991922012</v>
      </c>
      <c r="AD248" s="98">
        <f t="shared" si="1471"/>
        <v>113.21956378831736</v>
      </c>
      <c r="AE248" s="98">
        <f t="shared" si="1471"/>
        <v>113.11932579928914</v>
      </c>
      <c r="AF248" s="98">
        <f t="shared" si="1471"/>
        <v>113.0101589127751</v>
      </c>
      <c r="AG248" s="98">
        <f t="shared" si="1471"/>
        <v>112.89356009463194</v>
      </c>
      <c r="AH248" s="98">
        <f t="shared" si="1471"/>
        <v>112.77079699404509</v>
      </c>
      <c r="AI248" s="98">
        <f t="shared" si="1471"/>
        <v>112.64294633673929</v>
      </c>
      <c r="AJ248" s="98">
        <f t="shared" ref="AJ248:BE248" si="1472">20*LOG10(AJ157)</f>
        <v>112.51092518569871</v>
      </c>
      <c r="AK248" s="98">
        <f t="shared" si="1472"/>
        <v>112.37551652619811</v>
      </c>
      <c r="AL248" s="98">
        <f t="shared" si="1472"/>
        <v>112.23739030969165</v>
      </c>
      <c r="AM248" s="98">
        <f t="shared" si="1472"/>
        <v>112.0971208446995</v>
      </c>
      <c r="AN248" s="98">
        <f t="shared" si="1472"/>
        <v>112.31265481904163</v>
      </c>
      <c r="AO248" s="98">
        <f t="shared" si="1472"/>
        <v>112.11067497541725</v>
      </c>
      <c r="AP248" s="98">
        <f t="shared" si="1472"/>
        <v>111.95943277602132</v>
      </c>
      <c r="AQ248" s="98">
        <f t="shared" si="1472"/>
        <v>111.77929664515642</v>
      </c>
      <c r="AR248" s="98">
        <f t="shared" si="1472"/>
        <v>111.57321068020983</v>
      </c>
      <c r="AS248" s="98">
        <f t="shared" si="1472"/>
        <v>111.34378135180063</v>
      </c>
      <c r="AT248" s="98">
        <f t="shared" si="1472"/>
        <v>111.09332518552532</v>
      </c>
      <c r="AU248" s="98">
        <f t="shared" si="1472"/>
        <v>110.82390854456072</v>
      </c>
      <c r="AV248" s="98">
        <f t="shared" si="1472"/>
        <v>110.53738107658378</v>
      </c>
      <c r="AW248" s="98">
        <f t="shared" si="1472"/>
        <v>110.23540404000939</v>
      </c>
      <c r="AX248" s="98">
        <f t="shared" si="1472"/>
        <v>109.91947446171282</v>
      </c>
      <c r="AY248" s="98">
        <f t="shared" si="1472"/>
        <v>109.59094587863402</v>
      </c>
      <c r="AZ248" s="98">
        <f t="shared" si="1472"/>
        <v>109.25104626263554</v>
      </c>
      <c r="BA248" s="98">
        <f t="shared" si="1472"/>
        <v>108.90089360977802</v>
      </c>
      <c r="BB248" s="98">
        <f t="shared" si="1472"/>
        <v>108.5415095831229</v>
      </c>
      <c r="BC248" s="98">
        <f t="shared" si="1472"/>
        <v>108.17383152583893</v>
      </c>
      <c r="BD248" s="98">
        <f t="shared" si="1472"/>
        <v>107.7987231040606</v>
      </c>
      <c r="BE248" s="98">
        <f t="shared" si="1472"/>
        <v>107.41698379306435</v>
      </c>
      <c r="BF248" s="98"/>
      <c r="BG248" s="98"/>
      <c r="BH248" s="98"/>
      <c r="BI248" s="98"/>
      <c r="BJ248" s="98"/>
      <c r="BK248" s="98"/>
      <c r="BL248" s="98"/>
      <c r="BM248" s="98"/>
      <c r="BN248" s="98"/>
      <c r="BO248" s="98"/>
      <c r="BP248" s="98"/>
      <c r="BQ248" s="98"/>
      <c r="BR248" s="98"/>
      <c r="BS248" s="98"/>
      <c r="BT248" s="98"/>
      <c r="BU248" s="98"/>
      <c r="BV248" s="98"/>
      <c r="BW248" s="98"/>
      <c r="BX248" s="98"/>
      <c r="BY248" s="98"/>
      <c r="BZ248" s="98"/>
      <c r="CA248" s="98"/>
      <c r="CB248" s="98"/>
      <c r="CC248" s="101"/>
      <c r="CD248" s="101"/>
      <c r="CE248" s="101"/>
      <c r="CF248" s="101"/>
      <c r="CG248" s="101"/>
      <c r="CH248" s="101"/>
      <c r="CI248" s="101"/>
      <c r="CJ248" s="101"/>
      <c r="CK248" s="92"/>
      <c r="CL248" s="92"/>
      <c r="CM248" s="92"/>
      <c r="CN248" s="92"/>
      <c r="CO248" s="92"/>
      <c r="CP248" s="92"/>
      <c r="CQ248" s="92"/>
      <c r="CR248" s="92"/>
      <c r="CS248" s="92"/>
      <c r="CT248" s="92"/>
      <c r="CU248" s="92"/>
      <c r="CV248" s="92"/>
      <c r="CW248" s="92"/>
      <c r="CX248" s="92"/>
      <c r="CY248" s="92"/>
      <c r="CZ248" s="92"/>
      <c r="DA248" s="92"/>
      <c r="DB248" s="92"/>
      <c r="DC248" s="92"/>
      <c r="DD248" s="92"/>
      <c r="DE248" s="92"/>
      <c r="DF248" s="92"/>
      <c r="DG248" s="92"/>
      <c r="DH248" s="92"/>
      <c r="DI248" s="92"/>
      <c r="DJ248" s="92"/>
      <c r="DK248" s="92"/>
      <c r="DL248" s="92"/>
      <c r="DM248" s="92"/>
      <c r="DN248" s="92"/>
      <c r="DO248" s="92"/>
      <c r="DP248" s="92"/>
      <c r="DQ248" s="92"/>
      <c r="DR248" s="92"/>
      <c r="DS248" s="92"/>
      <c r="DT248" s="92"/>
      <c r="DU248" s="92"/>
      <c r="DV248" s="92"/>
      <c r="DW248" s="92"/>
      <c r="DX248" s="92"/>
      <c r="DY248" s="92"/>
      <c r="DZ248" s="92"/>
      <c r="EA248" s="92"/>
      <c r="EB248" s="92"/>
      <c r="EC248" s="92"/>
      <c r="ED248" s="92"/>
      <c r="EE248" s="92"/>
      <c r="EF248" s="92"/>
      <c r="EG248" s="92"/>
      <c r="EH248" s="92"/>
      <c r="EI248" s="92"/>
      <c r="EJ248" s="92"/>
      <c r="EK248" s="92"/>
      <c r="EL248" s="92"/>
      <c r="EM248" s="92"/>
      <c r="EN248" s="92"/>
      <c r="EO248" s="92"/>
      <c r="EP248" s="92"/>
      <c r="EU248" s="94"/>
      <c r="EV248" s="94"/>
      <c r="EW248" s="94"/>
      <c r="EX248" s="102">
        <v>19</v>
      </c>
      <c r="EY248" s="99">
        <f t="shared" si="1369"/>
        <v>84.947520119437897</v>
      </c>
      <c r="EZ248" s="99">
        <f t="shared" ref="EZ248:FN248" si="1473">20*LOG10(EZ157)</f>
        <v>93.738021877352807</v>
      </c>
      <c r="FA248" s="99">
        <f t="shared" si="1473"/>
        <v>102.51062499667296</v>
      </c>
      <c r="FB248" s="99">
        <f t="shared" si="1473"/>
        <v>100.8254627335328</v>
      </c>
      <c r="FC248" s="99">
        <f t="shared" si="1473"/>
        <v>103.14804518789273</v>
      </c>
      <c r="FD248" s="99">
        <f t="shared" si="1473"/>
        <v>107.98699512991915</v>
      </c>
      <c r="FE248" s="99">
        <f t="shared" si="1473"/>
        <v>107.56483214516003</v>
      </c>
      <c r="FF248" s="99">
        <f t="shared" si="1473"/>
        <v>105.43653616637815</v>
      </c>
      <c r="FG248" s="99">
        <f t="shared" si="1473"/>
        <v>105.63614132561349</v>
      </c>
      <c r="FH248" s="99">
        <f t="shared" si="1473"/>
        <v>108.23771087831069</v>
      </c>
      <c r="FI248" s="99">
        <f t="shared" si="1473"/>
        <v>110.31833825711809</v>
      </c>
      <c r="FJ248" s="99">
        <f t="shared" si="1473"/>
        <v>111.27761475533001</v>
      </c>
      <c r="FK248" s="99">
        <f t="shared" si="1473"/>
        <v>111.5503801433677</v>
      </c>
      <c r="FL248" s="99">
        <f t="shared" si="1473"/>
        <v>111.36160988273573</v>
      </c>
      <c r="FM248" s="99">
        <f t="shared" si="1473"/>
        <v>110.94866589593235</v>
      </c>
      <c r="FN248" s="99">
        <f t="shared" si="1473"/>
        <v>110.33556277463796</v>
      </c>
      <c r="FO248" s="99">
        <f t="shared" ref="FO248:GZ248" si="1474">20*LOG10(FO157)</f>
        <v>109.60986493748223</v>
      </c>
      <c r="FP248" s="99">
        <f t="shared" si="1474"/>
        <v>109.09372665633489</v>
      </c>
      <c r="FQ248" s="99">
        <f t="shared" si="1474"/>
        <v>109.09372665633489</v>
      </c>
      <c r="FR248" s="99">
        <f t="shared" si="1474"/>
        <v>108.54748480010227</v>
      </c>
      <c r="FS248" s="99">
        <f t="shared" si="1474"/>
        <v>108.49830920500365</v>
      </c>
      <c r="FT248" s="99">
        <f t="shared" si="1474"/>
        <v>108.57241510691821</v>
      </c>
      <c r="FU248" s="99">
        <f t="shared" si="1474"/>
        <v>108.73205242591948</v>
      </c>
      <c r="FV248" s="99">
        <f t="shared" si="1474"/>
        <v>108.93993862933036</v>
      </c>
      <c r="FW248" s="99">
        <f t="shared" si="1474"/>
        <v>109.16611258481305</v>
      </c>
      <c r="FX248" s="99">
        <f t="shared" si="1474"/>
        <v>109.38960199813212</v>
      </c>
      <c r="FY248" s="99">
        <f t="shared" si="1474"/>
        <v>109.59727061979959</v>
      </c>
      <c r="FZ248" s="99">
        <f t="shared" si="1474"/>
        <v>109.7818056026986</v>
      </c>
      <c r="GA248" s="99">
        <f t="shared" si="1474"/>
        <v>109.93983279361257</v>
      </c>
      <c r="GB248" s="99">
        <f t="shared" si="1474"/>
        <v>110.07047198514569</v>
      </c>
      <c r="GC248" s="99">
        <f t="shared" si="1474"/>
        <v>110.1743331364291</v>
      </c>
      <c r="GD248" s="99">
        <f t="shared" si="1474"/>
        <v>110.25285754721203</v>
      </c>
      <c r="GE248" s="99">
        <f t="shared" si="1474"/>
        <v>110.30790156496563</v>
      </c>
      <c r="GF248" s="99">
        <f t="shared" si="1474"/>
        <v>110.34148156992234</v>
      </c>
      <c r="GG248" s="99">
        <f t="shared" si="1474"/>
        <v>110.35562279399726</v>
      </c>
      <c r="GH248" s="99">
        <f t="shared" si="1474"/>
        <v>110.35227359898279</v>
      </c>
      <c r="GI248" s="99">
        <f t="shared" si="1474"/>
        <v>111.13220441187596</v>
      </c>
      <c r="GJ248" s="99">
        <f t="shared" si="1474"/>
        <v>111.22910460750776</v>
      </c>
      <c r="GK248" s="99">
        <f t="shared" si="1474"/>
        <v>111.10379980536359</v>
      </c>
      <c r="GL248" s="99">
        <f t="shared" si="1474"/>
        <v>110.88241755486948</v>
      </c>
      <c r="GM248" s="99">
        <f t="shared" si="1474"/>
        <v>110.5782483707942</v>
      </c>
      <c r="GN248" s="99">
        <f t="shared" si="1474"/>
        <v>110.20359882179194</v>
      </c>
      <c r="GO248" s="99">
        <f t="shared" si="1474"/>
        <v>109.77001048562184</v>
      </c>
      <c r="GP248" s="99">
        <f t="shared" si="1474"/>
        <v>109.3047735168891</v>
      </c>
      <c r="GQ248" s="99">
        <f t="shared" si="1474"/>
        <v>108.78558699938392</v>
      </c>
      <c r="GR248" s="99">
        <f t="shared" si="1474"/>
        <v>108.23799352910436</v>
      </c>
      <c r="GS248" s="99">
        <f t="shared" si="1474"/>
        <v>107.69025492611627</v>
      </c>
      <c r="GT248" s="99">
        <f t="shared" si="1474"/>
        <v>107.1138280849305</v>
      </c>
      <c r="GU248" s="99">
        <f t="shared" si="1474"/>
        <v>106.5347182841905</v>
      </c>
      <c r="GV248" s="99">
        <f t="shared" si="1474"/>
        <v>105.98200197205352</v>
      </c>
      <c r="GW248" s="99">
        <f t="shared" si="1474"/>
        <v>105.4180651701711</v>
      </c>
      <c r="GX248" s="99">
        <f t="shared" si="1474"/>
        <v>104.86828071007605</v>
      </c>
      <c r="GY248" s="99">
        <f t="shared" si="1474"/>
        <v>104.38641932343229</v>
      </c>
      <c r="GZ248" s="99">
        <f t="shared" si="1474"/>
        <v>103.87375356738826</v>
      </c>
      <c r="HA248" s="99"/>
      <c r="HB248" s="99"/>
      <c r="HC248" s="99"/>
      <c r="HD248" s="99"/>
      <c r="HE248" s="99"/>
      <c r="HF248" s="99"/>
      <c r="HG248" s="99"/>
      <c r="HH248" s="99"/>
      <c r="HI248" s="99"/>
      <c r="HJ248" s="99"/>
      <c r="HK248" s="99"/>
      <c r="HL248" s="99"/>
      <c r="HM248" s="99"/>
      <c r="HN248" s="99"/>
      <c r="HO248" s="99"/>
      <c r="HP248" s="99"/>
      <c r="HQ248" s="99"/>
      <c r="HR248" s="99"/>
      <c r="HS248" s="99"/>
      <c r="HT248" s="99"/>
      <c r="HU248" s="99"/>
      <c r="HV248" s="99"/>
      <c r="HW248" s="99"/>
      <c r="HX248" s="99"/>
      <c r="HY248" s="99"/>
      <c r="HZ248" s="102"/>
      <c r="IA248" s="102"/>
      <c r="IB248" s="102"/>
      <c r="IC248" s="102"/>
      <c r="ID248" s="102"/>
      <c r="IE248" s="102"/>
      <c r="IF248" s="102"/>
      <c r="IG248" s="102"/>
      <c r="IH248" s="94"/>
      <c r="II248" s="94"/>
      <c r="IJ248" s="94"/>
      <c r="IK248" s="94"/>
      <c r="IL248" s="94"/>
      <c r="IM248" s="94"/>
      <c r="IN248" s="94"/>
      <c r="IO248" s="94"/>
      <c r="IP248" s="94"/>
      <c r="IQ248" s="94"/>
      <c r="IR248" s="94"/>
      <c r="IS248" s="94"/>
      <c r="IT248" s="94"/>
      <c r="IU248" s="94"/>
      <c r="IV248" s="94"/>
      <c r="IW248" s="94"/>
      <c r="IX248" s="94"/>
      <c r="IY248" s="94"/>
      <c r="IZ248" s="94"/>
      <c r="JA248" s="94"/>
      <c r="JB248" s="94"/>
      <c r="JC248" s="94"/>
      <c r="JD248" s="94"/>
      <c r="JE248" s="94"/>
      <c r="JF248" s="94"/>
      <c r="JG248" s="94"/>
      <c r="JH248" s="94"/>
      <c r="JI248" s="94"/>
      <c r="JJ248" s="94"/>
      <c r="JK248" s="94"/>
      <c r="JL248" s="94"/>
      <c r="JM248" s="94"/>
      <c r="JN248" s="94"/>
      <c r="JO248" s="94"/>
      <c r="JP248" s="94"/>
      <c r="JQ248" s="94"/>
      <c r="JR248" s="94"/>
      <c r="JS248" s="94"/>
      <c r="JT248" s="94"/>
      <c r="JU248" s="94"/>
      <c r="JV248" s="94"/>
      <c r="JW248" s="94"/>
      <c r="JX248" s="94"/>
      <c r="JY248" s="94"/>
      <c r="JZ248" s="94"/>
      <c r="KA248" s="94"/>
      <c r="KH248" s="103">
        <v>19</v>
      </c>
      <c r="KI248" s="100">
        <f t="shared" si="1372"/>
        <v>89.778516254488039</v>
      </c>
      <c r="KJ248" s="100">
        <f t="shared" ref="KJ248:KX248" si="1475">20*LOG10(KJ157)</f>
        <v>98.549859740923495</v>
      </c>
      <c r="KK248" s="100">
        <f t="shared" si="1475"/>
        <v>98.494646572886353</v>
      </c>
      <c r="KL248" s="100">
        <f t="shared" si="1475"/>
        <v>96.746262937529025</v>
      </c>
      <c r="KM248" s="100">
        <f t="shared" si="1475"/>
        <v>97.4247501447432</v>
      </c>
      <c r="KN248" s="100">
        <f t="shared" si="1475"/>
        <v>94.765432494763672</v>
      </c>
      <c r="KO248" s="100">
        <f t="shared" si="1475"/>
        <v>102.35336954336545</v>
      </c>
      <c r="KP248" s="100">
        <f t="shared" si="1475"/>
        <v>100.74699660282184</v>
      </c>
      <c r="KQ248" s="100">
        <f t="shared" si="1475"/>
        <v>102.5996284921807</v>
      </c>
      <c r="KR248" s="100">
        <f t="shared" si="1475"/>
        <v>105.73539831434235</v>
      </c>
      <c r="KS248" s="100">
        <f t="shared" si="1475"/>
        <v>105.3385770298131</v>
      </c>
      <c r="KT248" s="100">
        <f t="shared" si="1475"/>
        <v>104.50532153328086</v>
      </c>
      <c r="KU248" s="100">
        <f t="shared" si="1475"/>
        <v>106.18310216633516</v>
      </c>
      <c r="KV248" s="100">
        <f t="shared" si="1475"/>
        <v>107.78811437443832</v>
      </c>
      <c r="KW248" s="100">
        <f t="shared" si="1475"/>
        <v>108.08230698027366</v>
      </c>
      <c r="KX248" s="100">
        <f t="shared" si="1475"/>
        <v>107.80464608894995</v>
      </c>
      <c r="KY248" s="100">
        <f t="shared" ref="KY248:MJ248" si="1476">20*LOG10(KY157)</f>
        <v>107.07935024571968</v>
      </c>
      <c r="KZ248" s="100">
        <f t="shared" si="1476"/>
        <v>106.4588730970725</v>
      </c>
      <c r="LA248" s="100">
        <f t="shared" si="1476"/>
        <v>106.4588730970725</v>
      </c>
      <c r="LB248" s="100">
        <f t="shared" si="1476"/>
        <v>107.0289623447262</v>
      </c>
      <c r="LC248" s="100">
        <f t="shared" si="1476"/>
        <v>107.60622948875732</v>
      </c>
      <c r="LD248" s="100">
        <f t="shared" si="1476"/>
        <v>108.08651905342057</v>
      </c>
      <c r="LE248" s="100">
        <f t="shared" si="1476"/>
        <v>108.39237659868823</v>
      </c>
      <c r="LF248" s="100">
        <f t="shared" si="1476"/>
        <v>108.51157093980345</v>
      </c>
      <c r="LG248" s="100">
        <f t="shared" si="1476"/>
        <v>108.4584335386696</v>
      </c>
      <c r="LH248" s="100">
        <f t="shared" si="1476"/>
        <v>108.25585424833859</v>
      </c>
      <c r="LI248" s="100">
        <f t="shared" si="1476"/>
        <v>107.92834814188602</v>
      </c>
      <c r="LJ248" s="100">
        <f t="shared" si="1476"/>
        <v>107.49992139341792</v>
      </c>
      <c r="LK248" s="100">
        <f t="shared" si="1476"/>
        <v>106.99385214679842</v>
      </c>
      <c r="LL248" s="100">
        <f t="shared" si="1476"/>
        <v>106.43314833217056</v>
      </c>
      <c r="LM248" s="100">
        <f t="shared" si="1476"/>
        <v>105.84110139412628</v>
      </c>
      <c r="LN248" s="100">
        <f t="shared" si="1476"/>
        <v>105.24157461151695</v>
      </c>
      <c r="LO248" s="100">
        <f t="shared" si="1476"/>
        <v>104.65872744077905</v>
      </c>
      <c r="LP248" s="100">
        <f t="shared" si="1476"/>
        <v>104.11595186182241</v>
      </c>
      <c r="LQ248" s="100">
        <f t="shared" si="1476"/>
        <v>103.63400489231805</v>
      </c>
      <c r="LR248" s="100">
        <f t="shared" si="1476"/>
        <v>103.2286940060942</v>
      </c>
      <c r="LS248" s="100">
        <f t="shared" si="1476"/>
        <v>103.52193301942776</v>
      </c>
      <c r="LT248" s="100">
        <f t="shared" si="1476"/>
        <v>105.15972591008121</v>
      </c>
      <c r="LU248" s="100">
        <f t="shared" si="1476"/>
        <v>105.82967807089383</v>
      </c>
      <c r="LV248" s="100">
        <f t="shared" si="1476"/>
        <v>106.30104238190397</v>
      </c>
      <c r="LW248" s="100">
        <f t="shared" si="1476"/>
        <v>106.57837622738307</v>
      </c>
      <c r="LX248" s="100">
        <f t="shared" si="1476"/>
        <v>106.67143168719788</v>
      </c>
      <c r="LY248" s="100">
        <f t="shared" si="1476"/>
        <v>106.58955803123834</v>
      </c>
      <c r="LZ248" s="100">
        <f t="shared" si="1476"/>
        <v>106.29214204576988</v>
      </c>
      <c r="MA248" s="100">
        <f t="shared" si="1476"/>
        <v>105.9304800160305</v>
      </c>
      <c r="MB248" s="100">
        <f t="shared" si="1476"/>
        <v>105.46707518576889</v>
      </c>
      <c r="MC248" s="100">
        <f t="shared" si="1476"/>
        <v>104.8858750040944</v>
      </c>
      <c r="MD248" s="100">
        <f t="shared" si="1476"/>
        <v>104.3541582404969</v>
      </c>
      <c r="ME248" s="100">
        <f t="shared" si="1476"/>
        <v>103.83588314862698</v>
      </c>
      <c r="MF248" s="100">
        <f t="shared" si="1476"/>
        <v>103.2950310451798</v>
      </c>
      <c r="MG248" s="100">
        <f t="shared" si="1476"/>
        <v>102.86071549667982</v>
      </c>
      <c r="MH248" s="100">
        <f t="shared" si="1476"/>
        <v>102.43536567714891</v>
      </c>
      <c r="MI248" s="100">
        <f t="shared" si="1476"/>
        <v>101.85925176219064</v>
      </c>
      <c r="MJ248" s="100">
        <f t="shared" si="1476"/>
        <v>101.39859161472337</v>
      </c>
      <c r="MK248" s="100"/>
      <c r="ML248" s="100"/>
      <c r="MM248" s="100"/>
      <c r="MN248" s="100"/>
      <c r="MO248" s="100"/>
      <c r="MP248" s="100"/>
      <c r="MQ248" s="100"/>
      <c r="MR248" s="100"/>
      <c r="MS248" s="100"/>
      <c r="MT248" s="100"/>
      <c r="MU248" s="100"/>
      <c r="MV248" s="100"/>
      <c r="MW248" s="100"/>
      <c r="MX248" s="100"/>
      <c r="MY248" s="100"/>
      <c r="MZ248" s="100"/>
      <c r="NA248" s="100"/>
      <c r="NB248" s="100"/>
      <c r="NC248" s="100"/>
      <c r="ND248" s="100"/>
      <c r="NE248" s="100"/>
      <c r="NF248" s="100"/>
      <c r="NG248" s="100"/>
      <c r="NH248" s="100"/>
      <c r="NI248" s="100"/>
      <c r="NJ248" s="103"/>
      <c r="NK248" s="103"/>
      <c r="NL248" s="103"/>
      <c r="NM248" s="103"/>
      <c r="NN248" s="103"/>
      <c r="NO248" s="103"/>
      <c r="NP248" s="103"/>
      <c r="NQ248" s="103"/>
    </row>
    <row r="249" spans="1:382" x14ac:dyDescent="0.2">
      <c r="A249" s="92"/>
      <c r="B249" s="92"/>
      <c r="C249" s="101">
        <v>20</v>
      </c>
      <c r="D249" s="98">
        <f t="shared" ref="D249:BE249" si="1477">20*LOG10(D158)</f>
        <v>100.55820094718909</v>
      </c>
      <c r="E249" s="98">
        <f t="shared" si="1477"/>
        <v>103.18657752795809</v>
      </c>
      <c r="F249" s="98">
        <f t="shared" si="1477"/>
        <v>107.42138876020999</v>
      </c>
      <c r="G249" s="98">
        <f t="shared" si="1477"/>
        <v>111.97185249356701</v>
      </c>
      <c r="H249" s="98">
        <f t="shared" si="1477"/>
        <v>113.39332383411276</v>
      </c>
      <c r="I249" s="98">
        <f t="shared" si="1477"/>
        <v>113.04043437491481</v>
      </c>
      <c r="J249" s="98">
        <f t="shared" si="1477"/>
        <v>111.69795704877613</v>
      </c>
      <c r="K249" s="98">
        <f t="shared" si="1477"/>
        <v>110.29333147840468</v>
      </c>
      <c r="L249" s="98">
        <f t="shared" si="1477"/>
        <v>109.19477195578479</v>
      </c>
      <c r="M249" s="98">
        <f t="shared" si="1477"/>
        <v>109.14949126214677</v>
      </c>
      <c r="N249" s="98">
        <f t="shared" si="1477"/>
        <v>109.88832779128187</v>
      </c>
      <c r="O249" s="98">
        <f t="shared" si="1477"/>
        <v>110.83247361994468</v>
      </c>
      <c r="P249" s="98">
        <f t="shared" si="1477"/>
        <v>111.67987887396475</v>
      </c>
      <c r="Q249" s="98">
        <f t="shared" si="1477"/>
        <v>112.35271454254573</v>
      </c>
      <c r="R249" s="98">
        <f t="shared" si="1477"/>
        <v>112.85680289624082</v>
      </c>
      <c r="S249" s="98">
        <f t="shared" si="1477"/>
        <v>113.2189559468404</v>
      </c>
      <c r="T249" s="98">
        <f t="shared" si="1477"/>
        <v>113.46698242143319</v>
      </c>
      <c r="U249" s="98">
        <f t="shared" si="1477"/>
        <v>113.62457993689213</v>
      </c>
      <c r="V249" s="98">
        <f t="shared" si="1477"/>
        <v>113.62457993689213</v>
      </c>
      <c r="W249" s="98">
        <f t="shared" si="1477"/>
        <v>113.80698252302489</v>
      </c>
      <c r="X249" s="98">
        <f t="shared" si="1477"/>
        <v>113.83648639733102</v>
      </c>
      <c r="Y249" s="98">
        <f t="shared" si="1477"/>
        <v>113.83409767632534</v>
      </c>
      <c r="Z249" s="98">
        <f t="shared" si="1477"/>
        <v>113.80520727981707</v>
      </c>
      <c r="AA249" s="98">
        <f t="shared" si="1477"/>
        <v>113.75425716213931</v>
      </c>
      <c r="AB249" s="98">
        <f t="shared" si="1477"/>
        <v>113.68492243952373</v>
      </c>
      <c r="AC249" s="98">
        <f t="shared" si="1477"/>
        <v>113.60025667256188</v>
      </c>
      <c r="AD249" s="98">
        <f t="shared" si="1477"/>
        <v>113.50280754978766</v>
      </c>
      <c r="AE249" s="98">
        <f t="shared" si="1477"/>
        <v>113.39470914254062</v>
      </c>
      <c r="AF249" s="98">
        <f t="shared" si="1477"/>
        <v>113.27775572022388</v>
      </c>
      <c r="AG249" s="98">
        <f t="shared" si="1477"/>
        <v>113.15346106432942</v>
      </c>
      <c r="AH249" s="98">
        <f t="shared" si="1477"/>
        <v>113.02310635652853</v>
      </c>
      <c r="AI249" s="98">
        <f t="shared" si="1477"/>
        <v>112.88777903277031</v>
      </c>
      <c r="AJ249" s="98">
        <f t="shared" si="1477"/>
        <v>112.74840446375784</v>
      </c>
      <c r="AK249" s="98">
        <f t="shared" si="1477"/>
        <v>112.60577191193943</v>
      </c>
      <c r="AL249" s="98">
        <f t="shared" si="1477"/>
        <v>112.46055589939209</v>
      </c>
      <c r="AM249" s="98">
        <f t="shared" si="1477"/>
        <v>112.31333387777391</v>
      </c>
      <c r="AN249" s="98">
        <f t="shared" si="1477"/>
        <v>112.48195038333475</v>
      </c>
      <c r="AO249" s="98">
        <f t="shared" si="1477"/>
        <v>112.22136353236215</v>
      </c>
      <c r="AP249" s="98">
        <f t="shared" si="1477"/>
        <v>112.03957787219365</v>
      </c>
      <c r="AQ249" s="98">
        <f t="shared" si="1477"/>
        <v>111.82834379516008</v>
      </c>
      <c r="AR249" s="98">
        <f t="shared" si="1477"/>
        <v>111.59079484983411</v>
      </c>
      <c r="AS249" s="98">
        <f t="shared" si="1477"/>
        <v>111.32971812665245</v>
      </c>
      <c r="AT249" s="98">
        <f t="shared" si="1477"/>
        <v>111.0476040272345</v>
      </c>
      <c r="AU249" s="98">
        <f t="shared" si="1477"/>
        <v>110.74668789187754</v>
      </c>
      <c r="AV249" s="98">
        <f t="shared" si="1477"/>
        <v>110.42898507893908</v>
      </c>
      <c r="AW249" s="98">
        <f t="shared" si="1477"/>
        <v>110.09632073580127</v>
      </c>
      <c r="AX249" s="98">
        <f t="shared" si="1477"/>
        <v>109.75035523224035</v>
      </c>
      <c r="AY249" s="98">
        <f t="shared" si="1477"/>
        <v>109.39260602125327</v>
      </c>
      <c r="AZ249" s="98">
        <f t="shared" si="1477"/>
        <v>109.02446653359297</v>
      </c>
      <c r="BA249" s="98">
        <f t="shared" si="1477"/>
        <v>108.64722258854007</v>
      </c>
      <c r="BB249" s="98">
        <f t="shared" si="1477"/>
        <v>108.2620667061158</v>
      </c>
      <c r="BC249" s="98">
        <f t="shared" si="1477"/>
        <v>107.87011062854896</v>
      </c>
      <c r="BD249" s="98">
        <f t="shared" si="1477"/>
        <v>107.47239629663824</v>
      </c>
      <c r="BE249" s="98">
        <f t="shared" si="1477"/>
        <v>107.06990547615993</v>
      </c>
      <c r="BF249" s="98"/>
      <c r="BG249" s="98"/>
      <c r="BH249" s="98"/>
      <c r="BI249" s="98"/>
      <c r="BJ249" s="98"/>
      <c r="BK249" s="98"/>
      <c r="BL249" s="98"/>
      <c r="BM249" s="98"/>
      <c r="BN249" s="98"/>
      <c r="BO249" s="98"/>
      <c r="BP249" s="98"/>
      <c r="BQ249" s="98"/>
      <c r="BR249" s="98"/>
      <c r="BS249" s="98"/>
      <c r="BT249" s="98"/>
      <c r="BU249" s="98"/>
      <c r="BV249" s="98"/>
      <c r="BW249" s="98"/>
      <c r="BX249" s="98"/>
      <c r="BY249" s="98"/>
      <c r="BZ249" s="98"/>
      <c r="CA249" s="98"/>
      <c r="CB249" s="98"/>
      <c r="CC249" s="101"/>
      <c r="CD249" s="101"/>
      <c r="CE249" s="101"/>
      <c r="CF249" s="101"/>
      <c r="CG249" s="101"/>
      <c r="CH249" s="106" t="e">
        <f>SQRT(1 + 1 + 2* COS(CJ249-CK249))</f>
        <v>#REF!</v>
      </c>
      <c r="CI249" s="107" t="e">
        <f>ATAN2(1+COS(CK249),SIN(CK249))</f>
        <v>#REF!</v>
      </c>
      <c r="CJ249" s="92" t="e">
        <f>RADIANS(#REF!)</f>
        <v>#REF!</v>
      </c>
      <c r="CK249" s="92" t="e">
        <f>RADIANS(#REF!)</f>
        <v>#REF!</v>
      </c>
      <c r="CL249" s="92"/>
      <c r="CM249" s="92"/>
      <c r="CN249" s="92"/>
      <c r="CO249" s="92"/>
      <c r="CP249" s="92"/>
      <c r="CQ249" s="92"/>
      <c r="CR249" s="92"/>
      <c r="CS249" s="92"/>
      <c r="CT249" s="92"/>
      <c r="CU249" s="92"/>
      <c r="CV249" s="92"/>
      <c r="CW249" s="92"/>
      <c r="CX249" s="92"/>
      <c r="CY249" s="92"/>
      <c r="CZ249" s="92"/>
      <c r="DA249" s="92"/>
      <c r="DB249" s="92"/>
      <c r="DC249" s="92"/>
      <c r="DD249" s="92"/>
      <c r="DE249" s="92"/>
      <c r="DF249" s="92"/>
      <c r="DG249" s="92"/>
      <c r="DH249" s="92"/>
      <c r="DI249" s="92"/>
      <c r="DJ249" s="92"/>
      <c r="DK249" s="92"/>
      <c r="DL249" s="92"/>
      <c r="DM249" s="92"/>
      <c r="DN249" s="92"/>
      <c r="DO249" s="92"/>
      <c r="DP249" s="92"/>
      <c r="DQ249" s="92"/>
      <c r="DR249" s="92"/>
      <c r="DS249" s="92"/>
      <c r="DT249" s="92"/>
      <c r="DU249" s="92"/>
      <c r="DV249" s="92"/>
      <c r="DW249" s="92"/>
      <c r="DX249" s="92"/>
      <c r="DY249" s="92"/>
      <c r="DZ249" s="92"/>
      <c r="EA249" s="92"/>
      <c r="EB249" s="92"/>
      <c r="EC249" s="92"/>
      <c r="ED249" s="92"/>
      <c r="EE249" s="92"/>
      <c r="EF249" s="92"/>
      <c r="EG249" s="92"/>
      <c r="EH249" s="92"/>
      <c r="EI249" s="92"/>
      <c r="EJ249" s="92"/>
      <c r="EK249" s="92"/>
      <c r="EL249" s="92"/>
      <c r="EM249" s="92"/>
      <c r="EN249" s="92"/>
      <c r="EO249" s="92"/>
      <c r="EP249" s="92"/>
      <c r="EU249" s="94"/>
      <c r="EV249" s="94"/>
      <c r="EW249" s="94"/>
      <c r="EX249" s="102">
        <v>20</v>
      </c>
      <c r="EY249" s="99">
        <f t="shared" ref="EY249:GZ249" si="1478">20*LOG10(EY158)</f>
        <v>96.363239963188079</v>
      </c>
      <c r="EZ249" s="99">
        <f t="shared" si="1478"/>
        <v>98.291501553683048</v>
      </c>
      <c r="FA249" s="99">
        <f t="shared" si="1478"/>
        <v>99.594745928108182</v>
      </c>
      <c r="FB249" s="99">
        <f t="shared" si="1478"/>
        <v>101.63127859873477</v>
      </c>
      <c r="FC249" s="99">
        <f t="shared" si="1478"/>
        <v>101.87646747862581</v>
      </c>
      <c r="FD249" s="99">
        <f t="shared" si="1478"/>
        <v>107.92815473242568</v>
      </c>
      <c r="FE249" s="99">
        <f t="shared" si="1478"/>
        <v>108.15881431808197</v>
      </c>
      <c r="FF249" s="99">
        <f t="shared" si="1478"/>
        <v>106.38783657113714</v>
      </c>
      <c r="FG249" s="99">
        <f t="shared" si="1478"/>
        <v>106.29090911467466</v>
      </c>
      <c r="FH249" s="99">
        <f t="shared" si="1478"/>
        <v>108.70991246428832</v>
      </c>
      <c r="FI249" s="99">
        <f t="shared" si="1478"/>
        <v>110.7963453155938</v>
      </c>
      <c r="FJ249" s="99">
        <f t="shared" si="1478"/>
        <v>111.7931316399748</v>
      </c>
      <c r="FK249" s="99">
        <f t="shared" si="1478"/>
        <v>112.09209157203561</v>
      </c>
      <c r="FL249" s="99">
        <f t="shared" si="1478"/>
        <v>111.91991315465009</v>
      </c>
      <c r="FM249" s="99">
        <f t="shared" si="1478"/>
        <v>111.51332165012589</v>
      </c>
      <c r="FN249" s="99">
        <f t="shared" si="1478"/>
        <v>110.90605743318963</v>
      </c>
      <c r="FO249" s="99">
        <f t="shared" si="1478"/>
        <v>110.18751495689223</v>
      </c>
      <c r="FP249" s="99">
        <f t="shared" si="1478"/>
        <v>109.66494340579423</v>
      </c>
      <c r="FQ249" s="99">
        <f t="shared" si="1478"/>
        <v>109.66494340579423</v>
      </c>
      <c r="FR249" s="99">
        <f t="shared" si="1478"/>
        <v>109.09804644516396</v>
      </c>
      <c r="FS249" s="99">
        <f t="shared" si="1478"/>
        <v>109.02722109039999</v>
      </c>
      <c r="FT249" s="99">
        <f t="shared" si="1478"/>
        <v>109.07289127094428</v>
      </c>
      <c r="FU249" s="99">
        <f t="shared" si="1478"/>
        <v>109.19935811864433</v>
      </c>
      <c r="FV249" s="99">
        <f t="shared" si="1478"/>
        <v>109.37151900203386</v>
      </c>
      <c r="FW249" s="99">
        <f t="shared" si="1478"/>
        <v>109.56115033368762</v>
      </c>
      <c r="FX249" s="99">
        <f t="shared" si="1478"/>
        <v>109.74843719913068</v>
      </c>
      <c r="FY249" s="99">
        <f t="shared" si="1478"/>
        <v>109.92091689453071</v>
      </c>
      <c r="FZ249" s="99">
        <f t="shared" si="1478"/>
        <v>110.07161945006722</v>
      </c>
      <c r="GA249" s="99">
        <f t="shared" si="1478"/>
        <v>110.19731242335881</v>
      </c>
      <c r="GB249" s="99">
        <f t="shared" si="1478"/>
        <v>110.29714458975326</v>
      </c>
      <c r="GC249" s="99">
        <f t="shared" si="1478"/>
        <v>110.37169629074256</v>
      </c>
      <c r="GD249" s="99">
        <f t="shared" si="1478"/>
        <v>110.42235156842487</v>
      </c>
      <c r="GE249" s="99">
        <f t="shared" si="1478"/>
        <v>110.45089870217446</v>
      </c>
      <c r="GF249" s="99">
        <f t="shared" si="1478"/>
        <v>110.45928389279639</v>
      </c>
      <c r="GG249" s="99">
        <f t="shared" si="1478"/>
        <v>110.44946428356306</v>
      </c>
      <c r="GH249" s="99">
        <f t="shared" si="1478"/>
        <v>110.42332403516087</v>
      </c>
      <c r="GI249" s="99">
        <f t="shared" si="1478"/>
        <v>111.06265775941615</v>
      </c>
      <c r="GJ249" s="99">
        <f t="shared" si="1478"/>
        <v>111.02755288090697</v>
      </c>
      <c r="GK249" s="99">
        <f t="shared" si="1478"/>
        <v>110.85334459714007</v>
      </c>
      <c r="GL249" s="99">
        <f t="shared" si="1478"/>
        <v>110.59779040114924</v>
      </c>
      <c r="GM249" s="99">
        <f t="shared" si="1478"/>
        <v>110.29190158453558</v>
      </c>
      <c r="GN249" s="99">
        <f t="shared" si="1478"/>
        <v>109.91918191508569</v>
      </c>
      <c r="GO249" s="99">
        <f t="shared" si="1478"/>
        <v>109.50683752837682</v>
      </c>
      <c r="GP249" s="99">
        <f t="shared" si="1478"/>
        <v>109.08281592493626</v>
      </c>
      <c r="GQ249" s="99">
        <f t="shared" si="1478"/>
        <v>108.62284974374815</v>
      </c>
      <c r="GR249" s="99">
        <f t="shared" si="1478"/>
        <v>108.15069846965716</v>
      </c>
      <c r="GS249" s="99">
        <f t="shared" si="1478"/>
        <v>107.69078439494871</v>
      </c>
      <c r="GT249" s="99">
        <f t="shared" si="1478"/>
        <v>107.20939585786968</v>
      </c>
      <c r="GU249" s="99">
        <f t="shared" si="1478"/>
        <v>106.72687169227621</v>
      </c>
      <c r="GV249" s="99">
        <f t="shared" si="1478"/>
        <v>106.26509712363026</v>
      </c>
      <c r="GW249" s="99">
        <f t="shared" si="1478"/>
        <v>105.78141568347792</v>
      </c>
      <c r="GX249" s="99">
        <f t="shared" si="1478"/>
        <v>105.29514557438488</v>
      </c>
      <c r="GY249" s="99">
        <f t="shared" si="1478"/>
        <v>104.85277778864412</v>
      </c>
      <c r="GZ249" s="99">
        <f t="shared" si="1478"/>
        <v>104.35762028943154</v>
      </c>
      <c r="HA249" s="99"/>
      <c r="HB249" s="99"/>
      <c r="HC249" s="99"/>
      <c r="HD249" s="99"/>
      <c r="HE249" s="99"/>
      <c r="HF249" s="99"/>
      <c r="HG249" s="99"/>
      <c r="HH249" s="99"/>
      <c r="HI249" s="99"/>
      <c r="HJ249" s="99"/>
      <c r="HK249" s="99"/>
      <c r="HL249" s="99"/>
      <c r="HM249" s="99"/>
      <c r="HN249" s="99"/>
      <c r="HO249" s="99"/>
      <c r="HP249" s="99"/>
      <c r="HQ249" s="99"/>
      <c r="HR249" s="99"/>
      <c r="HS249" s="99"/>
      <c r="HT249" s="99"/>
      <c r="HU249" s="99"/>
      <c r="HV249" s="99"/>
      <c r="HW249" s="99"/>
      <c r="HX249" s="99"/>
      <c r="HY249" s="99"/>
      <c r="HZ249" s="102"/>
      <c r="IA249" s="102"/>
      <c r="IB249" s="102"/>
      <c r="IC249" s="102"/>
      <c r="ID249" s="102"/>
      <c r="IE249" s="108"/>
      <c r="IF249" s="109"/>
      <c r="IG249" s="94"/>
      <c r="IH249" s="94"/>
      <c r="II249" s="94"/>
      <c r="IJ249" s="94"/>
      <c r="IK249" s="94"/>
      <c r="IL249" s="94"/>
      <c r="IM249" s="94"/>
      <c r="IN249" s="94"/>
      <c r="IO249" s="94"/>
      <c r="IP249" s="94"/>
      <c r="IQ249" s="94"/>
      <c r="IR249" s="94"/>
      <c r="IS249" s="94"/>
      <c r="IT249" s="94"/>
      <c r="IU249" s="94"/>
      <c r="IV249" s="94"/>
      <c r="IW249" s="94"/>
      <c r="IX249" s="94"/>
      <c r="IY249" s="94"/>
      <c r="IZ249" s="94"/>
      <c r="JA249" s="94"/>
      <c r="JB249" s="94"/>
      <c r="JC249" s="94"/>
      <c r="JD249" s="94"/>
      <c r="JE249" s="94"/>
      <c r="JF249" s="94"/>
      <c r="JG249" s="94"/>
      <c r="JH249" s="94"/>
      <c r="JI249" s="94"/>
      <c r="JJ249" s="94"/>
      <c r="JK249" s="94"/>
      <c r="JL249" s="94"/>
      <c r="JM249" s="94"/>
      <c r="JN249" s="94"/>
      <c r="JO249" s="94"/>
      <c r="JP249" s="94"/>
      <c r="JQ249" s="94"/>
      <c r="JR249" s="94"/>
      <c r="JS249" s="94"/>
      <c r="JT249" s="94"/>
      <c r="JU249" s="94"/>
      <c r="JV249" s="94"/>
      <c r="JW249" s="94"/>
      <c r="JX249" s="94"/>
      <c r="JY249" s="94"/>
      <c r="JZ249" s="94"/>
      <c r="KA249" s="94"/>
      <c r="KH249" s="103">
        <v>20</v>
      </c>
      <c r="KI249" s="100">
        <f t="shared" ref="KI249:MJ249" si="1479">20*LOG10(KI158)</f>
        <v>92.072695680365825</v>
      </c>
      <c r="KJ249" s="100">
        <f t="shared" si="1479"/>
        <v>100.73933813471676</v>
      </c>
      <c r="KK249" s="100">
        <f t="shared" si="1479"/>
        <v>101.87173446023945</v>
      </c>
      <c r="KL249" s="100">
        <f t="shared" si="1479"/>
        <v>97.727038869035439</v>
      </c>
      <c r="KM249" s="100">
        <f t="shared" si="1479"/>
        <v>92.015113600557825</v>
      </c>
      <c r="KN249" s="100">
        <f t="shared" si="1479"/>
        <v>94.814392917559132</v>
      </c>
      <c r="KO249" s="100">
        <f t="shared" si="1479"/>
        <v>101.98608311061726</v>
      </c>
      <c r="KP249" s="100">
        <f t="shared" si="1479"/>
        <v>102.0592720666324</v>
      </c>
      <c r="KQ249" s="100">
        <f t="shared" si="1479"/>
        <v>103.33430703062659</v>
      </c>
      <c r="KR249" s="100">
        <f t="shared" si="1479"/>
        <v>106.69177186979169</v>
      </c>
      <c r="KS249" s="100">
        <f t="shared" si="1479"/>
        <v>106.530945057126</v>
      </c>
      <c r="KT249" s="100">
        <f t="shared" si="1479"/>
        <v>105.76185140234162</v>
      </c>
      <c r="KU249" s="100">
        <f t="shared" si="1479"/>
        <v>107.19564377165784</v>
      </c>
      <c r="KV249" s="100">
        <f t="shared" si="1479"/>
        <v>108.5996164843252</v>
      </c>
      <c r="KW249" s="100">
        <f t="shared" si="1479"/>
        <v>108.7719375540137</v>
      </c>
      <c r="KX249" s="100">
        <f t="shared" si="1479"/>
        <v>108.37972532579627</v>
      </c>
      <c r="KY249" s="100">
        <f t="shared" si="1479"/>
        <v>107.60064742301677</v>
      </c>
      <c r="KZ249" s="100">
        <f t="shared" si="1479"/>
        <v>106.90453550089313</v>
      </c>
      <c r="LA249" s="100">
        <f t="shared" si="1479"/>
        <v>106.90453550089313</v>
      </c>
      <c r="LB249" s="100">
        <f t="shared" si="1479"/>
        <v>107.31021327871474</v>
      </c>
      <c r="LC249" s="100">
        <f t="shared" si="1479"/>
        <v>107.77657236271337</v>
      </c>
      <c r="LD249" s="100">
        <f t="shared" si="1479"/>
        <v>108.14399264868113</v>
      </c>
      <c r="LE249" s="100">
        <f t="shared" si="1479"/>
        <v>108.34193830602578</v>
      </c>
      <c r="LF249" s="100">
        <f t="shared" si="1479"/>
        <v>108.36092967811689</v>
      </c>
      <c r="LG249" s="100">
        <f t="shared" si="1479"/>
        <v>108.21628019158133</v>
      </c>
      <c r="LH249" s="100">
        <f t="shared" si="1479"/>
        <v>107.93119409140667</v>
      </c>
      <c r="LI249" s="100">
        <f t="shared" si="1479"/>
        <v>107.53022931036037</v>
      </c>
      <c r="LJ249" s="100">
        <f t="shared" si="1479"/>
        <v>107.0372892689855</v>
      </c>
      <c r="LK249" s="100">
        <f t="shared" si="1479"/>
        <v>106.47544604304505</v>
      </c>
      <c r="LL249" s="100">
        <f t="shared" si="1479"/>
        <v>105.86742885150184</v>
      </c>
      <c r="LM249" s="100">
        <f t="shared" si="1479"/>
        <v>105.23622472234713</v>
      </c>
      <c r="LN249" s="100">
        <f t="shared" si="1479"/>
        <v>104.60543748106721</v>
      </c>
      <c r="LO249" s="100">
        <f t="shared" si="1479"/>
        <v>103.99909621844591</v>
      </c>
      <c r="LP249" s="100">
        <f t="shared" si="1479"/>
        <v>103.44065786147125</v>
      </c>
      <c r="LQ249" s="100">
        <f t="shared" si="1479"/>
        <v>102.95114030719691</v>
      </c>
      <c r="LR249" s="100">
        <f t="shared" si="1479"/>
        <v>102.54670417696838</v>
      </c>
      <c r="LS249" s="100">
        <f t="shared" si="1479"/>
        <v>103.09840168556421</v>
      </c>
      <c r="LT249" s="100">
        <f t="shared" si="1479"/>
        <v>105.27808138933624</v>
      </c>
      <c r="LU249" s="100">
        <f t="shared" si="1479"/>
        <v>106.15637377685623</v>
      </c>
      <c r="LV249" s="100">
        <f t="shared" si="1479"/>
        <v>106.73076184728133</v>
      </c>
      <c r="LW249" s="100">
        <f t="shared" si="1479"/>
        <v>106.93022277403287</v>
      </c>
      <c r="LX249" s="100">
        <f t="shared" si="1479"/>
        <v>106.91412913009879</v>
      </c>
      <c r="LY249" s="100">
        <f t="shared" si="1479"/>
        <v>106.65609571149452</v>
      </c>
      <c r="LZ249" s="100">
        <f t="shared" si="1479"/>
        <v>106.15526477191659</v>
      </c>
      <c r="MA249" s="100">
        <f t="shared" si="1479"/>
        <v>105.61995117556049</v>
      </c>
      <c r="MB249" s="100">
        <f t="shared" si="1479"/>
        <v>105.06961572648197</v>
      </c>
      <c r="MC249" s="100">
        <f t="shared" si="1479"/>
        <v>104.5252306605889</v>
      </c>
      <c r="MD249" s="100">
        <f t="shared" si="1479"/>
        <v>104.15649206901409</v>
      </c>
      <c r="ME249" s="100">
        <f t="shared" si="1479"/>
        <v>103.87176337906565</v>
      </c>
      <c r="MF249" s="100">
        <f t="shared" si="1479"/>
        <v>103.56479247455808</v>
      </c>
      <c r="MG249" s="100">
        <f t="shared" si="1479"/>
        <v>103.29120666385032</v>
      </c>
      <c r="MH249" s="100">
        <f t="shared" si="1479"/>
        <v>102.92239384846725</v>
      </c>
      <c r="MI249" s="100">
        <f t="shared" si="1479"/>
        <v>102.29678219689846</v>
      </c>
      <c r="MJ249" s="100">
        <f t="shared" si="1479"/>
        <v>101.68134925027354</v>
      </c>
      <c r="MK249" s="100"/>
      <c r="ML249" s="100"/>
      <c r="MM249" s="100"/>
      <c r="MN249" s="100"/>
      <c r="MO249" s="100"/>
      <c r="MP249" s="100"/>
      <c r="MQ249" s="100"/>
      <c r="MR249" s="100"/>
      <c r="MS249" s="100"/>
      <c r="MT249" s="100"/>
      <c r="MU249" s="100"/>
      <c r="MV249" s="100"/>
      <c r="MW249" s="100"/>
      <c r="MX249" s="100"/>
      <c r="MY249" s="100"/>
      <c r="MZ249" s="100"/>
      <c r="NA249" s="100"/>
      <c r="NB249" s="100"/>
      <c r="NC249" s="100"/>
      <c r="ND249" s="100"/>
      <c r="NE249" s="100"/>
      <c r="NF249" s="100"/>
      <c r="NG249" s="100"/>
      <c r="NH249" s="100"/>
      <c r="NI249" s="100"/>
      <c r="NJ249" s="103"/>
      <c r="NK249" s="103"/>
      <c r="NL249" s="103"/>
      <c r="NM249" s="103"/>
      <c r="NN249" s="103"/>
      <c r="NO249" s="110"/>
      <c r="NP249" s="111"/>
    </row>
    <row r="250" spans="1:382" x14ac:dyDescent="0.2">
      <c r="A250" s="92"/>
      <c r="B250" s="92"/>
      <c r="C250" s="101">
        <v>21</v>
      </c>
      <c r="D250" s="98">
        <f t="shared" ref="D250:BE250" si="1480">20*LOG10(D159)</f>
        <v>90.145636083634244</v>
      </c>
      <c r="E250" s="98">
        <f t="shared" si="1480"/>
        <v>103.64302510427969</v>
      </c>
      <c r="F250" s="98">
        <f t="shared" si="1480"/>
        <v>106.17596635170273</v>
      </c>
      <c r="G250" s="98">
        <f t="shared" si="1480"/>
        <v>111.69201884552524</v>
      </c>
      <c r="H250" s="98">
        <f t="shared" si="1480"/>
        <v>113.59373265018775</v>
      </c>
      <c r="I250" s="98">
        <f t="shared" si="1480"/>
        <v>113.49003497454022</v>
      </c>
      <c r="J250" s="98">
        <f t="shared" si="1480"/>
        <v>112.34247781318741</v>
      </c>
      <c r="K250" s="98">
        <f t="shared" si="1480"/>
        <v>111.05843144944228</v>
      </c>
      <c r="L250" s="98">
        <f t="shared" si="1480"/>
        <v>109.986174880229</v>
      </c>
      <c r="M250" s="98">
        <f t="shared" si="1480"/>
        <v>109.85210816599755</v>
      </c>
      <c r="N250" s="98">
        <f t="shared" si="1480"/>
        <v>110.47689741177273</v>
      </c>
      <c r="O250" s="98">
        <f t="shared" si="1480"/>
        <v>111.34134250099979</v>
      </c>
      <c r="P250" s="98">
        <f t="shared" si="1480"/>
        <v>112.14034224345514</v>
      </c>
      <c r="Q250" s="98">
        <f t="shared" si="1480"/>
        <v>112.78215978475301</v>
      </c>
      <c r="R250" s="98">
        <f t="shared" si="1480"/>
        <v>113.26386114589071</v>
      </c>
      <c r="S250" s="98">
        <f t="shared" si="1480"/>
        <v>113.60788531254795</v>
      </c>
      <c r="T250" s="98">
        <f t="shared" si="1480"/>
        <v>113.83996384101835</v>
      </c>
      <c r="U250" s="98">
        <f t="shared" si="1480"/>
        <v>113.9828134138406</v>
      </c>
      <c r="V250" s="98">
        <f t="shared" si="1480"/>
        <v>113.9828134138406</v>
      </c>
      <c r="W250" s="98">
        <f t="shared" si="1480"/>
        <v>114.1403833500671</v>
      </c>
      <c r="X250" s="98">
        <f t="shared" si="1480"/>
        <v>114.15781364119471</v>
      </c>
      <c r="Y250" s="98">
        <f t="shared" si="1480"/>
        <v>114.14354167303554</v>
      </c>
      <c r="Z250" s="98">
        <f t="shared" si="1480"/>
        <v>114.10295713574884</v>
      </c>
      <c r="AA250" s="98">
        <f t="shared" si="1480"/>
        <v>114.04050900482508</v>
      </c>
      <c r="AB250" s="98">
        <f t="shared" si="1480"/>
        <v>113.95988235103289</v>
      </c>
      <c r="AC250" s="98">
        <f t="shared" si="1480"/>
        <v>113.86414085794439</v>
      </c>
      <c r="AD250" s="98">
        <f t="shared" si="1480"/>
        <v>113.75584114980236</v>
      </c>
      <c r="AE250" s="98">
        <f t="shared" si="1480"/>
        <v>113.6371244659147</v>
      </c>
      <c r="AF250" s="98">
        <f t="shared" si="1480"/>
        <v>113.50979031536562</v>
      </c>
      <c r="AG250" s="98">
        <f t="shared" si="1480"/>
        <v>113.37535585006763</v>
      </c>
      <c r="AH250" s="98">
        <f t="shared" si="1480"/>
        <v>113.23510391848669</v>
      </c>
      <c r="AI250" s="98">
        <f t="shared" si="1480"/>
        <v>113.09012212881677</v>
      </c>
      <c r="AJ250" s="98">
        <f t="shared" si="1480"/>
        <v>112.941334747382</v>
      </c>
      <c r="AK250" s="98">
        <f t="shared" si="1480"/>
        <v>112.78952886424446</v>
      </c>
      <c r="AL250" s="98">
        <f t="shared" si="1480"/>
        <v>112.63537595165444</v>
      </c>
      <c r="AM250" s="98">
        <f t="shared" si="1480"/>
        <v>112.47944970310846</v>
      </c>
      <c r="AN250" s="98">
        <f t="shared" si="1480"/>
        <v>112.58953005768683</v>
      </c>
      <c r="AO250" s="98">
        <f t="shared" si="1480"/>
        <v>112.25909874784591</v>
      </c>
      <c r="AP250" s="98">
        <f t="shared" si="1480"/>
        <v>112.04203167255758</v>
      </c>
      <c r="AQ250" s="98">
        <f t="shared" si="1480"/>
        <v>111.79563633358359</v>
      </c>
      <c r="AR250" s="98">
        <f t="shared" si="1480"/>
        <v>111.52330960285019</v>
      </c>
      <c r="AS250" s="98">
        <f t="shared" si="1480"/>
        <v>111.22809909317347</v>
      </c>
      <c r="AT250" s="98">
        <f t="shared" si="1480"/>
        <v>110.91275443648263</v>
      </c>
      <c r="AU250" s="98">
        <f t="shared" si="1480"/>
        <v>110.57977004956317</v>
      </c>
      <c r="AV250" s="98">
        <f t="shared" si="1480"/>
        <v>110.23142096732005</v>
      </c>
      <c r="AW250" s="98">
        <f t="shared" si="1480"/>
        <v>109.86979296641996</v>
      </c>
      <c r="AX250" s="98">
        <f t="shared" si="1480"/>
        <v>109.49680792948215</v>
      </c>
      <c r="AY250" s="98">
        <f t="shared" si="1480"/>
        <v>109.11424519109154</v>
      </c>
      <c r="AZ250" s="98">
        <f t="shared" si="1480"/>
        <v>108.723759446627</v>
      </c>
      <c r="BA250" s="98">
        <f t="shared" si="1480"/>
        <v>108.326895682078</v>
      </c>
      <c r="BB250" s="98">
        <f t="shared" si="1480"/>
        <v>107.92510148962918</v>
      </c>
      <c r="BC250" s="98">
        <f t="shared" si="1480"/>
        <v>107.5197370638959</v>
      </c>
      <c r="BD250" s="98">
        <f t="shared" si="1480"/>
        <v>107.11208312303543</v>
      </c>
      <c r="BE250" s="98">
        <f t="shared" si="1480"/>
        <v>106.70334696427142</v>
      </c>
      <c r="BF250" s="98"/>
      <c r="BG250" s="98"/>
      <c r="BH250" s="98"/>
      <c r="BI250" s="98"/>
      <c r="BJ250" s="98"/>
      <c r="BK250" s="98"/>
      <c r="BL250" s="98"/>
      <c r="BM250" s="98"/>
      <c r="BN250" s="98"/>
      <c r="BO250" s="98"/>
      <c r="BP250" s="98"/>
      <c r="BQ250" s="98"/>
      <c r="BR250" s="98"/>
      <c r="BS250" s="98"/>
      <c r="BT250" s="98"/>
      <c r="BU250" s="98"/>
      <c r="BV250" s="98"/>
      <c r="BW250" s="98"/>
      <c r="BX250" s="98"/>
      <c r="BY250" s="98"/>
      <c r="BZ250" s="98"/>
      <c r="CA250" s="98"/>
      <c r="CB250" s="98"/>
      <c r="CC250" s="101"/>
      <c r="CD250" s="101"/>
      <c r="CE250" s="101"/>
      <c r="CF250" s="101"/>
      <c r="CG250" s="101"/>
      <c r="CH250" s="101"/>
      <c r="CI250" s="101"/>
      <c r="CJ250" s="101"/>
      <c r="CK250" s="92"/>
      <c r="CL250" s="92"/>
      <c r="CM250" s="92"/>
      <c r="CN250" s="92"/>
      <c r="CO250" s="92"/>
      <c r="CP250" s="92"/>
      <c r="CQ250" s="92"/>
      <c r="CR250" s="92"/>
      <c r="CS250" s="92"/>
      <c r="CT250" s="92"/>
      <c r="CU250" s="92"/>
      <c r="CV250" s="92"/>
      <c r="CW250" s="92"/>
      <c r="CX250" s="92"/>
      <c r="CY250" s="92"/>
      <c r="CZ250" s="92"/>
      <c r="DA250" s="92"/>
      <c r="DB250" s="92"/>
      <c r="DC250" s="92"/>
      <c r="DD250" s="92"/>
      <c r="DE250" s="92"/>
      <c r="DF250" s="92"/>
      <c r="DG250" s="92"/>
      <c r="DH250" s="92"/>
      <c r="DI250" s="92"/>
      <c r="DJ250" s="92"/>
      <c r="DK250" s="92"/>
      <c r="DL250" s="92"/>
      <c r="DM250" s="92"/>
      <c r="DN250" s="92"/>
      <c r="DO250" s="92"/>
      <c r="DP250" s="92"/>
      <c r="DQ250" s="92"/>
      <c r="DR250" s="92"/>
      <c r="DS250" s="92"/>
      <c r="DT250" s="92"/>
      <c r="DU250" s="92"/>
      <c r="DV250" s="92"/>
      <c r="DW250" s="92"/>
      <c r="DX250" s="92"/>
      <c r="DY250" s="92"/>
      <c r="DZ250" s="92"/>
      <c r="EA250" s="92"/>
      <c r="EB250" s="92"/>
      <c r="EC250" s="92"/>
      <c r="ED250" s="92"/>
      <c r="EE250" s="92"/>
      <c r="EF250" s="92"/>
      <c r="EG250" s="92"/>
      <c r="EH250" s="92"/>
      <c r="EI250" s="92"/>
      <c r="EJ250" s="92"/>
      <c r="EK250" s="92"/>
      <c r="EL250" s="92"/>
      <c r="EM250" s="92"/>
      <c r="EN250" s="92"/>
      <c r="EO250" s="92"/>
      <c r="EP250" s="92"/>
      <c r="EU250" s="94"/>
      <c r="EV250" s="94"/>
      <c r="EW250" s="94"/>
      <c r="EX250" s="102">
        <v>21</v>
      </c>
      <c r="EY250" s="99">
        <f t="shared" ref="EY250:GZ250" si="1481">20*LOG10(EY159)</f>
        <v>101.6319555175975</v>
      </c>
      <c r="EZ250" s="99">
        <f t="shared" si="1481"/>
        <v>101.81826627376398</v>
      </c>
      <c r="FA250" s="99">
        <f t="shared" si="1481"/>
        <v>95.866360984668987</v>
      </c>
      <c r="FB250" s="99">
        <f t="shared" si="1481"/>
        <v>102.85335106795388</v>
      </c>
      <c r="FC250" s="99">
        <f t="shared" si="1481"/>
        <v>101.08616514899805</v>
      </c>
      <c r="FD250" s="99">
        <f t="shared" si="1481"/>
        <v>108.01193182530683</v>
      </c>
      <c r="FE250" s="99">
        <f t="shared" si="1481"/>
        <v>108.85649510539416</v>
      </c>
      <c r="FF250" s="99">
        <f t="shared" si="1481"/>
        <v>107.43482414196089</v>
      </c>
      <c r="FG250" s="99">
        <f t="shared" si="1481"/>
        <v>107.16752955352162</v>
      </c>
      <c r="FH250" s="99">
        <f t="shared" si="1481"/>
        <v>109.35199968033916</v>
      </c>
      <c r="FI250" s="99">
        <f t="shared" si="1481"/>
        <v>111.3718469669479</v>
      </c>
      <c r="FJ250" s="99">
        <f t="shared" si="1481"/>
        <v>112.35443936792876</v>
      </c>
      <c r="FK250" s="99">
        <f t="shared" si="1481"/>
        <v>112.63921707033917</v>
      </c>
      <c r="FL250" s="99">
        <f t="shared" si="1481"/>
        <v>112.44945263119322</v>
      </c>
      <c r="FM250" s="99">
        <f t="shared" si="1481"/>
        <v>112.01951012776277</v>
      </c>
      <c r="FN250" s="99">
        <f t="shared" si="1481"/>
        <v>111.39217461739352</v>
      </c>
      <c r="FO250" s="99">
        <f t="shared" si="1481"/>
        <v>110.6561645837366</v>
      </c>
      <c r="FP250" s="99">
        <f t="shared" si="1481"/>
        <v>110.10883957298937</v>
      </c>
      <c r="FQ250" s="99">
        <f t="shared" si="1481"/>
        <v>110.10883957298937</v>
      </c>
      <c r="FR250" s="99">
        <f t="shared" si="1481"/>
        <v>109.50108131194406</v>
      </c>
      <c r="FS250" s="99">
        <f t="shared" si="1481"/>
        <v>109.4035572083381</v>
      </c>
      <c r="FT250" s="99">
        <f t="shared" si="1481"/>
        <v>109.4178309198376</v>
      </c>
      <c r="FU250" s="99">
        <f t="shared" si="1481"/>
        <v>109.50924664883235</v>
      </c>
      <c r="FV250" s="99">
        <f t="shared" si="1481"/>
        <v>109.64418550554812</v>
      </c>
      <c r="FW250" s="99">
        <f t="shared" si="1481"/>
        <v>109.7958108739703</v>
      </c>
      <c r="FX250" s="99">
        <f t="shared" si="1481"/>
        <v>109.94536314582996</v>
      </c>
      <c r="FY250" s="99">
        <f t="shared" si="1481"/>
        <v>110.0810856973993</v>
      </c>
      <c r="FZ250" s="99">
        <f t="shared" si="1481"/>
        <v>110.19643742391312</v>
      </c>
      <c r="GA250" s="99">
        <f t="shared" si="1481"/>
        <v>110.28842215943678</v>
      </c>
      <c r="GB250" s="99">
        <f t="shared" si="1481"/>
        <v>110.35630072341741</v>
      </c>
      <c r="GC250" s="99">
        <f t="shared" si="1481"/>
        <v>110.40068891144884</v>
      </c>
      <c r="GD250" s="99">
        <f t="shared" si="1481"/>
        <v>110.42296045956591</v>
      </c>
      <c r="GE250" s="99">
        <f t="shared" si="1481"/>
        <v>110.4248667375212</v>
      </c>
      <c r="GF250" s="99">
        <f t="shared" si="1481"/>
        <v>110.40830206621013</v>
      </c>
      <c r="GG250" s="99">
        <f t="shared" si="1481"/>
        <v>110.3751637102812</v>
      </c>
      <c r="GH250" s="99">
        <f t="shared" si="1481"/>
        <v>110.32727209755912</v>
      </c>
      <c r="GI250" s="99">
        <f t="shared" si="1481"/>
        <v>110.85296148257085</v>
      </c>
      <c r="GJ250" s="99">
        <f t="shared" si="1481"/>
        <v>110.74694203851949</v>
      </c>
      <c r="GK250" s="99">
        <f t="shared" si="1481"/>
        <v>110.56890258496688</v>
      </c>
      <c r="GL250" s="99">
        <f t="shared" si="1481"/>
        <v>110.332485920473</v>
      </c>
      <c r="GM250" s="99">
        <f t="shared" si="1481"/>
        <v>110.06871798582175</v>
      </c>
      <c r="GN250" s="99">
        <f t="shared" si="1481"/>
        <v>109.75786526288701</v>
      </c>
      <c r="GO250" s="99">
        <f t="shared" si="1481"/>
        <v>109.42363683525693</v>
      </c>
      <c r="GP250" s="99">
        <f t="shared" si="1481"/>
        <v>109.08829430227976</v>
      </c>
      <c r="GQ250" s="99">
        <f t="shared" si="1481"/>
        <v>108.72074732891578</v>
      </c>
      <c r="GR250" s="99">
        <f t="shared" si="1481"/>
        <v>108.33795951538677</v>
      </c>
      <c r="GS250" s="99">
        <f t="shared" si="1481"/>
        <v>107.95696931891327</v>
      </c>
      <c r="GT250" s="99">
        <f t="shared" si="1481"/>
        <v>107.52223007712857</v>
      </c>
      <c r="GU250" s="99">
        <f t="shared" si="1481"/>
        <v>107.08131470480127</v>
      </c>
      <c r="GV250" s="99">
        <f t="shared" si="1481"/>
        <v>106.63836180361288</v>
      </c>
      <c r="GW250" s="99">
        <f t="shared" si="1481"/>
        <v>106.1510778000098</v>
      </c>
      <c r="GX250" s="99">
        <f t="shared" si="1481"/>
        <v>105.63776010583467</v>
      </c>
      <c r="GY250" s="99">
        <f t="shared" si="1481"/>
        <v>105.14423061163012</v>
      </c>
      <c r="GZ250" s="99">
        <f t="shared" si="1481"/>
        <v>104.57932376671123</v>
      </c>
      <c r="HA250" s="99"/>
      <c r="HB250" s="99"/>
      <c r="HC250" s="99"/>
      <c r="HD250" s="99"/>
      <c r="HE250" s="99"/>
      <c r="HF250" s="99"/>
      <c r="HG250" s="99"/>
      <c r="HH250" s="99"/>
      <c r="HI250" s="99"/>
      <c r="HJ250" s="99"/>
      <c r="HK250" s="99"/>
      <c r="HL250" s="99"/>
      <c r="HM250" s="99"/>
      <c r="HN250" s="99"/>
      <c r="HO250" s="99"/>
      <c r="HP250" s="99"/>
      <c r="HQ250" s="99"/>
      <c r="HR250" s="99"/>
      <c r="HS250" s="99"/>
      <c r="HT250" s="99"/>
      <c r="HU250" s="99"/>
      <c r="HV250" s="99"/>
      <c r="HW250" s="99"/>
      <c r="HX250" s="99"/>
      <c r="HY250" s="99"/>
      <c r="HZ250" s="102"/>
      <c r="IA250" s="102"/>
      <c r="IB250" s="102"/>
      <c r="IC250" s="102"/>
      <c r="ID250" s="102"/>
      <c r="IE250" s="102"/>
      <c r="IF250" s="102"/>
      <c r="IG250" s="102"/>
      <c r="IH250" s="94"/>
      <c r="II250" s="94"/>
      <c r="IJ250" s="94"/>
      <c r="IK250" s="94"/>
      <c r="IL250" s="94"/>
      <c r="IM250" s="94"/>
      <c r="IN250" s="94"/>
      <c r="IO250" s="94"/>
      <c r="IP250" s="94"/>
      <c r="IQ250" s="94"/>
      <c r="IR250" s="94"/>
      <c r="IS250" s="94"/>
      <c r="IT250" s="94"/>
      <c r="IU250" s="94"/>
      <c r="IV250" s="94"/>
      <c r="IW250" s="94"/>
      <c r="IX250" s="94"/>
      <c r="IY250" s="94"/>
      <c r="IZ250" s="94"/>
      <c r="JA250" s="94"/>
      <c r="JB250" s="94"/>
      <c r="JC250" s="94"/>
      <c r="JD250" s="94"/>
      <c r="JE250" s="94"/>
      <c r="JF250" s="94"/>
      <c r="JG250" s="94"/>
      <c r="JH250" s="94"/>
      <c r="JI250" s="94"/>
      <c r="JJ250" s="94"/>
      <c r="JK250" s="94"/>
      <c r="JL250" s="94"/>
      <c r="JM250" s="94"/>
      <c r="JN250" s="94"/>
      <c r="JO250" s="94"/>
      <c r="JP250" s="94"/>
      <c r="JQ250" s="94"/>
      <c r="JR250" s="94"/>
      <c r="JS250" s="94"/>
      <c r="JT250" s="94"/>
      <c r="JU250" s="94"/>
      <c r="JV250" s="94"/>
      <c r="JW250" s="94"/>
      <c r="JX250" s="94"/>
      <c r="JY250" s="94"/>
      <c r="JZ250" s="94"/>
      <c r="KA250" s="94"/>
      <c r="KH250" s="103">
        <v>21</v>
      </c>
      <c r="KI250" s="100">
        <f t="shared" ref="KI250:MJ250" si="1482">20*LOG10(KI159)</f>
        <v>96.591152595029854</v>
      </c>
      <c r="KJ250" s="100">
        <f t="shared" si="1482"/>
        <v>100.02654503642071</v>
      </c>
      <c r="KK250" s="100">
        <f t="shared" si="1482"/>
        <v>103.20404709616581</v>
      </c>
      <c r="KL250" s="100">
        <f t="shared" si="1482"/>
        <v>99.222756808930257</v>
      </c>
      <c r="KM250" s="100">
        <f t="shared" si="1482"/>
        <v>90.167474200374201</v>
      </c>
      <c r="KN250" s="100">
        <f t="shared" si="1482"/>
        <v>97.759183769350074</v>
      </c>
      <c r="KO250" s="100">
        <f t="shared" si="1482"/>
        <v>102.38171689533716</v>
      </c>
      <c r="KP250" s="100">
        <f t="shared" si="1482"/>
        <v>103.7257211697151</v>
      </c>
      <c r="KQ250" s="100">
        <f t="shared" si="1482"/>
        <v>104.60116282770176</v>
      </c>
      <c r="KR250" s="100">
        <f t="shared" si="1482"/>
        <v>107.77732182028009</v>
      </c>
      <c r="KS250" s="100">
        <f t="shared" si="1482"/>
        <v>107.63749424637643</v>
      </c>
      <c r="KT250" s="100">
        <f t="shared" si="1482"/>
        <v>106.87754667701066</v>
      </c>
      <c r="KU250" s="100">
        <f t="shared" si="1482"/>
        <v>108.06380361296678</v>
      </c>
      <c r="KV250" s="100">
        <f t="shared" si="1482"/>
        <v>109.19913687871373</v>
      </c>
      <c r="KW250" s="100">
        <f t="shared" si="1482"/>
        <v>109.16367451919108</v>
      </c>
      <c r="KX250" s="100">
        <f t="shared" si="1482"/>
        <v>108.57875618575336</v>
      </c>
      <c r="KY250" s="100">
        <f t="shared" si="1482"/>
        <v>107.68178048583647</v>
      </c>
      <c r="KZ250" s="100">
        <f t="shared" si="1482"/>
        <v>106.85258239119867</v>
      </c>
      <c r="LA250" s="100">
        <f t="shared" si="1482"/>
        <v>106.85258239119867</v>
      </c>
      <c r="LB250" s="100">
        <f t="shared" si="1482"/>
        <v>107.09309267140412</v>
      </c>
      <c r="LC250" s="100">
        <f t="shared" si="1482"/>
        <v>107.47224600982062</v>
      </c>
      <c r="LD250" s="100">
        <f t="shared" si="1482"/>
        <v>107.75873980104083</v>
      </c>
      <c r="LE250" s="100">
        <f t="shared" si="1482"/>
        <v>107.88921024574853</v>
      </c>
      <c r="LF250" s="100">
        <f t="shared" si="1482"/>
        <v>107.8580679445375</v>
      </c>
      <c r="LG250" s="100">
        <f t="shared" si="1482"/>
        <v>107.68225396432135</v>
      </c>
      <c r="LH250" s="100">
        <f t="shared" si="1482"/>
        <v>107.38515939892048</v>
      </c>
      <c r="LI250" s="100">
        <f t="shared" si="1482"/>
        <v>106.99052815085308</v>
      </c>
      <c r="LJ250" s="100">
        <f t="shared" si="1482"/>
        <v>106.52069197650646</v>
      </c>
      <c r="LK250" s="100">
        <f t="shared" si="1482"/>
        <v>105.99656403786383</v>
      </c>
      <c r="LL250" s="100">
        <f t="shared" si="1482"/>
        <v>105.43828027286737</v>
      </c>
      <c r="LM250" s="100">
        <f t="shared" si="1482"/>
        <v>104.86595747498002</v>
      </c>
      <c r="LN250" s="100">
        <f t="shared" si="1482"/>
        <v>104.30022484709576</v>
      </c>
      <c r="LO250" s="100">
        <f t="shared" si="1482"/>
        <v>103.76222676629673</v>
      </c>
      <c r="LP250" s="100">
        <f t="shared" si="1482"/>
        <v>103.2728384801552</v>
      </c>
      <c r="LQ250" s="100">
        <f t="shared" si="1482"/>
        <v>102.85100514539971</v>
      </c>
      <c r="LR250" s="100">
        <f t="shared" si="1482"/>
        <v>102.51146606583013</v>
      </c>
      <c r="LS250" s="100">
        <f t="shared" si="1482"/>
        <v>103.43354863255615</v>
      </c>
      <c r="LT250" s="100">
        <f t="shared" si="1482"/>
        <v>105.72130014188383</v>
      </c>
      <c r="LU250" s="100">
        <f t="shared" si="1482"/>
        <v>106.50201460613329</v>
      </c>
      <c r="LV250" s="100">
        <f t="shared" si="1482"/>
        <v>106.90601704268985</v>
      </c>
      <c r="LW250" s="100">
        <f t="shared" si="1482"/>
        <v>106.9002056211817</v>
      </c>
      <c r="LX250" s="100">
        <f t="shared" si="1482"/>
        <v>106.69064889814381</v>
      </c>
      <c r="LY250" s="100">
        <f t="shared" si="1482"/>
        <v>106.30766975649622</v>
      </c>
      <c r="LZ250" s="100">
        <f t="shared" si="1482"/>
        <v>105.79716195672383</v>
      </c>
      <c r="MA250" s="100">
        <f t="shared" si="1482"/>
        <v>105.393350082309</v>
      </c>
      <c r="MB250" s="100">
        <f t="shared" si="1482"/>
        <v>105.07377034179819</v>
      </c>
      <c r="MC250" s="100">
        <f t="shared" si="1482"/>
        <v>104.77331538262013</v>
      </c>
      <c r="MD250" s="100">
        <f t="shared" si="1482"/>
        <v>104.53648697490111</v>
      </c>
      <c r="ME250" s="100">
        <f t="shared" si="1482"/>
        <v>104.26994967623494</v>
      </c>
      <c r="MF250" s="100">
        <f t="shared" si="1482"/>
        <v>103.85896854832851</v>
      </c>
      <c r="MG250" s="100">
        <f t="shared" si="1482"/>
        <v>103.39569730890814</v>
      </c>
      <c r="MH250" s="100">
        <f t="shared" si="1482"/>
        <v>102.8039248873848</v>
      </c>
      <c r="MI250" s="100">
        <f t="shared" si="1482"/>
        <v>101.95877081192201</v>
      </c>
      <c r="MJ250" s="100">
        <f t="shared" si="1482"/>
        <v>101.19052625558695</v>
      </c>
      <c r="MK250" s="100"/>
      <c r="ML250" s="100"/>
      <c r="MM250" s="100"/>
      <c r="MN250" s="100"/>
      <c r="MO250" s="100"/>
      <c r="MP250" s="100"/>
      <c r="MQ250" s="100"/>
      <c r="MR250" s="100"/>
      <c r="MS250" s="100"/>
      <c r="MT250" s="100"/>
      <c r="MU250" s="100"/>
      <c r="MV250" s="100"/>
      <c r="MW250" s="100"/>
      <c r="MX250" s="100"/>
      <c r="MY250" s="100"/>
      <c r="MZ250" s="100"/>
      <c r="NA250" s="100"/>
      <c r="NB250" s="100"/>
      <c r="NC250" s="100"/>
      <c r="ND250" s="100"/>
      <c r="NE250" s="100"/>
      <c r="NF250" s="100"/>
      <c r="NG250" s="100"/>
      <c r="NH250" s="100"/>
      <c r="NI250" s="100"/>
      <c r="NJ250" s="103"/>
      <c r="NK250" s="103"/>
      <c r="NL250" s="103"/>
      <c r="NM250" s="103"/>
      <c r="NN250" s="103"/>
      <c r="NO250" s="103"/>
      <c r="NP250" s="103"/>
      <c r="NQ250" s="103"/>
    </row>
    <row r="251" spans="1:382" x14ac:dyDescent="0.2">
      <c r="A251" s="92"/>
      <c r="B251" s="92"/>
      <c r="C251" s="101">
        <v>22</v>
      </c>
      <c r="D251" s="98">
        <f t="shared" ref="D251:BE251" si="1483">20*LOG10(D160)</f>
        <v>99.560316025097421</v>
      </c>
      <c r="E251" s="98">
        <f t="shared" si="1483"/>
        <v>104.79950299824701</v>
      </c>
      <c r="F251" s="98">
        <f t="shared" si="1483"/>
        <v>105.03419547458685</v>
      </c>
      <c r="G251" s="98">
        <f t="shared" si="1483"/>
        <v>111.48202797206821</v>
      </c>
      <c r="H251" s="98">
        <f t="shared" si="1483"/>
        <v>113.85352311981759</v>
      </c>
      <c r="I251" s="98">
        <f t="shared" si="1483"/>
        <v>113.97752896431534</v>
      </c>
      <c r="J251" s="98">
        <f t="shared" si="1483"/>
        <v>112.99946387380089</v>
      </c>
      <c r="K251" s="98">
        <f t="shared" si="1483"/>
        <v>111.8202031316831</v>
      </c>
      <c r="L251" s="98">
        <f t="shared" si="1483"/>
        <v>110.78640359159394</v>
      </c>
      <c r="M251" s="98">
        <f t="shared" si="1483"/>
        <v>110.59245004486024</v>
      </c>
      <c r="N251" s="98">
        <f t="shared" si="1483"/>
        <v>111.1172242491227</v>
      </c>
      <c r="O251" s="98">
        <f t="shared" si="1483"/>
        <v>111.89848090790727</v>
      </c>
      <c r="P251" s="98">
        <f t="shared" si="1483"/>
        <v>112.63876936896112</v>
      </c>
      <c r="Q251" s="98">
        <f t="shared" si="1483"/>
        <v>113.23817404334967</v>
      </c>
      <c r="R251" s="98">
        <f t="shared" si="1483"/>
        <v>113.68683003331297</v>
      </c>
      <c r="S251" s="98">
        <f t="shared" si="1483"/>
        <v>114.00319890276593</v>
      </c>
      <c r="T251" s="98">
        <f t="shared" si="1483"/>
        <v>114.21090548387868</v>
      </c>
      <c r="U251" s="98">
        <f t="shared" si="1483"/>
        <v>114.33155288070189</v>
      </c>
      <c r="V251" s="98">
        <f t="shared" si="1483"/>
        <v>114.33155288070189</v>
      </c>
      <c r="W251" s="98">
        <f t="shared" si="1483"/>
        <v>114.45262480577821</v>
      </c>
      <c r="X251" s="98">
        <f t="shared" si="1483"/>
        <v>114.45290127216388</v>
      </c>
      <c r="Y251" s="98">
        <f t="shared" si="1483"/>
        <v>114.42208850002372</v>
      </c>
      <c r="Z251" s="98">
        <f t="shared" si="1483"/>
        <v>114.36552720319632</v>
      </c>
      <c r="AA251" s="98">
        <f t="shared" si="1483"/>
        <v>114.28763298350228</v>
      </c>
      <c r="AB251" s="98">
        <f t="shared" si="1483"/>
        <v>114.19206649098278</v>
      </c>
      <c r="AC251" s="98">
        <f t="shared" si="1483"/>
        <v>114.08187207560717</v>
      </c>
      <c r="AD251" s="98">
        <f t="shared" si="1483"/>
        <v>113.95958987199089</v>
      </c>
      <c r="AE251" s="98">
        <f t="shared" si="1483"/>
        <v>113.82734618454862</v>
      </c>
      <c r="AF251" s="98">
        <f t="shared" si="1483"/>
        <v>113.68692641640624</v>
      </c>
      <c r="AG251" s="98">
        <f t="shared" si="1483"/>
        <v>113.5398340494537</v>
      </c>
      <c r="AH251" s="98">
        <f t="shared" si="1483"/>
        <v>113.38733850040201</v>
      </c>
      <c r="AI251" s="98">
        <f t="shared" si="1483"/>
        <v>113.23051409919776</v>
      </c>
      <c r="AJ251" s="98">
        <f t="shared" si="1483"/>
        <v>113.07027196604528</v>
      </c>
      <c r="AK251" s="98">
        <f t="shared" si="1483"/>
        <v>112.9073861893277</v>
      </c>
      <c r="AL251" s="98">
        <f t="shared" si="1483"/>
        <v>112.74251541242286</v>
      </c>
      <c r="AM251" s="98">
        <f t="shared" si="1483"/>
        <v>112.57622070688355</v>
      </c>
      <c r="AN251" s="98">
        <f t="shared" si="1483"/>
        <v>112.61702012711737</v>
      </c>
      <c r="AO251" s="98">
        <f t="shared" si="1483"/>
        <v>112.20834009039451</v>
      </c>
      <c r="AP251" s="98">
        <f t="shared" si="1483"/>
        <v>111.95346372250116</v>
      </c>
      <c r="AQ251" s="98">
        <f t="shared" si="1483"/>
        <v>111.67064563882973</v>
      </c>
      <c r="AR251" s="98">
        <f t="shared" si="1483"/>
        <v>111.36366753132855</v>
      </c>
      <c r="AS251" s="98">
        <f t="shared" si="1483"/>
        <v>111.03596284666317</v>
      </c>
      <c r="AT251" s="98">
        <f t="shared" si="1483"/>
        <v>110.69066623603132</v>
      </c>
      <c r="AU251" s="98">
        <f t="shared" si="1483"/>
        <v>110.33065349852991</v>
      </c>
      <c r="AV251" s="98">
        <f t="shared" si="1483"/>
        <v>109.95857354827977</v>
      </c>
      <c r="AW251" s="98">
        <f t="shared" si="1483"/>
        <v>109.57687361645711</v>
      </c>
      <c r="AX251" s="98">
        <f t="shared" si="1483"/>
        <v>109.18781867335431</v>
      </c>
      <c r="AY251" s="98">
        <f t="shared" si="1483"/>
        <v>108.79350590316218</v>
      </c>
      <c r="AZ251" s="98">
        <f t="shared" si="1483"/>
        <v>108.39587496935386</v>
      </c>
      <c r="BA251" s="98">
        <f t="shared" si="1483"/>
        <v>107.99671475737716</v>
      </c>
      <c r="BB251" s="98">
        <f t="shared" si="1483"/>
        <v>107.59766726097497</v>
      </c>
      <c r="BC251" s="98">
        <f t="shared" si="1483"/>
        <v>107.20022927631618</v>
      </c>
      <c r="BD251" s="98">
        <f t="shared" si="1483"/>
        <v>106.80575257207926</v>
      </c>
      <c r="BE251" s="98">
        <f t="shared" si="1483"/>
        <v>106.41544320205915</v>
      </c>
      <c r="BF251" s="98"/>
      <c r="BG251" s="98"/>
      <c r="BH251" s="98"/>
      <c r="BI251" s="98"/>
      <c r="BJ251" s="98"/>
      <c r="BK251" s="98"/>
      <c r="BL251" s="98"/>
      <c r="BM251" s="98"/>
      <c r="BN251" s="98"/>
      <c r="BO251" s="98"/>
      <c r="BP251" s="98"/>
      <c r="BQ251" s="98"/>
      <c r="BR251" s="98"/>
      <c r="BS251" s="98"/>
      <c r="BT251" s="98"/>
      <c r="BU251" s="98"/>
      <c r="BV251" s="98"/>
      <c r="BW251" s="98"/>
      <c r="BX251" s="98"/>
      <c r="BY251" s="98"/>
      <c r="BZ251" s="98"/>
      <c r="CA251" s="98"/>
      <c r="CB251" s="98"/>
      <c r="CC251" s="101"/>
      <c r="CD251" s="101"/>
      <c r="CE251" s="101"/>
      <c r="CF251" s="101"/>
      <c r="CG251" s="101"/>
      <c r="CH251" s="106" t="e">
        <f>SQRT(1 + 1 + 2* COS(CJ251-CK251))</f>
        <v>#REF!</v>
      </c>
      <c r="CI251" s="107" t="e">
        <f>ATAN2(1+COS(CK251),SIN(CK251))</f>
        <v>#REF!</v>
      </c>
      <c r="CJ251" s="92" t="e">
        <f>RADIANS(#REF!)</f>
        <v>#REF!</v>
      </c>
      <c r="CK251" s="92" t="e">
        <f>RADIANS(#REF!)</f>
        <v>#REF!</v>
      </c>
      <c r="CL251" s="92"/>
      <c r="CM251" s="92"/>
      <c r="CN251" s="92"/>
      <c r="CO251" s="92"/>
      <c r="CP251" s="92"/>
      <c r="CQ251" s="92"/>
      <c r="CR251" s="92"/>
      <c r="CS251" s="92"/>
      <c r="CT251" s="92"/>
      <c r="CU251" s="92"/>
      <c r="CV251" s="92"/>
      <c r="CW251" s="92"/>
      <c r="CX251" s="92"/>
      <c r="CY251" s="92"/>
      <c r="CZ251" s="92"/>
      <c r="DA251" s="92"/>
      <c r="DB251" s="92"/>
      <c r="DC251" s="92"/>
      <c r="DD251" s="92"/>
      <c r="DE251" s="92"/>
      <c r="DF251" s="92"/>
      <c r="DG251" s="92"/>
      <c r="DH251" s="92"/>
      <c r="DI251" s="92"/>
      <c r="DJ251" s="92"/>
      <c r="DK251" s="92"/>
      <c r="DL251" s="92"/>
      <c r="DM251" s="92"/>
      <c r="DN251" s="92"/>
      <c r="DO251" s="92"/>
      <c r="DP251" s="92"/>
      <c r="DQ251" s="92"/>
      <c r="DR251" s="92"/>
      <c r="DS251" s="92"/>
      <c r="DT251" s="92"/>
      <c r="DU251" s="92"/>
      <c r="DV251" s="92"/>
      <c r="DW251" s="92"/>
      <c r="DX251" s="92"/>
      <c r="DY251" s="92"/>
      <c r="DZ251" s="92"/>
      <c r="EA251" s="92"/>
      <c r="EB251" s="92"/>
      <c r="EC251" s="92"/>
      <c r="ED251" s="92"/>
      <c r="EE251" s="92"/>
      <c r="EF251" s="92"/>
      <c r="EG251" s="92"/>
      <c r="EH251" s="92"/>
      <c r="EI251" s="92"/>
      <c r="EJ251" s="92"/>
      <c r="EK251" s="92"/>
      <c r="EL251" s="92"/>
      <c r="EM251" s="92"/>
      <c r="EN251" s="92"/>
      <c r="EO251" s="92"/>
      <c r="EP251" s="92"/>
      <c r="EU251" s="94"/>
      <c r="EV251" s="94"/>
      <c r="EW251" s="94"/>
      <c r="EX251" s="102">
        <v>22</v>
      </c>
      <c r="EY251" s="99">
        <f t="shared" ref="EY251:GZ251" si="1484">20*LOG10(EY160)</f>
        <v>103.91949296662685</v>
      </c>
      <c r="EZ251" s="99">
        <f t="shared" si="1484"/>
        <v>104.35638957497117</v>
      </c>
      <c r="FA251" s="99">
        <f t="shared" si="1484"/>
        <v>95.759192116182007</v>
      </c>
      <c r="FB251" s="99">
        <f t="shared" si="1484"/>
        <v>104.44030872804967</v>
      </c>
      <c r="FC251" s="99">
        <f t="shared" si="1484"/>
        <v>101.59251776355789</v>
      </c>
      <c r="FD251" s="99">
        <f t="shared" si="1484"/>
        <v>108.40750028540538</v>
      </c>
      <c r="FE251" s="99">
        <f t="shared" si="1484"/>
        <v>109.7051984473871</v>
      </c>
      <c r="FF251" s="99">
        <f t="shared" si="1484"/>
        <v>108.55522708612213</v>
      </c>
      <c r="FG251" s="99">
        <f t="shared" si="1484"/>
        <v>108.20856398884308</v>
      </c>
      <c r="FH251" s="99">
        <f t="shared" si="1484"/>
        <v>110.13439667479105</v>
      </c>
      <c r="FI251" s="99">
        <f t="shared" si="1484"/>
        <v>112.01333525888046</v>
      </c>
      <c r="FJ251" s="99">
        <f t="shared" si="1484"/>
        <v>112.91994935987972</v>
      </c>
      <c r="FK251" s="99">
        <f t="shared" si="1484"/>
        <v>113.14125923710107</v>
      </c>
      <c r="FL251" s="99">
        <f t="shared" si="1484"/>
        <v>112.89238268542276</v>
      </c>
      <c r="FM251" s="99">
        <f t="shared" si="1484"/>
        <v>112.40356467672051</v>
      </c>
      <c r="FN251" s="99">
        <f t="shared" si="1484"/>
        <v>111.72509223657529</v>
      </c>
      <c r="FO251" s="99">
        <f t="shared" si="1484"/>
        <v>110.94242598968016</v>
      </c>
      <c r="FP251" s="99">
        <f t="shared" si="1484"/>
        <v>110.34874474943211</v>
      </c>
      <c r="FQ251" s="99">
        <f t="shared" si="1484"/>
        <v>110.34874474943211</v>
      </c>
      <c r="FR251" s="99">
        <f t="shared" si="1484"/>
        <v>109.67533423065071</v>
      </c>
      <c r="FS251" s="99">
        <f t="shared" si="1484"/>
        <v>109.54519838101406</v>
      </c>
      <c r="FT251" s="99">
        <f t="shared" si="1484"/>
        <v>109.52538880281766</v>
      </c>
      <c r="FU251" s="99">
        <f t="shared" si="1484"/>
        <v>109.58129857535823</v>
      </c>
      <c r="FV251" s="99">
        <f t="shared" si="1484"/>
        <v>109.68001070416207</v>
      </c>
      <c r="FW251" s="99">
        <f t="shared" si="1484"/>
        <v>109.79558614025279</v>
      </c>
      <c r="FX251" s="99">
        <f t="shared" si="1484"/>
        <v>109.91007144602116</v>
      </c>
      <c r="FY251" s="99">
        <f t="shared" si="1484"/>
        <v>110.0152856010684</v>
      </c>
      <c r="FZ251" s="99">
        <f t="shared" si="1484"/>
        <v>110.1007995050707</v>
      </c>
      <c r="GA251" s="99">
        <f t="shared" si="1484"/>
        <v>110.16508262692616</v>
      </c>
      <c r="GB251" s="99">
        <f t="shared" si="1484"/>
        <v>110.2075145381441</v>
      </c>
      <c r="GC251" s="99">
        <f t="shared" si="1484"/>
        <v>110.22875081847786</v>
      </c>
      <c r="GD251" s="99">
        <f t="shared" si="1484"/>
        <v>110.2301514658931</v>
      </c>
      <c r="GE251" s="99">
        <f t="shared" si="1484"/>
        <v>110.21341846527005</v>
      </c>
      <c r="GF251" s="99">
        <f t="shared" si="1484"/>
        <v>110.18037335844852</v>
      </c>
      <c r="GG251" s="99">
        <f t="shared" si="1484"/>
        <v>110.13282557667297</v>
      </c>
      <c r="GH251" s="99">
        <f t="shared" si="1484"/>
        <v>110.07249835808619</v>
      </c>
      <c r="GI251" s="99">
        <f t="shared" si="1484"/>
        <v>110.55273384757457</v>
      </c>
      <c r="GJ251" s="99">
        <f t="shared" si="1484"/>
        <v>110.50028598092399</v>
      </c>
      <c r="GK251" s="99">
        <f t="shared" si="1484"/>
        <v>110.38709050775317</v>
      </c>
      <c r="GL251" s="99">
        <f t="shared" si="1484"/>
        <v>110.23393431301602</v>
      </c>
      <c r="GM251" s="99">
        <f t="shared" si="1484"/>
        <v>110.06387217925615</v>
      </c>
      <c r="GN251" s="99">
        <f t="shared" si="1484"/>
        <v>109.8478664840265</v>
      </c>
      <c r="GO251" s="99">
        <f t="shared" si="1484"/>
        <v>109.5917418932038</v>
      </c>
      <c r="GP251" s="99">
        <f t="shared" si="1484"/>
        <v>109.32491610708063</v>
      </c>
      <c r="GQ251" s="99">
        <f t="shared" si="1484"/>
        <v>109.00683682056957</v>
      </c>
      <c r="GR251" s="99">
        <f t="shared" si="1484"/>
        <v>108.65084209479105</v>
      </c>
      <c r="GS251" s="99">
        <f t="shared" si="1484"/>
        <v>108.27192878573562</v>
      </c>
      <c r="GT251" s="99">
        <f t="shared" si="1484"/>
        <v>107.81685724876139</v>
      </c>
      <c r="GU251" s="99">
        <f t="shared" si="1484"/>
        <v>107.33251215112159</v>
      </c>
      <c r="GV251" s="99">
        <f t="shared" si="1484"/>
        <v>106.82559790163209</v>
      </c>
      <c r="GW251" s="99">
        <f t="shared" si="1484"/>
        <v>106.25786093000853</v>
      </c>
      <c r="GX251" s="99">
        <f t="shared" si="1484"/>
        <v>105.65048908312897</v>
      </c>
      <c r="GY251" s="99">
        <f t="shared" si="1484"/>
        <v>105.0537384510624</v>
      </c>
      <c r="GZ251" s="99">
        <f t="shared" si="1484"/>
        <v>104.38098586060519</v>
      </c>
      <c r="HA251" s="99"/>
      <c r="HB251" s="99"/>
      <c r="HC251" s="99"/>
      <c r="HD251" s="99"/>
      <c r="HE251" s="99"/>
      <c r="HF251" s="99"/>
      <c r="HG251" s="99"/>
      <c r="HH251" s="99"/>
      <c r="HI251" s="99"/>
      <c r="HJ251" s="99"/>
      <c r="HK251" s="99"/>
      <c r="HL251" s="99"/>
      <c r="HM251" s="99"/>
      <c r="HN251" s="99"/>
      <c r="HO251" s="99"/>
      <c r="HP251" s="99"/>
      <c r="HQ251" s="99"/>
      <c r="HR251" s="99"/>
      <c r="HS251" s="99"/>
      <c r="HT251" s="99"/>
      <c r="HU251" s="99"/>
      <c r="HV251" s="99"/>
      <c r="HW251" s="99"/>
      <c r="HX251" s="99"/>
      <c r="HY251" s="99"/>
      <c r="HZ251" s="102"/>
      <c r="IA251" s="102"/>
      <c r="IB251" s="102"/>
      <c r="IC251" s="102"/>
      <c r="ID251" s="102"/>
      <c r="IE251" s="108"/>
      <c r="IF251" s="109"/>
      <c r="IG251" s="94"/>
      <c r="IH251" s="94"/>
      <c r="II251" s="94"/>
      <c r="IJ251" s="94"/>
      <c r="IK251" s="94"/>
      <c r="IL251" s="94"/>
      <c r="IM251" s="94"/>
      <c r="IN251" s="94"/>
      <c r="IO251" s="94"/>
      <c r="IP251" s="94"/>
      <c r="IQ251" s="94"/>
      <c r="IR251" s="94"/>
      <c r="IS251" s="94"/>
      <c r="IT251" s="94"/>
      <c r="IU251" s="94"/>
      <c r="IV251" s="94"/>
      <c r="IW251" s="94"/>
      <c r="IX251" s="94"/>
      <c r="IY251" s="94"/>
      <c r="IZ251" s="94"/>
      <c r="JA251" s="94"/>
      <c r="JB251" s="94"/>
      <c r="JC251" s="94"/>
      <c r="JD251" s="94"/>
      <c r="JE251" s="94"/>
      <c r="JF251" s="94"/>
      <c r="JG251" s="94"/>
      <c r="JH251" s="94"/>
      <c r="JI251" s="94"/>
      <c r="JJ251" s="94"/>
      <c r="JK251" s="94"/>
      <c r="JL251" s="94"/>
      <c r="JM251" s="94"/>
      <c r="JN251" s="94"/>
      <c r="JO251" s="94"/>
      <c r="JP251" s="94"/>
      <c r="JQ251" s="94"/>
      <c r="JR251" s="94"/>
      <c r="JS251" s="94"/>
      <c r="JT251" s="94"/>
      <c r="JU251" s="94"/>
      <c r="JV251" s="94"/>
      <c r="JW251" s="94"/>
      <c r="JX251" s="94"/>
      <c r="JY251" s="94"/>
      <c r="JZ251" s="94"/>
      <c r="KA251" s="94"/>
      <c r="KH251" s="103">
        <v>22</v>
      </c>
      <c r="KI251" s="100">
        <f t="shared" ref="KI251:MJ251" si="1485">20*LOG10(KI160)</f>
        <v>94.550012354188198</v>
      </c>
      <c r="KJ251" s="100">
        <f t="shared" si="1485"/>
        <v>98.06980041662905</v>
      </c>
      <c r="KK251" s="100">
        <f t="shared" si="1485"/>
        <v>103.95811481992217</v>
      </c>
      <c r="KL251" s="100">
        <f t="shared" si="1485"/>
        <v>101.41388888511521</v>
      </c>
      <c r="KM251" s="100">
        <f t="shared" si="1485"/>
        <v>96.693161418748048</v>
      </c>
      <c r="KN251" s="100">
        <f t="shared" si="1485"/>
        <v>101.11850820170577</v>
      </c>
      <c r="KO251" s="100">
        <f t="shared" si="1485"/>
        <v>103.81531316460735</v>
      </c>
      <c r="KP251" s="100">
        <f t="shared" si="1485"/>
        <v>105.49091476236961</v>
      </c>
      <c r="KQ251" s="100">
        <f t="shared" si="1485"/>
        <v>106.10671660171691</v>
      </c>
      <c r="KR251" s="100">
        <f t="shared" si="1485"/>
        <v>108.79073002095686</v>
      </c>
      <c r="KS251" s="100">
        <f t="shared" si="1485"/>
        <v>108.42899024047202</v>
      </c>
      <c r="KT251" s="100">
        <f t="shared" si="1485"/>
        <v>107.56907717886955</v>
      </c>
      <c r="KU251" s="100">
        <f t="shared" si="1485"/>
        <v>108.50055365886465</v>
      </c>
      <c r="KV251" s="100">
        <f t="shared" si="1485"/>
        <v>109.32988018801666</v>
      </c>
      <c r="KW251" s="100">
        <f t="shared" si="1485"/>
        <v>109.02890361209317</v>
      </c>
      <c r="KX251" s="100">
        <f t="shared" si="1485"/>
        <v>108.21015653161466</v>
      </c>
      <c r="KY251" s="100">
        <f t="shared" si="1485"/>
        <v>107.1590387745445</v>
      </c>
      <c r="KZ251" s="100">
        <f t="shared" si="1485"/>
        <v>106.18609997282189</v>
      </c>
      <c r="LA251" s="100">
        <f t="shared" si="1485"/>
        <v>106.18609997282189</v>
      </c>
      <c r="LB251" s="100">
        <f t="shared" si="1485"/>
        <v>106.38605902786948</v>
      </c>
      <c r="LC251" s="100">
        <f t="shared" si="1485"/>
        <v>106.79524010275544</v>
      </c>
      <c r="LD251" s="100">
        <f t="shared" si="1485"/>
        <v>107.13788926345168</v>
      </c>
      <c r="LE251" s="100">
        <f t="shared" si="1485"/>
        <v>107.34920065608249</v>
      </c>
      <c r="LF251" s="100">
        <f t="shared" si="1485"/>
        <v>107.42023674445142</v>
      </c>
      <c r="LG251" s="100">
        <f t="shared" si="1485"/>
        <v>107.36271150585486</v>
      </c>
      <c r="LH251" s="100">
        <f t="shared" si="1485"/>
        <v>107.19386506716602</v>
      </c>
      <c r="LI251" s="100">
        <f t="shared" si="1485"/>
        <v>106.93778056016106</v>
      </c>
      <c r="LJ251" s="100">
        <f t="shared" si="1485"/>
        <v>106.5786668083352</v>
      </c>
      <c r="LK251" s="100">
        <f t="shared" si="1485"/>
        <v>106.16035006270948</v>
      </c>
      <c r="LL251" s="100">
        <f t="shared" si="1485"/>
        <v>105.69995420951616</v>
      </c>
      <c r="LM251" s="100">
        <f t="shared" si="1485"/>
        <v>105.21545283619275</v>
      </c>
      <c r="LN251" s="100">
        <f t="shared" si="1485"/>
        <v>104.7260768543091</v>
      </c>
      <c r="LO251" s="100">
        <f t="shared" si="1485"/>
        <v>104.2521499621469</v>
      </c>
      <c r="LP251" s="100">
        <f t="shared" si="1485"/>
        <v>103.81414973753616</v>
      </c>
      <c r="LQ251" s="100">
        <f t="shared" si="1485"/>
        <v>103.43095097214893</v>
      </c>
      <c r="LR251" s="100">
        <f t="shared" si="1485"/>
        <v>103.11753191192138</v>
      </c>
      <c r="LS251" s="100">
        <f t="shared" si="1485"/>
        <v>103.94323327926452</v>
      </c>
      <c r="LT251" s="100">
        <f t="shared" si="1485"/>
        <v>105.7751762667902</v>
      </c>
      <c r="LU251" s="100">
        <f t="shared" si="1485"/>
        <v>106.33050447029569</v>
      </c>
      <c r="LV251" s="100">
        <f t="shared" si="1485"/>
        <v>106.58212591573324</v>
      </c>
      <c r="LW251" s="100">
        <f t="shared" si="1485"/>
        <v>106.53755231908042</v>
      </c>
      <c r="LX251" s="100">
        <f t="shared" si="1485"/>
        <v>106.42924739054661</v>
      </c>
      <c r="LY251" s="100">
        <f t="shared" si="1485"/>
        <v>106.26003115611152</v>
      </c>
      <c r="LZ251" s="100">
        <f t="shared" si="1485"/>
        <v>105.97935403831194</v>
      </c>
      <c r="MA251" s="100">
        <f t="shared" si="1485"/>
        <v>105.73491880458157</v>
      </c>
      <c r="MB251" s="100">
        <f t="shared" si="1485"/>
        <v>105.43453768330491</v>
      </c>
      <c r="MC251" s="100">
        <f t="shared" si="1485"/>
        <v>105.00858360975855</v>
      </c>
      <c r="MD251" s="100">
        <f t="shared" si="1485"/>
        <v>104.55355968409845</v>
      </c>
      <c r="ME251" s="100">
        <f t="shared" si="1485"/>
        <v>104.05659762597602</v>
      </c>
      <c r="MF251" s="100">
        <f t="shared" si="1485"/>
        <v>103.47489863880182</v>
      </c>
      <c r="MG251" s="100">
        <f t="shared" si="1485"/>
        <v>102.96016938888494</v>
      </c>
      <c r="MH251" s="100">
        <f t="shared" si="1485"/>
        <v>102.44842813207785</v>
      </c>
      <c r="MI251" s="100">
        <f t="shared" si="1485"/>
        <v>101.80051895826631</v>
      </c>
      <c r="MJ251" s="100">
        <f t="shared" si="1485"/>
        <v>101.29869662851475</v>
      </c>
      <c r="MK251" s="100"/>
      <c r="ML251" s="100"/>
      <c r="MM251" s="100"/>
      <c r="MN251" s="100"/>
      <c r="MO251" s="100"/>
      <c r="MP251" s="100"/>
      <c r="MQ251" s="100"/>
      <c r="MR251" s="100"/>
      <c r="MS251" s="100"/>
      <c r="MT251" s="100"/>
      <c r="MU251" s="100"/>
      <c r="MV251" s="100"/>
      <c r="MW251" s="100"/>
      <c r="MX251" s="100"/>
      <c r="MY251" s="100"/>
      <c r="MZ251" s="100"/>
      <c r="NA251" s="100"/>
      <c r="NB251" s="100"/>
      <c r="NC251" s="100"/>
      <c r="ND251" s="100"/>
      <c r="NE251" s="100"/>
      <c r="NF251" s="100"/>
      <c r="NG251" s="100"/>
      <c r="NH251" s="100"/>
      <c r="NI251" s="100"/>
      <c r="NJ251" s="103"/>
      <c r="NK251" s="103"/>
      <c r="NL251" s="103"/>
      <c r="NM251" s="103"/>
      <c r="NN251" s="103"/>
      <c r="NO251" s="110"/>
      <c r="NP251" s="111"/>
    </row>
    <row r="252" spans="1:382" x14ac:dyDescent="0.2">
      <c r="A252" s="92"/>
      <c r="B252" s="92"/>
      <c r="C252" s="101">
        <v>23</v>
      </c>
      <c r="D252" s="98">
        <f t="shared" ref="D252:BE252" si="1486">20*LOG10(D161)</f>
        <v>104.41802961929929</v>
      </c>
      <c r="E252" s="98">
        <f t="shared" si="1486"/>
        <v>106.00415075135416</v>
      </c>
      <c r="F252" s="98">
        <f t="shared" si="1486"/>
        <v>104.50631270833267</v>
      </c>
      <c r="G252" s="98">
        <f t="shared" si="1486"/>
        <v>111.43228913078511</v>
      </c>
      <c r="H252" s="98">
        <f t="shared" si="1486"/>
        <v>114.1323573974566</v>
      </c>
      <c r="I252" s="98">
        <f t="shared" si="1486"/>
        <v>114.40662619030176</v>
      </c>
      <c r="J252" s="98">
        <f t="shared" si="1486"/>
        <v>113.53520791333048</v>
      </c>
      <c r="K252" s="98">
        <f t="shared" si="1486"/>
        <v>112.4207083698553</v>
      </c>
      <c r="L252" s="98">
        <f t="shared" si="1486"/>
        <v>111.41811774542616</v>
      </c>
      <c r="M252" s="98">
        <f t="shared" si="1486"/>
        <v>111.19146949351276</v>
      </c>
      <c r="N252" s="98">
        <f t="shared" si="1486"/>
        <v>111.64636976393368</v>
      </c>
      <c r="O252" s="98">
        <f t="shared" si="1486"/>
        <v>112.3600649131877</v>
      </c>
      <c r="P252" s="98">
        <f t="shared" si="1486"/>
        <v>113.04660083060747</v>
      </c>
      <c r="Q252" s="98">
        <f t="shared" si="1486"/>
        <v>113.60369628568391</v>
      </c>
      <c r="R252" s="98">
        <f t="shared" si="1486"/>
        <v>114.01766244813814</v>
      </c>
      <c r="S252" s="98">
        <f t="shared" si="1486"/>
        <v>114.30432912338732</v>
      </c>
      <c r="T252" s="98">
        <f t="shared" si="1486"/>
        <v>114.48575002055151</v>
      </c>
      <c r="U252" s="98">
        <f t="shared" si="1486"/>
        <v>114.58260479796334</v>
      </c>
      <c r="V252" s="98">
        <f t="shared" si="1486"/>
        <v>114.58260479796334</v>
      </c>
      <c r="W252" s="98">
        <f t="shared" si="1486"/>
        <v>114.66501883957699</v>
      </c>
      <c r="X252" s="98">
        <f t="shared" si="1486"/>
        <v>114.64750504934052</v>
      </c>
      <c r="Y252" s="98">
        <f t="shared" si="1486"/>
        <v>114.59977551932636</v>
      </c>
      <c r="Z252" s="98">
        <f t="shared" si="1486"/>
        <v>114.52709373397914</v>
      </c>
      <c r="AA252" s="98">
        <f t="shared" si="1486"/>
        <v>114.43381508354308</v>
      </c>
      <c r="AB252" s="98">
        <f t="shared" si="1486"/>
        <v>114.32355121269738</v>
      </c>
      <c r="AC252" s="98">
        <f t="shared" si="1486"/>
        <v>114.19930505194344</v>
      </c>
      <c r="AD252" s="98">
        <f t="shared" si="1486"/>
        <v>114.06358061689978</v>
      </c>
      <c r="AE252" s="98">
        <f t="shared" si="1486"/>
        <v>113.91847193145745</v>
      </c>
      <c r="AF252" s="98">
        <f t="shared" si="1486"/>
        <v>113.76573500852521</v>
      </c>
      <c r="AG252" s="98">
        <f t="shared" si="1486"/>
        <v>113.60684620591084</v>
      </c>
      <c r="AH252" s="98">
        <f t="shared" si="1486"/>
        <v>113.44304966439671</v>
      </c>
      <c r="AI252" s="98">
        <f t="shared" si="1486"/>
        <v>113.27539600046428</v>
      </c>
      <c r="AJ252" s="98">
        <f t="shared" si="1486"/>
        <v>113.10477398312295</v>
      </c>
      <c r="AK252" s="98">
        <f t="shared" si="1486"/>
        <v>112.93193656726277</v>
      </c>
      <c r="AL252" s="98">
        <f t="shared" si="1486"/>
        <v>112.7575223723338</v>
      </c>
      <c r="AM252" s="98">
        <f t="shared" si="1486"/>
        <v>112.58207347142366</v>
      </c>
      <c r="AN252" s="98">
        <f t="shared" si="1486"/>
        <v>112.5627243023751</v>
      </c>
      <c r="AO252" s="98">
        <f t="shared" si="1486"/>
        <v>112.09155306986185</v>
      </c>
      <c r="AP252" s="98">
        <f t="shared" si="1486"/>
        <v>111.80883708756275</v>
      </c>
      <c r="AQ252" s="98">
        <f t="shared" si="1486"/>
        <v>111.50100362667126</v>
      </c>
      <c r="AR252" s="98">
        <f t="shared" si="1486"/>
        <v>111.1722387844366</v>
      </c>
      <c r="AS252" s="98">
        <f t="shared" si="1486"/>
        <v>110.82636265948508</v>
      </c>
      <c r="AT252" s="98">
        <f t="shared" si="1486"/>
        <v>110.46686950689308</v>
      </c>
      <c r="AU252" s="98">
        <f t="shared" si="1486"/>
        <v>110.09695713601559</v>
      </c>
      <c r="AV252" s="98">
        <f t="shared" si="1486"/>
        <v>109.7195474312756</v>
      </c>
      <c r="AW252" s="98">
        <f t="shared" si="1486"/>
        <v>109.337299718472</v>
      </c>
      <c r="AX252" s="98">
        <f t="shared" si="1486"/>
        <v>108.95261862171324</v>
      </c>
      <c r="AY252" s="98">
        <f t="shared" si="1486"/>
        <v>108.56765801972205</v>
      </c>
      <c r="AZ252" s="98">
        <f t="shared" si="1486"/>
        <v>108.18432267708133</v>
      </c>
      <c r="BA252" s="98">
        <f t="shared" si="1486"/>
        <v>107.80426906196826</v>
      </c>
      <c r="BB252" s="98">
        <f t="shared" si="1486"/>
        <v>107.43727180021538</v>
      </c>
      <c r="BC252" s="98">
        <f t="shared" si="1486"/>
        <v>107.06630829994563</v>
      </c>
      <c r="BD252" s="98">
        <f t="shared" si="1486"/>
        <v>106.70194230061082</v>
      </c>
      <c r="BE252" s="98">
        <f t="shared" si="1486"/>
        <v>106.34490291162331</v>
      </c>
      <c r="BF252" s="98"/>
      <c r="BG252" s="98"/>
      <c r="BH252" s="98"/>
      <c r="BI252" s="98"/>
      <c r="BJ252" s="98"/>
      <c r="BK252" s="98"/>
      <c r="BL252" s="98"/>
      <c r="BM252" s="98"/>
      <c r="BN252" s="98"/>
      <c r="BO252" s="98"/>
      <c r="BP252" s="98"/>
      <c r="BQ252" s="98"/>
      <c r="BR252" s="98"/>
      <c r="BS252" s="98"/>
      <c r="BT252" s="98"/>
      <c r="BU252" s="98"/>
      <c r="BV252" s="98"/>
      <c r="BW252" s="98"/>
      <c r="BX252" s="98"/>
      <c r="BY252" s="98"/>
      <c r="BZ252" s="98"/>
      <c r="CA252" s="98"/>
      <c r="CB252" s="98"/>
      <c r="CC252" s="101"/>
      <c r="CD252" s="101"/>
      <c r="CE252" s="101"/>
      <c r="CF252" s="101"/>
      <c r="CG252" s="101"/>
      <c r="CH252" s="101"/>
      <c r="CI252" s="101"/>
      <c r="CJ252" s="101"/>
      <c r="CK252" s="92"/>
      <c r="CL252" s="92"/>
      <c r="CM252" s="92"/>
      <c r="CN252" s="92"/>
      <c r="CO252" s="92"/>
      <c r="CP252" s="92"/>
      <c r="CQ252" s="92"/>
      <c r="CR252" s="92"/>
      <c r="CS252" s="92"/>
      <c r="CT252" s="92"/>
      <c r="CU252" s="92"/>
      <c r="CV252" s="92"/>
      <c r="CW252" s="92"/>
      <c r="CX252" s="92"/>
      <c r="CY252" s="92"/>
      <c r="CZ252" s="92"/>
      <c r="DA252" s="92"/>
      <c r="DB252" s="92"/>
      <c r="DC252" s="92"/>
      <c r="DD252" s="92"/>
      <c r="DE252" s="92"/>
      <c r="DF252" s="92"/>
      <c r="DG252" s="92"/>
      <c r="DH252" s="92"/>
      <c r="DI252" s="92"/>
      <c r="DJ252" s="92"/>
      <c r="DK252" s="92"/>
      <c r="DL252" s="92"/>
      <c r="DM252" s="92"/>
      <c r="DN252" s="92"/>
      <c r="DO252" s="92"/>
      <c r="DP252" s="92"/>
      <c r="DQ252" s="92"/>
      <c r="DR252" s="92"/>
      <c r="DS252" s="92"/>
      <c r="DT252" s="92"/>
      <c r="DU252" s="92"/>
      <c r="DV252" s="92"/>
      <c r="DW252" s="92"/>
      <c r="DX252" s="92"/>
      <c r="DY252" s="92"/>
      <c r="DZ252" s="92"/>
      <c r="EA252" s="92"/>
      <c r="EB252" s="92"/>
      <c r="EC252" s="92"/>
      <c r="ED252" s="92"/>
      <c r="EE252" s="92"/>
      <c r="EF252" s="92"/>
      <c r="EG252" s="92"/>
      <c r="EH252" s="92"/>
      <c r="EI252" s="92"/>
      <c r="EJ252" s="92"/>
      <c r="EK252" s="92"/>
      <c r="EL252" s="92"/>
      <c r="EM252" s="92"/>
      <c r="EN252" s="92"/>
      <c r="EO252" s="92"/>
      <c r="EP252" s="92"/>
      <c r="EU252" s="94"/>
      <c r="EV252" s="94"/>
      <c r="EW252" s="94"/>
      <c r="EX252" s="102">
        <v>23</v>
      </c>
      <c r="EY252" s="99">
        <f t="shared" ref="EY252:GZ252" si="1487">20*LOG10(EY161)</f>
        <v>104.52546156015772</v>
      </c>
      <c r="EZ252" s="99">
        <f t="shared" si="1487"/>
        <v>105.96731945594021</v>
      </c>
      <c r="FA252" s="99">
        <f t="shared" si="1487"/>
        <v>99.026634407448611</v>
      </c>
      <c r="FB252" s="99">
        <f t="shared" si="1487"/>
        <v>105.85405618126238</v>
      </c>
      <c r="FC252" s="99">
        <f t="shared" si="1487"/>
        <v>102.94980993823309</v>
      </c>
      <c r="FD252" s="99">
        <f t="shared" si="1487"/>
        <v>109.01333683130807</v>
      </c>
      <c r="FE252" s="99">
        <f t="shared" si="1487"/>
        <v>110.4734073186884</v>
      </c>
      <c r="FF252" s="99">
        <f t="shared" si="1487"/>
        <v>109.44117693394446</v>
      </c>
      <c r="FG252" s="99">
        <f t="shared" si="1487"/>
        <v>109.06468809302739</v>
      </c>
      <c r="FH252" s="99">
        <f t="shared" si="1487"/>
        <v>110.78655318055708</v>
      </c>
      <c r="FI252" s="99">
        <f t="shared" si="1487"/>
        <v>112.50660946683445</v>
      </c>
      <c r="FJ252" s="99">
        <f t="shared" si="1487"/>
        <v>113.30494462542703</v>
      </c>
      <c r="FK252" s="99">
        <f t="shared" si="1487"/>
        <v>113.43574040793563</v>
      </c>
      <c r="FL252" s="99">
        <f t="shared" si="1487"/>
        <v>113.10583458538369</v>
      </c>
      <c r="FM252" s="99">
        <f t="shared" si="1487"/>
        <v>112.54160264737898</v>
      </c>
      <c r="FN252" s="99">
        <f t="shared" si="1487"/>
        <v>111.79749288173477</v>
      </c>
      <c r="FO252" s="99">
        <f t="shared" si="1487"/>
        <v>110.95453462138762</v>
      </c>
      <c r="FP252" s="99">
        <f t="shared" si="1487"/>
        <v>110.30961048125997</v>
      </c>
      <c r="FQ252" s="99">
        <f t="shared" si="1487"/>
        <v>110.30961048125997</v>
      </c>
      <c r="FR252" s="99">
        <f t="shared" si="1487"/>
        <v>109.57125908735095</v>
      </c>
      <c r="FS252" s="99">
        <f t="shared" si="1487"/>
        <v>109.41536498368438</v>
      </c>
      <c r="FT252" s="99">
        <f t="shared" si="1487"/>
        <v>109.37243039905798</v>
      </c>
      <c r="FU252" s="99">
        <f t="shared" si="1487"/>
        <v>109.40711501389139</v>
      </c>
      <c r="FV252" s="99">
        <f t="shared" si="1487"/>
        <v>109.48631271255188</v>
      </c>
      <c r="FW252" s="99">
        <f t="shared" si="1487"/>
        <v>109.58420743427156</v>
      </c>
      <c r="FX252" s="99">
        <f t="shared" si="1487"/>
        <v>109.68306731540795</v>
      </c>
      <c r="FY252" s="99">
        <f t="shared" si="1487"/>
        <v>109.77444023657638</v>
      </c>
      <c r="FZ252" s="99">
        <f t="shared" si="1487"/>
        <v>109.8491077549493</v>
      </c>
      <c r="GA252" s="99">
        <f t="shared" si="1487"/>
        <v>109.90495298380091</v>
      </c>
      <c r="GB252" s="99">
        <f t="shared" si="1487"/>
        <v>109.94132638264388</v>
      </c>
      <c r="GC252" s="99">
        <f t="shared" si="1487"/>
        <v>109.95880218152996</v>
      </c>
      <c r="GD252" s="99">
        <f t="shared" si="1487"/>
        <v>109.95862172719359</v>
      </c>
      <c r="GE252" s="99">
        <f t="shared" si="1487"/>
        <v>109.94234343172678</v>
      </c>
      <c r="GF252" s="99">
        <f t="shared" si="1487"/>
        <v>109.91163001463545</v>
      </c>
      <c r="GG252" s="99">
        <f t="shared" si="1487"/>
        <v>109.86812417633472</v>
      </c>
      <c r="GH252" s="99">
        <f t="shared" si="1487"/>
        <v>109.81338000013686</v>
      </c>
      <c r="GI252" s="99">
        <f t="shared" si="1487"/>
        <v>110.37069228655191</v>
      </c>
      <c r="GJ252" s="99">
        <f t="shared" si="1487"/>
        <v>110.47401463909686</v>
      </c>
      <c r="GK252" s="99">
        <f t="shared" si="1487"/>
        <v>110.43945299643254</v>
      </c>
      <c r="GL252" s="99">
        <f t="shared" si="1487"/>
        <v>110.35683409315142</v>
      </c>
      <c r="GM252" s="99">
        <f t="shared" si="1487"/>
        <v>110.24173231074198</v>
      </c>
      <c r="GN252" s="99">
        <f t="shared" si="1487"/>
        <v>110.0609766401555</v>
      </c>
      <c r="GO252" s="99">
        <f t="shared" si="1487"/>
        <v>109.81837761744124</v>
      </c>
      <c r="GP252" s="99">
        <f t="shared" si="1487"/>
        <v>109.54274166488658</v>
      </c>
      <c r="GQ252" s="99">
        <f t="shared" si="1487"/>
        <v>109.19614215990251</v>
      </c>
      <c r="GR252" s="99">
        <f t="shared" si="1487"/>
        <v>108.79433134984821</v>
      </c>
      <c r="GS252" s="99">
        <f t="shared" si="1487"/>
        <v>108.35572080669367</v>
      </c>
      <c r="GT252" s="99">
        <f t="shared" si="1487"/>
        <v>107.83164781982165</v>
      </c>
      <c r="GU252" s="99">
        <f t="shared" si="1487"/>
        <v>107.27192718431853</v>
      </c>
      <c r="GV252" s="99">
        <f t="shared" si="1487"/>
        <v>106.6883692084602</v>
      </c>
      <c r="GW252" s="99">
        <f t="shared" si="1487"/>
        <v>106.05850020254792</v>
      </c>
      <c r="GX252" s="99">
        <f t="shared" si="1487"/>
        <v>105.3887746910401</v>
      </c>
      <c r="GY252" s="99">
        <f t="shared" si="1487"/>
        <v>104.74340517283842</v>
      </c>
      <c r="GZ252" s="99">
        <f t="shared" si="1487"/>
        <v>104.03768212117015</v>
      </c>
      <c r="HA252" s="99"/>
      <c r="HB252" s="99"/>
      <c r="HC252" s="99"/>
      <c r="HD252" s="99"/>
      <c r="HE252" s="99"/>
      <c r="HF252" s="99"/>
      <c r="HG252" s="99"/>
      <c r="HH252" s="99"/>
      <c r="HI252" s="99"/>
      <c r="HJ252" s="99"/>
      <c r="HK252" s="99"/>
      <c r="HL252" s="99"/>
      <c r="HM252" s="99"/>
      <c r="HN252" s="99"/>
      <c r="HO252" s="99"/>
      <c r="HP252" s="99"/>
      <c r="HQ252" s="99"/>
      <c r="HR252" s="99"/>
      <c r="HS252" s="99"/>
      <c r="HT252" s="99"/>
      <c r="HU252" s="99"/>
      <c r="HV252" s="99"/>
      <c r="HW252" s="99"/>
      <c r="HX252" s="99"/>
      <c r="HY252" s="99"/>
      <c r="HZ252" s="102"/>
      <c r="IA252" s="102"/>
      <c r="IB252" s="102"/>
      <c r="IC252" s="102"/>
      <c r="ID252" s="102"/>
      <c r="IE252" s="102"/>
      <c r="IF252" s="102"/>
      <c r="IG252" s="102"/>
      <c r="IH252" s="94"/>
      <c r="II252" s="94"/>
      <c r="IJ252" s="94"/>
      <c r="IK252" s="94"/>
      <c r="IL252" s="94"/>
      <c r="IM252" s="94"/>
      <c r="IN252" s="94"/>
      <c r="IO252" s="94"/>
      <c r="IP252" s="94"/>
      <c r="IQ252" s="94"/>
      <c r="IR252" s="94"/>
      <c r="IS252" s="94"/>
      <c r="IT252" s="94"/>
      <c r="IU252" s="94"/>
      <c r="IV252" s="94"/>
      <c r="IW252" s="94"/>
      <c r="IX252" s="94"/>
      <c r="IY252" s="94"/>
      <c r="IZ252" s="94"/>
      <c r="JA252" s="94"/>
      <c r="JB252" s="94"/>
      <c r="JC252" s="94"/>
      <c r="JD252" s="94"/>
      <c r="JE252" s="94"/>
      <c r="JF252" s="94"/>
      <c r="JG252" s="94"/>
      <c r="JH252" s="94"/>
      <c r="JI252" s="94"/>
      <c r="JJ252" s="94"/>
      <c r="JK252" s="94"/>
      <c r="JL252" s="94"/>
      <c r="JM252" s="94"/>
      <c r="JN252" s="94"/>
      <c r="JO252" s="94"/>
      <c r="JP252" s="94"/>
      <c r="JQ252" s="94"/>
      <c r="JR252" s="94"/>
      <c r="JS252" s="94"/>
      <c r="JT252" s="94"/>
      <c r="JU252" s="94"/>
      <c r="JV252" s="94"/>
      <c r="JW252" s="94"/>
      <c r="JX252" s="94"/>
      <c r="JY252" s="94"/>
      <c r="JZ252" s="94"/>
      <c r="KA252" s="94"/>
      <c r="KH252" s="103">
        <v>23</v>
      </c>
      <c r="KI252" s="100">
        <f t="shared" ref="KI252:MJ252" si="1488">20*LOG10(KI161)</f>
        <v>90.490182585038056</v>
      </c>
      <c r="KJ252" s="100">
        <f t="shared" si="1488"/>
        <v>97.147420826047167</v>
      </c>
      <c r="KK252" s="100">
        <f t="shared" si="1488"/>
        <v>104.68282275018365</v>
      </c>
      <c r="KL252" s="100">
        <f t="shared" si="1488"/>
        <v>103.42804058571964</v>
      </c>
      <c r="KM252" s="100">
        <f t="shared" si="1488"/>
        <v>100.4033540801273</v>
      </c>
      <c r="KN252" s="100">
        <f t="shared" si="1488"/>
        <v>103.36590539428379</v>
      </c>
      <c r="KO252" s="100">
        <f t="shared" si="1488"/>
        <v>105.32757022336291</v>
      </c>
      <c r="KP252" s="100">
        <f t="shared" si="1488"/>
        <v>106.63996936473133</v>
      </c>
      <c r="KQ252" s="100">
        <f t="shared" si="1488"/>
        <v>107.06713681666443</v>
      </c>
      <c r="KR252" s="100">
        <f t="shared" si="1488"/>
        <v>109.23777746684942</v>
      </c>
      <c r="KS252" s="100">
        <f t="shared" si="1488"/>
        <v>108.52816418668324</v>
      </c>
      <c r="KT252" s="100">
        <f t="shared" si="1488"/>
        <v>107.48940634939271</v>
      </c>
      <c r="KU252" s="100">
        <f t="shared" si="1488"/>
        <v>108.25566674213789</v>
      </c>
      <c r="KV252" s="100">
        <f t="shared" si="1488"/>
        <v>108.91553639485011</v>
      </c>
      <c r="KW252" s="100">
        <f t="shared" si="1488"/>
        <v>108.48735740552569</v>
      </c>
      <c r="KX252" s="100">
        <f t="shared" si="1488"/>
        <v>107.60936830054958</v>
      </c>
      <c r="KY252" s="100">
        <f t="shared" si="1488"/>
        <v>106.54582445586335</v>
      </c>
      <c r="KZ252" s="100">
        <f t="shared" si="1488"/>
        <v>105.70103288587151</v>
      </c>
      <c r="LA252" s="100">
        <f t="shared" si="1488"/>
        <v>105.70103288587151</v>
      </c>
      <c r="LB252" s="100">
        <f t="shared" si="1488"/>
        <v>106.10149775005922</v>
      </c>
      <c r="LC252" s="100">
        <f t="shared" si="1488"/>
        <v>106.64491790218769</v>
      </c>
      <c r="LD252" s="100">
        <f t="shared" si="1488"/>
        <v>107.1203165811128</v>
      </c>
      <c r="LE252" s="100">
        <f t="shared" si="1488"/>
        <v>107.45174996294878</v>
      </c>
      <c r="LF252" s="100">
        <f t="shared" si="1488"/>
        <v>107.62369955668584</v>
      </c>
      <c r="LG252" s="100">
        <f t="shared" si="1488"/>
        <v>107.6446644864307</v>
      </c>
      <c r="LH252" s="100">
        <f t="shared" si="1488"/>
        <v>107.53122257645299</v>
      </c>
      <c r="LI252" s="100">
        <f t="shared" si="1488"/>
        <v>107.30751227209693</v>
      </c>
      <c r="LJ252" s="100">
        <f t="shared" si="1488"/>
        <v>106.96400485963542</v>
      </c>
      <c r="LK252" s="100">
        <f t="shared" si="1488"/>
        <v>106.54457282930409</v>
      </c>
      <c r="LL252" s="100">
        <f t="shared" si="1488"/>
        <v>106.06933411458681</v>
      </c>
      <c r="LM252" s="100">
        <f t="shared" si="1488"/>
        <v>105.5592787767944</v>
      </c>
      <c r="LN252" s="100">
        <f t="shared" si="1488"/>
        <v>105.03648101903832</v>
      </c>
      <c r="LO252" s="100">
        <f t="shared" si="1488"/>
        <v>104.5237986712098</v>
      </c>
      <c r="LP252" s="100">
        <f t="shared" si="1488"/>
        <v>104.04383767755243</v>
      </c>
      <c r="LQ252" s="100">
        <f t="shared" si="1488"/>
        <v>103.61713418024581</v>
      </c>
      <c r="LR252" s="100">
        <f t="shared" si="1488"/>
        <v>103.25984862331886</v>
      </c>
      <c r="LS252" s="100">
        <f t="shared" si="1488"/>
        <v>103.74612791018946</v>
      </c>
      <c r="LT252" s="100">
        <f t="shared" si="1488"/>
        <v>105.44836519622339</v>
      </c>
      <c r="LU252" s="100">
        <f t="shared" si="1488"/>
        <v>106.08800068934829</v>
      </c>
      <c r="LV252" s="100">
        <f t="shared" si="1488"/>
        <v>106.50501322523085</v>
      </c>
      <c r="LW252" s="100">
        <f t="shared" si="1488"/>
        <v>106.64795808243893</v>
      </c>
      <c r="LX252" s="100">
        <f t="shared" si="1488"/>
        <v>106.67367477999905</v>
      </c>
      <c r="LY252" s="100">
        <f t="shared" si="1488"/>
        <v>106.52712557090771</v>
      </c>
      <c r="LZ252" s="100">
        <f t="shared" si="1488"/>
        <v>106.14943142120671</v>
      </c>
      <c r="MA252" s="100">
        <f t="shared" si="1488"/>
        <v>105.72599113390183</v>
      </c>
      <c r="MB252" s="100">
        <f t="shared" si="1488"/>
        <v>105.24350293469209</v>
      </c>
      <c r="MC252" s="100">
        <f t="shared" si="1488"/>
        <v>104.70811390450486</v>
      </c>
      <c r="MD252" s="100">
        <f t="shared" si="1488"/>
        <v>104.2690851419508</v>
      </c>
      <c r="ME252" s="100">
        <f t="shared" si="1488"/>
        <v>103.90769936479285</v>
      </c>
      <c r="MF252" s="100">
        <f t="shared" si="1488"/>
        <v>103.52919129726425</v>
      </c>
      <c r="MG252" s="100">
        <f t="shared" si="1488"/>
        <v>103.1740942417442</v>
      </c>
      <c r="MH252" s="100">
        <f t="shared" si="1488"/>
        <v>102.76189995870736</v>
      </c>
      <c r="MI252" s="100">
        <f t="shared" si="1488"/>
        <v>102.11972592506581</v>
      </c>
      <c r="MJ252" s="100">
        <f t="shared" si="1488"/>
        <v>101.51805054888726</v>
      </c>
      <c r="MK252" s="100"/>
      <c r="ML252" s="100"/>
      <c r="MM252" s="100"/>
      <c r="MN252" s="100"/>
      <c r="MO252" s="100"/>
      <c r="MP252" s="100"/>
      <c r="MQ252" s="100"/>
      <c r="MR252" s="100"/>
      <c r="MS252" s="100"/>
      <c r="MT252" s="100"/>
      <c r="MU252" s="100"/>
      <c r="MV252" s="100"/>
      <c r="MW252" s="100"/>
      <c r="MX252" s="100"/>
      <c r="MY252" s="100"/>
      <c r="MZ252" s="100"/>
      <c r="NA252" s="100"/>
      <c r="NB252" s="100"/>
      <c r="NC252" s="100"/>
      <c r="ND252" s="100"/>
      <c r="NE252" s="100"/>
      <c r="NF252" s="100"/>
      <c r="NG252" s="100"/>
      <c r="NH252" s="100"/>
      <c r="NI252" s="100"/>
      <c r="NJ252" s="103"/>
      <c r="NK252" s="103"/>
      <c r="NL252" s="103"/>
      <c r="NM252" s="103"/>
      <c r="NN252" s="103"/>
      <c r="NO252" s="103"/>
      <c r="NP252" s="103"/>
      <c r="NQ252" s="103"/>
    </row>
    <row r="253" spans="1:382" x14ac:dyDescent="0.2">
      <c r="A253" s="92"/>
      <c r="B253" s="92"/>
      <c r="C253" s="101">
        <v>24</v>
      </c>
      <c r="D253" s="98">
        <f t="shared" ref="D253:BE253" si="1489">20*LOG10(D162)</f>
        <v>107.43408369925757</v>
      </c>
      <c r="E253" s="98">
        <f t="shared" si="1489"/>
        <v>107.31936560794756</v>
      </c>
      <c r="F253" s="98">
        <f t="shared" si="1489"/>
        <v>104.63482533478899</v>
      </c>
      <c r="G253" s="98">
        <f t="shared" si="1489"/>
        <v>111.5545391829442</v>
      </c>
      <c r="H253" s="98">
        <f t="shared" si="1489"/>
        <v>114.49760367056648</v>
      </c>
      <c r="I253" s="98">
        <f t="shared" si="1489"/>
        <v>114.87752800037499</v>
      </c>
      <c r="J253" s="98">
        <f t="shared" si="1489"/>
        <v>114.07673594372561</v>
      </c>
      <c r="K253" s="98">
        <f t="shared" si="1489"/>
        <v>113.00267385049673</v>
      </c>
      <c r="L253" s="98">
        <f t="shared" si="1489"/>
        <v>112.02432505783457</v>
      </c>
      <c r="M253" s="98">
        <f t="shared" si="1489"/>
        <v>111.77269331105376</v>
      </c>
      <c r="N253" s="98">
        <f t="shared" si="1489"/>
        <v>112.16501849322293</v>
      </c>
      <c r="O253" s="98">
        <f t="shared" si="1489"/>
        <v>112.81058378367185</v>
      </c>
      <c r="P253" s="98">
        <f t="shared" si="1489"/>
        <v>113.43764700858492</v>
      </c>
      <c r="Q253" s="98">
        <f t="shared" si="1489"/>
        <v>113.94489940374407</v>
      </c>
      <c r="R253" s="98">
        <f t="shared" si="1489"/>
        <v>114.3165117999298</v>
      </c>
      <c r="S253" s="98">
        <f t="shared" si="1489"/>
        <v>114.5663383721285</v>
      </c>
      <c r="T253" s="98">
        <f t="shared" si="1489"/>
        <v>114.71506523524552</v>
      </c>
      <c r="U253" s="98">
        <f t="shared" si="1489"/>
        <v>114.78247191800779</v>
      </c>
      <c r="V253" s="98">
        <f t="shared" si="1489"/>
        <v>114.78247191800779</v>
      </c>
      <c r="W253" s="98">
        <f t="shared" si="1489"/>
        <v>114.81747076973329</v>
      </c>
      <c r="X253" s="98">
        <f t="shared" si="1489"/>
        <v>114.77852613167384</v>
      </c>
      <c r="Y253" s="98">
        <f t="shared" si="1489"/>
        <v>114.71067679987902</v>
      </c>
      <c r="Z253" s="98">
        <f t="shared" si="1489"/>
        <v>114.61907075243387</v>
      </c>
      <c r="AA253" s="98">
        <f t="shared" si="1489"/>
        <v>114.5079679285939</v>
      </c>
      <c r="AB253" s="98">
        <f t="shared" si="1489"/>
        <v>114.38089885109348</v>
      </c>
      <c r="AC253" s="98">
        <f t="shared" si="1489"/>
        <v>114.24079588970309</v>
      </c>
      <c r="AD253" s="98">
        <f t="shared" si="1489"/>
        <v>114.09010053648782</v>
      </c>
      <c r="AE253" s="98">
        <f t="shared" si="1489"/>
        <v>113.93085060462198</v>
      </c>
      <c r="AF253" s="98">
        <f t="shared" si="1489"/>
        <v>113.76475100575402</v>
      </c>
      <c r="AG253" s="98">
        <f t="shared" si="1489"/>
        <v>113.59323124652398</v>
      </c>
      <c r="AH253" s="98">
        <f t="shared" si="1489"/>
        <v>113.41749223763952</v>
      </c>
      <c r="AI253" s="98">
        <f t="shared" si="1489"/>
        <v>113.2385445141048</v>
      </c>
      <c r="AJ253" s="98">
        <f t="shared" si="1489"/>
        <v>113.05723954750491</v>
      </c>
      <c r="AK253" s="98">
        <f t="shared" si="1489"/>
        <v>112.87429549048778</v>
      </c>
      <c r="AL253" s="98">
        <f t="shared" si="1489"/>
        <v>112.69031842055304</v>
      </c>
      <c r="AM253" s="98">
        <f t="shared" si="1489"/>
        <v>112.5058199334802</v>
      </c>
      <c r="AN253" s="98">
        <f t="shared" si="1489"/>
        <v>112.42948308429696</v>
      </c>
      <c r="AO253" s="98">
        <f t="shared" si="1489"/>
        <v>111.90806591047796</v>
      </c>
      <c r="AP253" s="98">
        <f t="shared" si="1489"/>
        <v>111.60715364238294</v>
      </c>
      <c r="AQ253" s="98">
        <f t="shared" si="1489"/>
        <v>111.28631587380485</v>
      </c>
      <c r="AR253" s="98">
        <f t="shared" si="1489"/>
        <v>110.95008224253293</v>
      </c>
      <c r="AS253" s="98">
        <f t="shared" si="1489"/>
        <v>110.60252334304778</v>
      </c>
      <c r="AT253" s="98">
        <f t="shared" si="1489"/>
        <v>110.24727229485808</v>
      </c>
      <c r="AU253" s="98">
        <f t="shared" si="1489"/>
        <v>109.88753804225966</v>
      </c>
      <c r="AV253" s="98">
        <f t="shared" si="1489"/>
        <v>109.53582369887337</v>
      </c>
      <c r="AW253" s="98">
        <f t="shared" si="1489"/>
        <v>109.17396554591953</v>
      </c>
      <c r="AX253" s="98">
        <f t="shared" si="1489"/>
        <v>108.81452787463547</v>
      </c>
      <c r="AY253" s="98">
        <f t="shared" si="1489"/>
        <v>108.45914086948193</v>
      </c>
      <c r="AZ253" s="98">
        <f t="shared" si="1489"/>
        <v>108.10907049318629</v>
      </c>
      <c r="BA253" s="98">
        <f t="shared" si="1489"/>
        <v>107.76524031033884</v>
      </c>
      <c r="BB253" s="98">
        <f t="shared" si="1489"/>
        <v>107.43624365931399</v>
      </c>
      <c r="BC253" s="98">
        <f t="shared" si="1489"/>
        <v>107.10489950862399</v>
      </c>
      <c r="BD253" s="98">
        <f t="shared" si="1489"/>
        <v>106.78065345361139</v>
      </c>
      <c r="BE253" s="98">
        <f t="shared" si="1489"/>
        <v>106.46341421674055</v>
      </c>
      <c r="BF253" s="98"/>
      <c r="BG253" s="98"/>
      <c r="BH253" s="98"/>
      <c r="BI253" s="98"/>
      <c r="BJ253" s="98"/>
      <c r="BK253" s="98"/>
      <c r="BL253" s="98"/>
      <c r="BM253" s="98"/>
      <c r="BN253" s="98"/>
      <c r="BO253" s="98"/>
      <c r="BP253" s="98"/>
      <c r="BQ253" s="98"/>
      <c r="BR253" s="98"/>
      <c r="BS253" s="98"/>
      <c r="BT253" s="98"/>
      <c r="BU253" s="98"/>
      <c r="BV253" s="98"/>
      <c r="BW253" s="98"/>
      <c r="BX253" s="98"/>
      <c r="BY253" s="98"/>
      <c r="BZ253" s="98"/>
      <c r="CA253" s="98"/>
      <c r="CB253" s="98"/>
      <c r="CC253" s="101"/>
      <c r="CD253" s="101"/>
      <c r="CE253" s="101"/>
      <c r="CF253" s="101"/>
      <c r="CG253" s="101"/>
      <c r="CH253" s="106" t="e">
        <f>SQRT(1 + 1 + 2* COS(CJ253-CK253))</f>
        <v>#REF!</v>
      </c>
      <c r="CI253" s="107" t="e">
        <f>ATAN2(1+COS(CK253),SIN(CK253))</f>
        <v>#REF!</v>
      </c>
      <c r="CJ253" s="92" t="e">
        <f>RADIANS(#REF!)</f>
        <v>#REF!</v>
      </c>
      <c r="CK253" s="92" t="e">
        <f>RADIANS(#REF!)</f>
        <v>#REF!</v>
      </c>
      <c r="CL253" s="92"/>
      <c r="CM253" s="92"/>
      <c r="CN253" s="92"/>
      <c r="CO253" s="92"/>
      <c r="CP253" s="92"/>
      <c r="CQ253" s="92"/>
      <c r="CR253" s="92"/>
      <c r="CS253" s="92"/>
      <c r="CT253" s="92"/>
      <c r="CU253" s="92"/>
      <c r="CV253" s="92"/>
      <c r="CW253" s="92"/>
      <c r="CX253" s="92"/>
      <c r="CY253" s="92"/>
      <c r="CZ253" s="92"/>
      <c r="DA253" s="92"/>
      <c r="DB253" s="92"/>
      <c r="DC253" s="92"/>
      <c r="DD253" s="92"/>
      <c r="DE253" s="92"/>
      <c r="DF253" s="92"/>
      <c r="DG253" s="92"/>
      <c r="DH253" s="92"/>
      <c r="DI253" s="92"/>
      <c r="DJ253" s="92"/>
      <c r="DK253" s="92"/>
      <c r="DL253" s="92"/>
      <c r="DM253" s="92"/>
      <c r="DN253" s="92"/>
      <c r="DO253" s="92"/>
      <c r="DP253" s="92"/>
      <c r="DQ253" s="92"/>
      <c r="DR253" s="92"/>
      <c r="DS253" s="92"/>
      <c r="DT253" s="92"/>
      <c r="DU253" s="92"/>
      <c r="DV253" s="92"/>
      <c r="DW253" s="92"/>
      <c r="DX253" s="92"/>
      <c r="DY253" s="92"/>
      <c r="DZ253" s="92"/>
      <c r="EA253" s="92"/>
      <c r="EB253" s="92"/>
      <c r="EC253" s="92"/>
      <c r="ED253" s="92"/>
      <c r="EE253" s="92"/>
      <c r="EF253" s="92"/>
      <c r="EG253" s="92"/>
      <c r="EH253" s="92"/>
      <c r="EI253" s="92"/>
      <c r="EJ253" s="92"/>
      <c r="EK253" s="92"/>
      <c r="EL253" s="92"/>
      <c r="EM253" s="92"/>
      <c r="EN253" s="92"/>
      <c r="EO253" s="92"/>
      <c r="EP253" s="92"/>
      <c r="EU253" s="94"/>
      <c r="EV253" s="94"/>
      <c r="EW253" s="94"/>
      <c r="EX253" s="102">
        <v>24</v>
      </c>
      <c r="EY253" s="99">
        <f t="shared" ref="EY253:GZ253" si="1490">20*LOG10(EY162)</f>
        <v>104.48310867664466</v>
      </c>
      <c r="EZ253" s="99">
        <f t="shared" si="1490"/>
        <v>107.42272230478726</v>
      </c>
      <c r="FA253" s="99">
        <f t="shared" si="1490"/>
        <v>102.22110935861066</v>
      </c>
      <c r="FB253" s="99">
        <f t="shared" si="1490"/>
        <v>107.32300396359308</v>
      </c>
      <c r="FC253" s="99">
        <f t="shared" si="1490"/>
        <v>104.70365881443013</v>
      </c>
      <c r="FD253" s="99">
        <f t="shared" si="1490"/>
        <v>109.84783652279089</v>
      </c>
      <c r="FE253" s="99">
        <f t="shared" si="1490"/>
        <v>111.25323526777242</v>
      </c>
      <c r="FF253" s="99">
        <f t="shared" si="1490"/>
        <v>110.22036810033539</v>
      </c>
      <c r="FG253" s="99">
        <f t="shared" si="1490"/>
        <v>109.81270712598956</v>
      </c>
      <c r="FH253" s="99">
        <f t="shared" si="1490"/>
        <v>111.34332703435385</v>
      </c>
      <c r="FI253" s="99">
        <f t="shared" si="1490"/>
        <v>112.87650637194943</v>
      </c>
      <c r="FJ253" s="99">
        <f t="shared" si="1490"/>
        <v>113.51837898196533</v>
      </c>
      <c r="FK253" s="99">
        <f t="shared" si="1490"/>
        <v>113.53354182953545</v>
      </c>
      <c r="FL253" s="99">
        <f t="shared" si="1490"/>
        <v>113.10299571752601</v>
      </c>
      <c r="FM253" s="99">
        <f t="shared" si="1490"/>
        <v>112.44992671289815</v>
      </c>
      <c r="FN253" s="99">
        <f t="shared" si="1490"/>
        <v>111.63005507770197</v>
      </c>
      <c r="FO253" s="99">
        <f t="shared" si="1490"/>
        <v>110.71890521503281</v>
      </c>
      <c r="FP253" s="99">
        <f t="shared" si="1490"/>
        <v>110.0204407171408</v>
      </c>
      <c r="FQ253" s="99">
        <f t="shared" si="1490"/>
        <v>110.0204407171408</v>
      </c>
      <c r="FR253" s="99">
        <f t="shared" si="1490"/>
        <v>109.22409044131554</v>
      </c>
      <c r="FS253" s="99">
        <f t="shared" si="1490"/>
        <v>109.05361503364107</v>
      </c>
      <c r="FT253" s="99">
        <f t="shared" si="1490"/>
        <v>109.00348627696145</v>
      </c>
      <c r="FU253" s="99">
        <f t="shared" si="1490"/>
        <v>109.03678573282517</v>
      </c>
      <c r="FV253" s="99">
        <f t="shared" si="1490"/>
        <v>109.11924198451959</v>
      </c>
      <c r="FW253" s="99">
        <f t="shared" si="1490"/>
        <v>109.22425088424782</v>
      </c>
      <c r="FX253" s="99">
        <f t="shared" si="1490"/>
        <v>109.3335336841737</v>
      </c>
      <c r="FY253" s="99">
        <f t="shared" si="1490"/>
        <v>109.43836244723926</v>
      </c>
      <c r="FZ253" s="99">
        <f t="shared" si="1490"/>
        <v>109.52898410649658</v>
      </c>
      <c r="GA253" s="99">
        <f t="shared" si="1490"/>
        <v>109.6028956982386</v>
      </c>
      <c r="GB253" s="99">
        <f t="shared" si="1490"/>
        <v>109.65909011289419</v>
      </c>
      <c r="GC253" s="99">
        <f t="shared" si="1490"/>
        <v>109.71166994186569</v>
      </c>
      <c r="GD253" s="99">
        <f t="shared" si="1490"/>
        <v>109.73256310653073</v>
      </c>
      <c r="GE253" s="99">
        <f t="shared" si="1490"/>
        <v>109.73807953193393</v>
      </c>
      <c r="GF253" s="99">
        <f t="shared" si="1490"/>
        <v>109.72960998862885</v>
      </c>
      <c r="GG253" s="99">
        <f t="shared" si="1490"/>
        <v>109.708551329665</v>
      </c>
      <c r="GH253" s="99">
        <f t="shared" si="1490"/>
        <v>109.67623940061716</v>
      </c>
      <c r="GI253" s="99">
        <f t="shared" si="1490"/>
        <v>110.3953732797363</v>
      </c>
      <c r="GJ253" s="99">
        <f t="shared" si="1490"/>
        <v>110.64337616622554</v>
      </c>
      <c r="GK253" s="99">
        <f t="shared" si="1490"/>
        <v>110.64656427572146</v>
      </c>
      <c r="GL253" s="99">
        <f t="shared" si="1490"/>
        <v>110.57437548720284</v>
      </c>
      <c r="GM253" s="99">
        <f t="shared" si="1490"/>
        <v>110.44318092499574</v>
      </c>
      <c r="GN253" s="99">
        <f t="shared" si="1490"/>
        <v>110.22422181643066</v>
      </c>
      <c r="GO253" s="99">
        <f t="shared" si="1490"/>
        <v>109.92632616458033</v>
      </c>
      <c r="GP253" s="99">
        <f t="shared" si="1490"/>
        <v>109.58311412872114</v>
      </c>
      <c r="GQ253" s="99">
        <f t="shared" si="1490"/>
        <v>109.16485531848286</v>
      </c>
      <c r="GR253" s="99">
        <f t="shared" si="1490"/>
        <v>108.69370882120742</v>
      </c>
      <c r="GS253" s="99">
        <f t="shared" si="1490"/>
        <v>108.19142191567371</v>
      </c>
      <c r="GT253" s="99">
        <f t="shared" si="1490"/>
        <v>107.61349760283927</v>
      </c>
      <c r="GU253" s="99">
        <f t="shared" si="1490"/>
        <v>107.01493849843149</v>
      </c>
      <c r="GV253" s="99">
        <f t="shared" si="1490"/>
        <v>106.41247490889704</v>
      </c>
      <c r="GW253" s="99">
        <f t="shared" si="1490"/>
        <v>105.78634489661056</v>
      </c>
      <c r="GX253" s="99">
        <f t="shared" si="1490"/>
        <v>105.1449905883658</v>
      </c>
      <c r="GY253" s="99">
        <f t="shared" si="1490"/>
        <v>104.55470871096921</v>
      </c>
      <c r="GZ253" s="99">
        <f t="shared" si="1490"/>
        <v>103.92642663867625</v>
      </c>
      <c r="HA253" s="99"/>
      <c r="HB253" s="99"/>
      <c r="HC253" s="99"/>
      <c r="HD253" s="99"/>
      <c r="HE253" s="99"/>
      <c r="HF253" s="99"/>
      <c r="HG253" s="99"/>
      <c r="HH253" s="99"/>
      <c r="HI253" s="99"/>
      <c r="HJ253" s="99"/>
      <c r="HK253" s="99"/>
      <c r="HL253" s="99"/>
      <c r="HM253" s="99"/>
      <c r="HN253" s="99"/>
      <c r="HO253" s="99"/>
      <c r="HP253" s="99"/>
      <c r="HQ253" s="99"/>
      <c r="HR253" s="99"/>
      <c r="HS253" s="99"/>
      <c r="HT253" s="99"/>
      <c r="HU253" s="99"/>
      <c r="HV253" s="99"/>
      <c r="HW253" s="99"/>
      <c r="HX253" s="99"/>
      <c r="HY253" s="99"/>
      <c r="HZ253" s="102"/>
      <c r="IA253" s="102"/>
      <c r="IB253" s="102"/>
      <c r="IC253" s="102"/>
      <c r="ID253" s="102"/>
      <c r="IE253" s="108"/>
      <c r="IF253" s="109"/>
      <c r="IG253" s="94"/>
      <c r="IH253" s="94"/>
      <c r="II253" s="94"/>
      <c r="IJ253" s="94"/>
      <c r="IK253" s="94"/>
      <c r="IL253" s="94"/>
      <c r="IM253" s="94"/>
      <c r="IN253" s="94"/>
      <c r="IO253" s="94"/>
      <c r="IP253" s="94"/>
      <c r="IQ253" s="94"/>
      <c r="IR253" s="94"/>
      <c r="IS253" s="94"/>
      <c r="IT253" s="94"/>
      <c r="IU253" s="94"/>
      <c r="IV253" s="94"/>
      <c r="IW253" s="94"/>
      <c r="IX253" s="94"/>
      <c r="IY253" s="94"/>
      <c r="IZ253" s="94"/>
      <c r="JA253" s="94"/>
      <c r="JB253" s="94"/>
      <c r="JC253" s="94"/>
      <c r="JD253" s="94"/>
      <c r="JE253" s="94"/>
      <c r="JF253" s="94"/>
      <c r="JG253" s="94"/>
      <c r="JH253" s="94"/>
      <c r="JI253" s="94"/>
      <c r="JJ253" s="94"/>
      <c r="JK253" s="94"/>
      <c r="JL253" s="94"/>
      <c r="JM253" s="94"/>
      <c r="JN253" s="94"/>
      <c r="JO253" s="94"/>
      <c r="JP253" s="94"/>
      <c r="JQ253" s="94"/>
      <c r="JR253" s="94"/>
      <c r="JS253" s="94"/>
      <c r="JT253" s="94"/>
      <c r="JU253" s="94"/>
      <c r="JV253" s="94"/>
      <c r="JW253" s="94"/>
      <c r="JX253" s="94"/>
      <c r="JY253" s="94"/>
      <c r="JZ253" s="94"/>
      <c r="KA253" s="94"/>
      <c r="KH253" s="103">
        <v>24</v>
      </c>
      <c r="KI253" s="100">
        <f t="shared" ref="KI253:MJ253" si="1491">20*LOG10(KI162)</f>
        <v>94.843949861174792</v>
      </c>
      <c r="KJ253" s="100">
        <f t="shared" si="1491"/>
        <v>98.691715112508476</v>
      </c>
      <c r="KK253" s="100">
        <f t="shared" si="1491"/>
        <v>105.86454771050428</v>
      </c>
      <c r="KL253" s="100">
        <f t="shared" si="1491"/>
        <v>105.45544900277193</v>
      </c>
      <c r="KM253" s="100">
        <f t="shared" si="1491"/>
        <v>102.95068791323641</v>
      </c>
      <c r="KN253" s="100">
        <f t="shared" si="1491"/>
        <v>104.94461472104119</v>
      </c>
      <c r="KO253" s="100">
        <f t="shared" si="1491"/>
        <v>106.54416323511558</v>
      </c>
      <c r="KP253" s="100">
        <f t="shared" si="1491"/>
        <v>107.1167858156947</v>
      </c>
      <c r="KQ253" s="100">
        <f t="shared" si="1491"/>
        <v>107.31064653248809</v>
      </c>
      <c r="KR253" s="100">
        <f t="shared" si="1491"/>
        <v>109.00227763001425</v>
      </c>
      <c r="KS253" s="100">
        <f t="shared" si="1491"/>
        <v>107.92418915203307</v>
      </c>
      <c r="KT253" s="100">
        <f t="shared" si="1491"/>
        <v>106.83976367238409</v>
      </c>
      <c r="KU253" s="100">
        <f t="shared" si="1491"/>
        <v>107.65823198595969</v>
      </c>
      <c r="KV253" s="100">
        <f t="shared" si="1491"/>
        <v>108.45553928553572</v>
      </c>
      <c r="KW253" s="100">
        <f t="shared" si="1491"/>
        <v>108.20501805057283</v>
      </c>
      <c r="KX253" s="100">
        <f t="shared" si="1491"/>
        <v>107.54463983709131</v>
      </c>
      <c r="KY253" s="100">
        <f t="shared" si="1491"/>
        <v>106.65274757273016</v>
      </c>
      <c r="KZ253" s="100">
        <f t="shared" si="1491"/>
        <v>105.97824025554159</v>
      </c>
      <c r="LA253" s="100">
        <f t="shared" si="1491"/>
        <v>105.97824025554159</v>
      </c>
      <c r="LB253" s="100">
        <f t="shared" si="1491"/>
        <v>106.52354933394452</v>
      </c>
      <c r="LC253" s="100">
        <f t="shared" si="1491"/>
        <v>107.08748015382106</v>
      </c>
      <c r="LD253" s="100">
        <f t="shared" si="1491"/>
        <v>107.55154750595736</v>
      </c>
      <c r="LE253" s="100">
        <f t="shared" si="1491"/>
        <v>107.84338674718842</v>
      </c>
      <c r="LF253" s="100">
        <f t="shared" si="1491"/>
        <v>107.95319993362776</v>
      </c>
      <c r="LG253" s="100">
        <f t="shared" si="1491"/>
        <v>107.89602152328337</v>
      </c>
      <c r="LH253" s="100">
        <f t="shared" si="1491"/>
        <v>107.69473389615752</v>
      </c>
      <c r="LI253" s="100">
        <f t="shared" si="1491"/>
        <v>107.38237607274195</v>
      </c>
      <c r="LJ253" s="100">
        <f t="shared" si="1491"/>
        <v>106.94737852690047</v>
      </c>
      <c r="LK253" s="100">
        <f t="shared" si="1491"/>
        <v>106.43968724856683</v>
      </c>
      <c r="LL253" s="100">
        <f t="shared" si="1491"/>
        <v>105.88216740168134</v>
      </c>
      <c r="LM253" s="100">
        <f t="shared" si="1491"/>
        <v>105.31308963926907</v>
      </c>
      <c r="LN253" s="100">
        <f t="shared" si="1491"/>
        <v>104.72944662859142</v>
      </c>
      <c r="LO253" s="100">
        <f t="shared" si="1491"/>
        <v>104.16567943537174</v>
      </c>
      <c r="LP253" s="100">
        <f t="shared" si="1491"/>
        <v>103.64491526581929</v>
      </c>
      <c r="LQ253" s="100">
        <f t="shared" si="1491"/>
        <v>103.18792531001586</v>
      </c>
      <c r="LR253" s="100">
        <f t="shared" si="1491"/>
        <v>102.81082996553997</v>
      </c>
      <c r="LS253" s="100">
        <f t="shared" si="1491"/>
        <v>103.42406800149797</v>
      </c>
      <c r="LT253" s="100">
        <f t="shared" si="1491"/>
        <v>105.56517141698789</v>
      </c>
      <c r="LU253" s="100">
        <f t="shared" si="1491"/>
        <v>106.34629964341579</v>
      </c>
      <c r="LV253" s="100">
        <f t="shared" si="1491"/>
        <v>106.78082040614663</v>
      </c>
      <c r="LW253" s="100">
        <f t="shared" si="1491"/>
        <v>106.81987484304469</v>
      </c>
      <c r="LX253" s="100">
        <f t="shared" si="1491"/>
        <v>106.66315051128339</v>
      </c>
      <c r="LY253" s="100">
        <f t="shared" si="1491"/>
        <v>106.33914596193252</v>
      </c>
      <c r="LZ253" s="100">
        <f t="shared" si="1491"/>
        <v>105.86891399071099</v>
      </c>
      <c r="MA253" s="100">
        <f t="shared" si="1491"/>
        <v>105.52368833295061</v>
      </c>
      <c r="MB253" s="100">
        <f t="shared" si="1491"/>
        <v>105.18962863773351</v>
      </c>
      <c r="MC253" s="100">
        <f t="shared" si="1491"/>
        <v>104.8385951777248</v>
      </c>
      <c r="MD253" s="100">
        <f t="shared" si="1491"/>
        <v>104.52729564933257</v>
      </c>
      <c r="ME253" s="100">
        <f t="shared" si="1491"/>
        <v>104.18058943171113</v>
      </c>
      <c r="MF253" s="100">
        <f t="shared" si="1491"/>
        <v>103.70185537980345</v>
      </c>
      <c r="MG253" s="100">
        <f t="shared" si="1491"/>
        <v>103.17524569620316</v>
      </c>
      <c r="MH253" s="100">
        <f t="shared" si="1491"/>
        <v>102.58108666148551</v>
      </c>
      <c r="MI253" s="100">
        <f t="shared" si="1491"/>
        <v>101.80122268260737</v>
      </c>
      <c r="MJ253" s="100">
        <f t="shared" si="1491"/>
        <v>101.16622182491737</v>
      </c>
      <c r="MK253" s="100"/>
      <c r="ML253" s="100"/>
      <c r="MM253" s="100"/>
      <c r="MN253" s="100"/>
      <c r="MO253" s="100"/>
      <c r="MP253" s="100"/>
      <c r="MQ253" s="100"/>
      <c r="MR253" s="100"/>
      <c r="MS253" s="100"/>
      <c r="MT253" s="100"/>
      <c r="MU253" s="100"/>
      <c r="MV253" s="100"/>
      <c r="MW253" s="100"/>
      <c r="MX253" s="100"/>
      <c r="MY253" s="100"/>
      <c r="MZ253" s="100"/>
      <c r="NA253" s="100"/>
      <c r="NB253" s="100"/>
      <c r="NC253" s="100"/>
      <c r="ND253" s="100"/>
      <c r="NE253" s="100"/>
      <c r="NF253" s="100"/>
      <c r="NG253" s="100"/>
      <c r="NH253" s="100"/>
      <c r="NI253" s="100"/>
      <c r="NJ253" s="103"/>
      <c r="NK253" s="103"/>
      <c r="NL253" s="103"/>
      <c r="NM253" s="103"/>
      <c r="NN253" s="103"/>
      <c r="NO253" s="110"/>
      <c r="NP253" s="111"/>
    </row>
    <row r="254" spans="1:382" x14ac:dyDescent="0.2">
      <c r="A254" s="92"/>
      <c r="B254" s="92"/>
      <c r="C254" s="101">
        <v>25</v>
      </c>
      <c r="D254" s="98">
        <f t="shared" ref="D254:BE254" si="1492">20*LOG10(D163)</f>
        <v>109.60026338868893</v>
      </c>
      <c r="E254" s="98">
        <f t="shared" si="1492"/>
        <v>108.68978771860547</v>
      </c>
      <c r="F254" s="98">
        <f t="shared" si="1492"/>
        <v>105.52417229475975</v>
      </c>
      <c r="G254" s="98">
        <f t="shared" si="1492"/>
        <v>111.90234472570828</v>
      </c>
      <c r="H254" s="98">
        <f t="shared" si="1492"/>
        <v>114.95351577227765</v>
      </c>
      <c r="I254" s="98">
        <f t="shared" si="1492"/>
        <v>115.37635975657706</v>
      </c>
      <c r="J254" s="98">
        <f t="shared" si="1492"/>
        <v>114.59935041754795</v>
      </c>
      <c r="K254" s="98">
        <f t="shared" si="1492"/>
        <v>113.53405305469062</v>
      </c>
      <c r="L254" s="98">
        <f t="shared" si="1492"/>
        <v>112.56572217717064</v>
      </c>
      <c r="M254" s="98">
        <f t="shared" si="1492"/>
        <v>112.29127772863831</v>
      </c>
      <c r="N254" s="98">
        <f t="shared" si="1492"/>
        <v>112.62702795581588</v>
      </c>
      <c r="O254" s="98">
        <f t="shared" si="1492"/>
        <v>113.20553511833063</v>
      </c>
      <c r="P254" s="98">
        <f t="shared" si="1492"/>
        <v>113.76977181940903</v>
      </c>
      <c r="Q254" s="98">
        <f t="shared" si="1492"/>
        <v>114.2219023462219</v>
      </c>
      <c r="R254" s="98">
        <f t="shared" si="1492"/>
        <v>114.54553631305811</v>
      </c>
      <c r="S254" s="98">
        <f t="shared" si="1492"/>
        <v>114.75327816691399</v>
      </c>
      <c r="T254" s="98">
        <f t="shared" si="1492"/>
        <v>114.86472473122737</v>
      </c>
      <c r="U254" s="98">
        <f t="shared" si="1492"/>
        <v>114.89882896645747</v>
      </c>
      <c r="V254" s="98">
        <f t="shared" si="1492"/>
        <v>114.89882896645747</v>
      </c>
      <c r="W254" s="98">
        <f t="shared" si="1492"/>
        <v>114.88092736509896</v>
      </c>
      <c r="X254" s="98">
        <f t="shared" si="1492"/>
        <v>114.81861740668191</v>
      </c>
      <c r="Y254" s="98">
        <f t="shared" si="1492"/>
        <v>114.72919920827377</v>
      </c>
      <c r="Z254" s="98">
        <f t="shared" si="1492"/>
        <v>114.6176644739719</v>
      </c>
      <c r="AA254" s="98">
        <f t="shared" si="1492"/>
        <v>114.48813848114557</v>
      </c>
      <c r="AB254" s="98">
        <f t="shared" si="1492"/>
        <v>114.34403367671331</v>
      </c>
      <c r="AC254" s="98">
        <f t="shared" si="1492"/>
        <v>114.18817743903126</v>
      </c>
      <c r="AD254" s="98">
        <f t="shared" si="1492"/>
        <v>114.02291686935797</v>
      </c>
      <c r="AE254" s="98">
        <f t="shared" si="1492"/>
        <v>113.85020419180913</v>
      </c>
      <c r="AF254" s="98">
        <f t="shared" si="1492"/>
        <v>113.67166619779456</v>
      </c>
      <c r="AG254" s="98">
        <f t="shared" si="1492"/>
        <v>113.48866073070519</v>
      </c>
      <c r="AH254" s="98">
        <f t="shared" si="1492"/>
        <v>113.3023227076998</v>
      </c>
      <c r="AI254" s="98">
        <f t="shared" si="1492"/>
        <v>113.11360171221054</v>
      </c>
      <c r="AJ254" s="98">
        <f t="shared" si="1492"/>
        <v>112.92329279389111</v>
      </c>
      <c r="AK254" s="98">
        <f t="shared" si="1492"/>
        <v>112.73206178578599</v>
      </c>
      <c r="AL254" s="98">
        <f t="shared" si="1492"/>
        <v>112.54046618472024</v>
      </c>
      <c r="AM254" s="98">
        <f t="shared" si="1492"/>
        <v>112.34897243039069</v>
      </c>
      <c r="AN254" s="98">
        <f t="shared" si="1492"/>
        <v>112.23398488356406</v>
      </c>
      <c r="AO254" s="98">
        <f t="shared" si="1492"/>
        <v>111.70493759105788</v>
      </c>
      <c r="AP254" s="98">
        <f t="shared" si="1492"/>
        <v>111.40543084095263</v>
      </c>
      <c r="AQ254" s="98">
        <f t="shared" si="1492"/>
        <v>111.09282600912357</v>
      </c>
      <c r="AR254" s="98">
        <f t="shared" si="1492"/>
        <v>110.77146037457838</v>
      </c>
      <c r="AS254" s="98">
        <f t="shared" si="1492"/>
        <v>110.44501055798747</v>
      </c>
      <c r="AT254" s="98">
        <f t="shared" si="1492"/>
        <v>110.11651715369284</v>
      </c>
      <c r="AU254" s="98">
        <f t="shared" si="1492"/>
        <v>109.7884140683454</v>
      </c>
      <c r="AV254" s="98">
        <f t="shared" si="1492"/>
        <v>109.47213710578191</v>
      </c>
      <c r="AW254" s="98">
        <f t="shared" si="1492"/>
        <v>109.1486512233754</v>
      </c>
      <c r="AX254" s="98">
        <f t="shared" si="1492"/>
        <v>108.8293932308497</v>
      </c>
      <c r="AY254" s="98">
        <f t="shared" si="1492"/>
        <v>108.51487284463296</v>
      </c>
      <c r="AZ254" s="98">
        <f t="shared" si="1492"/>
        <v>108.20526292537627</v>
      </c>
      <c r="BA254" s="98">
        <f t="shared" si="1492"/>
        <v>107.89324954640273</v>
      </c>
      <c r="BB254" s="98">
        <f t="shared" si="1492"/>
        <v>107.5986364948491</v>
      </c>
      <c r="BC254" s="98">
        <f t="shared" si="1492"/>
        <v>107.2991528271365</v>
      </c>
      <c r="BD254" s="98">
        <f t="shared" si="1492"/>
        <v>107.00322886771181</v>
      </c>
      <c r="BE254" s="98">
        <f t="shared" si="1492"/>
        <v>106.71030222546082</v>
      </c>
      <c r="BF254" s="98"/>
      <c r="BG254" s="98"/>
      <c r="BH254" s="98"/>
      <c r="BI254" s="98"/>
      <c r="BJ254" s="98"/>
      <c r="BK254" s="98"/>
      <c r="BL254" s="98"/>
      <c r="BM254" s="98"/>
      <c r="BN254" s="98"/>
      <c r="BO254" s="98"/>
      <c r="BP254" s="98"/>
      <c r="BQ254" s="98"/>
      <c r="BR254" s="98"/>
      <c r="BS254" s="98"/>
      <c r="BT254" s="98"/>
      <c r="BU254" s="98"/>
      <c r="BV254" s="98"/>
      <c r="BW254" s="98"/>
      <c r="BX254" s="98"/>
      <c r="BY254" s="98"/>
      <c r="BZ254" s="98"/>
      <c r="CA254" s="98"/>
      <c r="CB254" s="98"/>
      <c r="CC254" s="101"/>
      <c r="CD254" s="101"/>
      <c r="CE254" s="101"/>
      <c r="CF254" s="101"/>
      <c r="CG254" s="101"/>
      <c r="CH254" s="101"/>
      <c r="CI254" s="101"/>
      <c r="CJ254" s="101"/>
      <c r="CK254" s="92"/>
      <c r="CL254" s="92"/>
      <c r="CM254" s="92"/>
      <c r="CN254" s="92"/>
      <c r="CO254" s="92"/>
      <c r="CP254" s="92"/>
      <c r="CQ254" s="92"/>
      <c r="CR254" s="92"/>
      <c r="CS254" s="92"/>
      <c r="CT254" s="92"/>
      <c r="CU254" s="92"/>
      <c r="CV254" s="92"/>
      <c r="CW254" s="92"/>
      <c r="CX254" s="92"/>
      <c r="CY254" s="92"/>
      <c r="CZ254" s="92"/>
      <c r="DA254" s="92"/>
      <c r="DB254" s="92"/>
      <c r="DC254" s="92"/>
      <c r="DD254" s="92"/>
      <c r="DE254" s="92"/>
      <c r="DF254" s="92"/>
      <c r="DG254" s="92"/>
      <c r="DH254" s="92"/>
      <c r="DI254" s="92"/>
      <c r="DJ254" s="92"/>
      <c r="DK254" s="92"/>
      <c r="DL254" s="92"/>
      <c r="DM254" s="92"/>
      <c r="DN254" s="92"/>
      <c r="DO254" s="92"/>
      <c r="DP254" s="92"/>
      <c r="DQ254" s="92"/>
      <c r="DR254" s="92"/>
      <c r="DS254" s="92"/>
      <c r="DT254" s="92"/>
      <c r="DU254" s="92"/>
      <c r="DV254" s="92"/>
      <c r="DW254" s="92"/>
      <c r="DX254" s="92"/>
      <c r="DY254" s="92"/>
      <c r="DZ254" s="92"/>
      <c r="EA254" s="92"/>
      <c r="EB254" s="92"/>
      <c r="EC254" s="92"/>
      <c r="ED254" s="92"/>
      <c r="EE254" s="92"/>
      <c r="EF254" s="92"/>
      <c r="EG254" s="92"/>
      <c r="EH254" s="92"/>
      <c r="EI254" s="92"/>
      <c r="EJ254" s="92"/>
      <c r="EK254" s="92"/>
      <c r="EL254" s="92"/>
      <c r="EM254" s="92"/>
      <c r="EN254" s="92"/>
      <c r="EO254" s="92"/>
      <c r="EP254" s="92"/>
      <c r="EU254" s="94"/>
      <c r="EV254" s="94"/>
      <c r="EW254" s="94"/>
      <c r="EX254" s="102">
        <v>25</v>
      </c>
      <c r="EY254" s="99">
        <f t="shared" ref="EY254:GZ254" si="1493">20*LOG10(EY163)</f>
        <v>104.48638092406348</v>
      </c>
      <c r="EZ254" s="99">
        <f t="shared" si="1493"/>
        <v>108.87216812886642</v>
      </c>
      <c r="FA254" s="99">
        <f t="shared" si="1493"/>
        <v>104.84238086271452</v>
      </c>
      <c r="FB254" s="99">
        <f t="shared" si="1493"/>
        <v>108.73847126449989</v>
      </c>
      <c r="FC254" s="99">
        <f t="shared" si="1493"/>
        <v>106.41126858166632</v>
      </c>
      <c r="FD254" s="99">
        <f t="shared" si="1493"/>
        <v>110.75162660964028</v>
      </c>
      <c r="FE254" s="99">
        <f t="shared" si="1493"/>
        <v>111.89993807168717</v>
      </c>
      <c r="FF254" s="99">
        <f t="shared" si="1493"/>
        <v>110.71002156196863</v>
      </c>
      <c r="FG254" s="99">
        <f t="shared" si="1493"/>
        <v>110.24870296743798</v>
      </c>
      <c r="FH254" s="99">
        <f t="shared" si="1493"/>
        <v>111.62285035814114</v>
      </c>
      <c r="FI254" s="99">
        <f t="shared" si="1493"/>
        <v>112.9816035248772</v>
      </c>
      <c r="FJ254" s="99">
        <f t="shared" si="1493"/>
        <v>113.47839801096463</v>
      </c>
      <c r="FK254" s="99">
        <f t="shared" si="1493"/>
        <v>113.37788125380206</v>
      </c>
      <c r="FL254" s="99">
        <f t="shared" si="1493"/>
        <v>112.85497578060557</v>
      </c>
      <c r="FM254" s="99">
        <f t="shared" si="1493"/>
        <v>112.13074833082649</v>
      </c>
      <c r="FN254" s="99">
        <f t="shared" si="1493"/>
        <v>111.27732752614676</v>
      </c>
      <c r="FO254" s="99">
        <f t="shared" si="1493"/>
        <v>110.32674554450993</v>
      </c>
      <c r="FP254" s="99">
        <f t="shared" si="1493"/>
        <v>109.60998958895669</v>
      </c>
      <c r="FQ254" s="99">
        <f t="shared" si="1493"/>
        <v>109.60998958895669</v>
      </c>
      <c r="FR254" s="99">
        <f t="shared" si="1493"/>
        <v>108.81703418283635</v>
      </c>
      <c r="FS254" s="99">
        <f t="shared" si="1493"/>
        <v>108.66464600636868</v>
      </c>
      <c r="FT254" s="99">
        <f t="shared" si="1493"/>
        <v>108.64110825524916</v>
      </c>
      <c r="FU254" s="99">
        <f t="shared" si="1493"/>
        <v>108.70724544950875</v>
      </c>
      <c r="FV254" s="99">
        <f t="shared" si="1493"/>
        <v>108.82668211405056</v>
      </c>
      <c r="FW254" s="99">
        <f t="shared" si="1493"/>
        <v>108.97106664246762</v>
      </c>
      <c r="FX254" s="99">
        <f t="shared" si="1493"/>
        <v>109.1207530247886</v>
      </c>
      <c r="FY254" s="99">
        <f t="shared" si="1493"/>
        <v>109.26676477798843</v>
      </c>
      <c r="FZ254" s="99">
        <f t="shared" si="1493"/>
        <v>109.3969655380298</v>
      </c>
      <c r="GA254" s="99">
        <f t="shared" si="1493"/>
        <v>109.50903332474356</v>
      </c>
      <c r="GB254" s="99">
        <f t="shared" si="1493"/>
        <v>109.60153532906455</v>
      </c>
      <c r="GC254" s="99">
        <f t="shared" si="1493"/>
        <v>109.68805560831629</v>
      </c>
      <c r="GD254" s="99">
        <f t="shared" si="1493"/>
        <v>109.74067993964093</v>
      </c>
      <c r="GE254" s="99">
        <f t="shared" si="1493"/>
        <v>109.77548513457779</v>
      </c>
      <c r="GF254" s="99">
        <f t="shared" si="1493"/>
        <v>109.79380966427905</v>
      </c>
      <c r="GG254" s="99">
        <f t="shared" si="1493"/>
        <v>109.79705000842853</v>
      </c>
      <c r="GH254" s="99">
        <f t="shared" si="1493"/>
        <v>109.78658231092726</v>
      </c>
      <c r="GI254" s="99">
        <f t="shared" si="1493"/>
        <v>110.60830731881374</v>
      </c>
      <c r="GJ254" s="99">
        <f t="shared" si="1493"/>
        <v>110.83387358829826</v>
      </c>
      <c r="GK254" s="99">
        <f t="shared" si="1493"/>
        <v>110.79200350070792</v>
      </c>
      <c r="GL254" s="99">
        <f t="shared" si="1493"/>
        <v>110.65733522327214</v>
      </c>
      <c r="GM254" s="99">
        <f t="shared" si="1493"/>
        <v>110.45432067531591</v>
      </c>
      <c r="GN254" s="99">
        <f t="shared" si="1493"/>
        <v>110.16249062541141</v>
      </c>
      <c r="GO254" s="99">
        <f t="shared" si="1493"/>
        <v>109.79805301097619</v>
      </c>
      <c r="GP254" s="99">
        <f t="shared" si="1493"/>
        <v>109.40112165191722</v>
      </c>
      <c r="GQ254" s="99">
        <f t="shared" si="1493"/>
        <v>108.94711925062381</v>
      </c>
      <c r="GR254" s="99">
        <f t="shared" si="1493"/>
        <v>108.46278505625949</v>
      </c>
      <c r="GS254" s="99">
        <f t="shared" si="1493"/>
        <v>107.97234229400794</v>
      </c>
      <c r="GT254" s="99">
        <f t="shared" si="1493"/>
        <v>107.42999378794862</v>
      </c>
      <c r="GU254" s="99">
        <f t="shared" si="1493"/>
        <v>106.89046854529401</v>
      </c>
      <c r="GV254" s="99">
        <f t="shared" si="1493"/>
        <v>106.36840907275081</v>
      </c>
      <c r="GW254" s="99">
        <f t="shared" si="1493"/>
        <v>105.82735152459313</v>
      </c>
      <c r="GX254" s="99">
        <f t="shared" si="1493"/>
        <v>105.27490301748848</v>
      </c>
      <c r="GY254" s="99">
        <f t="shared" si="1493"/>
        <v>104.76835685870986</v>
      </c>
      <c r="GZ254" s="99">
        <f t="shared" si="1493"/>
        <v>104.21202325755752</v>
      </c>
      <c r="HA254" s="99"/>
      <c r="HB254" s="99"/>
      <c r="HC254" s="99"/>
      <c r="HD254" s="99"/>
      <c r="HE254" s="99"/>
      <c r="HF254" s="99"/>
      <c r="HG254" s="99"/>
      <c r="HH254" s="99"/>
      <c r="HI254" s="99"/>
      <c r="HJ254" s="99"/>
      <c r="HK254" s="99"/>
      <c r="HL254" s="99"/>
      <c r="HM254" s="99"/>
      <c r="HN254" s="99"/>
      <c r="HO254" s="99"/>
      <c r="HP254" s="99"/>
      <c r="HQ254" s="99"/>
      <c r="HR254" s="99"/>
      <c r="HS254" s="99"/>
      <c r="HT254" s="99"/>
      <c r="HU254" s="99"/>
      <c r="HV254" s="99"/>
      <c r="HW254" s="99"/>
      <c r="HX254" s="99"/>
      <c r="HY254" s="99"/>
      <c r="HZ254" s="102"/>
      <c r="IA254" s="102"/>
      <c r="IB254" s="102"/>
      <c r="IC254" s="102"/>
      <c r="ID254" s="102"/>
      <c r="IE254" s="102"/>
      <c r="IF254" s="102"/>
      <c r="IG254" s="102"/>
      <c r="IH254" s="94"/>
      <c r="II254" s="94"/>
      <c r="IJ254" s="94"/>
      <c r="IK254" s="94"/>
      <c r="IL254" s="94"/>
      <c r="IM254" s="94"/>
      <c r="IN254" s="94"/>
      <c r="IO254" s="94"/>
      <c r="IP254" s="94"/>
      <c r="IQ254" s="94"/>
      <c r="IR254" s="94"/>
      <c r="IS254" s="94"/>
      <c r="IT254" s="94"/>
      <c r="IU254" s="94"/>
      <c r="IV254" s="94"/>
      <c r="IW254" s="94"/>
      <c r="IX254" s="94"/>
      <c r="IY254" s="94"/>
      <c r="IZ254" s="94"/>
      <c r="JA254" s="94"/>
      <c r="JB254" s="94"/>
      <c r="JC254" s="94"/>
      <c r="JD254" s="94"/>
      <c r="JE254" s="94"/>
      <c r="JF254" s="94"/>
      <c r="JG254" s="94"/>
      <c r="JH254" s="94"/>
      <c r="JI254" s="94"/>
      <c r="JJ254" s="94"/>
      <c r="JK254" s="94"/>
      <c r="JL254" s="94"/>
      <c r="JM254" s="94"/>
      <c r="JN254" s="94"/>
      <c r="JO254" s="94"/>
      <c r="JP254" s="94"/>
      <c r="JQ254" s="94"/>
      <c r="JR254" s="94"/>
      <c r="JS254" s="94"/>
      <c r="JT254" s="94"/>
      <c r="JU254" s="94"/>
      <c r="JV254" s="94"/>
      <c r="JW254" s="94"/>
      <c r="JX254" s="94"/>
      <c r="JY254" s="94"/>
      <c r="JZ254" s="94"/>
      <c r="KA254" s="94"/>
      <c r="KH254" s="103">
        <v>25</v>
      </c>
      <c r="KI254" s="100">
        <f t="shared" ref="KI254:MJ254" si="1494">20*LOG10(KI163)</f>
        <v>98.447779032047151</v>
      </c>
      <c r="KJ254" s="100">
        <f t="shared" si="1494"/>
        <v>101.01163556426222</v>
      </c>
      <c r="KK254" s="100">
        <f t="shared" si="1494"/>
        <v>107.04667332150088</v>
      </c>
      <c r="KL254" s="100">
        <f t="shared" si="1494"/>
        <v>106.66233502227185</v>
      </c>
      <c r="KM254" s="100">
        <f t="shared" si="1494"/>
        <v>103.86957453555493</v>
      </c>
      <c r="KN254" s="100">
        <f t="shared" si="1494"/>
        <v>105.2323481740295</v>
      </c>
      <c r="KO254" s="100">
        <f t="shared" si="1494"/>
        <v>106.68483598533652</v>
      </c>
      <c r="KP254" s="100">
        <f t="shared" si="1494"/>
        <v>106.72757433897783</v>
      </c>
      <c r="KQ254" s="100">
        <f t="shared" si="1494"/>
        <v>106.82721504533734</v>
      </c>
      <c r="KR254" s="100">
        <f t="shared" si="1494"/>
        <v>108.53750156068219</v>
      </c>
      <c r="KS254" s="100">
        <f t="shared" si="1494"/>
        <v>107.55252056432774</v>
      </c>
      <c r="KT254" s="100">
        <f t="shared" si="1494"/>
        <v>106.6043912349685</v>
      </c>
      <c r="KU254" s="100">
        <f t="shared" si="1494"/>
        <v>107.63312563958641</v>
      </c>
      <c r="KV254" s="100">
        <f t="shared" si="1494"/>
        <v>108.63214233651439</v>
      </c>
      <c r="KW254" s="100">
        <f t="shared" si="1494"/>
        <v>108.51674117691547</v>
      </c>
      <c r="KX254" s="100">
        <f t="shared" si="1494"/>
        <v>107.89217699817235</v>
      </c>
      <c r="KY254" s="100">
        <f t="shared" si="1494"/>
        <v>107.00240020496418</v>
      </c>
      <c r="KZ254" s="100">
        <f t="shared" si="1494"/>
        <v>106.28474828944186</v>
      </c>
      <c r="LA254" s="100">
        <f t="shared" si="1494"/>
        <v>106.28474828944186</v>
      </c>
      <c r="LB254" s="100">
        <f t="shared" si="1494"/>
        <v>106.66828215030026</v>
      </c>
      <c r="LC254" s="100">
        <f t="shared" si="1494"/>
        <v>107.1357808649749</v>
      </c>
      <c r="LD254" s="100">
        <f t="shared" si="1494"/>
        <v>107.50952614659715</v>
      </c>
      <c r="LE254" s="100">
        <f t="shared" si="1494"/>
        <v>107.72418875985292</v>
      </c>
      <c r="LF254" s="100">
        <f t="shared" si="1494"/>
        <v>107.77385987962212</v>
      </c>
      <c r="LG254" s="100">
        <f t="shared" si="1494"/>
        <v>107.6752831481983</v>
      </c>
      <c r="LH254" s="100">
        <f t="shared" si="1494"/>
        <v>107.45143164482811</v>
      </c>
      <c r="LI254" s="100">
        <f t="shared" si="1494"/>
        <v>107.1342367938678</v>
      </c>
      <c r="LJ254" s="100">
        <f t="shared" si="1494"/>
        <v>106.70892213496597</v>
      </c>
      <c r="LK254" s="100">
        <f t="shared" si="1494"/>
        <v>106.22423295477557</v>
      </c>
      <c r="LL254" s="100">
        <f t="shared" si="1494"/>
        <v>105.7003027076592</v>
      </c>
      <c r="LM254" s="100">
        <f t="shared" si="1494"/>
        <v>105.1733296469496</v>
      </c>
      <c r="LN254" s="100">
        <f t="shared" si="1494"/>
        <v>104.63583147622958</v>
      </c>
      <c r="LO254" s="100">
        <f t="shared" si="1494"/>
        <v>104.12035990979902</v>
      </c>
      <c r="LP254" s="100">
        <f t="shared" si="1494"/>
        <v>103.64775292090157</v>
      </c>
      <c r="LQ254" s="100">
        <f t="shared" si="1494"/>
        <v>103.23690473744308</v>
      </c>
      <c r="LR254" s="100">
        <f t="shared" si="1494"/>
        <v>102.90252342497092</v>
      </c>
      <c r="LS254" s="100">
        <f t="shared" si="1494"/>
        <v>103.71219499435983</v>
      </c>
      <c r="LT254" s="100">
        <f t="shared" si="1494"/>
        <v>105.67845062188503</v>
      </c>
      <c r="LU254" s="100">
        <f t="shared" si="1494"/>
        <v>106.32507196928373</v>
      </c>
      <c r="LV254" s="100">
        <f t="shared" si="1494"/>
        <v>106.65157203627986</v>
      </c>
      <c r="LW254" s="100">
        <f t="shared" si="1494"/>
        <v>106.65145972637288</v>
      </c>
      <c r="LX254" s="100">
        <f t="shared" si="1494"/>
        <v>106.54532946082767</v>
      </c>
      <c r="LY254" s="100">
        <f t="shared" si="1494"/>
        <v>106.33731182079863</v>
      </c>
      <c r="LZ254" s="100">
        <f t="shared" si="1494"/>
        <v>105.99017708813869</v>
      </c>
      <c r="MA254" s="100">
        <f t="shared" si="1494"/>
        <v>105.70280041268003</v>
      </c>
      <c r="MB254" s="100">
        <f t="shared" si="1494"/>
        <v>105.32989646013321</v>
      </c>
      <c r="MC254" s="100">
        <f t="shared" si="1494"/>
        <v>104.86325397497578</v>
      </c>
      <c r="MD254" s="100">
        <f t="shared" si="1494"/>
        <v>104.420043752357</v>
      </c>
      <c r="ME254" s="100">
        <f t="shared" si="1494"/>
        <v>103.9885846866302</v>
      </c>
      <c r="MF254" s="100">
        <f t="shared" si="1494"/>
        <v>103.5365166847169</v>
      </c>
      <c r="MG254" s="100">
        <f t="shared" si="1494"/>
        <v>103.08089606913315</v>
      </c>
      <c r="MH254" s="100">
        <f t="shared" si="1494"/>
        <v>102.60188968231972</v>
      </c>
      <c r="MI254" s="100">
        <f t="shared" si="1494"/>
        <v>101.94251373438857</v>
      </c>
      <c r="MJ254" s="100">
        <f t="shared" si="1494"/>
        <v>101.38132650853555</v>
      </c>
      <c r="MK254" s="100"/>
      <c r="ML254" s="100"/>
      <c r="MM254" s="100"/>
      <c r="MN254" s="100"/>
      <c r="MO254" s="100"/>
      <c r="MP254" s="100"/>
      <c r="MQ254" s="100"/>
      <c r="MR254" s="100"/>
      <c r="MS254" s="100"/>
      <c r="MT254" s="100"/>
      <c r="MU254" s="100"/>
      <c r="MV254" s="100"/>
      <c r="MW254" s="100"/>
      <c r="MX254" s="100"/>
      <c r="MY254" s="100"/>
      <c r="MZ254" s="100"/>
      <c r="NA254" s="100"/>
      <c r="NB254" s="100"/>
      <c r="NC254" s="100"/>
      <c r="ND254" s="100"/>
      <c r="NE254" s="100"/>
      <c r="NF254" s="100"/>
      <c r="NG254" s="100"/>
      <c r="NH254" s="100"/>
      <c r="NI254" s="100"/>
      <c r="NJ254" s="103"/>
      <c r="NK254" s="103"/>
      <c r="NL254" s="103"/>
      <c r="NM254" s="103"/>
      <c r="NN254" s="103"/>
      <c r="NO254" s="103"/>
      <c r="NP254" s="103"/>
      <c r="NQ254" s="103"/>
    </row>
    <row r="255" spans="1:382" x14ac:dyDescent="0.2">
      <c r="A255" s="92"/>
      <c r="B255" s="92"/>
      <c r="C255" s="101">
        <v>26</v>
      </c>
      <c r="D255" s="98">
        <f t="shared" ref="D255:BE255" si="1495">20*LOG10(D164)</f>
        <v>111.33180152213032</v>
      </c>
      <c r="E255" s="98">
        <f t="shared" si="1495"/>
        <v>110.06947624633418</v>
      </c>
      <c r="F255" s="98">
        <f t="shared" si="1495"/>
        <v>106.94228203803911</v>
      </c>
      <c r="G255" s="98">
        <f t="shared" si="1495"/>
        <v>112.48787200199502</v>
      </c>
      <c r="H255" s="98">
        <f t="shared" si="1495"/>
        <v>115.47933459425394</v>
      </c>
      <c r="I255" s="98">
        <f t="shared" si="1495"/>
        <v>115.86690156196565</v>
      </c>
      <c r="J255" s="98">
        <f t="shared" si="1495"/>
        <v>115.0568243374934</v>
      </c>
      <c r="K255" s="98">
        <f t="shared" si="1495"/>
        <v>113.96158234998467</v>
      </c>
      <c r="L255" s="98">
        <f t="shared" si="1495"/>
        <v>112.9824741955001</v>
      </c>
      <c r="M255" s="98">
        <f t="shared" si="1495"/>
        <v>112.68306324772541</v>
      </c>
      <c r="N255" s="98">
        <f t="shared" si="1495"/>
        <v>112.96799908029723</v>
      </c>
      <c r="O255" s="98">
        <f t="shared" si="1495"/>
        <v>113.48341802516251</v>
      </c>
      <c r="P255" s="98">
        <f t="shared" si="1495"/>
        <v>113.98554314527726</v>
      </c>
      <c r="Q255" s="98">
        <f t="shared" si="1495"/>
        <v>114.38154400746603</v>
      </c>
      <c r="R255" s="98">
        <f t="shared" si="1495"/>
        <v>114.65579527176999</v>
      </c>
      <c r="S255" s="98">
        <f t="shared" si="1495"/>
        <v>114.82036148633681</v>
      </c>
      <c r="T255" s="98">
        <f t="shared" si="1495"/>
        <v>114.89405777830628</v>
      </c>
      <c r="U255" s="98">
        <f t="shared" si="1495"/>
        <v>114.89510772374624</v>
      </c>
      <c r="V255" s="98">
        <f t="shared" si="1495"/>
        <v>114.89510772374624</v>
      </c>
      <c r="W255" s="98">
        <f t="shared" si="1495"/>
        <v>114.82891187250318</v>
      </c>
      <c r="X255" s="98">
        <f t="shared" si="1495"/>
        <v>114.74621295786532</v>
      </c>
      <c r="Y255" s="98">
        <f t="shared" si="1495"/>
        <v>114.63860302993726</v>
      </c>
      <c r="Z255" s="98">
        <f t="shared" si="1495"/>
        <v>114.51087425849192</v>
      </c>
      <c r="AA255" s="98">
        <f t="shared" si="1495"/>
        <v>114.36697385993398</v>
      </c>
      <c r="AB255" s="98">
        <f t="shared" si="1495"/>
        <v>114.210154191386</v>
      </c>
      <c r="AC255" s="98">
        <f t="shared" si="1495"/>
        <v>114.04309784745195</v>
      </c>
      <c r="AD255" s="98">
        <f t="shared" si="1495"/>
        <v>113.86802039594892</v>
      </c>
      <c r="AE255" s="98">
        <f t="shared" si="1495"/>
        <v>113.68675416152108</v>
      </c>
      <c r="AF255" s="98">
        <f t="shared" si="1495"/>
        <v>113.50081637109847</v>
      </c>
      <c r="AG255" s="98">
        <f t="shared" si="1495"/>
        <v>113.31146457089974</v>
      </c>
      <c r="AH255" s="98">
        <f t="shared" si="1495"/>
        <v>113.11974175152113</v>
      </c>
      <c r="AI255" s="98">
        <f t="shared" si="1495"/>
        <v>112.92651317248178</v>
      </c>
      <c r="AJ255" s="98">
        <f t="shared" si="1495"/>
        <v>112.73249649323516</v>
      </c>
      <c r="AK255" s="98">
        <f t="shared" si="1495"/>
        <v>112.53828649937168</v>
      </c>
      <c r="AL255" s="98">
        <f t="shared" si="1495"/>
        <v>112.3443754549447</v>
      </c>
      <c r="AM255" s="98">
        <f t="shared" si="1495"/>
        <v>112.15116990547158</v>
      </c>
      <c r="AN255" s="98">
        <f t="shared" si="1495"/>
        <v>112.03831044623595</v>
      </c>
      <c r="AO255" s="98">
        <f t="shared" si="1495"/>
        <v>111.54282456664923</v>
      </c>
      <c r="AP255" s="98">
        <f t="shared" si="1495"/>
        <v>111.27774027914737</v>
      </c>
      <c r="AQ255" s="98">
        <f t="shared" si="1495"/>
        <v>110.99648385044352</v>
      </c>
      <c r="AR255" s="98">
        <f t="shared" si="1495"/>
        <v>110.71074318804617</v>
      </c>
      <c r="AS255" s="98">
        <f t="shared" si="1495"/>
        <v>110.42284461326369</v>
      </c>
      <c r="AT255" s="98">
        <f t="shared" si="1495"/>
        <v>110.13440770717067</v>
      </c>
      <c r="AU255" s="98">
        <f t="shared" si="1495"/>
        <v>109.84644914982162</v>
      </c>
      <c r="AV255" s="98">
        <f t="shared" si="1495"/>
        <v>109.56876683109672</v>
      </c>
      <c r="AW255" s="98">
        <f t="shared" si="1495"/>
        <v>109.28166778712971</v>
      </c>
      <c r="AX255" s="98">
        <f t="shared" si="1495"/>
        <v>108.99533760547827</v>
      </c>
      <c r="AY255" s="98">
        <f t="shared" si="1495"/>
        <v>108.70946201330482</v>
      </c>
      <c r="AZ255" s="98">
        <f t="shared" si="1495"/>
        <v>108.42360211048225</v>
      </c>
      <c r="BA255" s="98">
        <f t="shared" si="1495"/>
        <v>108.13013933109274</v>
      </c>
      <c r="BB255" s="98">
        <f t="shared" si="1495"/>
        <v>107.84832252104188</v>
      </c>
      <c r="BC255" s="98">
        <f t="shared" si="1495"/>
        <v>107.55642238249519</v>
      </c>
      <c r="BD255" s="98">
        <f t="shared" si="1495"/>
        <v>107.24841355474484</v>
      </c>
      <c r="BE255" s="98">
        <f t="shared" si="1495"/>
        <v>106.9525177982548</v>
      </c>
      <c r="BF255" s="98"/>
      <c r="BG255" s="98"/>
      <c r="BH255" s="98"/>
      <c r="BI255" s="98"/>
      <c r="BJ255" s="98"/>
      <c r="BK255" s="98"/>
      <c r="BL255" s="98"/>
      <c r="BM255" s="98"/>
      <c r="BN255" s="98"/>
      <c r="BO255" s="98"/>
      <c r="BP255" s="98"/>
      <c r="BQ255" s="98"/>
      <c r="BR255" s="98"/>
      <c r="BS255" s="98"/>
      <c r="BT255" s="98"/>
      <c r="BU255" s="98"/>
      <c r="BV255" s="98"/>
      <c r="BW255" s="98"/>
      <c r="BX255" s="98"/>
      <c r="BY255" s="98"/>
      <c r="BZ255" s="98"/>
      <c r="CA255" s="98"/>
      <c r="CB255" s="98"/>
      <c r="CC255" s="101"/>
      <c r="CD255" s="101"/>
      <c r="CE255" s="101"/>
      <c r="CF255" s="101"/>
      <c r="CG255" s="101"/>
      <c r="CH255" s="106" t="e">
        <f>SQRT(1 + 1 + 2* COS(CJ255-CK255))</f>
        <v>#REF!</v>
      </c>
      <c r="CI255" s="107" t="e">
        <f>ATAN2(1+COS(CK255),SIN(CK255))</f>
        <v>#REF!</v>
      </c>
      <c r="CJ255" s="92" t="e">
        <f>RADIANS(#REF!)</f>
        <v>#REF!</v>
      </c>
      <c r="CK255" s="92" t="e">
        <f>RADIANS(#REF!)</f>
        <v>#REF!</v>
      </c>
      <c r="CL255" s="92"/>
      <c r="CM255" s="92"/>
      <c r="CN255" s="92"/>
      <c r="CO255" s="92"/>
      <c r="CP255" s="92"/>
      <c r="CQ255" s="92"/>
      <c r="CR255" s="92"/>
      <c r="CS255" s="92"/>
      <c r="CT255" s="92"/>
      <c r="CU255" s="92"/>
      <c r="CV255" s="92"/>
      <c r="CW255" s="92"/>
      <c r="CX255" s="92"/>
      <c r="CY255" s="92"/>
      <c r="CZ255" s="92"/>
      <c r="DA255" s="92"/>
      <c r="DB255" s="92"/>
      <c r="DC255" s="92"/>
      <c r="DD255" s="92"/>
      <c r="DE255" s="92"/>
      <c r="DF255" s="92"/>
      <c r="DG255" s="92"/>
      <c r="DH255" s="92"/>
      <c r="DI255" s="92"/>
      <c r="DJ255" s="92"/>
      <c r="DK255" s="92"/>
      <c r="DL255" s="92"/>
      <c r="DM255" s="92"/>
      <c r="DN255" s="92"/>
      <c r="DO255" s="92"/>
      <c r="DP255" s="92"/>
      <c r="DQ255" s="92"/>
      <c r="DR255" s="92"/>
      <c r="DS255" s="92"/>
      <c r="DT255" s="92"/>
      <c r="DU255" s="92"/>
      <c r="DV255" s="92"/>
      <c r="DW255" s="92"/>
      <c r="DX255" s="92"/>
      <c r="DY255" s="92"/>
      <c r="DZ255" s="92"/>
      <c r="EA255" s="92"/>
      <c r="EB255" s="92"/>
      <c r="EC255" s="92"/>
      <c r="ED255" s="92"/>
      <c r="EE255" s="92"/>
      <c r="EF255" s="92"/>
      <c r="EG255" s="92"/>
      <c r="EH255" s="92"/>
      <c r="EI255" s="92"/>
      <c r="EJ255" s="92"/>
      <c r="EK255" s="92"/>
      <c r="EL255" s="92"/>
      <c r="EM255" s="92"/>
      <c r="EN255" s="92"/>
      <c r="EO255" s="92"/>
      <c r="EP255" s="92"/>
      <c r="EU255" s="94"/>
      <c r="EV255" s="94"/>
      <c r="EW255" s="94"/>
      <c r="EX255" s="102">
        <v>26</v>
      </c>
      <c r="EY255" s="99">
        <f t="shared" ref="EY255:GZ255" si="1496">20*LOG10(EY164)</f>
        <v>105.31435178669258</v>
      </c>
      <c r="EZ255" s="99">
        <f t="shared" si="1496"/>
        <v>110.32810521237742</v>
      </c>
      <c r="FA255" s="99">
        <f t="shared" si="1496"/>
        <v>106.87423330570903</v>
      </c>
      <c r="FB255" s="99">
        <f t="shared" si="1496"/>
        <v>109.91002301365812</v>
      </c>
      <c r="FC255" s="99">
        <f t="shared" si="1496"/>
        <v>107.65457614059875</v>
      </c>
      <c r="FD255" s="99">
        <f t="shared" si="1496"/>
        <v>111.42177891482631</v>
      </c>
      <c r="FE255" s="99">
        <f t="shared" si="1496"/>
        <v>112.18022169929412</v>
      </c>
      <c r="FF255" s="99">
        <f t="shared" si="1496"/>
        <v>110.74463441597628</v>
      </c>
      <c r="FG255" s="99">
        <f t="shared" si="1496"/>
        <v>110.20125170163836</v>
      </c>
      <c r="FH255" s="99">
        <f t="shared" si="1496"/>
        <v>111.48740249273413</v>
      </c>
      <c r="FI255" s="99">
        <f t="shared" si="1496"/>
        <v>112.74705536041631</v>
      </c>
      <c r="FJ255" s="99">
        <f t="shared" si="1496"/>
        <v>113.16905829292283</v>
      </c>
      <c r="FK255" s="99">
        <f t="shared" si="1496"/>
        <v>113.03044317379376</v>
      </c>
      <c r="FL255" s="99">
        <f t="shared" si="1496"/>
        <v>112.49977920411078</v>
      </c>
      <c r="FM255" s="99">
        <f t="shared" si="1496"/>
        <v>111.794211081924</v>
      </c>
      <c r="FN255" s="99">
        <f t="shared" si="1496"/>
        <v>110.97539188836717</v>
      </c>
      <c r="FO255" s="99">
        <f t="shared" si="1496"/>
        <v>110.06885934132404</v>
      </c>
      <c r="FP255" s="99">
        <f t="shared" si="1496"/>
        <v>109.40884069432961</v>
      </c>
      <c r="FQ255" s="99">
        <f t="shared" si="1496"/>
        <v>109.40884069432961</v>
      </c>
      <c r="FR255" s="99">
        <f t="shared" si="1496"/>
        <v>108.72087090276233</v>
      </c>
      <c r="FS255" s="99">
        <f t="shared" si="1496"/>
        <v>108.6154312561149</v>
      </c>
      <c r="FT255" s="99">
        <f t="shared" si="1496"/>
        <v>108.63757705843619</v>
      </c>
      <c r="FU255" s="99">
        <f t="shared" si="1496"/>
        <v>108.74711909924508</v>
      </c>
      <c r="FV255" s="99">
        <f t="shared" si="1496"/>
        <v>108.90668844891283</v>
      </c>
      <c r="FW255" s="99">
        <f t="shared" si="1496"/>
        <v>109.08713923384866</v>
      </c>
      <c r="FX255" s="99">
        <f t="shared" si="1496"/>
        <v>109.26831754394647</v>
      </c>
      <c r="FY255" s="99">
        <f t="shared" si="1496"/>
        <v>109.44161424669556</v>
      </c>
      <c r="FZ255" s="99">
        <f t="shared" si="1496"/>
        <v>109.59353924878619</v>
      </c>
      <c r="GA255" s="99">
        <f t="shared" si="1496"/>
        <v>109.72271904741866</v>
      </c>
      <c r="GB255" s="99">
        <f t="shared" si="1496"/>
        <v>109.82801142110617</v>
      </c>
      <c r="GC255" s="99">
        <f t="shared" si="1496"/>
        <v>109.92287797262821</v>
      </c>
      <c r="GD255" s="99">
        <f t="shared" si="1496"/>
        <v>109.98078922174251</v>
      </c>
      <c r="GE255" s="99">
        <f t="shared" si="1496"/>
        <v>110.01770599743908</v>
      </c>
      <c r="GF255" s="99">
        <f t="shared" si="1496"/>
        <v>110.0353468742062</v>
      </c>
      <c r="GG255" s="99">
        <f t="shared" si="1496"/>
        <v>110.03547057943061</v>
      </c>
      <c r="GH255" s="99">
        <f t="shared" si="1496"/>
        <v>110.01979164404653</v>
      </c>
      <c r="GI255" s="99">
        <f t="shared" si="1496"/>
        <v>110.75570409507532</v>
      </c>
      <c r="GJ255" s="99">
        <f t="shared" si="1496"/>
        <v>110.82187638787508</v>
      </c>
      <c r="GK255" s="99">
        <f t="shared" si="1496"/>
        <v>110.70735504653774</v>
      </c>
      <c r="GL255" s="99">
        <f t="shared" si="1496"/>
        <v>110.51326182444791</v>
      </c>
      <c r="GM255" s="99">
        <f t="shared" si="1496"/>
        <v>110.27201063934783</v>
      </c>
      <c r="GN255" s="99">
        <f t="shared" si="1496"/>
        <v>109.96702117723451</v>
      </c>
      <c r="GO255" s="99">
        <f t="shared" si="1496"/>
        <v>109.61593974165001</v>
      </c>
      <c r="GP255" s="99">
        <f t="shared" si="1496"/>
        <v>109.25813437933539</v>
      </c>
      <c r="GQ255" s="99">
        <f t="shared" si="1496"/>
        <v>108.86412210695948</v>
      </c>
      <c r="GR255" s="99">
        <f t="shared" si="1496"/>
        <v>108.45352313609494</v>
      </c>
      <c r="GS255" s="99">
        <f t="shared" si="1496"/>
        <v>108.04205525249559</v>
      </c>
      <c r="GT255" s="99">
        <f t="shared" si="1496"/>
        <v>107.57525215332959</v>
      </c>
      <c r="GU255" s="99">
        <f t="shared" si="1496"/>
        <v>107.09962238879871</v>
      </c>
      <c r="GV255" s="99">
        <f t="shared" si="1496"/>
        <v>106.62166465868994</v>
      </c>
      <c r="GW255" s="99">
        <f t="shared" si="1496"/>
        <v>106.1012446869986</v>
      </c>
      <c r="GX255" s="99">
        <f t="shared" si="1496"/>
        <v>105.54277284436952</v>
      </c>
      <c r="GY255" s="99">
        <f t="shared" si="1496"/>
        <v>104.9724495154403</v>
      </c>
      <c r="GZ255" s="99">
        <f t="shared" si="1496"/>
        <v>104.36424168386162</v>
      </c>
      <c r="HA255" s="99"/>
      <c r="HB255" s="99"/>
      <c r="HC255" s="99"/>
      <c r="HD255" s="99"/>
      <c r="HE255" s="99"/>
      <c r="HF255" s="99"/>
      <c r="HG255" s="99"/>
      <c r="HH255" s="99"/>
      <c r="HI255" s="99"/>
      <c r="HJ255" s="99"/>
      <c r="HK255" s="99"/>
      <c r="HL255" s="99"/>
      <c r="HM255" s="99"/>
      <c r="HN255" s="99"/>
      <c r="HO255" s="99"/>
      <c r="HP255" s="99"/>
      <c r="HQ255" s="99"/>
      <c r="HR255" s="99"/>
      <c r="HS255" s="99"/>
      <c r="HT255" s="99"/>
      <c r="HU255" s="99"/>
      <c r="HV255" s="99"/>
      <c r="HW255" s="99"/>
      <c r="HX255" s="99"/>
      <c r="HY255" s="99"/>
      <c r="HZ255" s="102"/>
      <c r="IA255" s="102"/>
      <c r="IB255" s="102"/>
      <c r="IC255" s="102"/>
      <c r="ID255" s="102"/>
      <c r="IE255" s="108"/>
      <c r="IF255" s="109"/>
      <c r="IG255" s="94"/>
      <c r="IH255" s="94"/>
      <c r="II255" s="94"/>
      <c r="IJ255" s="94"/>
      <c r="IK255" s="94"/>
      <c r="IL255" s="94"/>
      <c r="IM255" s="94"/>
      <c r="IN255" s="94"/>
      <c r="IO255" s="94"/>
      <c r="IP255" s="94"/>
      <c r="IQ255" s="94"/>
      <c r="IR255" s="94"/>
      <c r="IS255" s="94"/>
      <c r="IT255" s="94"/>
      <c r="IU255" s="94"/>
      <c r="IV255" s="94"/>
      <c r="IW255" s="94"/>
      <c r="IX255" s="94"/>
      <c r="IY255" s="94"/>
      <c r="IZ255" s="94"/>
      <c r="JA255" s="94"/>
      <c r="JB255" s="94"/>
      <c r="JC255" s="94"/>
      <c r="JD255" s="94"/>
      <c r="JE255" s="94"/>
      <c r="JF255" s="94"/>
      <c r="JG255" s="94"/>
      <c r="JH255" s="94"/>
      <c r="JI255" s="94"/>
      <c r="JJ255" s="94"/>
      <c r="JK255" s="94"/>
      <c r="JL255" s="94"/>
      <c r="JM255" s="94"/>
      <c r="JN255" s="94"/>
      <c r="JO255" s="94"/>
      <c r="JP255" s="94"/>
      <c r="JQ255" s="94"/>
      <c r="JR255" s="94"/>
      <c r="JS255" s="94"/>
      <c r="JT255" s="94"/>
      <c r="JU255" s="94"/>
      <c r="JV255" s="94"/>
      <c r="JW255" s="94"/>
      <c r="JX255" s="94"/>
      <c r="JY255" s="94"/>
      <c r="JZ255" s="94"/>
      <c r="KA255" s="94"/>
      <c r="KH255" s="103">
        <v>26</v>
      </c>
      <c r="KI255" s="100">
        <f t="shared" ref="KI255:MJ255" si="1497">20*LOG10(KI164)</f>
        <v>101.34280031409305</v>
      </c>
      <c r="KJ255" s="100">
        <f t="shared" si="1497"/>
        <v>103.46996380996538</v>
      </c>
      <c r="KK255" s="100">
        <f t="shared" si="1497"/>
        <v>108.17247751528852</v>
      </c>
      <c r="KL255" s="100">
        <f t="shared" si="1497"/>
        <v>107.07082603583626</v>
      </c>
      <c r="KM255" s="100">
        <f t="shared" si="1497"/>
        <v>103.36919372228161</v>
      </c>
      <c r="KN255" s="100">
        <f t="shared" si="1497"/>
        <v>104.39858453895347</v>
      </c>
      <c r="KO255" s="100">
        <f t="shared" si="1497"/>
        <v>105.95807235026042</v>
      </c>
      <c r="KP255" s="100">
        <f t="shared" si="1497"/>
        <v>106.14209367785848</v>
      </c>
      <c r="KQ255" s="100">
        <f t="shared" si="1497"/>
        <v>106.49788682393338</v>
      </c>
      <c r="KR255" s="100">
        <f t="shared" si="1497"/>
        <v>108.623064533045</v>
      </c>
      <c r="KS255" s="100">
        <f t="shared" si="1497"/>
        <v>107.92457016652504</v>
      </c>
      <c r="KT255" s="100">
        <f t="shared" si="1497"/>
        <v>107.07519002161376</v>
      </c>
      <c r="KU255" s="100">
        <f t="shared" si="1497"/>
        <v>108.02179545761574</v>
      </c>
      <c r="KV255" s="100">
        <f t="shared" si="1497"/>
        <v>108.85922709659425</v>
      </c>
      <c r="KW255" s="100">
        <f t="shared" si="1497"/>
        <v>108.56602839733979</v>
      </c>
      <c r="KX255" s="100">
        <f t="shared" si="1497"/>
        <v>107.7668991950392</v>
      </c>
      <c r="KY255" s="100">
        <f t="shared" si="1497"/>
        <v>106.75583719395175</v>
      </c>
      <c r="KZ255" s="100">
        <f t="shared" si="1497"/>
        <v>105.94753762902828</v>
      </c>
      <c r="LA255" s="100">
        <f t="shared" si="1497"/>
        <v>105.94753762902828</v>
      </c>
      <c r="LB255" s="100">
        <f t="shared" si="1497"/>
        <v>106.3740473027441</v>
      </c>
      <c r="LC255" s="100">
        <f t="shared" si="1497"/>
        <v>106.88640415096062</v>
      </c>
      <c r="LD255" s="100">
        <f t="shared" si="1497"/>
        <v>107.32310694684337</v>
      </c>
      <c r="LE255" s="100">
        <f t="shared" si="1497"/>
        <v>107.61100988432928</v>
      </c>
      <c r="LF255" s="100">
        <f t="shared" si="1497"/>
        <v>107.73690638267693</v>
      </c>
      <c r="LG255" s="100">
        <f t="shared" si="1497"/>
        <v>107.71126647195636</v>
      </c>
      <c r="LH255" s="100">
        <f t="shared" si="1497"/>
        <v>107.55223675808676</v>
      </c>
      <c r="LI255" s="100">
        <f t="shared" si="1497"/>
        <v>107.28687506149926</v>
      </c>
      <c r="LJ255" s="100">
        <f t="shared" si="1497"/>
        <v>106.90278232209904</v>
      </c>
      <c r="LK255" s="100">
        <f t="shared" si="1497"/>
        <v>106.4460110889285</v>
      </c>
      <c r="LL255" s="100">
        <f t="shared" si="1497"/>
        <v>105.93706560073569</v>
      </c>
      <c r="LM255" s="100">
        <f t="shared" si="1497"/>
        <v>105.41269638741144</v>
      </c>
      <c r="LN255" s="100">
        <f t="shared" si="1497"/>
        <v>104.86792356261076</v>
      </c>
      <c r="LO255" s="100">
        <f t="shared" si="1497"/>
        <v>104.33682455469919</v>
      </c>
      <c r="LP255" s="100">
        <f t="shared" si="1497"/>
        <v>103.8420903970826</v>
      </c>
      <c r="LQ255" s="100">
        <f t="shared" si="1497"/>
        <v>103.40434695822124</v>
      </c>
      <c r="LR255" s="100">
        <f t="shared" si="1497"/>
        <v>103.03982184916416</v>
      </c>
      <c r="LS255" s="100">
        <f t="shared" si="1497"/>
        <v>103.57690389611429</v>
      </c>
      <c r="LT255" s="100">
        <f t="shared" si="1497"/>
        <v>105.48798836544373</v>
      </c>
      <c r="LU255" s="100">
        <f t="shared" si="1497"/>
        <v>106.25415639497062</v>
      </c>
      <c r="LV255" s="100">
        <f t="shared" si="1497"/>
        <v>106.69666564935433</v>
      </c>
      <c r="LW255" s="100">
        <f t="shared" si="1497"/>
        <v>106.7803959769836</v>
      </c>
      <c r="LX255" s="100">
        <f t="shared" si="1497"/>
        <v>106.68142768029286</v>
      </c>
      <c r="LY255" s="100">
        <f t="shared" si="1497"/>
        <v>106.39964191718337</v>
      </c>
      <c r="LZ255" s="100">
        <f t="shared" si="1497"/>
        <v>105.93734912828354</v>
      </c>
      <c r="MA255" s="100">
        <f t="shared" si="1497"/>
        <v>105.56279447690342</v>
      </c>
      <c r="MB255" s="100">
        <f t="shared" si="1497"/>
        <v>105.18273848330701</v>
      </c>
      <c r="MC255" s="100">
        <f t="shared" si="1497"/>
        <v>104.79418758411632</v>
      </c>
      <c r="MD255" s="100">
        <f t="shared" si="1497"/>
        <v>104.47057813775517</v>
      </c>
      <c r="ME255" s="100">
        <f t="shared" si="1497"/>
        <v>104.13635557281658</v>
      </c>
      <c r="MF255" s="100">
        <f t="shared" si="1497"/>
        <v>103.71222397791782</v>
      </c>
      <c r="MG255" s="100">
        <f t="shared" si="1497"/>
        <v>103.20372884628139</v>
      </c>
      <c r="MH255" s="100">
        <f t="shared" si="1497"/>
        <v>102.61352727860807</v>
      </c>
      <c r="MI255" s="100">
        <f t="shared" si="1497"/>
        <v>101.8540254121377</v>
      </c>
      <c r="MJ255" s="100">
        <f t="shared" si="1497"/>
        <v>101.22594567930817</v>
      </c>
      <c r="MK255" s="100"/>
      <c r="ML255" s="100"/>
      <c r="MM255" s="100"/>
      <c r="MN255" s="100"/>
      <c r="MO255" s="100"/>
      <c r="MP255" s="100"/>
      <c r="MQ255" s="100"/>
      <c r="MR255" s="100"/>
      <c r="MS255" s="100"/>
      <c r="MT255" s="100"/>
      <c r="MU255" s="100"/>
      <c r="MV255" s="100"/>
      <c r="MW255" s="100"/>
      <c r="MX255" s="100"/>
      <c r="MY255" s="100"/>
      <c r="MZ255" s="100"/>
      <c r="NA255" s="100"/>
      <c r="NB255" s="100"/>
      <c r="NC255" s="100"/>
      <c r="ND255" s="100"/>
      <c r="NE255" s="100"/>
      <c r="NF255" s="100"/>
      <c r="NG255" s="100"/>
      <c r="NH255" s="100"/>
      <c r="NI255" s="100"/>
      <c r="NJ255" s="103"/>
      <c r="NK255" s="103"/>
      <c r="NL255" s="103"/>
      <c r="NM255" s="103"/>
      <c r="NN255" s="103"/>
      <c r="NO255" s="110"/>
      <c r="NP255" s="111"/>
    </row>
    <row r="256" spans="1:382" x14ac:dyDescent="0.2">
      <c r="A256" s="92"/>
      <c r="B256" s="92"/>
      <c r="C256" s="101">
        <v>27</v>
      </c>
      <c r="D256" s="98">
        <f t="shared" ref="D256:BE256" si="1498">20*LOG10(D165)</f>
        <v>112.30151335048249</v>
      </c>
      <c r="E256" s="98">
        <f t="shared" si="1498"/>
        <v>110.92142374850789</v>
      </c>
      <c r="F256" s="98">
        <f t="shared" si="1498"/>
        <v>107.96019000933552</v>
      </c>
      <c r="G256" s="98">
        <f t="shared" si="1498"/>
        <v>112.96766893863455</v>
      </c>
      <c r="H256" s="98">
        <f t="shared" si="1498"/>
        <v>115.81747996728808</v>
      </c>
      <c r="I256" s="98">
        <f t="shared" si="1498"/>
        <v>116.1277389375749</v>
      </c>
      <c r="J256" s="98">
        <f t="shared" si="1498"/>
        <v>115.25570389971072</v>
      </c>
      <c r="K256" s="98">
        <f t="shared" si="1498"/>
        <v>114.10531972882407</v>
      </c>
      <c r="L256" s="98">
        <f t="shared" si="1498"/>
        <v>113.10371785512149</v>
      </c>
      <c r="M256" s="98">
        <f t="shared" si="1498"/>
        <v>112.78688931231346</v>
      </c>
      <c r="N256" s="98">
        <f t="shared" si="1498"/>
        <v>113.04685696591471</v>
      </c>
      <c r="O256" s="98">
        <f t="shared" si="1498"/>
        <v>113.53122586966735</v>
      </c>
      <c r="P256" s="98">
        <f t="shared" si="1498"/>
        <v>114.00201312964414</v>
      </c>
      <c r="Q256" s="98">
        <f t="shared" si="1498"/>
        <v>114.36957619609564</v>
      </c>
      <c r="R256" s="98">
        <f t="shared" si="1498"/>
        <v>114.6192468978237</v>
      </c>
      <c r="S256" s="98">
        <f t="shared" si="1498"/>
        <v>114.76307844216529</v>
      </c>
      <c r="T256" s="98">
        <f t="shared" si="1498"/>
        <v>114.8195498852906</v>
      </c>
      <c r="U256" s="98">
        <f t="shared" si="1498"/>
        <v>114.81111588926539</v>
      </c>
      <c r="V256" s="98">
        <f t="shared" si="1498"/>
        <v>114.81111588926539</v>
      </c>
      <c r="W256" s="98">
        <f t="shared" si="1498"/>
        <v>114.72636587761551</v>
      </c>
      <c r="X256" s="98">
        <f t="shared" si="1498"/>
        <v>114.63704007638719</v>
      </c>
      <c r="Y256" s="98">
        <f t="shared" si="1498"/>
        <v>114.52426297709033</v>
      </c>
      <c r="Z256" s="98">
        <f t="shared" si="1498"/>
        <v>114.39266171721493</v>
      </c>
      <c r="AA256" s="98">
        <f t="shared" si="1498"/>
        <v>114.24603454293789</v>
      </c>
      <c r="AB256" s="98">
        <f t="shared" si="1498"/>
        <v>114.08749953683314</v>
      </c>
      <c r="AC256" s="98">
        <f t="shared" si="1498"/>
        <v>113.9196183988166</v>
      </c>
      <c r="AD256" s="98">
        <f t="shared" si="1498"/>
        <v>113.7444979596895</v>
      </c>
      <c r="AE256" s="98">
        <f t="shared" si="1498"/>
        <v>113.56387284466814</v>
      </c>
      <c r="AF256" s="98">
        <f t="shared" si="1498"/>
        <v>113.37917259657647</v>
      </c>
      <c r="AG256" s="98">
        <f t="shared" si="1498"/>
        <v>113.19157616031653</v>
      </c>
      <c r="AH256" s="98">
        <f t="shared" si="1498"/>
        <v>113.00205615672635</v>
      </c>
      <c r="AI256" s="98">
        <f t="shared" si="1498"/>
        <v>112.81141492955875</v>
      </c>
      <c r="AJ256" s="98">
        <f t="shared" si="1498"/>
        <v>112.62031396597101</v>
      </c>
      <c r="AK256" s="98">
        <f t="shared" si="1498"/>
        <v>112.42929797354863</v>
      </c>
      <c r="AL256" s="98">
        <f t="shared" si="1498"/>
        <v>112.23881463982364</v>
      </c>
      <c r="AM256" s="98">
        <f t="shared" si="1498"/>
        <v>112.04923089442465</v>
      </c>
      <c r="AN256" s="98">
        <f t="shared" si="1498"/>
        <v>111.96986660153428</v>
      </c>
      <c r="AO256" s="98">
        <f t="shared" si="1498"/>
        <v>111.52441695692174</v>
      </c>
      <c r="AP256" s="98">
        <f t="shared" si="1498"/>
        <v>111.2856880853211</v>
      </c>
      <c r="AQ256" s="98">
        <f t="shared" si="1498"/>
        <v>111.02970643757078</v>
      </c>
      <c r="AR256" s="98">
        <f t="shared" si="1498"/>
        <v>110.76801391237318</v>
      </c>
      <c r="AS256" s="98">
        <f t="shared" si="1498"/>
        <v>110.50201264717722</v>
      </c>
      <c r="AT256" s="98">
        <f t="shared" si="1498"/>
        <v>110.23256067814657</v>
      </c>
      <c r="AU256" s="98">
        <f t="shared" si="1498"/>
        <v>109.96009918853105</v>
      </c>
      <c r="AV256" s="98">
        <f t="shared" si="1498"/>
        <v>109.69387227145786</v>
      </c>
      <c r="AW256" s="98">
        <f t="shared" si="1498"/>
        <v>109.4143598168297</v>
      </c>
      <c r="AX256" s="98">
        <f t="shared" si="1498"/>
        <v>109.13153080427335</v>
      </c>
      <c r="AY256" s="98">
        <f t="shared" si="1498"/>
        <v>108.84517201214575</v>
      </c>
      <c r="AZ256" s="98">
        <f t="shared" si="1498"/>
        <v>108.5550550899268</v>
      </c>
      <c r="BA256" s="98">
        <f t="shared" si="1498"/>
        <v>108.25405129693235</v>
      </c>
      <c r="BB256" s="98">
        <f t="shared" si="1498"/>
        <v>107.96142297926755</v>
      </c>
      <c r="BC256" s="98">
        <f t="shared" si="1498"/>
        <v>107.65597415473211</v>
      </c>
      <c r="BD256" s="98">
        <f t="shared" si="1498"/>
        <v>107.32619599869267</v>
      </c>
      <c r="BE256" s="98">
        <f t="shared" si="1498"/>
        <v>107.01356206505559</v>
      </c>
      <c r="BF256" s="98"/>
      <c r="BG256" s="98"/>
      <c r="BH256" s="98"/>
      <c r="BI256" s="98"/>
      <c r="BJ256" s="98"/>
      <c r="BK256" s="98"/>
      <c r="BL256" s="98"/>
      <c r="BM256" s="98"/>
      <c r="BN256" s="98"/>
      <c r="BO256" s="98"/>
      <c r="BP256" s="98"/>
      <c r="BQ256" s="98"/>
      <c r="BR256" s="98"/>
      <c r="BS256" s="98"/>
      <c r="BT256" s="98"/>
      <c r="BU256" s="98"/>
      <c r="BV256" s="98"/>
      <c r="BW256" s="98"/>
      <c r="BX256" s="98"/>
      <c r="BY256" s="98"/>
      <c r="BZ256" s="98"/>
      <c r="CA256" s="98"/>
      <c r="CB256" s="98"/>
      <c r="CC256" s="101"/>
      <c r="CD256" s="101"/>
      <c r="CE256" s="101"/>
      <c r="CF256" s="101"/>
      <c r="CG256" s="101"/>
      <c r="CH256" s="101"/>
      <c r="CI256" s="101"/>
      <c r="CJ256" s="101"/>
      <c r="CK256" s="92"/>
      <c r="CL256" s="92"/>
      <c r="CM256" s="92"/>
      <c r="CN256" s="92"/>
      <c r="CO256" s="92"/>
      <c r="CP256" s="92"/>
      <c r="CQ256" s="92"/>
      <c r="CR256" s="92"/>
      <c r="CS256" s="92"/>
      <c r="CT256" s="92"/>
      <c r="CU256" s="92"/>
      <c r="CV256" s="92"/>
      <c r="CW256" s="92"/>
      <c r="CX256" s="92"/>
      <c r="CY256" s="92"/>
      <c r="CZ256" s="92"/>
      <c r="DA256" s="92"/>
      <c r="DB256" s="92"/>
      <c r="DC256" s="92"/>
      <c r="DD256" s="92"/>
      <c r="DE256" s="92"/>
      <c r="DF256" s="92"/>
      <c r="DG256" s="92"/>
      <c r="DH256" s="92"/>
      <c r="DI256" s="92"/>
      <c r="DJ256" s="92"/>
      <c r="DK256" s="92"/>
      <c r="DL256" s="92"/>
      <c r="DM256" s="92"/>
      <c r="DN256" s="92"/>
      <c r="DO256" s="92"/>
      <c r="DP256" s="92"/>
      <c r="DQ256" s="92"/>
      <c r="DR256" s="92"/>
      <c r="DS256" s="92"/>
      <c r="DT256" s="92"/>
      <c r="DU256" s="92"/>
      <c r="DV256" s="92"/>
      <c r="DW256" s="92"/>
      <c r="DX256" s="92"/>
      <c r="DY256" s="92"/>
      <c r="DZ256" s="92"/>
      <c r="EA256" s="92"/>
      <c r="EB256" s="92"/>
      <c r="EC256" s="92"/>
      <c r="ED256" s="92"/>
      <c r="EE256" s="92"/>
      <c r="EF256" s="92"/>
      <c r="EG256" s="92"/>
      <c r="EH256" s="92"/>
      <c r="EI256" s="92"/>
      <c r="EJ256" s="92"/>
      <c r="EK256" s="92"/>
      <c r="EL256" s="92"/>
      <c r="EM256" s="92"/>
      <c r="EN256" s="92"/>
      <c r="EO256" s="92"/>
      <c r="EP256" s="92"/>
      <c r="EU256" s="94"/>
      <c r="EV256" s="94"/>
      <c r="EW256" s="94"/>
      <c r="EX256" s="102">
        <v>27</v>
      </c>
      <c r="EY256" s="99">
        <f t="shared" ref="EY256:GZ256" si="1499">20*LOG10(EY165)</f>
        <v>106.48341968524119</v>
      </c>
      <c r="EZ256" s="99">
        <f t="shared" si="1499"/>
        <v>111.10786312407225</v>
      </c>
      <c r="FA256" s="99">
        <f t="shared" si="1499"/>
        <v>107.63426246304905</v>
      </c>
      <c r="FB256" s="99">
        <f t="shared" si="1499"/>
        <v>110.2414750559353</v>
      </c>
      <c r="FC256" s="99">
        <f t="shared" si="1499"/>
        <v>107.91826198612155</v>
      </c>
      <c r="FD256" s="99">
        <f t="shared" si="1499"/>
        <v>111.4930639685449</v>
      </c>
      <c r="FE256" s="99">
        <f t="shared" si="1499"/>
        <v>112.00880571537652</v>
      </c>
      <c r="FF256" s="99">
        <f t="shared" si="1499"/>
        <v>110.43148092578194</v>
      </c>
      <c r="FG256" s="99">
        <f t="shared" si="1499"/>
        <v>109.85492525133914</v>
      </c>
      <c r="FH256" s="99">
        <f t="shared" si="1499"/>
        <v>111.18196308178923</v>
      </c>
      <c r="FI256" s="99">
        <f t="shared" si="1499"/>
        <v>112.49427917181167</v>
      </c>
      <c r="FJ256" s="99">
        <f t="shared" si="1499"/>
        <v>112.97520227941851</v>
      </c>
      <c r="FK256" s="99">
        <f t="shared" si="1499"/>
        <v>112.90521833668225</v>
      </c>
      <c r="FL256" s="99">
        <f t="shared" si="1499"/>
        <v>112.44680485688909</v>
      </c>
      <c r="FM256" s="99">
        <f t="shared" si="1499"/>
        <v>111.81205532401258</v>
      </c>
      <c r="FN256" s="99">
        <f t="shared" si="1499"/>
        <v>111.05618797602203</v>
      </c>
      <c r="FO256" s="99">
        <f t="shared" si="1499"/>
        <v>110.20564636228067</v>
      </c>
      <c r="FP256" s="99">
        <f t="shared" si="1499"/>
        <v>109.57822483592253</v>
      </c>
      <c r="FQ256" s="99">
        <f t="shared" si="1499"/>
        <v>109.57822483592253</v>
      </c>
      <c r="FR256" s="99">
        <f t="shared" si="1499"/>
        <v>108.93137452121911</v>
      </c>
      <c r="FS256" s="99">
        <f t="shared" si="1499"/>
        <v>108.83400670793563</v>
      </c>
      <c r="FT256" s="99">
        <f t="shared" si="1499"/>
        <v>108.85745860255994</v>
      </c>
      <c r="FU256" s="99">
        <f t="shared" si="1499"/>
        <v>108.96295932383715</v>
      </c>
      <c r="FV256" s="99">
        <f t="shared" si="1499"/>
        <v>109.11436649429257</v>
      </c>
      <c r="FW256" s="99">
        <f t="shared" si="1499"/>
        <v>109.28352763777703</v>
      </c>
      <c r="FX256" s="99">
        <f t="shared" si="1499"/>
        <v>109.45108364601133</v>
      </c>
      <c r="FY256" s="99">
        <f t="shared" si="1499"/>
        <v>109.60882414496632</v>
      </c>
      <c r="FZ256" s="99">
        <f t="shared" si="1499"/>
        <v>109.74422458484332</v>
      </c>
      <c r="GA256" s="99">
        <f t="shared" si="1499"/>
        <v>109.85618030100059</v>
      </c>
      <c r="GB256" s="99">
        <f t="shared" si="1499"/>
        <v>109.94391032646962</v>
      </c>
      <c r="GC256" s="99">
        <f t="shared" si="1499"/>
        <v>110.0211323663718</v>
      </c>
      <c r="GD256" s="99">
        <f t="shared" si="1499"/>
        <v>110.06169867611047</v>
      </c>
      <c r="GE256" s="99">
        <f t="shared" si="1499"/>
        <v>110.08165511556739</v>
      </c>
      <c r="GF256" s="99">
        <f t="shared" si="1499"/>
        <v>110.08287155817037</v>
      </c>
      <c r="GG256" s="99">
        <f t="shared" si="1499"/>
        <v>110.06722323912696</v>
      </c>
      <c r="GH256" s="99">
        <f t="shared" si="1499"/>
        <v>110.03651169129745</v>
      </c>
      <c r="GI256" s="99">
        <f t="shared" si="1499"/>
        <v>110.67875765303856</v>
      </c>
      <c r="GJ256" s="99">
        <f t="shared" si="1499"/>
        <v>110.70051177123543</v>
      </c>
      <c r="GK256" s="99">
        <f t="shared" si="1499"/>
        <v>110.60879117017002</v>
      </c>
      <c r="GL256" s="99">
        <f t="shared" si="1499"/>
        <v>110.438608467989</v>
      </c>
      <c r="GM256" s="99">
        <f t="shared" si="1499"/>
        <v>110.23364808262137</v>
      </c>
      <c r="GN256" s="99">
        <f t="shared" si="1499"/>
        <v>109.97136485372292</v>
      </c>
      <c r="GO256" s="99">
        <f t="shared" si="1499"/>
        <v>109.66304531766077</v>
      </c>
      <c r="GP256" s="99">
        <f t="shared" si="1499"/>
        <v>109.34206195987827</v>
      </c>
      <c r="GQ256" s="99">
        <f t="shared" si="1499"/>
        <v>108.97400662979032</v>
      </c>
      <c r="GR256" s="99">
        <f t="shared" si="1499"/>
        <v>108.57489949503362</v>
      </c>
      <c r="GS256" s="99">
        <f t="shared" si="1499"/>
        <v>108.15906373872315</v>
      </c>
      <c r="GT256" s="99">
        <f t="shared" si="1499"/>
        <v>107.67340031844634</v>
      </c>
      <c r="GU256" s="99">
        <f t="shared" si="1499"/>
        <v>107.16562247869538</v>
      </c>
      <c r="GV256" s="99">
        <f t="shared" si="1499"/>
        <v>106.64588131840711</v>
      </c>
      <c r="GW256" s="99">
        <f t="shared" si="1499"/>
        <v>106.07754248708547</v>
      </c>
      <c r="GX256" s="99">
        <f t="shared" si="1499"/>
        <v>105.46977518115861</v>
      </c>
      <c r="GY256" s="99">
        <f t="shared" si="1499"/>
        <v>104.87001397805217</v>
      </c>
      <c r="GZ256" s="99">
        <f t="shared" si="1499"/>
        <v>104.22870453070587</v>
      </c>
      <c r="HA256" s="99"/>
      <c r="HB256" s="99"/>
      <c r="HC256" s="99"/>
      <c r="HD256" s="99"/>
      <c r="HE256" s="99"/>
      <c r="HF256" s="99"/>
      <c r="HG256" s="99"/>
      <c r="HH256" s="99"/>
      <c r="HI256" s="99"/>
      <c r="HJ256" s="99"/>
      <c r="HK256" s="99"/>
      <c r="HL256" s="99"/>
      <c r="HM256" s="99"/>
      <c r="HN256" s="99"/>
      <c r="HO256" s="99"/>
      <c r="HP256" s="99"/>
      <c r="HQ256" s="99"/>
      <c r="HR256" s="99"/>
      <c r="HS256" s="99"/>
      <c r="HT256" s="99"/>
      <c r="HU256" s="99"/>
      <c r="HV256" s="99"/>
      <c r="HW256" s="99"/>
      <c r="HX256" s="99"/>
      <c r="HY256" s="99"/>
      <c r="HZ256" s="102"/>
      <c r="IA256" s="102"/>
      <c r="IB256" s="102"/>
      <c r="IC256" s="102"/>
      <c r="ID256" s="102"/>
      <c r="IE256" s="102"/>
      <c r="IF256" s="102"/>
      <c r="IG256" s="102"/>
      <c r="IH256" s="94"/>
      <c r="II256" s="94"/>
      <c r="IJ256" s="94"/>
      <c r="IK256" s="94"/>
      <c r="IL256" s="94"/>
      <c r="IM256" s="94"/>
      <c r="IN256" s="94"/>
      <c r="IO256" s="94"/>
      <c r="IP256" s="94"/>
      <c r="IQ256" s="94"/>
      <c r="IR256" s="94"/>
      <c r="IS256" s="94"/>
      <c r="IT256" s="94"/>
      <c r="IU256" s="94"/>
      <c r="IV256" s="94"/>
      <c r="IW256" s="94"/>
      <c r="IX256" s="94"/>
      <c r="IY256" s="94"/>
      <c r="IZ256" s="94"/>
      <c r="JA256" s="94"/>
      <c r="JB256" s="94"/>
      <c r="JC256" s="94"/>
      <c r="JD256" s="94"/>
      <c r="JE256" s="94"/>
      <c r="JF256" s="94"/>
      <c r="JG256" s="94"/>
      <c r="JH256" s="94"/>
      <c r="JI256" s="94"/>
      <c r="JJ256" s="94"/>
      <c r="JK256" s="94"/>
      <c r="JL256" s="94"/>
      <c r="JM256" s="94"/>
      <c r="JN256" s="94"/>
      <c r="JO256" s="94"/>
      <c r="JP256" s="94"/>
      <c r="JQ256" s="94"/>
      <c r="JR256" s="94"/>
      <c r="JS256" s="94"/>
      <c r="JT256" s="94"/>
      <c r="JU256" s="94"/>
      <c r="JV256" s="94"/>
      <c r="JW256" s="94"/>
      <c r="JX256" s="94"/>
      <c r="JY256" s="94"/>
      <c r="JZ256" s="94"/>
      <c r="KA256" s="94"/>
      <c r="KH256" s="103">
        <v>27</v>
      </c>
      <c r="KI256" s="100">
        <f t="shared" ref="KI256:MJ256" si="1500">20*LOG10(KI165)</f>
        <v>103.26722298090935</v>
      </c>
      <c r="KJ256" s="100">
        <f t="shared" si="1500"/>
        <v>104.18155056651919</v>
      </c>
      <c r="KK256" s="100">
        <f t="shared" si="1500"/>
        <v>108.1815844798013</v>
      </c>
      <c r="KL256" s="100">
        <f t="shared" si="1500"/>
        <v>106.56126335684904</v>
      </c>
      <c r="KM256" s="100">
        <f t="shared" si="1500"/>
        <v>102.64947572522078</v>
      </c>
      <c r="KN256" s="100">
        <f t="shared" si="1500"/>
        <v>104.18548110906903</v>
      </c>
      <c r="KO256" s="100">
        <f t="shared" si="1500"/>
        <v>105.96858371963647</v>
      </c>
      <c r="KP256" s="100">
        <f t="shared" si="1500"/>
        <v>106.46814458308897</v>
      </c>
      <c r="KQ256" s="100">
        <f t="shared" si="1500"/>
        <v>106.82715131140651</v>
      </c>
      <c r="KR256" s="100">
        <f t="shared" si="1500"/>
        <v>108.78972906950659</v>
      </c>
      <c r="KS256" s="100">
        <f t="shared" si="1500"/>
        <v>107.91534615375929</v>
      </c>
      <c r="KT256" s="100">
        <f t="shared" si="1500"/>
        <v>106.94573316057911</v>
      </c>
      <c r="KU256" s="100">
        <f t="shared" si="1500"/>
        <v>107.83504945742879</v>
      </c>
      <c r="KV256" s="100">
        <f t="shared" si="1500"/>
        <v>108.67134220473888</v>
      </c>
      <c r="KW256" s="100">
        <f t="shared" si="1500"/>
        <v>108.42312551803613</v>
      </c>
      <c r="KX256" s="100">
        <f t="shared" si="1500"/>
        <v>107.70544944762962</v>
      </c>
      <c r="KY256" s="100">
        <f t="shared" si="1500"/>
        <v>106.77138666365249</v>
      </c>
      <c r="KZ256" s="100">
        <f t="shared" si="1500"/>
        <v>106.02800575399911</v>
      </c>
      <c r="LA256" s="100">
        <f t="shared" si="1500"/>
        <v>106.02800575399911</v>
      </c>
      <c r="LB256" s="100">
        <f t="shared" si="1500"/>
        <v>106.51439311370588</v>
      </c>
      <c r="LC256" s="100">
        <f t="shared" si="1500"/>
        <v>107.03067659073508</v>
      </c>
      <c r="LD256" s="100">
        <f t="shared" si="1500"/>
        <v>107.45563171110645</v>
      </c>
      <c r="LE256" s="100">
        <f t="shared" si="1500"/>
        <v>107.71917631186072</v>
      </c>
      <c r="LF256" s="100">
        <f t="shared" si="1500"/>
        <v>107.81209575157715</v>
      </c>
      <c r="LG256" s="100">
        <f t="shared" si="1500"/>
        <v>107.74898120472791</v>
      </c>
      <c r="LH256" s="100">
        <f t="shared" si="1500"/>
        <v>107.55166375347525</v>
      </c>
      <c r="LI256" s="100">
        <f t="shared" si="1500"/>
        <v>107.2512542108869</v>
      </c>
      <c r="LJ256" s="100">
        <f t="shared" si="1500"/>
        <v>106.83505630030182</v>
      </c>
      <c r="LK256" s="100">
        <f t="shared" si="1500"/>
        <v>106.35160215107788</v>
      </c>
      <c r="LL256" s="100">
        <f t="shared" si="1500"/>
        <v>105.82216033268786</v>
      </c>
      <c r="LM256" s="100">
        <f t="shared" si="1500"/>
        <v>105.28387458058273</v>
      </c>
      <c r="LN256" s="100">
        <f t="shared" si="1500"/>
        <v>104.73135998316599</v>
      </c>
      <c r="LO256" s="100">
        <f t="shared" si="1500"/>
        <v>104.19820893297603</v>
      </c>
      <c r="LP256" s="100">
        <f t="shared" si="1500"/>
        <v>103.70644349856931</v>
      </c>
      <c r="LQ256" s="100">
        <f t="shared" si="1500"/>
        <v>103.27594730522353</v>
      </c>
      <c r="LR256" s="100">
        <f t="shared" si="1500"/>
        <v>102.92219749191779</v>
      </c>
      <c r="LS256" s="100">
        <f t="shared" si="1500"/>
        <v>103.61279179640897</v>
      </c>
      <c r="LT256" s="100">
        <f t="shared" si="1500"/>
        <v>105.59667512263111</v>
      </c>
      <c r="LU256" s="100">
        <f t="shared" si="1500"/>
        <v>106.29773197552433</v>
      </c>
      <c r="LV256" s="100">
        <f t="shared" si="1500"/>
        <v>106.68356244269117</v>
      </c>
      <c r="LW256" s="100">
        <f t="shared" si="1500"/>
        <v>106.72263973334246</v>
      </c>
      <c r="LX256" s="100">
        <f t="shared" si="1500"/>
        <v>106.61623060325107</v>
      </c>
      <c r="LY256" s="100">
        <f t="shared" si="1500"/>
        <v>106.36865040620793</v>
      </c>
      <c r="LZ256" s="100">
        <f t="shared" si="1500"/>
        <v>105.96276153150328</v>
      </c>
      <c r="MA256" s="100">
        <f t="shared" si="1500"/>
        <v>105.63035008867131</v>
      </c>
      <c r="MB256" s="100">
        <f t="shared" si="1500"/>
        <v>105.2504982359163</v>
      </c>
      <c r="MC256" s="100">
        <f t="shared" si="1500"/>
        <v>104.81944875626766</v>
      </c>
      <c r="MD256" s="100">
        <f t="shared" si="1500"/>
        <v>104.43691516237551</v>
      </c>
      <c r="ME256" s="100">
        <f t="shared" si="1500"/>
        <v>104.06110790614177</v>
      </c>
      <c r="MF256" s="100">
        <f t="shared" si="1500"/>
        <v>103.63355329276884</v>
      </c>
      <c r="MG256" s="100">
        <f t="shared" si="1500"/>
        <v>103.16034501956418</v>
      </c>
      <c r="MH256" s="100">
        <f t="shared" si="1500"/>
        <v>102.62865799711645</v>
      </c>
      <c r="MI256" s="100">
        <f t="shared" si="1500"/>
        <v>101.90351095169137</v>
      </c>
      <c r="MJ256" s="100">
        <f t="shared" si="1500"/>
        <v>101.29524909097518</v>
      </c>
      <c r="MK256" s="100"/>
      <c r="ML256" s="100"/>
      <c r="MM256" s="100"/>
      <c r="MN256" s="100"/>
      <c r="MO256" s="100"/>
      <c r="MP256" s="100"/>
      <c r="MQ256" s="100"/>
      <c r="MR256" s="100"/>
      <c r="MS256" s="100"/>
      <c r="MT256" s="100"/>
      <c r="MU256" s="100"/>
      <c r="MV256" s="100"/>
      <c r="MW256" s="100"/>
      <c r="MX256" s="100"/>
      <c r="MY256" s="100"/>
      <c r="MZ256" s="100"/>
      <c r="NA256" s="100"/>
      <c r="NB256" s="100"/>
      <c r="NC256" s="100"/>
      <c r="ND256" s="100"/>
      <c r="NE256" s="100"/>
      <c r="NF256" s="100"/>
      <c r="NG256" s="100"/>
      <c r="NH256" s="100"/>
      <c r="NI256" s="100"/>
      <c r="NJ256" s="103"/>
      <c r="NK256" s="103"/>
      <c r="NL256" s="103"/>
      <c r="NM256" s="103"/>
      <c r="NN256" s="103"/>
      <c r="NO256" s="103"/>
      <c r="NP256" s="103"/>
      <c r="NQ256" s="103"/>
    </row>
    <row r="257" spans="1:381" x14ac:dyDescent="0.2">
      <c r="A257" s="92"/>
      <c r="B257" s="92"/>
      <c r="C257" s="101">
        <v>28</v>
      </c>
      <c r="D257" s="98">
        <f t="shared" ref="D257:BE257" si="1501">20*LOG10(D166)</f>
        <v>113.20375810568257</v>
      </c>
      <c r="E257" s="98">
        <f t="shared" si="1501"/>
        <v>111.68360024684952</v>
      </c>
      <c r="F257" s="98">
        <f t="shared" si="1501"/>
        <v>108.86538433038356</v>
      </c>
      <c r="G257" s="98">
        <f t="shared" si="1501"/>
        <v>113.43501906072106</v>
      </c>
      <c r="H257" s="98">
        <f t="shared" si="1501"/>
        <v>116.06937662520156</v>
      </c>
      <c r="I257" s="98">
        <f t="shared" si="1501"/>
        <v>116.24998619424851</v>
      </c>
      <c r="J257" s="98">
        <f t="shared" si="1501"/>
        <v>115.28746948734977</v>
      </c>
      <c r="K257" s="98">
        <f t="shared" si="1501"/>
        <v>114.07088320306214</v>
      </c>
      <c r="L257" s="98">
        <f t="shared" si="1501"/>
        <v>113.03384665331001</v>
      </c>
      <c r="M257" s="98">
        <f t="shared" si="1501"/>
        <v>112.70155185049137</v>
      </c>
      <c r="N257" s="98">
        <f t="shared" si="1501"/>
        <v>112.95066003038195</v>
      </c>
      <c r="O257" s="98">
        <f t="shared" si="1501"/>
        <v>113.42861740997228</v>
      </c>
      <c r="P257" s="98">
        <f t="shared" si="1501"/>
        <v>113.88784125142863</v>
      </c>
      <c r="Q257" s="98">
        <f t="shared" si="1501"/>
        <v>114.24580132574292</v>
      </c>
      <c r="R257" s="98">
        <f t="shared" si="1501"/>
        <v>114.48862245410933</v>
      </c>
      <c r="S257" s="98">
        <f t="shared" si="1501"/>
        <v>114.62841136075343</v>
      </c>
      <c r="T257" s="98">
        <f t="shared" si="1501"/>
        <v>114.68337838290057</v>
      </c>
      <c r="U257" s="98">
        <f t="shared" si="1501"/>
        <v>114.67565807497274</v>
      </c>
      <c r="V257" s="98">
        <f t="shared" si="1501"/>
        <v>114.67565807497274</v>
      </c>
      <c r="W257" s="98">
        <f t="shared" si="1501"/>
        <v>114.59643651737694</v>
      </c>
      <c r="X257" s="98">
        <f t="shared" si="1501"/>
        <v>114.51163263403244</v>
      </c>
      <c r="Y257" s="98">
        <f t="shared" si="1501"/>
        <v>114.40425727864348</v>
      </c>
      <c r="Z257" s="98">
        <f t="shared" si="1501"/>
        <v>114.27875913035633</v>
      </c>
      <c r="AA257" s="98">
        <f t="shared" si="1501"/>
        <v>114.13878085056238</v>
      </c>
      <c r="AB257" s="98">
        <f t="shared" si="1501"/>
        <v>113.9873060377071</v>
      </c>
      <c r="AC257" s="98">
        <f t="shared" si="1501"/>
        <v>113.82678100625398</v>
      </c>
      <c r="AD257" s="98">
        <f t="shared" si="1501"/>
        <v>113.65921426866697</v>
      </c>
      <c r="AE257" s="98">
        <f t="shared" si="1501"/>
        <v>113.48625724283097</v>
      </c>
      <c r="AF257" s="98">
        <f t="shared" si="1501"/>
        <v>113.30926954772458</v>
      </c>
      <c r="AG257" s="98">
        <f t="shared" si="1501"/>
        <v>113.12937181296961</v>
      </c>
      <c r="AH257" s="98">
        <f t="shared" si="1501"/>
        <v>112.94748843778294</v>
      </c>
      <c r="AI257" s="98">
        <f t="shared" si="1501"/>
        <v>112.7643822809968</v>
      </c>
      <c r="AJ257" s="98">
        <f t="shared" si="1501"/>
        <v>112.580682875138</v>
      </c>
      <c r="AK257" s="98">
        <f t="shared" si="1501"/>
        <v>112.39915336273302</v>
      </c>
      <c r="AL257" s="98">
        <f t="shared" si="1501"/>
        <v>112.2152320460207</v>
      </c>
      <c r="AM257" s="98">
        <f t="shared" si="1501"/>
        <v>112.0320305738734</v>
      </c>
      <c r="AN257" s="98">
        <f t="shared" si="1501"/>
        <v>111.99829978636296</v>
      </c>
      <c r="AO257" s="98">
        <f t="shared" si="1501"/>
        <v>111.59738252509641</v>
      </c>
      <c r="AP257" s="98">
        <f t="shared" si="1501"/>
        <v>111.37566461810971</v>
      </c>
      <c r="AQ257" s="98">
        <f t="shared" si="1501"/>
        <v>111.13265882162777</v>
      </c>
      <c r="AR257" s="98">
        <f t="shared" si="1501"/>
        <v>110.87933049185341</v>
      </c>
      <c r="AS257" s="98">
        <f t="shared" si="1501"/>
        <v>110.61695449686233</v>
      </c>
      <c r="AT257" s="98">
        <f t="shared" si="1501"/>
        <v>110.34647662530928</v>
      </c>
      <c r="AU257" s="98">
        <f t="shared" si="1501"/>
        <v>110.06860517812825</v>
      </c>
      <c r="AV257" s="98">
        <f t="shared" si="1501"/>
        <v>109.79295032026582</v>
      </c>
      <c r="AW257" s="98">
        <f t="shared" si="1501"/>
        <v>109.49626402893347</v>
      </c>
      <c r="AX257" s="98">
        <f t="shared" si="1501"/>
        <v>109.19850000146404</v>
      </c>
      <c r="AY257" s="98">
        <f t="shared" si="1501"/>
        <v>108.89499996770553</v>
      </c>
      <c r="AZ257" s="98">
        <f t="shared" si="1501"/>
        <v>108.58609489968784</v>
      </c>
      <c r="BA257" s="98">
        <f t="shared" si="1501"/>
        <v>108.26537369240688</v>
      </c>
      <c r="BB257" s="98">
        <f t="shared" si="1501"/>
        <v>107.9524125600411</v>
      </c>
      <c r="BC257" s="98">
        <f t="shared" si="1501"/>
        <v>107.62635005837498</v>
      </c>
      <c r="BD257" s="98">
        <f t="shared" si="1501"/>
        <v>107.27597359780489</v>
      </c>
      <c r="BE257" s="98">
        <f t="shared" si="1501"/>
        <v>106.94362129998547</v>
      </c>
      <c r="BF257" s="98"/>
      <c r="BG257" s="98"/>
      <c r="BH257" s="98"/>
      <c r="BI257" s="98"/>
      <c r="BJ257" s="98"/>
      <c r="BK257" s="98"/>
      <c r="BL257" s="98"/>
      <c r="BM257" s="98"/>
      <c r="BN257" s="98"/>
      <c r="BO257" s="98"/>
      <c r="BP257" s="98"/>
      <c r="BQ257" s="98"/>
      <c r="BR257" s="98"/>
      <c r="BS257" s="98"/>
      <c r="BT257" s="98"/>
      <c r="BU257" s="98"/>
      <c r="BV257" s="98"/>
      <c r="BW257" s="98"/>
      <c r="BX257" s="98"/>
      <c r="BY257" s="98"/>
      <c r="BZ257" s="98"/>
      <c r="CA257" s="98"/>
      <c r="CB257" s="98"/>
      <c r="CC257" s="101"/>
      <c r="CD257" s="101"/>
      <c r="CE257" s="101"/>
      <c r="CF257" s="101"/>
      <c r="CG257" s="101"/>
      <c r="CH257" s="106" t="e">
        <f>SQRT(1 + 1 + 2* COS(CJ257-CK257))</f>
        <v>#REF!</v>
      </c>
      <c r="CI257" s="107" t="e">
        <f>ATAN2(1+COS(CK257),SIN(CK257))</f>
        <v>#REF!</v>
      </c>
      <c r="CJ257" s="92" t="e">
        <f>RADIANS(#REF!)</f>
        <v>#REF!</v>
      </c>
      <c r="CK257" s="92" t="e">
        <f>RADIANS(#REF!)</f>
        <v>#REF!</v>
      </c>
      <c r="CL257" s="92"/>
      <c r="CM257" s="92"/>
      <c r="CN257" s="92"/>
      <c r="CO257" s="92"/>
      <c r="CP257" s="92"/>
      <c r="CQ257" s="92"/>
      <c r="CR257" s="92"/>
      <c r="CS257" s="92"/>
      <c r="CT257" s="92"/>
      <c r="CU257" s="92"/>
      <c r="CV257" s="92"/>
      <c r="CW257" s="92"/>
      <c r="CX257" s="92"/>
      <c r="CY257" s="92"/>
      <c r="CZ257" s="92"/>
      <c r="DA257" s="92"/>
      <c r="DB257" s="92"/>
      <c r="DC257" s="92"/>
      <c r="DD257" s="92"/>
      <c r="DE257" s="92"/>
      <c r="DF257" s="92"/>
      <c r="DG257" s="92"/>
      <c r="DH257" s="92"/>
      <c r="DI257" s="92"/>
      <c r="DJ257" s="92"/>
      <c r="DK257" s="92"/>
      <c r="DL257" s="92"/>
      <c r="DM257" s="92"/>
      <c r="DN257" s="92"/>
      <c r="DO257" s="92"/>
      <c r="DP257" s="92"/>
      <c r="DQ257" s="92"/>
      <c r="DR257" s="92"/>
      <c r="DS257" s="92"/>
      <c r="DT257" s="92"/>
      <c r="DU257" s="92"/>
      <c r="DV257" s="92"/>
      <c r="DW257" s="92"/>
      <c r="DX257" s="92"/>
      <c r="DY257" s="92"/>
      <c r="DZ257" s="92"/>
      <c r="EA257" s="92"/>
      <c r="EB257" s="92"/>
      <c r="EC257" s="92"/>
      <c r="ED257" s="92"/>
      <c r="EE257" s="92"/>
      <c r="EF257" s="92"/>
      <c r="EG257" s="92"/>
      <c r="EH257" s="92"/>
      <c r="EI257" s="92"/>
      <c r="EJ257" s="92"/>
      <c r="EK257" s="92"/>
      <c r="EL257" s="92"/>
      <c r="EM257" s="92"/>
      <c r="EN257" s="92"/>
      <c r="EO257" s="92"/>
      <c r="EP257" s="92"/>
      <c r="EU257" s="94"/>
      <c r="EV257" s="94"/>
      <c r="EW257" s="94"/>
      <c r="EX257" s="102">
        <v>28</v>
      </c>
      <c r="EY257" s="99">
        <f t="shared" ref="EY257:GZ257" si="1502">20*LOG10(EY166)</f>
        <v>107.99667211581651</v>
      </c>
      <c r="EZ257" s="99">
        <f t="shared" si="1502"/>
        <v>111.46297111567063</v>
      </c>
      <c r="FA257" s="99">
        <f t="shared" si="1502"/>
        <v>107.56003895288927</v>
      </c>
      <c r="FB257" s="99">
        <f t="shared" si="1502"/>
        <v>109.9658024449076</v>
      </c>
      <c r="FC257" s="99">
        <f t="shared" si="1502"/>
        <v>107.44042496504599</v>
      </c>
      <c r="FD257" s="99">
        <f t="shared" si="1502"/>
        <v>111.14812801741596</v>
      </c>
      <c r="FE257" s="99">
        <f t="shared" si="1502"/>
        <v>111.66328453321231</v>
      </c>
      <c r="FF257" s="99">
        <f t="shared" si="1502"/>
        <v>110.12480234732882</v>
      </c>
      <c r="FG257" s="99">
        <f t="shared" si="1502"/>
        <v>109.60748850632555</v>
      </c>
      <c r="FH257" s="99">
        <f t="shared" si="1502"/>
        <v>111.05600446978903</v>
      </c>
      <c r="FI257" s="99">
        <f t="shared" si="1502"/>
        <v>112.48991920996203</v>
      </c>
      <c r="FJ257" s="99">
        <f t="shared" si="1502"/>
        <v>113.05389615238518</v>
      </c>
      <c r="FK257" s="99">
        <f t="shared" si="1502"/>
        <v>113.0403307842281</v>
      </c>
      <c r="FL257" s="99">
        <f t="shared" si="1502"/>
        <v>112.61523779305735</v>
      </c>
      <c r="FM257" s="99">
        <f t="shared" si="1502"/>
        <v>111.99354494045141</v>
      </c>
      <c r="FN257" s="99">
        <f t="shared" si="1502"/>
        <v>111.23629012655201</v>
      </c>
      <c r="FO257" s="99">
        <f t="shared" si="1502"/>
        <v>110.37529099676183</v>
      </c>
      <c r="FP257" s="99">
        <f t="shared" si="1502"/>
        <v>109.72695239041133</v>
      </c>
      <c r="FQ257" s="99">
        <f t="shared" si="1502"/>
        <v>109.72695239041133</v>
      </c>
      <c r="FR257" s="99">
        <f t="shared" si="1502"/>
        <v>109.03419780853008</v>
      </c>
      <c r="FS257" s="99">
        <f t="shared" si="1502"/>
        <v>108.91102508982165</v>
      </c>
      <c r="FT257" s="99">
        <f t="shared" si="1502"/>
        <v>108.90815511461739</v>
      </c>
      <c r="FU257" s="99">
        <f t="shared" si="1502"/>
        <v>108.98774689263934</v>
      </c>
      <c r="FV257" s="99">
        <f t="shared" si="1502"/>
        <v>109.11446545379719</v>
      </c>
      <c r="FW257" s="99">
        <f t="shared" si="1502"/>
        <v>109.26077785717771</v>
      </c>
      <c r="FX257" s="99">
        <f t="shared" si="1502"/>
        <v>109.40774081934211</v>
      </c>
      <c r="FY257" s="99">
        <f t="shared" si="1502"/>
        <v>109.54703840147749</v>
      </c>
      <c r="FZ257" s="99">
        <f t="shared" si="1502"/>
        <v>109.66699666151216</v>
      </c>
      <c r="GA257" s="99">
        <f t="shared" si="1502"/>
        <v>109.76607742785264</v>
      </c>
      <c r="GB257" s="99">
        <f t="shared" si="1502"/>
        <v>109.8434082151919</v>
      </c>
      <c r="GC257" s="99">
        <f t="shared" si="1502"/>
        <v>109.91280448296693</v>
      </c>
      <c r="GD257" s="99">
        <f t="shared" si="1502"/>
        <v>109.94746187249176</v>
      </c>
      <c r="GE257" s="99">
        <f t="shared" si="1502"/>
        <v>109.96348337331627</v>
      </c>
      <c r="GF257" s="99">
        <f t="shared" si="1502"/>
        <v>109.97983333161579</v>
      </c>
      <c r="GG257" s="99">
        <f t="shared" si="1502"/>
        <v>109.96371773134895</v>
      </c>
      <c r="GH257" s="99">
        <f t="shared" si="1502"/>
        <v>109.93374533209209</v>
      </c>
      <c r="GI257" s="99">
        <f t="shared" si="1502"/>
        <v>110.61077767575297</v>
      </c>
      <c r="GJ257" s="99">
        <f t="shared" si="1502"/>
        <v>110.71095301437612</v>
      </c>
      <c r="GK257" s="99">
        <f t="shared" si="1502"/>
        <v>110.65708730677314</v>
      </c>
      <c r="GL257" s="99">
        <f t="shared" si="1502"/>
        <v>110.51507022754244</v>
      </c>
      <c r="GM257" s="99">
        <f t="shared" si="1502"/>
        <v>110.32431540794241</v>
      </c>
      <c r="GN257" s="99">
        <f t="shared" si="1502"/>
        <v>110.0608307269876</v>
      </c>
      <c r="GO257" s="99">
        <f t="shared" si="1502"/>
        <v>109.73663370610146</v>
      </c>
      <c r="GP257" s="99">
        <f t="shared" si="1502"/>
        <v>109.38746728688869</v>
      </c>
      <c r="GQ257" s="99">
        <f t="shared" si="1502"/>
        <v>108.98333488100432</v>
      </c>
      <c r="GR257" s="99">
        <f t="shared" si="1502"/>
        <v>108.55270877643839</v>
      </c>
      <c r="GS257" s="99">
        <f t="shared" si="1502"/>
        <v>108.10966532763462</v>
      </c>
      <c r="GT257" s="99">
        <f t="shared" si="1502"/>
        <v>107.60179008503441</v>
      </c>
      <c r="GU257" s="99">
        <f t="shared" si="1502"/>
        <v>107.07963420492484</v>
      </c>
      <c r="GV257" s="99">
        <f t="shared" si="1502"/>
        <v>106.55544770359376</v>
      </c>
      <c r="GW257" s="99">
        <f t="shared" si="1502"/>
        <v>105.99314263412454</v>
      </c>
      <c r="GX257" s="99">
        <f t="shared" si="1502"/>
        <v>105.40183112159391</v>
      </c>
      <c r="GY257" s="99">
        <f t="shared" si="1502"/>
        <v>104.82871508666827</v>
      </c>
      <c r="GZ257" s="99">
        <f t="shared" si="1502"/>
        <v>104.22095010679408</v>
      </c>
      <c r="HA257" s="99"/>
      <c r="HB257" s="99"/>
      <c r="HC257" s="99"/>
      <c r="HD257" s="99"/>
      <c r="HE257" s="99"/>
      <c r="HF257" s="99"/>
      <c r="HG257" s="99"/>
      <c r="HH257" s="99"/>
      <c r="HI257" s="99"/>
      <c r="HJ257" s="99"/>
      <c r="HK257" s="99"/>
      <c r="HL257" s="99"/>
      <c r="HM257" s="99"/>
      <c r="HN257" s="99"/>
      <c r="HO257" s="99"/>
      <c r="HP257" s="99"/>
      <c r="HQ257" s="99"/>
      <c r="HR257" s="99"/>
      <c r="HS257" s="99"/>
      <c r="HT257" s="99"/>
      <c r="HU257" s="99"/>
      <c r="HV257" s="99"/>
      <c r="HW257" s="99"/>
      <c r="HX257" s="99"/>
      <c r="HY257" s="99"/>
      <c r="HZ257" s="102"/>
      <c r="IA257" s="102"/>
      <c r="IB257" s="102"/>
      <c r="IC257" s="102"/>
      <c r="ID257" s="102"/>
      <c r="IE257" s="108"/>
      <c r="IF257" s="109"/>
      <c r="IG257" s="94"/>
      <c r="IH257" s="94"/>
      <c r="II257" s="94"/>
      <c r="IJ257" s="94"/>
      <c r="IK257" s="94"/>
      <c r="IL257" s="94"/>
      <c r="IM257" s="94"/>
      <c r="IN257" s="94"/>
      <c r="IO257" s="94"/>
      <c r="IP257" s="94"/>
      <c r="IQ257" s="94"/>
      <c r="IR257" s="94"/>
      <c r="IS257" s="94"/>
      <c r="IT257" s="94"/>
      <c r="IU257" s="94"/>
      <c r="IV257" s="94"/>
      <c r="IW257" s="94"/>
      <c r="IX257" s="94"/>
      <c r="IY257" s="94"/>
      <c r="IZ257" s="94"/>
      <c r="JA257" s="94"/>
      <c r="JB257" s="94"/>
      <c r="JC257" s="94"/>
      <c r="JD257" s="94"/>
      <c r="JE257" s="94"/>
      <c r="JF257" s="94"/>
      <c r="JG257" s="94"/>
      <c r="JH257" s="94"/>
      <c r="JI257" s="94"/>
      <c r="JJ257" s="94"/>
      <c r="JK257" s="94"/>
      <c r="JL257" s="94"/>
      <c r="JM257" s="94"/>
      <c r="JN257" s="94"/>
      <c r="JO257" s="94"/>
      <c r="JP257" s="94"/>
      <c r="JQ257" s="94"/>
      <c r="JR257" s="94"/>
      <c r="JS257" s="94"/>
      <c r="JT257" s="94"/>
      <c r="JU257" s="94"/>
      <c r="JV257" s="94"/>
      <c r="JW257" s="94"/>
      <c r="JX257" s="94"/>
      <c r="JY257" s="94"/>
      <c r="JZ257" s="94"/>
      <c r="KA257" s="94"/>
      <c r="KH257" s="103">
        <v>28</v>
      </c>
      <c r="KI257" s="100">
        <f t="shared" ref="KI257:MJ257" si="1503">20*LOG10(KI166)</f>
        <v>104.57103846531942</v>
      </c>
      <c r="KJ257" s="100">
        <f t="shared" si="1503"/>
        <v>103.33826065052452</v>
      </c>
      <c r="KK257" s="100">
        <f t="shared" si="1503"/>
        <v>107.71512776903285</v>
      </c>
      <c r="KL257" s="100">
        <f t="shared" si="1503"/>
        <v>106.61696501947716</v>
      </c>
      <c r="KM257" s="100">
        <f t="shared" si="1503"/>
        <v>103.31889632259572</v>
      </c>
      <c r="KN257" s="100">
        <f t="shared" si="1503"/>
        <v>104.58562718717363</v>
      </c>
      <c r="KO257" s="100">
        <f t="shared" si="1503"/>
        <v>106.15840719066782</v>
      </c>
      <c r="KP257" s="100">
        <f t="shared" si="1503"/>
        <v>106.30209339678612</v>
      </c>
      <c r="KQ257" s="100">
        <f t="shared" si="1503"/>
        <v>106.57674577595579</v>
      </c>
      <c r="KR257" s="100">
        <f t="shared" si="1503"/>
        <v>108.60132173063033</v>
      </c>
      <c r="KS257" s="100">
        <f t="shared" si="1503"/>
        <v>107.85514066343652</v>
      </c>
      <c r="KT257" s="100">
        <f t="shared" si="1503"/>
        <v>106.98655563451155</v>
      </c>
      <c r="KU257" s="100">
        <f t="shared" si="1503"/>
        <v>107.93518274400837</v>
      </c>
      <c r="KV257" s="100">
        <f t="shared" si="1503"/>
        <v>108.79164586345759</v>
      </c>
      <c r="KW257" s="100">
        <f t="shared" si="1503"/>
        <v>108.52540101221534</v>
      </c>
      <c r="KX257" s="100">
        <f t="shared" si="1503"/>
        <v>107.75887228419036</v>
      </c>
      <c r="KY257" s="100">
        <f t="shared" si="1503"/>
        <v>106.77389139428401</v>
      </c>
      <c r="KZ257" s="100">
        <f t="shared" si="1503"/>
        <v>105.97688747165014</v>
      </c>
      <c r="LA257" s="100">
        <f t="shared" si="1503"/>
        <v>105.97688747165014</v>
      </c>
      <c r="LB257" s="100">
        <f t="shared" si="1503"/>
        <v>106.41144165313442</v>
      </c>
      <c r="LC257" s="100">
        <f t="shared" si="1503"/>
        <v>106.92316029553962</v>
      </c>
      <c r="LD257" s="100">
        <f t="shared" si="1503"/>
        <v>107.35672294968778</v>
      </c>
      <c r="LE257" s="100">
        <f t="shared" si="1503"/>
        <v>107.63941137577427</v>
      </c>
      <c r="LF257" s="100">
        <f t="shared" si="1503"/>
        <v>107.75853936944786</v>
      </c>
      <c r="LG257" s="100">
        <f t="shared" si="1503"/>
        <v>107.72512471408616</v>
      </c>
      <c r="LH257" s="100">
        <f t="shared" si="1503"/>
        <v>107.55782731937157</v>
      </c>
      <c r="LI257" s="100">
        <f t="shared" si="1503"/>
        <v>107.28444189770349</v>
      </c>
      <c r="LJ257" s="100">
        <f t="shared" si="1503"/>
        <v>106.89232568313811</v>
      </c>
      <c r="LK257" s="100">
        <f t="shared" si="1503"/>
        <v>106.42807090065983</v>
      </c>
      <c r="LL257" s="100">
        <f t="shared" si="1503"/>
        <v>105.91240084191998</v>
      </c>
      <c r="LM257" s="100">
        <f t="shared" si="1503"/>
        <v>105.38223515543953</v>
      </c>
      <c r="LN257" s="100">
        <f t="shared" si="1503"/>
        <v>104.83271017021097</v>
      </c>
      <c r="LO257" s="100">
        <f t="shared" si="1503"/>
        <v>104.29793271371251</v>
      </c>
      <c r="LP257" s="100">
        <f t="shared" si="1503"/>
        <v>103.76929788606847</v>
      </c>
      <c r="LQ257" s="100">
        <f t="shared" si="1503"/>
        <v>103.33292934684349</v>
      </c>
      <c r="LR257" s="100">
        <f t="shared" si="1503"/>
        <v>102.97166527854128</v>
      </c>
      <c r="LS257" s="100">
        <f t="shared" si="1503"/>
        <v>103.57813006980885</v>
      </c>
      <c r="LT257" s="100">
        <f t="shared" si="1503"/>
        <v>105.54805403512714</v>
      </c>
      <c r="LU257" s="100">
        <f t="shared" si="1503"/>
        <v>106.28477222797578</v>
      </c>
      <c r="LV257" s="100">
        <f t="shared" si="1503"/>
        <v>106.70908605451268</v>
      </c>
      <c r="LW257" s="100">
        <f t="shared" si="1503"/>
        <v>106.76759118937561</v>
      </c>
      <c r="LX257" s="100">
        <f t="shared" si="1503"/>
        <v>106.64980129549143</v>
      </c>
      <c r="LY257" s="100">
        <f t="shared" si="1503"/>
        <v>106.36758771567753</v>
      </c>
      <c r="LZ257" s="100">
        <f t="shared" si="1503"/>
        <v>105.9260681916912</v>
      </c>
      <c r="MA257" s="100">
        <f t="shared" si="1503"/>
        <v>105.58272684535459</v>
      </c>
      <c r="MB257" s="100">
        <f t="shared" si="1503"/>
        <v>105.22857497230702</v>
      </c>
      <c r="MC257" s="100">
        <f t="shared" si="1503"/>
        <v>104.83072445640485</v>
      </c>
      <c r="MD257" s="100">
        <f t="shared" si="1503"/>
        <v>104.47527316357942</v>
      </c>
      <c r="ME257" s="100">
        <f t="shared" si="1503"/>
        <v>104.10449873993917</v>
      </c>
      <c r="MF257" s="100">
        <f t="shared" si="1503"/>
        <v>103.65762261505894</v>
      </c>
      <c r="MG257" s="100">
        <f t="shared" si="1503"/>
        <v>103.15152562917342</v>
      </c>
      <c r="MH257" s="100">
        <f t="shared" si="1503"/>
        <v>102.58897565059186</v>
      </c>
      <c r="MI257" s="100">
        <f t="shared" si="1503"/>
        <v>101.84891664260805</v>
      </c>
      <c r="MJ257" s="100">
        <f t="shared" si="1503"/>
        <v>101.25155941011334</v>
      </c>
      <c r="MK257" s="100"/>
      <c r="ML257" s="100"/>
      <c r="MM257" s="100"/>
      <c r="MN257" s="100"/>
      <c r="MO257" s="100"/>
      <c r="MP257" s="100"/>
      <c r="MQ257" s="100"/>
      <c r="MR257" s="100"/>
      <c r="MS257" s="100"/>
      <c r="MT257" s="100"/>
      <c r="MU257" s="100"/>
      <c r="MV257" s="100"/>
      <c r="MW257" s="100"/>
      <c r="MX257" s="100"/>
      <c r="MY257" s="100"/>
      <c r="MZ257" s="100"/>
      <c r="NA257" s="100"/>
      <c r="NB257" s="100"/>
      <c r="NC257" s="100"/>
      <c r="ND257" s="100"/>
      <c r="NE257" s="100"/>
      <c r="NF257" s="100"/>
      <c r="NG257" s="100"/>
      <c r="NH257" s="100"/>
      <c r="NI257" s="100"/>
      <c r="NJ257" s="103"/>
      <c r="NK257" s="103"/>
      <c r="NL257" s="103"/>
      <c r="NM257" s="103"/>
      <c r="NN257" s="103"/>
      <c r="NO257" s="110"/>
      <c r="NP257" s="111"/>
    </row>
    <row r="258" spans="1:381" x14ac:dyDescent="0.2">
      <c r="A258" s="92"/>
      <c r="B258" s="92"/>
      <c r="C258" s="101">
        <v>29</v>
      </c>
      <c r="D258" s="98">
        <f t="shared" ref="D258:BE258" si="1504">20*LOG10(D167)</f>
        <v>113.91689441516371</v>
      </c>
      <c r="E258" s="98">
        <f t="shared" si="1504"/>
        <v>112.11978091005308</v>
      </c>
      <c r="F258" s="98">
        <f t="shared" si="1504"/>
        <v>109.38300203339807</v>
      </c>
      <c r="G258" s="98">
        <f t="shared" si="1504"/>
        <v>113.70235449017858</v>
      </c>
      <c r="H258" s="98">
        <f t="shared" si="1504"/>
        <v>116.12419334760246</v>
      </c>
      <c r="I258" s="98">
        <f t="shared" si="1504"/>
        <v>116.18680608470473</v>
      </c>
      <c r="J258" s="98">
        <f t="shared" si="1504"/>
        <v>115.14180845250246</v>
      </c>
      <c r="K258" s="98">
        <f t="shared" si="1504"/>
        <v>113.87058465677657</v>
      </c>
      <c r="L258" s="98">
        <f t="shared" si="1504"/>
        <v>112.80516134734002</v>
      </c>
      <c r="M258" s="98">
        <f t="shared" si="1504"/>
        <v>112.47083390121169</v>
      </c>
      <c r="N258" s="98">
        <f t="shared" si="1504"/>
        <v>112.73307651630576</v>
      </c>
      <c r="O258" s="98">
        <f t="shared" si="1504"/>
        <v>113.22843582379593</v>
      </c>
      <c r="P258" s="98">
        <f t="shared" si="1504"/>
        <v>113.70544340328922</v>
      </c>
      <c r="Q258" s="98">
        <f t="shared" si="1504"/>
        <v>114.08952590100847</v>
      </c>
      <c r="R258" s="98">
        <f t="shared" si="1504"/>
        <v>114.34911232342144</v>
      </c>
      <c r="S258" s="98">
        <f t="shared" si="1504"/>
        <v>114.50558523714614</v>
      </c>
      <c r="T258" s="98">
        <f t="shared" si="1504"/>
        <v>114.57700928880828</v>
      </c>
      <c r="U258" s="98">
        <f t="shared" si="1504"/>
        <v>114.58546181043275</v>
      </c>
      <c r="V258" s="98">
        <f t="shared" si="1504"/>
        <v>114.58546181043275</v>
      </c>
      <c r="W258" s="98">
        <f t="shared" si="1504"/>
        <v>114.53454637984655</v>
      </c>
      <c r="X258" s="98">
        <f t="shared" si="1504"/>
        <v>114.46310762499259</v>
      </c>
      <c r="Y258" s="98">
        <f t="shared" si="1504"/>
        <v>114.36850757370289</v>
      </c>
      <c r="Z258" s="98">
        <f t="shared" si="1504"/>
        <v>114.25514348793615</v>
      </c>
      <c r="AA258" s="98">
        <f t="shared" si="1504"/>
        <v>114.12662556242752</v>
      </c>
      <c r="AB258" s="98">
        <f t="shared" si="1504"/>
        <v>113.98592071143432</v>
      </c>
      <c r="AC258" s="98">
        <f t="shared" si="1504"/>
        <v>113.8354713724051</v>
      </c>
      <c r="AD258" s="98">
        <f t="shared" si="1504"/>
        <v>113.67729233026927</v>
      </c>
      <c r="AE258" s="98">
        <f t="shared" si="1504"/>
        <v>113.51304912596046</v>
      </c>
      <c r="AF258" s="98">
        <f t="shared" si="1504"/>
        <v>113.34412140839453</v>
      </c>
      <c r="AG258" s="98">
        <f t="shared" si="1504"/>
        <v>113.17165412940277</v>
      </c>
      <c r="AH258" s="98">
        <f t="shared" si="1504"/>
        <v>112.99659898115549</v>
      </c>
      <c r="AI258" s="98">
        <f t="shared" si="1504"/>
        <v>112.8197480189728</v>
      </c>
      <c r="AJ258" s="98">
        <f t="shared" si="1504"/>
        <v>112.64176102479888</v>
      </c>
      <c r="AK258" s="98">
        <f t="shared" si="1504"/>
        <v>112.46534614622939</v>
      </c>
      <c r="AL258" s="98">
        <f t="shared" si="1504"/>
        <v>112.28614950427884</v>
      </c>
      <c r="AM258" s="98">
        <f t="shared" si="1504"/>
        <v>112.10722192858449</v>
      </c>
      <c r="AN258" s="98">
        <f t="shared" si="1504"/>
        <v>112.08643484742925</v>
      </c>
      <c r="AO258" s="98">
        <f t="shared" si="1504"/>
        <v>111.68877022666733</v>
      </c>
      <c r="AP258" s="98">
        <f t="shared" si="1504"/>
        <v>111.46155353222559</v>
      </c>
      <c r="AQ258" s="98">
        <f t="shared" si="1504"/>
        <v>111.20893156136273</v>
      </c>
      <c r="AR258" s="98">
        <f t="shared" si="1504"/>
        <v>110.94242643934808</v>
      </c>
      <c r="AS258" s="98">
        <f t="shared" si="1504"/>
        <v>110.66403202925741</v>
      </c>
      <c r="AT258" s="98">
        <f t="shared" si="1504"/>
        <v>110.37546002398572</v>
      </c>
      <c r="AU258" s="98">
        <f t="shared" si="1504"/>
        <v>110.07819141325169</v>
      </c>
      <c r="AV258" s="98">
        <f t="shared" si="1504"/>
        <v>109.78268773618393</v>
      </c>
      <c r="AW258" s="98">
        <f t="shared" si="1504"/>
        <v>109.46615396907704</v>
      </c>
      <c r="AX258" s="98">
        <f t="shared" si="1504"/>
        <v>109.14934937420747</v>
      </c>
      <c r="AY258" s="98">
        <f t="shared" si="1504"/>
        <v>108.82811654026882</v>
      </c>
      <c r="AZ258" s="98">
        <f t="shared" si="1504"/>
        <v>108.52519139854067</v>
      </c>
      <c r="BA258" s="98">
        <f t="shared" si="1504"/>
        <v>108.19436533007806</v>
      </c>
      <c r="BB258" s="98">
        <f t="shared" si="1504"/>
        <v>107.87315449257474</v>
      </c>
      <c r="BC258" s="98">
        <f t="shared" si="1504"/>
        <v>107.54064563172687</v>
      </c>
      <c r="BD258" s="98">
        <f t="shared" si="1504"/>
        <v>107.18563038510085</v>
      </c>
      <c r="BE258" s="98">
        <f t="shared" si="1504"/>
        <v>106.85096980292818</v>
      </c>
      <c r="BF258" s="98"/>
      <c r="BG258" s="98"/>
      <c r="BH258" s="98"/>
      <c r="BI258" s="98"/>
      <c r="BJ258" s="98"/>
      <c r="BK258" s="98"/>
      <c r="BL258" s="98"/>
      <c r="BM258" s="98"/>
      <c r="BN258" s="98"/>
      <c r="BO258" s="98"/>
      <c r="BP258" s="98"/>
      <c r="BQ258" s="98"/>
      <c r="BR258" s="98"/>
      <c r="BS258" s="98"/>
      <c r="BT258" s="98"/>
      <c r="BU258" s="98"/>
      <c r="BV258" s="98"/>
      <c r="BW258" s="98"/>
      <c r="BX258" s="98"/>
      <c r="BY258" s="98"/>
      <c r="BZ258" s="98"/>
      <c r="CA258" s="98"/>
      <c r="CB258" s="98"/>
      <c r="CC258" s="101"/>
      <c r="CD258" s="101"/>
      <c r="CE258" s="101"/>
      <c r="CF258" s="101"/>
      <c r="CG258" s="101"/>
      <c r="CH258" s="101"/>
      <c r="CI258" s="101"/>
      <c r="CJ258" s="101"/>
      <c r="CK258" s="92"/>
      <c r="CL258" s="92"/>
      <c r="CM258" s="92"/>
      <c r="CN258" s="92"/>
      <c r="CO258" s="92"/>
      <c r="CP258" s="92"/>
      <c r="CQ258" s="92"/>
      <c r="CR258" s="92"/>
      <c r="CS258" s="92"/>
      <c r="CT258" s="92"/>
      <c r="CU258" s="92"/>
      <c r="CV258" s="92"/>
      <c r="CW258" s="92"/>
      <c r="CX258" s="92"/>
      <c r="CY258" s="92"/>
      <c r="CZ258" s="92"/>
      <c r="DA258" s="92"/>
      <c r="DB258" s="92"/>
      <c r="DC258" s="92"/>
      <c r="DD258" s="92"/>
      <c r="DE258" s="92"/>
      <c r="DF258" s="92"/>
      <c r="DG258" s="92"/>
      <c r="DH258" s="92"/>
      <c r="DI258" s="92"/>
      <c r="DJ258" s="92"/>
      <c r="DK258" s="92"/>
      <c r="DL258" s="92"/>
      <c r="DM258" s="92"/>
      <c r="DN258" s="92"/>
      <c r="DO258" s="92"/>
      <c r="DP258" s="92"/>
      <c r="DQ258" s="92"/>
      <c r="DR258" s="92"/>
      <c r="DS258" s="92"/>
      <c r="DT258" s="92"/>
      <c r="DU258" s="92"/>
      <c r="DV258" s="92"/>
      <c r="DW258" s="92"/>
      <c r="DX258" s="92"/>
      <c r="DY258" s="92"/>
      <c r="DZ258" s="92"/>
      <c r="EA258" s="92"/>
      <c r="EB258" s="92"/>
      <c r="EC258" s="92"/>
      <c r="ED258" s="92"/>
      <c r="EE258" s="92"/>
      <c r="EF258" s="92"/>
      <c r="EG258" s="92"/>
      <c r="EH258" s="92"/>
      <c r="EI258" s="92"/>
      <c r="EJ258" s="92"/>
      <c r="EK258" s="92"/>
      <c r="EL258" s="92"/>
      <c r="EM258" s="92"/>
      <c r="EN258" s="92"/>
      <c r="EO258" s="92"/>
      <c r="EP258" s="92"/>
      <c r="EU258" s="94"/>
      <c r="EV258" s="94"/>
      <c r="EW258" s="94"/>
      <c r="EX258" s="102">
        <v>29</v>
      </c>
      <c r="EY258" s="99">
        <f t="shared" ref="EY258:GZ258" si="1505">20*LOG10(EY167)</f>
        <v>109.05819497668452</v>
      </c>
      <c r="EZ258" s="99">
        <f t="shared" si="1505"/>
        <v>111.06487226180049</v>
      </c>
      <c r="FA258" s="99">
        <f t="shared" si="1505"/>
        <v>106.79558720674542</v>
      </c>
      <c r="FB258" s="99">
        <f t="shared" si="1505"/>
        <v>109.48302587600848</v>
      </c>
      <c r="FC258" s="99">
        <f t="shared" si="1505"/>
        <v>106.96166077748019</v>
      </c>
      <c r="FD258" s="99">
        <f t="shared" si="1505"/>
        <v>110.9943717697858</v>
      </c>
      <c r="FE258" s="99">
        <f t="shared" si="1505"/>
        <v>111.7258963132585</v>
      </c>
      <c r="FF258" s="99">
        <f t="shared" si="1505"/>
        <v>110.33044097217689</v>
      </c>
      <c r="FG258" s="99">
        <f t="shared" si="1505"/>
        <v>109.85244726062872</v>
      </c>
      <c r="FH258" s="99">
        <f t="shared" si="1505"/>
        <v>111.27515424060178</v>
      </c>
      <c r="FI258" s="99">
        <f t="shared" si="1505"/>
        <v>112.66629986804648</v>
      </c>
      <c r="FJ258" s="99">
        <f t="shared" si="1505"/>
        <v>113.1800551576478</v>
      </c>
      <c r="FK258" s="99">
        <f t="shared" si="1505"/>
        <v>113.10952476105973</v>
      </c>
      <c r="FL258" s="99">
        <f t="shared" si="1505"/>
        <v>112.62389709045422</v>
      </c>
      <c r="FM258" s="99">
        <f t="shared" si="1505"/>
        <v>111.96228800914254</v>
      </c>
      <c r="FN258" s="99">
        <f t="shared" si="1505"/>
        <v>111.17134255685529</v>
      </c>
      <c r="FO258" s="99">
        <f t="shared" si="1505"/>
        <v>110.28197268727091</v>
      </c>
      <c r="FP258" s="99">
        <f t="shared" si="1505"/>
        <v>109.61377096671036</v>
      </c>
      <c r="FQ258" s="99">
        <f t="shared" si="1505"/>
        <v>109.61377096671036</v>
      </c>
      <c r="FR258" s="99">
        <f t="shared" si="1505"/>
        <v>108.90481690885383</v>
      </c>
      <c r="FS258" s="99">
        <f t="shared" si="1505"/>
        <v>108.78141406670451</v>
      </c>
      <c r="FT258" s="99">
        <f t="shared" si="1505"/>
        <v>108.78249845437409</v>
      </c>
      <c r="FU258" s="99">
        <f t="shared" si="1505"/>
        <v>108.86928234069677</v>
      </c>
      <c r="FV258" s="99">
        <f t="shared" si="1505"/>
        <v>109.00557612226797</v>
      </c>
      <c r="FW258" s="99">
        <f t="shared" si="1505"/>
        <v>109.16312718455372</v>
      </c>
      <c r="FX258" s="99">
        <f t="shared" si="1505"/>
        <v>109.32240387002209</v>
      </c>
      <c r="FY258" s="99">
        <f t="shared" si="1505"/>
        <v>109.47482488959739</v>
      </c>
      <c r="FZ258" s="99">
        <f t="shared" si="1505"/>
        <v>109.60792270764574</v>
      </c>
      <c r="GA258" s="99">
        <f t="shared" si="1505"/>
        <v>109.72003986522887</v>
      </c>
      <c r="GB258" s="99">
        <f t="shared" si="1505"/>
        <v>109.81006557521903</v>
      </c>
      <c r="GC258" s="99">
        <f t="shared" si="1505"/>
        <v>109.89158915991476</v>
      </c>
      <c r="GD258" s="99">
        <f t="shared" si="1505"/>
        <v>109.93772855759845</v>
      </c>
      <c r="GE258" s="99">
        <f t="shared" si="1505"/>
        <v>109.96448356318673</v>
      </c>
      <c r="GF258" s="99">
        <f t="shared" si="1505"/>
        <v>109.99077727262966</v>
      </c>
      <c r="GG258" s="99">
        <f t="shared" si="1505"/>
        <v>109.98369658824686</v>
      </c>
      <c r="GH258" s="99">
        <f t="shared" si="1505"/>
        <v>109.96190072306014</v>
      </c>
      <c r="GI258" s="99">
        <f t="shared" si="1505"/>
        <v>110.65570696820153</v>
      </c>
      <c r="GJ258" s="99">
        <f t="shared" si="1505"/>
        <v>110.74864900987646</v>
      </c>
      <c r="GK258" s="99">
        <f t="shared" si="1505"/>
        <v>110.67925341502982</v>
      </c>
      <c r="GL258" s="99">
        <f t="shared" si="1505"/>
        <v>110.51790180239027</v>
      </c>
      <c r="GM258" s="99">
        <f t="shared" si="1505"/>
        <v>110.30748213294488</v>
      </c>
      <c r="GN258" s="99">
        <f t="shared" si="1505"/>
        <v>110.02732250294129</v>
      </c>
      <c r="GO258" s="99">
        <f t="shared" si="1505"/>
        <v>109.69203937021673</v>
      </c>
      <c r="GP258" s="99">
        <f t="shared" si="1505"/>
        <v>109.33911153016493</v>
      </c>
      <c r="GQ258" s="99">
        <f t="shared" si="1505"/>
        <v>108.93896641094236</v>
      </c>
      <c r="GR258" s="99">
        <f t="shared" si="1505"/>
        <v>108.51966885889445</v>
      </c>
      <c r="GS258" s="99">
        <f t="shared" si="1505"/>
        <v>108.09348320509784</v>
      </c>
      <c r="GT258" s="99">
        <f t="shared" si="1505"/>
        <v>107.60565814505276</v>
      </c>
      <c r="GU258" s="99">
        <f t="shared" si="1505"/>
        <v>107.10028912259459</v>
      </c>
      <c r="GV258" s="99">
        <f t="shared" si="1505"/>
        <v>106.59190444242194</v>
      </c>
      <c r="GW258" s="99">
        <f t="shared" si="1505"/>
        <v>106.04208815256573</v>
      </c>
      <c r="GX258" s="99">
        <f t="shared" si="1505"/>
        <v>105.45821877098733</v>
      </c>
      <c r="GY258" s="99">
        <f t="shared" si="1505"/>
        <v>104.88606846950061</v>
      </c>
      <c r="GZ258" s="99">
        <f t="shared" si="1505"/>
        <v>104.27268030777094</v>
      </c>
      <c r="HA258" s="99"/>
      <c r="HB258" s="99"/>
      <c r="HC258" s="99"/>
      <c r="HD258" s="99"/>
      <c r="HE258" s="99"/>
      <c r="HF258" s="99"/>
      <c r="HG258" s="99"/>
      <c r="HH258" s="99"/>
      <c r="HI258" s="99"/>
      <c r="HJ258" s="99"/>
      <c r="HK258" s="99"/>
      <c r="HL258" s="99"/>
      <c r="HM258" s="99"/>
      <c r="HN258" s="99"/>
      <c r="HO258" s="99"/>
      <c r="HP258" s="99"/>
      <c r="HQ258" s="99"/>
      <c r="HR258" s="99"/>
      <c r="HS258" s="99"/>
      <c r="HT258" s="99"/>
      <c r="HU258" s="99"/>
      <c r="HV258" s="99"/>
      <c r="HW258" s="99"/>
      <c r="HX258" s="99"/>
      <c r="HY258" s="99"/>
      <c r="HZ258" s="102"/>
      <c r="IA258" s="102"/>
      <c r="IB258" s="102"/>
      <c r="IC258" s="102"/>
      <c r="ID258" s="102"/>
      <c r="IE258" s="102"/>
      <c r="IF258" s="102"/>
      <c r="IG258" s="102"/>
      <c r="IH258" s="94"/>
      <c r="II258" s="94"/>
      <c r="IJ258" s="94"/>
      <c r="IK258" s="94"/>
      <c r="IL258" s="94"/>
      <c r="IM258" s="94"/>
      <c r="IN258" s="94"/>
      <c r="IO258" s="94"/>
      <c r="IP258" s="94"/>
      <c r="IQ258" s="94"/>
      <c r="IR258" s="94"/>
      <c r="IS258" s="94"/>
      <c r="IT258" s="94"/>
      <c r="IU258" s="94"/>
      <c r="IV258" s="94"/>
      <c r="IW258" s="94"/>
      <c r="IX258" s="94"/>
      <c r="IY258" s="94"/>
      <c r="IZ258" s="94"/>
      <c r="JA258" s="94"/>
      <c r="JB258" s="94"/>
      <c r="JC258" s="94"/>
      <c r="JD258" s="94"/>
      <c r="JE258" s="94"/>
      <c r="JF258" s="94"/>
      <c r="JG258" s="94"/>
      <c r="JH258" s="94"/>
      <c r="JI258" s="94"/>
      <c r="JJ258" s="94"/>
      <c r="JK258" s="94"/>
      <c r="JL258" s="94"/>
      <c r="JM258" s="94"/>
      <c r="JN258" s="94"/>
      <c r="JO258" s="94"/>
      <c r="JP258" s="94"/>
      <c r="JQ258" s="94"/>
      <c r="JR258" s="94"/>
      <c r="JS258" s="94"/>
      <c r="JT258" s="94"/>
      <c r="JU258" s="94"/>
      <c r="JV258" s="94"/>
      <c r="JW258" s="94"/>
      <c r="JX258" s="94"/>
      <c r="JY258" s="94"/>
      <c r="JZ258" s="94"/>
      <c r="KA258" s="94"/>
      <c r="KH258" s="103">
        <v>29</v>
      </c>
      <c r="KI258" s="100">
        <f t="shared" ref="KI258:MJ258" si="1506">20*LOG10(KI167)</f>
        <v>103.84917249632339</v>
      </c>
      <c r="KJ258" s="100">
        <f t="shared" si="1506"/>
        <v>103.61410043150677</v>
      </c>
      <c r="KK258" s="100">
        <f t="shared" si="1506"/>
        <v>108.0358657766625</v>
      </c>
      <c r="KL258" s="100">
        <f t="shared" si="1506"/>
        <v>106.64188741838773</v>
      </c>
      <c r="KM258" s="100">
        <f t="shared" si="1506"/>
        <v>102.90499791192906</v>
      </c>
      <c r="KN258" s="100">
        <f t="shared" si="1506"/>
        <v>104.39483831381578</v>
      </c>
      <c r="KO258" s="100">
        <f t="shared" si="1506"/>
        <v>106.08572912929884</v>
      </c>
      <c r="KP258" s="100">
        <f t="shared" si="1506"/>
        <v>106.41134411286572</v>
      </c>
      <c r="KQ258" s="100">
        <f t="shared" si="1506"/>
        <v>106.71481311692283</v>
      </c>
      <c r="KR258" s="100">
        <f t="shared" si="1506"/>
        <v>108.67555875731027</v>
      </c>
      <c r="KS258" s="100">
        <f t="shared" si="1506"/>
        <v>107.84331493110554</v>
      </c>
      <c r="KT258" s="100">
        <f t="shared" si="1506"/>
        <v>106.91624160023187</v>
      </c>
      <c r="KU258" s="100">
        <f t="shared" si="1506"/>
        <v>107.84571421029386</v>
      </c>
      <c r="KV258" s="100">
        <f t="shared" si="1506"/>
        <v>108.72962041103503</v>
      </c>
      <c r="KW258" s="100">
        <f t="shared" si="1506"/>
        <v>108.49360776911256</v>
      </c>
      <c r="KX258" s="100">
        <f t="shared" si="1506"/>
        <v>107.76616077998588</v>
      </c>
      <c r="KY258" s="100">
        <f t="shared" si="1506"/>
        <v>106.81231136302839</v>
      </c>
      <c r="KZ258" s="100">
        <f t="shared" si="1506"/>
        <v>106.03973773587367</v>
      </c>
      <c r="LA258" s="100">
        <f t="shared" si="1506"/>
        <v>106.03973773587367</v>
      </c>
      <c r="LB258" s="100">
        <f t="shared" si="1506"/>
        <v>106.4777489916036</v>
      </c>
      <c r="LC258" s="100">
        <f t="shared" si="1506"/>
        <v>106.97719200089116</v>
      </c>
      <c r="LD258" s="100">
        <f t="shared" si="1506"/>
        <v>107.39301086291835</v>
      </c>
      <c r="LE258" s="100">
        <f t="shared" si="1506"/>
        <v>107.65553147547571</v>
      </c>
      <c r="LF258" s="100">
        <f t="shared" si="1506"/>
        <v>107.75477213292629</v>
      </c>
      <c r="LG258" s="100">
        <f t="shared" si="1506"/>
        <v>107.70383929043136</v>
      </c>
      <c r="LH258" s="100">
        <f t="shared" si="1506"/>
        <v>107.52275736083354</v>
      </c>
      <c r="LI258" s="100">
        <f t="shared" si="1506"/>
        <v>107.24023256313291</v>
      </c>
      <c r="LJ258" s="100">
        <f t="shared" si="1506"/>
        <v>106.84302791902594</v>
      </c>
      <c r="LK258" s="100">
        <f t="shared" si="1506"/>
        <v>106.37790441300257</v>
      </c>
      <c r="LL258" s="100">
        <f t="shared" si="1506"/>
        <v>105.8650628586592</v>
      </c>
      <c r="LM258" s="100">
        <f t="shared" si="1506"/>
        <v>105.3408900121733</v>
      </c>
      <c r="LN258" s="100">
        <f t="shared" si="1506"/>
        <v>104.79947416667892</v>
      </c>
      <c r="LO258" s="100">
        <f t="shared" si="1506"/>
        <v>104.27428920233665</v>
      </c>
      <c r="LP258" s="100">
        <f t="shared" si="1506"/>
        <v>103.75611932778477</v>
      </c>
      <c r="LQ258" s="100">
        <f t="shared" si="1506"/>
        <v>103.33041198840411</v>
      </c>
      <c r="LR258" s="100">
        <f t="shared" si="1506"/>
        <v>102.97948885603358</v>
      </c>
      <c r="LS258" s="100">
        <f t="shared" si="1506"/>
        <v>103.62475731162876</v>
      </c>
      <c r="LT258" s="100">
        <f t="shared" si="1506"/>
        <v>105.55302821910381</v>
      </c>
      <c r="LU258" s="100">
        <f t="shared" si="1506"/>
        <v>106.26285513946321</v>
      </c>
      <c r="LV258" s="100">
        <f t="shared" si="1506"/>
        <v>106.67822495481686</v>
      </c>
      <c r="LW258" s="100">
        <f t="shared" si="1506"/>
        <v>106.7493575125345</v>
      </c>
      <c r="LX258" s="100">
        <f t="shared" si="1506"/>
        <v>106.65690907279608</v>
      </c>
      <c r="LY258" s="100">
        <f t="shared" si="1506"/>
        <v>106.39504320111629</v>
      </c>
      <c r="LZ258" s="100">
        <f t="shared" si="1506"/>
        <v>105.9544642759934</v>
      </c>
      <c r="MA258" s="100">
        <f t="shared" si="1506"/>
        <v>105.5905273841971</v>
      </c>
      <c r="MB258" s="100">
        <f t="shared" si="1506"/>
        <v>105.20932060105379</v>
      </c>
      <c r="MC258" s="100">
        <f t="shared" si="1506"/>
        <v>104.79676385980613</v>
      </c>
      <c r="MD258" s="100">
        <f t="shared" si="1506"/>
        <v>104.44903408971697</v>
      </c>
      <c r="ME258" s="100">
        <f t="shared" si="1506"/>
        <v>104.10354722732662</v>
      </c>
      <c r="MF258" s="100">
        <f t="shared" si="1506"/>
        <v>103.66992107658015</v>
      </c>
      <c r="MG258" s="100">
        <f t="shared" si="1506"/>
        <v>103.17081201900665</v>
      </c>
      <c r="MH258" s="100">
        <f t="shared" si="1506"/>
        <v>102.60549329240578</v>
      </c>
      <c r="MI258" s="100">
        <f t="shared" si="1506"/>
        <v>101.85358668064508</v>
      </c>
      <c r="MJ258" s="100">
        <f t="shared" si="1506"/>
        <v>101.24078034140766</v>
      </c>
      <c r="MK258" s="100"/>
      <c r="ML258" s="100"/>
      <c r="MM258" s="100"/>
      <c r="MN258" s="100"/>
      <c r="MO258" s="100"/>
      <c r="MP258" s="100"/>
      <c r="MQ258" s="100"/>
      <c r="MR258" s="100"/>
      <c r="MS258" s="100"/>
      <c r="MT258" s="100"/>
      <c r="MU258" s="100"/>
      <c r="MV258" s="100"/>
      <c r="MW258" s="100"/>
      <c r="MX258" s="100"/>
      <c r="MY258" s="100"/>
      <c r="MZ258" s="100"/>
      <c r="NA258" s="100"/>
      <c r="NB258" s="100"/>
      <c r="NC258" s="100"/>
      <c r="ND258" s="100"/>
      <c r="NE258" s="100"/>
      <c r="NF258" s="100"/>
      <c r="NG258" s="100"/>
      <c r="NH258" s="100"/>
      <c r="NI258" s="100"/>
      <c r="NJ258" s="103"/>
      <c r="NK258" s="103"/>
      <c r="NL258" s="103"/>
      <c r="NM258" s="103"/>
      <c r="NN258" s="103"/>
      <c r="NO258" s="103"/>
      <c r="NP258" s="103"/>
      <c r="NQ258" s="103"/>
    </row>
    <row r="259" spans="1:381" x14ac:dyDescent="0.2">
      <c r="A259" s="92"/>
      <c r="B259" s="92"/>
      <c r="C259" s="101">
        <v>30</v>
      </c>
      <c r="D259" s="98">
        <f t="shared" ref="D259:BE259" si="1507">20*LOG10(D168)</f>
        <v>114.24081245131669</v>
      </c>
      <c r="E259" s="98">
        <f t="shared" si="1507"/>
        <v>112.08395222576135</v>
      </c>
      <c r="F259" s="98">
        <f t="shared" si="1507"/>
        <v>109.3354220230853</v>
      </c>
      <c r="G259" s="98">
        <f t="shared" si="1507"/>
        <v>113.64243697449623</v>
      </c>
      <c r="H259" s="98">
        <f t="shared" si="1507"/>
        <v>115.96336707104099</v>
      </c>
      <c r="I259" s="98">
        <f t="shared" si="1507"/>
        <v>115.9806291212204</v>
      </c>
      <c r="J259" s="98">
        <f t="shared" si="1507"/>
        <v>114.93961991547812</v>
      </c>
      <c r="K259" s="98">
        <f t="shared" si="1507"/>
        <v>113.66965438206181</v>
      </c>
      <c r="L259" s="98">
        <f t="shared" si="1507"/>
        <v>112.60988796347176</v>
      </c>
      <c r="M259" s="98">
        <f t="shared" si="1507"/>
        <v>112.29325115935944</v>
      </c>
      <c r="N259" s="98">
        <f t="shared" si="1507"/>
        <v>112.58511828827147</v>
      </c>
      <c r="O259" s="98">
        <f t="shared" si="1507"/>
        <v>113.1148627578406</v>
      </c>
      <c r="P259" s="98">
        <f t="shared" si="1507"/>
        <v>113.62481225951416</v>
      </c>
      <c r="Q259" s="98">
        <f t="shared" si="1507"/>
        <v>114.03859982543494</v>
      </c>
      <c r="R259" s="98">
        <f t="shared" si="1507"/>
        <v>114.32408677465374</v>
      </c>
      <c r="S259" s="98">
        <f t="shared" si="1507"/>
        <v>114.50341782884405</v>
      </c>
      <c r="T259" s="98">
        <f t="shared" si="1507"/>
        <v>114.58884876963202</v>
      </c>
      <c r="U259" s="98">
        <f t="shared" si="1507"/>
        <v>114.60918837445733</v>
      </c>
      <c r="V259" s="98">
        <f t="shared" si="1507"/>
        <v>114.60918837445733</v>
      </c>
      <c r="W259" s="98">
        <f t="shared" si="1507"/>
        <v>114.57548480620545</v>
      </c>
      <c r="X259" s="98">
        <f t="shared" si="1507"/>
        <v>114.51062052171729</v>
      </c>
      <c r="Y259" s="98">
        <f t="shared" si="1507"/>
        <v>114.42145064850547</v>
      </c>
      <c r="Z259" s="98">
        <f t="shared" si="1507"/>
        <v>114.31249148144992</v>
      </c>
      <c r="AA259" s="98">
        <f t="shared" si="1507"/>
        <v>114.1874641166755</v>
      </c>
      <c r="AB259" s="98">
        <f t="shared" si="1507"/>
        <v>114.04943785223013</v>
      </c>
      <c r="AC259" s="98">
        <f t="shared" si="1507"/>
        <v>113.90094893344752</v>
      </c>
      <c r="AD259" s="98">
        <f t="shared" si="1507"/>
        <v>113.74409755375645</v>
      </c>
      <c r="AE259" s="98">
        <f t="shared" si="1507"/>
        <v>113.58062660185729</v>
      </c>
      <c r="AF259" s="98">
        <f t="shared" si="1507"/>
        <v>113.41198545798669</v>
      </c>
      <c r="AG259" s="98">
        <f t="shared" si="1507"/>
        <v>113.23938169560154</v>
      </c>
      <c r="AH259" s="98">
        <f t="shared" si="1507"/>
        <v>113.06382305575319</v>
      </c>
      <c r="AI259" s="98">
        <f t="shared" si="1507"/>
        <v>112.88615161355386</v>
      </c>
      <c r="AJ259" s="98">
        <f t="shared" si="1507"/>
        <v>112.70707167542861</v>
      </c>
      <c r="AK259" s="98">
        <f t="shared" si="1507"/>
        <v>112.52933233580364</v>
      </c>
      <c r="AL259" s="98">
        <f t="shared" si="1507"/>
        <v>112.34861984712626</v>
      </c>
      <c r="AM259" s="98">
        <f t="shared" si="1507"/>
        <v>112.16800905440658</v>
      </c>
      <c r="AN259" s="98">
        <f t="shared" si="1507"/>
        <v>112.12925398804232</v>
      </c>
      <c r="AO259" s="98">
        <f t="shared" si="1507"/>
        <v>111.69989009101991</v>
      </c>
      <c r="AP259" s="98">
        <f t="shared" si="1507"/>
        <v>111.460100472064</v>
      </c>
      <c r="AQ259" s="98">
        <f t="shared" si="1507"/>
        <v>111.19490382800721</v>
      </c>
      <c r="AR259" s="98">
        <f t="shared" si="1507"/>
        <v>110.91646066154034</v>
      </c>
      <c r="AS259" s="98">
        <f t="shared" si="1507"/>
        <v>110.62725738365587</v>
      </c>
      <c r="AT259" s="98">
        <f t="shared" si="1507"/>
        <v>110.32941176340543</v>
      </c>
      <c r="AU259" s="98">
        <f t="shared" si="1507"/>
        <v>110.02471757946383</v>
      </c>
      <c r="AV259" s="98">
        <f t="shared" si="1507"/>
        <v>109.72393067184922</v>
      </c>
      <c r="AW259" s="98">
        <f t="shared" si="1507"/>
        <v>109.4041802948957</v>
      </c>
      <c r="AX259" s="98">
        <f t="shared" si="1507"/>
        <v>109.08642750028712</v>
      </c>
      <c r="AY259" s="98">
        <f t="shared" si="1507"/>
        <v>108.76643786343989</v>
      </c>
      <c r="AZ259" s="98">
        <f t="shared" si="1507"/>
        <v>108.46706527355784</v>
      </c>
      <c r="BA259" s="98">
        <f t="shared" si="1507"/>
        <v>108.14141744478698</v>
      </c>
      <c r="BB259" s="98">
        <f t="shared" si="1507"/>
        <v>107.82714107528039</v>
      </c>
      <c r="BC259" s="98">
        <f t="shared" si="1507"/>
        <v>107.51241571707811</v>
      </c>
      <c r="BD259" s="98">
        <f t="shared" si="1507"/>
        <v>107.16462005924333</v>
      </c>
      <c r="BE259" s="98">
        <f t="shared" si="1507"/>
        <v>106.83793666183146</v>
      </c>
      <c r="BF259" s="98"/>
      <c r="BG259" s="98"/>
      <c r="BH259" s="98"/>
      <c r="BI259" s="98"/>
      <c r="BJ259" s="98"/>
      <c r="BK259" s="98"/>
      <c r="BL259" s="98"/>
      <c r="BM259" s="98"/>
      <c r="BN259" s="98"/>
      <c r="BO259" s="98"/>
      <c r="BP259" s="98"/>
      <c r="BQ259" s="98"/>
      <c r="BR259" s="98"/>
      <c r="BS259" s="98"/>
      <c r="BT259" s="98"/>
      <c r="BU259" s="98"/>
      <c r="BV259" s="98"/>
      <c r="BW259" s="98"/>
      <c r="BX259" s="98"/>
      <c r="BY259" s="98"/>
      <c r="BZ259" s="98"/>
      <c r="CA259" s="98"/>
      <c r="CB259" s="98"/>
      <c r="CC259" s="101"/>
      <c r="CD259" s="101"/>
      <c r="CE259" s="101"/>
      <c r="CF259" s="101"/>
      <c r="CG259" s="101"/>
      <c r="CH259" s="106" t="e">
        <f>SQRT(1 + 1 + 2* COS(CJ259-CK259))</f>
        <v>#REF!</v>
      </c>
      <c r="CI259" s="107" t="e">
        <f>ATAN2(1+COS(CK259),SIN(CK259))</f>
        <v>#REF!</v>
      </c>
      <c r="CJ259" s="92" t="e">
        <f>RADIANS(#REF!)</f>
        <v>#REF!</v>
      </c>
      <c r="CK259" s="92" t="e">
        <f>RADIANS(#REF!)</f>
        <v>#REF!</v>
      </c>
      <c r="CL259" s="92"/>
      <c r="CM259" s="92"/>
      <c r="CN259" s="92"/>
      <c r="CO259" s="92"/>
      <c r="CP259" s="92"/>
      <c r="CQ259" s="92"/>
      <c r="CR259" s="92"/>
      <c r="CS259" s="92"/>
      <c r="CT259" s="92"/>
      <c r="CU259" s="92"/>
      <c r="CV259" s="92"/>
      <c r="CW259" s="92"/>
      <c r="CX259" s="92"/>
      <c r="CY259" s="92"/>
      <c r="CZ259" s="92"/>
      <c r="DA259" s="92"/>
      <c r="DB259" s="92"/>
      <c r="DC259" s="92"/>
      <c r="DD259" s="92"/>
      <c r="DE259" s="92"/>
      <c r="DF259" s="92"/>
      <c r="DG259" s="92"/>
      <c r="DH259" s="92"/>
      <c r="DI259" s="92"/>
      <c r="DJ259" s="92"/>
      <c r="DK259" s="92"/>
      <c r="DL259" s="92"/>
      <c r="DM259" s="92"/>
      <c r="DN259" s="92"/>
      <c r="DO259" s="92"/>
      <c r="DP259" s="92"/>
      <c r="DQ259" s="92"/>
      <c r="DR259" s="92"/>
      <c r="DS259" s="92"/>
      <c r="DT259" s="92"/>
      <c r="DU259" s="92"/>
      <c r="DV259" s="92"/>
      <c r="DW259" s="92"/>
      <c r="DX259" s="92"/>
      <c r="DY259" s="92"/>
      <c r="DZ259" s="92"/>
      <c r="EA259" s="92"/>
      <c r="EB259" s="92"/>
      <c r="EC259" s="92"/>
      <c r="ED259" s="92"/>
      <c r="EE259" s="92"/>
      <c r="EF259" s="92"/>
      <c r="EG259" s="92"/>
      <c r="EH259" s="92"/>
      <c r="EI259" s="92"/>
      <c r="EJ259" s="92"/>
      <c r="EK259" s="92"/>
      <c r="EL259" s="92"/>
      <c r="EM259" s="92"/>
      <c r="EN259" s="92"/>
      <c r="EO259" s="92"/>
      <c r="EP259" s="92"/>
      <c r="EU259" s="94"/>
      <c r="EV259" s="94"/>
      <c r="EW259" s="94"/>
      <c r="EX259" s="102">
        <v>30</v>
      </c>
      <c r="EY259" s="99">
        <f t="shared" ref="EY259:GZ259" si="1508">20*LOG10(EY168)</f>
        <v>108.8049616305224</v>
      </c>
      <c r="EZ259" s="99">
        <f t="shared" si="1508"/>
        <v>110.72815633891037</v>
      </c>
      <c r="FA259" s="99">
        <f t="shared" si="1508"/>
        <v>106.86436967319193</v>
      </c>
      <c r="FB259" s="99">
        <f t="shared" si="1508"/>
        <v>109.6949952243304</v>
      </c>
      <c r="FC259" s="99">
        <f t="shared" si="1508"/>
        <v>107.315894489765</v>
      </c>
      <c r="FD259" s="99">
        <f t="shared" si="1508"/>
        <v>111.22399627138043</v>
      </c>
      <c r="FE259" s="99">
        <f t="shared" si="1508"/>
        <v>111.82605178273634</v>
      </c>
      <c r="FF259" s="99">
        <f t="shared" si="1508"/>
        <v>110.37204816707855</v>
      </c>
      <c r="FG259" s="99">
        <f t="shared" si="1508"/>
        <v>109.8563266728101</v>
      </c>
      <c r="FH259" s="99">
        <f t="shared" si="1508"/>
        <v>111.2432258798559</v>
      </c>
      <c r="FI259" s="99">
        <f t="shared" si="1508"/>
        <v>112.60661340918459</v>
      </c>
      <c r="FJ259" s="99">
        <f t="shared" si="1508"/>
        <v>113.10609919091911</v>
      </c>
      <c r="FK259" s="99">
        <f t="shared" si="1508"/>
        <v>113.03482423585892</v>
      </c>
      <c r="FL259" s="99">
        <f t="shared" si="1508"/>
        <v>112.55860398383733</v>
      </c>
      <c r="FM259" s="99">
        <f t="shared" si="1508"/>
        <v>111.91344874035511</v>
      </c>
      <c r="FN259" s="99">
        <f t="shared" si="1508"/>
        <v>111.14667170218635</v>
      </c>
      <c r="FO259" s="99">
        <f t="shared" si="1508"/>
        <v>110.2741921935913</v>
      </c>
      <c r="FP259" s="99">
        <f t="shared" si="1508"/>
        <v>109.62243466473203</v>
      </c>
      <c r="FQ259" s="99">
        <f t="shared" si="1508"/>
        <v>109.62243466473203</v>
      </c>
      <c r="FR259" s="99">
        <f t="shared" si="1508"/>
        <v>108.9367905058554</v>
      </c>
      <c r="FS259" s="99">
        <f t="shared" si="1508"/>
        <v>108.82207053526037</v>
      </c>
      <c r="FT259" s="99">
        <f t="shared" si="1508"/>
        <v>108.82983096503283</v>
      </c>
      <c r="FU259" s="99">
        <f t="shared" si="1508"/>
        <v>108.92141537164062</v>
      </c>
      <c r="FV259" s="99">
        <f t="shared" si="1508"/>
        <v>109.06078688203482</v>
      </c>
      <c r="FW259" s="99">
        <f t="shared" si="1508"/>
        <v>109.21985705038318</v>
      </c>
      <c r="FX259" s="99">
        <f t="shared" si="1508"/>
        <v>109.37926890782109</v>
      </c>
      <c r="FY259" s="99">
        <f t="shared" si="1508"/>
        <v>109.53061360694123</v>
      </c>
      <c r="FZ259" s="99">
        <f t="shared" si="1508"/>
        <v>109.66159726929364</v>
      </c>
      <c r="GA259" s="99">
        <f t="shared" si="1508"/>
        <v>109.77076937788881</v>
      </c>
      <c r="GB259" s="99">
        <f t="shared" si="1508"/>
        <v>109.85718883882231</v>
      </c>
      <c r="GC259" s="99">
        <f t="shared" si="1508"/>
        <v>109.93455448794057</v>
      </c>
      <c r="GD259" s="99">
        <f t="shared" si="1508"/>
        <v>109.97623527419148</v>
      </c>
      <c r="GE259" s="99">
        <f t="shared" si="1508"/>
        <v>109.99828599020368</v>
      </c>
      <c r="GF259" s="99">
        <f t="shared" si="1508"/>
        <v>110.01965836801378</v>
      </c>
      <c r="GG259" s="99">
        <f t="shared" si="1508"/>
        <v>110.00769666895707</v>
      </c>
      <c r="GH259" s="99">
        <f t="shared" si="1508"/>
        <v>109.98104250638497</v>
      </c>
      <c r="GI259" s="99">
        <f t="shared" si="1508"/>
        <v>110.63964587115846</v>
      </c>
      <c r="GJ259" s="99">
        <f t="shared" si="1508"/>
        <v>110.71884673523535</v>
      </c>
      <c r="GK259" s="99">
        <f t="shared" si="1508"/>
        <v>110.65041262857832</v>
      </c>
      <c r="GL259" s="99">
        <f t="shared" si="1508"/>
        <v>110.4958564215208</v>
      </c>
      <c r="GM259" s="99">
        <f t="shared" si="1508"/>
        <v>110.29658798925057</v>
      </c>
      <c r="GN259" s="99">
        <f t="shared" si="1508"/>
        <v>110.02968852633103</v>
      </c>
      <c r="GO259" s="99">
        <f t="shared" si="1508"/>
        <v>109.70741745269011</v>
      </c>
      <c r="GP259" s="99">
        <f t="shared" si="1508"/>
        <v>109.36509268240516</v>
      </c>
      <c r="GQ259" s="99">
        <f t="shared" si="1508"/>
        <v>108.97147032476533</v>
      </c>
      <c r="GR259" s="99">
        <f t="shared" si="1508"/>
        <v>108.5534909689014</v>
      </c>
      <c r="GS259" s="99">
        <f t="shared" si="1508"/>
        <v>108.12322560644141</v>
      </c>
      <c r="GT259" s="99">
        <f t="shared" si="1508"/>
        <v>107.62672754729823</v>
      </c>
      <c r="GU259" s="99">
        <f t="shared" si="1508"/>
        <v>107.10901981525835</v>
      </c>
      <c r="GV259" s="99">
        <f t="shared" si="1508"/>
        <v>106.58622331107422</v>
      </c>
      <c r="GW259" s="99">
        <f t="shared" si="1508"/>
        <v>106.02150888812014</v>
      </c>
      <c r="GX259" s="99">
        <f t="shared" si="1508"/>
        <v>105.43266829624426</v>
      </c>
      <c r="GY259" s="99">
        <f t="shared" si="1508"/>
        <v>104.85274341215793</v>
      </c>
      <c r="GZ259" s="99">
        <f t="shared" si="1508"/>
        <v>104.23496083704907</v>
      </c>
      <c r="HA259" s="99"/>
      <c r="HB259" s="99"/>
      <c r="HC259" s="99"/>
      <c r="HD259" s="99"/>
      <c r="HE259" s="99"/>
      <c r="HF259" s="99"/>
      <c r="HG259" s="99"/>
      <c r="HH259" s="99"/>
      <c r="HI259" s="99"/>
      <c r="HJ259" s="99"/>
      <c r="HK259" s="99"/>
      <c r="HL259" s="99"/>
      <c r="HM259" s="99"/>
      <c r="HN259" s="99"/>
      <c r="HO259" s="99"/>
      <c r="HP259" s="99"/>
      <c r="HQ259" s="99"/>
      <c r="HR259" s="99"/>
      <c r="HS259" s="99"/>
      <c r="HT259" s="99"/>
      <c r="HU259" s="99"/>
      <c r="HV259" s="99"/>
      <c r="HW259" s="99"/>
      <c r="HX259" s="99"/>
      <c r="HY259" s="99"/>
      <c r="HZ259" s="102"/>
      <c r="IA259" s="102"/>
      <c r="IB259" s="102"/>
      <c r="IC259" s="102"/>
      <c r="ID259" s="102"/>
      <c r="IE259" s="108"/>
      <c r="IF259" s="109"/>
      <c r="IG259" s="94"/>
      <c r="IH259" s="94"/>
      <c r="II259" s="94"/>
      <c r="IJ259" s="94"/>
      <c r="IK259" s="94"/>
      <c r="IL259" s="94"/>
      <c r="IM259" s="94"/>
      <c r="IN259" s="94"/>
      <c r="IO259" s="94"/>
      <c r="IP259" s="94"/>
      <c r="IQ259" s="94"/>
      <c r="IR259" s="94"/>
      <c r="IS259" s="94"/>
      <c r="IT259" s="94"/>
      <c r="IU259" s="94"/>
      <c r="IV259" s="94"/>
      <c r="IW259" s="94"/>
      <c r="IX259" s="94"/>
      <c r="IY259" s="94"/>
      <c r="IZ259" s="94"/>
      <c r="JA259" s="94"/>
      <c r="JB259" s="94"/>
      <c r="JC259" s="94"/>
      <c r="JD259" s="94"/>
      <c r="JE259" s="94"/>
      <c r="JF259" s="94"/>
      <c r="JG259" s="94"/>
      <c r="JH259" s="94"/>
      <c r="JI259" s="94"/>
      <c r="JJ259" s="94"/>
      <c r="JK259" s="94"/>
      <c r="JL259" s="94"/>
      <c r="JM259" s="94"/>
      <c r="JN259" s="94"/>
      <c r="JO259" s="94"/>
      <c r="JP259" s="94"/>
      <c r="JQ259" s="94"/>
      <c r="JR259" s="94"/>
      <c r="JS259" s="94"/>
      <c r="JT259" s="94"/>
      <c r="JU259" s="94"/>
      <c r="JV259" s="94"/>
      <c r="JW259" s="94"/>
      <c r="JX259" s="94"/>
      <c r="JY259" s="94"/>
      <c r="JZ259" s="94"/>
      <c r="KA259" s="94"/>
      <c r="KH259" s="103">
        <v>30</v>
      </c>
      <c r="KI259" s="100">
        <f t="shared" ref="KI259:MJ259" si="1509">20*LOG10(KI168)</f>
        <v>104.05356923005556</v>
      </c>
      <c r="KJ259" s="100">
        <f t="shared" si="1509"/>
        <v>103.37709353951995</v>
      </c>
      <c r="KK259" s="100">
        <f t="shared" si="1509"/>
        <v>107.84706770850283</v>
      </c>
      <c r="KL259" s="100">
        <f t="shared" si="1509"/>
        <v>106.7319699007694</v>
      </c>
      <c r="KM259" s="100">
        <f t="shared" si="1509"/>
        <v>103.1394901512036</v>
      </c>
      <c r="KN259" s="100">
        <f t="shared" si="1509"/>
        <v>104.42582732627217</v>
      </c>
      <c r="KO259" s="100">
        <f t="shared" si="1509"/>
        <v>106.03281048165874</v>
      </c>
      <c r="KP259" s="100">
        <f t="shared" si="1509"/>
        <v>106.30904343209852</v>
      </c>
      <c r="KQ259" s="100">
        <f t="shared" si="1509"/>
        <v>106.65290389834972</v>
      </c>
      <c r="KR259" s="100">
        <f t="shared" si="1509"/>
        <v>108.69378096716211</v>
      </c>
      <c r="KS259" s="100">
        <f t="shared" si="1509"/>
        <v>107.90931381842698</v>
      </c>
      <c r="KT259" s="100">
        <f t="shared" si="1509"/>
        <v>106.98763164945365</v>
      </c>
      <c r="KU259" s="100">
        <f t="shared" si="1509"/>
        <v>107.88652031513342</v>
      </c>
      <c r="KV259" s="100">
        <f t="shared" si="1509"/>
        <v>108.72901473379711</v>
      </c>
      <c r="KW259" s="100">
        <f t="shared" si="1509"/>
        <v>108.45929444200117</v>
      </c>
      <c r="KX259" s="100">
        <f t="shared" si="1509"/>
        <v>107.73978416983343</v>
      </c>
      <c r="KY259" s="100">
        <f t="shared" si="1509"/>
        <v>106.78459911358262</v>
      </c>
      <c r="KZ259" s="100">
        <f t="shared" si="1509"/>
        <v>106.0169642235748</v>
      </c>
      <c r="LA259" s="100">
        <f t="shared" si="1509"/>
        <v>106.0169642235748</v>
      </c>
      <c r="LB259" s="100">
        <f t="shared" si="1509"/>
        <v>106.47373628880095</v>
      </c>
      <c r="LC259" s="100">
        <f t="shared" si="1509"/>
        <v>106.98281731094278</v>
      </c>
      <c r="LD259" s="100">
        <f t="shared" si="1509"/>
        <v>107.40626301705615</v>
      </c>
      <c r="LE259" s="100">
        <f t="shared" si="1509"/>
        <v>107.67360066195266</v>
      </c>
      <c r="LF259" s="100">
        <f t="shared" si="1509"/>
        <v>107.77466061992695</v>
      </c>
      <c r="LG259" s="100">
        <f t="shared" si="1509"/>
        <v>107.72279961750019</v>
      </c>
      <c r="LH259" s="100">
        <f t="shared" si="1509"/>
        <v>107.53856104282947</v>
      </c>
      <c r="LI259" s="100">
        <f t="shared" si="1509"/>
        <v>107.25143642851435</v>
      </c>
      <c r="LJ259" s="100">
        <f t="shared" si="1509"/>
        <v>106.84860394952062</v>
      </c>
      <c r="LK259" s="100">
        <f t="shared" si="1509"/>
        <v>106.37746291485388</v>
      </c>
      <c r="LL259" s="100">
        <f t="shared" si="1509"/>
        <v>105.85870738741491</v>
      </c>
      <c r="LM259" s="100">
        <f t="shared" si="1509"/>
        <v>105.32908738502707</v>
      </c>
      <c r="LN259" s="100">
        <f t="shared" si="1509"/>
        <v>104.78302600641115</v>
      </c>
      <c r="LO259" s="100">
        <f t="shared" si="1509"/>
        <v>104.25412053906454</v>
      </c>
      <c r="LP259" s="100">
        <f t="shared" si="1509"/>
        <v>103.73313393790583</v>
      </c>
      <c r="LQ259" s="100">
        <f t="shared" si="1509"/>
        <v>103.3057346126738</v>
      </c>
      <c r="LR259" s="100">
        <f t="shared" si="1509"/>
        <v>102.95410772231466</v>
      </c>
      <c r="LS259" s="100">
        <f t="shared" si="1509"/>
        <v>103.61961050324635</v>
      </c>
      <c r="LT259" s="100">
        <f t="shared" si="1509"/>
        <v>105.57104811581254</v>
      </c>
      <c r="LU259" s="100">
        <f t="shared" si="1509"/>
        <v>106.27482321583413</v>
      </c>
      <c r="LV259" s="100">
        <f t="shared" si="1509"/>
        <v>106.67681708748974</v>
      </c>
      <c r="LW259" s="100">
        <f t="shared" si="1509"/>
        <v>106.73666290142211</v>
      </c>
      <c r="LX259" s="100">
        <f t="shared" si="1509"/>
        <v>106.64282689486748</v>
      </c>
      <c r="LY259" s="100">
        <f t="shared" si="1509"/>
        <v>106.39031356514492</v>
      </c>
      <c r="LZ259" s="100">
        <f t="shared" si="1509"/>
        <v>105.96322251323146</v>
      </c>
      <c r="MA259" s="100">
        <f t="shared" si="1509"/>
        <v>105.60654800696638</v>
      </c>
      <c r="MB259" s="100">
        <f t="shared" si="1509"/>
        <v>105.22076722655373</v>
      </c>
      <c r="MC259" s="100">
        <f t="shared" si="1509"/>
        <v>104.79496129952501</v>
      </c>
      <c r="MD259" s="100">
        <f t="shared" si="1509"/>
        <v>104.43483153911112</v>
      </c>
      <c r="ME259" s="100">
        <f t="shared" si="1509"/>
        <v>104.08594098557705</v>
      </c>
      <c r="MF259" s="100">
        <f t="shared" si="1509"/>
        <v>103.65963629602966</v>
      </c>
      <c r="MG259" s="100">
        <f t="shared" si="1509"/>
        <v>103.17411647653798</v>
      </c>
      <c r="MH259" s="100">
        <f t="shared" si="1509"/>
        <v>102.62159533887171</v>
      </c>
      <c r="MI259" s="100">
        <f t="shared" si="1509"/>
        <v>101.87530615144613</v>
      </c>
      <c r="MJ259" s="100">
        <f t="shared" si="1509"/>
        <v>101.25680438671074</v>
      </c>
      <c r="MK259" s="100"/>
      <c r="ML259" s="100"/>
      <c r="MM259" s="100"/>
      <c r="MN259" s="100"/>
      <c r="MO259" s="100"/>
      <c r="MP259" s="100"/>
      <c r="MQ259" s="100"/>
      <c r="MR259" s="100"/>
      <c r="MS259" s="100"/>
      <c r="MT259" s="100"/>
      <c r="MU259" s="100"/>
      <c r="MV259" s="100"/>
      <c r="MW259" s="100"/>
      <c r="MX259" s="100"/>
      <c r="MY259" s="100"/>
      <c r="MZ259" s="100"/>
      <c r="NA259" s="100"/>
      <c r="NB259" s="100"/>
      <c r="NC259" s="100"/>
      <c r="ND259" s="100"/>
      <c r="NE259" s="100"/>
      <c r="NF259" s="100"/>
      <c r="NG259" s="100"/>
      <c r="NH259" s="100"/>
      <c r="NI259" s="100"/>
      <c r="NJ259" s="103"/>
      <c r="NK259" s="103"/>
      <c r="NL259" s="103"/>
      <c r="NM259" s="103"/>
      <c r="NN259" s="103"/>
      <c r="NO259" s="110"/>
      <c r="NP259" s="111"/>
    </row>
    <row r="260" spans="1:381" x14ac:dyDescent="0.2">
      <c r="A260" s="92" t="s">
        <v>41</v>
      </c>
      <c r="B260" s="92"/>
      <c r="C260" s="92"/>
      <c r="D260" s="98"/>
      <c r="E260" s="98"/>
      <c r="F260" s="98"/>
      <c r="G260" s="98"/>
      <c r="H260" s="98"/>
      <c r="I260" s="98"/>
      <c r="J260" s="98"/>
      <c r="K260" s="98"/>
      <c r="L260" s="98"/>
      <c r="M260" s="98"/>
      <c r="N260" s="98"/>
      <c r="O260" s="98"/>
      <c r="P260" s="98"/>
      <c r="Q260" s="98"/>
      <c r="R260" s="98"/>
      <c r="S260" s="98"/>
      <c r="T260" s="98"/>
      <c r="U260" s="98"/>
      <c r="V260" s="98"/>
      <c r="W260" s="98"/>
      <c r="X260" s="98"/>
      <c r="Y260" s="98"/>
      <c r="Z260" s="98"/>
      <c r="AA260" s="98"/>
      <c r="AB260" s="98"/>
      <c r="AC260" s="98"/>
      <c r="AD260" s="98"/>
      <c r="AE260" s="98"/>
      <c r="AF260" s="98"/>
      <c r="AG260" s="98"/>
      <c r="AH260" s="98"/>
      <c r="AI260" s="98"/>
      <c r="AJ260" s="98"/>
      <c r="AK260" s="98"/>
      <c r="AL260" s="98"/>
      <c r="AM260" s="98"/>
      <c r="AN260" s="98"/>
      <c r="AO260" s="98"/>
      <c r="AP260" s="98"/>
      <c r="AQ260" s="98"/>
      <c r="AR260" s="98"/>
      <c r="AS260" s="98"/>
      <c r="AT260" s="98"/>
      <c r="AU260" s="98"/>
      <c r="AV260" s="98"/>
      <c r="AW260" s="98"/>
      <c r="AX260" s="98"/>
      <c r="AY260" s="98"/>
      <c r="AZ260" s="98"/>
      <c r="BA260" s="98"/>
      <c r="BB260" s="98"/>
      <c r="BC260" s="98"/>
      <c r="BD260" s="98"/>
      <c r="BE260" s="98"/>
      <c r="BF260" s="98"/>
      <c r="BG260" s="98"/>
      <c r="BH260" s="98"/>
      <c r="BI260" s="98"/>
      <c r="BJ260" s="98"/>
      <c r="BK260" s="98"/>
      <c r="BL260" s="98"/>
      <c r="BM260" s="98"/>
      <c r="BN260" s="98"/>
      <c r="BO260" s="98"/>
      <c r="BP260" s="98"/>
      <c r="BQ260" s="98"/>
      <c r="BR260" s="98"/>
      <c r="BS260" s="98"/>
      <c r="BT260" s="98"/>
      <c r="BU260" s="98"/>
      <c r="BV260" s="98"/>
      <c r="BW260" s="98" t="s">
        <v>75</v>
      </c>
      <c r="BX260" s="98"/>
      <c r="BY260" s="98"/>
      <c r="BZ260" s="98"/>
      <c r="CA260" s="98"/>
      <c r="CB260" s="98"/>
      <c r="CC260" s="98"/>
      <c r="CD260" s="98"/>
      <c r="CE260" s="98"/>
      <c r="CF260" s="98"/>
      <c r="CG260" s="92"/>
      <c r="CH260" s="92"/>
      <c r="CI260" s="92"/>
      <c r="CJ260" s="92"/>
      <c r="CK260" s="92"/>
      <c r="CL260" s="92"/>
      <c r="CM260" s="92"/>
      <c r="CN260" s="92"/>
      <c r="CO260" s="92"/>
      <c r="CP260" s="92"/>
      <c r="CQ260" s="92"/>
      <c r="CR260" s="92"/>
      <c r="CS260" s="92"/>
      <c r="CT260" s="92"/>
      <c r="CU260" s="92"/>
      <c r="CV260" s="92"/>
      <c r="CW260" s="92"/>
      <c r="CX260" s="92"/>
      <c r="CY260" s="92"/>
      <c r="CZ260" s="92"/>
      <c r="DA260" s="92"/>
      <c r="DB260" s="92"/>
      <c r="DC260" s="92"/>
      <c r="DD260" s="92"/>
      <c r="DE260" s="92"/>
      <c r="DF260" s="92"/>
      <c r="DG260" s="92"/>
      <c r="DH260" s="92"/>
      <c r="DI260" s="92"/>
      <c r="DJ260" s="92"/>
      <c r="DK260" s="92"/>
      <c r="DL260" s="92"/>
      <c r="DM260" s="92"/>
      <c r="DN260" s="92"/>
      <c r="DO260" s="92"/>
      <c r="DP260" s="92"/>
      <c r="DQ260" s="92"/>
      <c r="DR260" s="92"/>
      <c r="DS260" s="92"/>
      <c r="DT260" s="92"/>
      <c r="DU260" s="92"/>
      <c r="DV260" s="92"/>
      <c r="DW260" s="92"/>
      <c r="DX260" s="92"/>
      <c r="DY260" s="92"/>
      <c r="DZ260" s="92"/>
      <c r="EA260" s="92"/>
      <c r="EB260" s="92"/>
      <c r="EC260" s="92"/>
      <c r="ED260" s="92"/>
      <c r="EE260" s="92"/>
      <c r="EF260" s="92"/>
      <c r="EG260" s="92"/>
      <c r="EH260" s="92"/>
      <c r="EI260" s="92"/>
      <c r="EJ260" s="92"/>
      <c r="EK260" s="92"/>
      <c r="EL260" s="92"/>
      <c r="EM260" s="92"/>
      <c r="EN260" s="92"/>
      <c r="EO260" s="92"/>
      <c r="EP260" s="92"/>
      <c r="EU260" s="94" t="s">
        <v>42</v>
      </c>
      <c r="EV260" s="94"/>
      <c r="EW260" s="94"/>
      <c r="EX260" s="99" t="e">
        <f>VLOOKUP(Display!$T$5,'initial figures'!K24:N47,4,FALSE)</f>
        <v>#N/A</v>
      </c>
      <c r="EY260" s="99">
        <f t="shared" ref="EY260:GD260" si="1510">$C$262</f>
        <v>147.69080666260734</v>
      </c>
      <c r="EZ260" s="99">
        <f t="shared" si="1510"/>
        <v>147.69080666260734</v>
      </c>
      <c r="FA260" s="99">
        <f t="shared" si="1510"/>
        <v>147.69080666260734</v>
      </c>
      <c r="FB260" s="99">
        <f t="shared" si="1510"/>
        <v>147.69080666260734</v>
      </c>
      <c r="FC260" s="99">
        <f t="shared" si="1510"/>
        <v>147.69080666260734</v>
      </c>
      <c r="FD260" s="99">
        <f t="shared" si="1510"/>
        <v>147.69080666260734</v>
      </c>
      <c r="FE260" s="99">
        <f t="shared" si="1510"/>
        <v>147.69080666260734</v>
      </c>
      <c r="FF260" s="99">
        <f t="shared" si="1510"/>
        <v>147.69080666260734</v>
      </c>
      <c r="FG260" s="99">
        <f t="shared" si="1510"/>
        <v>147.69080666260734</v>
      </c>
      <c r="FH260" s="99">
        <f t="shared" si="1510"/>
        <v>147.69080666260734</v>
      </c>
      <c r="FI260" s="99">
        <f t="shared" si="1510"/>
        <v>147.69080666260734</v>
      </c>
      <c r="FJ260" s="99">
        <f t="shared" si="1510"/>
        <v>147.69080666260734</v>
      </c>
      <c r="FK260" s="99">
        <f t="shared" si="1510"/>
        <v>147.69080666260734</v>
      </c>
      <c r="FL260" s="99">
        <f t="shared" si="1510"/>
        <v>147.69080666260734</v>
      </c>
      <c r="FM260" s="99">
        <f t="shared" si="1510"/>
        <v>147.69080666260734</v>
      </c>
      <c r="FN260" s="99">
        <f t="shared" si="1510"/>
        <v>147.69080666260734</v>
      </c>
      <c r="FO260" s="99">
        <f t="shared" si="1510"/>
        <v>147.69080666260734</v>
      </c>
      <c r="FP260" s="99">
        <f t="shared" si="1510"/>
        <v>147.69080666260734</v>
      </c>
      <c r="FQ260" s="99">
        <f t="shared" si="1510"/>
        <v>147.69080666260734</v>
      </c>
      <c r="FR260" s="99">
        <f t="shared" si="1510"/>
        <v>147.69080666260734</v>
      </c>
      <c r="FS260" s="99">
        <f t="shared" si="1510"/>
        <v>147.69080666260734</v>
      </c>
      <c r="FT260" s="99">
        <f t="shared" si="1510"/>
        <v>147.69080666260734</v>
      </c>
      <c r="FU260" s="99">
        <f t="shared" si="1510"/>
        <v>147.69080666260734</v>
      </c>
      <c r="FV260" s="99">
        <f t="shared" si="1510"/>
        <v>147.69080666260734</v>
      </c>
      <c r="FW260" s="99">
        <f t="shared" si="1510"/>
        <v>147.69080666260734</v>
      </c>
      <c r="FX260" s="99">
        <f t="shared" si="1510"/>
        <v>147.69080666260734</v>
      </c>
      <c r="FY260" s="99">
        <f t="shared" si="1510"/>
        <v>147.69080666260734</v>
      </c>
      <c r="FZ260" s="99">
        <f t="shared" si="1510"/>
        <v>147.69080666260734</v>
      </c>
      <c r="GA260" s="99">
        <f t="shared" si="1510"/>
        <v>147.69080666260734</v>
      </c>
      <c r="GB260" s="99">
        <f t="shared" si="1510"/>
        <v>147.69080666260734</v>
      </c>
      <c r="GC260" s="99">
        <f t="shared" si="1510"/>
        <v>147.69080666260734</v>
      </c>
      <c r="GD260" s="99">
        <f t="shared" si="1510"/>
        <v>147.69080666260734</v>
      </c>
      <c r="GE260" s="99">
        <f t="shared" ref="GE260:GZ260" si="1511">$C$262</f>
        <v>147.69080666260734</v>
      </c>
      <c r="GF260" s="99">
        <f t="shared" si="1511"/>
        <v>147.69080666260734</v>
      </c>
      <c r="GG260" s="99">
        <f t="shared" si="1511"/>
        <v>147.69080666260734</v>
      </c>
      <c r="GH260" s="99">
        <f t="shared" si="1511"/>
        <v>147.69080666260734</v>
      </c>
      <c r="GI260" s="99">
        <f t="shared" si="1511"/>
        <v>147.69080666260734</v>
      </c>
      <c r="GJ260" s="99">
        <f t="shared" si="1511"/>
        <v>147.69080666260734</v>
      </c>
      <c r="GK260" s="99">
        <f t="shared" si="1511"/>
        <v>147.69080666260734</v>
      </c>
      <c r="GL260" s="99">
        <f t="shared" si="1511"/>
        <v>147.69080666260734</v>
      </c>
      <c r="GM260" s="99">
        <f t="shared" si="1511"/>
        <v>147.69080666260734</v>
      </c>
      <c r="GN260" s="99">
        <f t="shared" si="1511"/>
        <v>147.69080666260734</v>
      </c>
      <c r="GO260" s="99">
        <f t="shared" si="1511"/>
        <v>147.69080666260734</v>
      </c>
      <c r="GP260" s="99">
        <f t="shared" si="1511"/>
        <v>147.69080666260734</v>
      </c>
      <c r="GQ260" s="99">
        <f t="shared" si="1511"/>
        <v>147.69080666260734</v>
      </c>
      <c r="GR260" s="99">
        <f t="shared" si="1511"/>
        <v>147.69080666260734</v>
      </c>
      <c r="GS260" s="99">
        <f t="shared" si="1511"/>
        <v>147.69080666260734</v>
      </c>
      <c r="GT260" s="99">
        <f t="shared" si="1511"/>
        <v>147.69080666260734</v>
      </c>
      <c r="GU260" s="99">
        <f t="shared" si="1511"/>
        <v>147.69080666260734</v>
      </c>
      <c r="GV260" s="99">
        <f t="shared" si="1511"/>
        <v>147.69080666260734</v>
      </c>
      <c r="GW260" s="99">
        <f t="shared" si="1511"/>
        <v>147.69080666260734</v>
      </c>
      <c r="GX260" s="99">
        <f t="shared" si="1511"/>
        <v>147.69080666260734</v>
      </c>
      <c r="GY260" s="99">
        <f t="shared" si="1511"/>
        <v>147.69080666260734</v>
      </c>
      <c r="GZ260" s="99">
        <f t="shared" si="1511"/>
        <v>147.69080666260734</v>
      </c>
      <c r="HA260" s="99"/>
      <c r="HB260" s="99"/>
      <c r="HC260" s="99"/>
      <c r="HD260" s="99"/>
      <c r="HE260" s="99"/>
      <c r="HF260" s="99"/>
      <c r="HG260" s="99"/>
      <c r="HH260" s="99"/>
      <c r="HI260" s="99"/>
      <c r="HJ260" s="99"/>
      <c r="HK260" s="99"/>
      <c r="HL260" s="99"/>
      <c r="HM260" s="99"/>
      <c r="HN260" s="99"/>
      <c r="HO260" s="99"/>
      <c r="HP260" s="99"/>
      <c r="HQ260" s="99"/>
      <c r="HR260" s="99"/>
      <c r="HS260" s="99"/>
      <c r="HT260" s="99" t="s">
        <v>75</v>
      </c>
      <c r="HU260" s="99"/>
      <c r="HV260" s="99"/>
      <c r="HW260" s="99"/>
      <c r="HX260" s="99"/>
      <c r="HY260" s="99"/>
      <c r="HZ260" s="99"/>
      <c r="IA260" s="99"/>
      <c r="IB260" s="99"/>
      <c r="IC260" s="99"/>
      <c r="ID260" s="94"/>
      <c r="IE260" s="94"/>
      <c r="IF260" s="94"/>
      <c r="IG260" s="94"/>
      <c r="IH260" s="94"/>
      <c r="II260" s="94"/>
      <c r="IJ260" s="94"/>
      <c r="IK260" s="94"/>
      <c r="IL260" s="94"/>
      <c r="IM260" s="94"/>
      <c r="IN260" s="94"/>
      <c r="IO260" s="94"/>
      <c r="IP260" s="94"/>
      <c r="IQ260" s="94"/>
      <c r="IR260" s="94"/>
      <c r="IS260" s="94"/>
      <c r="IT260" s="94"/>
      <c r="IU260" s="94"/>
      <c r="IV260" s="94"/>
      <c r="IW260" s="94"/>
      <c r="IX260" s="94"/>
      <c r="IY260" s="94"/>
      <c r="IZ260" s="94"/>
      <c r="JA260" s="94"/>
      <c r="JB260" s="94"/>
      <c r="JC260" s="94"/>
      <c r="JD260" s="94"/>
      <c r="JE260" s="94"/>
      <c r="JF260" s="94"/>
      <c r="JG260" s="94"/>
      <c r="JH260" s="94"/>
      <c r="JI260" s="94"/>
      <c r="JJ260" s="94"/>
      <c r="JK260" s="94"/>
      <c r="JL260" s="94"/>
      <c r="JM260" s="94"/>
      <c r="JN260" s="94"/>
      <c r="JO260" s="94"/>
      <c r="JP260" s="94"/>
      <c r="JQ260" s="94"/>
      <c r="JR260" s="94"/>
      <c r="JS260" s="94"/>
      <c r="JT260" s="94"/>
      <c r="JU260" s="94"/>
      <c r="JV260" s="94"/>
      <c r="JW260" s="94"/>
      <c r="JX260" s="94"/>
      <c r="JY260" s="94"/>
      <c r="JZ260" s="94"/>
      <c r="KA260" s="94"/>
      <c r="KF260" s="96" t="s">
        <v>42</v>
      </c>
      <c r="KH260" s="100" t="e">
        <f>VLOOKUP(Display!$T$5,'initial figures'!GQ24:GT41,4,FALSE)</f>
        <v>#N/A</v>
      </c>
      <c r="KI260" s="100">
        <f t="shared" ref="KI260:LN260" si="1512">$C$262</f>
        <v>147.69080666260734</v>
      </c>
      <c r="KJ260" s="100">
        <f t="shared" si="1512"/>
        <v>147.69080666260734</v>
      </c>
      <c r="KK260" s="100">
        <f t="shared" si="1512"/>
        <v>147.69080666260734</v>
      </c>
      <c r="KL260" s="100">
        <f t="shared" si="1512"/>
        <v>147.69080666260734</v>
      </c>
      <c r="KM260" s="100">
        <f t="shared" si="1512"/>
        <v>147.69080666260734</v>
      </c>
      <c r="KN260" s="100">
        <f t="shared" si="1512"/>
        <v>147.69080666260734</v>
      </c>
      <c r="KO260" s="100">
        <f t="shared" si="1512"/>
        <v>147.69080666260734</v>
      </c>
      <c r="KP260" s="100">
        <f t="shared" si="1512"/>
        <v>147.69080666260734</v>
      </c>
      <c r="KQ260" s="100">
        <f t="shared" si="1512"/>
        <v>147.69080666260734</v>
      </c>
      <c r="KR260" s="100">
        <f t="shared" si="1512"/>
        <v>147.69080666260734</v>
      </c>
      <c r="KS260" s="100">
        <f t="shared" si="1512"/>
        <v>147.69080666260734</v>
      </c>
      <c r="KT260" s="100">
        <f t="shared" si="1512"/>
        <v>147.69080666260734</v>
      </c>
      <c r="KU260" s="100">
        <f t="shared" si="1512"/>
        <v>147.69080666260734</v>
      </c>
      <c r="KV260" s="100">
        <f t="shared" si="1512"/>
        <v>147.69080666260734</v>
      </c>
      <c r="KW260" s="100">
        <f t="shared" si="1512"/>
        <v>147.69080666260734</v>
      </c>
      <c r="KX260" s="100">
        <f t="shared" si="1512"/>
        <v>147.69080666260734</v>
      </c>
      <c r="KY260" s="100">
        <f t="shared" si="1512"/>
        <v>147.69080666260734</v>
      </c>
      <c r="KZ260" s="100">
        <f t="shared" si="1512"/>
        <v>147.69080666260734</v>
      </c>
      <c r="LA260" s="100">
        <f t="shared" si="1512"/>
        <v>147.69080666260734</v>
      </c>
      <c r="LB260" s="100">
        <f t="shared" si="1512"/>
        <v>147.69080666260734</v>
      </c>
      <c r="LC260" s="100">
        <f t="shared" si="1512"/>
        <v>147.69080666260734</v>
      </c>
      <c r="LD260" s="100">
        <f t="shared" si="1512"/>
        <v>147.69080666260734</v>
      </c>
      <c r="LE260" s="100">
        <f t="shared" si="1512"/>
        <v>147.69080666260734</v>
      </c>
      <c r="LF260" s="100">
        <f t="shared" si="1512"/>
        <v>147.69080666260734</v>
      </c>
      <c r="LG260" s="100">
        <f t="shared" si="1512"/>
        <v>147.69080666260734</v>
      </c>
      <c r="LH260" s="100">
        <f t="shared" si="1512"/>
        <v>147.69080666260734</v>
      </c>
      <c r="LI260" s="100">
        <f t="shared" si="1512"/>
        <v>147.69080666260734</v>
      </c>
      <c r="LJ260" s="100">
        <f t="shared" si="1512"/>
        <v>147.69080666260734</v>
      </c>
      <c r="LK260" s="100">
        <f t="shared" si="1512"/>
        <v>147.69080666260734</v>
      </c>
      <c r="LL260" s="100">
        <f t="shared" si="1512"/>
        <v>147.69080666260734</v>
      </c>
      <c r="LM260" s="100">
        <f t="shared" si="1512"/>
        <v>147.69080666260734</v>
      </c>
      <c r="LN260" s="100">
        <f t="shared" si="1512"/>
        <v>147.69080666260734</v>
      </c>
      <c r="LO260" s="100">
        <f t="shared" ref="LO260:MJ260" si="1513">$C$262</f>
        <v>147.69080666260734</v>
      </c>
      <c r="LP260" s="100">
        <f t="shared" si="1513"/>
        <v>147.69080666260734</v>
      </c>
      <c r="LQ260" s="100">
        <f t="shared" si="1513"/>
        <v>147.69080666260734</v>
      </c>
      <c r="LR260" s="100">
        <f t="shared" si="1513"/>
        <v>147.69080666260734</v>
      </c>
      <c r="LS260" s="100">
        <f t="shared" si="1513"/>
        <v>147.69080666260734</v>
      </c>
      <c r="LT260" s="100">
        <f t="shared" si="1513"/>
        <v>147.69080666260734</v>
      </c>
      <c r="LU260" s="100">
        <f t="shared" si="1513"/>
        <v>147.69080666260734</v>
      </c>
      <c r="LV260" s="100">
        <f t="shared" si="1513"/>
        <v>147.69080666260734</v>
      </c>
      <c r="LW260" s="100">
        <f t="shared" si="1513"/>
        <v>147.69080666260734</v>
      </c>
      <c r="LX260" s="100">
        <f t="shared" si="1513"/>
        <v>147.69080666260734</v>
      </c>
      <c r="LY260" s="100">
        <f t="shared" si="1513"/>
        <v>147.69080666260734</v>
      </c>
      <c r="LZ260" s="100">
        <f t="shared" si="1513"/>
        <v>147.69080666260734</v>
      </c>
      <c r="MA260" s="100">
        <f t="shared" si="1513"/>
        <v>147.69080666260734</v>
      </c>
      <c r="MB260" s="100">
        <f t="shared" si="1513"/>
        <v>147.69080666260734</v>
      </c>
      <c r="MC260" s="100">
        <f t="shared" si="1513"/>
        <v>147.69080666260734</v>
      </c>
      <c r="MD260" s="100">
        <f t="shared" si="1513"/>
        <v>147.69080666260734</v>
      </c>
      <c r="ME260" s="100">
        <f t="shared" si="1513"/>
        <v>147.69080666260734</v>
      </c>
      <c r="MF260" s="100">
        <f t="shared" si="1513"/>
        <v>147.69080666260734</v>
      </c>
      <c r="MG260" s="100">
        <f t="shared" si="1513"/>
        <v>147.69080666260734</v>
      </c>
      <c r="MH260" s="100">
        <f t="shared" si="1513"/>
        <v>147.69080666260734</v>
      </c>
      <c r="MI260" s="100">
        <f t="shared" si="1513"/>
        <v>147.69080666260734</v>
      </c>
      <c r="MJ260" s="100">
        <f t="shared" si="1513"/>
        <v>147.69080666260734</v>
      </c>
      <c r="MK260" s="100"/>
      <c r="ML260" s="100"/>
      <c r="MM260" s="100"/>
      <c r="MN260" s="100"/>
      <c r="MO260" s="100"/>
      <c r="MP260" s="100"/>
      <c r="MQ260" s="100"/>
      <c r="MR260" s="100"/>
      <c r="MS260" s="100"/>
      <c r="MT260" s="100"/>
      <c r="MU260" s="100"/>
      <c r="MV260" s="100"/>
      <c r="MW260" s="100"/>
      <c r="MX260" s="100"/>
      <c r="MY260" s="100"/>
      <c r="MZ260" s="100"/>
      <c r="NA260" s="100"/>
      <c r="NB260" s="100"/>
      <c r="NC260" s="100"/>
      <c r="ND260" s="100" t="s">
        <v>75</v>
      </c>
      <c r="NE260" s="100"/>
      <c r="NF260" s="100"/>
      <c r="NG260" s="100"/>
      <c r="NH260" s="100"/>
      <c r="NI260" s="100"/>
      <c r="NJ260" s="100"/>
      <c r="NK260" s="100"/>
      <c r="NL260" s="100"/>
      <c r="NM260" s="100"/>
    </row>
    <row r="261" spans="1:381" x14ac:dyDescent="0.2">
      <c r="A261" s="92" t="s">
        <v>42</v>
      </c>
      <c r="B261" s="92"/>
      <c r="C261" s="92"/>
      <c r="D261" s="98">
        <f t="shared" ref="D261:AI261" si="1514">10*LOG10(1/(D11^2))</f>
        <v>-20.333529758039901</v>
      </c>
      <c r="E261" s="98">
        <f t="shared" si="1514"/>
        <v>-22.254871502913019</v>
      </c>
      <c r="F261" s="98">
        <f t="shared" si="1514"/>
        <v>-23.159916983267991</v>
      </c>
      <c r="G261" s="98">
        <f t="shared" si="1514"/>
        <v>-24.011999513498729</v>
      </c>
      <c r="H261" s="98">
        <f t="shared" si="1514"/>
        <v>-24.809969113643643</v>
      </c>
      <c r="I261" s="98">
        <f t="shared" si="1514"/>
        <v>-25.556105100537483</v>
      </c>
      <c r="J261" s="98">
        <f t="shared" si="1514"/>
        <v>-26.254118513737254</v>
      </c>
      <c r="K261" s="98">
        <f t="shared" si="1514"/>
        <v>-26.908146856035078</v>
      </c>
      <c r="L261" s="98">
        <f t="shared" si="1514"/>
        <v>-27.522270483249926</v>
      </c>
      <c r="M261" s="98">
        <f t="shared" si="1514"/>
        <v>-28.100297434674182</v>
      </c>
      <c r="N261" s="98">
        <f t="shared" si="1514"/>
        <v>-28.645683884447372</v>
      </c>
      <c r="O261" s="98">
        <f t="shared" si="1514"/>
        <v>-29.16152124548567</v>
      </c>
      <c r="P261" s="98">
        <f t="shared" si="1514"/>
        <v>-29.650554326115962</v>
      </c>
      <c r="Q261" s="98">
        <f t="shared" si="1514"/>
        <v>-30.115212325667716</v>
      </c>
      <c r="R261" s="98">
        <f t="shared" si="1514"/>
        <v>-30.557643522277029</v>
      </c>
      <c r="S261" s="98">
        <f t="shared" si="1514"/>
        <v>-30.979749235226866</v>
      </c>
      <c r="T261" s="98">
        <f t="shared" si="1514"/>
        <v>-31.383215099725305</v>
      </c>
      <c r="U261" s="98">
        <f t="shared" si="1514"/>
        <v>-31.769538950063129</v>
      </c>
      <c r="V261" s="98">
        <f t="shared" si="1514"/>
        <v>-31.769538950063129</v>
      </c>
      <c r="W261" s="98">
        <f t="shared" si="1514"/>
        <v>-32.357706029850505</v>
      </c>
      <c r="X261" s="98">
        <f t="shared" si="1514"/>
        <v>-32.638104902953799</v>
      </c>
      <c r="Y261" s="98">
        <f t="shared" si="1514"/>
        <v>-32.910077872043743</v>
      </c>
      <c r="Z261" s="98">
        <f t="shared" si="1514"/>
        <v>-33.174096148632216</v>
      </c>
      <c r="AA261" s="98">
        <f t="shared" si="1514"/>
        <v>-33.430594334731659</v>
      </c>
      <c r="AB261" s="98">
        <f t="shared" si="1514"/>
        <v>-33.679973894364615</v>
      </c>
      <c r="AC261" s="98">
        <f t="shared" si="1514"/>
        <v>-33.92260625818691</v>
      </c>
      <c r="AD261" s="98">
        <f t="shared" si="1514"/>
        <v>-34.158835600010896</v>
      </c>
      <c r="AE261" s="98">
        <f t="shared" si="1514"/>
        <v>-34.388981320940971</v>
      </c>
      <c r="AF261" s="98">
        <f t="shared" si="1514"/>
        <v>-34.613340273525473</v>
      </c>
      <c r="AG261" s="98">
        <f t="shared" si="1514"/>
        <v>-34.832188755036071</v>
      </c>
      <c r="AH261" s="98">
        <f t="shared" si="1514"/>
        <v>-35.045784295848492</v>
      </c>
      <c r="AI261" s="98">
        <f t="shared" si="1514"/>
        <v>-35.254367265990474</v>
      </c>
      <c r="AJ261" s="98">
        <f t="shared" ref="AJ261:BE261" si="1515">10*LOG10(1/(AJ11^2))</f>
        <v>-35.458162320275626</v>
      </c>
      <c r="AK261" s="98">
        <f t="shared" si="1515"/>
        <v>-35.657379700061355</v>
      </c>
      <c r="AL261" s="98">
        <f t="shared" si="1515"/>
        <v>-35.852216407546237</v>
      </c>
      <c r="AM261" s="98">
        <f t="shared" si="1515"/>
        <v>-36.042857266641562</v>
      </c>
      <c r="AN261" s="98">
        <f t="shared" si="1515"/>
        <v>-36.028401950037797</v>
      </c>
      <c r="AO261" s="98">
        <f t="shared" si="1515"/>
        <v>-36.315806631932006</v>
      </c>
      <c r="AP261" s="98">
        <f t="shared" si="1515"/>
        <v>-36.45697345653565</v>
      </c>
      <c r="AQ261" s="98">
        <f t="shared" si="1515"/>
        <v>-36.596468654899382</v>
      </c>
      <c r="AR261" s="98">
        <f t="shared" si="1515"/>
        <v>-36.734308599866552</v>
      </c>
      <c r="AS261" s="98">
        <f t="shared" si="1515"/>
        <v>-36.87051119168563</v>
      </c>
      <c r="AT261" s="98">
        <f t="shared" si="1515"/>
        <v>-37.005095612500419</v>
      </c>
      <c r="AU261" s="98">
        <f t="shared" si="1515"/>
        <v>-37.138082109340104</v>
      </c>
      <c r="AV261" s="98">
        <f t="shared" si="1515"/>
        <v>-37.26949180252614</v>
      </c>
      <c r="AW261" s="98">
        <f t="shared" si="1515"/>
        <v>-37.399346516730468</v>
      </c>
      <c r="AX261" s="98">
        <f t="shared" si="1515"/>
        <v>-37.527668632207153</v>
      </c>
      <c r="AY261" s="98">
        <f t="shared" si="1515"/>
        <v>-37.654480953980411</v>
      </c>
      <c r="AZ261" s="98">
        <f t="shared" si="1515"/>
        <v>-37.77980659700664</v>
      </c>
      <c r="BA261" s="98">
        <f t="shared" si="1515"/>
        <v>-37.90366888554049</v>
      </c>
      <c r="BB261" s="98">
        <f t="shared" si="1515"/>
        <v>-38.026091265124379</v>
      </c>
      <c r="BC261" s="98">
        <f t="shared" si="1515"/>
        <v>-38.147097225792166</v>
      </c>
      <c r="BD261" s="98">
        <f t="shared" si="1515"/>
        <v>-38.266710235230036</v>
      </c>
      <c r="BE261" s="98">
        <f t="shared" si="1515"/>
        <v>-38.384953680774558</v>
      </c>
      <c r="BF261" s="98"/>
      <c r="BG261" s="98"/>
      <c r="BH261" s="98"/>
      <c r="BI261" s="98"/>
      <c r="BJ261" s="98"/>
      <c r="BK261" s="98"/>
      <c r="BL261" s="98"/>
      <c r="BM261" s="98"/>
      <c r="BN261" s="98"/>
      <c r="BO261" s="98"/>
      <c r="BP261" s="98"/>
      <c r="BQ261" s="98"/>
      <c r="BR261" s="98"/>
      <c r="BS261" s="98"/>
      <c r="BT261" s="98"/>
      <c r="BU261" s="98"/>
      <c r="BV261" s="98"/>
      <c r="BW261" s="98"/>
      <c r="BX261" s="98"/>
      <c r="BY261" s="98"/>
      <c r="BZ261" s="98"/>
      <c r="CA261" s="98"/>
      <c r="CB261" s="98"/>
      <c r="CC261" s="98"/>
      <c r="CD261" s="98"/>
      <c r="CE261" s="98"/>
      <c r="CF261" s="98"/>
      <c r="CG261" s="92"/>
      <c r="CH261" s="92"/>
      <c r="CI261" s="92"/>
      <c r="CJ261" s="92"/>
      <c r="CK261" s="92"/>
      <c r="CL261" s="92"/>
      <c r="CM261" s="92"/>
      <c r="CN261" s="92"/>
      <c r="CO261" s="92"/>
      <c r="CP261" s="92"/>
      <c r="CQ261" s="92"/>
      <c r="CR261" s="92"/>
      <c r="CS261" s="92"/>
      <c r="CT261" s="92"/>
      <c r="CU261" s="92"/>
      <c r="CV261" s="92"/>
      <c r="CW261" s="92"/>
      <c r="CX261" s="92"/>
      <c r="CY261" s="92"/>
      <c r="CZ261" s="92"/>
      <c r="DA261" s="92"/>
      <c r="DB261" s="92"/>
      <c r="DC261" s="92"/>
      <c r="DD261" s="92"/>
      <c r="DE261" s="92"/>
      <c r="DF261" s="92"/>
      <c r="DG261" s="92"/>
      <c r="DH261" s="92"/>
      <c r="DI261" s="92"/>
      <c r="DJ261" s="92"/>
      <c r="DK261" s="92"/>
      <c r="DL261" s="92"/>
      <c r="DM261" s="92"/>
      <c r="DN261" s="92"/>
      <c r="DO261" s="92"/>
      <c r="DP261" s="92"/>
      <c r="DQ261" s="92"/>
      <c r="DR261" s="92"/>
      <c r="DS261" s="92"/>
      <c r="DT261" s="92"/>
      <c r="DU261" s="92"/>
      <c r="DV261" s="92"/>
      <c r="DW261" s="92"/>
      <c r="DX261" s="92"/>
      <c r="DY261" s="92"/>
      <c r="DZ261" s="92"/>
      <c r="EA261" s="92"/>
      <c r="EB261" s="92"/>
      <c r="EC261" s="92"/>
      <c r="ED261" s="92"/>
      <c r="EE261" s="92"/>
      <c r="EF261" s="92"/>
      <c r="EG261" s="92"/>
      <c r="EH261" s="92"/>
      <c r="EI261" s="92"/>
      <c r="EJ261" s="92"/>
      <c r="EK261" s="92"/>
      <c r="EL261" s="92"/>
      <c r="EM261" s="92"/>
      <c r="EN261" s="92"/>
      <c r="EO261" s="92"/>
      <c r="EP261" s="92"/>
      <c r="EU261" s="94" t="s">
        <v>44</v>
      </c>
      <c r="EV261" s="94">
        <f>Display!AQ5</f>
        <v>0</v>
      </c>
      <c r="EW261" s="94"/>
      <c r="EX261" s="94"/>
      <c r="EY261" s="99">
        <f>$EV$261</f>
        <v>0</v>
      </c>
      <c r="EZ261" s="99">
        <f t="shared" ref="EZ261:GZ261" si="1516">$EV$261</f>
        <v>0</v>
      </c>
      <c r="FA261" s="99">
        <f t="shared" si="1516"/>
        <v>0</v>
      </c>
      <c r="FB261" s="99">
        <f t="shared" si="1516"/>
        <v>0</v>
      </c>
      <c r="FC261" s="99">
        <f t="shared" si="1516"/>
        <v>0</v>
      </c>
      <c r="FD261" s="99">
        <f t="shared" si="1516"/>
        <v>0</v>
      </c>
      <c r="FE261" s="99">
        <f t="shared" si="1516"/>
        <v>0</v>
      </c>
      <c r="FF261" s="99">
        <f t="shared" si="1516"/>
        <v>0</v>
      </c>
      <c r="FG261" s="99">
        <f t="shared" si="1516"/>
        <v>0</v>
      </c>
      <c r="FH261" s="99">
        <f t="shared" si="1516"/>
        <v>0</v>
      </c>
      <c r="FI261" s="99">
        <f t="shared" si="1516"/>
        <v>0</v>
      </c>
      <c r="FJ261" s="99">
        <f t="shared" si="1516"/>
        <v>0</v>
      </c>
      <c r="FK261" s="99">
        <f t="shared" si="1516"/>
        <v>0</v>
      </c>
      <c r="FL261" s="99">
        <f t="shared" si="1516"/>
        <v>0</v>
      </c>
      <c r="FM261" s="99">
        <f t="shared" si="1516"/>
        <v>0</v>
      </c>
      <c r="FN261" s="99">
        <f t="shared" si="1516"/>
        <v>0</v>
      </c>
      <c r="FO261" s="99">
        <f t="shared" si="1516"/>
        <v>0</v>
      </c>
      <c r="FP261" s="99">
        <f t="shared" si="1516"/>
        <v>0</v>
      </c>
      <c r="FQ261" s="99">
        <f t="shared" si="1516"/>
        <v>0</v>
      </c>
      <c r="FR261" s="99">
        <f t="shared" si="1516"/>
        <v>0</v>
      </c>
      <c r="FS261" s="99">
        <f t="shared" si="1516"/>
        <v>0</v>
      </c>
      <c r="FT261" s="99">
        <f t="shared" si="1516"/>
        <v>0</v>
      </c>
      <c r="FU261" s="99">
        <f t="shared" si="1516"/>
        <v>0</v>
      </c>
      <c r="FV261" s="99">
        <f t="shared" si="1516"/>
        <v>0</v>
      </c>
      <c r="FW261" s="99">
        <f t="shared" si="1516"/>
        <v>0</v>
      </c>
      <c r="FX261" s="99">
        <f t="shared" si="1516"/>
        <v>0</v>
      </c>
      <c r="FY261" s="99">
        <f t="shared" si="1516"/>
        <v>0</v>
      </c>
      <c r="FZ261" s="99">
        <f t="shared" si="1516"/>
        <v>0</v>
      </c>
      <c r="GA261" s="99">
        <f t="shared" si="1516"/>
        <v>0</v>
      </c>
      <c r="GB261" s="99">
        <f t="shared" si="1516"/>
        <v>0</v>
      </c>
      <c r="GC261" s="99">
        <f t="shared" si="1516"/>
        <v>0</v>
      </c>
      <c r="GD261" s="99">
        <f t="shared" si="1516"/>
        <v>0</v>
      </c>
      <c r="GE261" s="99">
        <f t="shared" si="1516"/>
        <v>0</v>
      </c>
      <c r="GF261" s="99">
        <f t="shared" si="1516"/>
        <v>0</v>
      </c>
      <c r="GG261" s="99">
        <f t="shared" si="1516"/>
        <v>0</v>
      </c>
      <c r="GH261" s="99">
        <f t="shared" si="1516"/>
        <v>0</v>
      </c>
      <c r="GI261" s="99">
        <f t="shared" si="1516"/>
        <v>0</v>
      </c>
      <c r="GJ261" s="99">
        <f t="shared" si="1516"/>
        <v>0</v>
      </c>
      <c r="GK261" s="99">
        <f t="shared" si="1516"/>
        <v>0</v>
      </c>
      <c r="GL261" s="99">
        <f t="shared" si="1516"/>
        <v>0</v>
      </c>
      <c r="GM261" s="99">
        <f t="shared" si="1516"/>
        <v>0</v>
      </c>
      <c r="GN261" s="99">
        <f t="shared" si="1516"/>
        <v>0</v>
      </c>
      <c r="GO261" s="99">
        <f t="shared" si="1516"/>
        <v>0</v>
      </c>
      <c r="GP261" s="99">
        <f t="shared" si="1516"/>
        <v>0</v>
      </c>
      <c r="GQ261" s="99">
        <f t="shared" si="1516"/>
        <v>0</v>
      </c>
      <c r="GR261" s="99">
        <f t="shared" si="1516"/>
        <v>0</v>
      </c>
      <c r="GS261" s="99">
        <f t="shared" si="1516"/>
        <v>0</v>
      </c>
      <c r="GT261" s="99">
        <f t="shared" si="1516"/>
        <v>0</v>
      </c>
      <c r="GU261" s="99">
        <f t="shared" si="1516"/>
        <v>0</v>
      </c>
      <c r="GV261" s="99">
        <f t="shared" si="1516"/>
        <v>0</v>
      </c>
      <c r="GW261" s="99">
        <f t="shared" si="1516"/>
        <v>0</v>
      </c>
      <c r="GX261" s="99">
        <f t="shared" si="1516"/>
        <v>0</v>
      </c>
      <c r="GY261" s="99">
        <f t="shared" si="1516"/>
        <v>0</v>
      </c>
      <c r="GZ261" s="99">
        <f t="shared" si="1516"/>
        <v>0</v>
      </c>
      <c r="HA261" s="99"/>
      <c r="HB261" s="99"/>
      <c r="HC261" s="99"/>
      <c r="HD261" s="99"/>
      <c r="HE261" s="99"/>
      <c r="HF261" s="99"/>
      <c r="HG261" s="99"/>
      <c r="HH261" s="99"/>
      <c r="HI261" s="99"/>
      <c r="HJ261" s="99"/>
      <c r="HK261" s="99"/>
      <c r="HL261" s="99"/>
      <c r="HM261" s="99"/>
      <c r="HN261" s="99"/>
      <c r="HO261" s="99"/>
      <c r="HP261" s="99"/>
      <c r="HQ261" s="99"/>
      <c r="HR261" s="99"/>
      <c r="HS261" s="99"/>
      <c r="HT261" s="99"/>
      <c r="HU261" s="99"/>
      <c r="HV261" s="99"/>
      <c r="HW261" s="99"/>
      <c r="HX261" s="99"/>
      <c r="HY261" s="99"/>
      <c r="HZ261" s="99"/>
      <c r="IA261" s="99"/>
      <c r="IB261" s="99"/>
      <c r="IC261" s="99"/>
      <c r="ID261" s="94"/>
      <c r="IE261" s="94"/>
      <c r="IF261" s="94"/>
      <c r="IG261" s="94"/>
      <c r="IH261" s="94"/>
      <c r="II261" s="94"/>
      <c r="IJ261" s="94"/>
      <c r="IK261" s="94"/>
      <c r="IL261" s="94"/>
      <c r="IM261" s="94"/>
      <c r="IN261" s="94"/>
      <c r="IO261" s="94"/>
      <c r="IP261" s="94"/>
      <c r="IQ261" s="94"/>
      <c r="IR261" s="94"/>
      <c r="IS261" s="94"/>
      <c r="IT261" s="94"/>
      <c r="IU261" s="94"/>
      <c r="IV261" s="94"/>
      <c r="IW261" s="94"/>
      <c r="IX261" s="94"/>
      <c r="IY261" s="94"/>
      <c r="IZ261" s="94"/>
      <c r="JA261" s="94"/>
      <c r="JB261" s="94"/>
      <c r="JC261" s="94"/>
      <c r="JD261" s="94"/>
      <c r="JE261" s="94"/>
      <c r="JF261" s="94"/>
      <c r="JG261" s="94"/>
      <c r="JH261" s="94"/>
      <c r="JI261" s="94"/>
      <c r="JJ261" s="94"/>
      <c r="JK261" s="94"/>
      <c r="JL261" s="94"/>
      <c r="JM261" s="94"/>
      <c r="JN261" s="94"/>
      <c r="JO261" s="94"/>
      <c r="JP261" s="94"/>
      <c r="JQ261" s="94"/>
      <c r="JR261" s="94"/>
      <c r="JS261" s="94"/>
      <c r="JT261" s="94"/>
      <c r="JU261" s="94"/>
      <c r="JV261" s="94"/>
      <c r="JW261" s="94"/>
      <c r="JX261" s="94"/>
      <c r="JY261" s="94"/>
      <c r="JZ261" s="94"/>
      <c r="KA261" s="94"/>
      <c r="KF261" s="96" t="s">
        <v>44</v>
      </c>
      <c r="KG261" s="96">
        <f>Display!AQ6</f>
        <v>4</v>
      </c>
      <c r="KI261" s="100">
        <f>$KG$261</f>
        <v>4</v>
      </c>
      <c r="KJ261" s="100">
        <f t="shared" ref="KJ261:MJ261" si="1517">$KG$261</f>
        <v>4</v>
      </c>
      <c r="KK261" s="100">
        <f t="shared" si="1517"/>
        <v>4</v>
      </c>
      <c r="KL261" s="100">
        <f t="shared" si="1517"/>
        <v>4</v>
      </c>
      <c r="KM261" s="100">
        <f t="shared" si="1517"/>
        <v>4</v>
      </c>
      <c r="KN261" s="100">
        <f t="shared" si="1517"/>
        <v>4</v>
      </c>
      <c r="KO261" s="100">
        <f t="shared" si="1517"/>
        <v>4</v>
      </c>
      <c r="KP261" s="100">
        <f t="shared" si="1517"/>
        <v>4</v>
      </c>
      <c r="KQ261" s="100">
        <f t="shared" si="1517"/>
        <v>4</v>
      </c>
      <c r="KR261" s="100">
        <f t="shared" si="1517"/>
        <v>4</v>
      </c>
      <c r="KS261" s="100">
        <f t="shared" si="1517"/>
        <v>4</v>
      </c>
      <c r="KT261" s="100">
        <f t="shared" si="1517"/>
        <v>4</v>
      </c>
      <c r="KU261" s="100">
        <f t="shared" si="1517"/>
        <v>4</v>
      </c>
      <c r="KV261" s="100">
        <f t="shared" si="1517"/>
        <v>4</v>
      </c>
      <c r="KW261" s="100">
        <f t="shared" si="1517"/>
        <v>4</v>
      </c>
      <c r="KX261" s="100">
        <f t="shared" si="1517"/>
        <v>4</v>
      </c>
      <c r="KY261" s="100">
        <f t="shared" si="1517"/>
        <v>4</v>
      </c>
      <c r="KZ261" s="100">
        <f t="shared" si="1517"/>
        <v>4</v>
      </c>
      <c r="LA261" s="100">
        <f t="shared" si="1517"/>
        <v>4</v>
      </c>
      <c r="LB261" s="100">
        <f t="shared" si="1517"/>
        <v>4</v>
      </c>
      <c r="LC261" s="100">
        <f t="shared" si="1517"/>
        <v>4</v>
      </c>
      <c r="LD261" s="100">
        <f t="shared" si="1517"/>
        <v>4</v>
      </c>
      <c r="LE261" s="100">
        <f t="shared" si="1517"/>
        <v>4</v>
      </c>
      <c r="LF261" s="100">
        <f t="shared" si="1517"/>
        <v>4</v>
      </c>
      <c r="LG261" s="100">
        <f t="shared" si="1517"/>
        <v>4</v>
      </c>
      <c r="LH261" s="100">
        <f t="shared" si="1517"/>
        <v>4</v>
      </c>
      <c r="LI261" s="100">
        <f t="shared" si="1517"/>
        <v>4</v>
      </c>
      <c r="LJ261" s="100">
        <f t="shared" si="1517"/>
        <v>4</v>
      </c>
      <c r="LK261" s="100">
        <f t="shared" si="1517"/>
        <v>4</v>
      </c>
      <c r="LL261" s="100">
        <f t="shared" si="1517"/>
        <v>4</v>
      </c>
      <c r="LM261" s="100">
        <f t="shared" si="1517"/>
        <v>4</v>
      </c>
      <c r="LN261" s="100">
        <f t="shared" si="1517"/>
        <v>4</v>
      </c>
      <c r="LO261" s="100">
        <f t="shared" si="1517"/>
        <v>4</v>
      </c>
      <c r="LP261" s="100">
        <f t="shared" si="1517"/>
        <v>4</v>
      </c>
      <c r="LQ261" s="100">
        <f t="shared" si="1517"/>
        <v>4</v>
      </c>
      <c r="LR261" s="100">
        <f t="shared" si="1517"/>
        <v>4</v>
      </c>
      <c r="LS261" s="100">
        <f t="shared" si="1517"/>
        <v>4</v>
      </c>
      <c r="LT261" s="100">
        <f t="shared" si="1517"/>
        <v>4</v>
      </c>
      <c r="LU261" s="100">
        <f t="shared" si="1517"/>
        <v>4</v>
      </c>
      <c r="LV261" s="100">
        <f t="shared" si="1517"/>
        <v>4</v>
      </c>
      <c r="LW261" s="100">
        <f t="shared" si="1517"/>
        <v>4</v>
      </c>
      <c r="LX261" s="100">
        <f t="shared" si="1517"/>
        <v>4</v>
      </c>
      <c r="LY261" s="100">
        <f t="shared" si="1517"/>
        <v>4</v>
      </c>
      <c r="LZ261" s="100">
        <f t="shared" si="1517"/>
        <v>4</v>
      </c>
      <c r="MA261" s="100">
        <f t="shared" si="1517"/>
        <v>4</v>
      </c>
      <c r="MB261" s="100">
        <f t="shared" si="1517"/>
        <v>4</v>
      </c>
      <c r="MC261" s="100">
        <f t="shared" si="1517"/>
        <v>4</v>
      </c>
      <c r="MD261" s="100">
        <f t="shared" si="1517"/>
        <v>4</v>
      </c>
      <c r="ME261" s="100">
        <f t="shared" si="1517"/>
        <v>4</v>
      </c>
      <c r="MF261" s="100">
        <f t="shared" si="1517"/>
        <v>4</v>
      </c>
      <c r="MG261" s="100">
        <f t="shared" si="1517"/>
        <v>4</v>
      </c>
      <c r="MH261" s="100">
        <f t="shared" si="1517"/>
        <v>4</v>
      </c>
      <c r="MI261" s="100">
        <f t="shared" si="1517"/>
        <v>4</v>
      </c>
      <c r="MJ261" s="100">
        <f t="shared" si="1517"/>
        <v>4</v>
      </c>
      <c r="MK261" s="100"/>
      <c r="ML261" s="100"/>
      <c r="MM261" s="100"/>
      <c r="MN261" s="100"/>
      <c r="MO261" s="100"/>
      <c r="MP261" s="100"/>
      <c r="MQ261" s="100"/>
      <c r="MR261" s="100"/>
      <c r="MS261" s="100"/>
      <c r="MT261" s="100"/>
      <c r="MU261" s="100"/>
      <c r="MV261" s="100"/>
      <c r="MW261" s="100"/>
      <c r="MX261" s="100"/>
      <c r="MY261" s="100"/>
      <c r="MZ261" s="100"/>
      <c r="NA261" s="100"/>
      <c r="NB261" s="100"/>
      <c r="NC261" s="100"/>
      <c r="ND261" s="100"/>
      <c r="NE261" s="100"/>
      <c r="NF261" s="100"/>
      <c r="NG261" s="100"/>
      <c r="NH261" s="100"/>
      <c r="NI261" s="100"/>
      <c r="NJ261" s="100"/>
      <c r="NK261" s="100"/>
      <c r="NL261" s="100"/>
      <c r="NM261" s="100"/>
    </row>
    <row r="262" spans="1:381" x14ac:dyDescent="0.2">
      <c r="A262" s="92" t="s">
        <v>44</v>
      </c>
      <c r="B262" s="92">
        <f>Display!AQ4</f>
        <v>-4</v>
      </c>
      <c r="C262" s="98">
        <f>VLOOKUP(Display!$T$5,'initial figures'!K24:N53,4,FALSE)</f>
        <v>147.69080666260734</v>
      </c>
      <c r="D262" s="98">
        <f t="shared" ref="D262:AI262" si="1518">$C$262</f>
        <v>147.69080666260734</v>
      </c>
      <c r="E262" s="98">
        <f t="shared" si="1518"/>
        <v>147.69080666260734</v>
      </c>
      <c r="F262" s="98">
        <f t="shared" si="1518"/>
        <v>147.69080666260734</v>
      </c>
      <c r="G262" s="98">
        <f t="shared" si="1518"/>
        <v>147.69080666260734</v>
      </c>
      <c r="H262" s="98">
        <f t="shared" si="1518"/>
        <v>147.69080666260734</v>
      </c>
      <c r="I262" s="98">
        <f t="shared" si="1518"/>
        <v>147.69080666260734</v>
      </c>
      <c r="J262" s="98">
        <f t="shared" si="1518"/>
        <v>147.69080666260734</v>
      </c>
      <c r="K262" s="98">
        <f t="shared" si="1518"/>
        <v>147.69080666260734</v>
      </c>
      <c r="L262" s="98">
        <f t="shared" si="1518"/>
        <v>147.69080666260734</v>
      </c>
      <c r="M262" s="98">
        <f t="shared" si="1518"/>
        <v>147.69080666260734</v>
      </c>
      <c r="N262" s="98">
        <f t="shared" si="1518"/>
        <v>147.69080666260734</v>
      </c>
      <c r="O262" s="98">
        <f t="shared" si="1518"/>
        <v>147.69080666260734</v>
      </c>
      <c r="P262" s="98">
        <f t="shared" si="1518"/>
        <v>147.69080666260734</v>
      </c>
      <c r="Q262" s="98">
        <f t="shared" si="1518"/>
        <v>147.69080666260734</v>
      </c>
      <c r="R262" s="98">
        <f t="shared" si="1518"/>
        <v>147.69080666260734</v>
      </c>
      <c r="S262" s="98">
        <f t="shared" si="1518"/>
        <v>147.69080666260734</v>
      </c>
      <c r="T262" s="98">
        <f t="shared" si="1518"/>
        <v>147.69080666260734</v>
      </c>
      <c r="U262" s="98">
        <f t="shared" si="1518"/>
        <v>147.69080666260734</v>
      </c>
      <c r="V262" s="98">
        <f t="shared" si="1518"/>
        <v>147.69080666260734</v>
      </c>
      <c r="W262" s="98">
        <f t="shared" si="1518"/>
        <v>147.69080666260734</v>
      </c>
      <c r="X262" s="98">
        <f t="shared" si="1518"/>
        <v>147.69080666260734</v>
      </c>
      <c r="Y262" s="98">
        <f t="shared" si="1518"/>
        <v>147.69080666260734</v>
      </c>
      <c r="Z262" s="98">
        <f t="shared" si="1518"/>
        <v>147.69080666260734</v>
      </c>
      <c r="AA262" s="98">
        <f t="shared" si="1518"/>
        <v>147.69080666260734</v>
      </c>
      <c r="AB262" s="98">
        <f t="shared" si="1518"/>
        <v>147.69080666260734</v>
      </c>
      <c r="AC262" s="98">
        <f t="shared" si="1518"/>
        <v>147.69080666260734</v>
      </c>
      <c r="AD262" s="98">
        <f t="shared" si="1518"/>
        <v>147.69080666260734</v>
      </c>
      <c r="AE262" s="98">
        <f t="shared" si="1518"/>
        <v>147.69080666260734</v>
      </c>
      <c r="AF262" s="98">
        <f t="shared" si="1518"/>
        <v>147.69080666260734</v>
      </c>
      <c r="AG262" s="98">
        <f t="shared" si="1518"/>
        <v>147.69080666260734</v>
      </c>
      <c r="AH262" s="98">
        <f t="shared" si="1518"/>
        <v>147.69080666260734</v>
      </c>
      <c r="AI262" s="98">
        <f t="shared" si="1518"/>
        <v>147.69080666260734</v>
      </c>
      <c r="AJ262" s="98">
        <f t="shared" ref="AJ262:BE262" si="1519">$C$262</f>
        <v>147.69080666260734</v>
      </c>
      <c r="AK262" s="98">
        <f t="shared" si="1519"/>
        <v>147.69080666260734</v>
      </c>
      <c r="AL262" s="98">
        <f t="shared" si="1519"/>
        <v>147.69080666260734</v>
      </c>
      <c r="AM262" s="98">
        <f t="shared" si="1519"/>
        <v>147.69080666260734</v>
      </c>
      <c r="AN262" s="98">
        <f t="shared" si="1519"/>
        <v>147.69080666260734</v>
      </c>
      <c r="AO262" s="98">
        <f t="shared" si="1519"/>
        <v>147.69080666260734</v>
      </c>
      <c r="AP262" s="98">
        <f t="shared" si="1519"/>
        <v>147.69080666260734</v>
      </c>
      <c r="AQ262" s="98">
        <f t="shared" si="1519"/>
        <v>147.69080666260734</v>
      </c>
      <c r="AR262" s="98">
        <f t="shared" si="1519"/>
        <v>147.69080666260734</v>
      </c>
      <c r="AS262" s="98">
        <f t="shared" si="1519"/>
        <v>147.69080666260734</v>
      </c>
      <c r="AT262" s="98">
        <f t="shared" si="1519"/>
        <v>147.69080666260734</v>
      </c>
      <c r="AU262" s="98">
        <f t="shared" si="1519"/>
        <v>147.69080666260734</v>
      </c>
      <c r="AV262" s="98">
        <f t="shared" si="1519"/>
        <v>147.69080666260734</v>
      </c>
      <c r="AW262" s="98">
        <f t="shared" si="1519"/>
        <v>147.69080666260734</v>
      </c>
      <c r="AX262" s="98">
        <f t="shared" si="1519"/>
        <v>147.69080666260734</v>
      </c>
      <c r="AY262" s="98">
        <f t="shared" si="1519"/>
        <v>147.69080666260734</v>
      </c>
      <c r="AZ262" s="98">
        <f t="shared" si="1519"/>
        <v>147.69080666260734</v>
      </c>
      <c r="BA262" s="98">
        <f t="shared" si="1519"/>
        <v>147.69080666260734</v>
      </c>
      <c r="BB262" s="98">
        <f t="shared" si="1519"/>
        <v>147.69080666260734</v>
      </c>
      <c r="BC262" s="98">
        <f t="shared" si="1519"/>
        <v>147.69080666260734</v>
      </c>
      <c r="BD262" s="98">
        <f t="shared" si="1519"/>
        <v>147.69080666260734</v>
      </c>
      <c r="BE262" s="98">
        <f t="shared" si="1519"/>
        <v>147.69080666260734</v>
      </c>
      <c r="BF262" s="98"/>
      <c r="BG262" s="98"/>
      <c r="BH262" s="98"/>
      <c r="BI262" s="98"/>
      <c r="BJ262" s="98"/>
      <c r="BK262" s="98"/>
      <c r="BL262" s="98"/>
      <c r="BM262" s="98"/>
      <c r="BN262" s="98"/>
      <c r="BO262" s="98"/>
      <c r="BP262" s="98"/>
      <c r="BQ262" s="98"/>
      <c r="BR262" s="98"/>
      <c r="BS262" s="98"/>
      <c r="BT262" s="98"/>
      <c r="BU262" s="98"/>
      <c r="BV262" s="98"/>
      <c r="BW262" s="98"/>
      <c r="BX262" s="98"/>
      <c r="BY262" s="98"/>
      <c r="BZ262" s="98"/>
      <c r="CA262" s="98"/>
      <c r="CB262" s="98"/>
      <c r="CC262" s="98"/>
      <c r="CD262" s="98"/>
      <c r="CE262" s="98"/>
      <c r="CF262" s="98"/>
      <c r="CG262" s="92"/>
      <c r="CH262" s="92"/>
      <c r="CI262" s="92"/>
      <c r="CJ262" s="92"/>
      <c r="CK262" s="92"/>
      <c r="CL262" s="92"/>
      <c r="CM262" s="92"/>
      <c r="CN262" s="92"/>
      <c r="CO262" s="92"/>
      <c r="CP262" s="92"/>
      <c r="CQ262" s="92"/>
      <c r="CR262" s="92"/>
      <c r="CS262" s="92"/>
      <c r="CT262" s="92"/>
      <c r="CU262" s="92"/>
      <c r="CV262" s="92"/>
      <c r="CW262" s="92"/>
      <c r="CX262" s="92"/>
      <c r="CY262" s="92"/>
      <c r="CZ262" s="92"/>
      <c r="DA262" s="92"/>
      <c r="DB262" s="92"/>
      <c r="DC262" s="92"/>
      <c r="DD262" s="92"/>
      <c r="DE262" s="92"/>
      <c r="DF262" s="92"/>
      <c r="DG262" s="92"/>
      <c r="DH262" s="92"/>
      <c r="DI262" s="92"/>
      <c r="DJ262" s="92"/>
      <c r="DK262" s="92"/>
      <c r="DL262" s="92"/>
      <c r="DM262" s="92"/>
      <c r="DN262" s="92"/>
      <c r="DO262" s="92"/>
      <c r="DP262" s="92"/>
      <c r="DQ262" s="92"/>
      <c r="DR262" s="92"/>
      <c r="DS262" s="92"/>
      <c r="DT262" s="92"/>
      <c r="DU262" s="92"/>
      <c r="DV262" s="92"/>
      <c r="DW262" s="92"/>
      <c r="DX262" s="92"/>
      <c r="DY262" s="92"/>
      <c r="DZ262" s="92"/>
      <c r="EA262" s="92"/>
      <c r="EB262" s="92"/>
      <c r="EC262" s="92"/>
      <c r="ED262" s="92"/>
      <c r="EE262" s="92"/>
      <c r="EF262" s="92"/>
      <c r="EG262" s="92"/>
      <c r="EH262" s="92"/>
      <c r="EI262" s="92"/>
      <c r="EJ262" s="92"/>
      <c r="EK262" s="92"/>
      <c r="EL262" s="92"/>
      <c r="EM262" s="92"/>
      <c r="EN262" s="92"/>
      <c r="EO262" s="92"/>
      <c r="EP262" s="92"/>
      <c r="EU262" s="94" t="s">
        <v>43</v>
      </c>
      <c r="EV262" s="94"/>
      <c r="EW262" s="94"/>
      <c r="EX262" s="94"/>
      <c r="EY262" s="99">
        <f>VLOOKUP(Display!$T$5,$EX$216:$GZ$245,(EY2+1),FALSE)</f>
        <v>0.14106173921061771</v>
      </c>
      <c r="EZ262" s="99">
        <f>VLOOKUP(Display!$T$5,$EX$216:$GZ$245,(EZ2+1),FALSE)</f>
        <v>0.31377852639368153</v>
      </c>
      <c r="FA262" s="99">
        <f>VLOOKUP(Display!$T$5,$EX$216:$GZ$245,(FA2+1),FALSE)</f>
        <v>-1.6699530439435868</v>
      </c>
      <c r="FB262" s="99">
        <f>VLOOKUP(Display!$T$5,$EX$216:$GZ$245,(FB2+1),FALSE)</f>
        <v>-3.0044655778393681</v>
      </c>
      <c r="FC262" s="99">
        <f>VLOOKUP(Display!$T$5,$EX$216:$GZ$245,(FC2+1),FALSE)</f>
        <v>2.3430972888452488</v>
      </c>
      <c r="FD262" s="99">
        <f>VLOOKUP(Display!$T$5,$EX$216:$GZ$245,(FD2+1),FALSE)</f>
        <v>1.5936780239320931</v>
      </c>
      <c r="FE262" s="99">
        <f>VLOOKUP(Display!$T$5,$EX$216:$GZ$245,(FE2+1),FALSE)</f>
        <v>0.57355845906112213</v>
      </c>
      <c r="FF262" s="99">
        <f>VLOOKUP(Display!$T$5,$EX$216:$GZ$245,(FF2+1),FALSE)</f>
        <v>-0.13813025739040191</v>
      </c>
      <c r="FG262" s="99">
        <f>VLOOKUP(Display!$T$5,$EX$216:$GZ$245,(FG2+1),FALSE)</f>
        <v>-0.46666141645520304</v>
      </c>
      <c r="FH262" s="99">
        <f>VLOOKUP(Display!$T$5,$EX$216:$GZ$245,(FH2+1),FALSE)</f>
        <v>-0.78459245192518257</v>
      </c>
      <c r="FI262" s="99">
        <f>VLOOKUP(Display!$T$5,$EX$216:$GZ$245,(FI2+1),FALSE)</f>
        <v>-1.1774769395722553</v>
      </c>
      <c r="FJ262" s="99">
        <f>VLOOKUP(Display!$T$5,$EX$216:$GZ$245,(FJ2+1),FALSE)</f>
        <v>-1.5623390582466854</v>
      </c>
      <c r="FK262" s="99">
        <f>VLOOKUP(Display!$T$5,$EX$216:$GZ$245,(FK2+1),FALSE)</f>
        <v>-1.8888420710422062</v>
      </c>
      <c r="FL262" s="99">
        <f>VLOOKUP(Display!$T$5,$EX$216:$GZ$245,(FL2+1),FALSE)</f>
        <v>-2.1462704516747015</v>
      </c>
      <c r="FM262" s="99">
        <f>VLOOKUP(Display!$T$5,$EX$216:$GZ$245,(FM2+1),FALSE)</f>
        <v>-2.3261918485405753</v>
      </c>
      <c r="FN262" s="99">
        <f>VLOOKUP(Display!$T$5,$EX$216:$GZ$245,(FN2+1),FALSE)</f>
        <v>-2.427535916545196</v>
      </c>
      <c r="FO262" s="99">
        <f>VLOOKUP(Display!$T$5,$EX$216:$GZ$245,(FO2+1),FALSE)</f>
        <v>-2.4692706977029086</v>
      </c>
      <c r="FP262" s="99">
        <f>VLOOKUP(Display!$T$5,$EX$216:$GZ$245,(FP2+1),FALSE)</f>
        <v>-2.4565527714820474</v>
      </c>
      <c r="FQ262" s="99">
        <f>VLOOKUP(Display!$T$5,$EX$216:$GZ$245,(FQ2+1),FALSE)</f>
        <v>-2.4565527714820474</v>
      </c>
      <c r="FR262" s="99">
        <f>VLOOKUP(Display!$T$5,$EX$216:$GZ$245,(FR2+1),FALSE)</f>
        <v>-2.0555733091290156</v>
      </c>
      <c r="FS262" s="99">
        <f>VLOOKUP(Display!$T$5,$EX$216:$GZ$245,(FS2+1),FALSE)</f>
        <v>-1.8215744319567186</v>
      </c>
      <c r="FT262" s="99">
        <f>VLOOKUP(Display!$T$5,$EX$216:$GZ$245,(FT2+1),FALSE)</f>
        <v>-1.574446947899971</v>
      </c>
      <c r="FU262" s="99">
        <f>VLOOKUP(Display!$T$5,$EX$216:$GZ$245,(FU2+1),FALSE)</f>
        <v>-1.3184844548340249</v>
      </c>
      <c r="FV262" s="99">
        <f>VLOOKUP(Display!$T$5,$EX$216:$GZ$245,(FV2+1),FALSE)</f>
        <v>-1.0557316517982969</v>
      </c>
      <c r="FW262" s="99">
        <f>VLOOKUP(Display!$T$5,$EX$216:$GZ$245,(FW2+1),FALSE)</f>
        <v>-0.78678454698433187</v>
      </c>
      <c r="FX262" s="99">
        <f>VLOOKUP(Display!$T$5,$EX$216:$GZ$245,(FX2+1),FALSE)</f>
        <v>-0.51150675639246324</v>
      </c>
      <c r="FY262" s="99">
        <f>VLOOKUP(Display!$T$5,$EX$216:$GZ$245,(FY2+1),FALSE)</f>
        <v>-0.23206226345415992</v>
      </c>
      <c r="FZ262" s="99">
        <f>VLOOKUP(Display!$T$5,$EX$216:$GZ$245,(FZ2+1),FALSE)</f>
        <v>5.7230421154347025E-2</v>
      </c>
      <c r="GA262" s="99">
        <f>VLOOKUP(Display!$T$5,$EX$216:$GZ$245,(GA2+1),FALSE)</f>
        <v>0.35397358020569147</v>
      </c>
      <c r="GB262" s="99">
        <f>VLOOKUP(Display!$T$5,$EX$216:$GZ$245,(GB2+1),FALSE)</f>
        <v>0.65834952553177362</v>
      </c>
      <c r="GC262" s="99">
        <f>VLOOKUP(Display!$T$5,$EX$216:$GZ$245,(GC2+1),FALSE)</f>
        <v>0.97131955613758092</v>
      </c>
      <c r="GD262" s="99">
        <f>VLOOKUP(Display!$T$5,$EX$216:$GZ$245,(GD2+1),FALSE)</f>
        <v>1.291170326117985</v>
      </c>
      <c r="GE262" s="99">
        <f>VLOOKUP(Display!$T$5,$EX$216:$GZ$245,(GE2+1),FALSE)</f>
        <v>1.6185465363425706</v>
      </c>
      <c r="GF262" s="99">
        <f>VLOOKUP(Display!$T$5,$EX$216:$GZ$245,(GF2+1),FALSE)</f>
        <v>1.9527330788554675</v>
      </c>
      <c r="GG262" s="99">
        <f>VLOOKUP(Display!$T$5,$EX$216:$GZ$245,(GG2+1),FALSE)</f>
        <v>2.2948496439744002</v>
      </c>
      <c r="GH262" s="99">
        <f>VLOOKUP(Display!$T$5,$EX$216:$GZ$245,(GH2+1),FALSE)</f>
        <v>2.6438646714948391</v>
      </c>
      <c r="GI262" s="99">
        <f>VLOOKUP(Display!$T$5,$EX$216:$GZ$245,(GI2+1),FALSE)</f>
        <v>0.91520724588477476</v>
      </c>
      <c r="GJ262" s="99">
        <f>VLOOKUP(Display!$T$5,$EX$216:$GZ$245,(GJ2+1),FALSE)</f>
        <v>2.7679629485574178</v>
      </c>
      <c r="GK262" s="99">
        <f>VLOOKUP(Display!$T$5,$EX$216:$GZ$245,(GK2+1),FALSE)</f>
        <v>-2.4735382369202563</v>
      </c>
      <c r="GL262" s="99">
        <f>VLOOKUP(Display!$T$5,$EX$216:$GZ$245,(GL2+1),FALSE)</f>
        <v>-1.3558911821454205</v>
      </c>
      <c r="GM262" s="99">
        <f>VLOOKUP(Display!$T$5,$EX$216:$GZ$245,(GM2+1),FALSE)</f>
        <v>-0.16625870015523095</v>
      </c>
      <c r="GN262" s="99">
        <f>VLOOKUP(Display!$T$5,$EX$216:$GZ$245,(GN2+1),FALSE)</f>
        <v>1.0931221556747654</v>
      </c>
      <c r="GO262" s="99">
        <f>VLOOKUP(Display!$T$5,$EX$216:$GZ$245,(GO2+1),FALSE)</f>
        <v>2.4207382491007792</v>
      </c>
      <c r="GP262" s="99">
        <f>VLOOKUP(Display!$T$5,$EX$216:$GZ$245,(GP2+1),FALSE)</f>
        <v>-2.4722633123306181</v>
      </c>
      <c r="GQ262" s="99">
        <f>VLOOKUP(Display!$T$5,$EX$216:$GZ$245,(GQ2+1),FALSE)</f>
        <v>-1.0219429308824437</v>
      </c>
      <c r="GR262" s="99">
        <f>VLOOKUP(Display!$T$5,$EX$216:$GZ$245,(GR2+1),FALSE)</f>
        <v>0.48608407885339205</v>
      </c>
      <c r="GS262" s="99">
        <f>VLOOKUP(Display!$T$5,$EX$216:$GZ$245,(GS2+1),FALSE)</f>
        <v>2.0543431221721118</v>
      </c>
      <c r="GT262" s="99">
        <f>VLOOKUP(Display!$T$5,$EX$216:$GZ$245,(GT2+1),FALSE)</f>
        <v>-2.6050049848469907</v>
      </c>
      <c r="GU262" s="99">
        <f>VLOOKUP(Display!$T$5,$EX$216:$GZ$245,(GU2+1),FALSE)</f>
        <v>-0.92962734256757484</v>
      </c>
      <c r="GV262" s="99">
        <f>VLOOKUP(Display!$T$5,$EX$216:$GZ$245,(GV2+1),FALSE)</f>
        <v>0.79605556175899828</v>
      </c>
      <c r="GW262" s="99">
        <f>VLOOKUP(Display!$T$5,$EX$216:$GZ$245,(GW2+1),FALSE)</f>
        <v>2.5656706663058615</v>
      </c>
      <c r="GX262" s="99">
        <f>VLOOKUP(Display!$T$5,$EX$216:$GZ$245,(GX2+1),FALSE)</f>
        <v>-1.9026445364567051</v>
      </c>
      <c r="GY262" s="99">
        <f>VLOOKUP(Display!$T$5,$EX$216:$GZ$245,(GY2+1),FALSE)</f>
        <v>-4.9068911441280547E-2</v>
      </c>
      <c r="GZ262" s="99">
        <f>VLOOKUP(Display!$T$5,$EX$216:$GZ$245,(GZ2+1),FALSE)</f>
        <v>1.8498008710877856</v>
      </c>
      <c r="HA262" s="99"/>
      <c r="HB262" s="99"/>
      <c r="HC262" s="99"/>
      <c r="HD262" s="99"/>
      <c r="HE262" s="99"/>
      <c r="HF262" s="99"/>
      <c r="HG262" s="99"/>
      <c r="HH262" s="99"/>
      <c r="HI262" s="99"/>
      <c r="HJ262" s="99"/>
      <c r="HK262" s="99"/>
      <c r="HL262" s="99"/>
      <c r="HM262" s="99"/>
      <c r="HN262" s="99"/>
      <c r="HO262" s="99"/>
      <c r="HP262" s="99"/>
      <c r="HQ262" s="99"/>
      <c r="HR262" s="99"/>
      <c r="HS262" s="99"/>
      <c r="HT262" s="99"/>
      <c r="HU262" s="99"/>
      <c r="HV262" s="99"/>
      <c r="HW262" s="99"/>
      <c r="HX262" s="99"/>
      <c r="HY262" s="99"/>
      <c r="HZ262" s="99"/>
      <c r="IA262" s="99"/>
      <c r="IB262" s="99"/>
      <c r="IC262" s="99"/>
      <c r="ID262" s="94"/>
      <c r="IE262" s="94"/>
      <c r="IF262" s="94"/>
      <c r="IG262" s="94"/>
      <c r="IH262" s="94"/>
      <c r="II262" s="94"/>
      <c r="IJ262" s="94"/>
      <c r="IK262" s="94"/>
      <c r="IL262" s="94"/>
      <c r="IM262" s="94"/>
      <c r="IN262" s="94"/>
      <c r="IO262" s="94"/>
      <c r="IP262" s="94"/>
      <c r="IQ262" s="94"/>
      <c r="IR262" s="94"/>
      <c r="IS262" s="94"/>
      <c r="IT262" s="94"/>
      <c r="IU262" s="94"/>
      <c r="IV262" s="94"/>
      <c r="IW262" s="94"/>
      <c r="IX262" s="94"/>
      <c r="IY262" s="94"/>
      <c r="IZ262" s="94"/>
      <c r="JA262" s="94"/>
      <c r="JB262" s="94"/>
      <c r="JC262" s="94"/>
      <c r="JD262" s="94"/>
      <c r="JE262" s="94"/>
      <c r="JF262" s="94"/>
      <c r="JG262" s="94"/>
      <c r="JH262" s="94"/>
      <c r="JI262" s="94"/>
      <c r="JJ262" s="94"/>
      <c r="JK262" s="94"/>
      <c r="JL262" s="94"/>
      <c r="JM262" s="94"/>
      <c r="JN262" s="94"/>
      <c r="JO262" s="94"/>
      <c r="JP262" s="94"/>
      <c r="JQ262" s="94"/>
      <c r="JR262" s="94"/>
      <c r="JS262" s="94"/>
      <c r="JT262" s="94"/>
      <c r="JU262" s="94"/>
      <c r="JV262" s="94"/>
      <c r="JW262" s="94"/>
      <c r="JX262" s="94"/>
      <c r="JY262" s="94"/>
      <c r="JZ262" s="94"/>
      <c r="KA262" s="94"/>
      <c r="KF262" s="96" t="s">
        <v>43</v>
      </c>
      <c r="KI262" s="100">
        <f>VLOOKUP(Display!$T$5,$KH$216:$MJ$245,(KI2+1),FALSE)</f>
        <v>-1.1774759451977104</v>
      </c>
      <c r="KJ262" s="100">
        <f>VLOOKUP(Display!$T$5,$KH$216:$MJ$245,(KJ2+1),FALSE)</f>
        <v>9.9353115854510898E-2</v>
      </c>
      <c r="KK262" s="100">
        <f>VLOOKUP(Display!$T$5,$KH$216:$MJ$245,(KK2+1),FALSE)</f>
        <v>2.7571927552248128</v>
      </c>
      <c r="KL262" s="100">
        <f>VLOOKUP(Display!$T$5,$KH$216:$MJ$245,(KL2+1),FALSE)</f>
        <v>-0.42426289749300056</v>
      </c>
      <c r="KM262" s="100">
        <f>VLOOKUP(Display!$T$5,$KH$216:$MJ$245,(KM2+1),FALSE)</f>
        <v>-2.8715855380064093</v>
      </c>
      <c r="KN262" s="100">
        <f>VLOOKUP(Display!$T$5,$KH$216:$MJ$245,(KN2+1),FALSE)</f>
        <v>1.6092579751684573</v>
      </c>
      <c r="KO262" s="100">
        <f>VLOOKUP(Display!$T$5,$KH$216:$MJ$245,(KO2+1),FALSE)</f>
        <v>0.49568549304058207</v>
      </c>
      <c r="KP262" s="100">
        <f>VLOOKUP(Display!$T$5,$KH$216:$MJ$245,(KP2+1),FALSE)</f>
        <v>-1.0580975438530682</v>
      </c>
      <c r="KQ262" s="100">
        <f>VLOOKUP(Display!$T$5,$KH$216:$MJ$245,(KQ2+1),FALSE)</f>
        <v>-1.8488001651386592</v>
      </c>
      <c r="KR262" s="100">
        <f>VLOOKUP(Display!$T$5,$KH$216:$MJ$245,(KR2+1),FALSE)</f>
        <v>-2.8413810507152348</v>
      </c>
      <c r="KS262" s="100">
        <f>VLOOKUP(Display!$T$5,$KH$216:$MJ$245,(KS2+1),FALSE)</f>
        <v>2.6106216400635911</v>
      </c>
      <c r="KT262" s="100">
        <f>VLOOKUP(Display!$T$5,$KH$216:$MJ$245,(KT2+1),FALSE)</f>
        <v>2.197247062066451</v>
      </c>
      <c r="KU262" s="100">
        <f>VLOOKUP(Display!$T$5,$KH$216:$MJ$245,(KU2+1),FALSE)</f>
        <v>1.8525353776690452</v>
      </c>
      <c r="KV262" s="100">
        <f>VLOOKUP(Display!$T$5,$KH$216:$MJ$245,(KV2+1),FALSE)</f>
        <v>1.4529258108915089</v>
      </c>
      <c r="KW262" s="100">
        <f>VLOOKUP(Display!$T$5,$KH$216:$MJ$245,(KW2+1),FALSE)</f>
        <v>1.1196200599676154</v>
      </c>
      <c r="KX262" s="100">
        <f>VLOOKUP(Display!$T$5,$KH$216:$MJ$245,(KX2+1),FALSE)</f>
        <v>0.89205110308195767</v>
      </c>
      <c r="KY262" s="100">
        <f>VLOOKUP(Display!$T$5,$KH$216:$MJ$245,(KY2+1),FALSE)</f>
        <v>0.86895491605733954</v>
      </c>
      <c r="KZ262" s="100">
        <f>VLOOKUP(Display!$T$5,$KH$216:$MJ$245,(KZ2+1),FALSE)</f>
        <v>0.90960272012213372</v>
      </c>
      <c r="LA262" s="100">
        <f>VLOOKUP(Display!$T$5,$KH$216:$MJ$245,(LA2+1),FALSE)</f>
        <v>0.90960272012213372</v>
      </c>
      <c r="LB262" s="100">
        <f>VLOOKUP(Display!$T$5,$KH$216:$MJ$245,(LB2+1),FALSE)</f>
        <v>1.6566936643692685</v>
      </c>
      <c r="LC262" s="100">
        <f>VLOOKUP(Display!$T$5,$KH$216:$MJ$245,(LC2+1),FALSE)</f>
        <v>2.0330971911309046</v>
      </c>
      <c r="LD262" s="100">
        <f>VLOOKUP(Display!$T$5,$KH$216:$MJ$245,(LD2+1),FALSE)</f>
        <v>2.4141558051724505</v>
      </c>
      <c r="LE262" s="100">
        <f>VLOOKUP(Display!$T$5,$KH$216:$MJ$245,(LE2+1),FALSE)</f>
        <v>2.8105701349607797</v>
      </c>
      <c r="LF262" s="100">
        <f>VLOOKUP(Display!$T$5,$KH$216:$MJ$245,(LF2+1),FALSE)</f>
        <v>-3.0530077227921097</v>
      </c>
      <c r="LG262" s="100">
        <f>VLOOKUP(Display!$T$5,$KH$216:$MJ$245,(LG2+1),FALSE)</f>
        <v>-2.60547823608717</v>
      </c>
      <c r="LH262" s="100">
        <f>VLOOKUP(Display!$T$5,$KH$216:$MJ$245,(LH2+1),FALSE)</f>
        <v>-2.1274730767382737</v>
      </c>
      <c r="LI262" s="100">
        <f>VLOOKUP(Display!$T$5,$KH$216:$MJ$245,(LI2+1),FALSE)</f>
        <v>-1.6082219329834024</v>
      </c>
      <c r="LJ262" s="100">
        <f>VLOOKUP(Display!$T$5,$KH$216:$MJ$245,(LJ2+1),FALSE)</f>
        <v>-1.0663040988474246</v>
      </c>
      <c r="LK262" s="100">
        <f>VLOOKUP(Display!$T$5,$KH$216:$MJ$245,(LK2+1),FALSE)</f>
        <v>-0.49269213698672948</v>
      </c>
      <c r="LL262" s="100">
        <f>VLOOKUP(Display!$T$5,$KH$216:$MJ$245,(LL2+1),FALSE)</f>
        <v>0.11227998584987658</v>
      </c>
      <c r="LM262" s="100">
        <f>VLOOKUP(Display!$T$5,$KH$216:$MJ$245,(LM2+1),FALSE)</f>
        <v>0.74580091590818365</v>
      </c>
      <c r="LN262" s="100">
        <f>VLOOKUP(Display!$T$5,$KH$216:$MJ$245,(LN2+1),FALSE)</f>
        <v>1.4116202204716932</v>
      </c>
      <c r="LO262" s="100">
        <f>VLOOKUP(Display!$T$5,$KH$216:$MJ$245,(LO2+1),FALSE)</f>
        <v>2.1059379362371766</v>
      </c>
      <c r="LP262" s="100">
        <f>VLOOKUP(Display!$T$5,$KH$216:$MJ$245,(LP2+1),FALSE)</f>
        <v>2.8246557284498786</v>
      </c>
      <c r="LQ262" s="100">
        <f>VLOOKUP(Display!$T$5,$KH$216:$MJ$245,(LQ2+1),FALSE)</f>
        <v>-2.7142199511611298</v>
      </c>
      <c r="LR262" s="100">
        <f>VLOOKUP(Display!$T$5,$KH$216:$MJ$245,(LR2+1),FALSE)</f>
        <v>-1.9488101914783993</v>
      </c>
      <c r="LS262" s="100">
        <f>VLOOKUP(Display!$T$5,$KH$216:$MJ$245,(LS2+1),FALSE)</f>
        <v>1.3096494322521668</v>
      </c>
      <c r="LT262" s="100">
        <f>VLOOKUP(Display!$T$5,$KH$216:$MJ$245,(LT2+1),FALSE)</f>
        <v>-0.98842684292232552</v>
      </c>
      <c r="LU262" s="100">
        <f>VLOOKUP(Display!$T$5,$KH$216:$MJ$245,(LU2+1),FALSE)</f>
        <v>1.1543695104631886</v>
      </c>
      <c r="LV262" s="100">
        <f>VLOOKUP(Display!$T$5,$KH$216:$MJ$245,(LV2+1),FALSE)</f>
        <v>-2.8708377573780099</v>
      </c>
      <c r="LW262" s="100">
        <f>VLOOKUP(Display!$T$5,$KH$216:$MJ$245,(LW2+1),FALSE)</f>
        <v>-0.49488106910316243</v>
      </c>
      <c r="LX262" s="100">
        <f>VLOOKUP(Display!$T$5,$KH$216:$MJ$245,(LX2+1),FALSE)</f>
        <v>1.9977879674430465</v>
      </c>
      <c r="LY262" s="100">
        <f>VLOOKUP(Display!$T$5,$KH$216:$MJ$245,(LY2+1),FALSE)</f>
        <v>-1.6736977160678637</v>
      </c>
      <c r="LZ262" s="100">
        <f>VLOOKUP(Display!$T$5,$KH$216:$MJ$245,(LZ2+1),FALSE)</f>
        <v>1.0448322498363727</v>
      </c>
      <c r="MA262" s="100">
        <f>VLOOKUP(Display!$T$5,$KH$216:$MJ$245,(MA2+1),FALSE)</f>
        <v>-2.4047377231816611</v>
      </c>
      <c r="MB262" s="100">
        <f>VLOOKUP(Display!$T$5,$KH$216:$MJ$245,(MB2+1),FALSE)</f>
        <v>0.54279120142110204</v>
      </c>
      <c r="MC262" s="100">
        <f>VLOOKUP(Display!$T$5,$KH$216:$MJ$245,(MC2+1),FALSE)</f>
        <v>-2.6856900816027758</v>
      </c>
      <c r="MD262" s="100">
        <f>VLOOKUP(Display!$T$5,$KH$216:$MJ$245,(MD2+1),FALSE)</f>
        <v>0.48837214926571598</v>
      </c>
      <c r="ME262" s="100">
        <f>VLOOKUP(Display!$T$5,$KH$216:$MJ$245,(ME2+1),FALSE)</f>
        <v>-2.5066057241016928</v>
      </c>
      <c r="MF262" s="100">
        <f>VLOOKUP(Display!$T$5,$KH$216:$MJ$245,(MF2+1),FALSE)</f>
        <v>0.88407732974093611</v>
      </c>
      <c r="MG262" s="100">
        <f>VLOOKUP(Display!$T$5,$KH$216:$MJ$245,(MG2+1),FALSE)</f>
        <v>-1.8947126332345285</v>
      </c>
      <c r="MH262" s="100">
        <f>VLOOKUP(Display!$T$5,$KH$216:$MJ$245,(MH2+1),FALSE)</f>
        <v>1.7018884977007223</v>
      </c>
      <c r="MI262" s="100">
        <f>VLOOKUP(Display!$T$5,$KH$216:$MJ$245,(MI2+1),FALSE)</f>
        <v>-0.91102990627852132</v>
      </c>
      <c r="MJ262" s="100">
        <f>VLOOKUP(Display!$T$5,$KH$216:$MJ$245,(MJ2+1),FALSE)</f>
        <v>2.8585888253284137</v>
      </c>
      <c r="MK262" s="100"/>
      <c r="ML262" s="100"/>
      <c r="MM262" s="100"/>
      <c r="MN262" s="100"/>
      <c r="MO262" s="100"/>
      <c r="MP262" s="100"/>
      <c r="MQ262" s="100"/>
      <c r="MR262" s="100"/>
      <c r="MS262" s="100"/>
      <c r="MT262" s="100"/>
      <c r="MU262" s="100"/>
      <c r="MV262" s="100"/>
      <c r="MW262" s="100"/>
      <c r="MX262" s="100"/>
      <c r="MY262" s="100"/>
      <c r="MZ262" s="100"/>
      <c r="NA262" s="100"/>
      <c r="NB262" s="100"/>
      <c r="NC262" s="100"/>
      <c r="ND262" s="100"/>
      <c r="NE262" s="100"/>
      <c r="NF262" s="100"/>
      <c r="NG262" s="100"/>
      <c r="NH262" s="100"/>
      <c r="NI262" s="100"/>
      <c r="NJ262" s="100"/>
      <c r="NK262" s="100"/>
      <c r="NL262" s="100"/>
      <c r="NM262" s="100"/>
    </row>
    <row r="263" spans="1:381" x14ac:dyDescent="0.2">
      <c r="A263" s="92" t="s">
        <v>43</v>
      </c>
      <c r="B263" s="92"/>
      <c r="C263" s="92"/>
      <c r="D263" s="98">
        <f t="shared" ref="D263:AI263" si="1520">$B$262</f>
        <v>-4</v>
      </c>
      <c r="E263" s="98">
        <f t="shared" si="1520"/>
        <v>-4</v>
      </c>
      <c r="F263" s="98">
        <f t="shared" si="1520"/>
        <v>-4</v>
      </c>
      <c r="G263" s="98">
        <f t="shared" si="1520"/>
        <v>-4</v>
      </c>
      <c r="H263" s="98">
        <f t="shared" si="1520"/>
        <v>-4</v>
      </c>
      <c r="I263" s="98">
        <f t="shared" si="1520"/>
        <v>-4</v>
      </c>
      <c r="J263" s="98">
        <f t="shared" si="1520"/>
        <v>-4</v>
      </c>
      <c r="K263" s="98">
        <f t="shared" si="1520"/>
        <v>-4</v>
      </c>
      <c r="L263" s="98">
        <f t="shared" si="1520"/>
        <v>-4</v>
      </c>
      <c r="M263" s="98">
        <f t="shared" si="1520"/>
        <v>-4</v>
      </c>
      <c r="N263" s="98">
        <f t="shared" si="1520"/>
        <v>-4</v>
      </c>
      <c r="O263" s="98">
        <f t="shared" si="1520"/>
        <v>-4</v>
      </c>
      <c r="P263" s="98">
        <f t="shared" si="1520"/>
        <v>-4</v>
      </c>
      <c r="Q263" s="98">
        <f t="shared" si="1520"/>
        <v>-4</v>
      </c>
      <c r="R263" s="98">
        <f t="shared" si="1520"/>
        <v>-4</v>
      </c>
      <c r="S263" s="98">
        <f t="shared" si="1520"/>
        <v>-4</v>
      </c>
      <c r="T263" s="98">
        <f t="shared" si="1520"/>
        <v>-4</v>
      </c>
      <c r="U263" s="98">
        <f t="shared" si="1520"/>
        <v>-4</v>
      </c>
      <c r="V263" s="98">
        <f t="shared" si="1520"/>
        <v>-4</v>
      </c>
      <c r="W263" s="98">
        <f t="shared" si="1520"/>
        <v>-4</v>
      </c>
      <c r="X263" s="98">
        <f t="shared" si="1520"/>
        <v>-4</v>
      </c>
      <c r="Y263" s="98">
        <f t="shared" si="1520"/>
        <v>-4</v>
      </c>
      <c r="Z263" s="98">
        <f t="shared" si="1520"/>
        <v>-4</v>
      </c>
      <c r="AA263" s="98">
        <f t="shared" si="1520"/>
        <v>-4</v>
      </c>
      <c r="AB263" s="98">
        <f t="shared" si="1520"/>
        <v>-4</v>
      </c>
      <c r="AC263" s="98">
        <f t="shared" si="1520"/>
        <v>-4</v>
      </c>
      <c r="AD263" s="98">
        <f t="shared" si="1520"/>
        <v>-4</v>
      </c>
      <c r="AE263" s="98">
        <f t="shared" si="1520"/>
        <v>-4</v>
      </c>
      <c r="AF263" s="98">
        <f t="shared" si="1520"/>
        <v>-4</v>
      </c>
      <c r="AG263" s="98">
        <f t="shared" si="1520"/>
        <v>-4</v>
      </c>
      <c r="AH263" s="98">
        <f t="shared" si="1520"/>
        <v>-4</v>
      </c>
      <c r="AI263" s="98">
        <f t="shared" si="1520"/>
        <v>-4</v>
      </c>
      <c r="AJ263" s="98">
        <f t="shared" ref="AJ263:BE263" si="1521">$B$262</f>
        <v>-4</v>
      </c>
      <c r="AK263" s="98">
        <f t="shared" si="1521"/>
        <v>-4</v>
      </c>
      <c r="AL263" s="98">
        <f t="shared" si="1521"/>
        <v>-4</v>
      </c>
      <c r="AM263" s="98">
        <f t="shared" si="1521"/>
        <v>-4</v>
      </c>
      <c r="AN263" s="98">
        <f t="shared" si="1521"/>
        <v>-4</v>
      </c>
      <c r="AO263" s="98">
        <f t="shared" si="1521"/>
        <v>-4</v>
      </c>
      <c r="AP263" s="98">
        <f t="shared" si="1521"/>
        <v>-4</v>
      </c>
      <c r="AQ263" s="98">
        <f t="shared" si="1521"/>
        <v>-4</v>
      </c>
      <c r="AR263" s="98">
        <f t="shared" si="1521"/>
        <v>-4</v>
      </c>
      <c r="AS263" s="98">
        <f t="shared" si="1521"/>
        <v>-4</v>
      </c>
      <c r="AT263" s="98">
        <f t="shared" si="1521"/>
        <v>-4</v>
      </c>
      <c r="AU263" s="98">
        <f t="shared" si="1521"/>
        <v>-4</v>
      </c>
      <c r="AV263" s="98">
        <f t="shared" si="1521"/>
        <v>-4</v>
      </c>
      <c r="AW263" s="98">
        <f t="shared" si="1521"/>
        <v>-4</v>
      </c>
      <c r="AX263" s="98">
        <f t="shared" si="1521"/>
        <v>-4</v>
      </c>
      <c r="AY263" s="98">
        <f t="shared" si="1521"/>
        <v>-4</v>
      </c>
      <c r="AZ263" s="98">
        <f t="shared" si="1521"/>
        <v>-4</v>
      </c>
      <c r="BA263" s="98">
        <f t="shared" si="1521"/>
        <v>-4</v>
      </c>
      <c r="BB263" s="98">
        <f t="shared" si="1521"/>
        <v>-4</v>
      </c>
      <c r="BC263" s="98">
        <f t="shared" si="1521"/>
        <v>-4</v>
      </c>
      <c r="BD263" s="98">
        <f t="shared" si="1521"/>
        <v>-4</v>
      </c>
      <c r="BE263" s="98">
        <f t="shared" si="1521"/>
        <v>-4</v>
      </c>
      <c r="BF263" s="98"/>
      <c r="BG263" s="98"/>
      <c r="BH263" s="98"/>
      <c r="BI263" s="98"/>
      <c r="BJ263" s="98"/>
      <c r="BK263" s="98"/>
      <c r="BL263" s="98"/>
      <c r="BM263" s="98"/>
      <c r="BN263" s="98"/>
      <c r="BO263" s="98"/>
      <c r="BP263" s="98"/>
      <c r="BQ263" s="98"/>
      <c r="BR263" s="98"/>
      <c r="BS263" s="98"/>
      <c r="BT263" s="98"/>
      <c r="BU263" s="98"/>
      <c r="BV263" s="98"/>
      <c r="BW263" s="98"/>
      <c r="BX263" s="98"/>
      <c r="BY263" s="98"/>
      <c r="BZ263" s="98"/>
      <c r="CA263" s="98"/>
      <c r="CB263" s="98"/>
      <c r="CC263" s="98"/>
      <c r="CD263" s="98"/>
      <c r="CE263" s="98"/>
      <c r="CF263" s="98"/>
      <c r="CG263" s="92"/>
      <c r="CH263" s="92"/>
      <c r="CI263" s="92"/>
      <c r="CJ263" s="92"/>
      <c r="CK263" s="92"/>
      <c r="CL263" s="92"/>
      <c r="CM263" s="92"/>
      <c r="CN263" s="92"/>
      <c r="CO263" s="92"/>
      <c r="CP263" s="92"/>
      <c r="CQ263" s="92"/>
      <c r="CR263" s="92"/>
      <c r="CS263" s="92"/>
      <c r="CT263" s="92"/>
      <c r="CU263" s="92"/>
      <c r="CV263" s="92"/>
      <c r="CW263" s="92"/>
      <c r="CX263" s="92"/>
      <c r="CY263" s="92"/>
      <c r="CZ263" s="92"/>
      <c r="DA263" s="92"/>
      <c r="DB263" s="92"/>
      <c r="DC263" s="92"/>
      <c r="DD263" s="92"/>
      <c r="DE263" s="92"/>
      <c r="DF263" s="92"/>
      <c r="DG263" s="92"/>
      <c r="DH263" s="92"/>
      <c r="DI263" s="92"/>
      <c r="DJ263" s="92"/>
      <c r="DK263" s="92"/>
      <c r="DL263" s="92"/>
      <c r="DM263" s="92"/>
      <c r="DN263" s="92"/>
      <c r="DO263" s="92"/>
      <c r="DP263" s="92"/>
      <c r="DQ263" s="92"/>
      <c r="DR263" s="92"/>
      <c r="DS263" s="92"/>
      <c r="DT263" s="92"/>
      <c r="DU263" s="92"/>
      <c r="DV263" s="92"/>
      <c r="DW263" s="92"/>
      <c r="DX263" s="92"/>
      <c r="DY263" s="92"/>
      <c r="DZ263" s="92"/>
      <c r="EA263" s="92"/>
      <c r="EB263" s="92"/>
      <c r="EC263" s="92"/>
      <c r="ED263" s="92"/>
      <c r="EE263" s="92"/>
      <c r="EF263" s="92"/>
      <c r="EG263" s="92"/>
      <c r="EH263" s="92"/>
      <c r="EI263" s="92"/>
      <c r="EJ263" s="92"/>
      <c r="EK263" s="92"/>
      <c r="EL263" s="92"/>
      <c r="EM263" s="92"/>
      <c r="EN263" s="92"/>
      <c r="EO263" s="92"/>
      <c r="EP263" s="92"/>
      <c r="EU263" s="94" t="s">
        <v>45</v>
      </c>
      <c r="EV263" s="94"/>
      <c r="EW263" s="94"/>
      <c r="EX263" s="94"/>
      <c r="EY263" s="99">
        <f>EY262+EY261</f>
        <v>0.14106173921061771</v>
      </c>
      <c r="EZ263" s="99">
        <f t="shared" ref="EZ263:FP263" si="1522">EZ262+EZ261</f>
        <v>0.31377852639368153</v>
      </c>
      <c r="FA263" s="99">
        <f t="shared" si="1522"/>
        <v>-1.6699530439435868</v>
      </c>
      <c r="FB263" s="99">
        <f t="shared" si="1522"/>
        <v>-3.0044655778393681</v>
      </c>
      <c r="FC263" s="99">
        <f t="shared" si="1522"/>
        <v>2.3430972888452488</v>
      </c>
      <c r="FD263" s="99">
        <f t="shared" si="1522"/>
        <v>1.5936780239320931</v>
      </c>
      <c r="FE263" s="99">
        <f t="shared" si="1522"/>
        <v>0.57355845906112213</v>
      </c>
      <c r="FF263" s="99">
        <f t="shared" si="1522"/>
        <v>-0.13813025739040191</v>
      </c>
      <c r="FG263" s="99">
        <f t="shared" si="1522"/>
        <v>-0.46666141645520304</v>
      </c>
      <c r="FH263" s="99">
        <f t="shared" si="1522"/>
        <v>-0.78459245192518257</v>
      </c>
      <c r="FI263" s="99">
        <f t="shared" si="1522"/>
        <v>-1.1774769395722553</v>
      </c>
      <c r="FJ263" s="99">
        <f t="shared" si="1522"/>
        <v>-1.5623390582466854</v>
      </c>
      <c r="FK263" s="99">
        <f t="shared" si="1522"/>
        <v>-1.8888420710422062</v>
      </c>
      <c r="FL263" s="99">
        <f t="shared" si="1522"/>
        <v>-2.1462704516747015</v>
      </c>
      <c r="FM263" s="99">
        <f t="shared" si="1522"/>
        <v>-2.3261918485405753</v>
      </c>
      <c r="FN263" s="99">
        <f t="shared" si="1522"/>
        <v>-2.427535916545196</v>
      </c>
      <c r="FO263" s="99">
        <f t="shared" si="1522"/>
        <v>-2.4692706977029086</v>
      </c>
      <c r="FP263" s="99">
        <f t="shared" si="1522"/>
        <v>-2.4565527714820474</v>
      </c>
      <c r="FQ263" s="99">
        <f t="shared" ref="FQ263:FZ263" si="1523">FQ262+FQ261</f>
        <v>-2.4565527714820474</v>
      </c>
      <c r="FR263" s="99">
        <f t="shared" si="1523"/>
        <v>-2.0555733091290156</v>
      </c>
      <c r="FS263" s="99">
        <f t="shared" si="1523"/>
        <v>-1.8215744319567186</v>
      </c>
      <c r="FT263" s="99">
        <f t="shared" si="1523"/>
        <v>-1.574446947899971</v>
      </c>
      <c r="FU263" s="99">
        <f t="shared" si="1523"/>
        <v>-1.3184844548340249</v>
      </c>
      <c r="FV263" s="99">
        <f t="shared" si="1523"/>
        <v>-1.0557316517982969</v>
      </c>
      <c r="FW263" s="99">
        <f t="shared" si="1523"/>
        <v>-0.78678454698433187</v>
      </c>
      <c r="FX263" s="99">
        <f t="shared" si="1523"/>
        <v>-0.51150675639246324</v>
      </c>
      <c r="FY263" s="99">
        <f t="shared" si="1523"/>
        <v>-0.23206226345415992</v>
      </c>
      <c r="FZ263" s="99">
        <f t="shared" si="1523"/>
        <v>5.7230421154347025E-2</v>
      </c>
      <c r="GA263" s="99">
        <f t="shared" ref="GA263:GZ263" si="1524">GA262+GA261</f>
        <v>0.35397358020569147</v>
      </c>
      <c r="GB263" s="99">
        <f t="shared" si="1524"/>
        <v>0.65834952553177362</v>
      </c>
      <c r="GC263" s="99">
        <f t="shared" si="1524"/>
        <v>0.97131955613758092</v>
      </c>
      <c r="GD263" s="99">
        <f t="shared" si="1524"/>
        <v>1.291170326117985</v>
      </c>
      <c r="GE263" s="99">
        <f t="shared" si="1524"/>
        <v>1.6185465363425706</v>
      </c>
      <c r="GF263" s="99">
        <f t="shared" si="1524"/>
        <v>1.9527330788554675</v>
      </c>
      <c r="GG263" s="99">
        <f t="shared" si="1524"/>
        <v>2.2948496439744002</v>
      </c>
      <c r="GH263" s="99">
        <f t="shared" si="1524"/>
        <v>2.6438646714948391</v>
      </c>
      <c r="GI263" s="99">
        <f t="shared" si="1524"/>
        <v>0.91520724588477476</v>
      </c>
      <c r="GJ263" s="99">
        <f t="shared" si="1524"/>
        <v>2.7679629485574178</v>
      </c>
      <c r="GK263" s="99">
        <f t="shared" si="1524"/>
        <v>-2.4735382369202563</v>
      </c>
      <c r="GL263" s="99">
        <f t="shared" si="1524"/>
        <v>-1.3558911821454205</v>
      </c>
      <c r="GM263" s="99">
        <f t="shared" si="1524"/>
        <v>-0.16625870015523095</v>
      </c>
      <c r="GN263" s="99">
        <f t="shared" si="1524"/>
        <v>1.0931221556747654</v>
      </c>
      <c r="GO263" s="99">
        <f t="shared" si="1524"/>
        <v>2.4207382491007792</v>
      </c>
      <c r="GP263" s="99">
        <f t="shared" si="1524"/>
        <v>-2.4722633123306181</v>
      </c>
      <c r="GQ263" s="99">
        <f t="shared" si="1524"/>
        <v>-1.0219429308824437</v>
      </c>
      <c r="GR263" s="99">
        <f t="shared" si="1524"/>
        <v>0.48608407885339205</v>
      </c>
      <c r="GS263" s="99">
        <f t="shared" si="1524"/>
        <v>2.0543431221721118</v>
      </c>
      <c r="GT263" s="99">
        <f t="shared" si="1524"/>
        <v>-2.6050049848469907</v>
      </c>
      <c r="GU263" s="99">
        <f t="shared" si="1524"/>
        <v>-0.92962734256757484</v>
      </c>
      <c r="GV263" s="99">
        <f t="shared" si="1524"/>
        <v>0.79605556175899828</v>
      </c>
      <c r="GW263" s="99">
        <f t="shared" si="1524"/>
        <v>2.5656706663058615</v>
      </c>
      <c r="GX263" s="99">
        <f t="shared" si="1524"/>
        <v>-1.9026445364567051</v>
      </c>
      <c r="GY263" s="99">
        <f t="shared" si="1524"/>
        <v>-4.9068911441280547E-2</v>
      </c>
      <c r="GZ263" s="99">
        <f t="shared" si="1524"/>
        <v>1.8498008710877856</v>
      </c>
      <c r="HA263" s="99"/>
      <c r="HB263" s="99"/>
      <c r="HC263" s="99"/>
      <c r="HD263" s="99"/>
      <c r="HE263" s="99"/>
      <c r="HF263" s="99"/>
      <c r="HG263" s="99"/>
      <c r="HH263" s="99"/>
      <c r="HI263" s="99"/>
      <c r="HJ263" s="99"/>
      <c r="HK263" s="99"/>
      <c r="HL263" s="99"/>
      <c r="HM263" s="99"/>
      <c r="HN263" s="99"/>
      <c r="HO263" s="99"/>
      <c r="HP263" s="99"/>
      <c r="HQ263" s="99"/>
      <c r="HR263" s="99"/>
      <c r="HS263" s="99"/>
      <c r="HT263" s="99"/>
      <c r="HU263" s="99"/>
      <c r="HV263" s="99"/>
      <c r="HW263" s="99"/>
      <c r="HX263" s="99"/>
      <c r="HY263" s="99"/>
      <c r="HZ263" s="99"/>
      <c r="IA263" s="99"/>
      <c r="IB263" s="99"/>
      <c r="IC263" s="99"/>
      <c r="ID263" s="94"/>
      <c r="IE263" s="94"/>
      <c r="IF263" s="94"/>
      <c r="IG263" s="94"/>
      <c r="IH263" s="94"/>
      <c r="II263" s="94"/>
      <c r="IJ263" s="94"/>
      <c r="IK263" s="94"/>
      <c r="IL263" s="94"/>
      <c r="IM263" s="94"/>
      <c r="IN263" s="94"/>
      <c r="IO263" s="94"/>
      <c r="IP263" s="94"/>
      <c r="IQ263" s="94"/>
      <c r="IR263" s="94"/>
      <c r="IS263" s="94"/>
      <c r="IT263" s="94"/>
      <c r="IU263" s="94"/>
      <c r="IV263" s="94"/>
      <c r="IW263" s="94"/>
      <c r="IX263" s="94"/>
      <c r="IY263" s="94"/>
      <c r="IZ263" s="94"/>
      <c r="JA263" s="94"/>
      <c r="JB263" s="94"/>
      <c r="JC263" s="94"/>
      <c r="JD263" s="94"/>
      <c r="JE263" s="94"/>
      <c r="JF263" s="94"/>
      <c r="JG263" s="94"/>
      <c r="JH263" s="94"/>
      <c r="JI263" s="94"/>
      <c r="JJ263" s="94"/>
      <c r="JK263" s="94"/>
      <c r="JL263" s="94"/>
      <c r="JM263" s="94"/>
      <c r="JN263" s="94"/>
      <c r="JO263" s="94"/>
      <c r="JP263" s="94"/>
      <c r="JQ263" s="94"/>
      <c r="JR263" s="94"/>
      <c r="JS263" s="94"/>
      <c r="JT263" s="94"/>
      <c r="JU263" s="94"/>
      <c r="JV263" s="94"/>
      <c r="JW263" s="94"/>
      <c r="JX263" s="94"/>
      <c r="JY263" s="94"/>
      <c r="JZ263" s="94"/>
      <c r="KA263" s="94"/>
      <c r="KF263" s="96" t="s">
        <v>45</v>
      </c>
      <c r="KI263" s="100">
        <f>KI262+KI261</f>
        <v>2.8225240548022894</v>
      </c>
      <c r="KJ263" s="100">
        <f t="shared" ref="KJ263:MJ263" si="1525">KJ262+KJ261</f>
        <v>4.0993531158545107</v>
      </c>
      <c r="KK263" s="100">
        <f t="shared" si="1525"/>
        <v>6.7571927552248123</v>
      </c>
      <c r="KL263" s="100">
        <f t="shared" si="1525"/>
        <v>3.5757371025069995</v>
      </c>
      <c r="KM263" s="100">
        <f t="shared" si="1525"/>
        <v>1.1284144619935907</v>
      </c>
      <c r="KN263" s="100">
        <f t="shared" si="1525"/>
        <v>5.6092579751684575</v>
      </c>
      <c r="KO263" s="100">
        <f t="shared" si="1525"/>
        <v>4.4956854930405825</v>
      </c>
      <c r="KP263" s="100">
        <f t="shared" si="1525"/>
        <v>2.9419024561469316</v>
      </c>
      <c r="KQ263" s="100">
        <f t="shared" si="1525"/>
        <v>2.151199834861341</v>
      </c>
      <c r="KR263" s="100">
        <f t="shared" si="1525"/>
        <v>1.1586189492847652</v>
      </c>
      <c r="KS263" s="100">
        <f t="shared" si="1525"/>
        <v>6.6106216400635915</v>
      </c>
      <c r="KT263" s="100">
        <f t="shared" si="1525"/>
        <v>6.1972470620664506</v>
      </c>
      <c r="KU263" s="100">
        <f t="shared" si="1525"/>
        <v>5.852535377669045</v>
      </c>
      <c r="KV263" s="100">
        <f t="shared" si="1525"/>
        <v>5.4529258108915091</v>
      </c>
      <c r="KW263" s="100">
        <f t="shared" si="1525"/>
        <v>5.1196200599676152</v>
      </c>
      <c r="KX263" s="100">
        <f t="shared" si="1525"/>
        <v>4.8920511030819576</v>
      </c>
      <c r="KY263" s="100">
        <f t="shared" si="1525"/>
        <v>4.8689549160573398</v>
      </c>
      <c r="KZ263" s="100">
        <f t="shared" si="1525"/>
        <v>4.9096027201221339</v>
      </c>
      <c r="LA263" s="100">
        <f t="shared" si="1525"/>
        <v>4.9096027201221339</v>
      </c>
      <c r="LB263" s="100">
        <f t="shared" si="1525"/>
        <v>5.6566936643692687</v>
      </c>
      <c r="LC263" s="100">
        <f t="shared" si="1525"/>
        <v>6.0330971911309046</v>
      </c>
      <c r="LD263" s="100">
        <f t="shared" si="1525"/>
        <v>6.4141558051724505</v>
      </c>
      <c r="LE263" s="100">
        <f t="shared" si="1525"/>
        <v>6.8105701349607797</v>
      </c>
      <c r="LF263" s="100">
        <f t="shared" si="1525"/>
        <v>0.94699227720789025</v>
      </c>
      <c r="LG263" s="100">
        <f t="shared" si="1525"/>
        <v>1.39452176391283</v>
      </c>
      <c r="LH263" s="100">
        <f t="shared" si="1525"/>
        <v>1.8725269232617263</v>
      </c>
      <c r="LI263" s="100">
        <f t="shared" si="1525"/>
        <v>2.3917780670165976</v>
      </c>
      <c r="LJ263" s="100">
        <f t="shared" si="1525"/>
        <v>2.9336959011525754</v>
      </c>
      <c r="LK263" s="100">
        <f t="shared" si="1525"/>
        <v>3.5073078630132706</v>
      </c>
      <c r="LL263" s="100">
        <f t="shared" si="1525"/>
        <v>4.1122799858498764</v>
      </c>
      <c r="LM263" s="100">
        <f t="shared" si="1525"/>
        <v>4.745800915908184</v>
      </c>
      <c r="LN263" s="100">
        <f t="shared" si="1525"/>
        <v>5.4116202204716934</v>
      </c>
      <c r="LO263" s="100">
        <f t="shared" si="1525"/>
        <v>6.1059379362371766</v>
      </c>
      <c r="LP263" s="100">
        <f t="shared" si="1525"/>
        <v>6.8246557284498781</v>
      </c>
      <c r="LQ263" s="100">
        <f t="shared" si="1525"/>
        <v>1.2857800488388702</v>
      </c>
      <c r="LR263" s="100">
        <f t="shared" si="1525"/>
        <v>2.0511898085216007</v>
      </c>
      <c r="LS263" s="100">
        <f t="shared" si="1525"/>
        <v>5.3096494322521668</v>
      </c>
      <c r="LT263" s="100">
        <f t="shared" si="1525"/>
        <v>3.0115731570776747</v>
      </c>
      <c r="LU263" s="100">
        <f t="shared" si="1525"/>
        <v>5.154369510463189</v>
      </c>
      <c r="LV263" s="100">
        <f t="shared" si="1525"/>
        <v>1.1291622426219901</v>
      </c>
      <c r="LW263" s="100">
        <f t="shared" si="1525"/>
        <v>3.5051189308968373</v>
      </c>
      <c r="LX263" s="100">
        <f t="shared" si="1525"/>
        <v>5.9977879674430463</v>
      </c>
      <c r="LY263" s="100">
        <f t="shared" si="1525"/>
        <v>2.3263022839321366</v>
      </c>
      <c r="LZ263" s="100">
        <f t="shared" si="1525"/>
        <v>5.0448322498363725</v>
      </c>
      <c r="MA263" s="100">
        <f t="shared" si="1525"/>
        <v>1.5952622768183389</v>
      </c>
      <c r="MB263" s="100">
        <f t="shared" si="1525"/>
        <v>4.5427912014211023</v>
      </c>
      <c r="MC263" s="100">
        <f t="shared" si="1525"/>
        <v>1.3143099183972242</v>
      </c>
      <c r="MD263" s="100">
        <f t="shared" si="1525"/>
        <v>4.4883721492657163</v>
      </c>
      <c r="ME263" s="100">
        <f t="shared" si="1525"/>
        <v>1.4933942758983072</v>
      </c>
      <c r="MF263" s="100">
        <f t="shared" si="1525"/>
        <v>4.8840773297409363</v>
      </c>
      <c r="MG263" s="100">
        <f t="shared" si="1525"/>
        <v>2.1052873667654715</v>
      </c>
      <c r="MH263" s="100">
        <f t="shared" si="1525"/>
        <v>5.7018884977007218</v>
      </c>
      <c r="MI263" s="100">
        <f t="shared" si="1525"/>
        <v>3.0889700937214788</v>
      </c>
      <c r="MJ263" s="100">
        <f t="shared" si="1525"/>
        <v>6.8585888253284137</v>
      </c>
      <c r="MK263" s="100"/>
      <c r="ML263" s="100"/>
      <c r="MM263" s="100"/>
      <c r="MN263" s="100"/>
      <c r="MO263" s="100"/>
      <c r="MP263" s="100"/>
      <c r="MQ263" s="100"/>
      <c r="MR263" s="100"/>
      <c r="MS263" s="100"/>
      <c r="MT263" s="100"/>
      <c r="MU263" s="100"/>
      <c r="MV263" s="100"/>
      <c r="MW263" s="100"/>
      <c r="MX263" s="100"/>
      <c r="MY263" s="100"/>
      <c r="MZ263" s="100"/>
      <c r="NA263" s="100"/>
      <c r="NB263" s="100"/>
      <c r="NC263" s="100"/>
      <c r="ND263" s="100"/>
      <c r="NE263" s="100"/>
      <c r="NF263" s="100"/>
      <c r="NG263" s="100"/>
      <c r="NH263" s="100"/>
      <c r="NI263" s="100"/>
      <c r="NJ263" s="100"/>
      <c r="NK263" s="100"/>
      <c r="NL263" s="100"/>
      <c r="NM263" s="100"/>
    </row>
    <row r="264" spans="1:381" x14ac:dyDescent="0.2">
      <c r="A264" s="92" t="s">
        <v>45</v>
      </c>
      <c r="B264" s="92"/>
      <c r="C264" s="92"/>
      <c r="D264" s="98">
        <f>VLOOKUP(Display!$T$5,$C$230:$BE$259,(D2+1),FALSE)</f>
        <v>114.24081245131669</v>
      </c>
      <c r="E264" s="98">
        <f>VLOOKUP(Display!$T$5,$C$230:$BE$259,(E2+1),FALSE)</f>
        <v>112.08395222576135</v>
      </c>
      <c r="F264" s="98">
        <f>VLOOKUP(Display!$T$5,$C$230:$BE$259,(F2+1),FALSE)</f>
        <v>109.3354220230853</v>
      </c>
      <c r="G264" s="98">
        <f>VLOOKUP(Display!$T$5,$C$230:$BE$259,(G2+1),FALSE)</f>
        <v>113.64243697449623</v>
      </c>
      <c r="H264" s="98">
        <f>VLOOKUP(Display!$T$5,$C$230:$BE$259,(H2+1),FALSE)</f>
        <v>115.96336707104099</v>
      </c>
      <c r="I264" s="98">
        <f>VLOOKUP(Display!$T$5,$C$230:$BE$259,(I2+1),FALSE)</f>
        <v>115.9806291212204</v>
      </c>
      <c r="J264" s="98">
        <f>VLOOKUP(Display!$T$5,$C$230:$BE$259,(J2+1),FALSE)</f>
        <v>114.93961991547812</v>
      </c>
      <c r="K264" s="98">
        <f>VLOOKUP(Display!$T$5,$C$230:$BE$259,(K2+1),FALSE)</f>
        <v>113.66965438206181</v>
      </c>
      <c r="L264" s="98">
        <f>VLOOKUP(Display!$T$5,$C$230:$BE$259,(L2+1),FALSE)</f>
        <v>112.60988796347176</v>
      </c>
      <c r="M264" s="98">
        <f>VLOOKUP(Display!$T$5,$C$230:$BE$259,(M2+1),FALSE)</f>
        <v>112.29325115935944</v>
      </c>
      <c r="N264" s="98">
        <f>VLOOKUP(Display!$T$5,$C$230:$BE$259,(N2+1),FALSE)</f>
        <v>112.58511828827147</v>
      </c>
      <c r="O264" s="98">
        <f>VLOOKUP(Display!$T$5,$C$230:$BE$259,(O2+1),FALSE)</f>
        <v>113.1148627578406</v>
      </c>
      <c r="P264" s="98">
        <f>VLOOKUP(Display!$T$5,$C$230:$BE$259,(P2+1),FALSE)</f>
        <v>113.62481225951416</v>
      </c>
      <c r="Q264" s="98">
        <f>VLOOKUP(Display!$T$5,$C$230:$BE$259,(Q2+1),FALSE)</f>
        <v>114.03859982543494</v>
      </c>
      <c r="R264" s="98">
        <f>VLOOKUP(Display!$T$5,$C$230:$BE$259,(R2+1),FALSE)</f>
        <v>114.32408677465374</v>
      </c>
      <c r="S264" s="98">
        <f>VLOOKUP(Display!$T$5,$C$230:$BE$259,(S2+1),FALSE)</f>
        <v>114.50341782884405</v>
      </c>
      <c r="T264" s="98">
        <f>VLOOKUP(Display!$T$5,$C$230:$BE$259,(T2+1),FALSE)</f>
        <v>114.58884876963202</v>
      </c>
      <c r="U264" s="98">
        <f>VLOOKUP(Display!$T$5,$C$230:$BE$259,(U2+1),FALSE)</f>
        <v>114.60918837445733</v>
      </c>
      <c r="V264" s="98">
        <f>VLOOKUP(Display!$T$5,$C$230:$BE$259,(V2+1),FALSE)</f>
        <v>114.60918837445733</v>
      </c>
      <c r="W264" s="98">
        <f>VLOOKUP(Display!$T$5,$C$230:$BE$259,(W2+1),FALSE)</f>
        <v>114.57548480620545</v>
      </c>
      <c r="X264" s="98">
        <f>VLOOKUP(Display!$T$5,$C$230:$BE$259,(X2+1),FALSE)</f>
        <v>114.51062052171729</v>
      </c>
      <c r="Y264" s="98">
        <f>VLOOKUP(Display!$T$5,$C$230:$BE$259,(Y2+1),FALSE)</f>
        <v>114.42145064850547</v>
      </c>
      <c r="Z264" s="98">
        <f>VLOOKUP(Display!$T$5,$C$230:$BE$259,(Z2+1),FALSE)</f>
        <v>114.31249148144992</v>
      </c>
      <c r="AA264" s="98">
        <f>VLOOKUP(Display!$T$5,$C$230:$BE$259,(AA2+1),FALSE)</f>
        <v>114.1874641166755</v>
      </c>
      <c r="AB264" s="98">
        <f>VLOOKUP(Display!$T$5,$C$230:$BE$259,(AB2+1),FALSE)</f>
        <v>114.04943785223013</v>
      </c>
      <c r="AC264" s="98">
        <f>VLOOKUP(Display!$T$5,$C$230:$BE$259,(AC2+1),FALSE)</f>
        <v>113.90094893344752</v>
      </c>
      <c r="AD264" s="98">
        <f>VLOOKUP(Display!$T$5,$C$230:$BE$259,(AD2+1),FALSE)</f>
        <v>113.74409755375645</v>
      </c>
      <c r="AE264" s="98">
        <f>VLOOKUP(Display!$T$5,$C$230:$BE$259,(AE2+1),FALSE)</f>
        <v>113.58062660185729</v>
      </c>
      <c r="AF264" s="98">
        <f>VLOOKUP(Display!$T$5,$C$230:$BE$259,(AF2+1),FALSE)</f>
        <v>113.41198545798669</v>
      </c>
      <c r="AG264" s="98">
        <f>VLOOKUP(Display!$T$5,$C$230:$BE$259,(AG2+1),FALSE)</f>
        <v>113.23938169560154</v>
      </c>
      <c r="AH264" s="98">
        <f>VLOOKUP(Display!$T$5,$C$230:$BE$259,(AH2+1),FALSE)</f>
        <v>113.06382305575319</v>
      </c>
      <c r="AI264" s="98">
        <f>VLOOKUP(Display!$T$5,$C$230:$BE$259,(AI2+1),FALSE)</f>
        <v>112.88615161355386</v>
      </c>
      <c r="AJ264" s="98">
        <f>VLOOKUP(Display!$T$5,$C$230:$BE$259,(AJ2+1),FALSE)</f>
        <v>112.70707167542861</v>
      </c>
      <c r="AK264" s="98">
        <f>VLOOKUP(Display!$T$5,$C$230:$BE$259,(AK2+1),FALSE)</f>
        <v>112.52933233580364</v>
      </c>
      <c r="AL264" s="98">
        <f>VLOOKUP(Display!$T$5,$C$230:$BE$259,(AL2+1),FALSE)</f>
        <v>112.34861984712626</v>
      </c>
      <c r="AM264" s="98">
        <f>VLOOKUP(Display!$T$5,$C$230:$BE$259,(AM2+1),FALSE)</f>
        <v>112.16800905440658</v>
      </c>
      <c r="AN264" s="98">
        <f>VLOOKUP(Display!$T$5,$C$230:$BE$259,(AN2+1),FALSE)</f>
        <v>112.12925398804232</v>
      </c>
      <c r="AO264" s="98">
        <f>VLOOKUP(Display!$T$5,$C$230:$BE$259,(AO2+1),FALSE)</f>
        <v>111.69989009101991</v>
      </c>
      <c r="AP264" s="98">
        <f>VLOOKUP(Display!$T$5,$C$230:$BE$259,(AP2+1),FALSE)</f>
        <v>111.460100472064</v>
      </c>
      <c r="AQ264" s="98">
        <f>VLOOKUP(Display!$T$5,$C$230:$BE$259,(AQ2+1),FALSE)</f>
        <v>111.19490382800721</v>
      </c>
      <c r="AR264" s="98">
        <f>VLOOKUP(Display!$T$5,$C$230:$BE$259,(AR2+1),FALSE)</f>
        <v>110.91646066154034</v>
      </c>
      <c r="AS264" s="98">
        <f>VLOOKUP(Display!$T$5,$C$230:$BE$259,(AS2+1),FALSE)</f>
        <v>110.62725738365587</v>
      </c>
      <c r="AT264" s="98">
        <f>VLOOKUP(Display!$T$5,$C$230:$BE$259,(AT2+1),FALSE)</f>
        <v>110.32941176340543</v>
      </c>
      <c r="AU264" s="98">
        <f>VLOOKUP(Display!$T$5,$C$230:$BE$259,(AU2+1),FALSE)</f>
        <v>110.02471757946383</v>
      </c>
      <c r="AV264" s="98">
        <f>VLOOKUP(Display!$T$5,$C$230:$BE$259,(AV2+1),FALSE)</f>
        <v>109.72393067184922</v>
      </c>
      <c r="AW264" s="98">
        <f>VLOOKUP(Display!$T$5,$C$230:$BE$259,(AW2+1),FALSE)</f>
        <v>109.4041802948957</v>
      </c>
      <c r="AX264" s="98">
        <f>VLOOKUP(Display!$T$5,$C$230:$BE$259,(AX2+1),FALSE)</f>
        <v>109.08642750028712</v>
      </c>
      <c r="AY264" s="98">
        <f>VLOOKUP(Display!$T$5,$C$230:$BE$259,(AY2+1),FALSE)</f>
        <v>108.76643786343989</v>
      </c>
      <c r="AZ264" s="98">
        <f>VLOOKUP(Display!$T$5,$C$230:$BE$259,(AZ2+1),FALSE)</f>
        <v>108.46706527355784</v>
      </c>
      <c r="BA264" s="98">
        <f>VLOOKUP(Display!$T$5,$C$230:$BE$259,(BA2+1),FALSE)</f>
        <v>108.14141744478698</v>
      </c>
      <c r="BB264" s="98">
        <f>VLOOKUP(Display!$T$5,$C$230:$BE$259,(BB2+1),FALSE)</f>
        <v>107.82714107528039</v>
      </c>
      <c r="BC264" s="98">
        <f>VLOOKUP(Display!$T$5,$C$230:$BE$259,(BC2+1),FALSE)</f>
        <v>107.51241571707811</v>
      </c>
      <c r="BD264" s="98">
        <f>VLOOKUP(Display!$T$5,$C$230:$BE$259,(BD2+1),FALSE)</f>
        <v>107.16462005924333</v>
      </c>
      <c r="BE264" s="98">
        <f>VLOOKUP(Display!$T$5,$C$230:$BE$259,(BE2+1),FALSE)</f>
        <v>106.83793666183146</v>
      </c>
      <c r="BF264" s="98"/>
      <c r="BG264" s="98"/>
      <c r="BH264" s="98"/>
      <c r="BI264" s="98"/>
      <c r="BJ264" s="98"/>
      <c r="BK264" s="98"/>
      <c r="BL264" s="98"/>
      <c r="BM264" s="98"/>
      <c r="BN264" s="98"/>
      <c r="BO264" s="98"/>
      <c r="BP264" s="98"/>
      <c r="BQ264" s="98"/>
      <c r="BR264" s="98"/>
      <c r="BS264" s="98"/>
      <c r="BT264" s="98"/>
      <c r="BU264" s="98">
        <f>$C$266</f>
        <v>109.62205982755289</v>
      </c>
      <c r="BV264" s="98"/>
      <c r="BW264" s="98"/>
      <c r="BX264" s="98"/>
      <c r="BY264" s="98"/>
      <c r="BZ264" s="98"/>
      <c r="CA264" s="98"/>
      <c r="CB264" s="98"/>
      <c r="CC264" s="98"/>
      <c r="CD264" s="98"/>
      <c r="CE264" s="98"/>
      <c r="CF264" s="98"/>
      <c r="CG264" s="92"/>
      <c r="CH264" s="92"/>
      <c r="CI264" s="92"/>
      <c r="CJ264" s="92"/>
      <c r="CK264" s="92"/>
      <c r="CL264" s="92"/>
      <c r="CM264" s="92"/>
      <c r="CN264" s="92"/>
      <c r="CO264" s="92"/>
      <c r="CP264" s="92"/>
      <c r="CQ264" s="92"/>
      <c r="CR264" s="92"/>
      <c r="CS264" s="92"/>
      <c r="CT264" s="92"/>
      <c r="CU264" s="92"/>
      <c r="CV264" s="92"/>
      <c r="CW264" s="92"/>
      <c r="CX264" s="92"/>
      <c r="CY264" s="92"/>
      <c r="CZ264" s="92"/>
      <c r="DA264" s="92"/>
      <c r="DB264" s="92"/>
      <c r="DC264" s="92"/>
      <c r="DD264" s="92"/>
      <c r="DE264" s="92"/>
      <c r="DF264" s="92"/>
      <c r="DG264" s="92"/>
      <c r="DH264" s="92"/>
      <c r="DI264" s="92"/>
      <c r="DJ264" s="92"/>
      <c r="DK264" s="92"/>
      <c r="DL264" s="92"/>
      <c r="DM264" s="92"/>
      <c r="DN264" s="92"/>
      <c r="DO264" s="92"/>
      <c r="DP264" s="92"/>
      <c r="DQ264" s="92"/>
      <c r="DR264" s="92"/>
      <c r="DS264" s="92"/>
      <c r="DT264" s="92"/>
      <c r="DU264" s="92"/>
      <c r="DV264" s="92"/>
      <c r="DW264" s="92"/>
      <c r="DX264" s="92"/>
      <c r="DY264" s="92"/>
      <c r="DZ264" s="92"/>
      <c r="EA264" s="92"/>
      <c r="EB264" s="92"/>
      <c r="EC264" s="92"/>
      <c r="ED264" s="92"/>
      <c r="EE264" s="92"/>
      <c r="EF264" s="92"/>
      <c r="EG264" s="92"/>
      <c r="EH264" s="92"/>
      <c r="EI264" s="92"/>
      <c r="EJ264" s="92"/>
      <c r="EK264" s="92"/>
      <c r="EL264" s="92"/>
      <c r="EM264" s="92"/>
      <c r="EN264" s="92"/>
      <c r="EO264" s="92"/>
      <c r="EP264" s="92"/>
      <c r="EU264" s="94" t="s">
        <v>56</v>
      </c>
      <c r="EV264" s="94"/>
      <c r="EW264" s="94"/>
      <c r="EX264" s="99">
        <f>AVERAGE(EY263:FP263)</f>
        <v>-0.9751726924954196</v>
      </c>
      <c r="EY264" s="99">
        <f>$C$266</f>
        <v>109.62205982755289</v>
      </c>
      <c r="EZ264" s="99">
        <f t="shared" ref="EZ264:HR264" si="1526">$C$266</f>
        <v>109.62205982755289</v>
      </c>
      <c r="FA264" s="99">
        <f t="shared" si="1526"/>
        <v>109.62205982755289</v>
      </c>
      <c r="FB264" s="99">
        <f t="shared" si="1526"/>
        <v>109.62205982755289</v>
      </c>
      <c r="FC264" s="99">
        <f t="shared" si="1526"/>
        <v>109.62205982755289</v>
      </c>
      <c r="FD264" s="99">
        <f t="shared" si="1526"/>
        <v>109.62205982755289</v>
      </c>
      <c r="FE264" s="99">
        <f t="shared" si="1526"/>
        <v>109.62205982755289</v>
      </c>
      <c r="FF264" s="99">
        <f t="shared" si="1526"/>
        <v>109.62205982755289</v>
      </c>
      <c r="FG264" s="99">
        <f t="shared" si="1526"/>
        <v>109.62205982755289</v>
      </c>
      <c r="FH264" s="99">
        <f t="shared" si="1526"/>
        <v>109.62205982755289</v>
      </c>
      <c r="FI264" s="99">
        <f t="shared" si="1526"/>
        <v>109.62205982755289</v>
      </c>
      <c r="FJ264" s="99">
        <f t="shared" si="1526"/>
        <v>109.62205982755289</v>
      </c>
      <c r="FK264" s="99">
        <f t="shared" si="1526"/>
        <v>109.62205982755289</v>
      </c>
      <c r="FL264" s="99">
        <f t="shared" si="1526"/>
        <v>109.62205982755289</v>
      </c>
      <c r="FM264" s="99">
        <f t="shared" si="1526"/>
        <v>109.62205982755289</v>
      </c>
      <c r="FN264" s="99">
        <f t="shared" si="1526"/>
        <v>109.62205982755289</v>
      </c>
      <c r="FO264" s="99">
        <f t="shared" si="1526"/>
        <v>109.62205982755289</v>
      </c>
      <c r="FP264" s="99">
        <f t="shared" si="1526"/>
        <v>109.62205982755289</v>
      </c>
      <c r="FQ264" s="99">
        <f t="shared" si="1526"/>
        <v>109.62205982755289</v>
      </c>
      <c r="FR264" s="99">
        <f t="shared" si="1526"/>
        <v>109.62205982755289</v>
      </c>
      <c r="FS264" s="99">
        <f t="shared" si="1526"/>
        <v>109.62205982755289</v>
      </c>
      <c r="FT264" s="99">
        <f t="shared" si="1526"/>
        <v>109.62205982755289</v>
      </c>
      <c r="FU264" s="99">
        <f t="shared" si="1526"/>
        <v>109.62205982755289</v>
      </c>
      <c r="FV264" s="99">
        <f t="shared" si="1526"/>
        <v>109.62205982755289</v>
      </c>
      <c r="FW264" s="99">
        <f t="shared" si="1526"/>
        <v>109.62205982755289</v>
      </c>
      <c r="FX264" s="99">
        <f t="shared" si="1526"/>
        <v>109.62205982755289</v>
      </c>
      <c r="FY264" s="99">
        <f t="shared" si="1526"/>
        <v>109.62205982755289</v>
      </c>
      <c r="FZ264" s="99">
        <f t="shared" si="1526"/>
        <v>109.62205982755289</v>
      </c>
      <c r="GA264" s="99">
        <f t="shared" si="1526"/>
        <v>109.62205982755289</v>
      </c>
      <c r="GB264" s="99">
        <f t="shared" si="1526"/>
        <v>109.62205982755289</v>
      </c>
      <c r="GC264" s="99">
        <f t="shared" si="1526"/>
        <v>109.62205982755289</v>
      </c>
      <c r="GD264" s="99">
        <f t="shared" si="1526"/>
        <v>109.62205982755289</v>
      </c>
      <c r="GE264" s="99">
        <f t="shared" si="1526"/>
        <v>109.62205982755289</v>
      </c>
      <c r="GF264" s="99">
        <f t="shared" si="1526"/>
        <v>109.62205982755289</v>
      </c>
      <c r="GG264" s="99">
        <f t="shared" si="1526"/>
        <v>109.62205982755289</v>
      </c>
      <c r="GH264" s="99">
        <f t="shared" si="1526"/>
        <v>109.62205982755289</v>
      </c>
      <c r="GI264" s="99">
        <f t="shared" si="1526"/>
        <v>109.62205982755289</v>
      </c>
      <c r="GJ264" s="99">
        <f t="shared" si="1526"/>
        <v>109.62205982755289</v>
      </c>
      <c r="GK264" s="99">
        <f t="shared" si="1526"/>
        <v>109.62205982755289</v>
      </c>
      <c r="GL264" s="99">
        <f t="shared" si="1526"/>
        <v>109.62205982755289</v>
      </c>
      <c r="GM264" s="99">
        <f t="shared" si="1526"/>
        <v>109.62205982755289</v>
      </c>
      <c r="GN264" s="99">
        <f t="shared" si="1526"/>
        <v>109.62205982755289</v>
      </c>
      <c r="GO264" s="99">
        <f t="shared" si="1526"/>
        <v>109.62205982755289</v>
      </c>
      <c r="GP264" s="99">
        <f t="shared" si="1526"/>
        <v>109.62205982755289</v>
      </c>
      <c r="GQ264" s="99">
        <f t="shared" si="1526"/>
        <v>109.62205982755289</v>
      </c>
      <c r="GR264" s="99">
        <f t="shared" si="1526"/>
        <v>109.62205982755289</v>
      </c>
      <c r="GS264" s="99">
        <f t="shared" si="1526"/>
        <v>109.62205982755289</v>
      </c>
      <c r="GT264" s="99">
        <f t="shared" si="1526"/>
        <v>109.62205982755289</v>
      </c>
      <c r="GU264" s="99">
        <f t="shared" si="1526"/>
        <v>109.62205982755289</v>
      </c>
      <c r="GV264" s="99">
        <f t="shared" si="1526"/>
        <v>109.62205982755289</v>
      </c>
      <c r="GW264" s="99">
        <f t="shared" si="1526"/>
        <v>109.62205982755289</v>
      </c>
      <c r="GX264" s="99">
        <f t="shared" si="1526"/>
        <v>109.62205982755289</v>
      </c>
      <c r="GY264" s="99">
        <f t="shared" si="1526"/>
        <v>109.62205982755289</v>
      </c>
      <c r="GZ264" s="99">
        <f t="shared" si="1526"/>
        <v>109.62205982755289</v>
      </c>
      <c r="HA264" s="99"/>
      <c r="HB264" s="99"/>
      <c r="HC264" s="99"/>
      <c r="HD264" s="99"/>
      <c r="HE264" s="99"/>
      <c r="HF264" s="99"/>
      <c r="HG264" s="99"/>
      <c r="HH264" s="99"/>
      <c r="HI264" s="99"/>
      <c r="HJ264" s="99"/>
      <c r="HK264" s="99"/>
      <c r="HL264" s="99"/>
      <c r="HM264" s="99"/>
      <c r="HN264" s="99"/>
      <c r="HO264" s="99"/>
      <c r="HP264" s="99"/>
      <c r="HQ264" s="99"/>
      <c r="HR264" s="99">
        <f t="shared" si="1526"/>
        <v>109.62205982755289</v>
      </c>
      <c r="HS264" s="99"/>
      <c r="HT264" s="99"/>
      <c r="HU264" s="99"/>
      <c r="HV264" s="99"/>
      <c r="HW264" s="99"/>
      <c r="HX264" s="99"/>
      <c r="HY264" s="99"/>
      <c r="HZ264" s="99"/>
      <c r="IA264" s="99"/>
      <c r="IB264" s="99"/>
      <c r="IC264" s="99"/>
      <c r="ID264" s="94"/>
      <c r="IE264" s="94"/>
      <c r="IF264" s="94"/>
      <c r="IG264" s="94"/>
      <c r="IH264" s="94"/>
      <c r="II264" s="94"/>
      <c r="IJ264" s="94"/>
      <c r="IK264" s="94"/>
      <c r="IL264" s="94"/>
      <c r="IM264" s="94"/>
      <c r="IN264" s="94"/>
      <c r="IO264" s="94"/>
      <c r="IP264" s="94"/>
      <c r="IQ264" s="94"/>
      <c r="IR264" s="94"/>
      <c r="IS264" s="94"/>
      <c r="IT264" s="94"/>
      <c r="IU264" s="94"/>
      <c r="IV264" s="94"/>
      <c r="IW264" s="94"/>
      <c r="IX264" s="94"/>
      <c r="IY264" s="94"/>
      <c r="IZ264" s="94"/>
      <c r="JA264" s="94"/>
      <c r="JB264" s="94"/>
      <c r="JC264" s="94"/>
      <c r="JD264" s="94"/>
      <c r="JE264" s="94"/>
      <c r="JF264" s="94"/>
      <c r="JG264" s="94"/>
      <c r="JH264" s="94"/>
      <c r="JI264" s="94"/>
      <c r="JJ264" s="94"/>
      <c r="JK264" s="94"/>
      <c r="JL264" s="94"/>
      <c r="JM264" s="94"/>
      <c r="JN264" s="94"/>
      <c r="JO264" s="94"/>
      <c r="JP264" s="94"/>
      <c r="JQ264" s="94"/>
      <c r="JR264" s="94"/>
      <c r="JS264" s="94"/>
      <c r="JT264" s="94"/>
      <c r="JU264" s="94"/>
      <c r="JV264" s="94"/>
      <c r="JW264" s="94"/>
      <c r="JX264" s="94"/>
      <c r="JY264" s="94"/>
      <c r="JZ264" s="94"/>
      <c r="KA264" s="94"/>
      <c r="KF264" s="96" t="s">
        <v>56</v>
      </c>
      <c r="KH264" s="100">
        <f>AVERAGE(KI263:KZ263)</f>
        <v>4.3690802716002173</v>
      </c>
      <c r="KI264" s="100">
        <f>$C$266</f>
        <v>109.62205982755289</v>
      </c>
      <c r="KJ264" s="100">
        <f t="shared" ref="KJ264:NB264" si="1527">$C$266</f>
        <v>109.62205982755289</v>
      </c>
      <c r="KK264" s="100">
        <f t="shared" si="1527"/>
        <v>109.62205982755289</v>
      </c>
      <c r="KL264" s="100">
        <f t="shared" si="1527"/>
        <v>109.62205982755289</v>
      </c>
      <c r="KM264" s="100">
        <f t="shared" si="1527"/>
        <v>109.62205982755289</v>
      </c>
      <c r="KN264" s="100">
        <f t="shared" si="1527"/>
        <v>109.62205982755289</v>
      </c>
      <c r="KO264" s="100">
        <f t="shared" si="1527"/>
        <v>109.62205982755289</v>
      </c>
      <c r="KP264" s="100">
        <f t="shared" si="1527"/>
        <v>109.62205982755289</v>
      </c>
      <c r="KQ264" s="100">
        <f t="shared" si="1527"/>
        <v>109.62205982755289</v>
      </c>
      <c r="KR264" s="100">
        <f t="shared" si="1527"/>
        <v>109.62205982755289</v>
      </c>
      <c r="KS264" s="100">
        <f t="shared" si="1527"/>
        <v>109.62205982755289</v>
      </c>
      <c r="KT264" s="100">
        <f t="shared" si="1527"/>
        <v>109.62205982755289</v>
      </c>
      <c r="KU264" s="100">
        <f t="shared" si="1527"/>
        <v>109.62205982755289</v>
      </c>
      <c r="KV264" s="100">
        <f t="shared" si="1527"/>
        <v>109.62205982755289</v>
      </c>
      <c r="KW264" s="100">
        <f t="shared" si="1527"/>
        <v>109.62205982755289</v>
      </c>
      <c r="KX264" s="100">
        <f t="shared" si="1527"/>
        <v>109.62205982755289</v>
      </c>
      <c r="KY264" s="100">
        <f t="shared" si="1527"/>
        <v>109.62205982755289</v>
      </c>
      <c r="KZ264" s="100">
        <f t="shared" si="1527"/>
        <v>109.62205982755289</v>
      </c>
      <c r="LA264" s="100">
        <f t="shared" si="1527"/>
        <v>109.62205982755289</v>
      </c>
      <c r="LB264" s="100">
        <f t="shared" si="1527"/>
        <v>109.62205982755289</v>
      </c>
      <c r="LC264" s="100">
        <f t="shared" si="1527"/>
        <v>109.62205982755289</v>
      </c>
      <c r="LD264" s="100">
        <f t="shared" si="1527"/>
        <v>109.62205982755289</v>
      </c>
      <c r="LE264" s="100">
        <f t="shared" si="1527"/>
        <v>109.62205982755289</v>
      </c>
      <c r="LF264" s="100">
        <f t="shared" si="1527"/>
        <v>109.62205982755289</v>
      </c>
      <c r="LG264" s="100">
        <f t="shared" si="1527"/>
        <v>109.62205982755289</v>
      </c>
      <c r="LH264" s="100">
        <f t="shared" si="1527"/>
        <v>109.62205982755289</v>
      </c>
      <c r="LI264" s="100">
        <f t="shared" si="1527"/>
        <v>109.62205982755289</v>
      </c>
      <c r="LJ264" s="100">
        <f t="shared" si="1527"/>
        <v>109.62205982755289</v>
      </c>
      <c r="LK264" s="100">
        <f t="shared" si="1527"/>
        <v>109.62205982755289</v>
      </c>
      <c r="LL264" s="100">
        <f t="shared" si="1527"/>
        <v>109.62205982755289</v>
      </c>
      <c r="LM264" s="100">
        <f t="shared" si="1527"/>
        <v>109.62205982755289</v>
      </c>
      <c r="LN264" s="100">
        <f t="shared" si="1527"/>
        <v>109.62205982755289</v>
      </c>
      <c r="LO264" s="100">
        <f t="shared" si="1527"/>
        <v>109.62205982755289</v>
      </c>
      <c r="LP264" s="100">
        <f t="shared" si="1527"/>
        <v>109.62205982755289</v>
      </c>
      <c r="LQ264" s="100">
        <f t="shared" si="1527"/>
        <v>109.62205982755289</v>
      </c>
      <c r="LR264" s="100">
        <f t="shared" si="1527"/>
        <v>109.62205982755289</v>
      </c>
      <c r="LS264" s="100">
        <f t="shared" si="1527"/>
        <v>109.62205982755289</v>
      </c>
      <c r="LT264" s="100">
        <f t="shared" si="1527"/>
        <v>109.62205982755289</v>
      </c>
      <c r="LU264" s="100">
        <f t="shared" si="1527"/>
        <v>109.62205982755289</v>
      </c>
      <c r="LV264" s="100">
        <f t="shared" si="1527"/>
        <v>109.62205982755289</v>
      </c>
      <c r="LW264" s="100">
        <f t="shared" si="1527"/>
        <v>109.62205982755289</v>
      </c>
      <c r="LX264" s="100">
        <f t="shared" si="1527"/>
        <v>109.62205982755289</v>
      </c>
      <c r="LY264" s="100">
        <f t="shared" si="1527"/>
        <v>109.62205982755289</v>
      </c>
      <c r="LZ264" s="100">
        <f t="shared" si="1527"/>
        <v>109.62205982755289</v>
      </c>
      <c r="MA264" s="100">
        <f t="shared" si="1527"/>
        <v>109.62205982755289</v>
      </c>
      <c r="MB264" s="100">
        <f t="shared" si="1527"/>
        <v>109.62205982755289</v>
      </c>
      <c r="MC264" s="100">
        <f t="shared" si="1527"/>
        <v>109.62205982755289</v>
      </c>
      <c r="MD264" s="100">
        <f t="shared" si="1527"/>
        <v>109.62205982755289</v>
      </c>
      <c r="ME264" s="100">
        <f t="shared" si="1527"/>
        <v>109.62205982755289</v>
      </c>
      <c r="MF264" s="100">
        <f t="shared" si="1527"/>
        <v>109.62205982755289</v>
      </c>
      <c r="MG264" s="100">
        <f t="shared" si="1527"/>
        <v>109.62205982755289</v>
      </c>
      <c r="MH264" s="100">
        <f t="shared" si="1527"/>
        <v>109.62205982755289</v>
      </c>
      <c r="MI264" s="100">
        <f t="shared" si="1527"/>
        <v>109.62205982755289</v>
      </c>
      <c r="MJ264" s="100">
        <f t="shared" si="1527"/>
        <v>109.62205982755289</v>
      </c>
      <c r="MK264" s="100"/>
      <c r="ML264" s="100"/>
      <c r="MM264" s="100"/>
      <c r="MN264" s="100"/>
      <c r="MO264" s="100"/>
      <c r="MP264" s="100"/>
      <c r="MQ264" s="100"/>
      <c r="MR264" s="100"/>
      <c r="MS264" s="100"/>
      <c r="MT264" s="100"/>
      <c r="MU264" s="100"/>
      <c r="MV264" s="100"/>
      <c r="MW264" s="100"/>
      <c r="MX264" s="100"/>
      <c r="MY264" s="100"/>
      <c r="MZ264" s="100"/>
      <c r="NA264" s="100"/>
      <c r="NB264" s="100">
        <f t="shared" si="1527"/>
        <v>109.62205982755289</v>
      </c>
      <c r="NC264" s="100"/>
      <c r="ND264" s="100"/>
      <c r="NE264" s="100"/>
      <c r="NF264" s="100"/>
      <c r="NG264" s="100"/>
      <c r="NH264" s="100"/>
      <c r="NI264" s="100"/>
      <c r="NJ264" s="100"/>
      <c r="NK264" s="100"/>
      <c r="NL264" s="100"/>
      <c r="NM264" s="100"/>
    </row>
    <row r="265" spans="1:381" x14ac:dyDescent="0.2">
      <c r="A265" s="92" t="s">
        <v>56</v>
      </c>
      <c r="B265" s="92"/>
      <c r="C265" s="92"/>
      <c r="D265" s="98">
        <f>D264+D263</f>
        <v>110.24081245131669</v>
      </c>
      <c r="E265" s="98">
        <f t="shared" ref="E265:BE265" si="1528">E264+E263</f>
        <v>108.08395222576135</v>
      </c>
      <c r="F265" s="98">
        <f t="shared" si="1528"/>
        <v>105.3354220230853</v>
      </c>
      <c r="G265" s="98">
        <f t="shared" si="1528"/>
        <v>109.64243697449623</v>
      </c>
      <c r="H265" s="98">
        <f t="shared" si="1528"/>
        <v>111.96336707104099</v>
      </c>
      <c r="I265" s="98">
        <f t="shared" si="1528"/>
        <v>111.9806291212204</v>
      </c>
      <c r="J265" s="98">
        <f t="shared" si="1528"/>
        <v>110.93961991547812</v>
      </c>
      <c r="K265" s="98">
        <f t="shared" si="1528"/>
        <v>109.66965438206181</v>
      </c>
      <c r="L265" s="98">
        <f t="shared" si="1528"/>
        <v>108.60988796347176</v>
      </c>
      <c r="M265" s="98">
        <f t="shared" si="1528"/>
        <v>108.29325115935944</v>
      </c>
      <c r="N265" s="98">
        <f t="shared" si="1528"/>
        <v>108.58511828827147</v>
      </c>
      <c r="O265" s="98">
        <f t="shared" si="1528"/>
        <v>109.1148627578406</v>
      </c>
      <c r="P265" s="98">
        <f t="shared" si="1528"/>
        <v>109.62481225951416</v>
      </c>
      <c r="Q265" s="98">
        <f t="shared" si="1528"/>
        <v>110.03859982543494</v>
      </c>
      <c r="R265" s="98">
        <f t="shared" si="1528"/>
        <v>110.32408677465374</v>
      </c>
      <c r="S265" s="98">
        <f t="shared" si="1528"/>
        <v>110.50341782884405</v>
      </c>
      <c r="T265" s="98">
        <f t="shared" si="1528"/>
        <v>110.58884876963202</v>
      </c>
      <c r="U265" s="98">
        <f t="shared" si="1528"/>
        <v>110.60918837445733</v>
      </c>
      <c r="V265" s="98">
        <f t="shared" si="1528"/>
        <v>110.60918837445733</v>
      </c>
      <c r="W265" s="98">
        <f t="shared" si="1528"/>
        <v>110.57548480620545</v>
      </c>
      <c r="X265" s="98">
        <f t="shared" si="1528"/>
        <v>110.51062052171729</v>
      </c>
      <c r="Y265" s="98">
        <f t="shared" si="1528"/>
        <v>110.42145064850547</v>
      </c>
      <c r="Z265" s="98">
        <f t="shared" si="1528"/>
        <v>110.31249148144992</v>
      </c>
      <c r="AA265" s="98">
        <f t="shared" si="1528"/>
        <v>110.1874641166755</v>
      </c>
      <c r="AB265" s="98">
        <f t="shared" si="1528"/>
        <v>110.04943785223013</v>
      </c>
      <c r="AC265" s="98">
        <f t="shared" si="1528"/>
        <v>109.90094893344752</v>
      </c>
      <c r="AD265" s="98">
        <f t="shared" si="1528"/>
        <v>109.74409755375645</v>
      </c>
      <c r="AE265" s="98">
        <f t="shared" si="1528"/>
        <v>109.58062660185729</v>
      </c>
      <c r="AF265" s="98">
        <f t="shared" si="1528"/>
        <v>109.41198545798669</v>
      </c>
      <c r="AG265" s="98">
        <f t="shared" si="1528"/>
        <v>109.23938169560154</v>
      </c>
      <c r="AH265" s="98">
        <f t="shared" si="1528"/>
        <v>109.06382305575319</v>
      </c>
      <c r="AI265" s="98">
        <f t="shared" si="1528"/>
        <v>108.88615161355386</v>
      </c>
      <c r="AJ265" s="98">
        <f t="shared" si="1528"/>
        <v>108.70707167542861</v>
      </c>
      <c r="AK265" s="98">
        <f t="shared" si="1528"/>
        <v>108.52933233580364</v>
      </c>
      <c r="AL265" s="98">
        <f t="shared" si="1528"/>
        <v>108.34861984712626</v>
      </c>
      <c r="AM265" s="98">
        <f t="shared" si="1528"/>
        <v>108.16800905440658</v>
      </c>
      <c r="AN265" s="98">
        <f t="shared" si="1528"/>
        <v>108.12925398804232</v>
      </c>
      <c r="AO265" s="98">
        <f t="shared" si="1528"/>
        <v>107.69989009101991</v>
      </c>
      <c r="AP265" s="98">
        <f t="shared" si="1528"/>
        <v>107.460100472064</v>
      </c>
      <c r="AQ265" s="98">
        <f t="shared" si="1528"/>
        <v>107.19490382800721</v>
      </c>
      <c r="AR265" s="98">
        <f t="shared" si="1528"/>
        <v>106.91646066154034</v>
      </c>
      <c r="AS265" s="98">
        <f t="shared" si="1528"/>
        <v>106.62725738365587</v>
      </c>
      <c r="AT265" s="98">
        <f t="shared" si="1528"/>
        <v>106.32941176340543</v>
      </c>
      <c r="AU265" s="98">
        <f t="shared" si="1528"/>
        <v>106.02471757946383</v>
      </c>
      <c r="AV265" s="98">
        <f t="shared" si="1528"/>
        <v>105.72393067184922</v>
      </c>
      <c r="AW265" s="98">
        <f t="shared" si="1528"/>
        <v>105.4041802948957</v>
      </c>
      <c r="AX265" s="98">
        <f t="shared" si="1528"/>
        <v>105.08642750028712</v>
      </c>
      <c r="AY265" s="98">
        <f t="shared" si="1528"/>
        <v>104.76643786343989</v>
      </c>
      <c r="AZ265" s="98">
        <f t="shared" si="1528"/>
        <v>104.46706527355784</v>
      </c>
      <c r="BA265" s="98">
        <f t="shared" si="1528"/>
        <v>104.14141744478698</v>
      </c>
      <c r="BB265" s="98">
        <f t="shared" si="1528"/>
        <v>103.82714107528039</v>
      </c>
      <c r="BC265" s="98">
        <f t="shared" si="1528"/>
        <v>103.51241571707811</v>
      </c>
      <c r="BD265" s="98">
        <f t="shared" si="1528"/>
        <v>103.16462005924333</v>
      </c>
      <c r="BE265" s="98">
        <f t="shared" si="1528"/>
        <v>102.83793666183146</v>
      </c>
      <c r="BF265" s="98"/>
      <c r="BG265" s="98"/>
      <c r="BH265" s="98"/>
      <c r="BI265" s="98"/>
      <c r="BJ265" s="98"/>
      <c r="BK265" s="98"/>
      <c r="BL265" s="98"/>
      <c r="BM265" s="98"/>
      <c r="BN265" s="98"/>
      <c r="BO265" s="98"/>
      <c r="BP265" s="98"/>
      <c r="BQ265" s="98"/>
      <c r="BR265" s="98"/>
      <c r="BS265" s="98"/>
      <c r="BT265" s="98"/>
      <c r="BU265" s="98">
        <f>$C$267</f>
        <v>109.70687596790913</v>
      </c>
      <c r="BV265" s="92"/>
      <c r="BW265" s="92"/>
      <c r="BX265" s="92"/>
      <c r="BY265" s="92"/>
      <c r="BZ265" s="92"/>
      <c r="CA265" s="92"/>
      <c r="CB265" s="92"/>
      <c r="CC265" s="92"/>
      <c r="CD265" s="92"/>
      <c r="CE265" s="92"/>
      <c r="CF265" s="92"/>
      <c r="CG265" s="92"/>
      <c r="CH265" s="92"/>
      <c r="CI265" s="92"/>
      <c r="CJ265" s="92"/>
      <c r="CK265" s="92"/>
      <c r="CL265" s="92"/>
      <c r="CM265" s="92"/>
      <c r="CN265" s="92"/>
      <c r="CO265" s="92"/>
      <c r="CP265" s="92"/>
      <c r="CQ265" s="92"/>
      <c r="CR265" s="92"/>
      <c r="CS265" s="92"/>
      <c r="CT265" s="92"/>
      <c r="CU265" s="92"/>
      <c r="CV265" s="92"/>
      <c r="CW265" s="92"/>
      <c r="CX265" s="92"/>
      <c r="CY265" s="92"/>
      <c r="CZ265" s="92"/>
      <c r="DA265" s="92"/>
      <c r="DB265" s="92"/>
      <c r="DC265" s="92"/>
      <c r="DD265" s="92"/>
      <c r="DE265" s="92"/>
      <c r="DF265" s="92"/>
      <c r="DG265" s="92"/>
      <c r="DH265" s="92"/>
      <c r="DI265" s="92"/>
      <c r="DJ265" s="92"/>
      <c r="DK265" s="92"/>
      <c r="DL265" s="92"/>
      <c r="DM265" s="92"/>
      <c r="DN265" s="92"/>
      <c r="DO265" s="92"/>
      <c r="DP265" s="92"/>
      <c r="DQ265" s="92"/>
      <c r="DR265" s="92"/>
      <c r="DS265" s="92"/>
      <c r="DT265" s="92"/>
      <c r="DU265" s="92"/>
      <c r="DV265" s="92"/>
      <c r="DW265" s="92"/>
      <c r="DX265" s="92"/>
      <c r="DY265" s="92"/>
      <c r="DZ265" s="92"/>
      <c r="EA265" s="92"/>
      <c r="EB265" s="92"/>
      <c r="EC265" s="92"/>
      <c r="ED265" s="92"/>
      <c r="EE265" s="92"/>
      <c r="EF265" s="92"/>
      <c r="EG265" s="92"/>
      <c r="EH265" s="92"/>
      <c r="EI265" s="92"/>
      <c r="EJ265" s="92"/>
      <c r="EK265" s="92"/>
      <c r="EL265" s="92"/>
      <c r="EM265" s="92"/>
      <c r="EN265" s="92"/>
      <c r="EO265" s="92"/>
      <c r="EP265" s="92"/>
      <c r="EU265" s="94" t="s">
        <v>55</v>
      </c>
      <c r="EV265" s="94"/>
      <c r="EW265" s="94"/>
      <c r="EX265" s="99">
        <f>MEDIAN(EY263:FP263)</f>
        <v>-1.3699079989094702</v>
      </c>
      <c r="EY265" s="99">
        <f>$C$267</f>
        <v>109.70687596790913</v>
      </c>
      <c r="EZ265" s="99">
        <f t="shared" ref="EZ265:HR267" si="1529">$C$267</f>
        <v>109.70687596790913</v>
      </c>
      <c r="FA265" s="99">
        <f t="shared" si="1529"/>
        <v>109.70687596790913</v>
      </c>
      <c r="FB265" s="99">
        <f t="shared" si="1529"/>
        <v>109.70687596790913</v>
      </c>
      <c r="FC265" s="99">
        <f t="shared" si="1529"/>
        <v>109.70687596790913</v>
      </c>
      <c r="FD265" s="99">
        <f t="shared" si="1529"/>
        <v>109.70687596790913</v>
      </c>
      <c r="FE265" s="99">
        <f t="shared" si="1529"/>
        <v>109.70687596790913</v>
      </c>
      <c r="FF265" s="99">
        <f t="shared" si="1529"/>
        <v>109.70687596790913</v>
      </c>
      <c r="FG265" s="99">
        <f t="shared" si="1529"/>
        <v>109.70687596790913</v>
      </c>
      <c r="FH265" s="99">
        <f t="shared" si="1529"/>
        <v>109.70687596790913</v>
      </c>
      <c r="FI265" s="99">
        <f t="shared" si="1529"/>
        <v>109.70687596790913</v>
      </c>
      <c r="FJ265" s="99">
        <f t="shared" si="1529"/>
        <v>109.70687596790913</v>
      </c>
      <c r="FK265" s="99">
        <f t="shared" si="1529"/>
        <v>109.70687596790913</v>
      </c>
      <c r="FL265" s="99">
        <f t="shared" si="1529"/>
        <v>109.70687596790913</v>
      </c>
      <c r="FM265" s="99">
        <f t="shared" si="1529"/>
        <v>109.70687596790913</v>
      </c>
      <c r="FN265" s="99">
        <f t="shared" si="1529"/>
        <v>109.70687596790913</v>
      </c>
      <c r="FO265" s="99">
        <f t="shared" si="1529"/>
        <v>109.70687596790913</v>
      </c>
      <c r="FP265" s="99">
        <f t="shared" si="1529"/>
        <v>109.70687596790913</v>
      </c>
      <c r="FQ265" s="99">
        <f t="shared" si="1529"/>
        <v>109.70687596790913</v>
      </c>
      <c r="FR265" s="99">
        <f t="shared" si="1529"/>
        <v>109.70687596790913</v>
      </c>
      <c r="FS265" s="99">
        <f t="shared" si="1529"/>
        <v>109.70687596790913</v>
      </c>
      <c r="FT265" s="99">
        <f t="shared" si="1529"/>
        <v>109.70687596790913</v>
      </c>
      <c r="FU265" s="99">
        <f t="shared" si="1529"/>
        <v>109.70687596790913</v>
      </c>
      <c r="FV265" s="99">
        <f t="shared" si="1529"/>
        <v>109.70687596790913</v>
      </c>
      <c r="FW265" s="99">
        <f t="shared" si="1529"/>
        <v>109.70687596790913</v>
      </c>
      <c r="FX265" s="99">
        <f t="shared" si="1529"/>
        <v>109.70687596790913</v>
      </c>
      <c r="FY265" s="99">
        <f t="shared" si="1529"/>
        <v>109.70687596790913</v>
      </c>
      <c r="FZ265" s="99">
        <f t="shared" si="1529"/>
        <v>109.70687596790913</v>
      </c>
      <c r="GA265" s="99">
        <f t="shared" si="1529"/>
        <v>109.70687596790913</v>
      </c>
      <c r="GB265" s="99">
        <f t="shared" si="1529"/>
        <v>109.70687596790913</v>
      </c>
      <c r="GC265" s="99">
        <f t="shared" si="1529"/>
        <v>109.70687596790913</v>
      </c>
      <c r="GD265" s="99">
        <f t="shared" si="1529"/>
        <v>109.70687596790913</v>
      </c>
      <c r="GE265" s="99">
        <f t="shared" si="1529"/>
        <v>109.70687596790913</v>
      </c>
      <c r="GF265" s="99">
        <f t="shared" si="1529"/>
        <v>109.70687596790913</v>
      </c>
      <c r="GG265" s="99">
        <f t="shared" si="1529"/>
        <v>109.70687596790913</v>
      </c>
      <c r="GH265" s="99">
        <f t="shared" si="1529"/>
        <v>109.70687596790913</v>
      </c>
      <c r="GI265" s="99">
        <f t="shared" si="1529"/>
        <v>109.70687596790913</v>
      </c>
      <c r="GJ265" s="99">
        <f t="shared" si="1529"/>
        <v>109.70687596790913</v>
      </c>
      <c r="GK265" s="99">
        <f t="shared" si="1529"/>
        <v>109.70687596790913</v>
      </c>
      <c r="GL265" s="99">
        <f t="shared" si="1529"/>
        <v>109.70687596790913</v>
      </c>
      <c r="GM265" s="99">
        <f t="shared" si="1529"/>
        <v>109.70687596790913</v>
      </c>
      <c r="GN265" s="99">
        <f t="shared" si="1529"/>
        <v>109.70687596790913</v>
      </c>
      <c r="GO265" s="99">
        <f t="shared" si="1529"/>
        <v>109.70687596790913</v>
      </c>
      <c r="GP265" s="99">
        <f t="shared" si="1529"/>
        <v>109.70687596790913</v>
      </c>
      <c r="GQ265" s="99">
        <f t="shared" si="1529"/>
        <v>109.70687596790913</v>
      </c>
      <c r="GR265" s="99">
        <f t="shared" si="1529"/>
        <v>109.70687596790913</v>
      </c>
      <c r="GS265" s="99">
        <f t="shared" si="1529"/>
        <v>109.70687596790913</v>
      </c>
      <c r="GT265" s="99">
        <f t="shared" si="1529"/>
        <v>109.70687596790913</v>
      </c>
      <c r="GU265" s="99">
        <f t="shared" si="1529"/>
        <v>109.70687596790913</v>
      </c>
      <c r="GV265" s="99">
        <f t="shared" si="1529"/>
        <v>109.70687596790913</v>
      </c>
      <c r="GW265" s="99">
        <f t="shared" si="1529"/>
        <v>109.70687596790913</v>
      </c>
      <c r="GX265" s="99">
        <f t="shared" si="1529"/>
        <v>109.70687596790913</v>
      </c>
      <c r="GY265" s="99">
        <f t="shared" si="1529"/>
        <v>109.70687596790913</v>
      </c>
      <c r="GZ265" s="99">
        <f t="shared" si="1529"/>
        <v>109.70687596790913</v>
      </c>
      <c r="HA265" s="99"/>
      <c r="HB265" s="99"/>
      <c r="HC265" s="99"/>
      <c r="HD265" s="99"/>
      <c r="HE265" s="99"/>
      <c r="HF265" s="99"/>
      <c r="HG265" s="99"/>
      <c r="HH265" s="99"/>
      <c r="HI265" s="99"/>
      <c r="HJ265" s="99"/>
      <c r="HK265" s="99"/>
      <c r="HL265" s="99"/>
      <c r="HM265" s="99"/>
      <c r="HN265" s="99"/>
      <c r="HO265" s="99"/>
      <c r="HP265" s="99"/>
      <c r="HQ265" s="99"/>
      <c r="HR265" s="99">
        <f t="shared" si="1529"/>
        <v>109.70687596790913</v>
      </c>
      <c r="HS265" s="94"/>
      <c r="HT265" s="94"/>
      <c r="HU265" s="94"/>
      <c r="HV265" s="94"/>
      <c r="HW265" s="94"/>
      <c r="HX265" s="94"/>
      <c r="HY265" s="94"/>
      <c r="HZ265" s="94"/>
      <c r="IA265" s="94"/>
      <c r="IB265" s="94"/>
      <c r="IC265" s="94"/>
      <c r="ID265" s="94"/>
      <c r="IE265" s="94"/>
      <c r="IF265" s="94"/>
      <c r="IG265" s="94"/>
      <c r="IH265" s="94"/>
      <c r="II265" s="94"/>
      <c r="IJ265" s="94"/>
      <c r="IK265" s="94"/>
      <c r="IL265" s="94"/>
      <c r="IM265" s="94"/>
      <c r="IN265" s="94"/>
      <c r="IO265" s="94"/>
      <c r="IP265" s="94"/>
      <c r="IQ265" s="94"/>
      <c r="IR265" s="94"/>
      <c r="IS265" s="94"/>
      <c r="IT265" s="94"/>
      <c r="IU265" s="94"/>
      <c r="IV265" s="94"/>
      <c r="IW265" s="94"/>
      <c r="IX265" s="94"/>
      <c r="IY265" s="94"/>
      <c r="IZ265" s="94"/>
      <c r="JA265" s="94"/>
      <c r="JB265" s="94"/>
      <c r="JC265" s="94"/>
      <c r="JD265" s="94"/>
      <c r="JE265" s="94"/>
      <c r="JF265" s="94"/>
      <c r="JG265" s="94"/>
      <c r="JH265" s="94"/>
      <c r="JI265" s="94"/>
      <c r="JJ265" s="94"/>
      <c r="JK265" s="94"/>
      <c r="JL265" s="94"/>
      <c r="JM265" s="94"/>
      <c r="JN265" s="94"/>
      <c r="JO265" s="94"/>
      <c r="JP265" s="94"/>
      <c r="JQ265" s="94"/>
      <c r="JR265" s="94"/>
      <c r="JS265" s="94"/>
      <c r="JT265" s="94"/>
      <c r="JU265" s="94"/>
      <c r="JV265" s="94"/>
      <c r="JW265" s="94"/>
      <c r="JX265" s="94"/>
      <c r="JY265" s="94"/>
      <c r="JZ265" s="94"/>
      <c r="KA265" s="94"/>
      <c r="KF265" s="96" t="s">
        <v>55</v>
      </c>
      <c r="KH265" s="100">
        <f>MEDIAN(KI263:KZ263)</f>
        <v>4.8805030095696491</v>
      </c>
      <c r="KI265" s="100">
        <f>$C$267</f>
        <v>109.70687596790913</v>
      </c>
      <c r="KJ265" s="100">
        <f t="shared" ref="KJ265:NB267" si="1530">$C$267</f>
        <v>109.70687596790913</v>
      </c>
      <c r="KK265" s="100">
        <f t="shared" si="1530"/>
        <v>109.70687596790913</v>
      </c>
      <c r="KL265" s="100">
        <f t="shared" si="1530"/>
        <v>109.70687596790913</v>
      </c>
      <c r="KM265" s="100">
        <f t="shared" si="1530"/>
        <v>109.70687596790913</v>
      </c>
      <c r="KN265" s="100">
        <f t="shared" si="1530"/>
        <v>109.70687596790913</v>
      </c>
      <c r="KO265" s="100">
        <f t="shared" si="1530"/>
        <v>109.70687596790913</v>
      </c>
      <c r="KP265" s="100">
        <f t="shared" si="1530"/>
        <v>109.70687596790913</v>
      </c>
      <c r="KQ265" s="100">
        <f t="shared" si="1530"/>
        <v>109.70687596790913</v>
      </c>
      <c r="KR265" s="100">
        <f t="shared" si="1530"/>
        <v>109.70687596790913</v>
      </c>
      <c r="KS265" s="100">
        <f t="shared" si="1530"/>
        <v>109.70687596790913</v>
      </c>
      <c r="KT265" s="100">
        <f t="shared" si="1530"/>
        <v>109.70687596790913</v>
      </c>
      <c r="KU265" s="100">
        <f t="shared" si="1530"/>
        <v>109.70687596790913</v>
      </c>
      <c r="KV265" s="100">
        <f t="shared" si="1530"/>
        <v>109.70687596790913</v>
      </c>
      <c r="KW265" s="100">
        <f t="shared" si="1530"/>
        <v>109.70687596790913</v>
      </c>
      <c r="KX265" s="100">
        <f t="shared" si="1530"/>
        <v>109.70687596790913</v>
      </c>
      <c r="KY265" s="100">
        <f t="shared" si="1530"/>
        <v>109.70687596790913</v>
      </c>
      <c r="KZ265" s="100">
        <f t="shared" si="1530"/>
        <v>109.70687596790913</v>
      </c>
      <c r="LA265" s="100">
        <f t="shared" si="1530"/>
        <v>109.70687596790913</v>
      </c>
      <c r="LB265" s="100">
        <f t="shared" si="1530"/>
        <v>109.70687596790913</v>
      </c>
      <c r="LC265" s="100">
        <f t="shared" si="1530"/>
        <v>109.70687596790913</v>
      </c>
      <c r="LD265" s="100">
        <f t="shared" si="1530"/>
        <v>109.70687596790913</v>
      </c>
      <c r="LE265" s="100">
        <f t="shared" si="1530"/>
        <v>109.70687596790913</v>
      </c>
      <c r="LF265" s="100">
        <f t="shared" si="1530"/>
        <v>109.70687596790913</v>
      </c>
      <c r="LG265" s="100">
        <f t="shared" si="1530"/>
        <v>109.70687596790913</v>
      </c>
      <c r="LH265" s="100">
        <f t="shared" si="1530"/>
        <v>109.70687596790913</v>
      </c>
      <c r="LI265" s="100">
        <f t="shared" si="1530"/>
        <v>109.70687596790913</v>
      </c>
      <c r="LJ265" s="100">
        <f t="shared" si="1530"/>
        <v>109.70687596790913</v>
      </c>
      <c r="LK265" s="100">
        <f t="shared" si="1530"/>
        <v>109.70687596790913</v>
      </c>
      <c r="LL265" s="100">
        <f t="shared" si="1530"/>
        <v>109.70687596790913</v>
      </c>
      <c r="LM265" s="100">
        <f t="shared" si="1530"/>
        <v>109.70687596790913</v>
      </c>
      <c r="LN265" s="100">
        <f t="shared" si="1530"/>
        <v>109.70687596790913</v>
      </c>
      <c r="LO265" s="100">
        <f t="shared" si="1530"/>
        <v>109.70687596790913</v>
      </c>
      <c r="LP265" s="100">
        <f t="shared" si="1530"/>
        <v>109.70687596790913</v>
      </c>
      <c r="LQ265" s="100">
        <f t="shared" si="1530"/>
        <v>109.70687596790913</v>
      </c>
      <c r="LR265" s="100">
        <f t="shared" si="1530"/>
        <v>109.70687596790913</v>
      </c>
      <c r="LS265" s="100">
        <f t="shared" si="1530"/>
        <v>109.70687596790913</v>
      </c>
      <c r="LT265" s="100">
        <f t="shared" si="1530"/>
        <v>109.70687596790913</v>
      </c>
      <c r="LU265" s="100">
        <f t="shared" si="1530"/>
        <v>109.70687596790913</v>
      </c>
      <c r="LV265" s="100">
        <f t="shared" si="1530"/>
        <v>109.70687596790913</v>
      </c>
      <c r="LW265" s="100">
        <f t="shared" si="1530"/>
        <v>109.70687596790913</v>
      </c>
      <c r="LX265" s="100">
        <f t="shared" si="1530"/>
        <v>109.70687596790913</v>
      </c>
      <c r="LY265" s="100">
        <f t="shared" si="1530"/>
        <v>109.70687596790913</v>
      </c>
      <c r="LZ265" s="100">
        <f t="shared" si="1530"/>
        <v>109.70687596790913</v>
      </c>
      <c r="MA265" s="100">
        <f t="shared" si="1530"/>
        <v>109.70687596790913</v>
      </c>
      <c r="MB265" s="100">
        <f t="shared" si="1530"/>
        <v>109.70687596790913</v>
      </c>
      <c r="MC265" s="100">
        <f t="shared" si="1530"/>
        <v>109.70687596790913</v>
      </c>
      <c r="MD265" s="100">
        <f t="shared" si="1530"/>
        <v>109.70687596790913</v>
      </c>
      <c r="ME265" s="100">
        <f t="shared" si="1530"/>
        <v>109.70687596790913</v>
      </c>
      <c r="MF265" s="100">
        <f t="shared" si="1530"/>
        <v>109.70687596790913</v>
      </c>
      <c r="MG265" s="100">
        <f t="shared" si="1530"/>
        <v>109.70687596790913</v>
      </c>
      <c r="MH265" s="100">
        <f t="shared" si="1530"/>
        <v>109.70687596790913</v>
      </c>
      <c r="MI265" s="100">
        <f t="shared" si="1530"/>
        <v>109.70687596790913</v>
      </c>
      <c r="MJ265" s="100">
        <f t="shared" si="1530"/>
        <v>109.70687596790913</v>
      </c>
      <c r="MK265" s="100"/>
      <c r="ML265" s="100"/>
      <c r="MM265" s="100"/>
      <c r="MN265" s="100"/>
      <c r="MO265" s="100"/>
      <c r="MP265" s="100"/>
      <c r="MQ265" s="100"/>
      <c r="MR265" s="100"/>
      <c r="MS265" s="100"/>
      <c r="MT265" s="100"/>
      <c r="MU265" s="100"/>
      <c r="MV265" s="100"/>
      <c r="MW265" s="100"/>
      <c r="MX265" s="100"/>
      <c r="MY265" s="100"/>
      <c r="MZ265" s="100"/>
      <c r="NA265" s="100"/>
      <c r="NB265" s="100">
        <f t="shared" si="1530"/>
        <v>109.70687596790913</v>
      </c>
    </row>
    <row r="266" spans="1:381" x14ac:dyDescent="0.2">
      <c r="A266" s="92" t="s">
        <v>55</v>
      </c>
      <c r="B266" s="92"/>
      <c r="C266" s="98">
        <f>AVERAGE(D265:AM265)</f>
        <v>109.62205982755289</v>
      </c>
      <c r="D266" s="98">
        <f t="shared" ref="D266:AI266" si="1531">$C$266</f>
        <v>109.62205982755289</v>
      </c>
      <c r="E266" s="98">
        <f t="shared" si="1531"/>
        <v>109.62205982755289</v>
      </c>
      <c r="F266" s="98">
        <f t="shared" si="1531"/>
        <v>109.62205982755289</v>
      </c>
      <c r="G266" s="98">
        <f t="shared" si="1531"/>
        <v>109.62205982755289</v>
      </c>
      <c r="H266" s="98">
        <f t="shared" si="1531"/>
        <v>109.62205982755289</v>
      </c>
      <c r="I266" s="98">
        <f t="shared" si="1531"/>
        <v>109.62205982755289</v>
      </c>
      <c r="J266" s="98">
        <f t="shared" si="1531"/>
        <v>109.62205982755289</v>
      </c>
      <c r="K266" s="98">
        <f t="shared" si="1531"/>
        <v>109.62205982755289</v>
      </c>
      <c r="L266" s="98">
        <f t="shared" si="1531"/>
        <v>109.62205982755289</v>
      </c>
      <c r="M266" s="98">
        <f t="shared" si="1531"/>
        <v>109.62205982755289</v>
      </c>
      <c r="N266" s="98">
        <f t="shared" si="1531"/>
        <v>109.62205982755289</v>
      </c>
      <c r="O266" s="98">
        <f t="shared" si="1531"/>
        <v>109.62205982755289</v>
      </c>
      <c r="P266" s="98">
        <f t="shared" si="1531"/>
        <v>109.62205982755289</v>
      </c>
      <c r="Q266" s="98">
        <f t="shared" si="1531"/>
        <v>109.62205982755289</v>
      </c>
      <c r="R266" s="98">
        <f t="shared" si="1531"/>
        <v>109.62205982755289</v>
      </c>
      <c r="S266" s="98">
        <f t="shared" si="1531"/>
        <v>109.62205982755289</v>
      </c>
      <c r="T266" s="98">
        <f t="shared" si="1531"/>
        <v>109.62205982755289</v>
      </c>
      <c r="U266" s="98">
        <f t="shared" si="1531"/>
        <v>109.62205982755289</v>
      </c>
      <c r="V266" s="98">
        <f t="shared" si="1531"/>
        <v>109.62205982755289</v>
      </c>
      <c r="W266" s="98">
        <f t="shared" si="1531"/>
        <v>109.62205982755289</v>
      </c>
      <c r="X266" s="98">
        <f t="shared" si="1531"/>
        <v>109.62205982755289</v>
      </c>
      <c r="Y266" s="98">
        <f t="shared" si="1531"/>
        <v>109.62205982755289</v>
      </c>
      <c r="Z266" s="98">
        <f t="shared" si="1531"/>
        <v>109.62205982755289</v>
      </c>
      <c r="AA266" s="98">
        <f t="shared" si="1531"/>
        <v>109.62205982755289</v>
      </c>
      <c r="AB266" s="98">
        <f t="shared" si="1531"/>
        <v>109.62205982755289</v>
      </c>
      <c r="AC266" s="98">
        <f t="shared" si="1531"/>
        <v>109.62205982755289</v>
      </c>
      <c r="AD266" s="98">
        <f t="shared" si="1531"/>
        <v>109.62205982755289</v>
      </c>
      <c r="AE266" s="98">
        <f t="shared" si="1531"/>
        <v>109.62205982755289</v>
      </c>
      <c r="AF266" s="98">
        <f t="shared" si="1531"/>
        <v>109.62205982755289</v>
      </c>
      <c r="AG266" s="98">
        <f t="shared" si="1531"/>
        <v>109.62205982755289</v>
      </c>
      <c r="AH266" s="98">
        <f t="shared" si="1531"/>
        <v>109.62205982755289</v>
      </c>
      <c r="AI266" s="98">
        <f t="shared" si="1531"/>
        <v>109.62205982755289</v>
      </c>
      <c r="AJ266" s="98">
        <f t="shared" ref="AJ266:BE266" si="1532">$C$266</f>
        <v>109.62205982755289</v>
      </c>
      <c r="AK266" s="98">
        <f t="shared" si="1532"/>
        <v>109.62205982755289</v>
      </c>
      <c r="AL266" s="98">
        <f t="shared" si="1532"/>
        <v>109.62205982755289</v>
      </c>
      <c r="AM266" s="98">
        <f t="shared" si="1532"/>
        <v>109.62205982755289</v>
      </c>
      <c r="AN266" s="98">
        <f t="shared" si="1532"/>
        <v>109.62205982755289</v>
      </c>
      <c r="AO266" s="98">
        <f t="shared" si="1532"/>
        <v>109.62205982755289</v>
      </c>
      <c r="AP266" s="98">
        <f t="shared" si="1532"/>
        <v>109.62205982755289</v>
      </c>
      <c r="AQ266" s="98">
        <f t="shared" si="1532"/>
        <v>109.62205982755289</v>
      </c>
      <c r="AR266" s="98">
        <f t="shared" si="1532"/>
        <v>109.62205982755289</v>
      </c>
      <c r="AS266" s="98">
        <f t="shared" si="1532"/>
        <v>109.62205982755289</v>
      </c>
      <c r="AT266" s="98">
        <f t="shared" si="1532"/>
        <v>109.62205982755289</v>
      </c>
      <c r="AU266" s="98">
        <f t="shared" si="1532"/>
        <v>109.62205982755289</v>
      </c>
      <c r="AV266" s="98">
        <f t="shared" si="1532"/>
        <v>109.62205982755289</v>
      </c>
      <c r="AW266" s="98">
        <f t="shared" si="1532"/>
        <v>109.62205982755289</v>
      </c>
      <c r="AX266" s="98">
        <f t="shared" si="1532"/>
        <v>109.62205982755289</v>
      </c>
      <c r="AY266" s="98">
        <f t="shared" si="1532"/>
        <v>109.62205982755289</v>
      </c>
      <c r="AZ266" s="98">
        <f t="shared" si="1532"/>
        <v>109.62205982755289</v>
      </c>
      <c r="BA266" s="98">
        <f t="shared" si="1532"/>
        <v>109.62205982755289</v>
      </c>
      <c r="BB266" s="98">
        <f t="shared" si="1532"/>
        <v>109.62205982755289</v>
      </c>
      <c r="BC266" s="98">
        <f t="shared" si="1532"/>
        <v>109.62205982755289</v>
      </c>
      <c r="BD266" s="98">
        <f t="shared" si="1532"/>
        <v>109.62205982755289</v>
      </c>
      <c r="BE266" s="98">
        <f t="shared" si="1532"/>
        <v>109.62205982755289</v>
      </c>
      <c r="BF266" s="98"/>
      <c r="BG266" s="98"/>
      <c r="BH266" s="98"/>
      <c r="BI266" s="98"/>
      <c r="BJ266" s="98"/>
      <c r="BK266" s="98"/>
      <c r="BL266" s="98"/>
      <c r="BM266" s="98"/>
      <c r="BN266" s="98"/>
      <c r="BO266" s="98"/>
      <c r="BP266" s="98"/>
      <c r="BQ266" s="98"/>
      <c r="BR266" s="98"/>
      <c r="BS266" s="98"/>
      <c r="BT266" s="98"/>
      <c r="BU266" s="98">
        <f>$C$267</f>
        <v>109.70687596790913</v>
      </c>
      <c r="BV266" s="92"/>
      <c r="BW266" s="92"/>
      <c r="BX266" s="92"/>
      <c r="BY266" s="92"/>
      <c r="BZ266" s="92"/>
      <c r="CA266" s="92"/>
      <c r="CB266" s="92"/>
      <c r="CC266" s="92"/>
      <c r="CD266" s="92"/>
      <c r="CE266" s="92"/>
      <c r="CF266" s="92"/>
      <c r="CG266" s="92"/>
      <c r="CH266" s="92"/>
      <c r="CI266" s="92"/>
      <c r="CJ266" s="92"/>
      <c r="CK266" s="92"/>
      <c r="CL266" s="92"/>
      <c r="CM266" s="92"/>
      <c r="CN266" s="92"/>
      <c r="CO266" s="92"/>
      <c r="CP266" s="92"/>
      <c r="CQ266" s="92"/>
      <c r="CR266" s="92"/>
      <c r="CS266" s="92"/>
      <c r="CT266" s="92"/>
      <c r="CU266" s="92"/>
      <c r="CV266" s="92"/>
      <c r="CW266" s="92"/>
      <c r="CX266" s="92"/>
      <c r="CY266" s="92"/>
      <c r="CZ266" s="92"/>
      <c r="DA266" s="92"/>
      <c r="DB266" s="92"/>
      <c r="DC266" s="92"/>
      <c r="DD266" s="92"/>
      <c r="DE266" s="92"/>
      <c r="DF266" s="92"/>
      <c r="DG266" s="92"/>
      <c r="DH266" s="92"/>
      <c r="DI266" s="92"/>
      <c r="DJ266" s="92"/>
      <c r="DK266" s="92"/>
      <c r="DL266" s="92"/>
      <c r="DM266" s="92"/>
      <c r="DN266" s="92"/>
      <c r="DO266" s="92"/>
      <c r="DP266" s="92"/>
      <c r="DQ266" s="92"/>
      <c r="DR266" s="92"/>
      <c r="DS266" s="92"/>
      <c r="DT266" s="92"/>
      <c r="DU266" s="92"/>
      <c r="DV266" s="92"/>
      <c r="DW266" s="92"/>
      <c r="DX266" s="92"/>
      <c r="DY266" s="92"/>
      <c r="DZ266" s="92"/>
      <c r="EA266" s="92"/>
      <c r="EB266" s="92"/>
      <c r="EC266" s="92"/>
      <c r="ED266" s="92"/>
      <c r="EE266" s="92"/>
      <c r="EF266" s="92"/>
      <c r="EG266" s="92"/>
      <c r="EH266" s="92"/>
      <c r="EI266" s="92"/>
      <c r="EJ266" s="92"/>
      <c r="EK266" s="92"/>
      <c r="EL266" s="92"/>
      <c r="EM266" s="92"/>
      <c r="EN266" s="92"/>
      <c r="EO266" s="92"/>
      <c r="EP266" s="92"/>
      <c r="EU266" s="94" t="s">
        <v>81</v>
      </c>
      <c r="EV266" s="94"/>
      <c r="EW266" s="94"/>
      <c r="EX266" s="99">
        <f>MAX(EY263:FP263)</f>
        <v>2.3430972888452488</v>
      </c>
      <c r="EY266" s="99">
        <f>$C$267</f>
        <v>109.70687596790913</v>
      </c>
      <c r="EZ266" s="99">
        <f t="shared" si="1529"/>
        <v>109.70687596790913</v>
      </c>
      <c r="FA266" s="99">
        <f t="shared" si="1529"/>
        <v>109.70687596790913</v>
      </c>
      <c r="FB266" s="99">
        <f t="shared" si="1529"/>
        <v>109.70687596790913</v>
      </c>
      <c r="FC266" s="99">
        <f t="shared" si="1529"/>
        <v>109.70687596790913</v>
      </c>
      <c r="FD266" s="99">
        <f t="shared" si="1529"/>
        <v>109.70687596790913</v>
      </c>
      <c r="FE266" s="99">
        <f t="shared" si="1529"/>
        <v>109.70687596790913</v>
      </c>
      <c r="FF266" s="99">
        <f t="shared" si="1529"/>
        <v>109.70687596790913</v>
      </c>
      <c r="FG266" s="99">
        <f t="shared" si="1529"/>
        <v>109.70687596790913</v>
      </c>
      <c r="FH266" s="99">
        <f t="shared" si="1529"/>
        <v>109.70687596790913</v>
      </c>
      <c r="FI266" s="99">
        <f t="shared" si="1529"/>
        <v>109.70687596790913</v>
      </c>
      <c r="FJ266" s="99">
        <f t="shared" si="1529"/>
        <v>109.70687596790913</v>
      </c>
      <c r="FK266" s="99">
        <f t="shared" si="1529"/>
        <v>109.70687596790913</v>
      </c>
      <c r="FL266" s="99">
        <f t="shared" si="1529"/>
        <v>109.70687596790913</v>
      </c>
      <c r="FM266" s="99">
        <f t="shared" si="1529"/>
        <v>109.70687596790913</v>
      </c>
      <c r="FN266" s="99">
        <f t="shared" si="1529"/>
        <v>109.70687596790913</v>
      </c>
      <c r="FO266" s="99">
        <f t="shared" si="1529"/>
        <v>109.70687596790913</v>
      </c>
      <c r="FP266" s="99">
        <f t="shared" si="1529"/>
        <v>109.70687596790913</v>
      </c>
      <c r="FQ266" s="99">
        <f t="shared" si="1529"/>
        <v>109.70687596790913</v>
      </c>
      <c r="FR266" s="99">
        <f t="shared" si="1529"/>
        <v>109.70687596790913</v>
      </c>
      <c r="FS266" s="99">
        <f t="shared" si="1529"/>
        <v>109.70687596790913</v>
      </c>
      <c r="FT266" s="99">
        <f t="shared" si="1529"/>
        <v>109.70687596790913</v>
      </c>
      <c r="FU266" s="99">
        <f t="shared" si="1529"/>
        <v>109.70687596790913</v>
      </c>
      <c r="FV266" s="99">
        <f t="shared" si="1529"/>
        <v>109.70687596790913</v>
      </c>
      <c r="FW266" s="99">
        <f t="shared" si="1529"/>
        <v>109.70687596790913</v>
      </c>
      <c r="FX266" s="99">
        <f t="shared" si="1529"/>
        <v>109.70687596790913</v>
      </c>
      <c r="FY266" s="99">
        <f t="shared" si="1529"/>
        <v>109.70687596790913</v>
      </c>
      <c r="FZ266" s="99">
        <f t="shared" si="1529"/>
        <v>109.70687596790913</v>
      </c>
      <c r="GA266" s="99">
        <f t="shared" si="1529"/>
        <v>109.70687596790913</v>
      </c>
      <c r="GB266" s="99">
        <f t="shared" si="1529"/>
        <v>109.70687596790913</v>
      </c>
      <c r="GC266" s="99">
        <f t="shared" si="1529"/>
        <v>109.70687596790913</v>
      </c>
      <c r="GD266" s="99">
        <f t="shared" si="1529"/>
        <v>109.70687596790913</v>
      </c>
      <c r="GE266" s="99">
        <f t="shared" si="1529"/>
        <v>109.70687596790913</v>
      </c>
      <c r="GF266" s="99">
        <f t="shared" si="1529"/>
        <v>109.70687596790913</v>
      </c>
      <c r="GG266" s="99">
        <f t="shared" si="1529"/>
        <v>109.70687596790913</v>
      </c>
      <c r="GH266" s="99">
        <f t="shared" si="1529"/>
        <v>109.70687596790913</v>
      </c>
      <c r="GI266" s="99">
        <f t="shared" si="1529"/>
        <v>109.70687596790913</v>
      </c>
      <c r="GJ266" s="99">
        <f t="shared" si="1529"/>
        <v>109.70687596790913</v>
      </c>
      <c r="GK266" s="99">
        <f t="shared" si="1529"/>
        <v>109.70687596790913</v>
      </c>
      <c r="GL266" s="99">
        <f t="shared" si="1529"/>
        <v>109.70687596790913</v>
      </c>
      <c r="GM266" s="99">
        <f t="shared" si="1529"/>
        <v>109.70687596790913</v>
      </c>
      <c r="GN266" s="99">
        <f t="shared" si="1529"/>
        <v>109.70687596790913</v>
      </c>
      <c r="GO266" s="99">
        <f t="shared" si="1529"/>
        <v>109.70687596790913</v>
      </c>
      <c r="GP266" s="99">
        <f t="shared" si="1529"/>
        <v>109.70687596790913</v>
      </c>
      <c r="GQ266" s="99">
        <f t="shared" si="1529"/>
        <v>109.70687596790913</v>
      </c>
      <c r="GR266" s="99">
        <f t="shared" si="1529"/>
        <v>109.70687596790913</v>
      </c>
      <c r="GS266" s="99">
        <f t="shared" si="1529"/>
        <v>109.70687596790913</v>
      </c>
      <c r="GT266" s="99">
        <f t="shared" si="1529"/>
        <v>109.70687596790913</v>
      </c>
      <c r="GU266" s="99">
        <f t="shared" si="1529"/>
        <v>109.70687596790913</v>
      </c>
      <c r="GV266" s="99">
        <f t="shared" si="1529"/>
        <v>109.70687596790913</v>
      </c>
      <c r="GW266" s="99">
        <f t="shared" si="1529"/>
        <v>109.70687596790913</v>
      </c>
      <c r="GX266" s="99">
        <f t="shared" si="1529"/>
        <v>109.70687596790913</v>
      </c>
      <c r="GY266" s="99">
        <f t="shared" si="1529"/>
        <v>109.70687596790913</v>
      </c>
      <c r="GZ266" s="99">
        <f t="shared" si="1529"/>
        <v>109.70687596790913</v>
      </c>
      <c r="HA266" s="99"/>
      <c r="HB266" s="99"/>
      <c r="HC266" s="99"/>
      <c r="HD266" s="99"/>
      <c r="HE266" s="99"/>
      <c r="HF266" s="99"/>
      <c r="HG266" s="99"/>
      <c r="HH266" s="99"/>
      <c r="HI266" s="99"/>
      <c r="HJ266" s="99"/>
      <c r="HK266" s="99"/>
      <c r="HL266" s="99"/>
      <c r="HM266" s="99"/>
      <c r="HN266" s="99"/>
      <c r="HO266" s="99"/>
      <c r="HP266" s="99"/>
      <c r="HQ266" s="99"/>
      <c r="HR266" s="99">
        <f t="shared" si="1529"/>
        <v>109.70687596790913</v>
      </c>
      <c r="HS266" s="94"/>
      <c r="HT266" s="94"/>
      <c r="HU266" s="94"/>
      <c r="HV266" s="94"/>
      <c r="HW266" s="94"/>
      <c r="HX266" s="94"/>
      <c r="HY266" s="94"/>
      <c r="HZ266" s="94"/>
      <c r="IA266" s="94"/>
      <c r="IB266" s="94"/>
      <c r="IC266" s="94"/>
      <c r="ID266" s="94"/>
      <c r="IE266" s="94"/>
      <c r="IF266" s="94"/>
      <c r="IG266" s="94"/>
      <c r="IH266" s="94"/>
      <c r="II266" s="94"/>
      <c r="IJ266" s="94"/>
      <c r="IK266" s="94"/>
      <c r="IL266" s="94"/>
      <c r="IM266" s="94"/>
      <c r="IN266" s="94"/>
      <c r="IO266" s="94"/>
      <c r="IP266" s="94"/>
      <c r="IQ266" s="94"/>
      <c r="IR266" s="94"/>
      <c r="IS266" s="94"/>
      <c r="IT266" s="94"/>
      <c r="IU266" s="94"/>
      <c r="IV266" s="94"/>
      <c r="IW266" s="94"/>
      <c r="IX266" s="94"/>
      <c r="IY266" s="94"/>
      <c r="IZ266" s="94"/>
      <c r="JA266" s="94"/>
      <c r="JB266" s="94"/>
      <c r="JC266" s="94"/>
      <c r="JD266" s="94"/>
      <c r="JE266" s="94"/>
      <c r="JF266" s="94"/>
      <c r="JG266" s="94"/>
      <c r="JH266" s="94"/>
      <c r="JI266" s="94"/>
      <c r="JJ266" s="94"/>
      <c r="JK266" s="94"/>
      <c r="JL266" s="94"/>
      <c r="JM266" s="94"/>
      <c r="JN266" s="94"/>
      <c r="JO266" s="94"/>
      <c r="JP266" s="94"/>
      <c r="JQ266" s="94"/>
      <c r="JR266" s="94"/>
      <c r="JS266" s="94"/>
      <c r="JT266" s="94"/>
      <c r="JU266" s="94"/>
      <c r="JV266" s="94"/>
      <c r="JW266" s="94"/>
      <c r="JX266" s="94"/>
      <c r="JY266" s="94"/>
      <c r="JZ266" s="94"/>
      <c r="KA266" s="94"/>
      <c r="KF266" s="96" t="s">
        <v>81</v>
      </c>
      <c r="KH266" s="100">
        <f>MAX(KI263:KZ263)</f>
        <v>6.7571927552248123</v>
      </c>
      <c r="KI266" s="100">
        <f>$C$267</f>
        <v>109.70687596790913</v>
      </c>
      <c r="KJ266" s="100">
        <f t="shared" si="1530"/>
        <v>109.70687596790913</v>
      </c>
      <c r="KK266" s="100">
        <f t="shared" si="1530"/>
        <v>109.70687596790913</v>
      </c>
      <c r="KL266" s="100">
        <f t="shared" si="1530"/>
        <v>109.70687596790913</v>
      </c>
      <c r="KM266" s="100">
        <f t="shared" si="1530"/>
        <v>109.70687596790913</v>
      </c>
      <c r="KN266" s="100">
        <f t="shared" si="1530"/>
        <v>109.70687596790913</v>
      </c>
      <c r="KO266" s="100">
        <f t="shared" si="1530"/>
        <v>109.70687596790913</v>
      </c>
      <c r="KP266" s="100">
        <f t="shared" si="1530"/>
        <v>109.70687596790913</v>
      </c>
      <c r="KQ266" s="100">
        <f t="shared" si="1530"/>
        <v>109.70687596790913</v>
      </c>
      <c r="KR266" s="100">
        <f t="shared" si="1530"/>
        <v>109.70687596790913</v>
      </c>
      <c r="KS266" s="100">
        <f t="shared" si="1530"/>
        <v>109.70687596790913</v>
      </c>
      <c r="KT266" s="100">
        <f t="shared" si="1530"/>
        <v>109.70687596790913</v>
      </c>
      <c r="KU266" s="100">
        <f t="shared" si="1530"/>
        <v>109.70687596790913</v>
      </c>
      <c r="KV266" s="100">
        <f t="shared" si="1530"/>
        <v>109.70687596790913</v>
      </c>
      <c r="KW266" s="100">
        <f t="shared" si="1530"/>
        <v>109.70687596790913</v>
      </c>
      <c r="KX266" s="100">
        <f t="shared" si="1530"/>
        <v>109.70687596790913</v>
      </c>
      <c r="KY266" s="100">
        <f t="shared" si="1530"/>
        <v>109.70687596790913</v>
      </c>
      <c r="KZ266" s="100">
        <f t="shared" si="1530"/>
        <v>109.70687596790913</v>
      </c>
      <c r="LA266" s="100">
        <f t="shared" si="1530"/>
        <v>109.70687596790913</v>
      </c>
      <c r="LB266" s="100">
        <f t="shared" si="1530"/>
        <v>109.70687596790913</v>
      </c>
      <c r="LC266" s="100">
        <f t="shared" si="1530"/>
        <v>109.70687596790913</v>
      </c>
      <c r="LD266" s="100">
        <f t="shared" si="1530"/>
        <v>109.70687596790913</v>
      </c>
      <c r="LE266" s="100">
        <f t="shared" si="1530"/>
        <v>109.70687596790913</v>
      </c>
      <c r="LF266" s="100">
        <f t="shared" si="1530"/>
        <v>109.70687596790913</v>
      </c>
      <c r="LG266" s="100">
        <f t="shared" si="1530"/>
        <v>109.70687596790913</v>
      </c>
      <c r="LH266" s="100">
        <f t="shared" si="1530"/>
        <v>109.70687596790913</v>
      </c>
      <c r="LI266" s="100">
        <f t="shared" si="1530"/>
        <v>109.70687596790913</v>
      </c>
      <c r="LJ266" s="100">
        <f t="shared" si="1530"/>
        <v>109.70687596790913</v>
      </c>
      <c r="LK266" s="100">
        <f t="shared" si="1530"/>
        <v>109.70687596790913</v>
      </c>
      <c r="LL266" s="100">
        <f t="shared" si="1530"/>
        <v>109.70687596790913</v>
      </c>
      <c r="LM266" s="100">
        <f t="shared" si="1530"/>
        <v>109.70687596790913</v>
      </c>
      <c r="LN266" s="100">
        <f t="shared" si="1530"/>
        <v>109.70687596790913</v>
      </c>
      <c r="LO266" s="100">
        <f t="shared" si="1530"/>
        <v>109.70687596790913</v>
      </c>
      <c r="LP266" s="100">
        <f t="shared" si="1530"/>
        <v>109.70687596790913</v>
      </c>
      <c r="LQ266" s="100">
        <f t="shared" si="1530"/>
        <v>109.70687596790913</v>
      </c>
      <c r="LR266" s="100">
        <f t="shared" si="1530"/>
        <v>109.70687596790913</v>
      </c>
      <c r="LS266" s="100">
        <f t="shared" si="1530"/>
        <v>109.70687596790913</v>
      </c>
      <c r="LT266" s="100">
        <f t="shared" si="1530"/>
        <v>109.70687596790913</v>
      </c>
      <c r="LU266" s="100">
        <f t="shared" si="1530"/>
        <v>109.70687596790913</v>
      </c>
      <c r="LV266" s="100">
        <f t="shared" si="1530"/>
        <v>109.70687596790913</v>
      </c>
      <c r="LW266" s="100">
        <f t="shared" si="1530"/>
        <v>109.70687596790913</v>
      </c>
      <c r="LX266" s="100">
        <f t="shared" si="1530"/>
        <v>109.70687596790913</v>
      </c>
      <c r="LY266" s="100">
        <f t="shared" si="1530"/>
        <v>109.70687596790913</v>
      </c>
      <c r="LZ266" s="100">
        <f t="shared" si="1530"/>
        <v>109.70687596790913</v>
      </c>
      <c r="MA266" s="100">
        <f t="shared" si="1530"/>
        <v>109.70687596790913</v>
      </c>
      <c r="MB266" s="100">
        <f t="shared" si="1530"/>
        <v>109.70687596790913</v>
      </c>
      <c r="MC266" s="100">
        <f t="shared" si="1530"/>
        <v>109.70687596790913</v>
      </c>
      <c r="MD266" s="100">
        <f t="shared" si="1530"/>
        <v>109.70687596790913</v>
      </c>
      <c r="ME266" s="100">
        <f t="shared" si="1530"/>
        <v>109.70687596790913</v>
      </c>
      <c r="MF266" s="100">
        <f t="shared" si="1530"/>
        <v>109.70687596790913</v>
      </c>
      <c r="MG266" s="100">
        <f t="shared" si="1530"/>
        <v>109.70687596790913</v>
      </c>
      <c r="MH266" s="100">
        <f t="shared" si="1530"/>
        <v>109.70687596790913</v>
      </c>
      <c r="MI266" s="100">
        <f t="shared" si="1530"/>
        <v>109.70687596790913</v>
      </c>
      <c r="MJ266" s="100">
        <f t="shared" si="1530"/>
        <v>109.70687596790913</v>
      </c>
      <c r="MK266" s="100"/>
      <c r="ML266" s="100"/>
      <c r="MM266" s="100"/>
      <c r="MN266" s="100"/>
      <c r="MO266" s="100"/>
      <c r="MP266" s="100"/>
      <c r="MQ266" s="100"/>
      <c r="MR266" s="100"/>
      <c r="MS266" s="100"/>
      <c r="MT266" s="100"/>
      <c r="MU266" s="100"/>
      <c r="MV266" s="100"/>
      <c r="MW266" s="100"/>
      <c r="MX266" s="100"/>
      <c r="MY266" s="100"/>
      <c r="MZ266" s="100"/>
      <c r="NA266" s="100"/>
      <c r="NB266" s="100">
        <f t="shared" si="1530"/>
        <v>109.70687596790913</v>
      </c>
    </row>
    <row r="267" spans="1:381" x14ac:dyDescent="0.2">
      <c r="A267" s="92" t="s">
        <v>81</v>
      </c>
      <c r="B267" s="92"/>
      <c r="C267" s="98">
        <f>MEDIAN(D265:AM265)</f>
        <v>109.70687596790913</v>
      </c>
      <c r="D267" s="98">
        <f t="shared" ref="D267:M269" si="1533">$C$267</f>
        <v>109.70687596790913</v>
      </c>
      <c r="E267" s="98">
        <f t="shared" si="1533"/>
        <v>109.70687596790913</v>
      </c>
      <c r="F267" s="98">
        <f t="shared" si="1533"/>
        <v>109.70687596790913</v>
      </c>
      <c r="G267" s="98">
        <f t="shared" si="1533"/>
        <v>109.70687596790913</v>
      </c>
      <c r="H267" s="98">
        <f t="shared" si="1533"/>
        <v>109.70687596790913</v>
      </c>
      <c r="I267" s="98">
        <f t="shared" si="1533"/>
        <v>109.70687596790913</v>
      </c>
      <c r="J267" s="98">
        <f t="shared" si="1533"/>
        <v>109.70687596790913</v>
      </c>
      <c r="K267" s="98">
        <f t="shared" si="1533"/>
        <v>109.70687596790913</v>
      </c>
      <c r="L267" s="98">
        <f t="shared" si="1533"/>
        <v>109.70687596790913</v>
      </c>
      <c r="M267" s="98">
        <f t="shared" si="1533"/>
        <v>109.70687596790913</v>
      </c>
      <c r="N267" s="98">
        <f t="shared" ref="N267:W269" si="1534">$C$267</f>
        <v>109.70687596790913</v>
      </c>
      <c r="O267" s="98">
        <f t="shared" si="1534"/>
        <v>109.70687596790913</v>
      </c>
      <c r="P267" s="98">
        <f t="shared" si="1534"/>
        <v>109.70687596790913</v>
      </c>
      <c r="Q267" s="98">
        <f t="shared" si="1534"/>
        <v>109.70687596790913</v>
      </c>
      <c r="R267" s="98">
        <f t="shared" si="1534"/>
        <v>109.70687596790913</v>
      </c>
      <c r="S267" s="98">
        <f t="shared" si="1534"/>
        <v>109.70687596790913</v>
      </c>
      <c r="T267" s="98">
        <f t="shared" si="1534"/>
        <v>109.70687596790913</v>
      </c>
      <c r="U267" s="98">
        <f t="shared" si="1534"/>
        <v>109.70687596790913</v>
      </c>
      <c r="V267" s="98">
        <f t="shared" si="1534"/>
        <v>109.70687596790913</v>
      </c>
      <c r="W267" s="98">
        <f t="shared" si="1534"/>
        <v>109.70687596790913</v>
      </c>
      <c r="X267" s="98">
        <f t="shared" ref="X267:AG269" si="1535">$C$267</f>
        <v>109.70687596790913</v>
      </c>
      <c r="Y267" s="98">
        <f t="shared" si="1535"/>
        <v>109.70687596790913</v>
      </c>
      <c r="Z267" s="98">
        <f t="shared" si="1535"/>
        <v>109.70687596790913</v>
      </c>
      <c r="AA267" s="98">
        <f t="shared" si="1535"/>
        <v>109.70687596790913</v>
      </c>
      <c r="AB267" s="98">
        <f t="shared" si="1535"/>
        <v>109.70687596790913</v>
      </c>
      <c r="AC267" s="98">
        <f t="shared" si="1535"/>
        <v>109.70687596790913</v>
      </c>
      <c r="AD267" s="98">
        <f t="shared" si="1535"/>
        <v>109.70687596790913</v>
      </c>
      <c r="AE267" s="98">
        <f t="shared" si="1535"/>
        <v>109.70687596790913</v>
      </c>
      <c r="AF267" s="98">
        <f t="shared" si="1535"/>
        <v>109.70687596790913</v>
      </c>
      <c r="AG267" s="98">
        <f t="shared" si="1535"/>
        <v>109.70687596790913</v>
      </c>
      <c r="AH267" s="98">
        <f t="shared" ref="AH267:AQ269" si="1536">$C$267</f>
        <v>109.70687596790913</v>
      </c>
      <c r="AI267" s="98">
        <f t="shared" si="1536"/>
        <v>109.70687596790913</v>
      </c>
      <c r="AJ267" s="98">
        <f t="shared" si="1536"/>
        <v>109.70687596790913</v>
      </c>
      <c r="AK267" s="98">
        <f t="shared" si="1536"/>
        <v>109.70687596790913</v>
      </c>
      <c r="AL267" s="98">
        <f t="shared" si="1536"/>
        <v>109.70687596790913</v>
      </c>
      <c r="AM267" s="98">
        <f t="shared" si="1536"/>
        <v>109.70687596790913</v>
      </c>
      <c r="AN267" s="98">
        <f t="shared" si="1536"/>
        <v>109.70687596790913</v>
      </c>
      <c r="AO267" s="98">
        <f t="shared" si="1536"/>
        <v>109.70687596790913</v>
      </c>
      <c r="AP267" s="98">
        <f t="shared" si="1536"/>
        <v>109.70687596790913</v>
      </c>
      <c r="AQ267" s="98">
        <f t="shared" si="1536"/>
        <v>109.70687596790913</v>
      </c>
      <c r="AR267" s="98">
        <f t="shared" ref="AR267:BE269" si="1537">$C$267</f>
        <v>109.70687596790913</v>
      </c>
      <c r="AS267" s="98">
        <f t="shared" si="1537"/>
        <v>109.70687596790913</v>
      </c>
      <c r="AT267" s="98">
        <f t="shared" si="1537"/>
        <v>109.70687596790913</v>
      </c>
      <c r="AU267" s="98">
        <f t="shared" si="1537"/>
        <v>109.70687596790913</v>
      </c>
      <c r="AV267" s="98">
        <f t="shared" si="1537"/>
        <v>109.70687596790913</v>
      </c>
      <c r="AW267" s="98">
        <f t="shared" si="1537"/>
        <v>109.70687596790913</v>
      </c>
      <c r="AX267" s="98">
        <f t="shared" si="1537"/>
        <v>109.70687596790913</v>
      </c>
      <c r="AY267" s="98">
        <f t="shared" si="1537"/>
        <v>109.70687596790913</v>
      </c>
      <c r="AZ267" s="98">
        <f t="shared" si="1537"/>
        <v>109.70687596790913</v>
      </c>
      <c r="BA267" s="98">
        <f t="shared" si="1537"/>
        <v>109.70687596790913</v>
      </c>
      <c r="BB267" s="98">
        <f t="shared" si="1537"/>
        <v>109.70687596790913</v>
      </c>
      <c r="BC267" s="98">
        <f t="shared" si="1537"/>
        <v>109.70687596790913</v>
      </c>
      <c r="BD267" s="98">
        <f t="shared" si="1537"/>
        <v>109.70687596790913</v>
      </c>
      <c r="BE267" s="98">
        <f t="shared" si="1537"/>
        <v>109.70687596790913</v>
      </c>
      <c r="BF267" s="98"/>
      <c r="BG267" s="98"/>
      <c r="BH267" s="98"/>
      <c r="BI267" s="98"/>
      <c r="BJ267" s="98"/>
      <c r="BK267" s="98"/>
      <c r="BL267" s="98"/>
      <c r="BM267" s="98"/>
      <c r="BN267" s="98"/>
      <c r="BO267" s="98"/>
      <c r="BP267" s="98"/>
      <c r="BQ267" s="98"/>
      <c r="BR267" s="98"/>
      <c r="BS267" s="98"/>
      <c r="BT267" s="98"/>
      <c r="BU267" s="98">
        <f>$C$267</f>
        <v>109.70687596790913</v>
      </c>
      <c r="BV267" s="92"/>
      <c r="BW267" s="92"/>
      <c r="BX267" s="92"/>
      <c r="BY267" s="92"/>
      <c r="BZ267" s="92"/>
      <c r="CA267" s="92"/>
      <c r="CB267" s="92"/>
      <c r="CC267" s="92"/>
      <c r="CD267" s="92"/>
      <c r="CE267" s="92"/>
      <c r="CF267" s="92"/>
      <c r="CG267" s="92"/>
      <c r="CH267" s="92"/>
      <c r="CI267" s="92"/>
      <c r="CJ267" s="92"/>
      <c r="CK267" s="92"/>
      <c r="CL267" s="92"/>
      <c r="CM267" s="92"/>
      <c r="CN267" s="92"/>
      <c r="CO267" s="92"/>
      <c r="CP267" s="92"/>
      <c r="CQ267" s="92"/>
      <c r="CR267" s="92"/>
      <c r="CS267" s="92"/>
      <c r="CT267" s="92"/>
      <c r="CU267" s="92"/>
      <c r="CV267" s="92"/>
      <c r="CW267" s="92"/>
      <c r="CX267" s="92"/>
      <c r="CY267" s="92"/>
      <c r="CZ267" s="92"/>
      <c r="DA267" s="92"/>
      <c r="DB267" s="92"/>
      <c r="DC267" s="92"/>
      <c r="DD267" s="92"/>
      <c r="DE267" s="92"/>
      <c r="DF267" s="92"/>
      <c r="DG267" s="92"/>
      <c r="DH267" s="92"/>
      <c r="DI267" s="92"/>
      <c r="DJ267" s="92"/>
      <c r="DK267" s="92"/>
      <c r="DL267" s="92"/>
      <c r="DM267" s="92"/>
      <c r="DN267" s="92"/>
      <c r="DO267" s="92"/>
      <c r="DP267" s="92"/>
      <c r="DQ267" s="92"/>
      <c r="DR267" s="92"/>
      <c r="DS267" s="92"/>
      <c r="DT267" s="92"/>
      <c r="DU267" s="92"/>
      <c r="DV267" s="92"/>
      <c r="DW267" s="92"/>
      <c r="DX267" s="92"/>
      <c r="DY267" s="92"/>
      <c r="DZ267" s="92"/>
      <c r="EA267" s="92"/>
      <c r="EB267" s="92"/>
      <c r="EC267" s="92"/>
      <c r="ED267" s="92"/>
      <c r="EE267" s="92"/>
      <c r="EF267" s="92"/>
      <c r="EG267" s="92"/>
      <c r="EH267" s="92"/>
      <c r="EI267" s="92"/>
      <c r="EJ267" s="92"/>
      <c r="EK267" s="92"/>
      <c r="EL267" s="92"/>
      <c r="EM267" s="92"/>
      <c r="EN267" s="92"/>
      <c r="EO267" s="92"/>
      <c r="EP267" s="92"/>
      <c r="EU267" s="94" t="s">
        <v>82</v>
      </c>
      <c r="EV267" s="94"/>
      <c r="EW267" s="94"/>
      <c r="EX267" s="99">
        <f>MIN(EY263:FP263)</f>
        <v>-3.0044655778393681</v>
      </c>
      <c r="EY267" s="99">
        <f>$C$267</f>
        <v>109.70687596790913</v>
      </c>
      <c r="EZ267" s="99">
        <f t="shared" si="1529"/>
        <v>109.70687596790913</v>
      </c>
      <c r="FA267" s="99">
        <f t="shared" si="1529"/>
        <v>109.70687596790913</v>
      </c>
      <c r="FB267" s="99">
        <f t="shared" si="1529"/>
        <v>109.70687596790913</v>
      </c>
      <c r="FC267" s="99">
        <f t="shared" si="1529"/>
        <v>109.70687596790913</v>
      </c>
      <c r="FD267" s="99">
        <f t="shared" si="1529"/>
        <v>109.70687596790913</v>
      </c>
      <c r="FE267" s="99">
        <f t="shared" si="1529"/>
        <v>109.70687596790913</v>
      </c>
      <c r="FF267" s="99">
        <f t="shared" si="1529"/>
        <v>109.70687596790913</v>
      </c>
      <c r="FG267" s="99">
        <f t="shared" si="1529"/>
        <v>109.70687596790913</v>
      </c>
      <c r="FH267" s="99">
        <f t="shared" si="1529"/>
        <v>109.70687596790913</v>
      </c>
      <c r="FI267" s="99">
        <f t="shared" si="1529"/>
        <v>109.70687596790913</v>
      </c>
      <c r="FJ267" s="99">
        <f t="shared" si="1529"/>
        <v>109.70687596790913</v>
      </c>
      <c r="FK267" s="99">
        <f t="shared" si="1529"/>
        <v>109.70687596790913</v>
      </c>
      <c r="FL267" s="99">
        <f t="shared" si="1529"/>
        <v>109.70687596790913</v>
      </c>
      <c r="FM267" s="99">
        <f t="shared" si="1529"/>
        <v>109.70687596790913</v>
      </c>
      <c r="FN267" s="99">
        <f t="shared" si="1529"/>
        <v>109.70687596790913</v>
      </c>
      <c r="FO267" s="99">
        <f t="shared" si="1529"/>
        <v>109.70687596790913</v>
      </c>
      <c r="FP267" s="99">
        <f t="shared" si="1529"/>
        <v>109.70687596790913</v>
      </c>
      <c r="FQ267" s="99">
        <f t="shared" si="1529"/>
        <v>109.70687596790913</v>
      </c>
      <c r="FR267" s="99">
        <f t="shared" si="1529"/>
        <v>109.70687596790913</v>
      </c>
      <c r="FS267" s="99">
        <f t="shared" si="1529"/>
        <v>109.70687596790913</v>
      </c>
      <c r="FT267" s="99">
        <f t="shared" si="1529"/>
        <v>109.70687596790913</v>
      </c>
      <c r="FU267" s="99">
        <f t="shared" si="1529"/>
        <v>109.70687596790913</v>
      </c>
      <c r="FV267" s="99">
        <f t="shared" si="1529"/>
        <v>109.70687596790913</v>
      </c>
      <c r="FW267" s="99">
        <f t="shared" si="1529"/>
        <v>109.70687596790913</v>
      </c>
      <c r="FX267" s="99">
        <f t="shared" si="1529"/>
        <v>109.70687596790913</v>
      </c>
      <c r="FY267" s="99">
        <f t="shared" si="1529"/>
        <v>109.70687596790913</v>
      </c>
      <c r="FZ267" s="99">
        <f t="shared" si="1529"/>
        <v>109.70687596790913</v>
      </c>
      <c r="GA267" s="99">
        <f t="shared" si="1529"/>
        <v>109.70687596790913</v>
      </c>
      <c r="GB267" s="99">
        <f t="shared" si="1529"/>
        <v>109.70687596790913</v>
      </c>
      <c r="GC267" s="99">
        <f t="shared" si="1529"/>
        <v>109.70687596790913</v>
      </c>
      <c r="GD267" s="99">
        <f t="shared" si="1529"/>
        <v>109.70687596790913</v>
      </c>
      <c r="GE267" s="99">
        <f t="shared" si="1529"/>
        <v>109.70687596790913</v>
      </c>
      <c r="GF267" s="99">
        <f t="shared" si="1529"/>
        <v>109.70687596790913</v>
      </c>
      <c r="GG267" s="99">
        <f t="shared" si="1529"/>
        <v>109.70687596790913</v>
      </c>
      <c r="GH267" s="99">
        <f t="shared" si="1529"/>
        <v>109.70687596790913</v>
      </c>
      <c r="GI267" s="99">
        <f t="shared" si="1529"/>
        <v>109.70687596790913</v>
      </c>
      <c r="GJ267" s="99">
        <f t="shared" si="1529"/>
        <v>109.70687596790913</v>
      </c>
      <c r="GK267" s="99">
        <f t="shared" si="1529"/>
        <v>109.70687596790913</v>
      </c>
      <c r="GL267" s="99">
        <f t="shared" si="1529"/>
        <v>109.70687596790913</v>
      </c>
      <c r="GM267" s="99">
        <f t="shared" si="1529"/>
        <v>109.70687596790913</v>
      </c>
      <c r="GN267" s="99">
        <f t="shared" si="1529"/>
        <v>109.70687596790913</v>
      </c>
      <c r="GO267" s="99">
        <f t="shared" si="1529"/>
        <v>109.70687596790913</v>
      </c>
      <c r="GP267" s="99">
        <f t="shared" si="1529"/>
        <v>109.70687596790913</v>
      </c>
      <c r="GQ267" s="99">
        <f t="shared" si="1529"/>
        <v>109.70687596790913</v>
      </c>
      <c r="GR267" s="99">
        <f t="shared" si="1529"/>
        <v>109.70687596790913</v>
      </c>
      <c r="GS267" s="99">
        <f t="shared" si="1529"/>
        <v>109.70687596790913</v>
      </c>
      <c r="GT267" s="99">
        <f t="shared" si="1529"/>
        <v>109.70687596790913</v>
      </c>
      <c r="GU267" s="99">
        <f t="shared" si="1529"/>
        <v>109.70687596790913</v>
      </c>
      <c r="GV267" s="99">
        <f t="shared" si="1529"/>
        <v>109.70687596790913</v>
      </c>
      <c r="GW267" s="99">
        <f t="shared" si="1529"/>
        <v>109.70687596790913</v>
      </c>
      <c r="GX267" s="99">
        <f t="shared" si="1529"/>
        <v>109.70687596790913</v>
      </c>
      <c r="GY267" s="99">
        <f t="shared" si="1529"/>
        <v>109.70687596790913</v>
      </c>
      <c r="GZ267" s="99">
        <f t="shared" si="1529"/>
        <v>109.70687596790913</v>
      </c>
      <c r="HA267" s="99"/>
      <c r="HB267" s="99"/>
      <c r="HC267" s="99"/>
      <c r="HD267" s="99"/>
      <c r="HE267" s="99"/>
      <c r="HF267" s="99"/>
      <c r="HG267" s="99"/>
      <c r="HH267" s="99"/>
      <c r="HI267" s="99"/>
      <c r="HJ267" s="99"/>
      <c r="HK267" s="99"/>
      <c r="HL267" s="99"/>
      <c r="HM267" s="99"/>
      <c r="HN267" s="99"/>
      <c r="HO267" s="99"/>
      <c r="HP267" s="99"/>
      <c r="HQ267" s="99"/>
      <c r="HR267" s="99">
        <f t="shared" si="1529"/>
        <v>109.70687596790913</v>
      </c>
      <c r="HS267" s="94"/>
      <c r="HT267" s="94"/>
      <c r="HU267" s="94"/>
      <c r="HV267" s="94"/>
      <c r="HW267" s="94"/>
      <c r="HX267" s="94"/>
      <c r="HY267" s="94"/>
      <c r="HZ267" s="94"/>
      <c r="IA267" s="94"/>
      <c r="IB267" s="94"/>
      <c r="IC267" s="94"/>
      <c r="ID267" s="94"/>
      <c r="IE267" s="94"/>
      <c r="IF267" s="94"/>
      <c r="IG267" s="94"/>
      <c r="IH267" s="94"/>
      <c r="II267" s="94"/>
      <c r="IJ267" s="94"/>
      <c r="IK267" s="94"/>
      <c r="IL267" s="94"/>
      <c r="IM267" s="94"/>
      <c r="IN267" s="94"/>
      <c r="IO267" s="94"/>
      <c r="IP267" s="94"/>
      <c r="IQ267" s="94"/>
      <c r="IR267" s="94"/>
      <c r="IS267" s="94"/>
      <c r="IT267" s="94"/>
      <c r="IU267" s="94"/>
      <c r="IV267" s="94"/>
      <c r="IW267" s="94"/>
      <c r="IX267" s="94"/>
      <c r="IY267" s="94"/>
      <c r="IZ267" s="94"/>
      <c r="JA267" s="94"/>
      <c r="JB267" s="94"/>
      <c r="JC267" s="94"/>
      <c r="JD267" s="94"/>
      <c r="JE267" s="94"/>
      <c r="JF267" s="94"/>
      <c r="JG267" s="94"/>
      <c r="JH267" s="94"/>
      <c r="JI267" s="94"/>
      <c r="JJ267" s="94"/>
      <c r="JK267" s="94"/>
      <c r="JL267" s="94"/>
      <c r="JM267" s="94"/>
      <c r="JN267" s="94"/>
      <c r="JO267" s="94"/>
      <c r="JP267" s="94"/>
      <c r="JQ267" s="94"/>
      <c r="JR267" s="94"/>
      <c r="JS267" s="94"/>
      <c r="JT267" s="94"/>
      <c r="JU267" s="94"/>
      <c r="JV267" s="94"/>
      <c r="JW267" s="94"/>
      <c r="JX267" s="94"/>
      <c r="JY267" s="94"/>
      <c r="JZ267" s="94"/>
      <c r="KA267" s="94"/>
      <c r="KF267" s="96" t="s">
        <v>82</v>
      </c>
      <c r="KH267" s="100">
        <f>MIN(KI263:KZ263)</f>
        <v>1.1284144619935907</v>
      </c>
      <c r="KI267" s="100">
        <f>$C$267</f>
        <v>109.70687596790913</v>
      </c>
      <c r="KJ267" s="100">
        <f t="shared" si="1530"/>
        <v>109.70687596790913</v>
      </c>
      <c r="KK267" s="100">
        <f t="shared" si="1530"/>
        <v>109.70687596790913</v>
      </c>
      <c r="KL267" s="100">
        <f t="shared" si="1530"/>
        <v>109.70687596790913</v>
      </c>
      <c r="KM267" s="100">
        <f t="shared" si="1530"/>
        <v>109.70687596790913</v>
      </c>
      <c r="KN267" s="100">
        <f t="shared" si="1530"/>
        <v>109.70687596790913</v>
      </c>
      <c r="KO267" s="100">
        <f t="shared" si="1530"/>
        <v>109.70687596790913</v>
      </c>
      <c r="KP267" s="100">
        <f t="shared" si="1530"/>
        <v>109.70687596790913</v>
      </c>
      <c r="KQ267" s="100">
        <f t="shared" si="1530"/>
        <v>109.70687596790913</v>
      </c>
      <c r="KR267" s="100">
        <f t="shared" si="1530"/>
        <v>109.70687596790913</v>
      </c>
      <c r="KS267" s="100">
        <f t="shared" si="1530"/>
        <v>109.70687596790913</v>
      </c>
      <c r="KT267" s="100">
        <f t="shared" si="1530"/>
        <v>109.70687596790913</v>
      </c>
      <c r="KU267" s="100">
        <f t="shared" si="1530"/>
        <v>109.70687596790913</v>
      </c>
      <c r="KV267" s="100">
        <f t="shared" si="1530"/>
        <v>109.70687596790913</v>
      </c>
      <c r="KW267" s="100">
        <f t="shared" si="1530"/>
        <v>109.70687596790913</v>
      </c>
      <c r="KX267" s="100">
        <f t="shared" si="1530"/>
        <v>109.70687596790913</v>
      </c>
      <c r="KY267" s="100">
        <f t="shared" si="1530"/>
        <v>109.70687596790913</v>
      </c>
      <c r="KZ267" s="100">
        <f t="shared" si="1530"/>
        <v>109.70687596790913</v>
      </c>
      <c r="LA267" s="100">
        <f t="shared" si="1530"/>
        <v>109.70687596790913</v>
      </c>
      <c r="LB267" s="100">
        <f t="shared" si="1530"/>
        <v>109.70687596790913</v>
      </c>
      <c r="LC267" s="100">
        <f t="shared" si="1530"/>
        <v>109.70687596790913</v>
      </c>
      <c r="LD267" s="100">
        <f t="shared" si="1530"/>
        <v>109.70687596790913</v>
      </c>
      <c r="LE267" s="100">
        <f t="shared" si="1530"/>
        <v>109.70687596790913</v>
      </c>
      <c r="LF267" s="100">
        <f t="shared" si="1530"/>
        <v>109.70687596790913</v>
      </c>
      <c r="LG267" s="100">
        <f t="shared" si="1530"/>
        <v>109.70687596790913</v>
      </c>
      <c r="LH267" s="100">
        <f t="shared" si="1530"/>
        <v>109.70687596790913</v>
      </c>
      <c r="LI267" s="100">
        <f t="shared" si="1530"/>
        <v>109.70687596790913</v>
      </c>
      <c r="LJ267" s="100">
        <f t="shared" si="1530"/>
        <v>109.70687596790913</v>
      </c>
      <c r="LK267" s="100">
        <f t="shared" si="1530"/>
        <v>109.70687596790913</v>
      </c>
      <c r="LL267" s="100">
        <f t="shared" si="1530"/>
        <v>109.70687596790913</v>
      </c>
      <c r="LM267" s="100">
        <f t="shared" si="1530"/>
        <v>109.70687596790913</v>
      </c>
      <c r="LN267" s="100">
        <f t="shared" si="1530"/>
        <v>109.70687596790913</v>
      </c>
      <c r="LO267" s="100">
        <f t="shared" si="1530"/>
        <v>109.70687596790913</v>
      </c>
      <c r="LP267" s="100">
        <f t="shared" si="1530"/>
        <v>109.70687596790913</v>
      </c>
      <c r="LQ267" s="100">
        <f t="shared" si="1530"/>
        <v>109.70687596790913</v>
      </c>
      <c r="LR267" s="100">
        <f t="shared" si="1530"/>
        <v>109.70687596790913</v>
      </c>
      <c r="LS267" s="100">
        <f t="shared" si="1530"/>
        <v>109.70687596790913</v>
      </c>
      <c r="LT267" s="100">
        <f t="shared" si="1530"/>
        <v>109.70687596790913</v>
      </c>
      <c r="LU267" s="100">
        <f t="shared" si="1530"/>
        <v>109.70687596790913</v>
      </c>
      <c r="LV267" s="100">
        <f t="shared" si="1530"/>
        <v>109.70687596790913</v>
      </c>
      <c r="LW267" s="100">
        <f t="shared" si="1530"/>
        <v>109.70687596790913</v>
      </c>
      <c r="LX267" s="100">
        <f t="shared" si="1530"/>
        <v>109.70687596790913</v>
      </c>
      <c r="LY267" s="100">
        <f t="shared" si="1530"/>
        <v>109.70687596790913</v>
      </c>
      <c r="LZ267" s="100">
        <f t="shared" si="1530"/>
        <v>109.70687596790913</v>
      </c>
      <c r="MA267" s="100">
        <f t="shared" si="1530"/>
        <v>109.70687596790913</v>
      </c>
      <c r="MB267" s="100">
        <f t="shared" si="1530"/>
        <v>109.70687596790913</v>
      </c>
      <c r="MC267" s="100">
        <f t="shared" si="1530"/>
        <v>109.70687596790913</v>
      </c>
      <c r="MD267" s="100">
        <f t="shared" si="1530"/>
        <v>109.70687596790913</v>
      </c>
      <c r="ME267" s="100">
        <f t="shared" si="1530"/>
        <v>109.70687596790913</v>
      </c>
      <c r="MF267" s="100">
        <f t="shared" si="1530"/>
        <v>109.70687596790913</v>
      </c>
      <c r="MG267" s="100">
        <f t="shared" si="1530"/>
        <v>109.70687596790913</v>
      </c>
      <c r="MH267" s="100">
        <f t="shared" si="1530"/>
        <v>109.70687596790913</v>
      </c>
      <c r="MI267" s="100">
        <f t="shared" si="1530"/>
        <v>109.70687596790913</v>
      </c>
      <c r="MJ267" s="100">
        <f t="shared" si="1530"/>
        <v>109.70687596790913</v>
      </c>
      <c r="MK267" s="100"/>
      <c r="ML267" s="100"/>
      <c r="MM267" s="100"/>
      <c r="MN267" s="100"/>
      <c r="MO267" s="100"/>
      <c r="MP267" s="100"/>
      <c r="MQ267" s="100"/>
      <c r="MR267" s="100"/>
      <c r="MS267" s="100"/>
      <c r="MT267" s="100"/>
      <c r="MU267" s="100"/>
      <c r="MV267" s="100"/>
      <c r="MW267" s="100"/>
      <c r="MX267" s="100"/>
      <c r="MY267" s="100"/>
      <c r="MZ267" s="100"/>
      <c r="NA267" s="100"/>
      <c r="NB267" s="100">
        <f t="shared" si="1530"/>
        <v>109.70687596790913</v>
      </c>
    </row>
    <row r="268" spans="1:381" x14ac:dyDescent="0.2">
      <c r="A268" s="92" t="s">
        <v>82</v>
      </c>
      <c r="B268" s="92"/>
      <c r="C268" s="98">
        <f>MAX(D265:AM265)</f>
        <v>111.9806291212204</v>
      </c>
      <c r="D268" s="98">
        <f t="shared" si="1533"/>
        <v>109.70687596790913</v>
      </c>
      <c r="E268" s="98">
        <f t="shared" si="1533"/>
        <v>109.70687596790913</v>
      </c>
      <c r="F268" s="98">
        <f t="shared" si="1533"/>
        <v>109.70687596790913</v>
      </c>
      <c r="G268" s="98">
        <f t="shared" si="1533"/>
        <v>109.70687596790913</v>
      </c>
      <c r="H268" s="98">
        <f t="shared" si="1533"/>
        <v>109.70687596790913</v>
      </c>
      <c r="I268" s="98">
        <f t="shared" si="1533"/>
        <v>109.70687596790913</v>
      </c>
      <c r="J268" s="98">
        <f t="shared" si="1533"/>
        <v>109.70687596790913</v>
      </c>
      <c r="K268" s="98">
        <f t="shared" si="1533"/>
        <v>109.70687596790913</v>
      </c>
      <c r="L268" s="98">
        <f t="shared" si="1533"/>
        <v>109.70687596790913</v>
      </c>
      <c r="M268" s="98">
        <f t="shared" si="1533"/>
        <v>109.70687596790913</v>
      </c>
      <c r="N268" s="98">
        <f t="shared" si="1534"/>
        <v>109.70687596790913</v>
      </c>
      <c r="O268" s="98">
        <f t="shared" si="1534"/>
        <v>109.70687596790913</v>
      </c>
      <c r="P268" s="98">
        <f t="shared" si="1534"/>
        <v>109.70687596790913</v>
      </c>
      <c r="Q268" s="98">
        <f t="shared" si="1534"/>
        <v>109.70687596790913</v>
      </c>
      <c r="R268" s="98">
        <f t="shared" si="1534"/>
        <v>109.70687596790913</v>
      </c>
      <c r="S268" s="98">
        <f t="shared" si="1534"/>
        <v>109.70687596790913</v>
      </c>
      <c r="T268" s="98">
        <f t="shared" si="1534"/>
        <v>109.70687596790913</v>
      </c>
      <c r="U268" s="98">
        <f t="shared" si="1534"/>
        <v>109.70687596790913</v>
      </c>
      <c r="V268" s="98">
        <f t="shared" si="1534"/>
        <v>109.70687596790913</v>
      </c>
      <c r="W268" s="98">
        <f t="shared" si="1534"/>
        <v>109.70687596790913</v>
      </c>
      <c r="X268" s="98">
        <f t="shared" si="1535"/>
        <v>109.70687596790913</v>
      </c>
      <c r="Y268" s="98">
        <f t="shared" si="1535"/>
        <v>109.70687596790913</v>
      </c>
      <c r="Z268" s="98">
        <f t="shared" si="1535"/>
        <v>109.70687596790913</v>
      </c>
      <c r="AA268" s="98">
        <f t="shared" si="1535"/>
        <v>109.70687596790913</v>
      </c>
      <c r="AB268" s="98">
        <f t="shared" si="1535"/>
        <v>109.70687596790913</v>
      </c>
      <c r="AC268" s="98">
        <f t="shared" si="1535"/>
        <v>109.70687596790913</v>
      </c>
      <c r="AD268" s="98">
        <f t="shared" si="1535"/>
        <v>109.70687596790913</v>
      </c>
      <c r="AE268" s="98">
        <f t="shared" si="1535"/>
        <v>109.70687596790913</v>
      </c>
      <c r="AF268" s="98">
        <f t="shared" si="1535"/>
        <v>109.70687596790913</v>
      </c>
      <c r="AG268" s="98">
        <f t="shared" si="1535"/>
        <v>109.70687596790913</v>
      </c>
      <c r="AH268" s="98">
        <f t="shared" si="1536"/>
        <v>109.70687596790913</v>
      </c>
      <c r="AI268" s="98">
        <f t="shared" si="1536"/>
        <v>109.70687596790913</v>
      </c>
      <c r="AJ268" s="98">
        <f t="shared" si="1536"/>
        <v>109.70687596790913</v>
      </c>
      <c r="AK268" s="98">
        <f t="shared" si="1536"/>
        <v>109.70687596790913</v>
      </c>
      <c r="AL268" s="98">
        <f t="shared" si="1536"/>
        <v>109.70687596790913</v>
      </c>
      <c r="AM268" s="98">
        <f t="shared" si="1536"/>
        <v>109.70687596790913</v>
      </c>
      <c r="AN268" s="98">
        <f t="shared" si="1536"/>
        <v>109.70687596790913</v>
      </c>
      <c r="AO268" s="98">
        <f t="shared" si="1536"/>
        <v>109.70687596790913</v>
      </c>
      <c r="AP268" s="98">
        <f t="shared" si="1536"/>
        <v>109.70687596790913</v>
      </c>
      <c r="AQ268" s="98">
        <f t="shared" si="1536"/>
        <v>109.70687596790913</v>
      </c>
      <c r="AR268" s="98">
        <f t="shared" si="1537"/>
        <v>109.70687596790913</v>
      </c>
      <c r="AS268" s="98">
        <f t="shared" si="1537"/>
        <v>109.70687596790913</v>
      </c>
      <c r="AT268" s="98">
        <f t="shared" si="1537"/>
        <v>109.70687596790913</v>
      </c>
      <c r="AU268" s="98">
        <f t="shared" si="1537"/>
        <v>109.70687596790913</v>
      </c>
      <c r="AV268" s="98">
        <f t="shared" si="1537"/>
        <v>109.70687596790913</v>
      </c>
      <c r="AW268" s="98">
        <f t="shared" si="1537"/>
        <v>109.70687596790913</v>
      </c>
      <c r="AX268" s="98">
        <f t="shared" si="1537"/>
        <v>109.70687596790913</v>
      </c>
      <c r="AY268" s="98">
        <f t="shared" si="1537"/>
        <v>109.70687596790913</v>
      </c>
      <c r="AZ268" s="98">
        <f t="shared" si="1537"/>
        <v>109.70687596790913</v>
      </c>
      <c r="BA268" s="98">
        <f t="shared" si="1537"/>
        <v>109.70687596790913</v>
      </c>
      <c r="BB268" s="98">
        <f t="shared" si="1537"/>
        <v>109.70687596790913</v>
      </c>
      <c r="BC268" s="98">
        <f t="shared" si="1537"/>
        <v>109.70687596790913</v>
      </c>
      <c r="BD268" s="98">
        <f t="shared" si="1537"/>
        <v>109.70687596790913</v>
      </c>
      <c r="BE268" s="98">
        <f t="shared" si="1537"/>
        <v>109.70687596790913</v>
      </c>
      <c r="BF268" s="98"/>
      <c r="BG268" s="98"/>
      <c r="BH268" s="98"/>
      <c r="BI268" s="112"/>
      <c r="BJ268" s="112"/>
      <c r="BK268" s="112"/>
      <c r="BL268" s="112"/>
      <c r="BM268" s="112"/>
      <c r="BN268" s="112"/>
      <c r="BO268" s="112"/>
      <c r="BP268" s="112"/>
      <c r="BQ268" s="112"/>
      <c r="BR268" s="112"/>
      <c r="BS268" s="112"/>
      <c r="EU268" s="94" t="s">
        <v>22</v>
      </c>
      <c r="EV268" s="94">
        <f>Display!AM5</f>
        <v>1000</v>
      </c>
      <c r="EW268" s="94"/>
      <c r="EX268" s="94">
        <f>340/EV268</f>
        <v>0.34</v>
      </c>
      <c r="EY268" s="94">
        <f>(EY7/EX268)-INT(EY7/EX268)</f>
        <v>0.97944841780837066</v>
      </c>
      <c r="EZ268" s="94"/>
      <c r="FA268" s="94"/>
      <c r="FB268" s="94"/>
      <c r="FC268" s="94"/>
      <c r="FD268" s="94"/>
      <c r="FE268" s="94"/>
      <c r="FF268" s="94"/>
      <c r="FG268" s="94"/>
      <c r="FH268" s="94"/>
      <c r="FI268" s="94"/>
      <c r="FJ268" s="94"/>
      <c r="FK268" s="94"/>
      <c r="FL268" s="94"/>
      <c r="FM268" s="94"/>
      <c r="FN268" s="94"/>
      <c r="FO268" s="94"/>
      <c r="FP268" s="94"/>
      <c r="FQ268" s="94"/>
      <c r="FR268" s="94"/>
      <c r="FS268" s="94"/>
      <c r="FT268" s="94"/>
      <c r="FU268" s="94"/>
      <c r="FV268" s="94"/>
      <c r="FW268" s="94"/>
      <c r="FX268" s="94"/>
      <c r="FY268" s="94"/>
      <c r="FZ268" s="94"/>
      <c r="GA268" s="94"/>
      <c r="GB268" s="94"/>
      <c r="GC268" s="94"/>
      <c r="GD268" s="94"/>
      <c r="GE268" s="94"/>
      <c r="GF268" s="94"/>
      <c r="GG268" s="94"/>
      <c r="GH268" s="94"/>
      <c r="GI268" s="94"/>
      <c r="GJ268" s="94"/>
      <c r="GK268" s="94"/>
      <c r="GL268" s="94"/>
      <c r="GM268" s="94"/>
      <c r="GN268" s="94"/>
      <c r="GO268" s="94"/>
      <c r="GP268" s="94"/>
      <c r="GQ268" s="94"/>
      <c r="GR268" s="94"/>
      <c r="GS268" s="94"/>
      <c r="GT268" s="94"/>
      <c r="GU268" s="94"/>
      <c r="GV268" s="94"/>
      <c r="GW268" s="94"/>
      <c r="GX268" s="94"/>
      <c r="GY268" s="94"/>
      <c r="GZ268" s="94"/>
      <c r="HA268" s="94"/>
      <c r="HB268" s="94"/>
      <c r="HC268" s="94"/>
      <c r="HD268" s="94"/>
      <c r="HE268" s="94"/>
      <c r="HF268" s="94"/>
      <c r="HG268" s="94"/>
      <c r="HH268" s="94"/>
      <c r="HI268" s="94"/>
      <c r="HJ268" s="94"/>
      <c r="HK268" s="94"/>
      <c r="HL268" s="94"/>
      <c r="HM268" s="94"/>
      <c r="HN268" s="94"/>
      <c r="HO268" s="94"/>
      <c r="HP268" s="94"/>
      <c r="HQ268" s="94"/>
      <c r="HR268" s="94"/>
      <c r="HS268" s="94"/>
      <c r="HT268" s="94"/>
      <c r="HU268" s="94"/>
      <c r="HV268" s="94"/>
      <c r="HW268" s="94"/>
      <c r="HX268" s="94"/>
      <c r="HY268" s="94"/>
      <c r="HZ268" s="94"/>
      <c r="IA268" s="94"/>
      <c r="IB268" s="94"/>
      <c r="IC268" s="94"/>
      <c r="ID268" s="94"/>
      <c r="IE268" s="94"/>
      <c r="IF268" s="94"/>
      <c r="IG268" s="94"/>
      <c r="IH268" s="94"/>
      <c r="II268" s="94"/>
      <c r="IJ268" s="94"/>
      <c r="IK268" s="94"/>
      <c r="IL268" s="94"/>
      <c r="IM268" s="94"/>
      <c r="IN268" s="94"/>
      <c r="IO268" s="94"/>
      <c r="IP268" s="94"/>
      <c r="IQ268" s="94"/>
      <c r="IR268" s="94"/>
      <c r="IS268" s="94"/>
      <c r="IT268" s="94"/>
      <c r="IU268" s="94"/>
      <c r="IV268" s="94"/>
      <c r="IW268" s="94"/>
      <c r="IX268" s="94"/>
      <c r="IY268" s="94"/>
      <c r="IZ268" s="94"/>
      <c r="JA268" s="94"/>
      <c r="JB268" s="94"/>
      <c r="JC268" s="94"/>
      <c r="JD268" s="94"/>
      <c r="JE268" s="94"/>
      <c r="JF268" s="94"/>
      <c r="JG268" s="94"/>
      <c r="JH268" s="94"/>
      <c r="JI268" s="94"/>
      <c r="JJ268" s="94"/>
      <c r="JK268" s="94"/>
      <c r="JL268" s="94"/>
      <c r="JM268" s="94"/>
      <c r="JN268" s="94"/>
      <c r="JO268" s="94"/>
      <c r="JP268" s="94"/>
      <c r="JQ268" s="94"/>
      <c r="JR268" s="94"/>
      <c r="JS268" s="94"/>
      <c r="JT268" s="94"/>
      <c r="JU268" s="94"/>
      <c r="JV268" s="94"/>
      <c r="JW268" s="94"/>
      <c r="JX268" s="94"/>
      <c r="JY268" s="94"/>
      <c r="JZ268" s="94"/>
      <c r="KA268" s="94"/>
      <c r="KF268" s="96" t="s">
        <v>22</v>
      </c>
      <c r="KG268" s="96">
        <f>Display!AM6</f>
        <v>2000</v>
      </c>
      <c r="KH268" s="96">
        <f>340/KG268</f>
        <v>0.17</v>
      </c>
      <c r="KI268" s="96">
        <f>(KI7/KH268)-INT(KI7/KH268)</f>
        <v>0.95889683561674133</v>
      </c>
    </row>
    <row r="269" spans="1:381" x14ac:dyDescent="0.2">
      <c r="A269" s="61" t="s">
        <v>22</v>
      </c>
      <c r="B269" s="61">
        <f>Display!AM4</f>
        <v>500</v>
      </c>
      <c r="C269" s="98">
        <f>MIN(D265:AM265)</f>
        <v>105.3354220230853</v>
      </c>
      <c r="D269" s="98">
        <f t="shared" si="1533"/>
        <v>109.70687596790913</v>
      </c>
      <c r="E269" s="98">
        <f t="shared" si="1533"/>
        <v>109.70687596790913</v>
      </c>
      <c r="F269" s="98">
        <f t="shared" si="1533"/>
        <v>109.70687596790913</v>
      </c>
      <c r="G269" s="98">
        <f t="shared" si="1533"/>
        <v>109.70687596790913</v>
      </c>
      <c r="H269" s="98">
        <f t="shared" si="1533"/>
        <v>109.70687596790913</v>
      </c>
      <c r="I269" s="98">
        <f t="shared" si="1533"/>
        <v>109.70687596790913</v>
      </c>
      <c r="J269" s="98">
        <f t="shared" si="1533"/>
        <v>109.70687596790913</v>
      </c>
      <c r="K269" s="98">
        <f t="shared" si="1533"/>
        <v>109.70687596790913</v>
      </c>
      <c r="L269" s="98">
        <f t="shared" si="1533"/>
        <v>109.70687596790913</v>
      </c>
      <c r="M269" s="98">
        <f t="shared" si="1533"/>
        <v>109.70687596790913</v>
      </c>
      <c r="N269" s="98">
        <f t="shared" si="1534"/>
        <v>109.70687596790913</v>
      </c>
      <c r="O269" s="98">
        <f t="shared" si="1534"/>
        <v>109.70687596790913</v>
      </c>
      <c r="P269" s="98">
        <f t="shared" si="1534"/>
        <v>109.70687596790913</v>
      </c>
      <c r="Q269" s="98">
        <f t="shared" si="1534"/>
        <v>109.70687596790913</v>
      </c>
      <c r="R269" s="98">
        <f t="shared" si="1534"/>
        <v>109.70687596790913</v>
      </c>
      <c r="S269" s="98">
        <f t="shared" si="1534"/>
        <v>109.70687596790913</v>
      </c>
      <c r="T269" s="98">
        <f t="shared" si="1534"/>
        <v>109.70687596790913</v>
      </c>
      <c r="U269" s="98">
        <f t="shared" si="1534"/>
        <v>109.70687596790913</v>
      </c>
      <c r="V269" s="98">
        <f t="shared" si="1534"/>
        <v>109.70687596790913</v>
      </c>
      <c r="W269" s="98">
        <f t="shared" si="1534"/>
        <v>109.70687596790913</v>
      </c>
      <c r="X269" s="98">
        <f t="shared" si="1535"/>
        <v>109.70687596790913</v>
      </c>
      <c r="Y269" s="98">
        <f t="shared" si="1535"/>
        <v>109.70687596790913</v>
      </c>
      <c r="Z269" s="98">
        <f t="shared" si="1535"/>
        <v>109.70687596790913</v>
      </c>
      <c r="AA269" s="98">
        <f t="shared" si="1535"/>
        <v>109.70687596790913</v>
      </c>
      <c r="AB269" s="98">
        <f t="shared" si="1535"/>
        <v>109.70687596790913</v>
      </c>
      <c r="AC269" s="98">
        <f t="shared" si="1535"/>
        <v>109.70687596790913</v>
      </c>
      <c r="AD269" s="98">
        <f t="shared" si="1535"/>
        <v>109.70687596790913</v>
      </c>
      <c r="AE269" s="98">
        <f t="shared" si="1535"/>
        <v>109.70687596790913</v>
      </c>
      <c r="AF269" s="98">
        <f t="shared" si="1535"/>
        <v>109.70687596790913</v>
      </c>
      <c r="AG269" s="98">
        <f t="shared" si="1535"/>
        <v>109.70687596790913</v>
      </c>
      <c r="AH269" s="98">
        <f t="shared" si="1536"/>
        <v>109.70687596790913</v>
      </c>
      <c r="AI269" s="98">
        <f t="shared" si="1536"/>
        <v>109.70687596790913</v>
      </c>
      <c r="AJ269" s="98">
        <f t="shared" si="1536"/>
        <v>109.70687596790913</v>
      </c>
      <c r="AK269" s="98">
        <f t="shared" si="1536"/>
        <v>109.70687596790913</v>
      </c>
      <c r="AL269" s="98">
        <f t="shared" si="1536"/>
        <v>109.70687596790913</v>
      </c>
      <c r="AM269" s="98">
        <f t="shared" si="1536"/>
        <v>109.70687596790913</v>
      </c>
      <c r="AN269" s="98">
        <f t="shared" si="1536"/>
        <v>109.70687596790913</v>
      </c>
      <c r="AO269" s="98">
        <f t="shared" si="1536"/>
        <v>109.70687596790913</v>
      </c>
      <c r="AP269" s="98">
        <f t="shared" si="1536"/>
        <v>109.70687596790913</v>
      </c>
      <c r="AQ269" s="98">
        <f t="shared" si="1536"/>
        <v>109.70687596790913</v>
      </c>
      <c r="AR269" s="98">
        <f t="shared" si="1537"/>
        <v>109.70687596790913</v>
      </c>
      <c r="AS269" s="98">
        <f t="shared" si="1537"/>
        <v>109.70687596790913</v>
      </c>
      <c r="AT269" s="98">
        <f t="shared" si="1537"/>
        <v>109.70687596790913</v>
      </c>
      <c r="AU269" s="98">
        <f t="shared" si="1537"/>
        <v>109.70687596790913</v>
      </c>
      <c r="AV269" s="98">
        <f t="shared" si="1537"/>
        <v>109.70687596790913</v>
      </c>
      <c r="AW269" s="98">
        <f t="shared" si="1537"/>
        <v>109.70687596790913</v>
      </c>
      <c r="AX269" s="98">
        <f t="shared" si="1537"/>
        <v>109.70687596790913</v>
      </c>
      <c r="AY269" s="98">
        <f t="shared" si="1537"/>
        <v>109.70687596790913</v>
      </c>
      <c r="AZ269" s="98">
        <f t="shared" si="1537"/>
        <v>109.70687596790913</v>
      </c>
      <c r="BA269" s="98">
        <f t="shared" si="1537"/>
        <v>109.70687596790913</v>
      </c>
      <c r="BB269" s="98">
        <f t="shared" si="1537"/>
        <v>109.70687596790913</v>
      </c>
      <c r="BC269" s="98">
        <f t="shared" si="1537"/>
        <v>109.70687596790913</v>
      </c>
      <c r="BD269" s="98">
        <f t="shared" si="1537"/>
        <v>109.70687596790913</v>
      </c>
      <c r="BE269" s="98">
        <f t="shared" si="1537"/>
        <v>109.70687596790913</v>
      </c>
      <c r="BF269" s="98"/>
      <c r="BG269" s="98"/>
      <c r="BH269" s="98"/>
      <c r="BI269" s="112"/>
      <c r="BJ269" s="112"/>
      <c r="BK269" s="112"/>
      <c r="BL269" s="112"/>
      <c r="BM269" s="112"/>
      <c r="BN269" s="112"/>
      <c r="BO269" s="112"/>
      <c r="BP269" s="112"/>
      <c r="BQ269" s="112"/>
      <c r="BR269" s="112"/>
      <c r="BS269" s="112"/>
      <c r="EU269" s="94" t="s">
        <v>22</v>
      </c>
      <c r="EV269" s="94">
        <v>2000</v>
      </c>
      <c r="EW269" s="94"/>
      <c r="EX269" s="94">
        <f>340/EV269</f>
        <v>0.17</v>
      </c>
      <c r="EY269" s="94"/>
      <c r="EZ269" s="94"/>
      <c r="FA269" s="94"/>
      <c r="FB269" s="94"/>
      <c r="FC269" s="94"/>
      <c r="FD269" s="94"/>
      <c r="FE269" s="94"/>
      <c r="FF269" s="94"/>
      <c r="FG269" s="94"/>
      <c r="FH269" s="94"/>
      <c r="FI269" s="94"/>
      <c r="FJ269" s="94"/>
      <c r="FK269" s="94"/>
      <c r="FL269" s="94"/>
      <c r="FM269" s="94"/>
      <c r="FN269" s="94"/>
      <c r="FO269" s="94"/>
      <c r="FP269" s="94"/>
      <c r="FQ269" s="94"/>
      <c r="FR269" s="94"/>
      <c r="FS269" s="94"/>
      <c r="FT269" s="94"/>
      <c r="FU269" s="94"/>
      <c r="FV269" s="94"/>
      <c r="FW269" s="94"/>
      <c r="FX269" s="94"/>
      <c r="FY269" s="94"/>
      <c r="FZ269" s="94"/>
      <c r="GA269" s="94"/>
      <c r="GB269" s="94"/>
      <c r="GC269" s="94"/>
      <c r="GD269" s="94"/>
      <c r="GE269" s="94"/>
      <c r="GF269" s="94"/>
      <c r="GG269" s="94"/>
      <c r="GH269" s="94"/>
      <c r="GI269" s="94"/>
      <c r="GJ269" s="94"/>
      <c r="GK269" s="94"/>
      <c r="GL269" s="94"/>
      <c r="GM269" s="94"/>
      <c r="GN269" s="94"/>
      <c r="GO269" s="94"/>
      <c r="GP269" s="94"/>
      <c r="GQ269" s="94"/>
      <c r="GR269" s="94"/>
      <c r="GS269" s="94"/>
      <c r="GT269" s="94"/>
      <c r="GU269" s="94"/>
      <c r="GV269" s="94"/>
      <c r="GW269" s="94"/>
      <c r="GX269" s="94"/>
      <c r="GY269" s="94"/>
      <c r="GZ269" s="94"/>
      <c r="HA269" s="94"/>
      <c r="HB269" s="94"/>
      <c r="HC269" s="94"/>
      <c r="HD269" s="94"/>
      <c r="HE269" s="94"/>
      <c r="HF269" s="94"/>
      <c r="HG269" s="94"/>
      <c r="HH269" s="94"/>
      <c r="HI269" s="94"/>
      <c r="HJ269" s="94"/>
      <c r="HK269" s="94"/>
      <c r="HL269" s="94"/>
      <c r="HM269" s="94"/>
      <c r="HN269" s="94"/>
      <c r="HO269" s="94"/>
      <c r="HP269" s="94"/>
      <c r="HQ269" s="94"/>
      <c r="HR269" s="94"/>
      <c r="HS269" s="94"/>
      <c r="HT269" s="94"/>
      <c r="HU269" s="94"/>
      <c r="HV269" s="94"/>
      <c r="HW269" s="94"/>
      <c r="HX269" s="94"/>
      <c r="HY269" s="94"/>
      <c r="HZ269" s="94"/>
      <c r="IA269" s="94"/>
      <c r="IB269" s="94"/>
      <c r="IC269" s="94"/>
      <c r="ID269" s="94"/>
      <c r="IE269" s="94"/>
      <c r="IF269" s="94"/>
      <c r="IG269" s="94"/>
      <c r="IH269" s="94"/>
      <c r="II269" s="94"/>
      <c r="IJ269" s="94"/>
      <c r="IK269" s="94"/>
      <c r="IL269" s="94"/>
      <c r="IM269" s="94"/>
      <c r="IN269" s="94"/>
      <c r="IO269" s="94"/>
      <c r="IP269" s="94"/>
      <c r="IQ269" s="94"/>
      <c r="IR269" s="94"/>
      <c r="IS269" s="94"/>
      <c r="IT269" s="94"/>
      <c r="IU269" s="94"/>
      <c r="IV269" s="94"/>
      <c r="IW269" s="94"/>
      <c r="IX269" s="94"/>
      <c r="IY269" s="94"/>
      <c r="IZ269" s="94"/>
      <c r="JA269" s="94"/>
      <c r="JB269" s="94"/>
      <c r="JC269" s="94"/>
      <c r="JD269" s="94"/>
      <c r="JE269" s="94"/>
      <c r="JF269" s="94"/>
      <c r="JG269" s="94"/>
      <c r="JH269" s="94"/>
      <c r="JI269" s="94"/>
      <c r="JJ269" s="94"/>
      <c r="JK269" s="94"/>
      <c r="JL269" s="94"/>
      <c r="JM269" s="94"/>
      <c r="JN269" s="94"/>
      <c r="JO269" s="94"/>
      <c r="JP269" s="94"/>
      <c r="JQ269" s="94"/>
      <c r="JR269" s="94"/>
      <c r="JS269" s="94"/>
      <c r="JT269" s="94"/>
      <c r="JU269" s="94"/>
      <c r="JV269" s="94"/>
      <c r="JW269" s="94"/>
      <c r="JX269" s="94"/>
      <c r="JY269" s="94"/>
      <c r="JZ269" s="94"/>
      <c r="KA269" s="94"/>
      <c r="KF269" s="96" t="s">
        <v>22</v>
      </c>
    </row>
    <row r="270" spans="1:381" x14ac:dyDescent="0.2">
      <c r="A270" s="61" t="s">
        <v>22</v>
      </c>
      <c r="B270" s="61">
        <v>2000</v>
      </c>
      <c r="C270" s="61">
        <f>340/B269</f>
        <v>0.68</v>
      </c>
      <c r="D270" s="112">
        <f>(D7/C270)-INT(D7/C270)</f>
        <v>0.98972420890418533</v>
      </c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12"/>
      <c r="AG270" s="112"/>
      <c r="AH270" s="112"/>
      <c r="AI270" s="112"/>
      <c r="AJ270" s="112"/>
      <c r="AK270" s="112"/>
      <c r="AL270" s="112"/>
      <c r="AM270" s="112"/>
      <c r="AN270" s="112"/>
      <c r="AO270" s="112"/>
      <c r="AP270" s="112"/>
      <c r="AQ270" s="112"/>
      <c r="AR270" s="112"/>
      <c r="AS270" s="112"/>
      <c r="AT270" s="112"/>
      <c r="AU270" s="112"/>
      <c r="AV270" s="112"/>
      <c r="AW270" s="112"/>
      <c r="AX270" s="112"/>
      <c r="AY270" s="112"/>
      <c r="AZ270" s="112"/>
      <c r="BA270" s="112"/>
      <c r="BB270" s="112"/>
      <c r="BC270" s="112"/>
      <c r="BD270" s="112"/>
      <c r="BE270" s="112"/>
      <c r="BF270" s="112"/>
      <c r="BG270" s="112"/>
      <c r="BH270" s="112"/>
      <c r="BI270" s="112"/>
      <c r="BJ270" s="112"/>
      <c r="BK270" s="112"/>
      <c r="BL270" s="112"/>
      <c r="BM270" s="112"/>
      <c r="BN270" s="112"/>
      <c r="BO270" s="112"/>
      <c r="BP270" s="112"/>
      <c r="BQ270" s="112"/>
      <c r="BR270" s="112"/>
      <c r="BS270" s="112"/>
      <c r="EU270" s="94"/>
      <c r="EV270" s="94"/>
      <c r="EW270" s="94"/>
      <c r="EX270" s="94"/>
      <c r="EY270" s="94">
        <f>2*PI()</f>
        <v>6.2831853071795862</v>
      </c>
      <c r="EZ270" s="94"/>
      <c r="FA270" s="94"/>
      <c r="FB270" s="94"/>
      <c r="FC270" s="94"/>
      <c r="FD270" s="94"/>
      <c r="FE270" s="94"/>
      <c r="FF270" s="94"/>
      <c r="FG270" s="94"/>
      <c r="FH270" s="94"/>
      <c r="FI270" s="94"/>
      <c r="FJ270" s="94"/>
      <c r="FK270" s="94"/>
      <c r="FL270" s="94"/>
      <c r="FM270" s="94"/>
      <c r="FN270" s="94"/>
      <c r="FO270" s="94"/>
      <c r="FP270" s="94"/>
      <c r="FQ270" s="94"/>
      <c r="FR270" s="94"/>
      <c r="FS270" s="94"/>
      <c r="FT270" s="94"/>
      <c r="FU270" s="94"/>
      <c r="FV270" s="94"/>
      <c r="FW270" s="94"/>
      <c r="FX270" s="94"/>
      <c r="FY270" s="94"/>
      <c r="FZ270" s="94"/>
      <c r="GA270" s="94"/>
      <c r="GB270" s="94"/>
      <c r="GC270" s="94"/>
      <c r="GD270" s="94"/>
      <c r="GE270" s="94"/>
      <c r="GF270" s="94"/>
      <c r="GG270" s="94"/>
      <c r="GH270" s="94"/>
      <c r="GI270" s="94"/>
      <c r="GJ270" s="94"/>
      <c r="GK270" s="94"/>
      <c r="GL270" s="94"/>
      <c r="GM270" s="94"/>
      <c r="GN270" s="94"/>
      <c r="GO270" s="94"/>
      <c r="GP270" s="94"/>
      <c r="GQ270" s="94"/>
      <c r="GR270" s="94"/>
      <c r="GS270" s="94"/>
      <c r="GT270" s="94"/>
      <c r="GU270" s="94"/>
      <c r="GV270" s="94"/>
      <c r="GW270" s="94"/>
      <c r="GX270" s="94"/>
      <c r="GY270" s="94"/>
      <c r="GZ270" s="94"/>
      <c r="HA270" s="94"/>
      <c r="HB270" s="94"/>
      <c r="HC270" s="94"/>
      <c r="HD270" s="94"/>
      <c r="HE270" s="94"/>
      <c r="HF270" s="94"/>
      <c r="HG270" s="94"/>
      <c r="HH270" s="94"/>
      <c r="HI270" s="94"/>
      <c r="HJ270" s="94"/>
      <c r="HK270" s="94"/>
      <c r="HL270" s="94"/>
      <c r="HM270" s="94"/>
      <c r="HN270" s="94"/>
      <c r="HO270" s="94"/>
      <c r="HP270" s="94"/>
      <c r="HQ270" s="94"/>
      <c r="HR270" s="94"/>
      <c r="HS270" s="94"/>
      <c r="HT270" s="94"/>
      <c r="HU270" s="94"/>
      <c r="HV270" s="94"/>
      <c r="HW270" s="94"/>
      <c r="HX270" s="94"/>
      <c r="HY270" s="94"/>
      <c r="HZ270" s="94"/>
      <c r="IA270" s="94"/>
      <c r="IB270" s="94"/>
      <c r="IC270" s="94"/>
      <c r="ID270" s="94"/>
      <c r="IE270" s="94"/>
      <c r="IF270" s="94"/>
      <c r="IG270" s="94"/>
      <c r="IH270" s="94"/>
      <c r="II270" s="94"/>
      <c r="IJ270" s="94"/>
      <c r="IK270" s="94"/>
      <c r="IL270" s="94"/>
      <c r="IM270" s="94"/>
      <c r="IN270" s="94"/>
      <c r="IO270" s="94"/>
      <c r="IP270" s="94"/>
      <c r="IQ270" s="94"/>
      <c r="IR270" s="94"/>
      <c r="IS270" s="94"/>
      <c r="IT270" s="94"/>
      <c r="IU270" s="94"/>
      <c r="IV270" s="94"/>
      <c r="IW270" s="94"/>
      <c r="IX270" s="94"/>
      <c r="IY270" s="94"/>
      <c r="IZ270" s="94"/>
      <c r="JA270" s="94"/>
      <c r="JB270" s="94"/>
      <c r="JC270" s="94"/>
      <c r="JD270" s="94"/>
      <c r="JE270" s="94"/>
      <c r="JF270" s="94"/>
      <c r="JG270" s="94"/>
      <c r="JH270" s="94"/>
      <c r="JI270" s="94"/>
      <c r="JJ270" s="94"/>
      <c r="JK270" s="94"/>
      <c r="JL270" s="94"/>
      <c r="JM270" s="94"/>
      <c r="JN270" s="94"/>
      <c r="JO270" s="94"/>
      <c r="JP270" s="94"/>
      <c r="JQ270" s="94"/>
      <c r="JR270" s="94"/>
      <c r="JS270" s="94"/>
      <c r="JT270" s="94"/>
      <c r="JU270" s="94"/>
      <c r="JV270" s="94"/>
      <c r="JW270" s="94"/>
      <c r="JX270" s="94"/>
      <c r="JY270" s="94"/>
      <c r="JZ270" s="94"/>
      <c r="KA270" s="94"/>
      <c r="KI270" s="96">
        <f>2*PI()</f>
        <v>6.2831853071795862</v>
      </c>
    </row>
    <row r="271" spans="1:381" x14ac:dyDescent="0.2">
      <c r="C271" s="61">
        <f>340/B270</f>
        <v>0.17</v>
      </c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12"/>
      <c r="AG271" s="112"/>
      <c r="AH271" s="112"/>
      <c r="AI271" s="112"/>
      <c r="AJ271" s="112"/>
      <c r="AK271" s="112"/>
      <c r="AL271" s="112"/>
      <c r="AM271" s="112"/>
      <c r="AN271" s="112"/>
      <c r="AO271" s="112"/>
      <c r="AP271" s="112"/>
      <c r="AQ271" s="112"/>
      <c r="AR271" s="112"/>
      <c r="AS271" s="112"/>
      <c r="AT271" s="112"/>
      <c r="AU271" s="112"/>
      <c r="AV271" s="112"/>
      <c r="AW271" s="112"/>
      <c r="AX271" s="112"/>
      <c r="AY271" s="112"/>
      <c r="AZ271" s="112"/>
      <c r="BA271" s="112"/>
      <c r="BB271" s="112"/>
      <c r="BC271" s="112"/>
      <c r="BD271" s="112"/>
      <c r="BE271" s="112"/>
      <c r="BF271" s="112"/>
      <c r="BG271" s="112"/>
      <c r="BH271" s="112"/>
      <c r="BI271" s="112"/>
      <c r="BJ271" s="112"/>
      <c r="BK271" s="112"/>
      <c r="BL271" s="112"/>
      <c r="BM271" s="112"/>
      <c r="BN271" s="112"/>
      <c r="BO271" s="112"/>
      <c r="BP271" s="112"/>
      <c r="BQ271" s="112"/>
      <c r="BR271" s="112"/>
      <c r="BS271" s="112"/>
      <c r="EY271" s="112"/>
      <c r="EZ271" s="112"/>
      <c r="FA271" s="112"/>
      <c r="FB271" s="112"/>
      <c r="FC271" s="112"/>
      <c r="FD271" s="112"/>
      <c r="FE271" s="112"/>
      <c r="FF271" s="112"/>
      <c r="FG271" s="112"/>
      <c r="FH271" s="112"/>
      <c r="FI271" s="112"/>
      <c r="FJ271" s="112"/>
      <c r="FK271" s="112"/>
      <c r="FL271" s="112"/>
      <c r="FM271" s="112"/>
      <c r="FN271" s="112"/>
      <c r="FO271" s="112"/>
      <c r="FP271" s="112"/>
      <c r="FQ271" s="112"/>
      <c r="FR271" s="112"/>
      <c r="FS271" s="112"/>
      <c r="FT271" s="112"/>
      <c r="FU271" s="112"/>
      <c r="FV271" s="112"/>
      <c r="FW271" s="112"/>
      <c r="FX271" s="112"/>
      <c r="FY271" s="112"/>
      <c r="FZ271" s="112"/>
      <c r="GA271" s="112"/>
      <c r="GB271" s="112"/>
      <c r="GC271" s="112"/>
      <c r="GD271" s="112"/>
      <c r="GE271" s="112"/>
      <c r="GF271" s="112"/>
      <c r="GG271" s="112"/>
      <c r="GH271" s="112"/>
      <c r="GI271" s="112"/>
      <c r="GJ271" s="112"/>
      <c r="GK271" s="112"/>
      <c r="GL271" s="112"/>
      <c r="GM271" s="112"/>
      <c r="GN271" s="112"/>
      <c r="GO271" s="112"/>
      <c r="GP271" s="112"/>
      <c r="GQ271" s="112"/>
      <c r="GR271" s="112"/>
      <c r="GS271" s="112"/>
      <c r="GT271" s="112"/>
      <c r="GU271" s="112"/>
      <c r="GV271" s="112"/>
      <c r="GW271" s="112"/>
      <c r="GX271" s="112"/>
      <c r="GY271" s="112"/>
      <c r="GZ271" s="112"/>
      <c r="HA271" s="112"/>
      <c r="HB271" s="112"/>
      <c r="HC271" s="112"/>
      <c r="HD271" s="112"/>
      <c r="HE271" s="112"/>
      <c r="HF271" s="112"/>
      <c r="HG271" s="112"/>
      <c r="HH271" s="112"/>
      <c r="HI271" s="112"/>
      <c r="HJ271" s="112"/>
      <c r="HK271" s="112"/>
      <c r="HL271" s="112"/>
      <c r="HM271" s="112"/>
      <c r="HN271" s="112"/>
      <c r="HO271" s="112"/>
      <c r="HP271" s="112"/>
      <c r="HQ271" s="112"/>
      <c r="HR271" s="112"/>
      <c r="KF271" s="96" t="s">
        <v>329</v>
      </c>
      <c r="KG271" s="96">
        <f>Display!AO6</f>
        <v>5</v>
      </c>
    </row>
    <row r="272" spans="1:381" x14ac:dyDescent="0.2">
      <c r="D272" s="112">
        <f>2*PI()</f>
        <v>6.2831853071795862</v>
      </c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12"/>
      <c r="AG272" s="112"/>
      <c r="AH272" s="112"/>
      <c r="AI272" s="112"/>
      <c r="AJ272" s="112"/>
      <c r="AK272" s="112"/>
      <c r="AL272" s="112"/>
      <c r="AM272" s="112"/>
      <c r="AN272" s="112"/>
      <c r="AO272" s="112"/>
      <c r="AP272" s="112"/>
      <c r="AQ272" s="112"/>
      <c r="AR272" s="112"/>
      <c r="AS272" s="112"/>
      <c r="AT272" s="112"/>
      <c r="AU272" s="112"/>
      <c r="AV272" s="112"/>
      <c r="AW272" s="112"/>
      <c r="AX272" s="112"/>
      <c r="AY272" s="112"/>
      <c r="AZ272" s="112"/>
      <c r="BA272" s="112"/>
      <c r="BB272" s="112"/>
      <c r="BC272" s="112"/>
      <c r="BD272" s="112"/>
      <c r="BE272" s="112"/>
      <c r="BF272" s="112"/>
      <c r="BG272" s="112"/>
      <c r="BH272" s="112"/>
      <c r="BI272" s="112"/>
      <c r="BJ272" s="112"/>
      <c r="BK272" s="112"/>
      <c r="BL272" s="112"/>
      <c r="BM272" s="112"/>
      <c r="BN272" s="112"/>
      <c r="BO272" s="112"/>
      <c r="BP272" s="112"/>
      <c r="BQ272" s="112"/>
      <c r="BR272" s="112"/>
      <c r="BS272" s="112"/>
      <c r="EY272" s="112"/>
      <c r="EZ272" s="112"/>
      <c r="FA272" s="112"/>
      <c r="FB272" s="112"/>
      <c r="FC272" s="112"/>
      <c r="FD272" s="112"/>
      <c r="FE272" s="112"/>
      <c r="FF272" s="112"/>
      <c r="FG272" s="112"/>
      <c r="FH272" s="112"/>
      <c r="FI272" s="112"/>
      <c r="FJ272" s="112"/>
      <c r="FK272" s="112"/>
      <c r="FL272" s="112"/>
      <c r="FM272" s="112"/>
      <c r="FN272" s="112"/>
      <c r="FO272" s="112"/>
      <c r="FP272" s="112"/>
      <c r="FQ272" s="112"/>
      <c r="FR272" s="112"/>
      <c r="FS272" s="112"/>
      <c r="FT272" s="112"/>
      <c r="FU272" s="112"/>
      <c r="FV272" s="112"/>
      <c r="FW272" s="112"/>
      <c r="FX272" s="112"/>
      <c r="FY272" s="112"/>
      <c r="FZ272" s="112"/>
      <c r="GA272" s="112"/>
      <c r="GB272" s="112"/>
      <c r="GC272" s="112"/>
      <c r="GD272" s="112"/>
      <c r="GE272" s="112"/>
      <c r="GF272" s="112"/>
      <c r="GG272" s="112"/>
      <c r="GH272" s="112"/>
      <c r="GI272" s="112"/>
      <c r="GJ272" s="112"/>
      <c r="GK272" s="112"/>
      <c r="GL272" s="112"/>
      <c r="GM272" s="112"/>
      <c r="GN272" s="112"/>
      <c r="GO272" s="112"/>
      <c r="GP272" s="112"/>
      <c r="GQ272" s="112"/>
      <c r="GR272" s="112"/>
      <c r="GS272" s="112"/>
      <c r="GT272" s="112"/>
      <c r="GU272" s="112"/>
      <c r="GV272" s="112"/>
      <c r="GW272" s="112"/>
      <c r="GX272" s="112"/>
      <c r="GY272" s="112"/>
      <c r="GZ272" s="112"/>
      <c r="HA272" s="112"/>
      <c r="HB272" s="112"/>
      <c r="HC272" s="112"/>
      <c r="HD272" s="112"/>
      <c r="HE272" s="112"/>
      <c r="HF272" s="112"/>
      <c r="HG272" s="112"/>
      <c r="HH272" s="112"/>
      <c r="HI272" s="112"/>
      <c r="HJ272" s="112"/>
      <c r="HK272" s="112"/>
      <c r="HL272" s="112"/>
      <c r="HM272" s="112"/>
      <c r="HN272" s="112"/>
      <c r="HO272" s="112"/>
      <c r="HP272" s="112"/>
      <c r="HQ272" s="112"/>
      <c r="HR272" s="112"/>
    </row>
    <row r="273" spans="1:348" x14ac:dyDescent="0.2"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12"/>
      <c r="AG273" s="112"/>
      <c r="AH273" s="112"/>
      <c r="AI273" s="112"/>
      <c r="AJ273" s="112"/>
      <c r="AK273" s="112"/>
      <c r="AL273" s="112"/>
      <c r="AM273" s="112"/>
      <c r="AN273" s="112" t="s">
        <v>394</v>
      </c>
      <c r="AO273" s="112"/>
      <c r="AP273" s="112"/>
      <c r="AQ273" s="112"/>
      <c r="AR273" s="112"/>
      <c r="AS273" s="112"/>
      <c r="AT273" s="112"/>
      <c r="AU273" s="112"/>
      <c r="AV273" s="112"/>
      <c r="AW273" s="112"/>
      <c r="AX273" s="112"/>
      <c r="AY273" s="112"/>
      <c r="AZ273" s="112"/>
      <c r="BA273" s="112"/>
      <c r="BB273" s="112"/>
      <c r="BC273" s="112"/>
      <c r="BD273" s="112"/>
      <c r="BE273" s="112"/>
      <c r="BF273" s="112"/>
      <c r="BG273" s="112"/>
      <c r="BH273" s="112"/>
      <c r="FM273" s="113" t="s">
        <v>396</v>
      </c>
      <c r="FN273" s="61">
        <v>5</v>
      </c>
      <c r="FO273" s="61">
        <v>4</v>
      </c>
      <c r="FP273" s="61">
        <v>2</v>
      </c>
      <c r="FQ273" s="61">
        <v>2</v>
      </c>
      <c r="FR273" s="61">
        <v>4</v>
      </c>
      <c r="FS273" s="61">
        <v>5</v>
      </c>
      <c r="GF273" s="61">
        <v>5</v>
      </c>
      <c r="GG273" s="61">
        <v>4</v>
      </c>
      <c r="GH273" s="61">
        <v>2</v>
      </c>
      <c r="GI273" s="61">
        <v>2</v>
      </c>
      <c r="GJ273" s="61">
        <v>4</v>
      </c>
      <c r="GK273" s="61">
        <v>5</v>
      </c>
      <c r="KW273" s="111"/>
      <c r="KX273" s="96">
        <v>5</v>
      </c>
      <c r="KY273" s="96">
        <v>4</v>
      </c>
      <c r="KZ273" s="96">
        <v>2</v>
      </c>
      <c r="LA273" s="96">
        <v>2</v>
      </c>
      <c r="LB273" s="96">
        <v>4</v>
      </c>
      <c r="LC273" s="96">
        <v>5</v>
      </c>
      <c r="LP273" s="96">
        <v>5</v>
      </c>
      <c r="LQ273" s="96">
        <v>4</v>
      </c>
      <c r="LR273" s="96">
        <v>3</v>
      </c>
      <c r="LS273" s="96">
        <v>3</v>
      </c>
      <c r="LT273" s="96">
        <v>4</v>
      </c>
      <c r="LU273" s="96">
        <v>5</v>
      </c>
    </row>
    <row r="274" spans="1:348" x14ac:dyDescent="0.2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 t="s">
        <v>401</v>
      </c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12"/>
      <c r="AG274" s="112"/>
      <c r="AH274" s="112"/>
      <c r="AI274" s="112"/>
      <c r="AJ274" s="112"/>
      <c r="AK274" s="112"/>
      <c r="AL274" s="112" t="s">
        <v>395</v>
      </c>
      <c r="AM274" s="112">
        <v>4</v>
      </c>
      <c r="AN274" s="112">
        <v>4</v>
      </c>
      <c r="AO274" s="112" t="s">
        <v>395</v>
      </c>
      <c r="AP274" s="112"/>
      <c r="AQ274" s="112"/>
      <c r="AR274" s="112"/>
      <c r="AS274" s="112"/>
      <c r="AT274" s="112"/>
      <c r="AU274" s="112"/>
      <c r="AV274" s="112"/>
      <c r="AW274" s="112"/>
      <c r="AX274" s="112"/>
      <c r="AY274" s="112"/>
      <c r="AZ274" s="112"/>
      <c r="BA274" s="112"/>
      <c r="BB274" s="112"/>
      <c r="BC274" s="112"/>
      <c r="BD274" s="112"/>
      <c r="BE274" s="112"/>
      <c r="BF274" s="112"/>
      <c r="BG274" s="112"/>
      <c r="BH274" s="112"/>
      <c r="FM274" s="113"/>
      <c r="KW274" s="111"/>
    </row>
    <row r="275" spans="1:348" x14ac:dyDescent="0.2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 t="s">
        <v>395</v>
      </c>
      <c r="U275" s="112">
        <v>4</v>
      </c>
      <c r="V275" s="112">
        <v>4</v>
      </c>
      <c r="W275" s="112" t="s">
        <v>395</v>
      </c>
      <c r="X275" s="112"/>
      <c r="Y275" s="112"/>
      <c r="Z275" s="112"/>
      <c r="AA275" s="112"/>
      <c r="AB275" s="112"/>
      <c r="AC275" s="112"/>
      <c r="AD275" s="112"/>
      <c r="AE275" s="112"/>
      <c r="AF275" s="112"/>
      <c r="AG275" s="112"/>
      <c r="AH275" s="112"/>
      <c r="AI275" s="112"/>
      <c r="AJ275" s="112"/>
      <c r="AK275" s="112"/>
      <c r="AL275" s="112"/>
      <c r="AM275" s="112"/>
      <c r="AN275" s="112"/>
      <c r="AO275" s="112"/>
      <c r="AP275" s="112"/>
      <c r="AQ275" s="112"/>
      <c r="AR275" s="112"/>
      <c r="AS275" s="112"/>
      <c r="AT275" s="112"/>
      <c r="AU275" s="112"/>
      <c r="AV275" s="112"/>
      <c r="AW275" s="112"/>
      <c r="AX275" s="112"/>
      <c r="AY275" s="112"/>
      <c r="AZ275" s="112"/>
      <c r="BA275" s="112"/>
      <c r="BB275" s="112"/>
      <c r="BC275" s="112"/>
      <c r="BD275" s="112"/>
      <c r="BE275" s="112"/>
      <c r="FM275" s="113"/>
      <c r="KW275" s="111"/>
    </row>
    <row r="276" spans="1:348" x14ac:dyDescent="0.2">
      <c r="A276" s="61" t="s">
        <v>348</v>
      </c>
      <c r="C276" s="96">
        <v>1</v>
      </c>
      <c r="D276" s="117">
        <f t="shared" ref="D276:D298" si="1538">(D230+E230+F230)/3</f>
        <v>99.527590406500167</v>
      </c>
      <c r="E276" s="117">
        <f t="shared" ref="E276:E298" si="1539">(D230+E230+F230+G230)/4</f>
        <v>99.370639899098023</v>
      </c>
      <c r="F276" s="117">
        <f t="shared" ref="F276:F298" si="1540">(D230+E230+F230+G230+H230)/5</f>
        <v>99.122589804739732</v>
      </c>
      <c r="G276" s="117">
        <f t="shared" ref="G276:G298" si="1541">(E230+F230+G230+H230+I230)/5</f>
        <v>98.713227117682166</v>
      </c>
      <c r="H276" s="117">
        <f t="shared" ref="H276:H298" si="1542">(F230+G230+H230+I230+J230)/5</f>
        <v>98.264314823703259</v>
      </c>
      <c r="I276" s="117">
        <f t="shared" ref="I276:I298" si="1543">(G230+H230+I230+J230+K230)/5</f>
        <v>97.820990667634902</v>
      </c>
      <c r="J276" s="117">
        <f t="shared" ref="J276:J298" si="1544">(H230+I230+J230+K230+L230)/5</f>
        <v>97.32098399337147</v>
      </c>
      <c r="K276" s="117">
        <f t="shared" ref="K276:K298" si="1545">(I230+J230+K230+L230+M230)/5</f>
        <v>96.861179930218512</v>
      </c>
      <c r="L276" s="117">
        <f t="shared" ref="L276:L298" si="1546">(J230+K230+L230+M230+N230)/5</f>
        <v>96.344704765647634</v>
      </c>
      <c r="M276" s="117">
        <f t="shared" ref="M276:M298" si="1547">(K230+L230+M230+N230+O230)/5</f>
        <v>95.862428020565034</v>
      </c>
      <c r="N276" s="117">
        <f t="shared" ref="N276:N298" si="1548">(L230+M230+N230+O230+P230)/5</f>
        <v>95.322299391212681</v>
      </c>
      <c r="O276" s="117">
        <f t="shared" ref="O276:O298" si="1549">(M230+N230+O230+P230+Q230)/5</f>
        <v>94.810687327444882</v>
      </c>
      <c r="P276" s="117">
        <f t="shared" ref="P276:P298" si="1550">(N230+O230+P230+Q230+R230)/5</f>
        <v>94.325097237806659</v>
      </c>
      <c r="Q276" s="117">
        <f t="shared" ref="Q276:Q298" si="1551">(O230+P230+Q230+R230+S230)/5</f>
        <v>93.863279925468277</v>
      </c>
      <c r="R276" s="117">
        <f t="shared" ref="R276:R298" si="1552">(P230+Q230+R230+S230+T230)/5</f>
        <v>93.423218857239661</v>
      </c>
      <c r="S276" s="117">
        <f t="shared" ref="S276:S298" si="1553">(Q230+R230+S230+T230+U230)/5</f>
        <v>93.003110697892765</v>
      </c>
      <c r="T276" s="117">
        <f t="shared" ref="T276:T305" si="1554">(R230+S230+T230+U230)/4</f>
        <v>92.79346470068208</v>
      </c>
      <c r="U276" s="117">
        <f t="shared" ref="U276:U305" si="1555">(S230+T230+U230+V230)/4</f>
        <v>92.492853131186521</v>
      </c>
      <c r="V276" s="117">
        <f t="shared" ref="V276:V305" si="1556">(U230+V230+W230+X230)/4</f>
        <v>91.839160066766198</v>
      </c>
      <c r="W276" s="117">
        <f t="shared" ref="W276:W305" si="1557">(V230+W230+X230+Y230)/4</f>
        <v>91.555802209811162</v>
      </c>
      <c r="X276" s="117">
        <f t="shared" ref="X276:X298" si="1558">(V230+W230+X230+Y230+Z230)/5</f>
        <v>91.40562447795439</v>
      </c>
      <c r="Y276" s="117">
        <f t="shared" ref="Y276:Y298" si="1559">(W230+X230+Y230+Z230+AA230)/5</f>
        <v>91.075367241110257</v>
      </c>
      <c r="Z276" s="117">
        <f t="shared" ref="Z276:Z298" si="1560">(X230+Y230+Z230+AA230+AB230)/5</f>
        <v>90.812319826095873</v>
      </c>
      <c r="AA276" s="117">
        <f t="shared" ref="AA276:AA298" si="1561">(Y230+Z230+AA230+AB230+AC230)/5</f>
        <v>90.556703617982819</v>
      </c>
      <c r="AB276" s="117">
        <f t="shared" ref="AB276:AB298" si="1562">(Z230+AA230+AB230+AC230+AD230)/5</f>
        <v>90.308127523560842</v>
      </c>
      <c r="AC276" s="117">
        <f t="shared" ref="AC276:AC298" si="1563">(AA230+AB230+AC230+AD230+AE230)/5</f>
        <v>90.066229025309909</v>
      </c>
      <c r="AD276" s="117">
        <f t="shared" ref="AD276:AD298" si="1564">(AB230+AC230+AD230+AE230+AF230)/5</f>
        <v>89.830671642462633</v>
      </c>
      <c r="AE276" s="117">
        <f t="shared" ref="AE276:AE298" si="1565">(AC230+AD230+AE230+AF230+AG230)/5</f>
        <v>89.601142640743461</v>
      </c>
      <c r="AF276" s="117">
        <f t="shared" ref="AF276:AF298" si="1566">(AD230+AE230+AF230+AG230+AH230)/5</f>
        <v>89.377350967278772</v>
      </c>
      <c r="AG276" s="117">
        <f t="shared" ref="AG276:AG298" si="1567">(AE230+AF230+AG230+AH230+AI230)/5</f>
        <v>89.159025388491813</v>
      </c>
      <c r="AH276" s="117">
        <f t="shared" ref="AH276:AH298" si="1568">(AF230+AG230+AH230+AI230+AJ230)/5</f>
        <v>88.945912810430016</v>
      </c>
      <c r="AI276" s="117">
        <f t="shared" ref="AI276:AI298" si="1569">(AG230+AH230+AI230+AJ230+AK230)/5</f>
        <v>88.737776762729965</v>
      </c>
      <c r="AJ276" s="117">
        <f t="shared" ref="AJ276:AJ298" si="1570">(AH230+AI230+AJ230+AK230+AL230)/5</f>
        <v>88.534396029184222</v>
      </c>
      <c r="AK276" s="117">
        <f t="shared" ref="AK276:AK298" si="1571">(AI230+AJ230+AK230+AL230+AM230)/5</f>
        <v>88.335563409567229</v>
      </c>
      <c r="AL276" s="117">
        <f t="shared" ref="AL276:AL305" si="1572">(AJ230+AK230+AL230+AM230)/4</f>
        <v>88.236196114083128</v>
      </c>
      <c r="AM276" s="117">
        <f t="shared" ref="AM276:AM305" si="1573">(AK230+AL230+AM230+AN230)/4</f>
        <v>88.094379143450695</v>
      </c>
      <c r="AN276" s="117">
        <f t="shared" ref="AN276:AN305" si="1574">(AM230+AN230+AO230+AP230)/4</f>
        <v>87.78075089505289</v>
      </c>
      <c r="AO276" s="117">
        <f t="shared" ref="AO276:AO305" si="1575">(AN230+AO230+AP230+AQ230)/4</f>
        <v>87.643535196194676</v>
      </c>
      <c r="AP276" s="117">
        <f t="shared" ref="AP276:AP298" si="1576">(AN230+AO230+AP230+AQ230+AR230)/5</f>
        <v>87.566990923484326</v>
      </c>
      <c r="AQ276" s="117">
        <f t="shared" ref="AQ276:AQ298" si="1577">(AO230+AP230+AQ230+AR230+AS230)/5</f>
        <v>87.399533030747406</v>
      </c>
      <c r="AR276" s="117">
        <f t="shared" ref="AR276:AR298" si="1578">(AP230+AQ230+AR230+AS230+AT230)/5</f>
        <v>87.262409210540824</v>
      </c>
      <c r="AS276" s="117">
        <f t="shared" ref="AS276:AS298" si="1579">(AQ230+AR230+AS230+AT230+AU230)/5</f>
        <v>87.126879596878553</v>
      </c>
      <c r="AT276" s="117">
        <f t="shared" ref="AT276:AT298" si="1580">(AR230+AS230+AT230+AU230+AV230)/5</f>
        <v>86.992927769077482</v>
      </c>
      <c r="AU276" s="117">
        <f t="shared" ref="AU276:AU298" si="1581">(AS230+AT230+AU230+AV230+AW230)/5</f>
        <v>86.860536051589023</v>
      </c>
      <c r="AV276" s="117">
        <f t="shared" ref="AV276:AV298" si="1582">(AT230+AU230+AV230+AW230+AX230)/5</f>
        <v>86.729685718891062</v>
      </c>
      <c r="AW276" s="117">
        <f t="shared" ref="AW276:AW298" si="1583">(AU230+AV230+AW230+AX230+AY230)/5</f>
        <v>86.600357176896665</v>
      </c>
      <c r="AX276" s="117">
        <f t="shared" ref="AX276:AX298" si="1584">(AV230+AW230+AX230+AY230+AZ230)/5</f>
        <v>86.472530123380793</v>
      </c>
      <c r="AY276" s="117">
        <f t="shared" ref="AY276:AY298" si="1585">(AW230+AX230+AY230+AZ230+BA230)/5</f>
        <v>86.346183689672387</v>
      </c>
      <c r="AZ276" s="117">
        <f t="shared" ref="AZ276:AZ298" si="1586">(AX230+AY230+AZ230+BA230+BB230)/5</f>
        <v>86.221296565628705</v>
      </c>
      <c r="BA276" s="117">
        <f t="shared" ref="BA276:BA298" si="1587">(AY230+AZ230+BA230+BB230+BC230)/5</f>
        <v>86.097847109699487</v>
      </c>
      <c r="BB276" s="117">
        <f t="shared" ref="BB276:BB298" si="1588">(AZ230+BA230+BB230+BC230+BD230)/5</f>
        <v>85.975813445700211</v>
      </c>
      <c r="BC276" s="117">
        <f t="shared" ref="BC276:BC298" si="1589">(BA230+BB230+BC230+BD230+BE230)/5</f>
        <v>85.855173547743163</v>
      </c>
      <c r="BD276" s="117">
        <f t="shared" ref="BD276:BD298" si="1590">(BB230+BC230+BD230+BE230)/4</f>
        <v>85.794859133610274</v>
      </c>
      <c r="BE276" s="117">
        <f t="shared" ref="BE276:BE298" si="1591">(BC230+BD230+BE230)/3</f>
        <v>85.735005636486264</v>
      </c>
      <c r="EU276" s="61" t="s">
        <v>348</v>
      </c>
      <c r="EX276" s="94">
        <v>1</v>
      </c>
      <c r="EY276" s="94">
        <f t="shared" ref="EY276:EY298" si="1592">(EY230+EZ230+FA230)/3</f>
        <v>95.799694509210795</v>
      </c>
      <c r="EZ276" s="94">
        <f t="shared" ref="EZ276:EZ298" si="1593">(EY230+EZ230+FA230+FB230)/4</f>
        <v>96.318955363894105</v>
      </c>
      <c r="FA276" s="94">
        <f t="shared" ref="FA276:FA298" si="1594">(EY230+EZ230+FA230+FB230+FC230)/5</f>
        <v>96.476632086787077</v>
      </c>
      <c r="FB276" s="94">
        <f t="shared" ref="FB276:FB298" si="1595">(EZ230+FA230+FB230+FC230+FD230)/5</f>
        <v>97.295601313377574</v>
      </c>
      <c r="FC276" s="94">
        <f t="shared" ref="FC276:FC298" si="1596">(FA230+FB230+FC230+FD230+FE230)/5</f>
        <v>97.131373664727619</v>
      </c>
      <c r="FD276" s="94">
        <f t="shared" ref="FD276:FD298" si="1597">(FB230+FC230+FD230+FE230+FF230)/5</f>
        <v>96.842303089216699</v>
      </c>
      <c r="FE276" s="94">
        <f t="shared" ref="FE276:FE298" si="1598">(FC230+FD230+FE230+FF230+FG230)/5</f>
        <v>96.363876542500094</v>
      </c>
      <c r="FF276" s="94">
        <f t="shared" ref="FF276:FF298" si="1599">(FD230+FE230+FF230+FG230+FH230)/5</f>
        <v>95.925652606893962</v>
      </c>
      <c r="FG276" s="94">
        <f t="shared" ref="FG276:FG298" si="1600">(FE230+FF230+FG230+FH230+FI230)/5</f>
        <v>95.419366198378597</v>
      </c>
      <c r="FH276" s="94">
        <f t="shared" ref="FH276:FH298" si="1601">(FF230+FG230+FH230+FI230+FJ230)/5</f>
        <v>95.041202592749613</v>
      </c>
      <c r="FI276" s="94">
        <f t="shared" ref="FI276:FI298" si="1602">(FG230+FH230+FI230+FJ230+FK230)/5</f>
        <v>94.594998346795336</v>
      </c>
      <c r="FJ276" s="94">
        <f t="shared" ref="FJ276:FJ298" si="1603">(FH230+FI230+FJ230+FK230+FL230)/5</f>
        <v>94.177310666425655</v>
      </c>
      <c r="FK276" s="94">
        <f t="shared" ref="FK276:FK298" si="1604">(FI230+FJ230+FK230+FL230+FM230)/5</f>
        <v>93.785644960185522</v>
      </c>
      <c r="FL276" s="94">
        <f t="shared" ref="FL276:FL298" si="1605">(FJ230+FK230+FL230+FM230+FN230)/5</f>
        <v>93.417752031245229</v>
      </c>
      <c r="FM276" s="94">
        <f t="shared" ref="FM276:FM298" si="1606">(FK230+FL230+FM230+FN230+FO230)/5</f>
        <v>92.977690963016613</v>
      </c>
      <c r="FN276" s="94">
        <f t="shared" ref="FN276:FN298" si="1607">(FL230+FM230+FN230+FO230+FP230)/5</f>
        <v>92.646688382514341</v>
      </c>
      <c r="FO276" s="94">
        <f t="shared" ref="FO276:FO305" si="1608">(FM230+FN230+FO230+FP230)/4</f>
        <v>92.459318780014797</v>
      </c>
      <c r="FP276" s="94">
        <f t="shared" ref="FP276:FP305" si="1609">(FN230+FO230+FP230+FQ230)/4</f>
        <v>92.270089184075005</v>
      </c>
      <c r="FQ276" s="94">
        <f t="shared" ref="FQ276:FQ305" si="1610">(FP230+FQ230+FR230+FS230)/4</f>
        <v>91.839160066766198</v>
      </c>
      <c r="FR276" s="94">
        <f t="shared" ref="FR276:FR305" si="1611">(FQ230+FR230+FS230+FT230)/4</f>
        <v>91.555802209811162</v>
      </c>
      <c r="FS276" s="94">
        <f t="shared" ref="FS276:FS298" si="1612">(FQ230+FR230+FS230+FT230+FU230)/5</f>
        <v>91.40562447795439</v>
      </c>
      <c r="FT276" s="94">
        <f t="shared" ref="FT276:FT298" si="1613">(FR230+FS230+FT230+FU230+FV230)/5</f>
        <v>91.075367241110257</v>
      </c>
      <c r="FU276" s="94">
        <f t="shared" ref="FU276:FU298" si="1614">(FS230+FT230+FU230+FV230+FW230)/5</f>
        <v>90.812319826095873</v>
      </c>
      <c r="FV276" s="94">
        <f t="shared" ref="FV276:FV298" si="1615">(FT230+FU230+FV230+FW230+FX230)/5</f>
        <v>90.556703617982819</v>
      </c>
      <c r="FW276" s="94">
        <f t="shared" ref="FW276:FW298" si="1616">(FU230+FV230+FW230+FX230+FY230)/5</f>
        <v>90.308127523560842</v>
      </c>
      <c r="FX276" s="94">
        <f t="shared" ref="FX276:FX298" si="1617">(FV230+FW230+FX230+FY230+FZ230)/5</f>
        <v>90.066229025309909</v>
      </c>
      <c r="FY276" s="94">
        <f t="shared" ref="FY276:FY298" si="1618">(FW230+FX230+FY230+FZ230+GA230)/5</f>
        <v>89.830671642462633</v>
      </c>
      <c r="FZ276" s="94">
        <f t="shared" ref="FZ276:FZ298" si="1619">(FX230+FY230+FZ230+GA230+GB230)/5</f>
        <v>89.601142640743461</v>
      </c>
      <c r="GA276" s="94">
        <f t="shared" ref="GA276:GA298" si="1620">(FY230+FZ230+GA230+GB230+GC230)/5</f>
        <v>89.377350967278772</v>
      </c>
      <c r="GB276" s="94">
        <f t="shared" ref="GB276:GB298" si="1621">(FZ230+GA230+GB230+GC230+GD230)/5</f>
        <v>89.159025388491813</v>
      </c>
      <c r="GC276" s="94">
        <f t="shared" ref="GC276:GC298" si="1622">(GA230+GB230+GC230+GD230+GE230)/5</f>
        <v>88.945912810430016</v>
      </c>
      <c r="GD276" s="94">
        <f t="shared" ref="GD276:GD298" si="1623">(GB230+GC230+GD230+GE230+GF230)/5</f>
        <v>88.737776762729965</v>
      </c>
      <c r="GE276" s="94">
        <f t="shared" ref="GE276:GE298" si="1624">(GC230+GD230+GE230+GF230+GG230)/5</f>
        <v>88.534396029184222</v>
      </c>
      <c r="GF276" s="94">
        <f t="shared" ref="GF276:GF298" si="1625">(GD230+GE230+GF230+GG230+GH230)/5</f>
        <v>88.335563409567229</v>
      </c>
      <c r="GG276" s="94">
        <f t="shared" ref="GG276:GG305" si="1626">(GE230+GF230+GG230+GH230)/4</f>
        <v>88.236196114083128</v>
      </c>
      <c r="GH276" s="94">
        <f t="shared" ref="GH276:GH305" si="1627">(GF230+GG230+GH230+GI230)/4</f>
        <v>88.094379143450695</v>
      </c>
      <c r="GI276" s="94">
        <f t="shared" ref="GI276:GI305" si="1628">(GH230+GI230+GJ230+GK230)/4</f>
        <v>87.78075089505289</v>
      </c>
      <c r="GJ276" s="94">
        <f t="shared" ref="GJ276:GJ305" si="1629">(GI230+GJ230+GK230+GL230)/4</f>
        <v>87.643535196194676</v>
      </c>
      <c r="GK276" s="94">
        <f t="shared" ref="GK276:GK298" si="1630">(GI230+GJ230+GK230+GL230+GM230)/5</f>
        <v>87.566990923484326</v>
      </c>
      <c r="GL276" s="94">
        <f t="shared" ref="GL276:GL298" si="1631">(GJ230+GK230+GL230+GM230+GN230)/5</f>
        <v>87.399533030747406</v>
      </c>
      <c r="GM276" s="94">
        <f t="shared" ref="GM276:GM298" si="1632">(GK230+GL230+GM230+GN230+GO230)/5</f>
        <v>87.262409210540824</v>
      </c>
      <c r="GN276" s="94">
        <f t="shared" ref="GN276:GN298" si="1633">(GL230+GM230+GN230+GO230+GP230)/5</f>
        <v>87.126879596878553</v>
      </c>
      <c r="GO276" s="94">
        <f t="shared" ref="GO276:GO298" si="1634">(GM230+GN230+GO230+GP230+GQ230)/5</f>
        <v>86.992927769077482</v>
      </c>
      <c r="GP276" s="94">
        <f t="shared" ref="GP276:GP298" si="1635">(GN230+GO230+GP230+GQ230+GR230)/5</f>
        <v>86.860536051589023</v>
      </c>
      <c r="GQ276" s="94">
        <f t="shared" ref="GQ276:GQ298" si="1636">(GO230+GP230+GQ230+GR230+GS230)/5</f>
        <v>86.729685718891062</v>
      </c>
      <c r="GR276" s="94">
        <f t="shared" ref="GR276:GR298" si="1637">(GP230+GQ230+GR230+GS230+GT230)/5</f>
        <v>86.600357176896665</v>
      </c>
      <c r="GS276" s="94">
        <f t="shared" ref="GS276:GS298" si="1638">(GQ230+GR230+GS230+GT230+GU230)/5</f>
        <v>86.472530123380793</v>
      </c>
      <c r="GT276" s="94">
        <f t="shared" ref="GT276:GT298" si="1639">(GR230+GS230+GT230+GU230+GV230)/5</f>
        <v>86.346183689672387</v>
      </c>
      <c r="GU276" s="94">
        <f t="shared" ref="GU276:GU298" si="1640">(GS230+GT230+GU230+GV230+GW230)/5</f>
        <v>86.221296565628705</v>
      </c>
      <c r="GV276" s="94">
        <f t="shared" ref="GV276:GV298" si="1641">(GT230+GU230+GV230+GW230+GX230)/5</f>
        <v>86.097847109699487</v>
      </c>
      <c r="GW276" s="94">
        <f t="shared" ref="GW276:GW298" si="1642">(GU230+GV230+GW230+GX230+GY230)/5</f>
        <v>85.975813445700211</v>
      </c>
      <c r="GX276" s="94">
        <f t="shared" ref="GX276:GX298" si="1643">(GV230+GW230+GX230+GY230+GZ230)/5</f>
        <v>85.855173547743163</v>
      </c>
      <c r="GY276" s="94">
        <f t="shared" ref="GY276:GY298" si="1644">(GW230+GX230+GY230+GZ230)/4</f>
        <v>85.794859133610274</v>
      </c>
      <c r="GZ276" s="94">
        <f t="shared" ref="GZ276:GZ298" si="1645">(GX230+GY230+GZ230)/3</f>
        <v>85.735005636486264</v>
      </c>
      <c r="KH276" s="96">
        <v>1</v>
      </c>
      <c r="KI276" s="96">
        <f t="shared" ref="KI276:KI298" si="1646">(KI230+KJ230+KK230)/3</f>
        <v>91.222752340748528</v>
      </c>
      <c r="KJ276" s="96">
        <f t="shared" ref="KJ276:KJ298" si="1647">(KI230+KJ230+KK230+KL230)/4</f>
        <v>92.225127030952592</v>
      </c>
      <c r="KK276" s="96">
        <f t="shared" ref="KK276:KK298" si="1648">(KI230+KJ230+KK230+KL230+KM230)/5</f>
        <v>92.669972825550872</v>
      </c>
      <c r="KL276" s="96">
        <f t="shared" ref="KL276:KL298" si="1649">(KJ230+KK230+KL230+KM230+KN230)/5</f>
        <v>93.840986868134479</v>
      </c>
      <c r="KM276" s="96">
        <f t="shared" ref="KM276:KM298" si="1650">(KK230+KL230+KM230+KN230+KO230)/5</f>
        <v>94.530204608238932</v>
      </c>
      <c r="KN276" s="96">
        <f t="shared" ref="KN276:KN298" si="1651">(KL230+KM230+KN230+KO230+KP230)/5</f>
        <v>94.790310006353593</v>
      </c>
      <c r="KO276" s="96">
        <f t="shared" ref="KO276:KO298" si="1652">(KM230+KN230+KO230+KP230+KQ230)/5</f>
        <v>94.592990524656017</v>
      </c>
      <c r="KP276" s="96">
        <f t="shared" ref="KP276:KP298" si="1653">(KN230+KO230+KP230+KQ230+KR230)/5</f>
        <v>94.435652762517634</v>
      </c>
      <c r="KQ276" s="96">
        <f t="shared" ref="KQ276:KQ298" si="1654">(KO230+KP230+KQ230+KR230+KS230)/5</f>
        <v>94.047605368440585</v>
      </c>
      <c r="KR276" s="96">
        <f t="shared" ref="KR276:KR298" si="1655">(KP230+KQ230+KR230+KS230+KT230)/5</f>
        <v>93.798930374649473</v>
      </c>
      <c r="KS276" s="96">
        <f t="shared" ref="KS276:KS298" si="1656">(KQ230+KR230+KS230+KT230+KU230)/5</f>
        <v>93.349425476705932</v>
      </c>
      <c r="KT276" s="96">
        <f t="shared" ref="KT276:KT298" si="1657">(KR230+KS230+KT230+KU230+KV230)/5</f>
        <v>92.928341451162652</v>
      </c>
      <c r="KU276" s="96">
        <f t="shared" ref="KU276:KU298" si="1658">(KS230+KT230+KU230+KV230+KW230)/5</f>
        <v>92.533199500919778</v>
      </c>
      <c r="KV276" s="96">
        <f t="shared" ref="KV276:KV298" si="1659">(KT230+KU230+KV230+KW230+KX230)/5</f>
        <v>92.161762981359146</v>
      </c>
      <c r="KW276" s="96">
        <f t="shared" ref="KW276:KW298" si="1660">(KU230+KV230+KW230+KX230+KY230)/5</f>
        <v>91.70670969285942</v>
      </c>
      <c r="KX276" s="96">
        <f t="shared" ref="KX276:KX298" si="1661">(KV230+KW230+KX230+KY230+KZ230)/5</f>
        <v>91.553884544994233</v>
      </c>
      <c r="KY276" s="96">
        <f t="shared" ref="KY276:KY305" si="1662">(KW230+KX230+KY230+KZ230)/4</f>
        <v>91.407297289902644</v>
      </c>
      <c r="KZ276" s="96">
        <f t="shared" ref="KZ276:KZ305" si="1663">(KX230+KY230+KZ230+LA230)/4</f>
        <v>91.448275667124264</v>
      </c>
      <c r="LA276" s="96">
        <f t="shared" ref="LA276:LA305" si="1664">(KZ230+LA230+LB230+LC230)/4</f>
        <v>91.473825897044122</v>
      </c>
      <c r="LB276" s="96">
        <f t="shared" ref="LB276:LB305" si="1665">(LA230+LB230+LC230+LD230)/4</f>
        <v>91.178268071425691</v>
      </c>
      <c r="LC276" s="96">
        <f t="shared" ref="LC276:LC298" si="1666">(LA230+LB230+LC230+LD230+LE230)/5</f>
        <v>91.021367822873088</v>
      </c>
      <c r="LD276" s="96">
        <f t="shared" ref="LD276:LD298" si="1667">(LB230+LC230+LD230+LE230+LF230)/5</f>
        <v>90.676449440620061</v>
      </c>
      <c r="LE276" s="96">
        <f t="shared" ref="LE276:LE298" si="1668">(LC230+LD230+LE230+LF230+LG230)/5</f>
        <v>90.401158045565239</v>
      </c>
      <c r="LF276" s="96">
        <f t="shared" ref="LF276:LF298" si="1669">(LD230+LE230+LF230+LG230+LH230)/5</f>
        <v>90.133282670702201</v>
      </c>
      <c r="LG276" s="96">
        <f t="shared" ref="LG276:LG298" si="1670">(LE230+LF230+LG230+LH230+LI230)/5</f>
        <v>89.872433512923593</v>
      </c>
      <c r="LH276" s="96">
        <f t="shared" ref="LH276:LH298" si="1671">(LF230+LG230+LH230+LI230+LJ230)/5</f>
        <v>89.618249203774056</v>
      </c>
      <c r="LI276" s="96">
        <f t="shared" ref="LI276:LI298" si="1672">(LG230+LH230+LI230+LJ230+LK230)/5</f>
        <v>89.370394289134396</v>
      </c>
      <c r="LJ276" s="96">
        <f t="shared" ref="LJ276:LJ298" si="1673">(LH230+LI230+LJ230+LK230+LL230)/5</f>
        <v>89.128556954729135</v>
      </c>
      <c r="LK276" s="96">
        <f t="shared" ref="LK276:LK298" si="1674">(LI230+LJ230+LK230+LL230+LM230)/5</f>
        <v>88.892446974445591</v>
      </c>
      <c r="LL276" s="96">
        <f t="shared" ref="LL276:LL298" si="1675">(LJ230+LK230+LL230+LM230+LN230)/5</f>
        <v>88.661793859677275</v>
      </c>
      <c r="LM276" s="96">
        <f t="shared" ref="LM276:LM298" si="1676">(LK230+LL230+LM230+LN230+LO230)/5</f>
        <v>88.43634518946331</v>
      </c>
      <c r="LN276" s="96">
        <f t="shared" ref="LN276:LN298" si="1677">(LL230+LM230+LN230+LO230+LP230)/5</f>
        <v>88.215865102894284</v>
      </c>
      <c r="LO276" s="96">
        <f t="shared" ref="LO276:LO298" si="1678">(LM230+LN230+LO230+LP230+LQ230)/5</f>
        <v>88.000132936965798</v>
      </c>
      <c r="LP276" s="96">
        <f t="shared" ref="LP276:LP298" si="1679">(LN230+LO230+LP230+LQ230+LR230)/5</f>
        <v>87.788941994715714</v>
      </c>
      <c r="LQ276" s="96">
        <f t="shared" ref="LQ276:LQ305" si="1680">(LO230+LP230+LQ230+LR230)/4</f>
        <v>87.683395421965741</v>
      </c>
      <c r="LR276" s="96">
        <f t="shared" ref="LR276:LR305" si="1681">(LP230+LQ230+LR230+LS230)/4</f>
        <v>87.532564351258131</v>
      </c>
      <c r="LS276" s="96">
        <f t="shared" ref="LS276:LS305" si="1682">(LR230+LS230+LT230+LU230)/4</f>
        <v>87.198246303109812</v>
      </c>
      <c r="LT276" s="96">
        <f t="shared" ref="LT276:LT305" si="1683">(LS230+LT230+LU230+LV230)/4</f>
        <v>87.05171337970549</v>
      </c>
      <c r="LU276" s="96">
        <f t="shared" ref="LU276:LU298" si="1684">(LS230+LT230+LU230+LV230+LW230)/5</f>
        <v>86.96987273814247</v>
      </c>
      <c r="LV276" s="96">
        <f t="shared" ref="LV276:LV298" si="1685">(LT230+LU230+LV230+LW230+LX230)/5</f>
        <v>86.790872217835911</v>
      </c>
      <c r="LW276" s="96">
        <f t="shared" ref="LW276:LW298" si="1686">(LU230+LV230+LW230+LX230+LY230)/5</f>
        <v>86.644066844572507</v>
      </c>
      <c r="LX276" s="96">
        <f t="shared" ref="LX276:LX298" si="1687">(LV230+LW230+LX230+LY230+LZ230)/5</f>
        <v>86.498816886831264</v>
      </c>
      <c r="LY276" s="96">
        <f t="shared" ref="LY276:LY298" si="1688">(LW230+LX230+LY230+LZ230+MA230)/5</f>
        <v>86.355107699978021</v>
      </c>
      <c r="LZ276" s="96">
        <f t="shared" ref="LZ276:LZ298" si="1689">(LX230+LY230+LZ230+MA230+MB230)/5</f>
        <v>86.212923283901105</v>
      </c>
      <c r="MA276" s="96">
        <f t="shared" ref="MA276:MA298" si="1690">(LY230+LZ230+MA230+MB230+MC230)/5</f>
        <v>86.072246494451946</v>
      </c>
      <c r="MB276" s="96">
        <f t="shared" ref="MB276:MB298" si="1691">(LZ230+MA230+MB230+MC230+MD230)/5</f>
        <v>85.933059230941424</v>
      </c>
      <c r="MC276" s="96">
        <f t="shared" ref="MC276:MC298" si="1692">(MA230+MB230+MC230+MD230+ME230)/5</f>
        <v>85.795342602225872</v>
      </c>
      <c r="MD276" s="96">
        <f t="shared" ref="MD276:MD298" si="1693">(MB230+MC230+MD230+ME230+MF230)/5</f>
        <v>85.659077073661138</v>
      </c>
      <c r="ME276" s="96">
        <f t="shared" ref="ME276:ME298" si="1694">(MC230+MD230+ME230+MF230+MG230)/5</f>
        <v>85.52424259696943</v>
      </c>
      <c r="MF276" s="96">
        <f t="shared" ref="MF276:MF298" si="1695">(MD230+ME230+MF230+MG230+MH230)/5</f>
        <v>85.390818724854256</v>
      </c>
      <c r="MG276" s="96">
        <f t="shared" ref="MG276:MG298" si="1696">(ME230+MF230+MG230+MH230+MI230)/5</f>
        <v>85.258784712006744</v>
      </c>
      <c r="MH276" s="96">
        <f t="shared" ref="MH276:MH298" si="1697">(MF230+MG230+MH230+MI230+MJ230)/5</f>
        <v>85.128119603975932</v>
      </c>
      <c r="MI276" s="96">
        <f t="shared" ref="MI276:MI298" si="1698">(MG230+MH230+MI230+MJ230)/4</f>
        <v>85.062792328794032</v>
      </c>
      <c r="MJ276" s="96">
        <f t="shared" ref="MJ276:MJ298" si="1699">(MH230+MI230+MJ230)/3</f>
        <v>84.997917869042922</v>
      </c>
    </row>
    <row r="277" spans="1:348" x14ac:dyDescent="0.2">
      <c r="C277" s="96">
        <v>2</v>
      </c>
      <c r="D277" s="117">
        <f t="shared" si="1538"/>
        <v>104.52734428909066</v>
      </c>
      <c r="E277" s="117">
        <f t="shared" si="1539"/>
        <v>104.47284513764893</v>
      </c>
      <c r="F277" s="117">
        <f t="shared" si="1540"/>
        <v>104.30661946086227</v>
      </c>
      <c r="G277" s="117">
        <f t="shared" si="1541"/>
        <v>104.0931481889633</v>
      </c>
      <c r="H277" s="117">
        <f t="shared" si="1542"/>
        <v>103.75336175767841</v>
      </c>
      <c r="I277" s="117">
        <f t="shared" si="1543"/>
        <v>103.39542279710949</v>
      </c>
      <c r="J277" s="117">
        <f t="shared" si="1544"/>
        <v>102.9628790598917</v>
      </c>
      <c r="K277" s="117">
        <f t="shared" si="1545"/>
        <v>102.55698082966505</v>
      </c>
      <c r="L277" s="117">
        <f t="shared" si="1546"/>
        <v>102.08407892982646</v>
      </c>
      <c r="M277" s="117">
        <f t="shared" si="1547"/>
        <v>101.63742080165014</v>
      </c>
      <c r="N277" s="117">
        <f t="shared" si="1548"/>
        <v>101.12671885330965</v>
      </c>
      <c r="O277" s="117">
        <f t="shared" si="1549"/>
        <v>100.63965947977506</v>
      </c>
      <c r="P277" s="117">
        <f t="shared" si="1550"/>
        <v>100.17474354522055</v>
      </c>
      <c r="Q277" s="117">
        <f t="shared" si="1551"/>
        <v>99.730481822855083</v>
      </c>
      <c r="R277" s="117">
        <f t="shared" si="1552"/>
        <v>99.305444220306029</v>
      </c>
      <c r="S277" s="117">
        <f t="shared" si="1553"/>
        <v>98.898284679565975</v>
      </c>
      <c r="T277" s="117">
        <f t="shared" si="1554"/>
        <v>98.69502281706707</v>
      </c>
      <c r="U277" s="117">
        <f t="shared" si="1555"/>
        <v>98.402699122941272</v>
      </c>
      <c r="V277" s="117">
        <f t="shared" si="1556"/>
        <v>97.765216118917067</v>
      </c>
      <c r="W277" s="117">
        <f t="shared" si="1557"/>
        <v>97.488352743558124</v>
      </c>
      <c r="X277" s="117">
        <f t="shared" si="1558"/>
        <v>97.341347429214466</v>
      </c>
      <c r="Y277" s="117">
        <f t="shared" si="1559"/>
        <v>97.018218986907868</v>
      </c>
      <c r="Z277" s="117">
        <f t="shared" si="1560"/>
        <v>96.760285082261362</v>
      </c>
      <c r="AA277" s="117">
        <f t="shared" si="1561"/>
        <v>96.509328736216148</v>
      </c>
      <c r="AB277" s="117">
        <f t="shared" si="1562"/>
        <v>96.265009583689334</v>
      </c>
      <c r="AC277" s="117">
        <f t="shared" si="1563"/>
        <v>96.027009050417661</v>
      </c>
      <c r="AD277" s="117">
        <f t="shared" si="1564"/>
        <v>95.795028860539418</v>
      </c>
      <c r="AE277" s="117">
        <f t="shared" si="1565"/>
        <v>95.568789611506617</v>
      </c>
      <c r="AF277" s="117">
        <f t="shared" si="1566"/>
        <v>95.348029427440707</v>
      </c>
      <c r="AG277" s="117">
        <f t="shared" si="1567"/>
        <v>95.132502696194834</v>
      </c>
      <c r="AH277" s="117">
        <f t="shared" si="1568"/>
        <v>94.921978891440489</v>
      </c>
      <c r="AI277" s="117">
        <f t="shared" si="1569"/>
        <v>94.716241478492549</v>
      </c>
      <c r="AJ277" s="117">
        <f t="shared" si="1570"/>
        <v>94.51508690091751</v>
      </c>
      <c r="AK277" s="117">
        <f t="shared" si="1571"/>
        <v>94.31832364395818</v>
      </c>
      <c r="AL277" s="117">
        <f t="shared" si="1572"/>
        <v>94.21998749669585</v>
      </c>
      <c r="AM277" s="117">
        <f t="shared" si="1573"/>
        <v>94.081680291057395</v>
      </c>
      <c r="AN277" s="117">
        <f t="shared" si="1574"/>
        <v>93.778416727017941</v>
      </c>
      <c r="AO277" s="117">
        <f t="shared" si="1575"/>
        <v>93.646830105357026</v>
      </c>
      <c r="AP277" s="117">
        <f t="shared" si="1576"/>
        <v>93.571946624248255</v>
      </c>
      <c r="AQ277" s="117">
        <f t="shared" si="1577"/>
        <v>93.408254965155919</v>
      </c>
      <c r="AR277" s="117">
        <f t="shared" si="1578"/>
        <v>93.273643942325151</v>
      </c>
      <c r="AS277" s="117">
        <f t="shared" si="1579"/>
        <v>93.14026100872556</v>
      </c>
      <c r="AT277" s="117">
        <f t="shared" si="1580"/>
        <v>93.008118908259078</v>
      </c>
      <c r="AU277" s="117">
        <f t="shared" si="1581"/>
        <v>92.877226838965584</v>
      </c>
      <c r="AV277" s="117">
        <f t="shared" si="1582"/>
        <v>92.74759084123454</v>
      </c>
      <c r="AW277" s="117">
        <f t="shared" si="1583"/>
        <v>92.619214148217978</v>
      </c>
      <c r="AX277" s="117">
        <f t="shared" si="1584"/>
        <v>92.492097501896097</v>
      </c>
      <c r="AY277" s="117">
        <f t="shared" si="1585"/>
        <v>92.366239437973675</v>
      </c>
      <c r="AZ277" s="117">
        <f t="shared" si="1586"/>
        <v>92.241636542522514</v>
      </c>
      <c r="BA277" s="117">
        <f t="shared" si="1587"/>
        <v>92.118283683038328</v>
      </c>
      <c r="BB277" s="117">
        <f t="shared" si="1588"/>
        <v>91.996174216346716</v>
      </c>
      <c r="BC277" s="117">
        <f t="shared" si="1589"/>
        <v>91.875300175577081</v>
      </c>
      <c r="BD277" s="117">
        <f t="shared" si="1590"/>
        <v>91.814865408832233</v>
      </c>
      <c r="BE277" s="117">
        <f t="shared" si="1591"/>
        <v>91.754841253079675</v>
      </c>
      <c r="EX277" s="94">
        <v>2</v>
      </c>
      <c r="EY277" s="94">
        <f t="shared" si="1592"/>
        <v>96.840490003771336</v>
      </c>
      <c r="EZ277" s="94">
        <f t="shared" si="1593"/>
        <v>97.923038374676011</v>
      </c>
      <c r="FA277" s="94">
        <f t="shared" si="1594"/>
        <v>98.516326369334053</v>
      </c>
      <c r="FB277" s="94">
        <f t="shared" si="1595"/>
        <v>100.41973866183147</v>
      </c>
      <c r="FC277" s="94">
        <f t="shared" si="1596"/>
        <v>100.79451317402598</v>
      </c>
      <c r="FD277" s="94">
        <f t="shared" si="1597"/>
        <v>100.91176966303682</v>
      </c>
      <c r="FE277" s="94">
        <f t="shared" si="1598"/>
        <v>100.74577177246553</v>
      </c>
      <c r="FF277" s="94">
        <f t="shared" si="1599"/>
        <v>100.55216021629265</v>
      </c>
      <c r="FG277" s="94">
        <f t="shared" si="1600"/>
        <v>100.28833300321905</v>
      </c>
      <c r="FH277" s="94">
        <f t="shared" si="1601"/>
        <v>100.06736739814673</v>
      </c>
      <c r="FI277" s="94">
        <f t="shared" si="1602"/>
        <v>99.749779247367101</v>
      </c>
      <c r="FJ277" s="94">
        <f t="shared" si="1603"/>
        <v>99.438565883784875</v>
      </c>
      <c r="FK277" s="94">
        <f t="shared" si="1604"/>
        <v>99.135980116782619</v>
      </c>
      <c r="FL277" s="94">
        <f t="shared" si="1605"/>
        <v>98.795532884845016</v>
      </c>
      <c r="FM277" s="94">
        <f t="shared" si="1606"/>
        <v>98.419572084870239</v>
      </c>
      <c r="FN277" s="94">
        <f t="shared" si="1607"/>
        <v>98.143607956599524</v>
      </c>
      <c r="FO277" s="94">
        <f t="shared" si="1608"/>
        <v>97.983353141593795</v>
      </c>
      <c r="FP277" s="94">
        <f t="shared" si="1609"/>
        <v>97.829209475644461</v>
      </c>
      <c r="FQ277" s="94">
        <f t="shared" si="1610"/>
        <v>97.46656144379395</v>
      </c>
      <c r="FR277" s="94">
        <f t="shared" si="1611"/>
        <v>97.21046291264841</v>
      </c>
      <c r="FS277" s="94">
        <f t="shared" si="1612"/>
        <v>97.0735779162939</v>
      </c>
      <c r="FT277" s="94">
        <f t="shared" si="1613"/>
        <v>96.77320784550767</v>
      </c>
      <c r="FU277" s="94">
        <f t="shared" si="1614"/>
        <v>96.531551095197983</v>
      </c>
      <c r="FV277" s="94">
        <f t="shared" si="1615"/>
        <v>96.295404791720529</v>
      </c>
      <c r="FW277" s="94">
        <f t="shared" si="1616"/>
        <v>96.064596056594581</v>
      </c>
      <c r="FX277" s="94">
        <f t="shared" si="1617"/>
        <v>95.838950824946707</v>
      </c>
      <c r="FY277" s="94">
        <f t="shared" si="1618"/>
        <v>95.6182960059366</v>
      </c>
      <c r="FZ277" s="94">
        <f t="shared" si="1619"/>
        <v>95.402461054713299</v>
      </c>
      <c r="GA277" s="94">
        <f t="shared" si="1620"/>
        <v>95.191279097461262</v>
      </c>
      <c r="GB277" s="94">
        <f t="shared" si="1621"/>
        <v>94.984587716913467</v>
      </c>
      <c r="GC277" s="94">
        <f t="shared" si="1622"/>
        <v>94.782229480074506</v>
      </c>
      <c r="GD277" s="94">
        <f t="shared" si="1623"/>
        <v>94.584052270580315</v>
      </c>
      <c r="GE277" s="94">
        <f t="shared" si="1624"/>
        <v>94.389909473493418</v>
      </c>
      <c r="GF277" s="94">
        <f t="shared" si="1625"/>
        <v>94.199660049213023</v>
      </c>
      <c r="GG277" s="94">
        <f t="shared" si="1626"/>
        <v>94.104569470180735</v>
      </c>
      <c r="GH277" s="94">
        <f t="shared" si="1627"/>
        <v>93.977188576506336</v>
      </c>
      <c r="GI277" s="94">
        <f t="shared" si="1628"/>
        <v>93.706111862552063</v>
      </c>
      <c r="GJ277" s="94">
        <f t="shared" si="1629"/>
        <v>93.59198846302543</v>
      </c>
      <c r="GK277" s="94">
        <f t="shared" si="1630"/>
        <v>93.522277209502249</v>
      </c>
      <c r="GL277" s="94">
        <f t="shared" si="1631"/>
        <v>93.37031159727627</v>
      </c>
      <c r="GM277" s="94">
        <f t="shared" si="1632"/>
        <v>93.243546534991836</v>
      </c>
      <c r="GN277" s="94">
        <f t="shared" si="1633"/>
        <v>93.116886109957449</v>
      </c>
      <c r="GO277" s="94">
        <f t="shared" si="1634"/>
        <v>92.990434061432353</v>
      </c>
      <c r="GP277" s="94">
        <f t="shared" si="1635"/>
        <v>92.864283070640113</v>
      </c>
      <c r="GQ277" s="94">
        <f t="shared" si="1636"/>
        <v>92.738515811077903</v>
      </c>
      <c r="GR277" s="94">
        <f t="shared" si="1637"/>
        <v>92.613205899150529</v>
      </c>
      <c r="GS277" s="94">
        <f t="shared" si="1638"/>
        <v>92.488418754581247</v>
      </c>
      <c r="GT277" s="94">
        <f t="shared" si="1639"/>
        <v>92.364212379194029</v>
      </c>
      <c r="GU277" s="94">
        <f t="shared" si="1640"/>
        <v>92.240638061871806</v>
      </c>
      <c r="GV277" s="94">
        <f t="shared" si="1641"/>
        <v>92.117741016764597</v>
      </c>
      <c r="GW277" s="94">
        <f t="shared" si="1642"/>
        <v>91.995560961155562</v>
      </c>
      <c r="GX277" s="94">
        <f t="shared" si="1643"/>
        <v>91.874132638781688</v>
      </c>
      <c r="GY277" s="94">
        <f t="shared" si="1644"/>
        <v>91.813410779029439</v>
      </c>
      <c r="GZ277" s="94">
        <f t="shared" si="1645"/>
        <v>91.752945820426859</v>
      </c>
      <c r="KH277" s="96">
        <v>2</v>
      </c>
      <c r="KI277" s="96">
        <f t="shared" si="1646"/>
        <v>84.95561352216275</v>
      </c>
      <c r="KJ277" s="96">
        <f t="shared" si="1647"/>
        <v>83.002691050181454</v>
      </c>
      <c r="KK277" s="96">
        <f t="shared" si="1648"/>
        <v>83.609901765596902</v>
      </c>
      <c r="KL277" s="96">
        <f t="shared" si="1649"/>
        <v>83.464339418429347</v>
      </c>
      <c r="KM277" s="96">
        <f t="shared" si="1650"/>
        <v>84.855831579666045</v>
      </c>
      <c r="KN277" s="96">
        <f t="shared" si="1651"/>
        <v>88.011685985520245</v>
      </c>
      <c r="KO277" s="96">
        <f t="shared" si="1652"/>
        <v>91.522449139077281</v>
      </c>
      <c r="KP277" s="96">
        <f t="shared" si="1653"/>
        <v>93.306404418912948</v>
      </c>
      <c r="KQ277" s="96">
        <f t="shared" si="1654"/>
        <v>94.266647141041062</v>
      </c>
      <c r="KR277" s="96">
        <f t="shared" si="1655"/>
        <v>94.956297744932101</v>
      </c>
      <c r="KS277" s="96">
        <f t="shared" si="1656"/>
        <v>95.220685533496777</v>
      </c>
      <c r="KT277" s="96">
        <f t="shared" si="1657"/>
        <v>95.360306937338379</v>
      </c>
      <c r="KU277" s="96">
        <f t="shared" si="1658"/>
        <v>95.415984847381807</v>
      </c>
      <c r="KV277" s="96">
        <f t="shared" si="1659"/>
        <v>95.358883695645659</v>
      </c>
      <c r="KW277" s="96">
        <f t="shared" si="1660"/>
        <v>95.210635110106296</v>
      </c>
      <c r="KX277" s="96">
        <f t="shared" si="1661"/>
        <v>95.31598199947797</v>
      </c>
      <c r="KY277" s="96">
        <f t="shared" si="1662"/>
        <v>95.296015894039769</v>
      </c>
      <c r="KZ277" s="96">
        <f t="shared" si="1663"/>
        <v>95.498145603642143</v>
      </c>
      <c r="LA277" s="96">
        <f t="shared" si="1664"/>
        <v>95.830623289243334</v>
      </c>
      <c r="LB277" s="96">
        <f t="shared" si="1665"/>
        <v>95.655807736056062</v>
      </c>
      <c r="LC277" s="96">
        <f t="shared" si="1666"/>
        <v>95.557301930932411</v>
      </c>
      <c r="LD277" s="96">
        <f t="shared" si="1667"/>
        <v>95.34403936461689</v>
      </c>
      <c r="LE277" s="96">
        <f t="shared" si="1668"/>
        <v>95.161973819035538</v>
      </c>
      <c r="LF277" s="96">
        <f t="shared" si="1669"/>
        <v>94.978476628305458</v>
      </c>
      <c r="LG277" s="96">
        <f t="shared" si="1670"/>
        <v>94.794237646542541</v>
      </c>
      <c r="LH277" s="96">
        <f t="shared" si="1671"/>
        <v>94.609814411018036</v>
      </c>
      <c r="LI277" s="96">
        <f t="shared" si="1672"/>
        <v>94.425657788752545</v>
      </c>
      <c r="LJ277" s="96">
        <f t="shared" si="1673"/>
        <v>94.2421322084015</v>
      </c>
      <c r="LK277" s="96">
        <f t="shared" si="1674"/>
        <v>94.059531734269129</v>
      </c>
      <c r="LL277" s="96">
        <f t="shared" si="1675"/>
        <v>93.878092919788813</v>
      </c>
      <c r="LM277" s="96">
        <f t="shared" si="1676"/>
        <v>93.698005146646622</v>
      </c>
      <c r="LN277" s="96">
        <f t="shared" si="1677"/>
        <v>93.519418986537104</v>
      </c>
      <c r="LO277" s="96">
        <f t="shared" si="1678"/>
        <v>93.342452997379965</v>
      </c>
      <c r="LP277" s="96">
        <f t="shared" si="1679"/>
        <v>93.167199272334031</v>
      </c>
      <c r="LQ277" s="96">
        <f t="shared" si="1680"/>
        <v>93.079554535142933</v>
      </c>
      <c r="LR277" s="96">
        <f t="shared" si="1681"/>
        <v>92.988670356809664</v>
      </c>
      <c r="LS277" s="96">
        <f t="shared" si="1682"/>
        <v>92.829899457418094</v>
      </c>
      <c r="LT277" s="96">
        <f t="shared" si="1683"/>
        <v>92.778293251699978</v>
      </c>
      <c r="LU277" s="96">
        <f t="shared" si="1684"/>
        <v>92.724355021227353</v>
      </c>
      <c r="LV277" s="96">
        <f t="shared" si="1685"/>
        <v>92.608698410322475</v>
      </c>
      <c r="LW277" s="96">
        <f t="shared" si="1686"/>
        <v>92.504075800646362</v>
      </c>
      <c r="LX277" s="96">
        <f t="shared" si="1687"/>
        <v>92.394881931043926</v>
      </c>
      <c r="LY277" s="96">
        <f t="shared" si="1688"/>
        <v>92.281626156996367</v>
      </c>
      <c r="LZ277" s="96">
        <f t="shared" si="1689"/>
        <v>92.164767306040488</v>
      </c>
      <c r="MA277" s="96">
        <f t="shared" si="1690"/>
        <v>92.044719240139514</v>
      </c>
      <c r="MB277" s="96">
        <f t="shared" si="1691"/>
        <v>91.921855713716823</v>
      </c>
      <c r="MC277" s="96">
        <f t="shared" si="1692"/>
        <v>91.796514630643969</v>
      </c>
      <c r="MD277" s="96">
        <f t="shared" si="1693"/>
        <v>91.66900178601216</v>
      </c>
      <c r="ME277" s="96">
        <f t="shared" si="1694"/>
        <v>91.539594164418233</v>
      </c>
      <c r="MF277" s="96">
        <f t="shared" si="1695"/>
        <v>91.408542855028159</v>
      </c>
      <c r="MG277" s="96">
        <f t="shared" si="1696"/>
        <v>91.276075634303183</v>
      </c>
      <c r="MH277" s="96">
        <f t="shared" si="1697"/>
        <v>91.142399259550785</v>
      </c>
      <c r="MI277" s="96">
        <f t="shared" si="1698"/>
        <v>91.075513549387495</v>
      </c>
      <c r="MJ277" s="96">
        <f t="shared" si="1699"/>
        <v>91.008261486987365</v>
      </c>
    </row>
    <row r="278" spans="1:348" x14ac:dyDescent="0.2">
      <c r="C278" s="96">
        <v>3</v>
      </c>
      <c r="D278" s="117">
        <f t="shared" si="1538"/>
        <v>106.27446649333744</v>
      </c>
      <c r="E278" s="117">
        <f t="shared" si="1539"/>
        <v>106.40078293819671</v>
      </c>
      <c r="F278" s="117">
        <f t="shared" si="1540"/>
        <v>106.40901960719187</v>
      </c>
      <c r="G278" s="117">
        <f t="shared" si="1541"/>
        <v>106.57167957973654</v>
      </c>
      <c r="H278" s="117">
        <f t="shared" si="1542"/>
        <v>106.39334013703895</v>
      </c>
      <c r="I278" s="117">
        <f t="shared" si="1543"/>
        <v>106.18783035683558</v>
      </c>
      <c r="J278" s="117">
        <f t="shared" si="1544"/>
        <v>105.87394933884904</v>
      </c>
      <c r="K278" s="117">
        <f t="shared" si="1545"/>
        <v>105.53233249297018</v>
      </c>
      <c r="L278" s="117">
        <f t="shared" si="1546"/>
        <v>105.13452735801518</v>
      </c>
      <c r="M278" s="117">
        <f t="shared" si="1547"/>
        <v>104.74882142705192</v>
      </c>
      <c r="N278" s="117">
        <f t="shared" si="1548"/>
        <v>104.28818781487341</v>
      </c>
      <c r="O278" s="117">
        <f t="shared" si="1549"/>
        <v>103.84270865462456</v>
      </c>
      <c r="P278" s="117">
        <f t="shared" si="1550"/>
        <v>103.41266930927645</v>
      </c>
      <c r="Q278" s="117">
        <f t="shared" si="1551"/>
        <v>102.99792762740405</v>
      </c>
      <c r="R278" s="117">
        <f t="shared" si="1552"/>
        <v>102.59808341609373</v>
      </c>
      <c r="S278" s="117">
        <f t="shared" si="1553"/>
        <v>102.21258751487444</v>
      </c>
      <c r="T278" s="117">
        <f t="shared" si="1554"/>
        <v>102.02000154819365</v>
      </c>
      <c r="U278" s="117">
        <f t="shared" si="1555"/>
        <v>101.74150952995817</v>
      </c>
      <c r="V278" s="117">
        <f t="shared" si="1556"/>
        <v>101.13101594917224</v>
      </c>
      <c r="W278" s="117">
        <f t="shared" si="1557"/>
        <v>100.86494853989093</v>
      </c>
      <c r="X278" s="117">
        <f t="shared" si="1558"/>
        <v>100.72321084907104</v>
      </c>
      <c r="Y278" s="117">
        <f t="shared" si="1559"/>
        <v>100.41192372937454</v>
      </c>
      <c r="Z278" s="117">
        <f t="shared" si="1560"/>
        <v>100.1624711797991</v>
      </c>
      <c r="AA278" s="117">
        <f t="shared" si="1561"/>
        <v>99.919237607884412</v>
      </c>
      <c r="AB278" s="117">
        <f t="shared" si="1562"/>
        <v>99.68196833648112</v>
      </c>
      <c r="AC278" s="117">
        <f t="shared" si="1563"/>
        <v>99.450418877834593</v>
      </c>
      <c r="AD278" s="117">
        <f t="shared" si="1564"/>
        <v>99.224355256652217</v>
      </c>
      <c r="AE278" s="117">
        <f t="shared" si="1565"/>
        <v>99.003554080537242</v>
      </c>
      <c r="AF278" s="117">
        <f t="shared" si="1566"/>
        <v>98.78780243119779</v>
      </c>
      <c r="AG278" s="117">
        <f t="shared" si="1567"/>
        <v>98.576897630788864</v>
      </c>
      <c r="AH278" s="117">
        <f t="shared" si="1568"/>
        <v>98.37064692360893</v>
      </c>
      <c r="AI278" s="117">
        <f t="shared" si="1569"/>
        <v>98.168867102853199</v>
      </c>
      <c r="AJ278" s="117">
        <f t="shared" si="1570"/>
        <v>97.971384104279849</v>
      </c>
      <c r="AK278" s="117">
        <f t="shared" si="1571"/>
        <v>97.778032582782487</v>
      </c>
      <c r="AL278" s="117">
        <f t="shared" si="1572"/>
        <v>97.68139641400073</v>
      </c>
      <c r="AM278" s="117">
        <f t="shared" si="1573"/>
        <v>97.548893724485424</v>
      </c>
      <c r="AN278" s="117">
        <f t="shared" si="1574"/>
        <v>97.262758007386751</v>
      </c>
      <c r="AO278" s="117">
        <f t="shared" si="1575"/>
        <v>97.140467682489358</v>
      </c>
      <c r="AP278" s="117">
        <f t="shared" si="1576"/>
        <v>97.068315570815116</v>
      </c>
      <c r="AQ278" s="117">
        <f t="shared" si="1577"/>
        <v>96.910821410685855</v>
      </c>
      <c r="AR278" s="117">
        <f t="shared" si="1578"/>
        <v>96.780333387180491</v>
      </c>
      <c r="AS278" s="117">
        <f t="shared" si="1579"/>
        <v>96.650465054101446</v>
      </c>
      <c r="AT278" s="117">
        <f t="shared" si="1580"/>
        <v>96.521278132444692</v>
      </c>
      <c r="AU278" s="117">
        <f t="shared" si="1581"/>
        <v>96.392826858518035</v>
      </c>
      <c r="AV278" s="117">
        <f t="shared" si="1582"/>
        <v>96.265158701749513</v>
      </c>
      <c r="AW278" s="117">
        <f t="shared" si="1583"/>
        <v>96.138315016635445</v>
      </c>
      <c r="AX278" s="117">
        <f t="shared" si="1584"/>
        <v>96.012331634561733</v>
      </c>
      <c r="AY278" s="117">
        <f t="shared" si="1585"/>
        <v>95.887239400811907</v>
      </c>
      <c r="AZ278" s="117">
        <f t="shared" si="1586"/>
        <v>95.763064661665368</v>
      </c>
      <c r="BA278" s="117">
        <f t="shared" si="1587"/>
        <v>95.639829706097345</v>
      </c>
      <c r="BB278" s="117">
        <f t="shared" si="1588"/>
        <v>95.517553166217695</v>
      </c>
      <c r="BC278" s="117">
        <f t="shared" si="1589"/>
        <v>95.396250380235188</v>
      </c>
      <c r="BD278" s="117">
        <f t="shared" si="1590"/>
        <v>95.335595806403006</v>
      </c>
      <c r="BE278" s="117">
        <f t="shared" si="1591"/>
        <v>95.275268722286611</v>
      </c>
      <c r="EX278" s="94">
        <v>3</v>
      </c>
      <c r="EY278" s="94">
        <f t="shared" si="1592"/>
        <v>89.367232573369094</v>
      </c>
      <c r="EZ278" s="94">
        <f t="shared" si="1593"/>
        <v>91.801709217274293</v>
      </c>
      <c r="FA278" s="94">
        <f t="shared" si="1594"/>
        <v>93.472390722282853</v>
      </c>
      <c r="FB278" s="94">
        <f t="shared" si="1595"/>
        <v>97.525495830373458</v>
      </c>
      <c r="FC278" s="94">
        <f t="shared" si="1596"/>
        <v>99.566077183927405</v>
      </c>
      <c r="FD278" s="94">
        <f t="shared" si="1597"/>
        <v>100.70923512341162</v>
      </c>
      <c r="FE278" s="94">
        <f t="shared" si="1598"/>
        <v>101.25046693428791</v>
      </c>
      <c r="FF278" s="94">
        <f t="shared" si="1599"/>
        <v>101.55456559638471</v>
      </c>
      <c r="FG278" s="94">
        <f t="shared" si="1600"/>
        <v>101.70239930663797</v>
      </c>
      <c r="FH278" s="94">
        <f t="shared" si="1601"/>
        <v>101.78579290101247</v>
      </c>
      <c r="FI278" s="94">
        <f t="shared" si="1602"/>
        <v>101.71051083393145</v>
      </c>
      <c r="FJ278" s="94">
        <f t="shared" si="1603"/>
        <v>101.59566662401373</v>
      </c>
      <c r="FK278" s="94">
        <f t="shared" si="1604"/>
        <v>101.45461145776099</v>
      </c>
      <c r="FL278" s="94">
        <f t="shared" si="1605"/>
        <v>101.22782847901658</v>
      </c>
      <c r="FM278" s="94">
        <f t="shared" si="1606"/>
        <v>100.99330493617974</v>
      </c>
      <c r="FN278" s="94">
        <f t="shared" si="1607"/>
        <v>100.81376599512799</v>
      </c>
      <c r="FO278" s="94">
        <f t="shared" si="1608"/>
        <v>100.70793820546429</v>
      </c>
      <c r="FP278" s="94">
        <f t="shared" si="1609"/>
        <v>100.61465498514971</v>
      </c>
      <c r="FQ278" s="94">
        <f t="shared" si="1610"/>
        <v>100.33418787135913</v>
      </c>
      <c r="FR278" s="94">
        <f t="shared" si="1611"/>
        <v>100.12459260968083</v>
      </c>
      <c r="FS278" s="94">
        <f t="shared" si="1612"/>
        <v>100.01028893614533</v>
      </c>
      <c r="FT278" s="94">
        <f t="shared" si="1613"/>
        <v>99.760761050976001</v>
      </c>
      <c r="FU278" s="94">
        <f t="shared" si="1614"/>
        <v>99.555294313694176</v>
      </c>
      <c r="FV278" s="94">
        <f t="shared" si="1615"/>
        <v>99.35199230688329</v>
      </c>
      <c r="FW278" s="94">
        <f t="shared" si="1616"/>
        <v>99.151076489294667</v>
      </c>
      <c r="FX278" s="94">
        <f t="shared" si="1617"/>
        <v>98.952710900092129</v>
      </c>
      <c r="FY278" s="94">
        <f t="shared" si="1618"/>
        <v>98.757013676886828</v>
      </c>
      <c r="FZ278" s="94">
        <f t="shared" si="1619"/>
        <v>98.564066214119066</v>
      </c>
      <c r="GA278" s="94">
        <f t="shared" si="1620"/>
        <v>98.373920477535847</v>
      </c>
      <c r="GB278" s="94">
        <f t="shared" si="1621"/>
        <v>98.186604869358504</v>
      </c>
      <c r="GC278" s="94">
        <f t="shared" si="1622"/>
        <v>98.002128948113011</v>
      </c>
      <c r="GD278" s="94">
        <f t="shared" si="1623"/>
        <v>97.820487238796161</v>
      </c>
      <c r="GE278" s="94">
        <f t="shared" si="1624"/>
        <v>97.641662317186032</v>
      </c>
      <c r="GF278" s="94">
        <f t="shared" si="1625"/>
        <v>97.465627312464335</v>
      </c>
      <c r="GG278" s="94">
        <f t="shared" si="1626"/>
        <v>97.377618349396442</v>
      </c>
      <c r="GH278" s="94">
        <f t="shared" si="1627"/>
        <v>97.27422218007959</v>
      </c>
      <c r="GI278" s="94">
        <f t="shared" si="1628"/>
        <v>97.073622488153603</v>
      </c>
      <c r="GJ278" s="94">
        <f t="shared" si="1629"/>
        <v>96.997668298403468</v>
      </c>
      <c r="GK278" s="94">
        <f t="shared" si="1630"/>
        <v>96.939149847407563</v>
      </c>
      <c r="GL278" s="94">
        <f t="shared" si="1631"/>
        <v>96.812594870809136</v>
      </c>
      <c r="GM278" s="94">
        <f t="shared" si="1632"/>
        <v>96.702718373928221</v>
      </c>
      <c r="GN278" s="94">
        <f t="shared" si="1633"/>
        <v>96.59045836109587</v>
      </c>
      <c r="GO278" s="94">
        <f t="shared" si="1634"/>
        <v>96.476126267340561</v>
      </c>
      <c r="GP278" s="94">
        <f t="shared" si="1635"/>
        <v>96.36000413461322</v>
      </c>
      <c r="GQ278" s="94">
        <f t="shared" si="1636"/>
        <v>96.242347472177727</v>
      </c>
      <c r="GR278" s="94">
        <f t="shared" si="1637"/>
        <v>96.123387815953109</v>
      </c>
      <c r="GS278" s="94">
        <f t="shared" si="1638"/>
        <v>96.003335021526723</v>
      </c>
      <c r="GT278" s="94">
        <f t="shared" si="1639"/>
        <v>95.882379321123253</v>
      </c>
      <c r="GU278" s="94">
        <f t="shared" si="1640"/>
        <v>95.760693171018332</v>
      </c>
      <c r="GV278" s="94">
        <f t="shared" si="1641"/>
        <v>95.638432912617844</v>
      </c>
      <c r="GW278" s="94">
        <f t="shared" si="1642"/>
        <v>95.515740267606617</v>
      </c>
      <c r="GX278" s="94">
        <f t="shared" si="1643"/>
        <v>95.392743685128579</v>
      </c>
      <c r="GY278" s="94">
        <f t="shared" si="1644"/>
        <v>95.331215916492937</v>
      </c>
      <c r="GZ278" s="94">
        <f t="shared" si="1645"/>
        <v>95.269609678903052</v>
      </c>
      <c r="KH278" s="96">
        <v>3</v>
      </c>
      <c r="KI278" s="96">
        <f t="shared" si="1646"/>
        <v>90.100496008601112</v>
      </c>
      <c r="KJ278" s="96">
        <f t="shared" si="1647"/>
        <v>91.348918078158533</v>
      </c>
      <c r="KK278" s="96">
        <f t="shared" si="1648"/>
        <v>91.974080655875923</v>
      </c>
      <c r="KL278" s="96">
        <f t="shared" si="1649"/>
        <v>93.33780448925387</v>
      </c>
      <c r="KM278" s="96">
        <f t="shared" si="1650"/>
        <v>91.967526412521892</v>
      </c>
      <c r="KN278" s="96">
        <f t="shared" si="1651"/>
        <v>88.52735051187878</v>
      </c>
      <c r="KO278" s="96">
        <f t="shared" si="1652"/>
        <v>84.946736236526888</v>
      </c>
      <c r="KP278" s="96">
        <f t="shared" si="1653"/>
        <v>83.092440291644081</v>
      </c>
      <c r="KQ278" s="96">
        <f t="shared" si="1654"/>
        <v>82.771431364129398</v>
      </c>
      <c r="KR278" s="96">
        <f t="shared" si="1655"/>
        <v>83.83094895062888</v>
      </c>
      <c r="KS278" s="96">
        <f t="shared" si="1656"/>
        <v>87.073788484286453</v>
      </c>
      <c r="KT278" s="96">
        <f t="shared" si="1657"/>
        <v>90.294930945947115</v>
      </c>
      <c r="KU278" s="96">
        <f t="shared" si="1658"/>
        <v>92.033426576844619</v>
      </c>
      <c r="KV278" s="96">
        <f t="shared" si="1659"/>
        <v>93.016371587314595</v>
      </c>
      <c r="KW278" s="96">
        <f t="shared" si="1660"/>
        <v>93.76981928206547</v>
      </c>
      <c r="KX278" s="96">
        <f t="shared" si="1661"/>
        <v>94.521955409387161</v>
      </c>
      <c r="KY278" s="96">
        <f t="shared" si="1662"/>
        <v>94.828237957140274</v>
      </c>
      <c r="KZ278" s="96">
        <f t="shared" si="1663"/>
        <v>95.401983223260189</v>
      </c>
      <c r="LA278" s="96">
        <f t="shared" si="1664"/>
        <v>96.314185729566617</v>
      </c>
      <c r="LB278" s="96">
        <f t="shared" si="1665"/>
        <v>96.387720846902255</v>
      </c>
      <c r="LC278" s="96">
        <f t="shared" si="1666"/>
        <v>96.40647958931001</v>
      </c>
      <c r="LD278" s="96">
        <f t="shared" si="1667"/>
        <v>96.45985684303524</v>
      </c>
      <c r="LE278" s="96">
        <f t="shared" si="1668"/>
        <v>96.460774689395436</v>
      </c>
      <c r="LF278" s="96">
        <f t="shared" si="1669"/>
        <v>96.440306475464965</v>
      </c>
      <c r="LG278" s="96">
        <f t="shared" si="1670"/>
        <v>96.402044501021962</v>
      </c>
      <c r="LH278" s="96">
        <f t="shared" si="1671"/>
        <v>96.348917518465925</v>
      </c>
      <c r="LI278" s="96">
        <f t="shared" si="1672"/>
        <v>96.283333510647111</v>
      </c>
      <c r="LJ278" s="96">
        <f t="shared" si="1673"/>
        <v>96.207286969065493</v>
      </c>
      <c r="LK278" s="96">
        <f t="shared" si="1674"/>
        <v>96.12244069607442</v>
      </c>
      <c r="LL278" s="96">
        <f t="shared" si="1675"/>
        <v>96.030188996830603</v>
      </c>
      <c r="LM278" s="96">
        <f t="shared" si="1676"/>
        <v>95.931707061440775</v>
      </c>
      <c r="LN278" s="96">
        <f t="shared" si="1677"/>
        <v>95.827989955503895</v>
      </c>
      <c r="LO278" s="96">
        <f t="shared" si="1678"/>
        <v>95.719883692877687</v>
      </c>
      <c r="LP278" s="96">
        <f t="shared" si="1679"/>
        <v>95.608110207356674</v>
      </c>
      <c r="LQ278" s="96">
        <f t="shared" si="1680"/>
        <v>95.552067118644075</v>
      </c>
      <c r="LR278" s="96">
        <f t="shared" si="1681"/>
        <v>95.566178978918686</v>
      </c>
      <c r="LS278" s="96">
        <f t="shared" si="1682"/>
        <v>95.710446625026449</v>
      </c>
      <c r="LT278" s="96">
        <f t="shared" si="1683"/>
        <v>95.821350055093276</v>
      </c>
      <c r="LU278" s="96">
        <f t="shared" si="1684"/>
        <v>95.814094199714901</v>
      </c>
      <c r="LV278" s="96">
        <f t="shared" si="1685"/>
        <v>95.80482328004004</v>
      </c>
      <c r="LW278" s="96">
        <f t="shared" si="1686"/>
        <v>95.77002609474961</v>
      </c>
      <c r="LX278" s="96">
        <f t="shared" si="1687"/>
        <v>95.720028306232365</v>
      </c>
      <c r="LY278" s="96">
        <f t="shared" si="1688"/>
        <v>95.656361773903868</v>
      </c>
      <c r="LZ278" s="96">
        <f t="shared" si="1689"/>
        <v>95.580387120942504</v>
      </c>
      <c r="MA278" s="96">
        <f t="shared" si="1690"/>
        <v>95.493316945487436</v>
      </c>
      <c r="MB278" s="96">
        <f t="shared" si="1691"/>
        <v>95.39623521049424</v>
      </c>
      <c r="MC278" s="96">
        <f t="shared" si="1692"/>
        <v>95.290113559479309</v>
      </c>
      <c r="MD278" s="96">
        <f t="shared" si="1693"/>
        <v>95.175825136799702</v>
      </c>
      <c r="ME278" s="96">
        <f t="shared" si="1694"/>
        <v>95.054156365267971</v>
      </c>
      <c r="MF278" s="96">
        <f t="shared" si="1695"/>
        <v>94.925817038858426</v>
      </c>
      <c r="MG278" s="96">
        <f t="shared" si="1696"/>
        <v>94.791449015720644</v>
      </c>
      <c r="MH278" s="96">
        <f t="shared" si="1697"/>
        <v>94.651633740790587</v>
      </c>
      <c r="MI278" s="96">
        <f t="shared" si="1698"/>
        <v>94.58159268063126</v>
      </c>
      <c r="MJ278" s="96">
        <f t="shared" si="1699"/>
        <v>94.509839022262994</v>
      </c>
    </row>
    <row r="279" spans="1:348" x14ac:dyDescent="0.2">
      <c r="C279" s="96">
        <v>4</v>
      </c>
      <c r="D279" s="117">
        <f t="shared" si="1538"/>
        <v>105.8765516110725</v>
      </c>
      <c r="E279" s="117">
        <f t="shared" si="1539"/>
        <v>106.34053085055952</v>
      </c>
      <c r="F279" s="117">
        <f t="shared" si="1540"/>
        <v>106.62761276418883</v>
      </c>
      <c r="G279" s="117">
        <f t="shared" si="1541"/>
        <v>107.46752880702311</v>
      </c>
      <c r="H279" s="117">
        <f t="shared" si="1542"/>
        <v>107.59701216018929</v>
      </c>
      <c r="I279" s="117">
        <f t="shared" si="1543"/>
        <v>107.62883919619796</v>
      </c>
      <c r="J279" s="117">
        <f t="shared" si="1544"/>
        <v>107.4951693962538</v>
      </c>
      <c r="K279" s="117">
        <f t="shared" si="1545"/>
        <v>107.27428326667082</v>
      </c>
      <c r="L279" s="117">
        <f t="shared" si="1546"/>
        <v>106.98687503409721</v>
      </c>
      <c r="M279" s="117">
        <f t="shared" si="1547"/>
        <v>106.67106640450497</v>
      </c>
      <c r="N279" s="117">
        <f t="shared" si="1548"/>
        <v>106.28260940997708</v>
      </c>
      <c r="O279" s="117">
        <f t="shared" si="1549"/>
        <v>105.89665435224875</v>
      </c>
      <c r="P279" s="117">
        <f t="shared" si="1550"/>
        <v>105.51625892854955</v>
      </c>
      <c r="Q279" s="117">
        <f t="shared" si="1551"/>
        <v>105.14333888490333</v>
      </c>
      <c r="R279" s="117">
        <f t="shared" si="1552"/>
        <v>104.77904603068119</v>
      </c>
      <c r="S279" s="117">
        <f t="shared" si="1553"/>
        <v>104.42401863067053</v>
      </c>
      <c r="T279" s="117">
        <f t="shared" si="1554"/>
        <v>104.24643721817363</v>
      </c>
      <c r="U279" s="117">
        <f t="shared" si="1555"/>
        <v>103.98732953594961</v>
      </c>
      <c r="V279" s="117">
        <f t="shared" si="1556"/>
        <v>103.41453516969371</v>
      </c>
      <c r="W279" s="117">
        <f t="shared" si="1557"/>
        <v>103.16351416664264</v>
      </c>
      <c r="X279" s="117">
        <f t="shared" si="1558"/>
        <v>103.02910624988692</v>
      </c>
      <c r="Y279" s="117">
        <f t="shared" si="1559"/>
        <v>102.73430465460089</v>
      </c>
      <c r="Z279" s="117">
        <f t="shared" si="1560"/>
        <v>102.49663539345963</v>
      </c>
      <c r="AA279" s="117">
        <f t="shared" si="1561"/>
        <v>102.26411918228507</v>
      </c>
      <c r="AB279" s="117">
        <f t="shared" si="1562"/>
        <v>102.0366234529628</v>
      </c>
      <c r="AC279" s="117">
        <f t="shared" si="1563"/>
        <v>101.81400901213074</v>
      </c>
      <c r="AD279" s="117">
        <f t="shared" si="1564"/>
        <v>101.59613304852006</v>
      </c>
      <c r="AE279" s="117">
        <f t="shared" si="1565"/>
        <v>101.38285140350493</v>
      </c>
      <c r="AF279" s="117">
        <f t="shared" si="1566"/>
        <v>101.17402027507555</v>
      </c>
      <c r="AG279" s="117">
        <f t="shared" si="1567"/>
        <v>100.96949748525175</v>
      </c>
      <c r="AH279" s="117">
        <f t="shared" si="1568"/>
        <v>100.76914341065967</v>
      </c>
      <c r="AI279" s="117">
        <f t="shared" si="1569"/>
        <v>100.57282165304768</v>
      </c>
      <c r="AJ279" s="117">
        <f t="shared" si="1570"/>
        <v>100.38039950905028</v>
      </c>
      <c r="AK279" s="117">
        <f t="shared" si="1571"/>
        <v>100.19174828515447</v>
      </c>
      <c r="AL279" s="117">
        <f t="shared" si="1572"/>
        <v>100.09745402757704</v>
      </c>
      <c r="AM279" s="117">
        <f t="shared" si="1573"/>
        <v>99.972985233634375</v>
      </c>
      <c r="AN279" s="117">
        <f t="shared" si="1574"/>
        <v>99.710529790543603</v>
      </c>
      <c r="AO279" s="117">
        <f t="shared" si="1575"/>
        <v>99.601080740735824</v>
      </c>
      <c r="AP279" s="117">
        <f t="shared" si="1576"/>
        <v>99.532678843011396</v>
      </c>
      <c r="AQ279" s="117">
        <f t="shared" si="1577"/>
        <v>99.383700879561573</v>
      </c>
      <c r="AR279" s="117">
        <f t="shared" si="1578"/>
        <v>99.258854689385458</v>
      </c>
      <c r="AS279" s="117">
        <f t="shared" si="1579"/>
        <v>99.133780346345702</v>
      </c>
      <c r="AT279" s="117">
        <f t="shared" si="1580"/>
        <v>99.008608822288465</v>
      </c>
      <c r="AU279" s="117">
        <f t="shared" si="1581"/>
        <v>98.883457852246124</v>
      </c>
      <c r="AV279" s="117">
        <f t="shared" si="1582"/>
        <v>98.758433162672276</v>
      </c>
      <c r="AW279" s="117">
        <f t="shared" si="1583"/>
        <v>98.633629585673873</v>
      </c>
      <c r="AX279" s="117">
        <f t="shared" si="1584"/>
        <v>98.509132069709935</v>
      </c>
      <c r="AY279" s="117">
        <f t="shared" si="1585"/>
        <v>98.38501659633441</v>
      </c>
      <c r="AZ279" s="117">
        <f t="shared" si="1586"/>
        <v>98.261351011723974</v>
      </c>
      <c r="BA279" s="117">
        <f t="shared" si="1587"/>
        <v>98.138195780953964</v>
      </c>
      <c r="BB279" s="117">
        <f t="shared" si="1588"/>
        <v>98.01560467226588</v>
      </c>
      <c r="BC279" s="117">
        <f t="shared" si="1589"/>
        <v>97.89362537790457</v>
      </c>
      <c r="BD279" s="117">
        <f t="shared" si="1590"/>
        <v>97.832625014304099</v>
      </c>
      <c r="BE279" s="117">
        <f t="shared" si="1591"/>
        <v>97.771837192788908</v>
      </c>
      <c r="EX279" s="94">
        <v>4</v>
      </c>
      <c r="EY279" s="94">
        <f t="shared" si="1592"/>
        <v>90.123210814611113</v>
      </c>
      <c r="EZ279" s="94">
        <f t="shared" si="1593"/>
        <v>89.079707153375338</v>
      </c>
      <c r="FA279" s="94">
        <f t="shared" si="1594"/>
        <v>90.0471115746941</v>
      </c>
      <c r="FB279" s="94">
        <f t="shared" si="1595"/>
        <v>90.756147614267931</v>
      </c>
      <c r="FC279" s="94">
        <f t="shared" si="1596"/>
        <v>91.764712191114427</v>
      </c>
      <c r="FD279" s="94">
        <f t="shared" si="1597"/>
        <v>95.276222072318575</v>
      </c>
      <c r="FE279" s="94">
        <f t="shared" si="1598"/>
        <v>98.303532199627242</v>
      </c>
      <c r="FF279" s="94">
        <f t="shared" si="1599"/>
        <v>99.812669459050838</v>
      </c>
      <c r="FG279" s="94">
        <f t="shared" si="1600"/>
        <v>100.79507954746371</v>
      </c>
      <c r="FH279" s="94">
        <f t="shared" si="1601"/>
        <v>101.46475314380409</v>
      </c>
      <c r="FI279" s="94">
        <f t="shared" si="1602"/>
        <v>101.8208322173269</v>
      </c>
      <c r="FJ279" s="94">
        <f t="shared" si="1603"/>
        <v>102.03976771035516</v>
      </c>
      <c r="FK279" s="94">
        <f t="shared" si="1604"/>
        <v>102.16396604460284</v>
      </c>
      <c r="FL279" s="94">
        <f t="shared" si="1605"/>
        <v>102.13602707651152</v>
      </c>
      <c r="FM279" s="94">
        <f t="shared" si="1606"/>
        <v>102.09657595562824</v>
      </c>
      <c r="FN279" s="94">
        <f t="shared" si="1607"/>
        <v>102.06546928948221</v>
      </c>
      <c r="FO279" s="94">
        <f t="shared" si="1608"/>
        <v>102.03673054401457</v>
      </c>
      <c r="FP279" s="94">
        <f t="shared" si="1609"/>
        <v>102.0354882814089</v>
      </c>
      <c r="FQ279" s="94">
        <f t="shared" si="1610"/>
        <v>101.90740271529336</v>
      </c>
      <c r="FR279" s="94">
        <f t="shared" si="1611"/>
        <v>101.76615310126644</v>
      </c>
      <c r="FS279" s="94">
        <f t="shared" si="1612"/>
        <v>101.68481176643188</v>
      </c>
      <c r="FT279" s="94">
        <f t="shared" si="1613"/>
        <v>101.50966975854392</v>
      </c>
      <c r="FU279" s="94">
        <f t="shared" si="1614"/>
        <v>101.35668524114826</v>
      </c>
      <c r="FV279" s="94">
        <f t="shared" si="1615"/>
        <v>101.20079289207081</v>
      </c>
      <c r="FW279" s="94">
        <f t="shared" si="1616"/>
        <v>101.04284657956289</v>
      </c>
      <c r="FX279" s="94">
        <f t="shared" si="1617"/>
        <v>100.88354628645675</v>
      </c>
      <c r="FY279" s="94">
        <f t="shared" si="1618"/>
        <v>100.72346697906869</v>
      </c>
      <c r="FZ279" s="94">
        <f t="shared" si="1619"/>
        <v>100.56308153318601</v>
      </c>
      <c r="GA279" s="94">
        <f t="shared" si="1620"/>
        <v>100.40277906562915</v>
      </c>
      <c r="GB279" s="94">
        <f t="shared" si="1621"/>
        <v>100.24287968436272</v>
      </c>
      <c r="GC279" s="94">
        <f t="shared" si="1622"/>
        <v>100.0836464254879</v>
      </c>
      <c r="GD279" s="94">
        <f t="shared" si="1623"/>
        <v>99.925294965091211</v>
      </c>
      <c r="GE279" s="94">
        <f t="shared" si="1624"/>
        <v>99.76800155959441</v>
      </c>
      <c r="GF279" s="94">
        <f t="shared" si="1625"/>
        <v>99.611909567267901</v>
      </c>
      <c r="GG279" s="94">
        <f t="shared" si="1626"/>
        <v>99.533834145854058</v>
      </c>
      <c r="GH279" s="94">
        <f t="shared" si="1627"/>
        <v>99.464146083202834</v>
      </c>
      <c r="GI279" s="94">
        <f t="shared" si="1628"/>
        <v>99.362116605421079</v>
      </c>
      <c r="GJ279" s="94">
        <f t="shared" si="1629"/>
        <v>99.339386457093156</v>
      </c>
      <c r="GK279" s="94">
        <f t="shared" si="1630"/>
        <v>99.296298521920335</v>
      </c>
      <c r="GL279" s="94">
        <f t="shared" si="1631"/>
        <v>99.204836113534014</v>
      </c>
      <c r="GM279" s="94">
        <f t="shared" si="1632"/>
        <v>99.118107841372733</v>
      </c>
      <c r="GN279" s="94">
        <f t="shared" si="1633"/>
        <v>99.025487993900924</v>
      </c>
      <c r="GO279" s="94">
        <f t="shared" si="1634"/>
        <v>98.927594797967615</v>
      </c>
      <c r="GP279" s="94">
        <f t="shared" si="1635"/>
        <v>98.824987113360692</v>
      </c>
      <c r="GQ279" s="94">
        <f t="shared" si="1636"/>
        <v>98.718170735718289</v>
      </c>
      <c r="GR279" s="94">
        <f t="shared" si="1637"/>
        <v>98.607603933327255</v>
      </c>
      <c r="GS279" s="94">
        <f t="shared" si="1638"/>
        <v>98.493702325618557</v>
      </c>
      <c r="GT279" s="94">
        <f t="shared" si="1639"/>
        <v>98.37684319358641</v>
      </c>
      <c r="GU279" s="94">
        <f t="shared" si="1640"/>
        <v>98.257369298072717</v>
      </c>
      <c r="GV279" s="94">
        <f t="shared" si="1641"/>
        <v>98.135592270164651</v>
      </c>
      <c r="GW279" s="94">
        <f t="shared" si="1642"/>
        <v>98.011795628326809</v>
      </c>
      <c r="GX279" s="94">
        <f t="shared" si="1643"/>
        <v>97.886237468909911</v>
      </c>
      <c r="GY279" s="94">
        <f t="shared" si="1644"/>
        <v>97.823398907139691</v>
      </c>
      <c r="GZ279" s="94">
        <f t="shared" si="1645"/>
        <v>97.760018915977625</v>
      </c>
      <c r="KH279" s="96">
        <v>4</v>
      </c>
      <c r="KI279" s="96">
        <f t="shared" si="1646"/>
        <v>85.986383653224081</v>
      </c>
      <c r="KJ279" s="96">
        <f t="shared" si="1647"/>
        <v>85.918815530442998</v>
      </c>
      <c r="KK279" s="96">
        <f t="shared" si="1648"/>
        <v>87.332414928003089</v>
      </c>
      <c r="KL279" s="96">
        <f t="shared" si="1649"/>
        <v>89.408032291704487</v>
      </c>
      <c r="KM279" s="96">
        <f t="shared" si="1650"/>
        <v>90.384070260704405</v>
      </c>
      <c r="KN279" s="96">
        <f t="shared" si="1651"/>
        <v>93.060296709307138</v>
      </c>
      <c r="KO279" s="96">
        <f t="shared" si="1652"/>
        <v>94.587820607306142</v>
      </c>
      <c r="KP279" s="96">
        <f t="shared" si="1653"/>
        <v>94.119451050817418</v>
      </c>
      <c r="KQ279" s="96">
        <f t="shared" si="1654"/>
        <v>92.348500314380004</v>
      </c>
      <c r="KR279" s="96">
        <f t="shared" si="1655"/>
        <v>89.260740980236548</v>
      </c>
      <c r="KS279" s="96">
        <f t="shared" si="1656"/>
        <v>83.382482498143389</v>
      </c>
      <c r="KT279" s="96">
        <f t="shared" si="1657"/>
        <v>80.744647511099373</v>
      </c>
      <c r="KU279" s="96">
        <f t="shared" si="1658"/>
        <v>79.678548755099797</v>
      </c>
      <c r="KV279" s="96">
        <f t="shared" si="1659"/>
        <v>80.033505902092969</v>
      </c>
      <c r="KW279" s="96">
        <f t="shared" si="1660"/>
        <v>82.105473251002849</v>
      </c>
      <c r="KX279" s="96">
        <f t="shared" si="1661"/>
        <v>87.46487133072155</v>
      </c>
      <c r="KY279" s="96">
        <f t="shared" si="1662"/>
        <v>89.28995023418328</v>
      </c>
      <c r="KZ279" s="96">
        <f t="shared" si="1663"/>
        <v>91.119415701451558</v>
      </c>
      <c r="LA279" s="96">
        <f t="shared" si="1664"/>
        <v>93.538695166994529</v>
      </c>
      <c r="LB279" s="96">
        <f t="shared" si="1665"/>
        <v>94.166602958775385</v>
      </c>
      <c r="LC279" s="96">
        <f t="shared" si="1666"/>
        <v>94.430964463653908</v>
      </c>
      <c r="LD279" s="96">
        <f t="shared" si="1667"/>
        <v>95.057330039516359</v>
      </c>
      <c r="LE279" s="96">
        <f t="shared" si="1668"/>
        <v>95.418896272262288</v>
      </c>
      <c r="LF279" s="96">
        <f t="shared" si="1669"/>
        <v>95.707533068472117</v>
      </c>
      <c r="LG279" s="96">
        <f t="shared" si="1670"/>
        <v>95.937156436293066</v>
      </c>
      <c r="LH279" s="96">
        <f t="shared" si="1671"/>
        <v>96.118359116355876</v>
      </c>
      <c r="LI279" s="96">
        <f t="shared" si="1672"/>
        <v>96.25938030147104</v>
      </c>
      <c r="LJ279" s="96">
        <f t="shared" si="1673"/>
        <v>96.36674321654462</v>
      </c>
      <c r="LK279" s="96">
        <f t="shared" si="1674"/>
        <v>96.44568957131257</v>
      </c>
      <c r="LL279" s="96">
        <f t="shared" si="1675"/>
        <v>96.500484536942082</v>
      </c>
      <c r="LM279" s="96">
        <f t="shared" si="1676"/>
        <v>96.534636279831872</v>
      </c>
      <c r="LN279" s="96">
        <f t="shared" si="1677"/>
        <v>96.551057423078589</v>
      </c>
      <c r="LO279" s="96">
        <f t="shared" si="1678"/>
        <v>96.552186023914174</v>
      </c>
      <c r="LP279" s="96">
        <f t="shared" si="1679"/>
        <v>96.540077699110356</v>
      </c>
      <c r="LQ279" s="96">
        <f t="shared" si="1680"/>
        <v>96.53358320907526</v>
      </c>
      <c r="LR279" s="96">
        <f t="shared" si="1681"/>
        <v>96.709031281835095</v>
      </c>
      <c r="LS279" s="96">
        <f t="shared" si="1682"/>
        <v>97.307429500762879</v>
      </c>
      <c r="LT279" s="96">
        <f t="shared" si="1683"/>
        <v>97.658517110598453</v>
      </c>
      <c r="LU279" s="96">
        <f t="shared" si="1684"/>
        <v>97.717900578949227</v>
      </c>
      <c r="LV279" s="96">
        <f t="shared" si="1685"/>
        <v>97.861406587990629</v>
      </c>
      <c r="LW279" s="96">
        <f t="shared" si="1686"/>
        <v>97.924780905688124</v>
      </c>
      <c r="LX279" s="96">
        <f t="shared" si="1687"/>
        <v>97.95709059374839</v>
      </c>
      <c r="LY279" s="96">
        <f t="shared" si="1688"/>
        <v>97.961646315065167</v>
      </c>
      <c r="LZ279" s="96">
        <f t="shared" si="1689"/>
        <v>97.941319839574689</v>
      </c>
      <c r="MA279" s="96">
        <f t="shared" si="1690"/>
        <v>97.898617870209051</v>
      </c>
      <c r="MB279" s="96">
        <f t="shared" si="1691"/>
        <v>97.835740534194116</v>
      </c>
      <c r="MC279" s="96">
        <f t="shared" si="1692"/>
        <v>97.754628305464465</v>
      </c>
      <c r="MD279" s="96">
        <f t="shared" si="1693"/>
        <v>97.657000069926738</v>
      </c>
      <c r="ME279" s="96">
        <f t="shared" si="1694"/>
        <v>97.544384318699215</v>
      </c>
      <c r="MF279" s="96">
        <f t="shared" si="1695"/>
        <v>97.418144944463549</v>
      </c>
      <c r="MG279" s="96">
        <f t="shared" si="1696"/>
        <v>97.279502752206056</v>
      </c>
      <c r="MH279" s="96">
        <f t="shared" si="1697"/>
        <v>97.129553532099635</v>
      </c>
      <c r="MI279" s="96">
        <f t="shared" si="1698"/>
        <v>97.054329574744685</v>
      </c>
      <c r="MJ279" s="96">
        <f t="shared" si="1699"/>
        <v>96.975531660072136</v>
      </c>
    </row>
    <row r="280" spans="1:348" x14ac:dyDescent="0.2">
      <c r="C280" s="96">
        <v>5</v>
      </c>
      <c r="D280" s="117">
        <f t="shared" si="1538"/>
        <v>102.77490575009841</v>
      </c>
      <c r="E280" s="117">
        <f t="shared" si="1539"/>
        <v>103.96082801564152</v>
      </c>
      <c r="F280" s="117">
        <f t="shared" si="1540"/>
        <v>104.78494817078536</v>
      </c>
      <c r="G280" s="117">
        <f t="shared" si="1541"/>
        <v>107.1001687653079</v>
      </c>
      <c r="H280" s="117">
        <f t="shared" si="1542"/>
        <v>107.7233019250007</v>
      </c>
      <c r="I280" s="117">
        <f t="shared" si="1543"/>
        <v>108.11613548674079</v>
      </c>
      <c r="J280" s="117">
        <f t="shared" si="1544"/>
        <v>108.24491096191605</v>
      </c>
      <c r="K280" s="117">
        <f t="shared" si="1545"/>
        <v>108.20523948148369</v>
      </c>
      <c r="L280" s="117">
        <f t="shared" si="1546"/>
        <v>108.07056101034159</v>
      </c>
      <c r="M280" s="117">
        <f t="shared" si="1547"/>
        <v>107.86081166253614</v>
      </c>
      <c r="N280" s="117">
        <f t="shared" si="1548"/>
        <v>107.56938198303638</v>
      </c>
      <c r="O280" s="117">
        <f t="shared" si="1549"/>
        <v>107.26265972346346</v>
      </c>
      <c r="P280" s="117">
        <f t="shared" si="1550"/>
        <v>106.94782338227637</v>
      </c>
      <c r="Q280" s="117">
        <f t="shared" si="1551"/>
        <v>106.6297756734139</v>
      </c>
      <c r="R280" s="117">
        <f t="shared" si="1552"/>
        <v>106.31187854465438</v>
      </c>
      <c r="S280" s="117">
        <f t="shared" si="1553"/>
        <v>105.99643515673196</v>
      </c>
      <c r="T280" s="117">
        <f t="shared" si="1554"/>
        <v>105.83832872334436</v>
      </c>
      <c r="U280" s="117">
        <f t="shared" si="1555"/>
        <v>105.60428491590709</v>
      </c>
      <c r="V280" s="117">
        <f t="shared" si="1556"/>
        <v>105.08001781444139</v>
      </c>
      <c r="W280" s="117">
        <f t="shared" si="1557"/>
        <v>104.84830665613941</v>
      </c>
      <c r="X280" s="117">
        <f t="shared" si="1558"/>
        <v>104.72328585142634</v>
      </c>
      <c r="Y280" s="117">
        <f t="shared" si="1559"/>
        <v>104.4496114301181</v>
      </c>
      <c r="Z280" s="117">
        <f t="shared" si="1560"/>
        <v>104.22700241036519</v>
      </c>
      <c r="AA280" s="117">
        <f t="shared" si="1561"/>
        <v>104.0081642285314</v>
      </c>
      <c r="AB280" s="117">
        <f t="shared" si="1562"/>
        <v>103.79312552908641</v>
      </c>
      <c r="AC280" s="117">
        <f t="shared" si="1563"/>
        <v>103.58188564749382</v>
      </c>
      <c r="AD280" s="117">
        <f t="shared" si="1564"/>
        <v>103.37442133148787</v>
      </c>
      <c r="AE280" s="117">
        <f t="shared" si="1565"/>
        <v>103.17069203592916</v>
      </c>
      <c r="AF280" s="117">
        <f t="shared" si="1566"/>
        <v>102.9706441039622</v>
      </c>
      <c r="AG280" s="117">
        <f t="shared" si="1567"/>
        <v>102.77421407469743</v>
      </c>
      <c r="AH280" s="117">
        <f t="shared" si="1568"/>
        <v>102.58133130298548</v>
      </c>
      <c r="AI280" s="117">
        <f t="shared" si="1569"/>
        <v>102.3919200353856</v>
      </c>
      <c r="AJ280" s="117">
        <f t="shared" si="1570"/>
        <v>102.20590105478129</v>
      </c>
      <c r="AK280" s="117">
        <f t="shared" si="1571"/>
        <v>102.02319298180433</v>
      </c>
      <c r="AL280" s="117">
        <f t="shared" si="1572"/>
        <v>101.93185968306601</v>
      </c>
      <c r="AM280" s="117">
        <f t="shared" si="1573"/>
        <v>101.81759940020856</v>
      </c>
      <c r="AN280" s="117">
        <f t="shared" si="1574"/>
        <v>101.58518978679905</v>
      </c>
      <c r="AO280" s="117">
        <f t="shared" si="1575"/>
        <v>101.49201551002795</v>
      </c>
      <c r="AP280" s="117">
        <f t="shared" si="1576"/>
        <v>101.42833295906875</v>
      </c>
      <c r="AQ280" s="117">
        <f t="shared" si="1577"/>
        <v>101.29008241046618</v>
      </c>
      <c r="AR280" s="117">
        <f t="shared" si="1578"/>
        <v>101.17230789475369</v>
      </c>
      <c r="AS280" s="117">
        <f t="shared" si="1579"/>
        <v>101.05322008899934</v>
      </c>
      <c r="AT280" s="117">
        <f t="shared" si="1580"/>
        <v>100.93304018196866</v>
      </c>
      <c r="AU280" s="117">
        <f t="shared" si="1581"/>
        <v>100.81196833050515</v>
      </c>
      <c r="AV280" s="117">
        <f t="shared" si="1582"/>
        <v>100.69018562787275</v>
      </c>
      <c r="AW280" s="117">
        <f t="shared" si="1583"/>
        <v>100.56785588050337</v>
      </c>
      <c r="AX280" s="117">
        <f t="shared" si="1584"/>
        <v>100.44512721258089</v>
      </c>
      <c r="AY280" s="117">
        <f t="shared" si="1585"/>
        <v>100.32213351586115</v>
      </c>
      <c r="AZ280" s="117">
        <f t="shared" si="1586"/>
        <v>100.19899576031249</v>
      </c>
      <c r="BA280" s="117">
        <f t="shared" si="1587"/>
        <v>100.07582317953806</v>
      </c>
      <c r="BB280" s="117">
        <f t="shared" si="1588"/>
        <v>99.952714343491152</v>
      </c>
      <c r="BC280" s="117">
        <f t="shared" si="1589"/>
        <v>99.829758129698121</v>
      </c>
      <c r="BD280" s="117">
        <f t="shared" si="1590"/>
        <v>99.768259728302809</v>
      </c>
      <c r="BE280" s="117">
        <f t="shared" si="1591"/>
        <v>99.706828064346681</v>
      </c>
      <c r="EX280" s="94">
        <v>5</v>
      </c>
      <c r="EY280" s="94">
        <f t="shared" si="1592"/>
        <v>96.41542807887771</v>
      </c>
      <c r="EZ280" s="94">
        <f t="shared" si="1593"/>
        <v>96.257538994278946</v>
      </c>
      <c r="FA280" s="94">
        <f t="shared" si="1594"/>
        <v>94.781721040838789</v>
      </c>
      <c r="FB280" s="94">
        <f t="shared" si="1595"/>
        <v>92.213655311021313</v>
      </c>
      <c r="FC280" s="94">
        <f t="shared" si="1596"/>
        <v>90.477708988885212</v>
      </c>
      <c r="FD280" s="94">
        <f t="shared" si="1597"/>
        <v>89.663214010310909</v>
      </c>
      <c r="FE280" s="94">
        <f t="shared" si="1598"/>
        <v>90.067244580234416</v>
      </c>
      <c r="FF280" s="94">
        <f t="shared" si="1599"/>
        <v>92.142166287516773</v>
      </c>
      <c r="FG280" s="94">
        <f t="shared" si="1600"/>
        <v>96.778400656744836</v>
      </c>
      <c r="FH280" s="94">
        <f t="shared" si="1601"/>
        <v>98.901587459398115</v>
      </c>
      <c r="FI280" s="94">
        <f t="shared" si="1602"/>
        <v>100.1540767495698</v>
      </c>
      <c r="FJ280" s="94">
        <f t="shared" si="1603"/>
        <v>100.98802688719809</v>
      </c>
      <c r="FK280" s="94">
        <f t="shared" si="1604"/>
        <v>101.56444597983861</v>
      </c>
      <c r="FL280" s="94">
        <f t="shared" si="1605"/>
        <v>101.86482977149981</v>
      </c>
      <c r="FM280" s="94">
        <f t="shared" si="1606"/>
        <v>102.11512860226129</v>
      </c>
      <c r="FN280" s="94">
        <f t="shared" si="1607"/>
        <v>102.30731482832996</v>
      </c>
      <c r="FO280" s="94">
        <f t="shared" si="1608"/>
        <v>102.39069971585201</v>
      </c>
      <c r="FP280" s="94">
        <f t="shared" si="1609"/>
        <v>102.52367038762043</v>
      </c>
      <c r="FQ280" s="94">
        <f t="shared" si="1610"/>
        <v>102.62478326454521</v>
      </c>
      <c r="FR280" s="94">
        <f t="shared" si="1611"/>
        <v>102.57866751914851</v>
      </c>
      <c r="FS280" s="94">
        <f t="shared" si="1612"/>
        <v>102.54273543840199</v>
      </c>
      <c r="FT280" s="94">
        <f t="shared" si="1613"/>
        <v>102.47043830673333</v>
      </c>
      <c r="FU280" s="94">
        <f t="shared" si="1614"/>
        <v>102.38904060261305</v>
      </c>
      <c r="FV280" s="94">
        <f t="shared" si="1615"/>
        <v>102.29737004754509</v>
      </c>
      <c r="FW280" s="94">
        <f t="shared" si="1616"/>
        <v>102.19727351287906</v>
      </c>
      <c r="FX280" s="94">
        <f t="shared" si="1617"/>
        <v>102.09027793266891</v>
      </c>
      <c r="FY280" s="94">
        <f t="shared" si="1618"/>
        <v>101.977652269327</v>
      </c>
      <c r="FZ280" s="94">
        <f t="shared" si="1619"/>
        <v>101.86045590398062</v>
      </c>
      <c r="GA280" s="94">
        <f t="shared" si="1620"/>
        <v>101.73957678989038</v>
      </c>
      <c r="GB280" s="94">
        <f t="shared" si="1621"/>
        <v>101.61576179597424</v>
      </c>
      <c r="GC280" s="94">
        <f t="shared" si="1622"/>
        <v>101.48964102923188</v>
      </c>
      <c r="GD280" s="94">
        <f t="shared" si="1623"/>
        <v>101.36174747081193</v>
      </c>
      <c r="GE280" s="94">
        <f t="shared" si="1624"/>
        <v>101.23253293285089</v>
      </c>
      <c r="GF280" s="94">
        <f t="shared" si="1625"/>
        <v>101.10238110377995</v>
      </c>
      <c r="GG280" s="94">
        <f t="shared" si="1626"/>
        <v>101.03722255740777</v>
      </c>
      <c r="GH280" s="94">
        <f t="shared" si="1627"/>
        <v>101.01136830452673</v>
      </c>
      <c r="GI280" s="94">
        <f t="shared" si="1628"/>
        <v>101.03666312779953</v>
      </c>
      <c r="GJ280" s="94">
        <f t="shared" si="1629"/>
        <v>101.08240793052477</v>
      </c>
      <c r="GK280" s="94">
        <f t="shared" si="1630"/>
        <v>101.05889981225621</v>
      </c>
      <c r="GL280" s="94">
        <f t="shared" si="1631"/>
        <v>101.01206373788814</v>
      </c>
      <c r="GM280" s="94">
        <f t="shared" si="1632"/>
        <v>100.95450774654547</v>
      </c>
      <c r="GN280" s="94">
        <f t="shared" si="1633"/>
        <v>100.88649752424047</v>
      </c>
      <c r="GO280" s="94">
        <f t="shared" si="1634"/>
        <v>100.80907358396794</v>
      </c>
      <c r="GP280" s="94">
        <f t="shared" si="1635"/>
        <v>100.72317084839759</v>
      </c>
      <c r="GQ280" s="94">
        <f t="shared" si="1636"/>
        <v>100.62963110875158</v>
      </c>
      <c r="GR280" s="94">
        <f t="shared" si="1637"/>
        <v>100.52921373576103</v>
      </c>
      <c r="GS280" s="94">
        <f t="shared" si="1638"/>
        <v>100.42260493336951</v>
      </c>
      <c r="GT280" s="94">
        <f t="shared" si="1639"/>
        <v>100.31042576951339</v>
      </c>
      <c r="GU280" s="94">
        <f t="shared" si="1640"/>
        <v>100.19323917440525</v>
      </c>
      <c r="GV280" s="94">
        <f t="shared" si="1641"/>
        <v>100.07155606222493</v>
      </c>
      <c r="GW280" s="94">
        <f t="shared" si="1642"/>
        <v>99.945840704744938</v>
      </c>
      <c r="GX280" s="94">
        <f t="shared" si="1643"/>
        <v>99.816515463532681</v>
      </c>
      <c r="GY280" s="94">
        <f t="shared" si="1644"/>
        <v>99.751755553233878</v>
      </c>
      <c r="GZ280" s="94">
        <f t="shared" si="1645"/>
        <v>99.68586717571533</v>
      </c>
      <c r="KH280" s="96">
        <v>5</v>
      </c>
      <c r="KI280" s="96">
        <f t="shared" si="1646"/>
        <v>92.223498354588415</v>
      </c>
      <c r="KJ280" s="96">
        <f t="shared" si="1647"/>
        <v>92.755071338614968</v>
      </c>
      <c r="KK280" s="96">
        <f t="shared" si="1648"/>
        <v>92.154417019605347</v>
      </c>
      <c r="KL280" s="96">
        <f t="shared" si="1649"/>
        <v>88.866916514923489</v>
      </c>
      <c r="KM280" s="96">
        <f t="shared" si="1650"/>
        <v>89.264853527631359</v>
      </c>
      <c r="KN280" s="96">
        <f t="shared" si="1651"/>
        <v>88.966863283214266</v>
      </c>
      <c r="KO280" s="96">
        <f t="shared" si="1652"/>
        <v>89.217193078252649</v>
      </c>
      <c r="KP280" s="96">
        <f t="shared" si="1653"/>
        <v>90.39250938218575</v>
      </c>
      <c r="KQ280" s="96">
        <f t="shared" si="1654"/>
        <v>94.421877344555909</v>
      </c>
      <c r="KR280" s="96">
        <f t="shared" si="1655"/>
        <v>94.97706175381316</v>
      </c>
      <c r="KS280" s="96">
        <f t="shared" si="1656"/>
        <v>94.560219495127853</v>
      </c>
      <c r="KT280" s="96">
        <f t="shared" si="1657"/>
        <v>93.419299249664391</v>
      </c>
      <c r="KU280" s="96">
        <f t="shared" si="1658"/>
        <v>91.597530273458744</v>
      </c>
      <c r="KV280" s="96">
        <f t="shared" si="1659"/>
        <v>88.861661209224195</v>
      </c>
      <c r="KW280" s="96">
        <f t="shared" si="1660"/>
        <v>86.385224894761606</v>
      </c>
      <c r="KX280" s="96">
        <f t="shared" si="1661"/>
        <v>83.329167204788376</v>
      </c>
      <c r="KY280" s="96">
        <f t="shared" si="1662"/>
        <v>81.687249496343156</v>
      </c>
      <c r="KZ280" s="96">
        <f t="shared" si="1663"/>
        <v>79.325213550659655</v>
      </c>
      <c r="LA280" s="96">
        <f t="shared" si="1664"/>
        <v>82.363368684248087</v>
      </c>
      <c r="LB280" s="96">
        <f t="shared" si="1665"/>
        <v>85.692272481880622</v>
      </c>
      <c r="LC280" s="96">
        <f t="shared" si="1666"/>
        <v>86.877053889252835</v>
      </c>
      <c r="LD280" s="96">
        <f t="shared" si="1667"/>
        <v>89.979095575058452</v>
      </c>
      <c r="LE280" s="96">
        <f t="shared" si="1668"/>
        <v>91.342502483285188</v>
      </c>
      <c r="LF280" s="96">
        <f t="shared" si="1669"/>
        <v>92.385492107733285</v>
      </c>
      <c r="LG280" s="96">
        <f t="shared" si="1670"/>
        <v>93.209088249855128</v>
      </c>
      <c r="LH280" s="96">
        <f t="shared" si="1671"/>
        <v>93.872683843834338</v>
      </c>
      <c r="LI280" s="96">
        <f t="shared" si="1672"/>
        <v>94.414543384580242</v>
      </c>
      <c r="LJ280" s="96">
        <f t="shared" si="1673"/>
        <v>94.860917130741697</v>
      </c>
      <c r="LK280" s="96">
        <f t="shared" si="1674"/>
        <v>95.230657567179307</v>
      </c>
      <c r="LL280" s="96">
        <f t="shared" si="1675"/>
        <v>95.537785087598508</v>
      </c>
      <c r="LM280" s="96">
        <f t="shared" si="1676"/>
        <v>95.793016745136512</v>
      </c>
      <c r="LN280" s="96">
        <f t="shared" si="1677"/>
        <v>96.004728000061874</v>
      </c>
      <c r="LO280" s="96">
        <f t="shared" si="1678"/>
        <v>96.179584743897806</v>
      </c>
      <c r="LP280" s="96">
        <f t="shared" si="1679"/>
        <v>96.322973797586044</v>
      </c>
      <c r="LQ280" s="96">
        <f t="shared" si="1680"/>
        <v>96.393560721306173</v>
      </c>
      <c r="LR280" s="96">
        <f t="shared" si="1681"/>
        <v>96.810026423252339</v>
      </c>
      <c r="LS280" s="96">
        <f t="shared" si="1682"/>
        <v>98.059760434267375</v>
      </c>
      <c r="LT280" s="96">
        <f t="shared" si="1683"/>
        <v>98.747886760557947</v>
      </c>
      <c r="LU280" s="96">
        <f t="shared" si="1684"/>
        <v>98.896103210198049</v>
      </c>
      <c r="LV280" s="96">
        <f t="shared" si="1685"/>
        <v>99.245087230689961</v>
      </c>
      <c r="LW280" s="96">
        <f t="shared" si="1686"/>
        <v>99.436615378174466</v>
      </c>
      <c r="LX280" s="96">
        <f t="shared" si="1687"/>
        <v>99.574822751164774</v>
      </c>
      <c r="LY280" s="96">
        <f t="shared" si="1688"/>
        <v>99.665993928873647</v>
      </c>
      <c r="LZ280" s="96">
        <f t="shared" si="1689"/>
        <v>99.715412183463656</v>
      </c>
      <c r="MA280" s="96">
        <f t="shared" si="1690"/>
        <v>99.727565822080038</v>
      </c>
      <c r="MB280" s="96">
        <f t="shared" si="1691"/>
        <v>99.706302067113768</v>
      </c>
      <c r="MC280" s="96">
        <f t="shared" si="1692"/>
        <v>99.654944055164009</v>
      </c>
      <c r="MD280" s="96">
        <f t="shared" si="1693"/>
        <v>99.576381322374189</v>
      </c>
      <c r="ME280" s="96">
        <f t="shared" si="1694"/>
        <v>99.473140848109068</v>
      </c>
      <c r="MF280" s="96">
        <f t="shared" si="1695"/>
        <v>99.34744358816242</v>
      </c>
      <c r="MG280" s="96">
        <f t="shared" si="1696"/>
        <v>99.201250004282741</v>
      </c>
      <c r="MH280" s="96">
        <f t="shared" si="1697"/>
        <v>99.036297128434256</v>
      </c>
      <c r="MI280" s="96">
        <f t="shared" si="1698"/>
        <v>98.953430176416589</v>
      </c>
      <c r="MJ280" s="96">
        <f t="shared" si="1699"/>
        <v>98.864620931761166</v>
      </c>
    </row>
    <row r="281" spans="1:348" x14ac:dyDescent="0.2">
      <c r="C281" s="96">
        <v>6</v>
      </c>
      <c r="D281" s="117">
        <f t="shared" si="1538"/>
        <v>99.474874016171157</v>
      </c>
      <c r="E281" s="117">
        <f t="shared" si="1539"/>
        <v>101.13432341286205</v>
      </c>
      <c r="F281" s="117">
        <f t="shared" si="1540"/>
        <v>102.40010608077932</v>
      </c>
      <c r="G281" s="117">
        <f t="shared" si="1541"/>
        <v>105.29357933432652</v>
      </c>
      <c r="H281" s="117">
        <f t="shared" si="1542"/>
        <v>106.8011520932923</v>
      </c>
      <c r="I281" s="117">
        <f t="shared" si="1543"/>
        <v>107.76574833737611</v>
      </c>
      <c r="J281" s="117">
        <f t="shared" si="1544"/>
        <v>108.28247251351175</v>
      </c>
      <c r="K281" s="117">
        <f t="shared" si="1545"/>
        <v>108.50287961299686</v>
      </c>
      <c r="L281" s="117">
        <f t="shared" si="1546"/>
        <v>108.57579882536143</v>
      </c>
      <c r="M281" s="117">
        <f t="shared" si="1547"/>
        <v>108.51252175218364</v>
      </c>
      <c r="N281" s="117">
        <f t="shared" si="1548"/>
        <v>108.34754381314471</v>
      </c>
      <c r="O281" s="117">
        <f t="shared" si="1549"/>
        <v>108.14267201099233</v>
      </c>
      <c r="P281" s="117">
        <f t="shared" si="1550"/>
        <v>107.91120277831894</v>
      </c>
      <c r="Q281" s="117">
        <f t="shared" si="1551"/>
        <v>107.6623297100524</v>
      </c>
      <c r="R281" s="117">
        <f t="shared" si="1552"/>
        <v>107.40250843668264</v>
      </c>
      <c r="S281" s="117">
        <f t="shared" si="1553"/>
        <v>107.1363245999203</v>
      </c>
      <c r="T281" s="117">
        <f t="shared" si="1554"/>
        <v>107.00242238168764</v>
      </c>
      <c r="U281" s="117">
        <f t="shared" si="1555"/>
        <v>106.7993764015394</v>
      </c>
      <c r="V281" s="117">
        <f t="shared" si="1556"/>
        <v>106.33477767102596</v>
      </c>
      <c r="W281" s="117">
        <f t="shared" si="1557"/>
        <v>106.12671715798294</v>
      </c>
      <c r="X281" s="117">
        <f t="shared" si="1558"/>
        <v>106.01316384203976</v>
      </c>
      <c r="Y281" s="117">
        <f t="shared" si="1559"/>
        <v>105.76532105977745</v>
      </c>
      <c r="Z281" s="117">
        <f t="shared" si="1560"/>
        <v>105.5610638192112</v>
      </c>
      <c r="AA281" s="117">
        <f t="shared" si="1561"/>
        <v>105.35886319814396</v>
      </c>
      <c r="AB281" s="117">
        <f t="shared" si="1562"/>
        <v>105.1589522063036</v>
      </c>
      <c r="AC281" s="117">
        <f t="shared" si="1563"/>
        <v>104.96150502441276</v>
      </c>
      <c r="AD281" s="117">
        <f t="shared" si="1564"/>
        <v>104.76664870824898</v>
      </c>
      <c r="AE281" s="117">
        <f t="shared" si="1565"/>
        <v>104.57447250847051</v>
      </c>
      <c r="AF281" s="117">
        <f t="shared" si="1566"/>
        <v>104.38503532463933</v>
      </c>
      <c r="AG281" s="117">
        <f t="shared" si="1567"/>
        <v>104.19837169072923</v>
      </c>
      <c r="AH281" s="117">
        <f t="shared" si="1568"/>
        <v>104.01449659862692</v>
      </c>
      <c r="AI281" s="117">
        <f t="shared" si="1569"/>
        <v>103.83340939758962</v>
      </c>
      <c r="AJ281" s="117">
        <f t="shared" si="1570"/>
        <v>103.65509695549645</v>
      </c>
      <c r="AK281" s="117">
        <f t="shared" si="1571"/>
        <v>103.47953622782786</v>
      </c>
      <c r="AL281" s="117">
        <f t="shared" si="1572"/>
        <v>103.39176353853742</v>
      </c>
      <c r="AM281" s="117">
        <f t="shared" si="1573"/>
        <v>103.28984075190797</v>
      </c>
      <c r="AN281" s="117">
        <f t="shared" si="1574"/>
        <v>103.09367554950958</v>
      </c>
      <c r="AO281" s="117">
        <f t="shared" si="1575"/>
        <v>103.02010683224356</v>
      </c>
      <c r="AP281" s="117">
        <f t="shared" si="1576"/>
        <v>102.96206455917506</v>
      </c>
      <c r="AQ281" s="117">
        <f t="shared" si="1577"/>
        <v>102.83664904625917</v>
      </c>
      <c r="AR281" s="117">
        <f t="shared" si="1578"/>
        <v>102.72728876326025</v>
      </c>
      <c r="AS281" s="117">
        <f t="shared" si="1579"/>
        <v>102.61529439990753</v>
      </c>
      <c r="AT281" s="117">
        <f t="shared" si="1580"/>
        <v>102.50099921855933</v>
      </c>
      <c r="AU281" s="117">
        <f t="shared" si="1581"/>
        <v>102.38470531992429</v>
      </c>
      <c r="AV281" s="117">
        <f t="shared" si="1582"/>
        <v>102.26668664529458</v>
      </c>
      <c r="AW281" s="117">
        <f t="shared" si="1583"/>
        <v>102.14719166715471</v>
      </c>
      <c r="AX281" s="117">
        <f t="shared" si="1584"/>
        <v>102.02644580342674</v>
      </c>
      <c r="AY281" s="117">
        <f t="shared" si="1585"/>
        <v>101.90465358621853</v>
      </c>
      <c r="AZ281" s="117">
        <f t="shared" si="1586"/>
        <v>101.78200061216042</v>
      </c>
      <c r="BA281" s="117">
        <f t="shared" si="1587"/>
        <v>101.65865529814923</v>
      </c>
      <c r="BB281" s="117">
        <f t="shared" si="1588"/>
        <v>101.5347704634876</v>
      </c>
      <c r="BC281" s="117">
        <f t="shared" si="1589"/>
        <v>101.41048475694717</v>
      </c>
      <c r="BD281" s="117">
        <f t="shared" si="1590"/>
        <v>101.34831005498948</v>
      </c>
      <c r="BE281" s="117">
        <f t="shared" si="1591"/>
        <v>101.28602637217416</v>
      </c>
      <c r="EX281" s="94">
        <v>6</v>
      </c>
      <c r="EY281" s="94">
        <f t="shared" si="1592"/>
        <v>96.973034425832125</v>
      </c>
      <c r="EZ281" s="94">
        <f t="shared" si="1593"/>
        <v>97.994782660737627</v>
      </c>
      <c r="FA281" s="94">
        <f t="shared" si="1594"/>
        <v>98.204217762912663</v>
      </c>
      <c r="FB281" s="94">
        <f t="shared" si="1595"/>
        <v>99.053343812991443</v>
      </c>
      <c r="FC281" s="94">
        <f t="shared" si="1596"/>
        <v>97.791370518645323</v>
      </c>
      <c r="FD281" s="94">
        <f t="shared" si="1597"/>
        <v>92.965733897096484</v>
      </c>
      <c r="FE281" s="94">
        <f t="shared" si="1598"/>
        <v>90.383876465116273</v>
      </c>
      <c r="FF281" s="94">
        <f t="shared" si="1599"/>
        <v>89.228529291126193</v>
      </c>
      <c r="FG281" s="94">
        <f t="shared" si="1600"/>
        <v>89.421376311111828</v>
      </c>
      <c r="FH281" s="94">
        <f t="shared" si="1601"/>
        <v>90.930663249961185</v>
      </c>
      <c r="FI281" s="94">
        <f t="shared" si="1602"/>
        <v>95.385839630220701</v>
      </c>
      <c r="FJ281" s="94">
        <f t="shared" si="1603"/>
        <v>97.877248787939536</v>
      </c>
      <c r="FK281" s="94">
        <f t="shared" si="1604"/>
        <v>99.460727368642324</v>
      </c>
      <c r="FL281" s="94">
        <f t="shared" si="1605"/>
        <v>100.35789012060634</v>
      </c>
      <c r="FM281" s="94">
        <f t="shared" si="1606"/>
        <v>101.08291053593267</v>
      </c>
      <c r="FN281" s="94">
        <f t="shared" si="1607"/>
        <v>101.62649251472797</v>
      </c>
      <c r="FO281" s="94">
        <f t="shared" si="1608"/>
        <v>101.88116914487314</v>
      </c>
      <c r="FP281" s="94">
        <f t="shared" si="1609"/>
        <v>102.21342376549384</v>
      </c>
      <c r="FQ281" s="94">
        <f t="shared" si="1610"/>
        <v>102.64819722033772</v>
      </c>
      <c r="FR281" s="94">
        <f t="shared" si="1611"/>
        <v>102.73301476557754</v>
      </c>
      <c r="FS281" s="94">
        <f t="shared" si="1612"/>
        <v>102.75861431337606</v>
      </c>
      <c r="FT281" s="94">
        <f t="shared" si="1613"/>
        <v>102.82646754520511</v>
      </c>
      <c r="FU281" s="94">
        <f t="shared" si="1614"/>
        <v>102.8406434746195</v>
      </c>
      <c r="FV281" s="94">
        <f t="shared" si="1615"/>
        <v>102.83384850085845</v>
      </c>
      <c r="FW281" s="94">
        <f t="shared" si="1616"/>
        <v>102.80952952775928</v>
      </c>
      <c r="FX281" s="94">
        <f t="shared" si="1617"/>
        <v>102.77051258194709</v>
      </c>
      <c r="FY281" s="94">
        <f t="shared" si="1618"/>
        <v>102.71913278619063</v>
      </c>
      <c r="FZ281" s="94">
        <f t="shared" si="1619"/>
        <v>102.65733292260188</v>
      </c>
      <c r="GA281" s="94">
        <f t="shared" si="1620"/>
        <v>102.5867392082167</v>
      </c>
      <c r="GB281" s="94">
        <f t="shared" si="1621"/>
        <v>102.50872026169404</v>
      </c>
      <c r="GC281" s="94">
        <f t="shared" si="1622"/>
        <v>102.42443348763031</v>
      </c>
      <c r="GD281" s="94">
        <f t="shared" si="1623"/>
        <v>102.33486191803995</v>
      </c>
      <c r="GE281" s="94">
        <f t="shared" si="1624"/>
        <v>102.24084373072613</v>
      </c>
      <c r="GF281" s="94">
        <f t="shared" si="1625"/>
        <v>102.1430960880634</v>
      </c>
      <c r="GG281" s="94">
        <f t="shared" si="1626"/>
        <v>102.09406654245193</v>
      </c>
      <c r="GH281" s="94">
        <f t="shared" si="1627"/>
        <v>102.12282691699522</v>
      </c>
      <c r="GI281" s="94">
        <f t="shared" si="1628"/>
        <v>102.30537877302412</v>
      </c>
      <c r="GJ281" s="94">
        <f t="shared" si="1629"/>
        <v>102.43526625570875</v>
      </c>
      <c r="GK281" s="94">
        <f t="shared" si="1630"/>
        <v>102.43542747060849</v>
      </c>
      <c r="GL281" s="94">
        <f t="shared" si="1631"/>
        <v>102.4426817745701</v>
      </c>
      <c r="GM281" s="94">
        <f t="shared" si="1632"/>
        <v>102.42011264585362</v>
      </c>
      <c r="GN281" s="94">
        <f t="shared" si="1633"/>
        <v>102.38142552326767</v>
      </c>
      <c r="GO281" s="94">
        <f t="shared" si="1634"/>
        <v>102.32822007501723</v>
      </c>
      <c r="GP281" s="94">
        <f t="shared" si="1635"/>
        <v>102.26192151059379</v>
      </c>
      <c r="GQ281" s="94">
        <f t="shared" si="1636"/>
        <v>102.18380356041321</v>
      </c>
      <c r="GR281" s="94">
        <f t="shared" si="1637"/>
        <v>102.09500777319897</v>
      </c>
      <c r="GS281" s="94">
        <f t="shared" si="1638"/>
        <v>101.99655983540109</v>
      </c>
      <c r="GT281" s="94">
        <f t="shared" si="1639"/>
        <v>101.88938346070182</v>
      </c>
      <c r="GU281" s="94">
        <f t="shared" si="1640"/>
        <v>101.77431228051223</v>
      </c>
      <c r="GV281" s="94">
        <f t="shared" si="1641"/>
        <v>101.65210007752047</v>
      </c>
      <c r="GW281" s="94">
        <f t="shared" si="1642"/>
        <v>101.52342963625713</v>
      </c>
      <c r="GX281" s="94">
        <f t="shared" si="1643"/>
        <v>101.38892043192816</v>
      </c>
      <c r="GY281" s="94">
        <f t="shared" si="1644"/>
        <v>101.32152347899421</v>
      </c>
      <c r="GZ281" s="94">
        <f t="shared" si="1645"/>
        <v>101.25229010294485</v>
      </c>
      <c r="KH281" s="96">
        <v>6</v>
      </c>
      <c r="KI281" s="96">
        <f t="shared" si="1646"/>
        <v>87.805993071499628</v>
      </c>
      <c r="KJ281" s="96">
        <f t="shared" si="1647"/>
        <v>88.586622066883237</v>
      </c>
      <c r="KK281" s="96">
        <f t="shared" si="1648"/>
        <v>90.026429622380761</v>
      </c>
      <c r="KL281" s="96">
        <f t="shared" si="1649"/>
        <v>91.258173949451944</v>
      </c>
      <c r="KM281" s="96">
        <f t="shared" si="1650"/>
        <v>90.522670280514689</v>
      </c>
      <c r="KN281" s="96">
        <f t="shared" si="1651"/>
        <v>88.346868646605913</v>
      </c>
      <c r="KO281" s="96">
        <f t="shared" si="1652"/>
        <v>87.686153850514273</v>
      </c>
      <c r="KP281" s="96">
        <f t="shared" si="1653"/>
        <v>87.065631223673222</v>
      </c>
      <c r="KQ281" s="96">
        <f t="shared" si="1654"/>
        <v>87.12902257711022</v>
      </c>
      <c r="KR281" s="96">
        <f t="shared" si="1655"/>
        <v>88.346769454186699</v>
      </c>
      <c r="KS281" s="96">
        <f t="shared" si="1656"/>
        <v>93.369464776007561</v>
      </c>
      <c r="KT281" s="96">
        <f t="shared" si="1657"/>
        <v>94.88931004396666</v>
      </c>
      <c r="KU281" s="96">
        <f t="shared" si="1658"/>
        <v>95.200507648449516</v>
      </c>
      <c r="KV281" s="96">
        <f t="shared" si="1659"/>
        <v>95.018838899450998</v>
      </c>
      <c r="KW281" s="96">
        <f t="shared" si="1660"/>
        <v>94.050740213296109</v>
      </c>
      <c r="KX281" s="96">
        <f t="shared" si="1661"/>
        <v>92.923766333682764</v>
      </c>
      <c r="KY281" s="96">
        <f t="shared" si="1662"/>
        <v>92.348667564010597</v>
      </c>
      <c r="KZ281" s="96">
        <f t="shared" si="1663"/>
        <v>91.326233058162373</v>
      </c>
      <c r="LA281" s="96">
        <f t="shared" si="1664"/>
        <v>85.536051897076845</v>
      </c>
      <c r="LB281" s="96">
        <f t="shared" si="1665"/>
        <v>80.948069417550798</v>
      </c>
      <c r="LC281" s="96">
        <f t="shared" si="1666"/>
        <v>80.506928889068817</v>
      </c>
      <c r="LD281" s="96">
        <f t="shared" si="1667"/>
        <v>79.17015816975389</v>
      </c>
      <c r="LE281" s="96">
        <f t="shared" si="1668"/>
        <v>79.689480804619421</v>
      </c>
      <c r="LF281" s="96">
        <f t="shared" si="1669"/>
        <v>81.773328346989317</v>
      </c>
      <c r="LG281" s="96">
        <f t="shared" si="1670"/>
        <v>85.4128187467917</v>
      </c>
      <c r="LH281" s="96">
        <f t="shared" si="1671"/>
        <v>87.903267617020191</v>
      </c>
      <c r="LI281" s="96">
        <f t="shared" si="1672"/>
        <v>89.641701804550692</v>
      </c>
      <c r="LJ281" s="96">
        <f t="shared" si="1673"/>
        <v>90.950094469960618</v>
      </c>
      <c r="LK281" s="96">
        <f t="shared" si="1674"/>
        <v>91.978495773081036</v>
      </c>
      <c r="LL281" s="96">
        <f t="shared" si="1675"/>
        <v>92.809129655612381</v>
      </c>
      <c r="LM281" s="96">
        <f t="shared" si="1676"/>
        <v>93.492409157048428</v>
      </c>
      <c r="LN281" s="96">
        <f t="shared" si="1677"/>
        <v>94.061703305613065</v>
      </c>
      <c r="LO281" s="96">
        <f t="shared" si="1678"/>
        <v>94.540348821973993</v>
      </c>
      <c r="LP281" s="96">
        <f t="shared" si="1679"/>
        <v>94.945355167171897</v>
      </c>
      <c r="LQ281" s="96">
        <f t="shared" si="1680"/>
        <v>95.144696908277012</v>
      </c>
      <c r="LR281" s="96">
        <f t="shared" si="1681"/>
        <v>95.933435230545854</v>
      </c>
      <c r="LS281" s="96">
        <f t="shared" si="1682"/>
        <v>98.12430546310766</v>
      </c>
      <c r="LT281" s="96">
        <f t="shared" si="1683"/>
        <v>99.282759783745675</v>
      </c>
      <c r="LU281" s="96">
        <f t="shared" si="1684"/>
        <v>99.545747840111488</v>
      </c>
      <c r="LV281" s="96">
        <f t="shared" si="1685"/>
        <v>100.16370930324305</v>
      </c>
      <c r="LW281" s="96">
        <f t="shared" si="1686"/>
        <v>100.51612236760165</v>
      </c>
      <c r="LX281" s="96">
        <f t="shared" si="1687"/>
        <v>100.78482180885808</v>
      </c>
      <c r="LY281" s="96">
        <f t="shared" si="1688"/>
        <v>100.98099002688294</v>
      </c>
      <c r="LZ281" s="96">
        <f t="shared" si="1689"/>
        <v>101.11366701869522</v>
      </c>
      <c r="MA281" s="96">
        <f t="shared" si="1690"/>
        <v>101.1902828728639</v>
      </c>
      <c r="MB281" s="96">
        <f t="shared" si="1691"/>
        <v>101.21702844216551</v>
      </c>
      <c r="MC281" s="96">
        <f t="shared" si="1692"/>
        <v>101.19912088029133</v>
      </c>
      <c r="MD281" s="96">
        <f t="shared" si="1693"/>
        <v>101.14099859104344</v>
      </c>
      <c r="ME281" s="96">
        <f t="shared" si="1694"/>
        <v>101.04646742257344</v>
      </c>
      <c r="MF281" s="96">
        <f t="shared" si="1695"/>
        <v>100.918812341257</v>
      </c>
      <c r="MG281" s="96">
        <f t="shared" si="1696"/>
        <v>100.76088412234223</v>
      </c>
      <c r="MH281" s="96">
        <f t="shared" si="1697"/>
        <v>100.57516760230021</v>
      </c>
      <c r="MI281" s="96">
        <f t="shared" si="1698"/>
        <v>100.48175937192461</v>
      </c>
      <c r="MJ281" s="96">
        <f t="shared" si="1699"/>
        <v>100.37953610180409</v>
      </c>
    </row>
    <row r="282" spans="1:348" x14ac:dyDescent="0.2">
      <c r="C282" s="96">
        <v>7</v>
      </c>
      <c r="D282" s="117">
        <f t="shared" si="1538"/>
        <v>97.373858838464116</v>
      </c>
      <c r="E282" s="117">
        <f t="shared" si="1539"/>
        <v>98.776560203600923</v>
      </c>
      <c r="F282" s="117">
        <f t="shared" si="1540"/>
        <v>100.19209969681224</v>
      </c>
      <c r="G282" s="117">
        <f t="shared" si="1541"/>
        <v>100.91197776348103</v>
      </c>
      <c r="H282" s="117">
        <f t="shared" si="1542"/>
        <v>104.48812222539331</v>
      </c>
      <c r="I282" s="117">
        <f t="shared" si="1543"/>
        <v>106.49281484075621</v>
      </c>
      <c r="J282" s="117">
        <f t="shared" si="1544"/>
        <v>107.65111480258376</v>
      </c>
      <c r="K282" s="117">
        <f t="shared" si="1545"/>
        <v>108.2474675334641</v>
      </c>
      <c r="L282" s="117">
        <f t="shared" si="1546"/>
        <v>108.60882667427316</v>
      </c>
      <c r="M282" s="117">
        <f t="shared" si="1547"/>
        <v>108.74055460543666</v>
      </c>
      <c r="N282" s="117">
        <f t="shared" si="1548"/>
        <v>108.73707491148866</v>
      </c>
      <c r="O282" s="117">
        <f t="shared" si="1549"/>
        <v>108.65970794249806</v>
      </c>
      <c r="P282" s="117">
        <f t="shared" si="1550"/>
        <v>108.53100361637333</v>
      </c>
      <c r="Q282" s="117">
        <f t="shared" si="1551"/>
        <v>108.36635794652102</v>
      </c>
      <c r="R282" s="117">
        <f t="shared" si="1552"/>
        <v>108.17654472123017</v>
      </c>
      <c r="S282" s="117">
        <f t="shared" si="1553"/>
        <v>107.96924855323918</v>
      </c>
      <c r="T282" s="117">
        <f t="shared" si="1554"/>
        <v>107.86422837574993</v>
      </c>
      <c r="U282" s="117">
        <f t="shared" si="1555"/>
        <v>107.69791207554476</v>
      </c>
      <c r="V282" s="117">
        <f t="shared" si="1556"/>
        <v>107.30339798030806</v>
      </c>
      <c r="W282" s="117">
        <f t="shared" si="1557"/>
        <v>107.12294787271739</v>
      </c>
      <c r="X282" s="117">
        <f t="shared" si="1558"/>
        <v>107.02272831944131</v>
      </c>
      <c r="Y282" s="117">
        <f t="shared" si="1559"/>
        <v>106.80496059785074</v>
      </c>
      <c r="Z282" s="117">
        <f t="shared" si="1560"/>
        <v>106.62195716017297</v>
      </c>
      <c r="AA282" s="117">
        <f t="shared" si="1561"/>
        <v>106.43896890469526</v>
      </c>
      <c r="AB282" s="117">
        <f t="shared" si="1562"/>
        <v>106.25647940702318</v>
      </c>
      <c r="AC282" s="117">
        <f t="shared" si="1563"/>
        <v>106.07487602146071</v>
      </c>
      <c r="AD282" s="117">
        <f t="shared" si="1564"/>
        <v>105.8944681310945</v>
      </c>
      <c r="AE282" s="117">
        <f t="shared" si="1565"/>
        <v>105.71550170366224</v>
      </c>
      <c r="AF282" s="117">
        <f t="shared" si="1566"/>
        <v>105.53817096553814</v>
      </c>
      <c r="AG282" s="117">
        <f t="shared" si="1567"/>
        <v>105.36262781221043</v>
      </c>
      <c r="AH282" s="117">
        <f t="shared" si="1568"/>
        <v>105.18898942971255</v>
      </c>
      <c r="AI282" s="117">
        <f t="shared" si="1569"/>
        <v>105.01734449372618</v>
      </c>
      <c r="AJ282" s="117">
        <f t="shared" si="1570"/>
        <v>104.84775823173632</v>
      </c>
      <c r="AK282" s="117">
        <f t="shared" si="1571"/>
        <v>104.68027657173873</v>
      </c>
      <c r="AL282" s="117">
        <f t="shared" si="1572"/>
        <v>104.59652801286003</v>
      </c>
      <c r="AM282" s="117">
        <f t="shared" si="1573"/>
        <v>104.50857754220127</v>
      </c>
      <c r="AN282" s="117">
        <f t="shared" si="1574"/>
        <v>104.35317847927192</v>
      </c>
      <c r="AO282" s="117">
        <f t="shared" si="1575"/>
        <v>104.30154837527006</v>
      </c>
      <c r="AP282" s="117">
        <f t="shared" si="1576"/>
        <v>104.24969496893209</v>
      </c>
      <c r="AQ282" s="117">
        <f t="shared" si="1577"/>
        <v>104.13840537052508</v>
      </c>
      <c r="AR282" s="117">
        <f t="shared" si="1578"/>
        <v>104.03814943611967</v>
      </c>
      <c r="AS282" s="117">
        <f t="shared" si="1579"/>
        <v>103.93372287330298</v>
      </c>
      <c r="AT282" s="117">
        <f t="shared" si="1580"/>
        <v>103.82559299519565</v>
      </c>
      <c r="AU282" s="117">
        <f t="shared" si="1581"/>
        <v>103.71418320309269</v>
      </c>
      <c r="AV282" s="117">
        <f t="shared" si="1582"/>
        <v>103.59987739059925</v>
      </c>
      <c r="AW282" s="117">
        <f t="shared" si="1583"/>
        <v>103.48302385714972</v>
      </c>
      <c r="AX282" s="117">
        <f t="shared" si="1584"/>
        <v>103.36393879253373</v>
      </c>
      <c r="AY282" s="117">
        <f t="shared" si="1585"/>
        <v>103.24290938523075</v>
      </c>
      <c r="AZ282" s="117">
        <f t="shared" si="1586"/>
        <v>103.12019659998025</v>
      </c>
      <c r="BA282" s="117">
        <f t="shared" si="1587"/>
        <v>102.99603766381865</v>
      </c>
      <c r="BB282" s="117">
        <f t="shared" si="1588"/>
        <v>102.87064829457861</v>
      </c>
      <c r="BC282" s="117">
        <f t="shared" si="1589"/>
        <v>102.74422470140408</v>
      </c>
      <c r="BD282" s="117">
        <f t="shared" si="1590"/>
        <v>102.68096772428545</v>
      </c>
      <c r="BE282" s="117">
        <f t="shared" si="1591"/>
        <v>102.61740081344294</v>
      </c>
      <c r="EX282" s="94">
        <v>7</v>
      </c>
      <c r="EY282" s="94">
        <f t="shared" si="1592"/>
        <v>95.146818742747698</v>
      </c>
      <c r="EZ282" s="94">
        <f t="shared" si="1593"/>
        <v>96.757301004274467</v>
      </c>
      <c r="FA282" s="94">
        <f t="shared" si="1594"/>
        <v>97.813833627040111</v>
      </c>
      <c r="FB282" s="94">
        <f t="shared" si="1595"/>
        <v>98.656178646105545</v>
      </c>
      <c r="FC282" s="94">
        <f t="shared" si="1596"/>
        <v>100.72964218728683</v>
      </c>
      <c r="FD282" s="94">
        <f t="shared" si="1597"/>
        <v>100.51303029792844</v>
      </c>
      <c r="FE282" s="94">
        <f t="shared" si="1598"/>
        <v>98.841109076058089</v>
      </c>
      <c r="FF282" s="94">
        <f t="shared" si="1599"/>
        <v>95.904478824594918</v>
      </c>
      <c r="FG282" s="94">
        <f t="shared" si="1600"/>
        <v>92.971904113900791</v>
      </c>
      <c r="FH282" s="94">
        <f t="shared" si="1601"/>
        <v>91.423021593500081</v>
      </c>
      <c r="FI282" s="94">
        <f t="shared" si="1602"/>
        <v>91.085144691110798</v>
      </c>
      <c r="FJ282" s="94">
        <f t="shared" si="1603"/>
        <v>91.92131436980776</v>
      </c>
      <c r="FK282" s="94">
        <f t="shared" si="1604"/>
        <v>94.221471139178476</v>
      </c>
      <c r="FL282" s="94">
        <f t="shared" si="1605"/>
        <v>96.763112883251395</v>
      </c>
      <c r="FM282" s="94">
        <f t="shared" si="1606"/>
        <v>98.564602531668882</v>
      </c>
      <c r="FN282" s="94">
        <f t="shared" si="1607"/>
        <v>99.803313856212426</v>
      </c>
      <c r="FO282" s="94">
        <f t="shared" si="1608"/>
        <v>100.40164480201854</v>
      </c>
      <c r="FP282" s="94">
        <f t="shared" si="1609"/>
        <v>101.09939596079502</v>
      </c>
      <c r="FQ282" s="94">
        <f t="shared" si="1610"/>
        <v>102.05904134815776</v>
      </c>
      <c r="FR282" s="94">
        <f t="shared" si="1611"/>
        <v>102.34144543058378</v>
      </c>
      <c r="FS282" s="94">
        <f t="shared" si="1612"/>
        <v>102.45748625762519</v>
      </c>
      <c r="FT282" s="94">
        <f t="shared" si="1613"/>
        <v>102.73342730487418</v>
      </c>
      <c r="FU282" s="94">
        <f t="shared" si="1614"/>
        <v>102.88456668655154</v>
      </c>
      <c r="FV282" s="94">
        <f t="shared" si="1615"/>
        <v>102.99735957476642</v>
      </c>
      <c r="FW282" s="94">
        <f t="shared" si="1616"/>
        <v>103.07825016585203</v>
      </c>
      <c r="FX282" s="94">
        <f t="shared" si="1617"/>
        <v>103.13240603626748</v>
      </c>
      <c r="FY282" s="94">
        <f t="shared" si="1618"/>
        <v>103.1640205710999</v>
      </c>
      <c r="FZ282" s="94">
        <f t="shared" si="1619"/>
        <v>103.17653158434669</v>
      </c>
      <c r="GA282" s="94">
        <f t="shared" si="1620"/>
        <v>103.1727826193179</v>
      </c>
      <c r="GB282" s="94">
        <f t="shared" si="1621"/>
        <v>103.15514408226038</v>
      </c>
      <c r="GC282" s="94">
        <f t="shared" si="1622"/>
        <v>103.12560562815648</v>
      </c>
      <c r="GD282" s="94">
        <f t="shared" si="1623"/>
        <v>103.08584758641425</v>
      </c>
      <c r="GE282" s="94">
        <f t="shared" si="1624"/>
        <v>103.03729685210298</v>
      </c>
      <c r="GF282" s="94">
        <f t="shared" si="1625"/>
        <v>102.9811710949688</v>
      </c>
      <c r="GG282" s="94">
        <f t="shared" si="1626"/>
        <v>102.95284438306336</v>
      </c>
      <c r="GH282" s="94">
        <f t="shared" si="1627"/>
        <v>103.0511017555324</v>
      </c>
      <c r="GI282" s="94">
        <f t="shared" si="1628"/>
        <v>103.43043443664948</v>
      </c>
      <c r="GJ282" s="94">
        <f t="shared" si="1629"/>
        <v>103.66451978881345</v>
      </c>
      <c r="GK282" s="94">
        <f t="shared" si="1630"/>
        <v>103.6930760969155</v>
      </c>
      <c r="GL282" s="94">
        <f t="shared" si="1631"/>
        <v>103.76556495765428</v>
      </c>
      <c r="GM282" s="94">
        <f t="shared" si="1632"/>
        <v>103.78418617041748</v>
      </c>
      <c r="GN282" s="94">
        <f t="shared" si="1633"/>
        <v>103.77943136083647</v>
      </c>
      <c r="GO282" s="94">
        <f t="shared" si="1634"/>
        <v>103.75367645169999</v>
      </c>
      <c r="GP282" s="94">
        <f t="shared" si="1635"/>
        <v>103.70901405911616</v>
      </c>
      <c r="GQ282" s="94">
        <f t="shared" si="1636"/>
        <v>103.64729550446414</v>
      </c>
      <c r="GR282" s="94">
        <f t="shared" si="1637"/>
        <v>103.5701651510993</v>
      </c>
      <c r="GS282" s="94">
        <f t="shared" si="1638"/>
        <v>103.47908873665865</v>
      </c>
      <c r="GT282" s="94">
        <f t="shared" si="1639"/>
        <v>103.37537695338531</v>
      </c>
      <c r="GU282" s="94">
        <f t="shared" si="1640"/>
        <v>103.26020522762227</v>
      </c>
      <c r="GV282" s="94">
        <f t="shared" si="1641"/>
        <v>103.13463042958628</v>
      </c>
      <c r="GW282" s="94">
        <f t="shared" si="1642"/>
        <v>102.99960508168988</v>
      </c>
      <c r="GX282" s="94">
        <f t="shared" si="1643"/>
        <v>102.85598951168099</v>
      </c>
      <c r="GY282" s="94">
        <f t="shared" si="1644"/>
        <v>102.78398483584439</v>
      </c>
      <c r="GZ282" s="94">
        <f t="shared" si="1645"/>
        <v>102.70926953526275</v>
      </c>
      <c r="KH282" s="96">
        <v>7</v>
      </c>
      <c r="KI282" s="96">
        <f t="shared" si="1646"/>
        <v>87.701015996266335</v>
      </c>
      <c r="KJ282" s="96">
        <f t="shared" si="1647"/>
        <v>89.144268877850209</v>
      </c>
      <c r="KK282" s="96">
        <f t="shared" si="1648"/>
        <v>87.172719267730429</v>
      </c>
      <c r="KL282" s="96">
        <f t="shared" si="1649"/>
        <v>89.79018408353167</v>
      </c>
      <c r="KM282" s="96">
        <f t="shared" si="1650"/>
        <v>92.058064350373598</v>
      </c>
      <c r="KN282" s="96">
        <f t="shared" si="1651"/>
        <v>91.807053150704391</v>
      </c>
      <c r="KO282" s="96">
        <f t="shared" si="1652"/>
        <v>91.249347566062198</v>
      </c>
      <c r="KP282" s="96">
        <f t="shared" si="1653"/>
        <v>91.318431201128519</v>
      </c>
      <c r="KQ282" s="96">
        <f t="shared" si="1654"/>
        <v>89.812911232641582</v>
      </c>
      <c r="KR282" s="96">
        <f t="shared" si="1655"/>
        <v>88.90760332697387</v>
      </c>
      <c r="KS282" s="96">
        <f t="shared" si="1656"/>
        <v>88.822361632488736</v>
      </c>
      <c r="KT282" s="96">
        <f t="shared" si="1657"/>
        <v>89.885528653762606</v>
      </c>
      <c r="KU282" s="96">
        <f t="shared" si="1658"/>
        <v>93.250029821623144</v>
      </c>
      <c r="KV282" s="96">
        <f t="shared" si="1659"/>
        <v>95.223969198531336</v>
      </c>
      <c r="KW282" s="96">
        <f t="shared" si="1660"/>
        <v>95.867057035077067</v>
      </c>
      <c r="KX282" s="96">
        <f t="shared" si="1661"/>
        <v>96.129527283471475</v>
      </c>
      <c r="KY282" s="96">
        <f t="shared" si="1662"/>
        <v>96.161575427899265</v>
      </c>
      <c r="KZ282" s="96">
        <f t="shared" si="1663"/>
        <v>95.99126496855979</v>
      </c>
      <c r="LA282" s="96">
        <f t="shared" si="1664"/>
        <v>94.297115837087048</v>
      </c>
      <c r="LB282" s="96">
        <f t="shared" si="1665"/>
        <v>92.90560205195915</v>
      </c>
      <c r="LC282" s="96">
        <f t="shared" si="1666"/>
        <v>91.898056917147386</v>
      </c>
      <c r="LD282" s="96">
        <f t="shared" si="1667"/>
        <v>89.705914166926689</v>
      </c>
      <c r="LE282" s="96">
        <f t="shared" si="1668"/>
        <v>87.120057858098761</v>
      </c>
      <c r="LF282" s="96">
        <f t="shared" si="1669"/>
        <v>83.923808035060958</v>
      </c>
      <c r="LG282" s="96">
        <f t="shared" si="1670"/>
        <v>81.474574115640877</v>
      </c>
      <c r="LH282" s="96">
        <f t="shared" si="1671"/>
        <v>80.343540534118659</v>
      </c>
      <c r="LI282" s="96">
        <f t="shared" si="1672"/>
        <v>80.436236231553195</v>
      </c>
      <c r="LJ282" s="96">
        <f t="shared" si="1673"/>
        <v>81.802802782234352</v>
      </c>
      <c r="LK282" s="96">
        <f t="shared" si="1674"/>
        <v>84.414235424758715</v>
      </c>
      <c r="LL282" s="96">
        <f t="shared" si="1675"/>
        <v>86.912202561048318</v>
      </c>
      <c r="LM282" s="96">
        <f t="shared" si="1676"/>
        <v>88.771059168586106</v>
      </c>
      <c r="LN282" s="96">
        <f t="shared" si="1677"/>
        <v>90.191315085756386</v>
      </c>
      <c r="LO282" s="96">
        <f t="shared" si="1678"/>
        <v>91.31662511034547</v>
      </c>
      <c r="LP282" s="96">
        <f t="shared" si="1679"/>
        <v>92.232085898969984</v>
      </c>
      <c r="LQ282" s="96">
        <f t="shared" si="1680"/>
        <v>92.677403886621534</v>
      </c>
      <c r="LR282" s="96">
        <f t="shared" si="1681"/>
        <v>94.077150148179726</v>
      </c>
      <c r="LS282" s="96">
        <f t="shared" si="1682"/>
        <v>97.646202476415482</v>
      </c>
      <c r="LT282" s="96">
        <f t="shared" si="1683"/>
        <v>99.453307574858059</v>
      </c>
      <c r="LU282" s="96">
        <f t="shared" si="1684"/>
        <v>99.85545662887013</v>
      </c>
      <c r="LV282" s="96">
        <f t="shared" si="1685"/>
        <v>100.8064877058019</v>
      </c>
      <c r="LW282" s="96">
        <f t="shared" si="1686"/>
        <v>101.34481925053481</v>
      </c>
      <c r="LX282" s="96">
        <f t="shared" si="1687"/>
        <v>101.75947933734417</v>
      </c>
      <c r="LY282" s="96">
        <f t="shared" si="1688"/>
        <v>102.06940430378249</v>
      </c>
      <c r="LZ282" s="96">
        <f t="shared" si="1689"/>
        <v>102.28921182865717</v>
      </c>
      <c r="MA282" s="96">
        <f t="shared" si="1690"/>
        <v>102.43046976354847</v>
      </c>
      <c r="MB282" s="96">
        <f t="shared" si="1691"/>
        <v>102.5025149751456</v>
      </c>
      <c r="MC282" s="96">
        <f t="shared" si="1692"/>
        <v>102.51300379554057</v>
      </c>
      <c r="MD282" s="96">
        <f t="shared" si="1693"/>
        <v>102.46829477097792</v>
      </c>
      <c r="ME282" s="96">
        <f t="shared" si="1694"/>
        <v>102.37372245251802</v>
      </c>
      <c r="MF282" s="96">
        <f t="shared" si="1695"/>
        <v>102.23379799004177</v>
      </c>
      <c r="MG282" s="96">
        <f t="shared" si="1696"/>
        <v>102.05235910103002</v>
      </c>
      <c r="MH282" s="96">
        <f t="shared" si="1697"/>
        <v>101.83268410848044</v>
      </c>
      <c r="MI282" s="96">
        <f t="shared" si="1698"/>
        <v>101.72213529105075</v>
      </c>
      <c r="MJ282" s="96">
        <f t="shared" si="1699"/>
        <v>101.59943742907024</v>
      </c>
    </row>
    <row r="283" spans="1:348" x14ac:dyDescent="0.2">
      <c r="C283" s="96">
        <v>8</v>
      </c>
      <c r="D283" s="117">
        <f t="shared" si="1538"/>
        <v>98.977913798583231</v>
      </c>
      <c r="E283" s="117">
        <f t="shared" si="1539"/>
        <v>98.461477005534675</v>
      </c>
      <c r="F283" s="117">
        <f t="shared" si="1540"/>
        <v>99.361859314470891</v>
      </c>
      <c r="G283" s="117">
        <f t="shared" si="1541"/>
        <v>99.092622646644855</v>
      </c>
      <c r="H283" s="117">
        <f t="shared" si="1542"/>
        <v>100.79391419722603</v>
      </c>
      <c r="I283" s="117">
        <f t="shared" si="1543"/>
        <v>104.00865331192438</v>
      </c>
      <c r="J283" s="117">
        <f t="shared" si="1544"/>
        <v>106.32303857378744</v>
      </c>
      <c r="K283" s="117">
        <f t="shared" si="1545"/>
        <v>107.4875890674352</v>
      </c>
      <c r="L283" s="117">
        <f t="shared" si="1546"/>
        <v>108.24316435881455</v>
      </c>
      <c r="M283" s="117">
        <f t="shared" si="1547"/>
        <v>108.63032613501427</v>
      </c>
      <c r="N283" s="117">
        <f t="shared" si="1548"/>
        <v>108.83008371777774</v>
      </c>
      <c r="O283" s="117">
        <f t="shared" si="1549"/>
        <v>108.90870172043617</v>
      </c>
      <c r="P283" s="117">
        <f t="shared" si="1550"/>
        <v>108.9030627169825</v>
      </c>
      <c r="Q283" s="117">
        <f t="shared" si="1551"/>
        <v>108.83760818470378</v>
      </c>
      <c r="R283" s="117">
        <f t="shared" si="1552"/>
        <v>108.72913019821576</v>
      </c>
      <c r="S283" s="117">
        <f t="shared" si="1553"/>
        <v>108.58948301680428</v>
      </c>
      <c r="T283" s="117">
        <f t="shared" si="1554"/>
        <v>108.51755803375622</v>
      </c>
      <c r="U283" s="117">
        <f t="shared" si="1555"/>
        <v>108.39292987003407</v>
      </c>
      <c r="V283" s="117">
        <f t="shared" si="1556"/>
        <v>108.07698913598992</v>
      </c>
      <c r="W283" s="117">
        <f t="shared" si="1557"/>
        <v>107.92722248167675</v>
      </c>
      <c r="X283" s="117">
        <f t="shared" si="1558"/>
        <v>107.84173500303579</v>
      </c>
      <c r="Y283" s="117">
        <f t="shared" si="1559"/>
        <v>107.65725895649257</v>
      </c>
      <c r="Z283" s="117">
        <f t="shared" si="1560"/>
        <v>107.49760129225737</v>
      </c>
      <c r="AA283" s="117">
        <f t="shared" si="1561"/>
        <v>107.33562426956487</v>
      </c>
      <c r="AB283" s="117">
        <f t="shared" si="1562"/>
        <v>107.17210859755801</v>
      </c>
      <c r="AC283" s="117">
        <f t="shared" si="1563"/>
        <v>107.00769270221508</v>
      </c>
      <c r="AD283" s="117">
        <f t="shared" si="1564"/>
        <v>106.84289937799547</v>
      </c>
      <c r="AE283" s="117">
        <f t="shared" si="1565"/>
        <v>106.67815698832605</v>
      </c>
      <c r="AF283" s="117">
        <f t="shared" si="1566"/>
        <v>106.51381644020071</v>
      </c>
      <c r="AG283" s="117">
        <f t="shared" si="1567"/>
        <v>106.35016485683499</v>
      </c>
      <c r="AH283" s="117">
        <f t="shared" si="1568"/>
        <v>106.18743665152529</v>
      </c>
      <c r="AI283" s="117">
        <f t="shared" si="1569"/>
        <v>106.02582254237566</v>
      </c>
      <c r="AJ283" s="117">
        <f t="shared" si="1570"/>
        <v>105.86547692532429</v>
      </c>
      <c r="AK283" s="117">
        <f t="shared" si="1571"/>
        <v>105.70652393070182</v>
      </c>
      <c r="AL283" s="117">
        <f t="shared" si="1572"/>
        <v>105.62702230033176</v>
      </c>
      <c r="AM283" s="117">
        <f t="shared" si="1573"/>
        <v>105.5537799396772</v>
      </c>
      <c r="AN283" s="117">
        <f t="shared" si="1574"/>
        <v>105.44065575136726</v>
      </c>
      <c r="AO283" s="117">
        <f t="shared" si="1575"/>
        <v>105.4115164784115</v>
      </c>
      <c r="AP283" s="117">
        <f t="shared" si="1576"/>
        <v>105.36575422345432</v>
      </c>
      <c r="AQ283" s="117">
        <f t="shared" si="1577"/>
        <v>105.2684592865066</v>
      </c>
      <c r="AR283" s="117">
        <f t="shared" si="1578"/>
        <v>105.17687433920101</v>
      </c>
      <c r="AS283" s="117">
        <f t="shared" si="1579"/>
        <v>105.07940589639671</v>
      </c>
      <c r="AT283" s="117">
        <f t="shared" si="1580"/>
        <v>104.97667585996692</v>
      </c>
      <c r="AU283" s="117">
        <f t="shared" si="1581"/>
        <v>104.86924670338951</v>
      </c>
      <c r="AV283" s="117">
        <f t="shared" si="1582"/>
        <v>104.75762770957951</v>
      </c>
      <c r="AW283" s="117">
        <f t="shared" si="1583"/>
        <v>104.64228046312701</v>
      </c>
      <c r="AX283" s="117">
        <f t="shared" si="1584"/>
        <v>104.52362369974419</v>
      </c>
      <c r="AY283" s="117">
        <f t="shared" si="1585"/>
        <v>104.40203759931265</v>
      </c>
      <c r="AZ283" s="117">
        <f t="shared" si="1586"/>
        <v>104.2778675955248</v>
      </c>
      <c r="BA283" s="117">
        <f t="shared" si="1587"/>
        <v>104.15142776410531</v>
      </c>
      <c r="BB283" s="117">
        <f t="shared" si="1588"/>
        <v>104.02300384249307</v>
      </c>
      <c r="BC283" s="117">
        <f t="shared" si="1589"/>
        <v>103.89285592629135</v>
      </c>
      <c r="BD283" s="117">
        <f t="shared" si="1590"/>
        <v>103.82772203058975</v>
      </c>
      <c r="BE283" s="117">
        <f t="shared" si="1591"/>
        <v>103.76205957351988</v>
      </c>
      <c r="EX283" s="94">
        <v>8</v>
      </c>
      <c r="EY283" s="94">
        <f t="shared" si="1592"/>
        <v>93.495934312709082</v>
      </c>
      <c r="EZ283" s="94">
        <f t="shared" si="1593"/>
        <v>94.721857111465312</v>
      </c>
      <c r="FA283" s="94">
        <f t="shared" si="1594"/>
        <v>96.139660094296786</v>
      </c>
      <c r="FB283" s="94">
        <f t="shared" si="1595"/>
        <v>98.327531131830952</v>
      </c>
      <c r="FC283" s="94">
        <f t="shared" si="1596"/>
        <v>99.217246973494696</v>
      </c>
      <c r="FD283" s="94">
        <f t="shared" si="1597"/>
        <v>101.8121550544457</v>
      </c>
      <c r="FE283" s="94">
        <f t="shared" si="1598"/>
        <v>102.25030609293901</v>
      </c>
      <c r="FF283" s="94">
        <f t="shared" si="1599"/>
        <v>101.47710968392464</v>
      </c>
      <c r="FG283" s="94">
        <f t="shared" si="1600"/>
        <v>99.402256044443291</v>
      </c>
      <c r="FH283" s="94">
        <f t="shared" si="1601"/>
        <v>96.582944825174565</v>
      </c>
      <c r="FI283" s="94">
        <f t="shared" si="1602"/>
        <v>93.909486519236026</v>
      </c>
      <c r="FJ283" s="94">
        <f t="shared" si="1603"/>
        <v>92.326868412592319</v>
      </c>
      <c r="FK283" s="94">
        <f t="shared" si="1604"/>
        <v>91.823781418503515</v>
      </c>
      <c r="FL283" s="94">
        <f t="shared" si="1605"/>
        <v>92.699283740635664</v>
      </c>
      <c r="FM283" s="94">
        <f t="shared" si="1606"/>
        <v>94.814008218452202</v>
      </c>
      <c r="FN283" s="94">
        <f t="shared" si="1607"/>
        <v>97.081620438895484</v>
      </c>
      <c r="FO283" s="94">
        <f t="shared" si="1608"/>
        <v>98.182703006873865</v>
      </c>
      <c r="FP283" s="94">
        <f t="shared" si="1609"/>
        <v>99.393015818147589</v>
      </c>
      <c r="FQ283" s="94">
        <f t="shared" si="1610"/>
        <v>101.04069990221774</v>
      </c>
      <c r="FR283" s="94">
        <f t="shared" si="1611"/>
        <v>101.57769104913709</v>
      </c>
      <c r="FS283" s="94">
        <f t="shared" si="1612"/>
        <v>101.8063879657597</v>
      </c>
      <c r="FT283" s="94">
        <f t="shared" si="1613"/>
        <v>102.3451267987726</v>
      </c>
      <c r="FU283" s="94">
        <f t="shared" si="1614"/>
        <v>102.66128911070605</v>
      </c>
      <c r="FV283" s="94">
        <f t="shared" si="1615"/>
        <v>102.91505525596521</v>
      </c>
      <c r="FW283" s="94">
        <f t="shared" si="1616"/>
        <v>103.11765810169727</v>
      </c>
      <c r="FX283" s="94">
        <f t="shared" si="1617"/>
        <v>103.27784948058539</v>
      </c>
      <c r="FY283" s="94">
        <f t="shared" si="1618"/>
        <v>103.40256298296977</v>
      </c>
      <c r="FZ283" s="94">
        <f t="shared" si="1619"/>
        <v>103.49736996758686</v>
      </c>
      <c r="GA283" s="94">
        <f t="shared" si="1620"/>
        <v>103.56680175873055</v>
      </c>
      <c r="GB283" s="94">
        <f t="shared" si="1621"/>
        <v>103.61458260458748</v>
      </c>
      <c r="GC283" s="94">
        <f t="shared" si="1622"/>
        <v>103.64380152870967</v>
      </c>
      <c r="GD283" s="94">
        <f t="shared" si="1623"/>
        <v>103.65704135252035</v>
      </c>
      <c r="GE283" s="94">
        <f t="shared" si="1624"/>
        <v>103.65647707545388</v>
      </c>
      <c r="GF283" s="94">
        <f t="shared" si="1625"/>
        <v>103.64395192758052</v>
      </c>
      <c r="GG283" s="94">
        <f t="shared" si="1626"/>
        <v>103.63729258426955</v>
      </c>
      <c r="GH283" s="94">
        <f t="shared" si="1627"/>
        <v>103.80730136425015</v>
      </c>
      <c r="GI283" s="94">
        <f t="shared" si="1628"/>
        <v>104.38477072021055</v>
      </c>
      <c r="GJ283" s="94">
        <f t="shared" si="1629"/>
        <v>104.72201784783441</v>
      </c>
      <c r="GK283" s="94">
        <f t="shared" si="1630"/>
        <v>104.77720011408583</v>
      </c>
      <c r="GL283" s="94">
        <f t="shared" si="1631"/>
        <v>104.91143006809212</v>
      </c>
      <c r="GM283" s="94">
        <f t="shared" si="1632"/>
        <v>104.96721521576015</v>
      </c>
      <c r="GN283" s="94">
        <f t="shared" si="1633"/>
        <v>104.99189304922001</v>
      </c>
      <c r="GO283" s="94">
        <f t="shared" si="1634"/>
        <v>104.98872493408263</v>
      </c>
      <c r="GP283" s="94">
        <f t="shared" si="1635"/>
        <v>104.96055055179768</v>
      </c>
      <c r="GQ283" s="94">
        <f t="shared" si="1636"/>
        <v>104.90985679748965</v>
      </c>
      <c r="GR283" s="94">
        <f t="shared" si="1637"/>
        <v>104.83883275000071</v>
      </c>
      <c r="GS283" s="94">
        <f t="shared" si="1638"/>
        <v>104.74941405164392</v>
      </c>
      <c r="GT283" s="94">
        <f t="shared" si="1639"/>
        <v>104.64331912188734</v>
      </c>
      <c r="GU283" s="94">
        <f t="shared" si="1640"/>
        <v>104.52207899350969</v>
      </c>
      <c r="GV283" s="94">
        <f t="shared" si="1641"/>
        <v>104.38706210975097</v>
      </c>
      <c r="GW283" s="94">
        <f t="shared" si="1642"/>
        <v>104.23949509740616</v>
      </c>
      <c r="GX283" s="94">
        <f t="shared" si="1643"/>
        <v>104.08048029480724</v>
      </c>
      <c r="GY283" s="94">
        <f t="shared" si="1644"/>
        <v>104.00072178400082</v>
      </c>
      <c r="GZ283" s="94">
        <f t="shared" si="1645"/>
        <v>103.91734350340823</v>
      </c>
      <c r="KH283" s="96">
        <v>8</v>
      </c>
      <c r="KI283" s="96">
        <f t="shared" si="1646"/>
        <v>85.816967714567838</v>
      </c>
      <c r="KJ283" s="96">
        <f t="shared" si="1647"/>
        <v>88.260319610419643</v>
      </c>
      <c r="KK283" s="96">
        <f t="shared" si="1648"/>
        <v>89.591293500394741</v>
      </c>
      <c r="KL283" s="96">
        <f t="shared" si="1649"/>
        <v>87.810719200848766</v>
      </c>
      <c r="KM283" s="96">
        <f t="shared" si="1650"/>
        <v>87.654160460354163</v>
      </c>
      <c r="KN283" s="96">
        <f t="shared" si="1651"/>
        <v>92.458779999004804</v>
      </c>
      <c r="KO283" s="96">
        <f t="shared" si="1652"/>
        <v>92.713296610774265</v>
      </c>
      <c r="KP283" s="96">
        <f t="shared" si="1653"/>
        <v>92.504198492291295</v>
      </c>
      <c r="KQ283" s="96">
        <f t="shared" si="1654"/>
        <v>93.735996705555493</v>
      </c>
      <c r="KR283" s="96">
        <f t="shared" si="1655"/>
        <v>91.066140155655205</v>
      </c>
      <c r="KS283" s="96">
        <f t="shared" si="1656"/>
        <v>89.32571201349954</v>
      </c>
      <c r="KT283" s="96">
        <f t="shared" si="1657"/>
        <v>88.730302428688333</v>
      </c>
      <c r="KU283" s="96">
        <f t="shared" si="1658"/>
        <v>89.139855126510241</v>
      </c>
      <c r="KV283" s="96">
        <f t="shared" si="1659"/>
        <v>90.981450890723707</v>
      </c>
      <c r="KW283" s="96">
        <f t="shared" si="1660"/>
        <v>94.380111800734852</v>
      </c>
      <c r="KX283" s="96">
        <f t="shared" si="1661"/>
        <v>96.323702418638661</v>
      </c>
      <c r="KY283" s="96">
        <f t="shared" si="1662"/>
        <v>96.933150415106752</v>
      </c>
      <c r="KZ283" s="96">
        <f t="shared" si="1663"/>
        <v>97.392175184331052</v>
      </c>
      <c r="LA283" s="96">
        <f t="shared" si="1664"/>
        <v>97.244695696714444</v>
      </c>
      <c r="LB283" s="96">
        <f t="shared" si="1665"/>
        <v>96.69437464021388</v>
      </c>
      <c r="LC283" s="96">
        <f t="shared" si="1666"/>
        <v>96.255534513787353</v>
      </c>
      <c r="LD283" s="96">
        <f t="shared" si="1667"/>
        <v>95.351535642982341</v>
      </c>
      <c r="LE283" s="96">
        <f t="shared" si="1668"/>
        <v>94.282692538556972</v>
      </c>
      <c r="LF283" s="96">
        <f t="shared" si="1669"/>
        <v>92.984302163452128</v>
      </c>
      <c r="LG283" s="96">
        <f t="shared" si="1670"/>
        <v>91.423394013142115</v>
      </c>
      <c r="LH283" s="96">
        <f t="shared" si="1671"/>
        <v>89.560781982675365</v>
      </c>
      <c r="LI283" s="96">
        <f t="shared" si="1672"/>
        <v>87.414601680322178</v>
      </c>
      <c r="LJ283" s="96">
        <f t="shared" si="1673"/>
        <v>85.285182706596018</v>
      </c>
      <c r="LK283" s="96">
        <f t="shared" si="1674"/>
        <v>83.751981855985903</v>
      </c>
      <c r="LL283" s="96">
        <f t="shared" si="1675"/>
        <v>83.108043961110909</v>
      </c>
      <c r="LM283" s="96">
        <f t="shared" si="1676"/>
        <v>83.400237219845536</v>
      </c>
      <c r="LN283" s="96">
        <f t="shared" si="1677"/>
        <v>84.578119943226881</v>
      </c>
      <c r="LO283" s="96">
        <f t="shared" si="1678"/>
        <v>86.325195439855719</v>
      </c>
      <c r="LP283" s="96">
        <f t="shared" si="1679"/>
        <v>88.070238313019075</v>
      </c>
      <c r="LQ283" s="96">
        <f t="shared" si="1680"/>
        <v>88.955786245783912</v>
      </c>
      <c r="LR283" s="96">
        <f t="shared" si="1681"/>
        <v>91.339965217255667</v>
      </c>
      <c r="LS283" s="96">
        <f t="shared" si="1682"/>
        <v>96.853647463388455</v>
      </c>
      <c r="LT283" s="96">
        <f t="shared" si="1683"/>
        <v>99.505620290541884</v>
      </c>
      <c r="LU283" s="96">
        <f t="shared" si="1684"/>
        <v>100.05844885278438</v>
      </c>
      <c r="LV283" s="96">
        <f t="shared" si="1685"/>
        <v>101.38083860715592</v>
      </c>
      <c r="LW283" s="96">
        <f t="shared" si="1686"/>
        <v>102.10635589715253</v>
      </c>
      <c r="LX283" s="96">
        <f t="shared" si="1687"/>
        <v>102.66022119011276</v>
      </c>
      <c r="LY283" s="96">
        <f t="shared" si="1688"/>
        <v>103.07217868056864</v>
      </c>
      <c r="LZ283" s="96">
        <f t="shared" si="1689"/>
        <v>103.36414101368101</v>
      </c>
      <c r="MA283" s="96">
        <f t="shared" si="1690"/>
        <v>103.5528090404368</v>
      </c>
      <c r="MB283" s="96">
        <f t="shared" si="1691"/>
        <v>103.65124824924723</v>
      </c>
      <c r="MC283" s="96">
        <f t="shared" si="1692"/>
        <v>103.66988882648529</v>
      </c>
      <c r="MD283" s="96">
        <f t="shared" si="1693"/>
        <v>103.61718774502958</v>
      </c>
      <c r="ME283" s="96">
        <f t="shared" si="1694"/>
        <v>103.50008264722973</v>
      </c>
      <c r="MF283" s="96">
        <f t="shared" si="1695"/>
        <v>103.32431198252104</v>
      </c>
      <c r="MG283" s="96">
        <f t="shared" si="1696"/>
        <v>103.0946460422596</v>
      </c>
      <c r="MH283" s="96">
        <f t="shared" si="1697"/>
        <v>102.81505665622107</v>
      </c>
      <c r="MI283" s="96">
        <f t="shared" si="1698"/>
        <v>102.67442273816694</v>
      </c>
      <c r="MJ283" s="96">
        <f t="shared" si="1699"/>
        <v>102.51788055811697</v>
      </c>
    </row>
    <row r="284" spans="1:348" x14ac:dyDescent="0.2">
      <c r="C284" s="96">
        <v>9</v>
      </c>
      <c r="D284" s="117">
        <f t="shared" si="1538"/>
        <v>104.2446799540467</v>
      </c>
      <c r="E284" s="117">
        <f t="shared" si="1539"/>
        <v>101.66792386031972</v>
      </c>
      <c r="F284" s="117">
        <f t="shared" si="1540"/>
        <v>100.91673188990599</v>
      </c>
      <c r="G284" s="117">
        <f t="shared" si="1541"/>
        <v>99.968338412941918</v>
      </c>
      <c r="H284" s="117">
        <f t="shared" si="1542"/>
        <v>100.1151762989376</v>
      </c>
      <c r="I284" s="117">
        <f t="shared" si="1543"/>
        <v>101.31574539793814</v>
      </c>
      <c r="J284" s="117">
        <f t="shared" si="1544"/>
        <v>104.10318207775799</v>
      </c>
      <c r="K284" s="117">
        <f t="shared" si="1545"/>
        <v>106.21705168659935</v>
      </c>
      <c r="L284" s="117">
        <f t="shared" si="1546"/>
        <v>107.5197397664401</v>
      </c>
      <c r="M284" s="117">
        <f t="shared" si="1547"/>
        <v>108.23967576389948</v>
      </c>
      <c r="N284" s="117">
        <f t="shared" si="1548"/>
        <v>108.69300279766708</v>
      </c>
      <c r="O284" s="117">
        <f t="shared" si="1549"/>
        <v>108.95911342638628</v>
      </c>
      <c r="P284" s="117">
        <f t="shared" si="1550"/>
        <v>109.09744589139386</v>
      </c>
      <c r="Q284" s="117">
        <f t="shared" si="1551"/>
        <v>109.14565509942194</v>
      </c>
      <c r="R284" s="117">
        <f t="shared" si="1552"/>
        <v>109.12885646715756</v>
      </c>
      <c r="S284" s="117">
        <f t="shared" si="1553"/>
        <v>109.0644357392168</v>
      </c>
      <c r="T284" s="117">
        <f t="shared" si="1554"/>
        <v>109.0291966435625</v>
      </c>
      <c r="U284" s="117">
        <f t="shared" si="1555"/>
        <v>108.95025783370868</v>
      </c>
      <c r="V284" s="117">
        <f t="shared" si="1556"/>
        <v>108.71917349817615</v>
      </c>
      <c r="W284" s="117">
        <f t="shared" si="1557"/>
        <v>108.60219271382276</v>
      </c>
      <c r="X284" s="117">
        <f t="shared" si="1558"/>
        <v>108.5323364151601</v>
      </c>
      <c r="Y284" s="117">
        <f t="shared" si="1559"/>
        <v>108.38326512721198</v>
      </c>
      <c r="Z284" s="117">
        <f t="shared" si="1560"/>
        <v>108.24820105838853</v>
      </c>
      <c r="AA284" s="117">
        <f t="shared" si="1561"/>
        <v>108.10823867995029</v>
      </c>
      <c r="AB284" s="117">
        <f t="shared" si="1562"/>
        <v>107.96450013022211</v>
      </c>
      <c r="AC284" s="117">
        <f t="shared" si="1563"/>
        <v>107.81791018299722</v>
      </c>
      <c r="AD284" s="117">
        <f t="shared" si="1564"/>
        <v>107.66923337734121</v>
      </c>
      <c r="AE284" s="117">
        <f t="shared" si="1565"/>
        <v>107.51910340599893</v>
      </c>
      <c r="AF284" s="117">
        <f t="shared" si="1566"/>
        <v>107.36804655117062</v>
      </c>
      <c r="AG284" s="117">
        <f t="shared" si="1567"/>
        <v>107.21650050158151</v>
      </c>
      <c r="AH284" s="117">
        <f t="shared" si="1568"/>
        <v>107.06482955615016</v>
      </c>
      <c r="AI284" s="117">
        <f t="shared" si="1569"/>
        <v>106.9133369792432</v>
      </c>
      <c r="AJ284" s="117">
        <f t="shared" si="1570"/>
        <v>106.76227509481107</v>
      </c>
      <c r="AK284" s="117">
        <f t="shared" si="1571"/>
        <v>106.61185357397198</v>
      </c>
      <c r="AL284" s="117">
        <f t="shared" si="1572"/>
        <v>106.53659871644486</v>
      </c>
      <c r="AM284" s="117">
        <f t="shared" si="1573"/>
        <v>106.47796662174966</v>
      </c>
      <c r="AN284" s="117">
        <f t="shared" si="1574"/>
        <v>106.40587930817429</v>
      </c>
      <c r="AO284" s="117">
        <f t="shared" si="1575"/>
        <v>106.39817542478048</v>
      </c>
      <c r="AP284" s="117">
        <f t="shared" si="1576"/>
        <v>106.35783887328481</v>
      </c>
      <c r="AQ284" s="117">
        <f t="shared" si="1577"/>
        <v>106.27315364279109</v>
      </c>
      <c r="AR284" s="117">
        <f t="shared" si="1578"/>
        <v>106.1888307056234</v>
      </c>
      <c r="AS284" s="117">
        <f t="shared" si="1579"/>
        <v>106.09677673939947</v>
      </c>
      <c r="AT284" s="117">
        <f t="shared" si="1580"/>
        <v>105.99778593558571</v>
      </c>
      <c r="AU284" s="117">
        <f t="shared" si="1581"/>
        <v>105.89257485492234</v>
      </c>
      <c r="AV284" s="117">
        <f t="shared" si="1582"/>
        <v>105.78179096141965</v>
      </c>
      <c r="AW284" s="117">
        <f t="shared" si="1583"/>
        <v>105.66602006709707</v>
      </c>
      <c r="AX284" s="117">
        <f t="shared" si="1584"/>
        <v>105.54579285017626</v>
      </c>
      <c r="AY284" s="117">
        <f t="shared" si="1585"/>
        <v>105.42159058112486</v>
      </c>
      <c r="AZ284" s="117">
        <f t="shared" si="1586"/>
        <v>105.29385016829005</v>
      </c>
      <c r="BA284" s="117">
        <f t="shared" si="1587"/>
        <v>105.16296861658732</v>
      </c>
      <c r="BB284" s="117">
        <f t="shared" si="1588"/>
        <v>105.02930697786307</v>
      </c>
      <c r="BC284" s="117">
        <f t="shared" si="1589"/>
        <v>104.89319385940982</v>
      </c>
      <c r="BD284" s="117">
        <f t="shared" si="1590"/>
        <v>104.82506158035106</v>
      </c>
      <c r="BE284" s="117">
        <f t="shared" si="1591"/>
        <v>104.75617037386428</v>
      </c>
      <c r="EX284" s="94">
        <v>9</v>
      </c>
      <c r="EY284" s="94">
        <f t="shared" si="1592"/>
        <v>99.155417021067251</v>
      </c>
      <c r="EZ284" s="94">
        <f t="shared" si="1593"/>
        <v>97.515548010801325</v>
      </c>
      <c r="FA284" s="94">
        <f t="shared" si="1594"/>
        <v>97.780908898289141</v>
      </c>
      <c r="FB284" s="94">
        <f t="shared" si="1595"/>
        <v>99.141950425264127</v>
      </c>
      <c r="FC284" s="94">
        <f t="shared" si="1596"/>
        <v>99.593110887571626</v>
      </c>
      <c r="FD284" s="94">
        <f t="shared" si="1597"/>
        <v>100.56576672252059</v>
      </c>
      <c r="FE284" s="94">
        <f t="shared" si="1598"/>
        <v>102.78977415504326</v>
      </c>
      <c r="FF284" s="94">
        <f t="shared" si="1599"/>
        <v>103.45929794317703</v>
      </c>
      <c r="FG284" s="94">
        <f t="shared" si="1600"/>
        <v>102.8515191987519</v>
      </c>
      <c r="FH284" s="94">
        <f t="shared" si="1601"/>
        <v>101.58647982264893</v>
      </c>
      <c r="FI284" s="94">
        <f t="shared" si="1602"/>
        <v>99.684711943178812</v>
      </c>
      <c r="FJ284" s="94">
        <f t="shared" si="1603"/>
        <v>97.568244710786729</v>
      </c>
      <c r="FK284" s="94">
        <f t="shared" si="1604"/>
        <v>95.792354723621372</v>
      </c>
      <c r="FL284" s="94">
        <f t="shared" si="1605"/>
        <v>94.873411632501046</v>
      </c>
      <c r="FM284" s="94">
        <f t="shared" si="1606"/>
        <v>94.851208423980779</v>
      </c>
      <c r="FN284" s="94">
        <f t="shared" si="1607"/>
        <v>95.588062713016868</v>
      </c>
      <c r="FO284" s="94">
        <f t="shared" si="1608"/>
        <v>96.201667896107011</v>
      </c>
      <c r="FP284" s="94">
        <f t="shared" si="1609"/>
        <v>97.530373397578899</v>
      </c>
      <c r="FQ284" s="94">
        <f t="shared" si="1610"/>
        <v>99.808708898899738</v>
      </c>
      <c r="FR284" s="94">
        <f t="shared" si="1611"/>
        <v>100.63641303412406</v>
      </c>
      <c r="FS284" s="94">
        <f t="shared" si="1612"/>
        <v>100.99184098314177</v>
      </c>
      <c r="FT284" s="94">
        <f t="shared" si="1613"/>
        <v>101.82772007865739</v>
      </c>
      <c r="FU284" s="94">
        <f t="shared" si="1614"/>
        <v>102.32635317451337</v>
      </c>
      <c r="FV284" s="94">
        <f t="shared" si="1615"/>
        <v>102.73368814338956</v>
      </c>
      <c r="FW284" s="94">
        <f t="shared" si="1616"/>
        <v>103.06702410163447</v>
      </c>
      <c r="FX284" s="94">
        <f t="shared" si="1617"/>
        <v>103.339638972337</v>
      </c>
      <c r="FY284" s="94">
        <f t="shared" si="1618"/>
        <v>103.56188985277115</v>
      </c>
      <c r="FZ284" s="94">
        <f t="shared" si="1619"/>
        <v>103.74197739834278</v>
      </c>
      <c r="GA284" s="94">
        <f t="shared" si="1620"/>
        <v>103.88648269169789</v>
      </c>
      <c r="GB284" s="94">
        <f t="shared" si="1621"/>
        <v>104.00075046136882</v>
      </c>
      <c r="GC284" s="94">
        <f t="shared" si="1622"/>
        <v>104.08916738719843</v>
      </c>
      <c r="GD284" s="94">
        <f t="shared" si="1623"/>
        <v>104.15536763497614</v>
      </c>
      <c r="GE284" s="94">
        <f t="shared" si="1624"/>
        <v>104.20238705122922</v>
      </c>
      <c r="GF284" s="94">
        <f t="shared" si="1625"/>
        <v>104.23278052592325</v>
      </c>
      <c r="GG284" s="94">
        <f t="shared" si="1626"/>
        <v>104.24743099754235</v>
      </c>
      <c r="GH284" s="94">
        <f t="shared" si="1627"/>
        <v>104.48705169548646</v>
      </c>
      <c r="GI284" s="94">
        <f t="shared" si="1628"/>
        <v>105.25112949751842</v>
      </c>
      <c r="GJ284" s="94">
        <f t="shared" si="1629"/>
        <v>105.68342405256199</v>
      </c>
      <c r="GK284" s="94">
        <f t="shared" si="1630"/>
        <v>105.76125764759524</v>
      </c>
      <c r="GL284" s="94">
        <f t="shared" si="1631"/>
        <v>105.94876431109367</v>
      </c>
      <c r="GM284" s="94">
        <f t="shared" si="1632"/>
        <v>106.03407232472247</v>
      </c>
      <c r="GN284" s="94">
        <f t="shared" si="1633"/>
        <v>106.08031373268643</v>
      </c>
      <c r="GO284" s="94">
        <f t="shared" si="1634"/>
        <v>106.09169337105277</v>
      </c>
      <c r="GP284" s="94">
        <f t="shared" si="1635"/>
        <v>106.07183568193832</v>
      </c>
      <c r="GQ284" s="94">
        <f t="shared" si="1636"/>
        <v>106.0238865186365</v>
      </c>
      <c r="GR284" s="94">
        <f t="shared" si="1637"/>
        <v>105.95059285145689</v>
      </c>
      <c r="GS284" s="94">
        <f t="shared" si="1638"/>
        <v>105.85436602469295</v>
      </c>
      <c r="GT284" s="94">
        <f t="shared" si="1639"/>
        <v>105.73733257599697</v>
      </c>
      <c r="GU284" s="94">
        <f t="shared" si="1640"/>
        <v>105.6013755154946</v>
      </c>
      <c r="GV284" s="94">
        <f t="shared" si="1641"/>
        <v>105.44816819072064</v>
      </c>
      <c r="GW284" s="94">
        <f t="shared" si="1642"/>
        <v>105.27920232029017</v>
      </c>
      <c r="GX284" s="94">
        <f t="shared" si="1643"/>
        <v>105.09581139063684</v>
      </c>
      <c r="GY284" s="94">
        <f t="shared" si="1644"/>
        <v>105.00381366321143</v>
      </c>
      <c r="GZ284" s="94">
        <f t="shared" si="1645"/>
        <v>104.90724545773388</v>
      </c>
      <c r="KH284" s="96">
        <v>9</v>
      </c>
      <c r="KI284" s="96">
        <f t="shared" si="1646"/>
        <v>92.078267925277586</v>
      </c>
      <c r="KJ284" s="96">
        <f t="shared" si="1647"/>
        <v>89.147597439983315</v>
      </c>
      <c r="KK284" s="96">
        <f t="shared" si="1648"/>
        <v>90.541196258574587</v>
      </c>
      <c r="KL284" s="96">
        <f t="shared" si="1649"/>
        <v>91.913743457218345</v>
      </c>
      <c r="KM284" s="96">
        <f t="shared" si="1650"/>
        <v>91.036809476397664</v>
      </c>
      <c r="KN284" s="96">
        <f t="shared" si="1651"/>
        <v>89.881689626503288</v>
      </c>
      <c r="KO284" s="96">
        <f t="shared" si="1652"/>
        <v>93.104184610238406</v>
      </c>
      <c r="KP284" s="96">
        <f t="shared" si="1653"/>
        <v>93.27692067248941</v>
      </c>
      <c r="KQ284" s="96">
        <f t="shared" si="1654"/>
        <v>93.562988182409157</v>
      </c>
      <c r="KR284" s="96">
        <f t="shared" si="1655"/>
        <v>95.138835343693287</v>
      </c>
      <c r="KS284" s="96">
        <f t="shared" si="1656"/>
        <v>94.888705582360799</v>
      </c>
      <c r="KT284" s="96">
        <f t="shared" si="1657"/>
        <v>93.61373057404694</v>
      </c>
      <c r="KU284" s="96">
        <f t="shared" si="1658"/>
        <v>92.909590978011948</v>
      </c>
      <c r="KV284" s="96">
        <f t="shared" si="1659"/>
        <v>92.728498617056403</v>
      </c>
      <c r="KW284" s="96">
        <f t="shared" si="1660"/>
        <v>93.258198909811114</v>
      </c>
      <c r="KX284" s="96">
        <f t="shared" si="1661"/>
        <v>94.800312746464286</v>
      </c>
      <c r="KY284" s="96">
        <f t="shared" si="1662"/>
        <v>95.977094467778642</v>
      </c>
      <c r="KZ284" s="96">
        <f t="shared" si="1663"/>
        <v>97.138954635767391</v>
      </c>
      <c r="LA284" s="96">
        <f t="shared" si="1664"/>
        <v>98.332824247737321</v>
      </c>
      <c r="LB284" s="96">
        <f t="shared" si="1665"/>
        <v>98.346169531171455</v>
      </c>
      <c r="LC284" s="96">
        <f t="shared" si="1666"/>
        <v>98.206244861673298</v>
      </c>
      <c r="LD284" s="96">
        <f t="shared" si="1667"/>
        <v>97.978877660299048</v>
      </c>
      <c r="LE284" s="96">
        <f t="shared" si="1668"/>
        <v>97.480481384213334</v>
      </c>
      <c r="LF284" s="96">
        <f t="shared" si="1669"/>
        <v>96.809665221705373</v>
      </c>
      <c r="LG284" s="96">
        <f t="shared" si="1670"/>
        <v>95.97436612529458</v>
      </c>
      <c r="LH284" s="96">
        <f t="shared" si="1671"/>
        <v>94.976456085531879</v>
      </c>
      <c r="LI284" s="96">
        <f t="shared" si="1672"/>
        <v>93.815102922662192</v>
      </c>
      <c r="LJ284" s="96">
        <f t="shared" si="1673"/>
        <v>92.494267145864825</v>
      </c>
      <c r="LK284" s="96">
        <f t="shared" si="1674"/>
        <v>91.041396572028603</v>
      </c>
      <c r="LL284" s="96">
        <f t="shared" si="1675"/>
        <v>89.545649179033617</v>
      </c>
      <c r="LM284" s="96">
        <f t="shared" si="1676"/>
        <v>88.193440888282552</v>
      </c>
      <c r="LN284" s="96">
        <f t="shared" si="1677"/>
        <v>87.218137188636632</v>
      </c>
      <c r="LO284" s="96">
        <f t="shared" si="1678"/>
        <v>86.782180964780409</v>
      </c>
      <c r="LP284" s="96">
        <f t="shared" si="1679"/>
        <v>86.93282800206012</v>
      </c>
      <c r="LQ284" s="96">
        <f t="shared" si="1680"/>
        <v>87.039994196904559</v>
      </c>
      <c r="LR284" s="96">
        <f t="shared" si="1681"/>
        <v>89.425058938975724</v>
      </c>
      <c r="LS284" s="96">
        <f t="shared" si="1682"/>
        <v>96.270102016602777</v>
      </c>
      <c r="LT284" s="96">
        <f t="shared" si="1683"/>
        <v>99.687466072314379</v>
      </c>
      <c r="LU284" s="96">
        <f t="shared" si="1684"/>
        <v>100.37524414042241</v>
      </c>
      <c r="LV284" s="96">
        <f t="shared" si="1685"/>
        <v>102.0379611419872</v>
      </c>
      <c r="LW284" s="96">
        <f t="shared" si="1686"/>
        <v>102.91850706204434</v>
      </c>
      <c r="LX284" s="96">
        <f t="shared" si="1687"/>
        <v>103.57858677529676</v>
      </c>
      <c r="LY284" s="96">
        <f t="shared" si="1688"/>
        <v>104.05949007785675</v>
      </c>
      <c r="LZ284" s="96">
        <f t="shared" si="1689"/>
        <v>104.39067674490707</v>
      </c>
      <c r="MA284" s="96">
        <f t="shared" si="1690"/>
        <v>104.59399169960514</v>
      </c>
      <c r="MB284" s="96">
        <f t="shared" si="1691"/>
        <v>104.6861193607953</v>
      </c>
      <c r="MC284" s="96">
        <f t="shared" si="1692"/>
        <v>104.68009083259044</v>
      </c>
      <c r="MD284" s="96">
        <f t="shared" si="1693"/>
        <v>104.58625182414889</v>
      </c>
      <c r="ME284" s="96">
        <f t="shared" si="1694"/>
        <v>104.41290744778648</v>
      </c>
      <c r="MF284" s="96">
        <f t="shared" si="1695"/>
        <v>104.1667644247789</v>
      </c>
      <c r="MG284" s="96">
        <f t="shared" si="1696"/>
        <v>103.85324093469312</v>
      </c>
      <c r="MH284" s="96">
        <f t="shared" si="1697"/>
        <v>103.47668656140101</v>
      </c>
      <c r="MI284" s="96">
        <f t="shared" si="1698"/>
        <v>103.28752706641406</v>
      </c>
      <c r="MJ284" s="96">
        <f t="shared" si="1699"/>
        <v>103.07818013312071</v>
      </c>
    </row>
    <row r="285" spans="1:348" x14ac:dyDescent="0.2">
      <c r="C285" s="96">
        <v>10</v>
      </c>
      <c r="D285" s="117">
        <f t="shared" si="1538"/>
        <v>106.27395984246091</v>
      </c>
      <c r="E285" s="117">
        <f t="shared" si="1539"/>
        <v>105.15500522457531</v>
      </c>
      <c r="F285" s="117">
        <f t="shared" si="1540"/>
        <v>103.24075752125914</v>
      </c>
      <c r="G285" s="117">
        <f t="shared" si="1541"/>
        <v>101.87980625359005</v>
      </c>
      <c r="H285" s="117">
        <f t="shared" si="1542"/>
        <v>101.01820201749823</v>
      </c>
      <c r="I285" s="117">
        <f t="shared" si="1543"/>
        <v>100.98568231779836</v>
      </c>
      <c r="J285" s="117">
        <f t="shared" si="1544"/>
        <v>102.0256429783379</v>
      </c>
      <c r="K285" s="117">
        <f t="shared" si="1545"/>
        <v>104.50492881817271</v>
      </c>
      <c r="L285" s="117">
        <f t="shared" si="1546"/>
        <v>106.47544949486647</v>
      </c>
      <c r="M285" s="117">
        <f t="shared" si="1547"/>
        <v>107.61856935183278</v>
      </c>
      <c r="N285" s="117">
        <f t="shared" si="1548"/>
        <v>108.38325553261643</v>
      </c>
      <c r="O285" s="117">
        <f t="shared" si="1549"/>
        <v>108.86971323218745</v>
      </c>
      <c r="P285" s="117">
        <f t="shared" si="1550"/>
        <v>109.17204464718938</v>
      </c>
      <c r="Q285" s="117">
        <f t="shared" si="1551"/>
        <v>109.34673009937021</v>
      </c>
      <c r="R285" s="117">
        <f t="shared" si="1552"/>
        <v>109.4300842294615</v>
      </c>
      <c r="S285" s="117">
        <f t="shared" si="1553"/>
        <v>109.44661740830441</v>
      </c>
      <c r="T285" s="117">
        <f t="shared" si="1554"/>
        <v>109.45071346751268</v>
      </c>
      <c r="U285" s="117">
        <f t="shared" si="1555"/>
        <v>109.42015422731603</v>
      </c>
      <c r="V285" s="117">
        <f t="shared" si="1556"/>
        <v>109.27747074252787</v>
      </c>
      <c r="W285" s="117">
        <f t="shared" si="1557"/>
        <v>109.1942386822584</v>
      </c>
      <c r="X285" s="117">
        <f t="shared" si="1558"/>
        <v>109.14034441377314</v>
      </c>
      <c r="Y285" s="117">
        <f t="shared" si="1559"/>
        <v>109.0275225402348</v>
      </c>
      <c r="Z285" s="117">
        <f t="shared" si="1560"/>
        <v>108.91736564794041</v>
      </c>
      <c r="AA285" s="117">
        <f t="shared" si="1561"/>
        <v>108.79955785096024</v>
      </c>
      <c r="AB285" s="117">
        <f t="shared" si="1562"/>
        <v>108.67560041286397</v>
      </c>
      <c r="AC285" s="117">
        <f t="shared" si="1563"/>
        <v>108.54673366930874</v>
      </c>
      <c r="AD285" s="117">
        <f t="shared" si="1564"/>
        <v>108.41398673888825</v>
      </c>
      <c r="AE285" s="117">
        <f t="shared" si="1565"/>
        <v>108.27821662798492</v>
      </c>
      <c r="AF285" s="117">
        <f t="shared" si="1566"/>
        <v>108.1401392530593</v>
      </c>
      <c r="AG285" s="117">
        <f t="shared" si="1567"/>
        <v>108.00035424036116</v>
      </c>
      <c r="AH285" s="117">
        <f t="shared" si="1568"/>
        <v>107.85936489048213</v>
      </c>
      <c r="AI285" s="117">
        <f t="shared" si="1569"/>
        <v>107.71759435394472</v>
      </c>
      <c r="AJ285" s="117">
        <f t="shared" si="1570"/>
        <v>107.57539881455594</v>
      </c>
      <c r="AK285" s="117">
        <f t="shared" si="1571"/>
        <v>107.43307829279672</v>
      </c>
      <c r="AL285" s="117">
        <f t="shared" si="1572"/>
        <v>107.36185398441047</v>
      </c>
      <c r="AM285" s="117">
        <f t="shared" si="1573"/>
        <v>107.31692430052206</v>
      </c>
      <c r="AN285" s="117">
        <f t="shared" si="1574"/>
        <v>107.28201165373031</v>
      </c>
      <c r="AO285" s="117">
        <f t="shared" si="1575"/>
        <v>107.29316605635971</v>
      </c>
      <c r="AP285" s="117">
        <f t="shared" si="1576"/>
        <v>107.25706693577558</v>
      </c>
      <c r="AQ285" s="117">
        <f t="shared" si="1577"/>
        <v>107.18244769844136</v>
      </c>
      <c r="AR285" s="117">
        <f t="shared" si="1578"/>
        <v>107.10308854337011</v>
      </c>
      <c r="AS285" s="117">
        <f t="shared" si="1579"/>
        <v>107.01405973508584</v>
      </c>
      <c r="AT285" s="117">
        <f t="shared" si="1580"/>
        <v>106.91634123363784</v>
      </c>
      <c r="AU285" s="117">
        <f t="shared" si="1581"/>
        <v>106.81081482056636</v>
      </c>
      <c r="AV285" s="117">
        <f t="shared" si="1582"/>
        <v>106.69827537429572</v>
      </c>
      <c r="AW285" s="117">
        <f t="shared" si="1583"/>
        <v>106.5794406200724</v>
      </c>
      <c r="AX285" s="117">
        <f t="shared" si="1584"/>
        <v>106.45495959807427</v>
      </c>
      <c r="AY285" s="117">
        <f t="shared" si="1585"/>
        <v>106.32542004792965</v>
      </c>
      <c r="AZ285" s="117">
        <f t="shared" si="1586"/>
        <v>106.19135487216381</v>
      </c>
      <c r="BA285" s="117">
        <f t="shared" si="1587"/>
        <v>106.05324781273039</v>
      </c>
      <c r="BB285" s="117">
        <f t="shared" si="1588"/>
        <v>105.91153845209124</v>
      </c>
      <c r="BC285" s="117">
        <f t="shared" si="1589"/>
        <v>105.7666266320086</v>
      </c>
      <c r="BD285" s="117">
        <f t="shared" si="1590"/>
        <v>105.69407863536304</v>
      </c>
      <c r="BE285" s="117">
        <f t="shared" si="1591"/>
        <v>105.62053401073315</v>
      </c>
      <c r="EX285" s="94">
        <v>10</v>
      </c>
      <c r="EY285" s="94">
        <f t="shared" si="1592"/>
        <v>101.40995733725457</v>
      </c>
      <c r="EZ285" s="94">
        <f t="shared" si="1593"/>
        <v>100.7311634190236</v>
      </c>
      <c r="FA285" s="94">
        <f t="shared" si="1594"/>
        <v>99.535524285620184</v>
      </c>
      <c r="FB285" s="94">
        <f t="shared" si="1595"/>
        <v>99.486846202011634</v>
      </c>
      <c r="FC285" s="94">
        <f t="shared" si="1596"/>
        <v>100.09052850491587</v>
      </c>
      <c r="FD285" s="94">
        <f t="shared" si="1597"/>
        <v>100.47900952742955</v>
      </c>
      <c r="FE285" s="94">
        <f t="shared" si="1598"/>
        <v>101.77844960347898</v>
      </c>
      <c r="FF285" s="94">
        <f t="shared" si="1599"/>
        <v>103.73750152605662</v>
      </c>
      <c r="FG285" s="94">
        <f t="shared" si="1600"/>
        <v>104.3314647163207</v>
      </c>
      <c r="FH285" s="94">
        <f t="shared" si="1601"/>
        <v>104.02813863611425</v>
      </c>
      <c r="FI285" s="94">
        <f t="shared" si="1602"/>
        <v>103.02047854405643</v>
      </c>
      <c r="FJ285" s="94">
        <f t="shared" si="1603"/>
        <v>101.59460725881242</v>
      </c>
      <c r="FK285" s="94">
        <f t="shared" si="1604"/>
        <v>99.950901600293776</v>
      </c>
      <c r="FL285" s="94">
        <f t="shared" si="1605"/>
        <v>98.456495917436015</v>
      </c>
      <c r="FM285" s="94">
        <f t="shared" si="1606"/>
        <v>97.373015412265133</v>
      </c>
      <c r="FN285" s="94">
        <f t="shared" si="1607"/>
        <v>96.847101997239832</v>
      </c>
      <c r="FO285" s="94">
        <f t="shared" si="1608"/>
        <v>96.543221091960376</v>
      </c>
      <c r="FP285" s="94">
        <f t="shared" si="1609"/>
        <v>96.82185052896952</v>
      </c>
      <c r="FQ285" s="94">
        <f t="shared" si="1610"/>
        <v>98.876574670496467</v>
      </c>
      <c r="FR285" s="94">
        <f t="shared" si="1611"/>
        <v>99.90060391645784</v>
      </c>
      <c r="FS285" s="94">
        <f t="shared" si="1612"/>
        <v>100.35577100950312</v>
      </c>
      <c r="FT285" s="94">
        <f t="shared" si="1613"/>
        <v>101.40775390577652</v>
      </c>
      <c r="FU285" s="94">
        <f t="shared" si="1614"/>
        <v>102.06716297852734</v>
      </c>
      <c r="FV285" s="94">
        <f t="shared" si="1615"/>
        <v>102.61411614610742</v>
      </c>
      <c r="FW285" s="94">
        <f t="shared" si="1616"/>
        <v>103.0680516889569</v>
      </c>
      <c r="FX285" s="94">
        <f t="shared" si="1617"/>
        <v>103.4449937189454</v>
      </c>
      <c r="FY285" s="94">
        <f t="shared" si="1618"/>
        <v>103.75786828940124</v>
      </c>
      <c r="FZ285" s="94">
        <f t="shared" si="1619"/>
        <v>104.01707283329449</v>
      </c>
      <c r="GA285" s="94">
        <f t="shared" si="1620"/>
        <v>104.23100789275261</v>
      </c>
      <c r="GB285" s="94">
        <f t="shared" si="1621"/>
        <v>104.40650951903683</v>
      </c>
      <c r="GC285" s="94">
        <f t="shared" si="1622"/>
        <v>104.54918543539341</v>
      </c>
      <c r="GD285" s="94">
        <f t="shared" si="1623"/>
        <v>104.66367280923785</v>
      </c>
      <c r="GE285" s="94">
        <f t="shared" si="1624"/>
        <v>104.75383572957881</v>
      </c>
      <c r="GF285" s="94">
        <f t="shared" si="1625"/>
        <v>104.82291722077412</v>
      </c>
      <c r="GG285" s="94">
        <f t="shared" si="1626"/>
        <v>104.85676661350467</v>
      </c>
      <c r="GH285" s="94">
        <f t="shared" si="1627"/>
        <v>105.15841478123376</v>
      </c>
      <c r="GI285" s="94">
        <f t="shared" si="1628"/>
        <v>106.08280421288134</v>
      </c>
      <c r="GJ285" s="94">
        <f t="shared" si="1629"/>
        <v>106.59425405726046</v>
      </c>
      <c r="GK285" s="94">
        <f t="shared" si="1630"/>
        <v>106.68857128564227</v>
      </c>
      <c r="GL285" s="94">
        <f t="shared" si="1631"/>
        <v>106.91587246606134</v>
      </c>
      <c r="GM285" s="94">
        <f t="shared" si="1632"/>
        <v>107.01960183053284</v>
      </c>
      <c r="GN285" s="94">
        <f t="shared" si="1633"/>
        <v>107.076387569142</v>
      </c>
      <c r="GO285" s="94">
        <f t="shared" si="1634"/>
        <v>107.0913619510155</v>
      </c>
      <c r="GP285" s="94">
        <f t="shared" si="1635"/>
        <v>107.06891381187333</v>
      </c>
      <c r="GQ285" s="94">
        <f t="shared" si="1636"/>
        <v>107.01282495461309</v>
      </c>
      <c r="GR285" s="94">
        <f t="shared" si="1637"/>
        <v>106.92637563087426</v>
      </c>
      <c r="GS285" s="94">
        <f t="shared" si="1638"/>
        <v>106.81242729411156</v>
      </c>
      <c r="GT285" s="94">
        <f t="shared" si="1639"/>
        <v>106.67348836981674</v>
      </c>
      <c r="GU285" s="94">
        <f t="shared" si="1640"/>
        <v>106.5117671441739</v>
      </c>
      <c r="GV285" s="94">
        <f t="shared" si="1641"/>
        <v>106.32921474620514</v>
      </c>
      <c r="GW285" s="94">
        <f t="shared" si="1642"/>
        <v>106.12756041386794</v>
      </c>
      <c r="GX285" s="94">
        <f t="shared" si="1643"/>
        <v>105.90834067924382</v>
      </c>
      <c r="GY285" s="94">
        <f t="shared" si="1644"/>
        <v>105.79838452304315</v>
      </c>
      <c r="GZ285" s="94">
        <f t="shared" si="1645"/>
        <v>105.68284823897598</v>
      </c>
      <c r="KH285" s="96">
        <v>10</v>
      </c>
      <c r="KI285" s="96">
        <f t="shared" si="1646"/>
        <v>90.833127824385272</v>
      </c>
      <c r="KJ285" s="96">
        <f t="shared" si="1647"/>
        <v>92.542475485309836</v>
      </c>
      <c r="KK285" s="96">
        <f t="shared" si="1648"/>
        <v>91.115839817300184</v>
      </c>
      <c r="KL285" s="96">
        <f t="shared" si="1649"/>
        <v>93.069792160923797</v>
      </c>
      <c r="KM285" s="96">
        <f t="shared" si="1650"/>
        <v>93.756703035169124</v>
      </c>
      <c r="KN285" s="96">
        <f t="shared" si="1651"/>
        <v>92.658554605133688</v>
      </c>
      <c r="KO285" s="96">
        <f t="shared" si="1652"/>
        <v>91.270992292758606</v>
      </c>
      <c r="KP285" s="96">
        <f t="shared" si="1653"/>
        <v>93.534782025048969</v>
      </c>
      <c r="KQ285" s="96">
        <f t="shared" si="1654"/>
        <v>94.039267405112966</v>
      </c>
      <c r="KR285" s="96">
        <f t="shared" si="1655"/>
        <v>94.412682757691755</v>
      </c>
      <c r="KS285" s="96">
        <f t="shared" si="1656"/>
        <v>96.222072064640102</v>
      </c>
      <c r="KT285" s="96">
        <f t="shared" si="1657"/>
        <v>96.421429175760807</v>
      </c>
      <c r="KU285" s="96">
        <f t="shared" si="1658"/>
        <v>95.288258243077564</v>
      </c>
      <c r="KV285" s="96">
        <f t="shared" si="1659"/>
        <v>94.036694634768295</v>
      </c>
      <c r="KW285" s="96">
        <f t="shared" si="1660"/>
        <v>93.492905671144399</v>
      </c>
      <c r="KX285" s="96">
        <f t="shared" si="1661"/>
        <v>93.77905492263551</v>
      </c>
      <c r="KY285" s="96">
        <f t="shared" si="1662"/>
        <v>94.291445537841497</v>
      </c>
      <c r="KZ285" s="96">
        <f t="shared" si="1663"/>
        <v>95.912324708358142</v>
      </c>
      <c r="LA285" s="96">
        <f t="shared" si="1664"/>
        <v>98.49074591853477</v>
      </c>
      <c r="LB285" s="96">
        <f t="shared" si="1665"/>
        <v>99.020278246331856</v>
      </c>
      <c r="LC285" s="96">
        <f t="shared" si="1666"/>
        <v>99.121233483166478</v>
      </c>
      <c r="LD285" s="96">
        <f t="shared" si="1667"/>
        <v>99.454268445880786</v>
      </c>
      <c r="LE285" s="96">
        <f t="shared" si="1668"/>
        <v>99.348070767632635</v>
      </c>
      <c r="LF285" s="96">
        <f t="shared" si="1669"/>
        <v>99.056521397747161</v>
      </c>
      <c r="LG285" s="96">
        <f t="shared" si="1670"/>
        <v>98.604834787435692</v>
      </c>
      <c r="LH285" s="96">
        <f t="shared" si="1671"/>
        <v>98.010524650426845</v>
      </c>
      <c r="LI285" s="96">
        <f t="shared" si="1672"/>
        <v>97.286555833077671</v>
      </c>
      <c r="LJ285" s="96">
        <f t="shared" si="1673"/>
        <v>96.444385873259293</v>
      </c>
      <c r="LK285" s="96">
        <f t="shared" si="1674"/>
        <v>95.497990296218035</v>
      </c>
      <c r="LL285" s="96">
        <f t="shared" si="1675"/>
        <v>94.470126243213215</v>
      </c>
      <c r="LM285" s="96">
        <f t="shared" si="1676"/>
        <v>93.401628428150389</v>
      </c>
      <c r="LN285" s="96">
        <f t="shared" si="1677"/>
        <v>92.361336076425076</v>
      </c>
      <c r="LO285" s="96">
        <f t="shared" si="1678"/>
        <v>91.447028854170824</v>
      </c>
      <c r="LP285" s="96">
        <f t="shared" si="1679"/>
        <v>90.765791114525342</v>
      </c>
      <c r="LQ285" s="96">
        <f t="shared" si="1680"/>
        <v>90.390667938163958</v>
      </c>
      <c r="LR285" s="96">
        <f t="shared" si="1681"/>
        <v>91.456483339501588</v>
      </c>
      <c r="LS285" s="96">
        <f t="shared" si="1682"/>
        <v>96.951593546229688</v>
      </c>
      <c r="LT285" s="96">
        <f t="shared" si="1683"/>
        <v>100.24368876355635</v>
      </c>
      <c r="LU285" s="96">
        <f t="shared" si="1684"/>
        <v>101.00988136061574</v>
      </c>
      <c r="LV285" s="96">
        <f t="shared" si="1685"/>
        <v>102.8630199796402</v>
      </c>
      <c r="LW285" s="96">
        <f t="shared" si="1686"/>
        <v>103.83057338022577</v>
      </c>
      <c r="LX285" s="96">
        <f t="shared" si="1687"/>
        <v>104.5393068124001</v>
      </c>
      <c r="LY285" s="96">
        <f t="shared" si="1688"/>
        <v>105.03780123738652</v>
      </c>
      <c r="LZ285" s="96">
        <f t="shared" si="1689"/>
        <v>105.36077686112326</v>
      </c>
      <c r="MA285" s="96">
        <f t="shared" si="1690"/>
        <v>105.53379465819712</v>
      </c>
      <c r="MB285" s="96">
        <f t="shared" si="1691"/>
        <v>105.57616241989402</v>
      </c>
      <c r="MC285" s="96">
        <f t="shared" si="1692"/>
        <v>105.50275496955859</v>
      </c>
      <c r="MD285" s="96">
        <f t="shared" si="1693"/>
        <v>105.32518688963069</v>
      </c>
      <c r="ME285" s="96">
        <f t="shared" si="1694"/>
        <v>105.05258971165631</v>
      </c>
      <c r="MF285" s="96">
        <f t="shared" si="1695"/>
        <v>104.69213921464791</v>
      </c>
      <c r="MG285" s="96">
        <f t="shared" si="1696"/>
        <v>104.24941916892662</v>
      </c>
      <c r="MH285" s="96">
        <f t="shared" si="1697"/>
        <v>103.72867431753932</v>
      </c>
      <c r="MI285" s="96">
        <f t="shared" si="1698"/>
        <v>103.46749795066569</v>
      </c>
      <c r="MJ285" s="96">
        <f t="shared" si="1699"/>
        <v>103.18114927499926</v>
      </c>
    </row>
    <row r="286" spans="1:348" x14ac:dyDescent="0.2">
      <c r="C286" s="96">
        <v>11</v>
      </c>
      <c r="D286" s="117">
        <f t="shared" si="1538"/>
        <v>106.18383605397214</v>
      </c>
      <c r="E286" s="117">
        <f t="shared" si="1539"/>
        <v>106.15205638468801</v>
      </c>
      <c r="F286" s="117">
        <f t="shared" si="1540"/>
        <v>105.16910617818776</v>
      </c>
      <c r="G286" s="117">
        <f t="shared" si="1541"/>
        <v>104.51345633788992</v>
      </c>
      <c r="H286" s="117">
        <f t="shared" si="1542"/>
        <v>102.90174403204813</v>
      </c>
      <c r="I286" s="117">
        <f t="shared" si="1543"/>
        <v>102.00686159546997</v>
      </c>
      <c r="J286" s="117">
        <f t="shared" si="1544"/>
        <v>101.98135145019651</v>
      </c>
      <c r="K286" s="117">
        <f t="shared" si="1545"/>
        <v>103.20419763135835</v>
      </c>
      <c r="L286" s="117">
        <f t="shared" si="1546"/>
        <v>105.23615339046788</v>
      </c>
      <c r="M286" s="117">
        <f t="shared" si="1547"/>
        <v>106.83859344429888</v>
      </c>
      <c r="N286" s="117">
        <f t="shared" si="1548"/>
        <v>107.96438744878344</v>
      </c>
      <c r="O286" s="117">
        <f t="shared" si="1549"/>
        <v>108.69871714277367</v>
      </c>
      <c r="P286" s="117">
        <f t="shared" si="1550"/>
        <v>109.18049769809909</v>
      </c>
      <c r="Q286" s="117">
        <f t="shared" si="1551"/>
        <v>109.49053703727198</v>
      </c>
      <c r="R286" s="117">
        <f t="shared" si="1552"/>
        <v>109.67916815466006</v>
      </c>
      <c r="S286" s="117">
        <f t="shared" si="1553"/>
        <v>109.77953763662178</v>
      </c>
      <c r="T286" s="117">
        <f t="shared" si="1554"/>
        <v>109.82421826567233</v>
      </c>
      <c r="U286" s="117">
        <f t="shared" si="1555"/>
        <v>109.84294733908483</v>
      </c>
      <c r="V286" s="117">
        <f t="shared" si="1556"/>
        <v>109.78882202942381</v>
      </c>
      <c r="W286" s="117">
        <f t="shared" si="1557"/>
        <v>109.73896965719</v>
      </c>
      <c r="X286" s="117">
        <f t="shared" si="1558"/>
        <v>109.70072421627758</v>
      </c>
      <c r="Y286" s="117">
        <f t="shared" si="1559"/>
        <v>109.62354382602987</v>
      </c>
      <c r="Z286" s="117">
        <f t="shared" si="1560"/>
        <v>109.53757866676105</v>
      </c>
      <c r="AA286" s="117">
        <f t="shared" si="1561"/>
        <v>109.44113275269517</v>
      </c>
      <c r="AB286" s="117">
        <f t="shared" si="1562"/>
        <v>109.33611183168618</v>
      </c>
      <c r="AC286" s="117">
        <f t="shared" si="1563"/>
        <v>109.22409057887208</v>
      </c>
      <c r="AD286" s="117">
        <f t="shared" si="1564"/>
        <v>109.10637666458722</v>
      </c>
      <c r="AE286" s="117">
        <f t="shared" si="1565"/>
        <v>108.98406083583988</v>
      </c>
      <c r="AF286" s="117">
        <f t="shared" si="1566"/>
        <v>108.85805643090343</v>
      </c>
      <c r="AG286" s="117">
        <f t="shared" si="1567"/>
        <v>108.7291308203738</v>
      </c>
      <c r="AH286" s="117">
        <f t="shared" si="1568"/>
        <v>108.59793061671694</v>
      </c>
      <c r="AI286" s="117">
        <f t="shared" si="1569"/>
        <v>108.46500202940402</v>
      </c>
      <c r="AJ286" s="117">
        <f t="shared" si="1570"/>
        <v>108.33080740633855</v>
      </c>
      <c r="AK286" s="117">
        <f t="shared" si="1571"/>
        <v>108.19573875586045</v>
      </c>
      <c r="AL286" s="117">
        <f t="shared" si="1572"/>
        <v>108.12812014941436</v>
      </c>
      <c r="AM286" s="117">
        <f t="shared" si="1573"/>
        <v>108.09519823203064</v>
      </c>
      <c r="AN286" s="117">
        <f t="shared" si="1574"/>
        <v>108.09108435298397</v>
      </c>
      <c r="AO286" s="117">
        <f t="shared" si="1575"/>
        <v>108.11707285170405</v>
      </c>
      <c r="AP286" s="117">
        <f t="shared" si="1576"/>
        <v>108.08353725066684</v>
      </c>
      <c r="AQ286" s="117">
        <f t="shared" si="1577"/>
        <v>108.01536055211768</v>
      </c>
      <c r="AR286" s="117">
        <f t="shared" si="1578"/>
        <v>107.93784666554907</v>
      </c>
      <c r="AS286" s="117">
        <f t="shared" si="1579"/>
        <v>107.84867647694152</v>
      </c>
      <c r="AT286" s="117">
        <f t="shared" si="1580"/>
        <v>107.74902381549103</v>
      </c>
      <c r="AU286" s="117">
        <f t="shared" si="1581"/>
        <v>107.63994203430499</v>
      </c>
      <c r="AV286" s="117">
        <f t="shared" si="1582"/>
        <v>107.52237839845559</v>
      </c>
      <c r="AW286" s="117">
        <f t="shared" si="1583"/>
        <v>107.39718642768449</v>
      </c>
      <c r="AX286" s="117">
        <f t="shared" si="1584"/>
        <v>107.26513653864365</v>
      </c>
      <c r="AY286" s="117">
        <f t="shared" si="1585"/>
        <v>107.12692526377603</v>
      </c>
      <c r="AZ286" s="117">
        <f t="shared" si="1586"/>
        <v>106.98318327132135</v>
      </c>
      <c r="BA286" s="117">
        <f t="shared" si="1587"/>
        <v>106.83448236970189</v>
      </c>
      <c r="BB286" s="117">
        <f t="shared" si="1588"/>
        <v>106.68134164695587</v>
      </c>
      <c r="BC286" s="117">
        <f t="shared" si="1589"/>
        <v>106.52423286991794</v>
      </c>
      <c r="BD286" s="117">
        <f t="shared" si="1590"/>
        <v>106.44556991026079</v>
      </c>
      <c r="BE286" s="117">
        <f t="shared" si="1591"/>
        <v>106.36566788757624</v>
      </c>
      <c r="EX286" s="94">
        <v>11</v>
      </c>
      <c r="EY286" s="94">
        <f t="shared" si="1592"/>
        <v>98.582114856321823</v>
      </c>
      <c r="EZ286" s="94">
        <f t="shared" si="1593"/>
        <v>99.651527418470906</v>
      </c>
      <c r="FA286" s="94">
        <f t="shared" si="1594"/>
        <v>99.340342268219544</v>
      </c>
      <c r="FB286" s="94">
        <f t="shared" si="1595"/>
        <v>99.10301753034642</v>
      </c>
      <c r="FC286" s="94">
        <f t="shared" si="1596"/>
        <v>100.31322457232686</v>
      </c>
      <c r="FD286" s="94">
        <f t="shared" si="1597"/>
        <v>100.63357446834718</v>
      </c>
      <c r="FE286" s="94">
        <f t="shared" si="1598"/>
        <v>101.21840266090605</v>
      </c>
      <c r="FF286" s="94">
        <f t="shared" si="1599"/>
        <v>102.77316549589651</v>
      </c>
      <c r="FG286" s="94">
        <f t="shared" si="1600"/>
        <v>104.72468270320887</v>
      </c>
      <c r="FH286" s="94">
        <f t="shared" si="1601"/>
        <v>105.26692924501064</v>
      </c>
      <c r="FI286" s="94">
        <f t="shared" si="1602"/>
        <v>104.94961582011115</v>
      </c>
      <c r="FJ286" s="94">
        <f t="shared" si="1603"/>
        <v>104.11300577603988</v>
      </c>
      <c r="FK286" s="94">
        <f t="shared" si="1604"/>
        <v>102.93653471393964</v>
      </c>
      <c r="FL286" s="94">
        <f t="shared" si="1605"/>
        <v>101.5915479158502</v>
      </c>
      <c r="FM286" s="94">
        <f t="shared" si="1606"/>
        <v>100.24115706140438</v>
      </c>
      <c r="FN286" s="94">
        <f t="shared" si="1607"/>
        <v>99.170767261910171</v>
      </c>
      <c r="FO286" s="94">
        <f t="shared" si="1608"/>
        <v>98.563245115548654</v>
      </c>
      <c r="FP286" s="94">
        <f t="shared" si="1609"/>
        <v>98.02553182864267</v>
      </c>
      <c r="FQ286" s="94">
        <f t="shared" si="1610"/>
        <v>99.002964688281182</v>
      </c>
      <c r="FR286" s="94">
        <f t="shared" si="1611"/>
        <v>99.914025659671083</v>
      </c>
      <c r="FS286" s="94">
        <f t="shared" si="1612"/>
        <v>100.37196858422605</v>
      </c>
      <c r="FT286" s="94">
        <f t="shared" si="1613"/>
        <v>101.36861697439137</v>
      </c>
      <c r="FU286" s="94">
        <f t="shared" si="1614"/>
        <v>102.09718622724624</v>
      </c>
      <c r="FV286" s="94">
        <f t="shared" si="1615"/>
        <v>102.72491355745296</v>
      </c>
      <c r="FW286" s="94">
        <f t="shared" si="1616"/>
        <v>103.25898357812264</v>
      </c>
      <c r="FX286" s="94">
        <f t="shared" si="1617"/>
        <v>103.71066613029487</v>
      </c>
      <c r="FY286" s="94">
        <f t="shared" si="1618"/>
        <v>104.09139058221572</v>
      </c>
      <c r="FZ286" s="94">
        <f t="shared" si="1619"/>
        <v>104.41143797182602</v>
      </c>
      <c r="GA286" s="94">
        <f t="shared" si="1620"/>
        <v>104.67964636579718</v>
      </c>
      <c r="GB286" s="94">
        <f t="shared" si="1621"/>
        <v>104.90347864850314</v>
      </c>
      <c r="GC286" s="94">
        <f t="shared" si="1622"/>
        <v>105.08919946851881</v>
      </c>
      <c r="GD286" s="94">
        <f t="shared" si="1623"/>
        <v>105.24206654341783</v>
      </c>
      <c r="GE286" s="94">
        <f t="shared" si="1624"/>
        <v>105.36650386258468</v>
      </c>
      <c r="GF286" s="94">
        <f t="shared" si="1625"/>
        <v>105.4662484411909</v>
      </c>
      <c r="GG286" s="94">
        <f t="shared" si="1626"/>
        <v>105.51531985486889</v>
      </c>
      <c r="GH286" s="94">
        <f t="shared" si="1627"/>
        <v>105.86584700084245</v>
      </c>
      <c r="GI286" s="94">
        <f t="shared" si="1628"/>
        <v>106.90989794436493</v>
      </c>
      <c r="GJ286" s="94">
        <f t="shared" si="1629"/>
        <v>107.4772409962125</v>
      </c>
      <c r="GK286" s="94">
        <f t="shared" si="1630"/>
        <v>107.57992449891685</v>
      </c>
      <c r="GL286" s="94">
        <f t="shared" si="1631"/>
        <v>107.8290349443093</v>
      </c>
      <c r="GM286" s="94">
        <f t="shared" si="1632"/>
        <v>107.9370499438448</v>
      </c>
      <c r="GN286" s="94">
        <f t="shared" si="1633"/>
        <v>107.99060796129868</v>
      </c>
      <c r="GO286" s="94">
        <f t="shared" si="1634"/>
        <v>107.99567191455137</v>
      </c>
      <c r="GP286" s="94">
        <f t="shared" si="1635"/>
        <v>107.95731307377037</v>
      </c>
      <c r="GQ286" s="94">
        <f t="shared" si="1636"/>
        <v>107.87987779997759</v>
      </c>
      <c r="GR286" s="94">
        <f t="shared" si="1637"/>
        <v>107.76711586862004</v>
      </c>
      <c r="GS286" s="94">
        <f t="shared" si="1638"/>
        <v>107.62228060158418</v>
      </c>
      <c r="GT286" s="94">
        <f t="shared" si="1639"/>
        <v>107.44820799577607</v>
      </c>
      <c r="GU286" s="94">
        <f t="shared" si="1640"/>
        <v>107.24737997695611</v>
      </c>
      <c r="GV286" s="94">
        <f t="shared" si="1641"/>
        <v>107.02197549100995</v>
      </c>
      <c r="GW286" s="94">
        <f t="shared" si="1642"/>
        <v>106.77391215667879</v>
      </c>
      <c r="GX286" s="94">
        <f t="shared" si="1643"/>
        <v>106.50488050468485</v>
      </c>
      <c r="GY286" s="94">
        <f t="shared" si="1644"/>
        <v>106.36998661726101</v>
      </c>
      <c r="GZ286" s="94">
        <f t="shared" si="1645"/>
        <v>106.2284074191049</v>
      </c>
      <c r="KH286" s="96">
        <v>11</v>
      </c>
      <c r="KI286" s="96">
        <f t="shared" si="1646"/>
        <v>92.446154710688916</v>
      </c>
      <c r="KJ286" s="96">
        <f t="shared" si="1647"/>
        <v>93.389655931658751</v>
      </c>
      <c r="KK286" s="96">
        <f t="shared" si="1648"/>
        <v>93.685094671426114</v>
      </c>
      <c r="KL286" s="96">
        <f t="shared" si="1649"/>
        <v>93.775572949713634</v>
      </c>
      <c r="KM286" s="96">
        <f t="shared" si="1650"/>
        <v>94.77033170326942</v>
      </c>
      <c r="KN286" s="96">
        <f t="shared" si="1651"/>
        <v>95.30784443161123</v>
      </c>
      <c r="KO286" s="96">
        <f t="shared" si="1652"/>
        <v>94.189618037097247</v>
      </c>
      <c r="KP286" s="96">
        <f t="shared" si="1653"/>
        <v>94.148638072466724</v>
      </c>
      <c r="KQ286" s="96">
        <f t="shared" si="1654"/>
        <v>95.705511070551665</v>
      </c>
      <c r="KR286" s="96">
        <f t="shared" si="1655"/>
        <v>96.093949755097796</v>
      </c>
      <c r="KS286" s="96">
        <f t="shared" si="1656"/>
        <v>96.640488533814164</v>
      </c>
      <c r="KT286" s="96">
        <f t="shared" si="1657"/>
        <v>97.710419263536821</v>
      </c>
      <c r="KU286" s="96">
        <f t="shared" si="1658"/>
        <v>97.438572897725336</v>
      </c>
      <c r="KV286" s="96">
        <f t="shared" si="1659"/>
        <v>95.940370615295095</v>
      </c>
      <c r="KW286" s="96">
        <f t="shared" si="1660"/>
        <v>94.960219230397087</v>
      </c>
      <c r="KX286" s="96">
        <f t="shared" si="1661"/>
        <v>94.523148520272429</v>
      </c>
      <c r="KY286" s="96">
        <f t="shared" si="1662"/>
        <v>94.159265332687639</v>
      </c>
      <c r="KZ286" s="96">
        <f t="shared" si="1663"/>
        <v>95.001416708210471</v>
      </c>
      <c r="LA286" s="96">
        <f t="shared" si="1664"/>
        <v>98.28882466041533</v>
      </c>
      <c r="LB286" s="96">
        <f t="shared" si="1665"/>
        <v>99.292076201695181</v>
      </c>
      <c r="LC286" s="96">
        <f t="shared" si="1666"/>
        <v>99.602924577924455</v>
      </c>
      <c r="LD286" s="96">
        <f t="shared" si="1667"/>
        <v>100.42981198833336</v>
      </c>
      <c r="LE286" s="96">
        <f t="shared" si="1668"/>
        <v>100.64100863278182</v>
      </c>
      <c r="LF286" s="96">
        <f t="shared" si="1669"/>
        <v>100.63529601762359</v>
      </c>
      <c r="LG286" s="96">
        <f t="shared" si="1670"/>
        <v>100.45156728962939</v>
      </c>
      <c r="LH286" s="96">
        <f t="shared" si="1671"/>
        <v>100.11802963981708</v>
      </c>
      <c r="LI286" s="96">
        <f t="shared" si="1672"/>
        <v>99.656232758556257</v>
      </c>
      <c r="LJ286" s="96">
        <f t="shared" si="1673"/>
        <v>99.084097524291082</v>
      </c>
      <c r="LK286" s="96">
        <f t="shared" si="1674"/>
        <v>98.418631639495374</v>
      </c>
      <c r="LL286" s="96">
        <f t="shared" si="1675"/>
        <v>97.678841848876914</v>
      </c>
      <c r="LM286" s="96">
        <f t="shared" si="1676"/>
        <v>96.889119922511583</v>
      </c>
      <c r="LN286" s="96">
        <f t="shared" si="1677"/>
        <v>96.08284253404652</v>
      </c>
      <c r="LO286" s="96">
        <f t="shared" si="1678"/>
        <v>95.304828636520597</v>
      </c>
      <c r="LP286" s="96">
        <f t="shared" si="1679"/>
        <v>94.610017170214377</v>
      </c>
      <c r="LQ286" s="96">
        <f t="shared" si="1680"/>
        <v>94.245837199659746</v>
      </c>
      <c r="LR286" s="96">
        <f t="shared" si="1681"/>
        <v>94.588757279836386</v>
      </c>
      <c r="LS286" s="96">
        <f t="shared" si="1682"/>
        <v>98.578335694269612</v>
      </c>
      <c r="LT286" s="96">
        <f t="shared" si="1683"/>
        <v>101.26262330095921</v>
      </c>
      <c r="LU286" s="96">
        <f t="shared" si="1684"/>
        <v>102.02691179982698</v>
      </c>
      <c r="LV286" s="96">
        <f t="shared" si="1685"/>
        <v>103.85154993971301</v>
      </c>
      <c r="LW286" s="96">
        <f t="shared" si="1686"/>
        <v>104.81694017650599</v>
      </c>
      <c r="LX286" s="96">
        <f t="shared" si="1687"/>
        <v>105.50265970632745</v>
      </c>
      <c r="LY286" s="96">
        <f t="shared" si="1688"/>
        <v>105.95683734374811</v>
      </c>
      <c r="LZ286" s="96">
        <f t="shared" si="1689"/>
        <v>106.21547368767024</v>
      </c>
      <c r="MA286" s="96">
        <f t="shared" si="1690"/>
        <v>106.30552304896102</v>
      </c>
      <c r="MB286" s="96">
        <f t="shared" si="1691"/>
        <v>106.24742067946747</v>
      </c>
      <c r="MC286" s="96">
        <f t="shared" si="1692"/>
        <v>106.05684767907556</v>
      </c>
      <c r="MD286" s="96">
        <f t="shared" si="1693"/>
        <v>105.74593328573783</v>
      </c>
      <c r="ME286" s="96">
        <f t="shared" si="1694"/>
        <v>105.32408354802863</v>
      </c>
      <c r="MF286" s="96">
        <f t="shared" si="1695"/>
        <v>104.79857005665345</v>
      </c>
      <c r="MG286" s="96">
        <f t="shared" si="1696"/>
        <v>104.17497141015406</v>
      </c>
      <c r="MH286" s="96">
        <f t="shared" si="1697"/>
        <v>103.45753785914169</v>
      </c>
      <c r="MI286" s="96">
        <f t="shared" si="1698"/>
        <v>103.09802145805021</v>
      </c>
      <c r="MJ286" s="96">
        <f t="shared" si="1699"/>
        <v>102.70802900194606</v>
      </c>
    </row>
    <row r="287" spans="1:348" x14ac:dyDescent="0.2">
      <c r="C287" s="96">
        <v>12</v>
      </c>
      <c r="D287" s="117">
        <f t="shared" si="1538"/>
        <v>105.07633383024871</v>
      </c>
      <c r="E287" s="117">
        <f t="shared" si="1539"/>
        <v>105.9554263653948</v>
      </c>
      <c r="F287" s="117">
        <f t="shared" si="1540"/>
        <v>105.82243214315221</v>
      </c>
      <c r="G287" s="117">
        <f t="shared" si="1541"/>
        <v>106.92970387446594</v>
      </c>
      <c r="H287" s="117">
        <f t="shared" si="1542"/>
        <v>105.03941031471705</v>
      </c>
      <c r="I287" s="117">
        <f t="shared" si="1543"/>
        <v>103.50905828945096</v>
      </c>
      <c r="J287" s="117">
        <f t="shared" si="1544"/>
        <v>102.75654118885514</v>
      </c>
      <c r="K287" s="117">
        <f t="shared" si="1545"/>
        <v>103.03743642910425</v>
      </c>
      <c r="L287" s="117">
        <f t="shared" si="1546"/>
        <v>104.28335798636026</v>
      </c>
      <c r="M287" s="117">
        <f t="shared" si="1547"/>
        <v>106.06202754353316</v>
      </c>
      <c r="N287" s="117">
        <f t="shared" si="1548"/>
        <v>107.52584747524952</v>
      </c>
      <c r="O287" s="117">
        <f t="shared" si="1549"/>
        <v>108.51223803377407</v>
      </c>
      <c r="P287" s="117">
        <f t="shared" si="1550"/>
        <v>109.17702664117648</v>
      </c>
      <c r="Q287" s="117">
        <f t="shared" si="1551"/>
        <v>109.62371715067778</v>
      </c>
      <c r="R287" s="117">
        <f t="shared" si="1552"/>
        <v>109.91736426382025</v>
      </c>
      <c r="S287" s="117">
        <f t="shared" si="1553"/>
        <v>110.10038996589037</v>
      </c>
      <c r="T287" s="117">
        <f t="shared" si="1554"/>
        <v>110.18496964224381</v>
      </c>
      <c r="U287" s="117">
        <f t="shared" si="1555"/>
        <v>110.25161623525224</v>
      </c>
      <c r="V287" s="117">
        <f t="shared" si="1556"/>
        <v>110.28221976699643</v>
      </c>
      <c r="W287" s="117">
        <f t="shared" si="1557"/>
        <v>110.26389083609021</v>
      </c>
      <c r="X287" s="117">
        <f t="shared" si="1558"/>
        <v>110.24028191983908</v>
      </c>
      <c r="Y287" s="117">
        <f t="shared" si="1559"/>
        <v>110.19654228958586</v>
      </c>
      <c r="Z287" s="117">
        <f t="shared" si="1560"/>
        <v>110.13296608656701</v>
      </c>
      <c r="AA287" s="117">
        <f t="shared" si="1561"/>
        <v>110.05612181498657</v>
      </c>
      <c r="AB287" s="117">
        <f t="shared" si="1562"/>
        <v>109.96832655240806</v>
      </c>
      <c r="AC287" s="117">
        <f t="shared" si="1563"/>
        <v>109.87149315030737</v>
      </c>
      <c r="AD287" s="117">
        <f t="shared" si="1564"/>
        <v>109.76720961969025</v>
      </c>
      <c r="AE287" s="117">
        <f t="shared" si="1565"/>
        <v>109.65680084720816</v>
      </c>
      <c r="AF287" s="117">
        <f t="shared" si="1566"/>
        <v>109.54137705632415</v>
      </c>
      <c r="AG287" s="117">
        <f t="shared" si="1567"/>
        <v>109.42187220528459</v>
      </c>
      <c r="AH287" s="117">
        <f t="shared" si="1568"/>
        <v>109.29907466184315</v>
      </c>
      <c r="AI287" s="117">
        <f t="shared" si="1569"/>
        <v>109.17365189193552</v>
      </c>
      <c r="AJ287" s="117">
        <f t="shared" si="1570"/>
        <v>109.04617046688047</v>
      </c>
      <c r="AK287" s="117">
        <f t="shared" si="1571"/>
        <v>108.9171123791044</v>
      </c>
      <c r="AL287" s="117">
        <f t="shared" si="1572"/>
        <v>108.85247933069098</v>
      </c>
      <c r="AM287" s="117">
        <f t="shared" si="1573"/>
        <v>108.82912474609672</v>
      </c>
      <c r="AN287" s="117">
        <f t="shared" si="1574"/>
        <v>108.84707143109384</v>
      </c>
      <c r="AO287" s="117">
        <f t="shared" si="1575"/>
        <v>108.88251485278064</v>
      </c>
      <c r="AP287" s="117">
        <f t="shared" si="1576"/>
        <v>108.84942150295815</v>
      </c>
      <c r="AQ287" s="117">
        <f t="shared" si="1577"/>
        <v>108.78306715365352</v>
      </c>
      <c r="AR287" s="117">
        <f t="shared" si="1578"/>
        <v>108.70352570208347</v>
      </c>
      <c r="AS287" s="117">
        <f t="shared" si="1579"/>
        <v>108.610332389767</v>
      </c>
      <c r="AT287" s="117">
        <f t="shared" si="1580"/>
        <v>108.50485690280341</v>
      </c>
      <c r="AU287" s="117">
        <f t="shared" si="1581"/>
        <v>108.38832520034262</v>
      </c>
      <c r="AV287" s="117">
        <f t="shared" si="1582"/>
        <v>108.26183725840451</v>
      </c>
      <c r="AW287" s="117">
        <f t="shared" si="1583"/>
        <v>108.12638218764116</v>
      </c>
      <c r="AX287" s="117">
        <f t="shared" si="1584"/>
        <v>107.98285118710783</v>
      </c>
      <c r="AY287" s="117">
        <f t="shared" si="1585"/>
        <v>107.83204870151482</v>
      </c>
      <c r="AZ287" s="117">
        <f t="shared" si="1586"/>
        <v>107.67470207679919</v>
      </c>
      <c r="BA287" s="117">
        <f t="shared" si="1587"/>
        <v>107.51146995253104</v>
      </c>
      <c r="BB287" s="117">
        <f t="shared" si="1588"/>
        <v>107.34294958559083</v>
      </c>
      <c r="BC287" s="117">
        <f t="shared" si="1589"/>
        <v>107.16968326475504</v>
      </c>
      <c r="BD287" s="117">
        <f t="shared" si="1590"/>
        <v>107.08292541154348</v>
      </c>
      <c r="BE287" s="117">
        <f t="shared" si="1591"/>
        <v>106.99468172612931</v>
      </c>
      <c r="EX287" s="94">
        <v>12</v>
      </c>
      <c r="EY287" s="94">
        <f t="shared" si="1592"/>
        <v>98.13877742052027</v>
      </c>
      <c r="EZ287" s="94">
        <f t="shared" si="1593"/>
        <v>99.685101555420061</v>
      </c>
      <c r="FA287" s="94">
        <f t="shared" si="1594"/>
        <v>100.22710317095225</v>
      </c>
      <c r="FB287" s="94">
        <f t="shared" si="1595"/>
        <v>100.46229120447319</v>
      </c>
      <c r="FC287" s="94">
        <f t="shared" si="1596"/>
        <v>100.67955425917057</v>
      </c>
      <c r="FD287" s="94">
        <f t="shared" si="1597"/>
        <v>101.33974929955298</v>
      </c>
      <c r="FE287" s="94">
        <f t="shared" si="1598"/>
        <v>101.63321151150566</v>
      </c>
      <c r="FF287" s="94">
        <f t="shared" si="1599"/>
        <v>102.47290173346573</v>
      </c>
      <c r="FG287" s="94">
        <f t="shared" si="1600"/>
        <v>104.45812007750892</v>
      </c>
      <c r="FH287" s="94">
        <f t="shared" si="1601"/>
        <v>105.80680915620897</v>
      </c>
      <c r="FI287" s="94">
        <f t="shared" si="1602"/>
        <v>106.13537309810513</v>
      </c>
      <c r="FJ287" s="94">
        <f t="shared" si="1603"/>
        <v>105.79590407767822</v>
      </c>
      <c r="FK287" s="94">
        <f t="shared" si="1604"/>
        <v>105.0337115489978</v>
      </c>
      <c r="FL287" s="94">
        <f t="shared" si="1605"/>
        <v>103.98296977576433</v>
      </c>
      <c r="FM287" s="94">
        <f t="shared" si="1606"/>
        <v>102.7674537922243</v>
      </c>
      <c r="FN287" s="94">
        <f t="shared" si="1607"/>
        <v>101.63738417194448</v>
      </c>
      <c r="FO287" s="94">
        <f t="shared" si="1608"/>
        <v>101.02322023549351</v>
      </c>
      <c r="FP287" s="94">
        <f t="shared" si="1609"/>
        <v>100.24552408604103</v>
      </c>
      <c r="FQ287" s="94">
        <f t="shared" si="1610"/>
        <v>100.25236097855775</v>
      </c>
      <c r="FR287" s="94">
        <f t="shared" si="1611"/>
        <v>100.81978868338604</v>
      </c>
      <c r="FS287" s="94">
        <f t="shared" si="1612"/>
        <v>101.18383056343232</v>
      </c>
      <c r="FT287" s="94">
        <f t="shared" si="1613"/>
        <v>101.90255686597547</v>
      </c>
      <c r="FU287" s="94">
        <f t="shared" si="1614"/>
        <v>102.57107999460189</v>
      </c>
      <c r="FV287" s="94">
        <f t="shared" si="1615"/>
        <v>103.18892225377985</v>
      </c>
      <c r="FW287" s="94">
        <f t="shared" si="1616"/>
        <v>103.73860646208936</v>
      </c>
      <c r="FX287" s="94">
        <f t="shared" si="1617"/>
        <v>104.21760252313143</v>
      </c>
      <c r="FY287" s="94">
        <f t="shared" si="1618"/>
        <v>104.63003908905884</v>
      </c>
      <c r="FZ287" s="94">
        <f t="shared" si="1619"/>
        <v>104.98245047006472</v>
      </c>
      <c r="GA287" s="94">
        <f t="shared" si="1620"/>
        <v>105.28181740273358</v>
      </c>
      <c r="GB287" s="94">
        <f t="shared" si="1621"/>
        <v>105.53474356036854</v>
      </c>
      <c r="GC287" s="94">
        <f t="shared" si="1622"/>
        <v>105.74716040772805</v>
      </c>
      <c r="GD287" s="94">
        <f t="shared" si="1623"/>
        <v>105.924267168863</v>
      </c>
      <c r="GE287" s="94">
        <f t="shared" si="1624"/>
        <v>106.07056897626407</v>
      </c>
      <c r="GF287" s="94">
        <f t="shared" si="1625"/>
        <v>106.18995052092384</v>
      </c>
      <c r="GG287" s="94">
        <f t="shared" si="1626"/>
        <v>106.2487941134786</v>
      </c>
      <c r="GH287" s="94">
        <f t="shared" si="1627"/>
        <v>106.63061738966255</v>
      </c>
      <c r="GI287" s="94">
        <f t="shared" si="1628"/>
        <v>107.74234782526426</v>
      </c>
      <c r="GJ287" s="94">
        <f t="shared" si="1629"/>
        <v>108.33649808529591</v>
      </c>
      <c r="GK287" s="94">
        <f t="shared" si="1630"/>
        <v>108.43789854765706</v>
      </c>
      <c r="GL287" s="94">
        <f t="shared" si="1631"/>
        <v>108.68729707069049</v>
      </c>
      <c r="GM287" s="94">
        <f t="shared" si="1632"/>
        <v>108.78302500325488</v>
      </c>
      <c r="GN287" s="94">
        <f t="shared" si="1633"/>
        <v>108.8173182571521</v>
      </c>
      <c r="GO287" s="94">
        <f t="shared" si="1634"/>
        <v>108.79680660374306</v>
      </c>
      <c r="GP287" s="94">
        <f t="shared" si="1635"/>
        <v>108.72711086187265</v>
      </c>
      <c r="GQ287" s="94">
        <f t="shared" si="1636"/>
        <v>108.61303029789053</v>
      </c>
      <c r="GR287" s="94">
        <f t="shared" si="1637"/>
        <v>108.45868732948898</v>
      </c>
      <c r="GS287" s="94">
        <f t="shared" si="1638"/>
        <v>108.26764054432658</v>
      </c>
      <c r="GT287" s="94">
        <f t="shared" si="1639"/>
        <v>108.04297394303828</v>
      </c>
      <c r="GU287" s="94">
        <f t="shared" si="1640"/>
        <v>107.78736812810469</v>
      </c>
      <c r="GV287" s="94">
        <f t="shared" si="1641"/>
        <v>107.50315761624753</v>
      </c>
      <c r="GW287" s="94">
        <f t="shared" si="1642"/>
        <v>107.19237735658139</v>
      </c>
      <c r="GX287" s="94">
        <f t="shared" si="1643"/>
        <v>106.85680075280447</v>
      </c>
      <c r="GY287" s="94">
        <f t="shared" si="1644"/>
        <v>106.68862043673771</v>
      </c>
      <c r="GZ287" s="94">
        <f t="shared" si="1645"/>
        <v>106.51249637795644</v>
      </c>
      <c r="KH287" s="96">
        <v>12</v>
      </c>
      <c r="KI287" s="96">
        <f t="shared" si="1646"/>
        <v>94.56794535957404</v>
      </c>
      <c r="KJ287" s="96">
        <f t="shared" si="1647"/>
        <v>92.00676397972903</v>
      </c>
      <c r="KK287" s="96">
        <f t="shared" si="1648"/>
        <v>93.24937585297792</v>
      </c>
      <c r="KL287" s="96">
        <f t="shared" si="1649"/>
        <v>93.269363176004973</v>
      </c>
      <c r="KM287" s="96">
        <f t="shared" si="1650"/>
        <v>93.759749193035105</v>
      </c>
      <c r="KN287" s="96">
        <f t="shared" si="1651"/>
        <v>93.834414000631028</v>
      </c>
      <c r="KO287" s="96">
        <f t="shared" si="1652"/>
        <v>96.562396739185417</v>
      </c>
      <c r="KP287" s="96">
        <f t="shared" si="1653"/>
        <v>95.677472752058804</v>
      </c>
      <c r="KQ287" s="96">
        <f t="shared" si="1654"/>
        <v>96.790555960669991</v>
      </c>
      <c r="KR287" s="96">
        <f t="shared" si="1655"/>
        <v>97.76926712131467</v>
      </c>
      <c r="KS287" s="96">
        <f t="shared" si="1656"/>
        <v>97.923365817181775</v>
      </c>
      <c r="KT287" s="96">
        <f t="shared" si="1657"/>
        <v>98.105164700509846</v>
      </c>
      <c r="KU287" s="96">
        <f t="shared" si="1658"/>
        <v>98.72725653139878</v>
      </c>
      <c r="KV287" s="96">
        <f t="shared" si="1659"/>
        <v>98.17089694991418</v>
      </c>
      <c r="KW287" s="96">
        <f t="shared" si="1660"/>
        <v>97.300941209289249</v>
      </c>
      <c r="KX287" s="96">
        <f t="shared" si="1661"/>
        <v>96.530588774678762</v>
      </c>
      <c r="KY287" s="96">
        <f t="shared" si="1662"/>
        <v>95.945203980946914</v>
      </c>
      <c r="KZ287" s="96">
        <f t="shared" si="1663"/>
        <v>95.807612135246103</v>
      </c>
      <c r="LA287" s="96">
        <f t="shared" si="1664"/>
        <v>98.356394776211374</v>
      </c>
      <c r="LB287" s="96">
        <f t="shared" si="1665"/>
        <v>99.660148773554369</v>
      </c>
      <c r="LC287" s="96">
        <f t="shared" si="1666"/>
        <v>100.12184187358164</v>
      </c>
      <c r="LD287" s="96">
        <f t="shared" si="1667"/>
        <v>101.27808535904167</v>
      </c>
      <c r="LE287" s="96">
        <f t="shared" si="1668"/>
        <v>101.73516501721706</v>
      </c>
      <c r="LF287" s="96">
        <f t="shared" si="1669"/>
        <v>101.9467124697231</v>
      </c>
      <c r="LG287" s="96">
        <f t="shared" si="1670"/>
        <v>101.9597311962593</v>
      </c>
      <c r="LH287" s="96">
        <f t="shared" si="1671"/>
        <v>101.80986913327801</v>
      </c>
      <c r="LI287" s="96">
        <f t="shared" si="1672"/>
        <v>101.52482651440864</v>
      </c>
      <c r="LJ287" s="96">
        <f t="shared" si="1673"/>
        <v>101.1273455314777</v>
      </c>
      <c r="LK287" s="96">
        <f t="shared" si="1674"/>
        <v>100.63769586719846</v>
      </c>
      <c r="LL287" s="96">
        <f t="shared" si="1675"/>
        <v>100.07588693587603</v>
      </c>
      <c r="LM287" s="96">
        <f t="shared" si="1676"/>
        <v>99.463750153959168</v>
      </c>
      <c r="LN287" s="96">
        <f t="shared" si="1677"/>
        <v>98.826801479397361</v>
      </c>
      <c r="LO287" s="96">
        <f t="shared" si="1678"/>
        <v>98.195439313907883</v>
      </c>
      <c r="LP287" s="96">
        <f t="shared" si="1679"/>
        <v>97.604669244257224</v>
      </c>
      <c r="LQ287" s="96">
        <f t="shared" si="1680"/>
        <v>97.299246518465878</v>
      </c>
      <c r="LR287" s="96">
        <f t="shared" si="1681"/>
        <v>97.36461550667984</v>
      </c>
      <c r="LS287" s="96">
        <f t="shared" si="1682"/>
        <v>100.39732325112027</v>
      </c>
      <c r="LT287" s="96">
        <f t="shared" si="1683"/>
        <v>102.57246445399518</v>
      </c>
      <c r="LU287" s="96">
        <f t="shared" si="1684"/>
        <v>103.27094326192211</v>
      </c>
      <c r="LV287" s="96">
        <f t="shared" si="1685"/>
        <v>104.90957472152547</v>
      </c>
      <c r="LW287" s="96">
        <f t="shared" si="1686"/>
        <v>105.78604599300574</v>
      </c>
      <c r="LX287" s="96">
        <f t="shared" si="1687"/>
        <v>106.37629144810603</v>
      </c>
      <c r="LY287" s="96">
        <f t="shared" si="1688"/>
        <v>106.72205303457682</v>
      </c>
      <c r="LZ287" s="96">
        <f t="shared" si="1689"/>
        <v>106.85727097819503</v>
      </c>
      <c r="MA287" s="96">
        <f t="shared" si="1690"/>
        <v>106.80835116476116</v>
      </c>
      <c r="MB287" s="96">
        <f t="shared" si="1691"/>
        <v>106.59575139458882</v>
      </c>
      <c r="MC287" s="96">
        <f t="shared" si="1692"/>
        <v>106.23546428768589</v>
      </c>
      <c r="MD287" s="96">
        <f t="shared" si="1693"/>
        <v>105.74021742265609</v>
      </c>
      <c r="ME287" s="96">
        <f t="shared" si="1694"/>
        <v>105.12047484378161</v>
      </c>
      <c r="MF287" s="96">
        <f t="shared" si="1695"/>
        <v>104.3853764945317</v>
      </c>
      <c r="MG287" s="96">
        <f t="shared" si="1696"/>
        <v>103.54377123163063</v>
      </c>
      <c r="MH287" s="96">
        <f t="shared" si="1697"/>
        <v>102.60552146546578</v>
      </c>
      <c r="MI287" s="96">
        <f t="shared" si="1698"/>
        <v>102.13379592576378</v>
      </c>
      <c r="MJ287" s="96">
        <f t="shared" si="1699"/>
        <v>101.63098279523552</v>
      </c>
    </row>
    <row r="288" spans="1:348" x14ac:dyDescent="0.2">
      <c r="C288" s="96">
        <v>13</v>
      </c>
      <c r="D288" s="117">
        <f t="shared" si="1538"/>
        <v>107.41258388883084</v>
      </c>
      <c r="E288" s="117">
        <f t="shared" si="1539"/>
        <v>108.1137916001172</v>
      </c>
      <c r="F288" s="117">
        <f t="shared" si="1540"/>
        <v>108.08050684583657</v>
      </c>
      <c r="G288" s="117">
        <f t="shared" si="1541"/>
        <v>108.53806693979622</v>
      </c>
      <c r="H288" s="117">
        <f t="shared" si="1542"/>
        <v>107.08026063326501</v>
      </c>
      <c r="I288" s="117">
        <f t="shared" si="1543"/>
        <v>105.28688808967181</v>
      </c>
      <c r="J288" s="117">
        <f t="shared" si="1544"/>
        <v>104.04871295741027</v>
      </c>
      <c r="K288" s="117">
        <f t="shared" si="1545"/>
        <v>103.69127241254118</v>
      </c>
      <c r="L288" s="117">
        <f t="shared" si="1546"/>
        <v>104.21437902742036</v>
      </c>
      <c r="M288" s="117">
        <f t="shared" si="1547"/>
        <v>105.62181664071704</v>
      </c>
      <c r="N288" s="117">
        <f t="shared" si="1548"/>
        <v>107.20399579673401</v>
      </c>
      <c r="O288" s="117">
        <f t="shared" si="1549"/>
        <v>108.38971221328798</v>
      </c>
      <c r="P288" s="117">
        <f t="shared" si="1550"/>
        <v>109.21808611806077</v>
      </c>
      <c r="Q288" s="117">
        <f t="shared" si="1551"/>
        <v>109.79055403739251</v>
      </c>
      <c r="R288" s="117">
        <f t="shared" si="1552"/>
        <v>110.1813787482819</v>
      </c>
      <c r="S288" s="117">
        <f t="shared" si="1553"/>
        <v>110.4406799912578</v>
      </c>
      <c r="T288" s="117">
        <f t="shared" si="1554"/>
        <v>110.56206970021262</v>
      </c>
      <c r="U288" s="117">
        <f t="shared" si="1555"/>
        <v>110.67260784508261</v>
      </c>
      <c r="V288" s="117">
        <f t="shared" si="1556"/>
        <v>110.77978372855014</v>
      </c>
      <c r="W288" s="117">
        <f t="shared" si="1557"/>
        <v>110.78958033052331</v>
      </c>
      <c r="X288" s="117">
        <f t="shared" si="1558"/>
        <v>110.77888848331131</v>
      </c>
      <c r="Y288" s="117">
        <f t="shared" si="1559"/>
        <v>110.76476277090551</v>
      </c>
      <c r="Z288" s="117">
        <f t="shared" si="1560"/>
        <v>110.72069872286279</v>
      </c>
      <c r="AA288" s="117">
        <f t="shared" si="1561"/>
        <v>110.66075544325437</v>
      </c>
      <c r="AB288" s="117">
        <f t="shared" si="1562"/>
        <v>110.58764477653037</v>
      </c>
      <c r="AC288" s="117">
        <f t="shared" si="1563"/>
        <v>110.50360329535401</v>
      </c>
      <c r="AD288" s="117">
        <f t="shared" si="1564"/>
        <v>110.41048664483462</v>
      </c>
      <c r="AE288" s="117">
        <f t="shared" si="1565"/>
        <v>110.30984262015454</v>
      </c>
      <c r="AF288" s="117">
        <f t="shared" si="1566"/>
        <v>110.20296835841108</v>
      </c>
      <c r="AG288" s="117">
        <f t="shared" si="1567"/>
        <v>110.09095551819651</v>
      </c>
      <c r="AH288" s="117">
        <f t="shared" si="1568"/>
        <v>109.97472627448244</v>
      </c>
      <c r="AI288" s="117">
        <f t="shared" si="1569"/>
        <v>109.85506221930646</v>
      </c>
      <c r="AJ288" s="117">
        <f t="shared" si="1570"/>
        <v>109.73262773194742</v>
      </c>
      <c r="AK288" s="117">
        <f t="shared" si="1571"/>
        <v>109.60798900080086</v>
      </c>
      <c r="AL288" s="117">
        <f t="shared" si="1572"/>
        <v>109.54554723077305</v>
      </c>
      <c r="AM288" s="117">
        <f t="shared" si="1573"/>
        <v>109.5286385272412</v>
      </c>
      <c r="AN288" s="117">
        <f t="shared" si="1574"/>
        <v>109.55775135989032</v>
      </c>
      <c r="AO288" s="117">
        <f t="shared" si="1575"/>
        <v>109.59603175523914</v>
      </c>
      <c r="AP288" s="117">
        <f t="shared" si="1576"/>
        <v>109.56085265567023</v>
      </c>
      <c r="AQ288" s="117">
        <f t="shared" si="1577"/>
        <v>109.49079380004102</v>
      </c>
      <c r="AR288" s="117">
        <f t="shared" si="1578"/>
        <v>109.40466236452589</v>
      </c>
      <c r="AS288" s="117">
        <f t="shared" si="1579"/>
        <v>109.30290613331826</v>
      </c>
      <c r="AT288" s="117">
        <f t="shared" si="1580"/>
        <v>109.18708633166959</v>
      </c>
      <c r="AU288" s="117">
        <f t="shared" si="1581"/>
        <v>109.05859715209267</v>
      </c>
      <c r="AV288" s="117">
        <f t="shared" si="1582"/>
        <v>108.91868693026095</v>
      </c>
      <c r="AW288" s="117">
        <f t="shared" si="1583"/>
        <v>108.76847608799206</v>
      </c>
      <c r="AX288" s="117">
        <f t="shared" si="1584"/>
        <v>108.60897243047972</v>
      </c>
      <c r="AY288" s="117">
        <f t="shared" si="1585"/>
        <v>108.44108426114299</v>
      </c>
      <c r="AZ288" s="117">
        <f t="shared" si="1586"/>
        <v>108.26563168316356</v>
      </c>
      <c r="BA288" s="117">
        <f t="shared" si="1587"/>
        <v>108.08335638422105</v>
      </c>
      <c r="BB288" s="117">
        <f t="shared" si="1588"/>
        <v>107.89493014456207</v>
      </c>
      <c r="BC288" s="117">
        <f t="shared" si="1589"/>
        <v>107.70096226435024</v>
      </c>
      <c r="BD288" s="117">
        <f t="shared" si="1590"/>
        <v>107.60383836020544</v>
      </c>
      <c r="BE288" s="117">
        <f t="shared" si="1591"/>
        <v>107.50497532373633</v>
      </c>
      <c r="EX288" s="94">
        <v>13</v>
      </c>
      <c r="EY288" s="94">
        <f t="shared" si="1592"/>
        <v>100.55663771702859</v>
      </c>
      <c r="EZ288" s="94">
        <f t="shared" si="1593"/>
        <v>101.44674768337305</v>
      </c>
      <c r="FA288" s="94">
        <f t="shared" si="1594"/>
        <v>102.11208199645462</v>
      </c>
      <c r="FB288" s="94">
        <f t="shared" si="1595"/>
        <v>102.03076906664717</v>
      </c>
      <c r="FC288" s="94">
        <f t="shared" si="1596"/>
        <v>101.25098873995714</v>
      </c>
      <c r="FD288" s="94">
        <f t="shared" si="1597"/>
        <v>102.33304835681651</v>
      </c>
      <c r="FE288" s="94">
        <f t="shared" si="1598"/>
        <v>102.6026120019861</v>
      </c>
      <c r="FF288" s="94">
        <f t="shared" si="1599"/>
        <v>103.04377001317134</v>
      </c>
      <c r="FG288" s="94">
        <f t="shared" si="1600"/>
        <v>104.23939274365213</v>
      </c>
      <c r="FH288" s="94">
        <f t="shared" si="1601"/>
        <v>105.97659350670514</v>
      </c>
      <c r="FI288" s="94">
        <f t="shared" si="1602"/>
        <v>106.90923365368046</v>
      </c>
      <c r="FJ288" s="94">
        <f t="shared" si="1603"/>
        <v>107.01473550836322</v>
      </c>
      <c r="FK288" s="94">
        <f t="shared" si="1604"/>
        <v>106.60834265244998</v>
      </c>
      <c r="FL288" s="94">
        <f t="shared" si="1605"/>
        <v>105.83890975117804</v>
      </c>
      <c r="FM288" s="94">
        <f t="shared" si="1606"/>
        <v>104.8452761939986</v>
      </c>
      <c r="FN288" s="94">
        <f t="shared" si="1607"/>
        <v>103.8397794385354</v>
      </c>
      <c r="FO288" s="94">
        <f t="shared" si="1608"/>
        <v>103.30162302775221</v>
      </c>
      <c r="FP288" s="94">
        <f t="shared" si="1609"/>
        <v>102.53977196700583</v>
      </c>
      <c r="FQ288" s="94">
        <f t="shared" si="1610"/>
        <v>102.02171740761324</v>
      </c>
      <c r="FR288" s="94">
        <f t="shared" si="1611"/>
        <v>102.27523222735138</v>
      </c>
      <c r="FS288" s="94">
        <f t="shared" si="1612"/>
        <v>102.51994365338319</v>
      </c>
      <c r="FT288" s="94">
        <f t="shared" si="1613"/>
        <v>102.95240292875296</v>
      </c>
      <c r="FU288" s="94">
        <f t="shared" si="1614"/>
        <v>103.48269671485852</v>
      </c>
      <c r="FV288" s="94">
        <f t="shared" si="1615"/>
        <v>104.01855105435502</v>
      </c>
      <c r="FW288" s="94">
        <f t="shared" si="1616"/>
        <v>104.52431791778049</v>
      </c>
      <c r="FX288" s="94">
        <f t="shared" si="1617"/>
        <v>104.98300721315745</v>
      </c>
      <c r="FY288" s="94">
        <f t="shared" si="1618"/>
        <v>105.3890463448824</v>
      </c>
      <c r="FZ288" s="94">
        <f t="shared" si="1619"/>
        <v>105.74291921157321</v>
      </c>
      <c r="GA288" s="94">
        <f t="shared" si="1620"/>
        <v>106.04794934866773</v>
      </c>
      <c r="GB288" s="94">
        <f t="shared" si="1621"/>
        <v>106.30856084663944</v>
      </c>
      <c r="GC288" s="94">
        <f t="shared" si="1622"/>
        <v>106.52939891921817</v>
      </c>
      <c r="GD288" s="94">
        <f t="shared" si="1623"/>
        <v>106.71491428628826</v>
      </c>
      <c r="GE288" s="94">
        <f t="shared" si="1624"/>
        <v>106.86918795731938</v>
      </c>
      <c r="GF288" s="94">
        <f t="shared" si="1625"/>
        <v>106.99587678959435</v>
      </c>
      <c r="GG288" s="94">
        <f t="shared" si="1626"/>
        <v>107.05839801996947</v>
      </c>
      <c r="GH288" s="94">
        <f t="shared" si="1627"/>
        <v>107.45160169549054</v>
      </c>
      <c r="GI288" s="94">
        <f t="shared" si="1628"/>
        <v>108.5724754897887</v>
      </c>
      <c r="GJ288" s="94">
        <f t="shared" si="1629"/>
        <v>109.16075598119281</v>
      </c>
      <c r="GK288" s="94">
        <f t="shared" si="1630"/>
        <v>109.25016181188903</v>
      </c>
      <c r="GL288" s="94">
        <f t="shared" si="1631"/>
        <v>109.47592537157716</v>
      </c>
      <c r="GM288" s="94">
        <f t="shared" si="1632"/>
        <v>109.54095859778872</v>
      </c>
      <c r="GN288" s="94">
        <f t="shared" si="1633"/>
        <v>109.53813606158053</v>
      </c>
      <c r="GO288" s="94">
        <f t="shared" si="1634"/>
        <v>109.4745531379258</v>
      </c>
      <c r="GP288" s="94">
        <f t="shared" si="1635"/>
        <v>109.35621801816292</v>
      </c>
      <c r="GQ288" s="94">
        <f t="shared" si="1636"/>
        <v>109.18824741968174</v>
      </c>
      <c r="GR288" s="94">
        <f t="shared" si="1637"/>
        <v>108.97501952622856</v>
      </c>
      <c r="GS288" s="94">
        <f t="shared" si="1638"/>
        <v>108.72029436295797</v>
      </c>
      <c r="GT288" s="94">
        <f t="shared" si="1639"/>
        <v>108.42730931832666</v>
      </c>
      <c r="GU288" s="94">
        <f t="shared" si="1640"/>
        <v>108.09885558498044</v>
      </c>
      <c r="GV288" s="94">
        <f t="shared" si="1641"/>
        <v>107.73733984199107</v>
      </c>
      <c r="GW288" s="94">
        <f t="shared" si="1642"/>
        <v>107.34483443635906</v>
      </c>
      <c r="GX288" s="94">
        <f t="shared" si="1643"/>
        <v>106.92311854691272</v>
      </c>
      <c r="GY288" s="94">
        <f t="shared" si="1644"/>
        <v>106.71187341809387</v>
      </c>
      <c r="GZ288" s="94">
        <f t="shared" si="1645"/>
        <v>106.49121760108234</v>
      </c>
      <c r="KH288" s="96">
        <v>13</v>
      </c>
      <c r="KI288" s="96">
        <f t="shared" si="1646"/>
        <v>93.316436893166951</v>
      </c>
      <c r="KJ288" s="96">
        <f t="shared" si="1647"/>
        <v>94.389804410759325</v>
      </c>
      <c r="KK288" s="96">
        <f t="shared" si="1648"/>
        <v>94.700479607233248</v>
      </c>
      <c r="KL288" s="96">
        <f t="shared" si="1649"/>
        <v>95.863083931887147</v>
      </c>
      <c r="KM288" s="96">
        <f t="shared" si="1650"/>
        <v>94.887443902509972</v>
      </c>
      <c r="KN288" s="96">
        <f t="shared" si="1651"/>
        <v>96.465720243322011</v>
      </c>
      <c r="KO288" s="96">
        <f t="shared" si="1652"/>
        <v>97.116910312160556</v>
      </c>
      <c r="KP288" s="96">
        <f t="shared" si="1653"/>
        <v>97.215470245578516</v>
      </c>
      <c r="KQ288" s="96">
        <f t="shared" si="1654"/>
        <v>96.833534399118776</v>
      </c>
      <c r="KR288" s="96">
        <f t="shared" si="1655"/>
        <v>98.503716233829024</v>
      </c>
      <c r="KS288" s="96">
        <f t="shared" si="1656"/>
        <v>98.684579315727589</v>
      </c>
      <c r="KT288" s="96">
        <f t="shared" si="1657"/>
        <v>98.684538707270363</v>
      </c>
      <c r="KU288" s="96">
        <f t="shared" si="1658"/>
        <v>99.340977681741705</v>
      </c>
      <c r="KV288" s="96">
        <f t="shared" si="1659"/>
        <v>99.87042273735058</v>
      </c>
      <c r="KW288" s="96">
        <f t="shared" si="1660"/>
        <v>99.496972644925719</v>
      </c>
      <c r="KX288" s="96">
        <f t="shared" si="1661"/>
        <v>98.778814065039043</v>
      </c>
      <c r="KY288" s="96">
        <f t="shared" si="1662"/>
        <v>98.257104014938022</v>
      </c>
      <c r="KZ288" s="96">
        <f t="shared" si="1663"/>
        <v>97.663518727877602</v>
      </c>
      <c r="LA288" s="96">
        <f t="shared" si="1664"/>
        <v>99.210815063991276</v>
      </c>
      <c r="LB288" s="96">
        <f t="shared" si="1665"/>
        <v>100.50972721013976</v>
      </c>
      <c r="LC288" s="96">
        <f t="shared" si="1666"/>
        <v>101.02676488972459</v>
      </c>
      <c r="LD288" s="96">
        <f t="shared" si="1667"/>
        <v>102.23883289875587</v>
      </c>
      <c r="LE288" s="96">
        <f t="shared" si="1668"/>
        <v>102.84680993531401</v>
      </c>
      <c r="LF288" s="96">
        <f t="shared" si="1669"/>
        <v>103.20129270752057</v>
      </c>
      <c r="LG288" s="96">
        <f t="shared" si="1670"/>
        <v>103.3457527825135</v>
      </c>
      <c r="LH288" s="96">
        <f t="shared" si="1671"/>
        <v>103.31780265652999</v>
      </c>
      <c r="LI288" s="96">
        <f t="shared" si="1672"/>
        <v>103.14826462582417</v>
      </c>
      <c r="LJ288" s="96">
        <f t="shared" si="1673"/>
        <v>102.86288557004613</v>
      </c>
      <c r="LK288" s="96">
        <f t="shared" si="1674"/>
        <v>102.48433157915376</v>
      </c>
      <c r="LL288" s="96">
        <f t="shared" si="1675"/>
        <v>102.03400990369039</v>
      </c>
      <c r="LM288" s="96">
        <f t="shared" si="1676"/>
        <v>101.53364177549778</v>
      </c>
      <c r="LN288" s="96">
        <f t="shared" si="1677"/>
        <v>101.00648591223292</v>
      </c>
      <c r="LO288" s="96">
        <f t="shared" si="1678"/>
        <v>100.47797475863626</v>
      </c>
      <c r="LP288" s="96">
        <f t="shared" si="1679"/>
        <v>99.975407466653252</v>
      </c>
      <c r="LQ288" s="96">
        <f t="shared" si="1680"/>
        <v>99.71671574167263</v>
      </c>
      <c r="LR288" s="96">
        <f t="shared" si="1681"/>
        <v>99.696472265595418</v>
      </c>
      <c r="LS288" s="96">
        <f t="shared" si="1682"/>
        <v>102.11978039145026</v>
      </c>
      <c r="LT288" s="96">
        <f t="shared" si="1683"/>
        <v>103.91071034163033</v>
      </c>
      <c r="LU288" s="96">
        <f t="shared" si="1684"/>
        <v>104.50647393605445</v>
      </c>
      <c r="LV288" s="96">
        <f t="shared" si="1685"/>
        <v>105.88838288807679</v>
      </c>
      <c r="LW288" s="96">
        <f t="shared" si="1686"/>
        <v>106.60482026683151</v>
      </c>
      <c r="LX288" s="96">
        <f t="shared" si="1687"/>
        <v>107.03434544964485</v>
      </c>
      <c r="LY288" s="96">
        <f t="shared" si="1688"/>
        <v>107.21117519183913</v>
      </c>
      <c r="LZ288" s="96">
        <f t="shared" si="1689"/>
        <v>107.16635705733415</v>
      </c>
      <c r="MA288" s="96">
        <f t="shared" si="1690"/>
        <v>106.92577400300618</v>
      </c>
      <c r="MB288" s="96">
        <f t="shared" si="1691"/>
        <v>106.51103016902857</v>
      </c>
      <c r="MC288" s="96">
        <f t="shared" si="1692"/>
        <v>105.94102721260319</v>
      </c>
      <c r="MD288" s="96">
        <f t="shared" si="1693"/>
        <v>105.23379273745033</v>
      </c>
      <c r="ME288" s="96">
        <f t="shared" si="1694"/>
        <v>104.40858232188398</v>
      </c>
      <c r="MF288" s="96">
        <f t="shared" si="1695"/>
        <v>103.48830868994591</v>
      </c>
      <c r="MG288" s="96">
        <f t="shared" si="1696"/>
        <v>102.50209052543057</v>
      </c>
      <c r="MH288" s="96">
        <f t="shared" si="1697"/>
        <v>101.48711429159167</v>
      </c>
      <c r="MI288" s="96">
        <f t="shared" si="1698"/>
        <v>100.96850768563279</v>
      </c>
      <c r="MJ288" s="96">
        <f t="shared" si="1699"/>
        <v>100.44488172637898</v>
      </c>
    </row>
    <row r="289" spans="3:372" x14ac:dyDescent="0.2">
      <c r="C289" s="96">
        <v>14</v>
      </c>
      <c r="D289" s="117">
        <f t="shared" si="1538"/>
        <v>108.57114754635421</v>
      </c>
      <c r="E289" s="117">
        <f t="shared" si="1539"/>
        <v>109.24838587994924</v>
      </c>
      <c r="F289" s="117">
        <f t="shared" si="1540"/>
        <v>109.36151811427276</v>
      </c>
      <c r="G289" s="117">
        <f t="shared" si="1541"/>
        <v>109.47684306485549</v>
      </c>
      <c r="H289" s="117">
        <f t="shared" si="1542"/>
        <v>108.76341891685031</v>
      </c>
      <c r="I289" s="117">
        <f t="shared" si="1543"/>
        <v>107.15629562182831</v>
      </c>
      <c r="J289" s="117">
        <f t="shared" si="1544"/>
        <v>105.68974541962773</v>
      </c>
      <c r="K289" s="117">
        <f t="shared" si="1545"/>
        <v>104.91431821541525</v>
      </c>
      <c r="L289" s="117">
        <f t="shared" si="1546"/>
        <v>104.91830638938868</v>
      </c>
      <c r="M289" s="117">
        <f t="shared" si="1547"/>
        <v>105.79477453236154</v>
      </c>
      <c r="N289" s="117">
        <f t="shared" si="1548"/>
        <v>107.16513024188505</v>
      </c>
      <c r="O289" s="117">
        <f t="shared" si="1549"/>
        <v>108.41872752861931</v>
      </c>
      <c r="P289" s="117">
        <f t="shared" si="1550"/>
        <v>109.35901330434926</v>
      </c>
      <c r="Q289" s="117">
        <f t="shared" si="1551"/>
        <v>110.0307500045348</v>
      </c>
      <c r="R289" s="117">
        <f t="shared" si="1552"/>
        <v>110.50197179872858</v>
      </c>
      <c r="S289" s="117">
        <f t="shared" si="1553"/>
        <v>110.82543369098423</v>
      </c>
      <c r="T289" s="117">
        <f t="shared" si="1554"/>
        <v>110.97795803787957</v>
      </c>
      <c r="U289" s="117">
        <f t="shared" si="1555"/>
        <v>111.12564169053809</v>
      </c>
      <c r="V289" s="117">
        <f t="shared" si="1556"/>
        <v>111.29703445283857</v>
      </c>
      <c r="W289" s="117">
        <f t="shared" si="1557"/>
        <v>111.33011568658927</v>
      </c>
      <c r="X289" s="117">
        <f t="shared" si="1558"/>
        <v>111.32997225176034</v>
      </c>
      <c r="Y289" s="117">
        <f t="shared" si="1559"/>
        <v>111.34012927694876</v>
      </c>
      <c r="Z289" s="117">
        <f t="shared" si="1560"/>
        <v>111.31173315200704</v>
      </c>
      <c r="AA289" s="117">
        <f t="shared" si="1561"/>
        <v>111.26515384218024</v>
      </c>
      <c r="AB289" s="117">
        <f t="shared" si="1562"/>
        <v>111.20345638532292</v>
      </c>
      <c r="AC289" s="117">
        <f t="shared" si="1563"/>
        <v>111.12916751760949</v>
      </c>
      <c r="AD289" s="117">
        <f t="shared" si="1564"/>
        <v>111.04438298323223</v>
      </c>
      <c r="AE289" s="117">
        <f t="shared" si="1565"/>
        <v>110.95085057829635</v>
      </c>
      <c r="AF289" s="117">
        <f t="shared" si="1566"/>
        <v>110.8500350696941</v>
      </c>
      <c r="AG289" s="117">
        <f t="shared" si="1567"/>
        <v>110.74316941708018</v>
      </c>
      <c r="AH289" s="117">
        <f t="shared" si="1568"/>
        <v>110.63129553215563</v>
      </c>
      <c r="AI289" s="117">
        <f t="shared" si="1569"/>
        <v>110.51529696595769</v>
      </c>
      <c r="AJ289" s="117">
        <f t="shared" si="1570"/>
        <v>110.39592531120995</v>
      </c>
      <c r="AK289" s="117">
        <f t="shared" si="1571"/>
        <v>110.27382166952108</v>
      </c>
      <c r="AL289" s="117">
        <f t="shared" si="1572"/>
        <v>110.21263111004261</v>
      </c>
      <c r="AM289" s="117">
        <f t="shared" si="1573"/>
        <v>110.19845171374079</v>
      </c>
      <c r="AN289" s="117">
        <f t="shared" si="1574"/>
        <v>110.22593008789102</v>
      </c>
      <c r="AO289" s="117">
        <f t="shared" si="1575"/>
        <v>110.25932446698917</v>
      </c>
      <c r="AP289" s="117">
        <f t="shared" si="1576"/>
        <v>110.21916535828146</v>
      </c>
      <c r="AQ289" s="117">
        <f t="shared" si="1577"/>
        <v>110.13906013377296</v>
      </c>
      <c r="AR289" s="117">
        <f t="shared" si="1578"/>
        <v>110.04114628127726</v>
      </c>
      <c r="AS289" s="117">
        <f t="shared" si="1579"/>
        <v>109.925678184715</v>
      </c>
      <c r="AT289" s="117">
        <f t="shared" si="1580"/>
        <v>109.79439835130771</v>
      </c>
      <c r="AU289" s="117">
        <f t="shared" si="1581"/>
        <v>109.6488597748184</v>
      </c>
      <c r="AV289" s="117">
        <f t="shared" si="1582"/>
        <v>109.49045044000215</v>
      </c>
      <c r="AW289" s="117">
        <f t="shared" si="1583"/>
        <v>109.32041400196854</v>
      </c>
      <c r="AX289" s="117">
        <f t="shared" si="1584"/>
        <v>109.13986735035314</v>
      </c>
      <c r="AY289" s="117">
        <f t="shared" si="1585"/>
        <v>108.94981561565142</v>
      </c>
      <c r="AZ289" s="117">
        <f t="shared" si="1586"/>
        <v>108.75116505945338</v>
      </c>
      <c r="BA289" s="117">
        <f t="shared" si="1587"/>
        <v>108.54473420178446</v>
      </c>
      <c r="BB289" s="117">
        <f t="shared" si="1588"/>
        <v>108.33126347030729</v>
      </c>
      <c r="BC289" s="117">
        <f t="shared" si="1589"/>
        <v>108.11142360273143</v>
      </c>
      <c r="BD289" s="117">
        <f t="shared" si="1590"/>
        <v>108.00134976740379</v>
      </c>
      <c r="BE289" s="117">
        <f t="shared" si="1591"/>
        <v>107.88927193653372</v>
      </c>
      <c r="EX289" s="94">
        <v>14</v>
      </c>
      <c r="EY289" s="94">
        <f t="shared" si="1592"/>
        <v>101.44018415598539</v>
      </c>
      <c r="EZ289" s="94">
        <f t="shared" si="1593"/>
        <v>101.74918355150351</v>
      </c>
      <c r="FA289" s="94">
        <f t="shared" si="1594"/>
        <v>102.54015057080542</v>
      </c>
      <c r="FB289" s="94">
        <f t="shared" si="1595"/>
        <v>103.17278666379153</v>
      </c>
      <c r="FC289" s="94">
        <f t="shared" si="1596"/>
        <v>102.61150721314024</v>
      </c>
      <c r="FD289" s="94">
        <f t="shared" si="1597"/>
        <v>103.03267073872784</v>
      </c>
      <c r="FE289" s="94">
        <f t="shared" si="1598"/>
        <v>103.5063303632674</v>
      </c>
      <c r="FF289" s="94">
        <f t="shared" si="1599"/>
        <v>103.79676190755602</v>
      </c>
      <c r="FG289" s="94">
        <f t="shared" si="1600"/>
        <v>104.53171014226116</v>
      </c>
      <c r="FH289" s="94">
        <f t="shared" si="1601"/>
        <v>106.04285400625172</v>
      </c>
      <c r="FI289" s="94">
        <f t="shared" si="1602"/>
        <v>107.39867910131765</v>
      </c>
      <c r="FJ289" s="94">
        <f t="shared" si="1603"/>
        <v>107.86531389049523</v>
      </c>
      <c r="FK289" s="94">
        <f t="shared" si="1604"/>
        <v>107.74037984914477</v>
      </c>
      <c r="FL289" s="94">
        <f t="shared" si="1605"/>
        <v>107.19604195693903</v>
      </c>
      <c r="FM289" s="94">
        <f t="shared" si="1606"/>
        <v>106.3956690498247</v>
      </c>
      <c r="FN289" s="94">
        <f t="shared" si="1607"/>
        <v>105.53343257954808</v>
      </c>
      <c r="FO289" s="94">
        <f t="shared" si="1608"/>
        <v>105.0723772727742</v>
      </c>
      <c r="FP289" s="94">
        <f t="shared" si="1609"/>
        <v>104.38421178531711</v>
      </c>
      <c r="FQ289" s="94">
        <f t="shared" si="1610"/>
        <v>103.67477264565112</v>
      </c>
      <c r="FR289" s="94">
        <f t="shared" si="1611"/>
        <v>103.74758245641455</v>
      </c>
      <c r="FS289" s="94">
        <f t="shared" si="1612"/>
        <v>103.90432525493782</v>
      </c>
      <c r="FT289" s="94">
        <f t="shared" si="1613"/>
        <v>104.15042721347845</v>
      </c>
      <c r="FU289" s="94">
        <f t="shared" si="1614"/>
        <v>104.55285488771611</v>
      </c>
      <c r="FV289" s="94">
        <f t="shared" si="1615"/>
        <v>104.99427864930999</v>
      </c>
      <c r="FW289" s="94">
        <f t="shared" si="1616"/>
        <v>105.43434854180441</v>
      </c>
      <c r="FX289" s="94">
        <f t="shared" si="1617"/>
        <v>105.84877165773651</v>
      </c>
      <c r="FY289" s="94">
        <f t="shared" si="1618"/>
        <v>106.22536479013652</v>
      </c>
      <c r="FZ289" s="94">
        <f t="shared" si="1619"/>
        <v>106.5596340682574</v>
      </c>
      <c r="GA289" s="94">
        <f t="shared" si="1620"/>
        <v>106.8514486011162</v>
      </c>
      <c r="GB289" s="94">
        <f t="shared" si="1621"/>
        <v>107.10292318377078</v>
      </c>
      <c r="GC289" s="94">
        <f t="shared" si="1622"/>
        <v>107.31718430431447</v>
      </c>
      <c r="GD289" s="94">
        <f t="shared" si="1623"/>
        <v>107.49769046298555</v>
      </c>
      <c r="GE289" s="94">
        <f t="shared" si="1624"/>
        <v>107.64787636246372</v>
      </c>
      <c r="GF289" s="94">
        <f t="shared" si="1625"/>
        <v>107.7709791771794</v>
      </c>
      <c r="GG289" s="94">
        <f t="shared" si="1626"/>
        <v>107.83177251355568</v>
      </c>
      <c r="GH289" s="94">
        <f t="shared" si="1627"/>
        <v>108.2177571021362</v>
      </c>
      <c r="GI289" s="94">
        <f t="shared" si="1628"/>
        <v>109.29357034042781</v>
      </c>
      <c r="GJ289" s="94">
        <f t="shared" si="1629"/>
        <v>109.8461983987917</v>
      </c>
      <c r="GK289" s="94">
        <f t="shared" si="1630"/>
        <v>109.91452405439584</v>
      </c>
      <c r="GL289" s="94">
        <f t="shared" si="1631"/>
        <v>110.09616366137622</v>
      </c>
      <c r="GM289" s="94">
        <f t="shared" si="1632"/>
        <v>110.11562555034075</v>
      </c>
      <c r="GN289" s="94">
        <f t="shared" si="1633"/>
        <v>110.06182834141687</v>
      </c>
      <c r="GO289" s="94">
        <f t="shared" si="1634"/>
        <v>109.94213553088939</v>
      </c>
      <c r="GP289" s="94">
        <f t="shared" si="1635"/>
        <v>109.76278705024916</v>
      </c>
      <c r="GQ289" s="94">
        <f t="shared" si="1636"/>
        <v>109.52909368747103</v>
      </c>
      <c r="GR289" s="94">
        <f t="shared" si="1637"/>
        <v>109.24559220995494</v>
      </c>
      <c r="GS289" s="94">
        <f t="shared" si="1638"/>
        <v>108.91616959373314</v>
      </c>
      <c r="GT289" s="94">
        <f t="shared" si="1639"/>
        <v>108.54416333445438</v>
      </c>
      <c r="GU289" s="94">
        <f t="shared" si="1640"/>
        <v>108.132443424947</v>
      </c>
      <c r="GV289" s="94">
        <f t="shared" si="1641"/>
        <v>107.68348045322054</v>
      </c>
      <c r="GW289" s="94">
        <f t="shared" si="1642"/>
        <v>107.19940343663291</v>
      </c>
      <c r="GX289" s="94">
        <f t="shared" si="1643"/>
        <v>106.68205044028619</v>
      </c>
      <c r="GY289" s="94">
        <f t="shared" si="1644"/>
        <v>106.42297195331821</v>
      </c>
      <c r="GZ289" s="94">
        <f t="shared" si="1645"/>
        <v>106.15313436239948</v>
      </c>
      <c r="KH289" s="96">
        <v>14</v>
      </c>
      <c r="KI289" s="96">
        <f t="shared" si="1646"/>
        <v>92.061846806514396</v>
      </c>
      <c r="KJ289" s="96">
        <f t="shared" si="1647"/>
        <v>93.913910477240464</v>
      </c>
      <c r="KK289" s="96">
        <f t="shared" si="1648"/>
        <v>93.304821265763664</v>
      </c>
      <c r="KL289" s="96">
        <f t="shared" si="1649"/>
        <v>94.99244154129704</v>
      </c>
      <c r="KM289" s="96">
        <f t="shared" si="1650"/>
        <v>96.33686634573867</v>
      </c>
      <c r="KN289" s="96">
        <f t="shared" si="1651"/>
        <v>97.316552161514139</v>
      </c>
      <c r="KO289" s="96">
        <f t="shared" si="1652"/>
        <v>97.819379176495474</v>
      </c>
      <c r="KP289" s="96">
        <f t="shared" si="1653"/>
        <v>99.521344118730298</v>
      </c>
      <c r="KQ289" s="96">
        <f t="shared" si="1654"/>
        <v>98.75692438113154</v>
      </c>
      <c r="KR289" s="96">
        <f t="shared" si="1655"/>
        <v>99.130848035796902</v>
      </c>
      <c r="KS289" s="96">
        <f t="shared" si="1656"/>
        <v>99.604045168125623</v>
      </c>
      <c r="KT289" s="96">
        <f t="shared" si="1657"/>
        <v>99.694977427048187</v>
      </c>
      <c r="KU289" s="96">
        <f t="shared" si="1658"/>
        <v>100.20523924694551</v>
      </c>
      <c r="KV289" s="96">
        <f t="shared" si="1659"/>
        <v>101.20619770887239</v>
      </c>
      <c r="KW289" s="96">
        <f t="shared" si="1660"/>
        <v>101.39462267252013</v>
      </c>
      <c r="KX289" s="96">
        <f t="shared" si="1661"/>
        <v>100.95322530687665</v>
      </c>
      <c r="KY289" s="96">
        <f t="shared" si="1662"/>
        <v>100.5818071688613</v>
      </c>
      <c r="KZ289" s="96">
        <f t="shared" si="1663"/>
        <v>99.931605913308857</v>
      </c>
      <c r="LA289" s="96">
        <f t="shared" si="1664"/>
        <v>100.76059753225067</v>
      </c>
      <c r="LB289" s="96">
        <f t="shared" si="1665"/>
        <v>101.85126673083538</v>
      </c>
      <c r="LC289" s="96">
        <f t="shared" si="1666"/>
        <v>102.34413779498985</v>
      </c>
      <c r="LD289" s="96">
        <f t="shared" si="1667"/>
        <v>103.41748854722978</v>
      </c>
      <c r="LE289" s="96">
        <f t="shared" si="1668"/>
        <v>104.0719904938981</v>
      </c>
      <c r="LF289" s="96">
        <f t="shared" si="1669"/>
        <v>104.4903609788897</v>
      </c>
      <c r="LG289" s="96">
        <f t="shared" si="1670"/>
        <v>104.70107995887743</v>
      </c>
      <c r="LH289" s="96">
        <f t="shared" si="1671"/>
        <v>104.73756152472852</v>
      </c>
      <c r="LI289" s="96">
        <f t="shared" si="1672"/>
        <v>104.63030470891022</v>
      </c>
      <c r="LJ289" s="96">
        <f t="shared" si="1673"/>
        <v>104.40602729537117</v>
      </c>
      <c r="LK289" s="96">
        <f t="shared" si="1674"/>
        <v>104.08863127154943</v>
      </c>
      <c r="LL289" s="96">
        <f t="shared" si="1675"/>
        <v>103.70050018810552</v>
      </c>
      <c r="LM289" s="96">
        <f t="shared" si="1676"/>
        <v>103.26367445387879</v>
      </c>
      <c r="LN289" s="96">
        <f t="shared" si="1677"/>
        <v>102.80069245216661</v>
      </c>
      <c r="LO289" s="96">
        <f t="shared" si="1678"/>
        <v>102.33489925841205</v>
      </c>
      <c r="LP289" s="96">
        <f t="shared" si="1679"/>
        <v>101.89002302690082</v>
      </c>
      <c r="LQ289" s="96">
        <f t="shared" si="1680"/>
        <v>101.6614264122847</v>
      </c>
      <c r="LR289" s="96">
        <f t="shared" si="1681"/>
        <v>101.61510509730536</v>
      </c>
      <c r="LS289" s="96">
        <f t="shared" si="1682"/>
        <v>103.5902284424906</v>
      </c>
      <c r="LT289" s="96">
        <f t="shared" si="1683"/>
        <v>105.05961814338292</v>
      </c>
      <c r="LU289" s="96">
        <f t="shared" si="1684"/>
        <v>105.53017954193072</v>
      </c>
      <c r="LV289" s="96">
        <f t="shared" si="1685"/>
        <v>106.62296912779941</v>
      </c>
      <c r="LW289" s="96">
        <f t="shared" si="1686"/>
        <v>107.12407520692648</v>
      </c>
      <c r="LX289" s="96">
        <f t="shared" si="1687"/>
        <v>107.33876434667161</v>
      </c>
      <c r="LY289" s="96">
        <f t="shared" si="1688"/>
        <v>107.29745617050666</v>
      </c>
      <c r="LZ289" s="96">
        <f t="shared" si="1689"/>
        <v>107.03206665015701</v>
      </c>
      <c r="MA289" s="96">
        <f t="shared" si="1690"/>
        <v>106.57357356637503</v>
      </c>
      <c r="MB289" s="96">
        <f t="shared" si="1691"/>
        <v>105.95346220545005</v>
      </c>
      <c r="MC289" s="96">
        <f t="shared" si="1692"/>
        <v>105.20637932597643</v>
      </c>
      <c r="MD289" s="96">
        <f t="shared" si="1693"/>
        <v>104.37269019665439</v>
      </c>
      <c r="ME289" s="96">
        <f t="shared" si="1694"/>
        <v>103.49946537455295</v>
      </c>
      <c r="MF289" s="96">
        <f t="shared" si="1695"/>
        <v>102.63813590492489</v>
      </c>
      <c r="MG289" s="96">
        <f t="shared" si="1696"/>
        <v>101.8379799251459</v>
      </c>
      <c r="MH289" s="96">
        <f t="shared" si="1697"/>
        <v>101.13704701893649</v>
      </c>
      <c r="MI289" s="96">
        <f t="shared" si="1698"/>
        <v>100.77903059070636</v>
      </c>
      <c r="MJ289" s="96">
        <f t="shared" si="1699"/>
        <v>100.46558964631966</v>
      </c>
    </row>
    <row r="290" spans="3:372" x14ac:dyDescent="0.2">
      <c r="C290" s="96">
        <v>15</v>
      </c>
      <c r="D290" s="117">
        <f t="shared" si="1538"/>
        <v>108.7766839282197</v>
      </c>
      <c r="E290" s="117">
        <f t="shared" si="1539"/>
        <v>109.5753270091956</v>
      </c>
      <c r="F290" s="117">
        <f t="shared" si="1540"/>
        <v>109.89982223181559</v>
      </c>
      <c r="G290" s="117">
        <f t="shared" si="1541"/>
        <v>109.95642098767117</v>
      </c>
      <c r="H290" s="117">
        <f t="shared" si="1542"/>
        <v>110.02587680545848</v>
      </c>
      <c r="I290" s="117">
        <f t="shared" si="1543"/>
        <v>108.84741781598447</v>
      </c>
      <c r="J290" s="117">
        <f t="shared" si="1544"/>
        <v>107.40256689466082</v>
      </c>
      <c r="K290" s="117">
        <f t="shared" si="1545"/>
        <v>106.39827322374624</v>
      </c>
      <c r="L290" s="117">
        <f t="shared" si="1546"/>
        <v>106.05344324327355</v>
      </c>
      <c r="M290" s="117">
        <f t="shared" si="1547"/>
        <v>106.4914047522547</v>
      </c>
      <c r="N290" s="117">
        <f t="shared" si="1548"/>
        <v>107.50569946691579</v>
      </c>
      <c r="O290" s="117">
        <f t="shared" si="1549"/>
        <v>108.67006444902734</v>
      </c>
      <c r="P290" s="117">
        <f t="shared" si="1550"/>
        <v>109.64433330506969</v>
      </c>
      <c r="Q290" s="117">
        <f t="shared" si="1551"/>
        <v>110.37456151664767</v>
      </c>
      <c r="R290" s="117">
        <f t="shared" si="1552"/>
        <v>110.90125233440673</v>
      </c>
      <c r="S290" s="117">
        <f t="shared" si="1553"/>
        <v>111.27166082297921</v>
      </c>
      <c r="T290" s="117">
        <f t="shared" si="1554"/>
        <v>111.44736938970831</v>
      </c>
      <c r="U290" s="117">
        <f t="shared" si="1555"/>
        <v>111.623123539239</v>
      </c>
      <c r="V290" s="117">
        <f t="shared" si="1556"/>
        <v>111.84289052165809</v>
      </c>
      <c r="W290" s="117">
        <f t="shared" si="1557"/>
        <v>111.89324132966406</v>
      </c>
      <c r="X290" s="117">
        <f t="shared" si="1558"/>
        <v>111.90075569452183</v>
      </c>
      <c r="Y290" s="117">
        <f t="shared" si="1559"/>
        <v>111.92864875077608</v>
      </c>
      <c r="Z290" s="117">
        <f t="shared" si="1560"/>
        <v>111.91130750515211</v>
      </c>
      <c r="AA290" s="117">
        <f t="shared" si="1561"/>
        <v>111.87389539124813</v>
      </c>
      <c r="AB290" s="117">
        <f t="shared" si="1562"/>
        <v>111.81976710733102</v>
      </c>
      <c r="AC290" s="117">
        <f t="shared" si="1563"/>
        <v>111.75168946314216</v>
      </c>
      <c r="AD290" s="117">
        <f t="shared" si="1564"/>
        <v>111.67195810433404</v>
      </c>
      <c r="AE290" s="117">
        <f t="shared" si="1565"/>
        <v>111.582488072673</v>
      </c>
      <c r="AF290" s="117">
        <f t="shared" si="1566"/>
        <v>111.48488471775525</v>
      </c>
      <c r="AG290" s="117">
        <f t="shared" si="1567"/>
        <v>111.38049970586788</v>
      </c>
      <c r="AH290" s="117">
        <f t="shared" si="1568"/>
        <v>111.27047561640384</v>
      </c>
      <c r="AI290" s="117">
        <f t="shared" si="1569"/>
        <v>111.15578171866264</v>
      </c>
      <c r="AJ290" s="117">
        <f t="shared" si="1570"/>
        <v>111.0372428739624</v>
      </c>
      <c r="AK290" s="117">
        <f t="shared" si="1571"/>
        <v>110.91556303571636</v>
      </c>
      <c r="AL290" s="117">
        <f t="shared" si="1572"/>
        <v>110.85457069488078</v>
      </c>
      <c r="AM290" s="117">
        <f t="shared" si="1573"/>
        <v>110.83890710979364</v>
      </c>
      <c r="AN290" s="117">
        <f t="shared" si="1574"/>
        <v>110.85031225139556</v>
      </c>
      <c r="AO290" s="117">
        <f t="shared" si="1575"/>
        <v>110.87012997288389</v>
      </c>
      <c r="AP290" s="117">
        <f t="shared" si="1576"/>
        <v>110.82176673891567</v>
      </c>
      <c r="AQ290" s="117">
        <f t="shared" si="1577"/>
        <v>110.72454255291521</v>
      </c>
      <c r="AR290" s="117">
        <f t="shared" si="1578"/>
        <v>110.60907271901142</v>
      </c>
      <c r="AS290" s="117">
        <f t="shared" si="1579"/>
        <v>110.47417098258025</v>
      </c>
      <c r="AT290" s="117">
        <f t="shared" si="1580"/>
        <v>110.32174580435711</v>
      </c>
      <c r="AU290" s="117">
        <f t="shared" si="1581"/>
        <v>110.1534952328844</v>
      </c>
      <c r="AV290" s="117">
        <f t="shared" si="1582"/>
        <v>109.97093447089451</v>
      </c>
      <c r="AW290" s="117">
        <f t="shared" si="1583"/>
        <v>109.77541907896266</v>
      </c>
      <c r="AX290" s="117">
        <f t="shared" si="1584"/>
        <v>109.56816463619953</v>
      </c>
      <c r="AY290" s="117">
        <f t="shared" si="1585"/>
        <v>109.35026349998839</v>
      </c>
      <c r="AZ290" s="117">
        <f t="shared" si="1586"/>
        <v>109.12269917228386</v>
      </c>
      <c r="BA290" s="117">
        <f t="shared" si="1587"/>
        <v>108.88635867721874</v>
      </c>
      <c r="BB290" s="117">
        <f t="shared" si="1588"/>
        <v>108.64204327548805</v>
      </c>
      <c r="BC290" s="117">
        <f t="shared" si="1589"/>
        <v>108.39047777926908</v>
      </c>
      <c r="BD290" s="117">
        <f t="shared" si="1590"/>
        <v>108.26452894423844</v>
      </c>
      <c r="BE290" s="117">
        <f t="shared" si="1591"/>
        <v>108.13629215659903</v>
      </c>
      <c r="EX290" s="94">
        <v>15</v>
      </c>
      <c r="EY290" s="94">
        <f t="shared" si="1592"/>
        <v>99.993888764095956</v>
      </c>
      <c r="EZ290" s="94">
        <f t="shared" si="1593"/>
        <v>100.11447127989808</v>
      </c>
      <c r="FA290" s="94">
        <f t="shared" si="1594"/>
        <v>101.26497032923223</v>
      </c>
      <c r="FB290" s="94">
        <f t="shared" si="1595"/>
        <v>103.59324871550697</v>
      </c>
      <c r="FC290" s="94">
        <f t="shared" si="1596"/>
        <v>103.78126528643475</v>
      </c>
      <c r="FD290" s="94">
        <f t="shared" si="1597"/>
        <v>103.51445890807165</v>
      </c>
      <c r="FE290" s="94">
        <f t="shared" si="1598"/>
        <v>104.36002998699314</v>
      </c>
      <c r="FF290" s="94">
        <f t="shared" si="1599"/>
        <v>104.64444087879573</v>
      </c>
      <c r="FG290" s="94">
        <f t="shared" si="1600"/>
        <v>105.11953494511033</v>
      </c>
      <c r="FH290" s="94">
        <f t="shared" si="1601"/>
        <v>106.29260337713345</v>
      </c>
      <c r="FI290" s="94">
        <f t="shared" si="1602"/>
        <v>107.82521488262182</v>
      </c>
      <c r="FJ290" s="94">
        <f t="shared" si="1603"/>
        <v>108.60240554902546</v>
      </c>
      <c r="FK290" s="94">
        <f t="shared" si="1604"/>
        <v>108.72681965403339</v>
      </c>
      <c r="FL290" s="94">
        <f t="shared" si="1605"/>
        <v>108.3820986118</v>
      </c>
      <c r="FM290" s="94">
        <f t="shared" si="1606"/>
        <v>107.75448031199969</v>
      </c>
      <c r="FN290" s="94">
        <f t="shared" si="1607"/>
        <v>107.02926504942721</v>
      </c>
      <c r="FO290" s="94">
        <f t="shared" si="1608"/>
        <v>106.63907442330147</v>
      </c>
      <c r="FP290" s="94">
        <f t="shared" si="1609"/>
        <v>106.0321838204809</v>
      </c>
      <c r="FQ290" s="94">
        <f t="shared" si="1610"/>
        <v>105.26999378374407</v>
      </c>
      <c r="FR290" s="94">
        <f t="shared" si="1611"/>
        <v>105.23906863845752</v>
      </c>
      <c r="FS290" s="94">
        <f t="shared" si="1612"/>
        <v>105.33326790994201</v>
      </c>
      <c r="FT290" s="94">
        <f t="shared" si="1613"/>
        <v>105.45661482032253</v>
      </c>
      <c r="FU290" s="94">
        <f t="shared" si="1614"/>
        <v>105.75342394442148</v>
      </c>
      <c r="FV290" s="94">
        <f t="shared" si="1615"/>
        <v>106.10551970976015</v>
      </c>
      <c r="FW290" s="94">
        <f t="shared" si="1616"/>
        <v>106.4744896335657</v>
      </c>
      <c r="FX290" s="94">
        <f t="shared" si="1617"/>
        <v>106.83398380584576</v>
      </c>
      <c r="FY290" s="94">
        <f t="shared" si="1618"/>
        <v>107.16841261734828</v>
      </c>
      <c r="FZ290" s="94">
        <f t="shared" si="1619"/>
        <v>107.46998865553833</v>
      </c>
      <c r="GA290" s="94">
        <f t="shared" si="1620"/>
        <v>107.7359163591905</v>
      </c>
      <c r="GB290" s="94">
        <f t="shared" si="1621"/>
        <v>107.96632198231484</v>
      </c>
      <c r="GC290" s="94">
        <f t="shared" si="1622"/>
        <v>108.16290484850875</v>
      </c>
      <c r="GD290" s="94">
        <f t="shared" si="1623"/>
        <v>108.32811776545834</v>
      </c>
      <c r="GE290" s="94">
        <f t="shared" si="1624"/>
        <v>108.46469205769149</v>
      </c>
      <c r="GF290" s="94">
        <f t="shared" si="1625"/>
        <v>108.57537393962954</v>
      </c>
      <c r="GG290" s="94">
        <f t="shared" si="1626"/>
        <v>108.63004086132635</v>
      </c>
      <c r="GH290" s="94">
        <f t="shared" si="1627"/>
        <v>108.99214400675697</v>
      </c>
      <c r="GI290" s="94">
        <f t="shared" si="1628"/>
        <v>109.96894730792624</v>
      </c>
      <c r="GJ290" s="94">
        <f t="shared" si="1629"/>
        <v>110.45423922419758</v>
      </c>
      <c r="GK290" s="94">
        <f t="shared" si="1630"/>
        <v>110.49022806747868</v>
      </c>
      <c r="GL290" s="94">
        <f t="shared" si="1631"/>
        <v>110.60291552910408</v>
      </c>
      <c r="GM290" s="94">
        <f t="shared" si="1632"/>
        <v>110.55682404751967</v>
      </c>
      <c r="GN290" s="94">
        <f t="shared" si="1633"/>
        <v>110.43232095366245</v>
      </c>
      <c r="GO290" s="94">
        <f t="shared" si="1634"/>
        <v>110.23696736991026</v>
      </c>
      <c r="GP290" s="94">
        <f t="shared" si="1635"/>
        <v>109.97720600672949</v>
      </c>
      <c r="GQ290" s="94">
        <f t="shared" si="1636"/>
        <v>109.65855334781142</v>
      </c>
      <c r="GR290" s="94">
        <f t="shared" si="1637"/>
        <v>109.28576001796282</v>
      </c>
      <c r="GS290" s="94">
        <f t="shared" si="1638"/>
        <v>108.86294585311236</v>
      </c>
      <c r="GT290" s="94">
        <f t="shared" si="1639"/>
        <v>108.39371628145436</v>
      </c>
      <c r="GU290" s="94">
        <f t="shared" si="1640"/>
        <v>107.88126619996319</v>
      </c>
      <c r="GV290" s="94">
        <f t="shared" si="1641"/>
        <v>107.3284771376525</v>
      </c>
      <c r="GW290" s="94">
        <f t="shared" si="1642"/>
        <v>106.73801332511634</v>
      </c>
      <c r="GX290" s="94">
        <f t="shared" si="1643"/>
        <v>106.11242237552945</v>
      </c>
      <c r="GY290" s="94">
        <f t="shared" si="1644"/>
        <v>105.79901485535105</v>
      </c>
      <c r="GZ290" s="94">
        <f t="shared" si="1645"/>
        <v>105.47431106805357</v>
      </c>
      <c r="HV290" s="114"/>
      <c r="HX290" s="114"/>
      <c r="KH290" s="96">
        <v>15</v>
      </c>
      <c r="KI290" s="96">
        <f t="shared" si="1646"/>
        <v>97.873375752988068</v>
      </c>
      <c r="KJ290" s="96">
        <f t="shared" si="1647"/>
        <v>97.436875827217833</v>
      </c>
      <c r="KK290" s="96">
        <f t="shared" si="1648"/>
        <v>97.48663954746479</v>
      </c>
      <c r="KL290" s="96">
        <f t="shared" si="1649"/>
        <v>98.290277425719665</v>
      </c>
      <c r="KM290" s="96">
        <f t="shared" si="1650"/>
        <v>99.067459213996671</v>
      </c>
      <c r="KN290" s="96">
        <f t="shared" si="1651"/>
        <v>98.614750448304136</v>
      </c>
      <c r="KO290" s="96">
        <f t="shared" si="1652"/>
        <v>99.845653372206158</v>
      </c>
      <c r="KP290" s="96">
        <f t="shared" si="1653"/>
        <v>100.63818001828065</v>
      </c>
      <c r="KQ290" s="96">
        <f t="shared" si="1654"/>
        <v>100.36032088566017</v>
      </c>
      <c r="KR290" s="96">
        <f t="shared" si="1655"/>
        <v>100.06973115775867</v>
      </c>
      <c r="KS290" s="96">
        <f t="shared" si="1656"/>
        <v>100.92838342552884</v>
      </c>
      <c r="KT290" s="96">
        <f t="shared" si="1657"/>
        <v>101.24818388944935</v>
      </c>
      <c r="KU290" s="96">
        <f t="shared" si="1658"/>
        <v>101.68307227280432</v>
      </c>
      <c r="KV290" s="96">
        <f t="shared" si="1659"/>
        <v>102.57855039510665</v>
      </c>
      <c r="KW290" s="96">
        <f t="shared" si="1660"/>
        <v>103.13315845774761</v>
      </c>
      <c r="KX290" s="96">
        <f t="shared" si="1661"/>
        <v>102.9778554498948</v>
      </c>
      <c r="KY290" s="96">
        <f t="shared" si="1662"/>
        <v>102.75209606511356</v>
      </c>
      <c r="KZ290" s="96">
        <f t="shared" si="1663"/>
        <v>102.19336828754089</v>
      </c>
      <c r="LA290" s="96">
        <f t="shared" si="1664"/>
        <v>102.60945589203453</v>
      </c>
      <c r="LB290" s="96">
        <f t="shared" si="1665"/>
        <v>103.46525515774938</v>
      </c>
      <c r="LC290" s="96">
        <f t="shared" si="1666"/>
        <v>103.89714080820094</v>
      </c>
      <c r="LD290" s="96">
        <f t="shared" si="1667"/>
        <v>104.78150944804433</v>
      </c>
      <c r="LE290" s="96">
        <f t="shared" si="1668"/>
        <v>105.39939088147617</v>
      </c>
      <c r="LF290" s="96">
        <f t="shared" si="1669"/>
        <v>105.81157226942707</v>
      </c>
      <c r="LG290" s="96">
        <f t="shared" si="1670"/>
        <v>106.02884034216008</v>
      </c>
      <c r="LH290" s="96">
        <f t="shared" si="1671"/>
        <v>106.0770634231731</v>
      </c>
      <c r="LI290" s="96">
        <f t="shared" si="1672"/>
        <v>105.98400544821644</v>
      </c>
      <c r="LJ290" s="96">
        <f t="shared" si="1673"/>
        <v>105.77576095642755</v>
      </c>
      <c r="LK290" s="96">
        <f t="shared" si="1674"/>
        <v>105.47647117184938</v>
      </c>
      <c r="LL290" s="96">
        <f t="shared" si="1675"/>
        <v>105.1089852134933</v>
      </c>
      <c r="LM290" s="96">
        <f t="shared" si="1676"/>
        <v>104.69562894163751</v>
      </c>
      <c r="LN290" s="96">
        <f t="shared" si="1677"/>
        <v>104.25872029905699</v>
      </c>
      <c r="LO290" s="96">
        <f t="shared" si="1678"/>
        <v>103.82061216300227</v>
      </c>
      <c r="LP290" s="96">
        <f t="shared" si="1679"/>
        <v>103.4031247396523</v>
      </c>
      <c r="LQ290" s="96">
        <f t="shared" si="1680"/>
        <v>103.18891439955206</v>
      </c>
      <c r="LR290" s="96">
        <f t="shared" si="1681"/>
        <v>103.11784467220114</v>
      </c>
      <c r="LS290" s="96">
        <f t="shared" si="1682"/>
        <v>104.68560550163025</v>
      </c>
      <c r="LT290" s="96">
        <f t="shared" si="1683"/>
        <v>105.84569983296694</v>
      </c>
      <c r="LU290" s="96">
        <f t="shared" si="1684"/>
        <v>106.1742245785011</v>
      </c>
      <c r="LV290" s="96">
        <f t="shared" si="1685"/>
        <v>106.95509292956095</v>
      </c>
      <c r="LW290" s="96">
        <f t="shared" si="1686"/>
        <v>107.20433599197172</v>
      </c>
      <c r="LX290" s="96">
        <f t="shared" si="1687"/>
        <v>107.17632512069039</v>
      </c>
      <c r="LY290" s="96">
        <f t="shared" si="1688"/>
        <v>106.90910166640499</v>
      </c>
      <c r="LZ290" s="96">
        <f t="shared" si="1689"/>
        <v>106.4494194942838</v>
      </c>
      <c r="MA290" s="96">
        <f t="shared" si="1690"/>
        <v>105.85053811471923</v>
      </c>
      <c r="MB290" s="96">
        <f t="shared" si="1691"/>
        <v>105.17152711990362</v>
      </c>
      <c r="MC290" s="96">
        <f t="shared" si="1692"/>
        <v>104.47365317675842</v>
      </c>
      <c r="MD290" s="96">
        <f t="shared" si="1693"/>
        <v>103.81257757280473</v>
      </c>
      <c r="ME290" s="96">
        <f t="shared" si="1694"/>
        <v>103.22860444352997</v>
      </c>
      <c r="MF290" s="96">
        <f t="shared" si="1695"/>
        <v>102.73915541890445</v>
      </c>
      <c r="MG290" s="96">
        <f t="shared" si="1696"/>
        <v>102.33664931267393</v>
      </c>
      <c r="MH290" s="96">
        <f t="shared" si="1697"/>
        <v>101.99267529562887</v>
      </c>
      <c r="MI290" s="96">
        <f t="shared" si="1698"/>
        <v>101.83307919477758</v>
      </c>
      <c r="MJ290" s="96">
        <f t="shared" si="1699"/>
        <v>101.6874232418174</v>
      </c>
      <c r="NF290" s="100"/>
      <c r="NH290" s="100"/>
    </row>
    <row r="291" spans="3:372" x14ac:dyDescent="0.2">
      <c r="C291" s="96">
        <v>16</v>
      </c>
      <c r="D291" s="117">
        <f t="shared" si="1538"/>
        <v>108.55350408078868</v>
      </c>
      <c r="E291" s="117">
        <f t="shared" si="1539"/>
        <v>109.51912378947067</v>
      </c>
      <c r="F291" s="117">
        <f t="shared" si="1540"/>
        <v>110.06978097982604</v>
      </c>
      <c r="G291" s="117">
        <f t="shared" si="1541"/>
        <v>110.25557305922078</v>
      </c>
      <c r="H291" s="117">
        <f t="shared" si="1542"/>
        <v>110.96803193597889</v>
      </c>
      <c r="I291" s="117">
        <f t="shared" si="1543"/>
        <v>110.27090883713913</v>
      </c>
      <c r="J291" s="117">
        <f t="shared" si="1544"/>
        <v>109.01307668231227</v>
      </c>
      <c r="K291" s="117">
        <f t="shared" si="1545"/>
        <v>107.93605739010249</v>
      </c>
      <c r="L291" s="117">
        <f t="shared" si="1546"/>
        <v>107.37932366190486</v>
      </c>
      <c r="M291" s="117">
        <f t="shared" si="1547"/>
        <v>107.50122389823268</v>
      </c>
      <c r="N291" s="117">
        <f t="shared" si="1548"/>
        <v>108.18443605499496</v>
      </c>
      <c r="O291" s="117">
        <f t="shared" si="1549"/>
        <v>109.16484993818933</v>
      </c>
      <c r="P291" s="117">
        <f t="shared" si="1550"/>
        <v>110.09528957461173</v>
      </c>
      <c r="Q291" s="117">
        <f t="shared" si="1551"/>
        <v>110.83725423770356</v>
      </c>
      <c r="R291" s="117">
        <f t="shared" si="1552"/>
        <v>111.38993581443704</v>
      </c>
      <c r="S291" s="117">
        <f t="shared" si="1553"/>
        <v>111.78696401884515</v>
      </c>
      <c r="T291" s="117">
        <f t="shared" si="1554"/>
        <v>111.97648213421792</v>
      </c>
      <c r="U291" s="117">
        <f t="shared" si="1555"/>
        <v>112.16974562174701</v>
      </c>
      <c r="V291" s="117">
        <f t="shared" si="1556"/>
        <v>112.41978315126627</v>
      </c>
      <c r="W291" s="117">
        <f t="shared" si="1557"/>
        <v>112.48061900214027</v>
      </c>
      <c r="X291" s="117">
        <f t="shared" si="1558"/>
        <v>112.49255804539408</v>
      </c>
      <c r="Y291" s="117">
        <f t="shared" si="1559"/>
        <v>112.53084295160716</v>
      </c>
      <c r="Z291" s="117">
        <f t="shared" si="1560"/>
        <v>112.51943785756725</v>
      </c>
      <c r="AA291" s="117">
        <f t="shared" si="1561"/>
        <v>112.48656105372395</v>
      </c>
      <c r="AB291" s="117">
        <f t="shared" si="1562"/>
        <v>112.4357789182842</v>
      </c>
      <c r="AC291" s="117">
        <f t="shared" si="1563"/>
        <v>112.37003739585853</v>
      </c>
      <c r="AD291" s="117">
        <f t="shared" si="1564"/>
        <v>112.29178355602934</v>
      </c>
      <c r="AE291" s="117">
        <f t="shared" si="1565"/>
        <v>112.20306051861056</v>
      </c>
      <c r="AF291" s="117">
        <f t="shared" si="1566"/>
        <v>112.10558213680879</v>
      </c>
      <c r="AG291" s="117">
        <f t="shared" si="1567"/>
        <v>112.00079219274967</v>
      </c>
      <c r="AH291" s="117">
        <f t="shared" si="1568"/>
        <v>111.88991165577018</v>
      </c>
      <c r="AI291" s="117">
        <f t="shared" si="1569"/>
        <v>111.77397667050793</v>
      </c>
      <c r="AJ291" s="117">
        <f t="shared" si="1570"/>
        <v>111.65386929221631</v>
      </c>
      <c r="AK291" s="117">
        <f t="shared" si="1571"/>
        <v>111.5303425066503</v>
      </c>
      <c r="AL291" s="117">
        <f t="shared" si="1572"/>
        <v>111.46841602870569</v>
      </c>
      <c r="AM291" s="117">
        <f t="shared" si="1573"/>
        <v>111.44665640585076</v>
      </c>
      <c r="AN291" s="117">
        <f t="shared" si="1574"/>
        <v>111.42616604004299</v>
      </c>
      <c r="AO291" s="117">
        <f t="shared" si="1575"/>
        <v>111.4228742741594</v>
      </c>
      <c r="AP291" s="117">
        <f t="shared" si="1576"/>
        <v>111.36278188510028</v>
      </c>
      <c r="AQ291" s="117">
        <f t="shared" si="1577"/>
        <v>111.24070423029517</v>
      </c>
      <c r="AR291" s="117">
        <f t="shared" si="1578"/>
        <v>111.10135830762799</v>
      </c>
      <c r="AS291" s="117">
        <f t="shared" si="1579"/>
        <v>110.94075038016494</v>
      </c>
      <c r="AT291" s="117">
        <f t="shared" si="1580"/>
        <v>110.76093581373489</v>
      </c>
      <c r="AU291" s="117">
        <f t="shared" si="1581"/>
        <v>110.56374083864303</v>
      </c>
      <c r="AV291" s="117">
        <f t="shared" si="1582"/>
        <v>110.3507927954676</v>
      </c>
      <c r="AW291" s="117">
        <f t="shared" si="1583"/>
        <v>110.12354556809355</v>
      </c>
      <c r="AX291" s="117">
        <f t="shared" si="1584"/>
        <v>109.88330111233128</v>
      </c>
      <c r="AY291" s="117">
        <f t="shared" si="1585"/>
        <v>109.63122779162317</v>
      </c>
      <c r="AZ291" s="117">
        <f t="shared" si="1586"/>
        <v>109.36837608221524</v>
      </c>
      <c r="BA291" s="117">
        <f t="shared" si="1587"/>
        <v>109.09569209613983</v>
      </c>
      <c r="BB291" s="117">
        <f t="shared" si="1588"/>
        <v>108.81402928238001</v>
      </c>
      <c r="BC291" s="117">
        <f t="shared" si="1589"/>
        <v>108.52415859812854</v>
      </c>
      <c r="BD291" s="117">
        <f t="shared" si="1590"/>
        <v>108.37904682578366</v>
      </c>
      <c r="BE291" s="117">
        <f t="shared" si="1591"/>
        <v>108.23133613225662</v>
      </c>
      <c r="EX291" s="94">
        <v>16</v>
      </c>
      <c r="EY291" s="94">
        <f t="shared" si="1592"/>
        <v>101.51948665679187</v>
      </c>
      <c r="EZ291" s="94">
        <f t="shared" si="1593"/>
        <v>101.0693302362078</v>
      </c>
      <c r="FA291" s="94">
        <f t="shared" si="1594"/>
        <v>101.97882028500821</v>
      </c>
      <c r="FB291" s="94">
        <f t="shared" si="1595"/>
        <v>103.57106872673515</v>
      </c>
      <c r="FC291" s="94">
        <f t="shared" si="1596"/>
        <v>104.68554473741601</v>
      </c>
      <c r="FD291" s="94">
        <f t="shared" si="1597"/>
        <v>104.2658423379675</v>
      </c>
      <c r="FE291" s="94">
        <f t="shared" si="1598"/>
        <v>105.27302774131127</v>
      </c>
      <c r="FF291" s="94">
        <f t="shared" si="1599"/>
        <v>105.65578882687733</v>
      </c>
      <c r="FG291" s="94">
        <f t="shared" si="1600"/>
        <v>105.997861144778</v>
      </c>
      <c r="FH291" s="94">
        <f t="shared" si="1601"/>
        <v>106.89653998318643</v>
      </c>
      <c r="FI291" s="94">
        <f t="shared" si="1602"/>
        <v>108.33821563649909</v>
      </c>
      <c r="FJ291" s="94">
        <f t="shared" si="1603"/>
        <v>109.32918709708024</v>
      </c>
      <c r="FK291" s="94">
        <f t="shared" si="1604"/>
        <v>109.65609256079679</v>
      </c>
      <c r="FL291" s="94">
        <f t="shared" si="1605"/>
        <v>109.47783770397204</v>
      </c>
      <c r="FM291" s="94">
        <f t="shared" si="1606"/>
        <v>108.99402409419504</v>
      </c>
      <c r="FN291" s="94">
        <f t="shared" si="1607"/>
        <v>108.38526064322005</v>
      </c>
      <c r="FO291" s="94">
        <f t="shared" si="1608"/>
        <v>108.05416448050499</v>
      </c>
      <c r="FP291" s="94">
        <f t="shared" si="1609"/>
        <v>107.51931697564535</v>
      </c>
      <c r="FQ291" s="94">
        <f t="shared" si="1610"/>
        <v>106.76529018936276</v>
      </c>
      <c r="FR291" s="94">
        <f t="shared" si="1611"/>
        <v>106.67823893432092</v>
      </c>
      <c r="FS291" s="94">
        <f t="shared" si="1612"/>
        <v>106.73042785135515</v>
      </c>
      <c r="FT291" s="94">
        <f t="shared" si="1613"/>
        <v>106.77545830623035</v>
      </c>
      <c r="FU291" s="94">
        <f t="shared" si="1614"/>
        <v>106.99150839200715</v>
      </c>
      <c r="FV291" s="94">
        <f t="shared" si="1615"/>
        <v>107.26764052989074</v>
      </c>
      <c r="FW291" s="94">
        <f t="shared" si="1616"/>
        <v>107.56968911994059</v>
      </c>
      <c r="FX291" s="94">
        <f t="shared" si="1617"/>
        <v>107.87225553289272</v>
      </c>
      <c r="FY291" s="94">
        <f t="shared" si="1618"/>
        <v>108.15885468034476</v>
      </c>
      <c r="FZ291" s="94">
        <f t="shared" si="1619"/>
        <v>108.42012719987483</v>
      </c>
      <c r="GA291" s="94">
        <f t="shared" si="1620"/>
        <v>108.65167500078353</v>
      </c>
      <c r="GB291" s="94">
        <f t="shared" si="1621"/>
        <v>108.85225076933509</v>
      </c>
      <c r="GC291" s="94">
        <f t="shared" si="1622"/>
        <v>109.02246608510468</v>
      </c>
      <c r="GD291" s="94">
        <f t="shared" si="1623"/>
        <v>109.16394567222574</v>
      </c>
      <c r="GE291" s="94">
        <f t="shared" si="1624"/>
        <v>109.27880257574274</v>
      </c>
      <c r="GF291" s="94">
        <f t="shared" si="1625"/>
        <v>109.36932526905173</v>
      </c>
      <c r="GG291" s="94">
        <f t="shared" si="1626"/>
        <v>109.41399659130862</v>
      </c>
      <c r="GH291" s="94">
        <f t="shared" si="1627"/>
        <v>109.7361815635347</v>
      </c>
      <c r="GI291" s="94">
        <f t="shared" si="1628"/>
        <v>110.55983930167221</v>
      </c>
      <c r="GJ291" s="94">
        <f t="shared" si="1629"/>
        <v>110.9454781552092</v>
      </c>
      <c r="GK291" s="94">
        <f t="shared" si="1630"/>
        <v>110.93750256369128</v>
      </c>
      <c r="GL291" s="94">
        <f t="shared" si="1631"/>
        <v>110.9556840464799</v>
      </c>
      <c r="GM291" s="94">
        <f t="shared" si="1632"/>
        <v>110.82354364811644</v>
      </c>
      <c r="GN291" s="94">
        <f t="shared" si="1633"/>
        <v>110.60835996790722</v>
      </c>
      <c r="GO291" s="94">
        <f t="shared" si="1634"/>
        <v>110.3179935128132</v>
      </c>
      <c r="GP291" s="94">
        <f t="shared" si="1635"/>
        <v>109.9592835869453</v>
      </c>
      <c r="GQ291" s="94">
        <f t="shared" si="1636"/>
        <v>109.5382583096617</v>
      </c>
      <c r="GR291" s="94">
        <f t="shared" si="1637"/>
        <v>109.06032868787251</v>
      </c>
      <c r="GS291" s="94">
        <f t="shared" si="1638"/>
        <v>108.53047293059353</v>
      </c>
      <c r="GT291" s="94">
        <f t="shared" si="1639"/>
        <v>107.95341886549029</v>
      </c>
      <c r="GU291" s="94">
        <f t="shared" si="1640"/>
        <v>107.33383248549421</v>
      </c>
      <c r="GV291" s="94">
        <f t="shared" si="1641"/>
        <v>106.67651972006138</v>
      </c>
      <c r="GW291" s="94">
        <f t="shared" si="1642"/>
        <v>105.99651628544095</v>
      </c>
      <c r="GX291" s="94">
        <f t="shared" si="1643"/>
        <v>105.29046186284818</v>
      </c>
      <c r="GY291" s="94">
        <f t="shared" si="1644"/>
        <v>104.93569051588466</v>
      </c>
      <c r="GZ291" s="94">
        <f t="shared" si="1645"/>
        <v>104.57621446507964</v>
      </c>
      <c r="HV291" s="114"/>
      <c r="HX291" s="114"/>
      <c r="KH291" s="96">
        <v>16</v>
      </c>
      <c r="KI291" s="96">
        <f t="shared" si="1646"/>
        <v>96.661597176930215</v>
      </c>
      <c r="KJ291" s="96">
        <f t="shared" si="1647"/>
        <v>95.449527986172228</v>
      </c>
      <c r="KK291" s="96">
        <f t="shared" si="1648"/>
        <v>96.703474263612392</v>
      </c>
      <c r="KL291" s="96">
        <f t="shared" si="1649"/>
        <v>98.203847769106829</v>
      </c>
      <c r="KM291" s="96">
        <f t="shared" si="1650"/>
        <v>99.079543568157121</v>
      </c>
      <c r="KN291" s="96">
        <f t="shared" si="1651"/>
        <v>98.948839238104853</v>
      </c>
      <c r="KO291" s="96">
        <f t="shared" si="1652"/>
        <v>101.06669623091156</v>
      </c>
      <c r="KP291" s="96">
        <f t="shared" si="1653"/>
        <v>101.41920892293641</v>
      </c>
      <c r="KQ291" s="96">
        <f t="shared" si="1654"/>
        <v>101.81724236094318</v>
      </c>
      <c r="KR291" s="96">
        <f t="shared" si="1655"/>
        <v>101.45719982765027</v>
      </c>
      <c r="KS291" s="96">
        <f t="shared" si="1656"/>
        <v>102.45964939782667</v>
      </c>
      <c r="KT291" s="96">
        <f t="shared" si="1657"/>
        <v>103.04721779974463</v>
      </c>
      <c r="KU291" s="96">
        <f t="shared" si="1658"/>
        <v>103.4626557362249</v>
      </c>
      <c r="KV291" s="96">
        <f t="shared" si="1659"/>
        <v>104.16754742064532</v>
      </c>
      <c r="KW291" s="96">
        <f t="shared" si="1660"/>
        <v>104.82347758725089</v>
      </c>
      <c r="KX291" s="96">
        <f t="shared" si="1661"/>
        <v>104.8562914751501</v>
      </c>
      <c r="KY291" s="96">
        <f t="shared" si="1662"/>
        <v>104.73525249705716</v>
      </c>
      <c r="KZ291" s="96">
        <f t="shared" si="1663"/>
        <v>104.28210637336207</v>
      </c>
      <c r="LA291" s="96">
        <f t="shared" si="1664"/>
        <v>104.47975166932397</v>
      </c>
      <c r="LB291" s="96">
        <f t="shared" si="1665"/>
        <v>105.14286080779935</v>
      </c>
      <c r="LC291" s="96">
        <f t="shared" si="1666"/>
        <v>105.50312566073553</v>
      </c>
      <c r="LD291" s="96">
        <f t="shared" si="1667"/>
        <v>106.21004872393175</v>
      </c>
      <c r="LE291" s="96">
        <f t="shared" si="1668"/>
        <v>106.74082042868602</v>
      </c>
      <c r="LF291" s="96">
        <f t="shared" si="1669"/>
        <v>107.09437699521064</v>
      </c>
      <c r="LG291" s="96">
        <f t="shared" si="1670"/>
        <v>107.26882339013434</v>
      </c>
      <c r="LH291" s="96">
        <f t="shared" si="1671"/>
        <v>107.28292986644604</v>
      </c>
      <c r="LI291" s="96">
        <f t="shared" si="1672"/>
        <v>107.16110907243569</v>
      </c>
      <c r="LJ291" s="96">
        <f t="shared" si="1673"/>
        <v>106.92813861558147</v>
      </c>
      <c r="LK291" s="96">
        <f t="shared" si="1674"/>
        <v>106.6078745223441</v>
      </c>
      <c r="LL291" s="96">
        <f t="shared" si="1675"/>
        <v>106.22334020129662</v>
      </c>
      <c r="LM291" s="96">
        <f t="shared" si="1676"/>
        <v>105.79711977929601</v>
      </c>
      <c r="LN291" s="96">
        <f t="shared" si="1677"/>
        <v>105.35157676684582</v>
      </c>
      <c r="LO291" s="96">
        <f t="shared" si="1678"/>
        <v>104.90864776950532</v>
      </c>
      <c r="LP291" s="96">
        <f t="shared" si="1679"/>
        <v>104.48910401510223</v>
      </c>
      <c r="LQ291" s="96">
        <f t="shared" si="1680"/>
        <v>104.27427378277753</v>
      </c>
      <c r="LR291" s="96">
        <f t="shared" si="1681"/>
        <v>104.15313609670746</v>
      </c>
      <c r="LS291" s="96">
        <f t="shared" si="1682"/>
        <v>105.28289027531036</v>
      </c>
      <c r="LT291" s="96">
        <f t="shared" si="1683"/>
        <v>106.11861977921436</v>
      </c>
      <c r="LU291" s="96">
        <f t="shared" si="1684"/>
        <v>106.29927211943513</v>
      </c>
      <c r="LV291" s="96">
        <f t="shared" si="1685"/>
        <v>106.76725685195331</v>
      </c>
      <c r="LW291" s="96">
        <f t="shared" si="1686"/>
        <v>106.78198655257809</v>
      </c>
      <c r="LX291" s="96">
        <f t="shared" si="1687"/>
        <v>106.57124965579328</v>
      </c>
      <c r="LY291" s="96">
        <f t="shared" si="1688"/>
        <v>106.20138268643987</v>
      </c>
      <c r="LZ291" s="96">
        <f t="shared" si="1689"/>
        <v>105.74739141377336</v>
      </c>
      <c r="MA291" s="96">
        <f t="shared" si="1690"/>
        <v>105.27954021077187</v>
      </c>
      <c r="MB291" s="96">
        <f t="shared" si="1691"/>
        <v>104.85059080624356</v>
      </c>
      <c r="MC291" s="96">
        <f t="shared" si="1692"/>
        <v>104.48656551781194</v>
      </c>
      <c r="MD291" s="96">
        <f t="shared" si="1693"/>
        <v>104.18411300019129</v>
      </c>
      <c r="ME291" s="96">
        <f t="shared" si="1694"/>
        <v>103.91530750157995</v>
      </c>
      <c r="MF291" s="96">
        <f t="shared" si="1695"/>
        <v>103.63830809555104</v>
      </c>
      <c r="MG291" s="96">
        <f t="shared" si="1696"/>
        <v>103.28543938371004</v>
      </c>
      <c r="MH291" s="96">
        <f t="shared" si="1697"/>
        <v>102.8534181080734</v>
      </c>
      <c r="MI291" s="96">
        <f t="shared" si="1698"/>
        <v>102.64175110476705</v>
      </c>
      <c r="MJ291" s="96">
        <f t="shared" si="1699"/>
        <v>102.38636893171315</v>
      </c>
      <c r="NF291" s="100"/>
      <c r="NH291" s="100"/>
    </row>
    <row r="292" spans="3:372" x14ac:dyDescent="0.2">
      <c r="C292" s="96">
        <v>17</v>
      </c>
      <c r="D292" s="117">
        <f t="shared" si="1538"/>
        <v>108.1689356645672</v>
      </c>
      <c r="E292" s="117">
        <f t="shared" si="1539"/>
        <v>109.25168243830402</v>
      </c>
      <c r="F292" s="117">
        <f t="shared" si="1540"/>
        <v>109.93774871783107</v>
      </c>
      <c r="G292" s="117">
        <f t="shared" si="1541"/>
        <v>110.31077433193123</v>
      </c>
      <c r="H292" s="117">
        <f t="shared" si="1542"/>
        <v>111.28981807217887</v>
      </c>
      <c r="I292" s="117">
        <f t="shared" si="1543"/>
        <v>110.85119249031609</v>
      </c>
      <c r="J292" s="117">
        <f t="shared" si="1544"/>
        <v>109.72882386901065</v>
      </c>
      <c r="K292" s="117">
        <f t="shared" si="1545"/>
        <v>108.66578887817829</v>
      </c>
      <c r="L292" s="117">
        <f t="shared" si="1546"/>
        <v>108.04956875831894</v>
      </c>
      <c r="M292" s="117">
        <f t="shared" si="1547"/>
        <v>108.05843582247439</v>
      </c>
      <c r="N292" s="117">
        <f t="shared" si="1548"/>
        <v>108.60739616384903</v>
      </c>
      <c r="O292" s="117">
        <f t="shared" si="1549"/>
        <v>109.49009407928861</v>
      </c>
      <c r="P292" s="117">
        <f t="shared" si="1550"/>
        <v>110.38073342779589</v>
      </c>
      <c r="Q292" s="117">
        <f t="shared" si="1551"/>
        <v>111.11478156323756</v>
      </c>
      <c r="R292" s="117">
        <f t="shared" si="1552"/>
        <v>111.67095259898785</v>
      </c>
      <c r="S292" s="117">
        <f t="shared" si="1553"/>
        <v>112.07440394861801</v>
      </c>
      <c r="T292" s="117">
        <f t="shared" si="1554"/>
        <v>112.26761262822622</v>
      </c>
      <c r="U292" s="117">
        <f t="shared" si="1555"/>
        <v>112.46586677788224</v>
      </c>
      <c r="V292" s="117">
        <f t="shared" si="1556"/>
        <v>112.72414683931117</v>
      </c>
      <c r="W292" s="117">
        <f t="shared" si="1557"/>
        <v>112.78749346299909</v>
      </c>
      <c r="X292" s="117">
        <f t="shared" si="1558"/>
        <v>112.80029317758563</v>
      </c>
      <c r="Y292" s="117">
        <f t="shared" si="1559"/>
        <v>112.84073878296222</v>
      </c>
      <c r="Z292" s="117">
        <f t="shared" si="1560"/>
        <v>112.83007767702686</v>
      </c>
      <c r="AA292" s="117">
        <f t="shared" si="1561"/>
        <v>112.7973967694204</v>
      </c>
      <c r="AB292" s="117">
        <f t="shared" si="1562"/>
        <v>112.74634655915256</v>
      </c>
      <c r="AC292" s="117">
        <f t="shared" si="1563"/>
        <v>112.67994569493672</v>
      </c>
      <c r="AD292" s="117">
        <f t="shared" si="1564"/>
        <v>112.60070357707514</v>
      </c>
      <c r="AE292" s="117">
        <f t="shared" si="1565"/>
        <v>112.510716537441</v>
      </c>
      <c r="AF292" s="117">
        <f t="shared" si="1566"/>
        <v>112.41174376712095</v>
      </c>
      <c r="AG292" s="117">
        <f t="shared" si="1567"/>
        <v>112.3052676526419</v>
      </c>
      <c r="AH292" s="117">
        <f t="shared" si="1568"/>
        <v>112.1925420394529</v>
      </c>
      <c r="AI292" s="117">
        <f t="shared" si="1569"/>
        <v>112.0746310869926</v>
      </c>
      <c r="AJ292" s="117">
        <f t="shared" si="1570"/>
        <v>111.95244074281484</v>
      </c>
      <c r="AK292" s="117">
        <f t="shared" si="1571"/>
        <v>111.8267443878744</v>
      </c>
      <c r="AL292" s="117">
        <f t="shared" si="1572"/>
        <v>111.76372871135416</v>
      </c>
      <c r="AM292" s="117">
        <f t="shared" si="1573"/>
        <v>111.73621547470668</v>
      </c>
      <c r="AN292" s="117">
        <f t="shared" si="1574"/>
        <v>111.69002197097605</v>
      </c>
      <c r="AO292" s="117">
        <f t="shared" si="1575"/>
        <v>111.66915195620051</v>
      </c>
      <c r="AP292" s="117">
        <f t="shared" si="1576"/>
        <v>111.60087578321854</v>
      </c>
      <c r="AQ292" s="117">
        <f t="shared" si="1577"/>
        <v>111.46131428627461</v>
      </c>
      <c r="AR292" s="117">
        <f t="shared" si="1578"/>
        <v>111.30581669811684</v>
      </c>
      <c r="AS292" s="117">
        <f t="shared" si="1579"/>
        <v>111.12814823102951</v>
      </c>
      <c r="AT292" s="117">
        <f t="shared" si="1580"/>
        <v>110.93044163099883</v>
      </c>
      <c r="AU292" s="117">
        <f t="shared" si="1581"/>
        <v>110.71459122459507</v>
      </c>
      <c r="AV292" s="117">
        <f t="shared" si="1582"/>
        <v>110.48228448312507</v>
      </c>
      <c r="AW292" s="117">
        <f t="shared" si="1583"/>
        <v>110.23502857322406</v>
      </c>
      <c r="AX292" s="117">
        <f t="shared" si="1584"/>
        <v>109.97417284029089</v>
      </c>
      <c r="AY292" s="117">
        <f t="shared" si="1585"/>
        <v>109.70092796690514</v>
      </c>
      <c r="AZ292" s="117">
        <f t="shared" si="1586"/>
        <v>109.41638239337487</v>
      </c>
      <c r="BA292" s="117">
        <f t="shared" si="1587"/>
        <v>109.12151646891752</v>
      </c>
      <c r="BB292" s="117">
        <f t="shared" si="1588"/>
        <v>108.81721471038554</v>
      </c>
      <c r="BC292" s="117">
        <f t="shared" si="1589"/>
        <v>108.5042764741559</v>
      </c>
      <c r="BD292" s="117">
        <f t="shared" si="1590"/>
        <v>108.34762435312952</v>
      </c>
      <c r="BE292" s="117">
        <f t="shared" si="1591"/>
        <v>108.1882354069658</v>
      </c>
      <c r="EX292" s="94">
        <v>17</v>
      </c>
      <c r="EY292" s="94">
        <f t="shared" si="1592"/>
        <v>101.23589278960164</v>
      </c>
      <c r="EZ292" s="94">
        <f t="shared" si="1593"/>
        <v>100.94778473205973</v>
      </c>
      <c r="FA292" s="94">
        <f t="shared" si="1594"/>
        <v>101.79605765533218</v>
      </c>
      <c r="FB292" s="94">
        <f t="shared" si="1595"/>
        <v>103.25014516695312</v>
      </c>
      <c r="FC292" s="94">
        <f t="shared" si="1596"/>
        <v>104.9460607261279</v>
      </c>
      <c r="FD292" s="94">
        <f t="shared" si="1597"/>
        <v>104.65923763102759</v>
      </c>
      <c r="FE292" s="94">
        <f t="shared" si="1598"/>
        <v>105.62873338812032</v>
      </c>
      <c r="FF292" s="94">
        <f t="shared" si="1599"/>
        <v>106.13080827562862</v>
      </c>
      <c r="FG292" s="94">
        <f t="shared" si="1600"/>
        <v>106.4637840981239</v>
      </c>
      <c r="FH292" s="94">
        <f t="shared" si="1601"/>
        <v>107.27447038921673</v>
      </c>
      <c r="FI292" s="94">
        <f t="shared" si="1602"/>
        <v>108.63797546687196</v>
      </c>
      <c r="FJ292" s="94">
        <f t="shared" si="1603"/>
        <v>109.70244679289121</v>
      </c>
      <c r="FK292" s="94">
        <f t="shared" si="1604"/>
        <v>110.11552073916053</v>
      </c>
      <c r="FL292" s="94">
        <f t="shared" si="1605"/>
        <v>110.00973507969766</v>
      </c>
      <c r="FM292" s="94">
        <f t="shared" si="1606"/>
        <v>109.58765229957655</v>
      </c>
      <c r="FN292" s="94">
        <f t="shared" si="1607"/>
        <v>109.02867512781113</v>
      </c>
      <c r="FO292" s="94">
        <f t="shared" si="1608"/>
        <v>108.72251991601543</v>
      </c>
      <c r="FP292" s="94">
        <f t="shared" si="1609"/>
        <v>108.21860154205528</v>
      </c>
      <c r="FQ292" s="94">
        <f t="shared" si="1610"/>
        <v>107.47865189344243</v>
      </c>
      <c r="FR292" s="94">
        <f t="shared" si="1611"/>
        <v>107.37479771143427</v>
      </c>
      <c r="FS292" s="94">
        <f t="shared" si="1612"/>
        <v>107.41163666920049</v>
      </c>
      <c r="FT292" s="94">
        <f t="shared" si="1613"/>
        <v>107.42888220568621</v>
      </c>
      <c r="FU292" s="94">
        <f t="shared" si="1614"/>
        <v>107.6121671513628</v>
      </c>
      <c r="FV292" s="94">
        <f t="shared" si="1615"/>
        <v>107.85497378826815</v>
      </c>
      <c r="FW292" s="94">
        <f t="shared" si="1616"/>
        <v>108.12540586217139</v>
      </c>
      <c r="FX292" s="94">
        <f t="shared" si="1617"/>
        <v>108.39912831952856</v>
      </c>
      <c r="FY292" s="94">
        <f t="shared" si="1618"/>
        <v>108.65987341490941</v>
      </c>
      <c r="FZ292" s="94">
        <f t="shared" si="1619"/>
        <v>108.89805281936046</v>
      </c>
      <c r="GA292" s="94">
        <f t="shared" si="1620"/>
        <v>109.10887257487067</v>
      </c>
      <c r="GB292" s="94">
        <f t="shared" si="1621"/>
        <v>109.29067246281429</v>
      </c>
      <c r="GC292" s="94">
        <f t="shared" si="1622"/>
        <v>109.44369765933193</v>
      </c>
      <c r="GD292" s="94">
        <f t="shared" si="1623"/>
        <v>109.56927091998732</v>
      </c>
      <c r="GE292" s="94">
        <f t="shared" si="1624"/>
        <v>109.6692655087642</v>
      </c>
      <c r="GF292" s="94">
        <f t="shared" si="1625"/>
        <v>109.7457829803802</v>
      </c>
      <c r="GG292" s="94">
        <f t="shared" si="1626"/>
        <v>109.78348794980752</v>
      </c>
      <c r="GH292" s="94">
        <f t="shared" si="1627"/>
        <v>110.07677518073021</v>
      </c>
      <c r="GI292" s="94">
        <f t="shared" si="1628"/>
        <v>110.79261964990661</v>
      </c>
      <c r="GJ292" s="94">
        <f t="shared" si="1629"/>
        <v>111.10978495432806</v>
      </c>
      <c r="GK292" s="94">
        <f t="shared" si="1630"/>
        <v>111.07342382261739</v>
      </c>
      <c r="GL292" s="94">
        <f t="shared" si="1631"/>
        <v>111.03031296688353</v>
      </c>
      <c r="GM292" s="94">
        <f t="shared" si="1632"/>
        <v>110.84485172251689</v>
      </c>
      <c r="GN292" s="94">
        <f t="shared" si="1633"/>
        <v>110.57536752711844</v>
      </c>
      <c r="GO292" s="94">
        <f t="shared" si="1634"/>
        <v>110.23022920880389</v>
      </c>
      <c r="GP292" s="94">
        <f t="shared" si="1635"/>
        <v>109.81692682780722</v>
      </c>
      <c r="GQ292" s="94">
        <f t="shared" si="1636"/>
        <v>109.34231186061911</v>
      </c>
      <c r="GR292" s="94">
        <f t="shared" si="1637"/>
        <v>108.81283167354039</v>
      </c>
      <c r="GS292" s="94">
        <f t="shared" si="1638"/>
        <v>108.23476219876434</v>
      </c>
      <c r="GT292" s="94">
        <f t="shared" si="1639"/>
        <v>107.61867880842844</v>
      </c>
      <c r="GU292" s="94">
        <f t="shared" si="1640"/>
        <v>106.96717061140878</v>
      </c>
      <c r="GV292" s="94">
        <f t="shared" si="1641"/>
        <v>106.28724620215648</v>
      </c>
      <c r="GW292" s="94">
        <f t="shared" si="1642"/>
        <v>105.59697720182211</v>
      </c>
      <c r="GX292" s="94">
        <f t="shared" si="1643"/>
        <v>104.89525903314896</v>
      </c>
      <c r="GY292" s="94">
        <f t="shared" si="1644"/>
        <v>104.53991870193268</v>
      </c>
      <c r="GZ292" s="94">
        <f t="shared" si="1645"/>
        <v>104.18524946734597</v>
      </c>
      <c r="HV292" s="114"/>
      <c r="HX292" s="114"/>
      <c r="KH292" s="96">
        <v>17</v>
      </c>
      <c r="KI292" s="96">
        <f t="shared" si="1646"/>
        <v>89.429326318697633</v>
      </c>
      <c r="KJ292" s="96">
        <f t="shared" si="1647"/>
        <v>90.591996973629037</v>
      </c>
      <c r="KK292" s="96">
        <f t="shared" si="1648"/>
        <v>92.862656562848727</v>
      </c>
      <c r="KL292" s="96">
        <f t="shared" si="1649"/>
        <v>96.530241155062541</v>
      </c>
      <c r="KM292" s="96">
        <f t="shared" si="1650"/>
        <v>98.48413087344197</v>
      </c>
      <c r="KN292" s="96">
        <f t="shared" si="1651"/>
        <v>99.455941518058097</v>
      </c>
      <c r="KO292" s="96">
        <f t="shared" si="1652"/>
        <v>101.11935632842338</v>
      </c>
      <c r="KP292" s="96">
        <f t="shared" si="1653"/>
        <v>101.57793987452426</v>
      </c>
      <c r="KQ292" s="96">
        <f t="shared" si="1654"/>
        <v>102.4031892366615</v>
      </c>
      <c r="KR292" s="96">
        <f t="shared" si="1655"/>
        <v>102.19148222135077</v>
      </c>
      <c r="KS292" s="96">
        <f t="shared" si="1656"/>
        <v>103.21413008610432</v>
      </c>
      <c r="KT292" s="96">
        <f t="shared" si="1657"/>
        <v>103.95553938500659</v>
      </c>
      <c r="KU292" s="96">
        <f t="shared" si="1658"/>
        <v>104.38899802650886</v>
      </c>
      <c r="KV292" s="96">
        <f t="shared" si="1659"/>
        <v>105.02447860817995</v>
      </c>
      <c r="KW292" s="96">
        <f t="shared" si="1660"/>
        <v>105.67218218455955</v>
      </c>
      <c r="KX292" s="96">
        <f t="shared" si="1661"/>
        <v>105.75877816209845</v>
      </c>
      <c r="KY292" s="96">
        <f t="shared" si="1662"/>
        <v>105.67244033143278</v>
      </c>
      <c r="KZ292" s="96">
        <f t="shared" si="1663"/>
        <v>105.26121971180736</v>
      </c>
      <c r="LA292" s="96">
        <f t="shared" si="1664"/>
        <v>105.38723576360384</v>
      </c>
      <c r="LB292" s="96">
        <f t="shared" si="1665"/>
        <v>105.96785935010644</v>
      </c>
      <c r="LC292" s="96">
        <f t="shared" si="1666"/>
        <v>106.28861853498033</v>
      </c>
      <c r="LD292" s="96">
        <f t="shared" si="1667"/>
        <v>106.90862092741436</v>
      </c>
      <c r="LE292" s="96">
        <f t="shared" si="1668"/>
        <v>107.37758918737866</v>
      </c>
      <c r="LF292" s="96">
        <f t="shared" si="1669"/>
        <v>107.67962587282621</v>
      </c>
      <c r="LG292" s="96">
        <f t="shared" si="1670"/>
        <v>107.80944957936872</v>
      </c>
      <c r="LH292" s="96">
        <f t="shared" si="1671"/>
        <v>107.78335741479616</v>
      </c>
      <c r="LI292" s="96">
        <f t="shared" si="1672"/>
        <v>107.6244001908351</v>
      </c>
      <c r="LJ292" s="96">
        <f t="shared" si="1673"/>
        <v>107.3567554091143</v>
      </c>
      <c r="LK292" s="96">
        <f t="shared" si="1674"/>
        <v>107.00414094515364</v>
      </c>
      <c r="LL292" s="96">
        <f t="shared" si="1675"/>
        <v>106.58970336900545</v>
      </c>
      <c r="LM292" s="96">
        <f t="shared" si="1676"/>
        <v>106.13626621250835</v>
      </c>
      <c r="LN292" s="96">
        <f t="shared" si="1677"/>
        <v>105.66642268439375</v>
      </c>
      <c r="LO292" s="96">
        <f t="shared" si="1678"/>
        <v>105.2022087755327</v>
      </c>
      <c r="LP292" s="96">
        <f t="shared" si="1679"/>
        <v>104.76425934891202</v>
      </c>
      <c r="LQ292" s="96">
        <f t="shared" si="1680"/>
        <v>104.5403120918341</v>
      </c>
      <c r="LR292" s="96">
        <f t="shared" si="1681"/>
        <v>104.37192841665808</v>
      </c>
      <c r="LS292" s="96">
        <f t="shared" si="1682"/>
        <v>105.25995438511461</v>
      </c>
      <c r="LT292" s="96">
        <f t="shared" si="1683"/>
        <v>105.94051383185619</v>
      </c>
      <c r="LU292" s="96">
        <f t="shared" si="1684"/>
        <v>106.07178440819534</v>
      </c>
      <c r="LV292" s="96">
        <f t="shared" si="1685"/>
        <v>106.43835587808937</v>
      </c>
      <c r="LW292" s="96">
        <f t="shared" si="1686"/>
        <v>106.42367772507369</v>
      </c>
      <c r="LX292" s="96">
        <f t="shared" si="1687"/>
        <v>106.24462710079561</v>
      </c>
      <c r="LY292" s="96">
        <f t="shared" si="1688"/>
        <v>105.97099263132472</v>
      </c>
      <c r="LZ292" s="96">
        <f t="shared" si="1689"/>
        <v>105.66565774506675</v>
      </c>
      <c r="MA292" s="96">
        <f t="shared" si="1690"/>
        <v>105.37104980483946</v>
      </c>
      <c r="MB292" s="96">
        <f t="shared" si="1691"/>
        <v>105.10297737416302</v>
      </c>
      <c r="MC292" s="96">
        <f t="shared" si="1692"/>
        <v>104.85174740911907</v>
      </c>
      <c r="MD292" s="96">
        <f t="shared" si="1693"/>
        <v>104.58027153298232</v>
      </c>
      <c r="ME292" s="96">
        <f t="shared" si="1694"/>
        <v>104.26804882124695</v>
      </c>
      <c r="MF292" s="96">
        <f t="shared" si="1695"/>
        <v>103.88359366942004</v>
      </c>
      <c r="MG292" s="96">
        <f t="shared" si="1696"/>
        <v>103.37729768470771</v>
      </c>
      <c r="MH292" s="96">
        <f t="shared" si="1697"/>
        <v>102.77045918463239</v>
      </c>
      <c r="MI292" s="96">
        <f t="shared" si="1698"/>
        <v>102.47318593273776</v>
      </c>
      <c r="MJ292" s="96">
        <f t="shared" si="1699"/>
        <v>102.12788833578861</v>
      </c>
      <c r="NF292" s="100"/>
      <c r="NH292" s="100"/>
    </row>
    <row r="293" spans="3:372" x14ac:dyDescent="0.2">
      <c r="C293" s="96">
        <v>18</v>
      </c>
      <c r="D293" s="117">
        <f t="shared" si="1538"/>
        <v>107.27735074887669</v>
      </c>
      <c r="E293" s="117">
        <f t="shared" si="1539"/>
        <v>108.56453503588689</v>
      </c>
      <c r="F293" s="117">
        <f t="shared" si="1540"/>
        <v>109.4473135092779</v>
      </c>
      <c r="G293" s="117">
        <f t="shared" si="1541"/>
        <v>110.19891096336612</v>
      </c>
      <c r="H293" s="117">
        <f t="shared" si="1542"/>
        <v>111.46205068508466</v>
      </c>
      <c r="I293" s="117">
        <f t="shared" si="1543"/>
        <v>111.32134816298267</v>
      </c>
      <c r="J293" s="117">
        <f t="shared" si="1544"/>
        <v>110.36576363214829</v>
      </c>
      <c r="K293" s="117">
        <f t="shared" si="1545"/>
        <v>109.35046797800344</v>
      </c>
      <c r="L293" s="117">
        <f t="shared" si="1546"/>
        <v>108.70626165003723</v>
      </c>
      <c r="M293" s="117">
        <f t="shared" si="1547"/>
        <v>108.63220954690944</v>
      </c>
      <c r="N293" s="117">
        <f t="shared" si="1548"/>
        <v>109.0718498479558</v>
      </c>
      <c r="O293" s="117">
        <f t="shared" si="1549"/>
        <v>109.86431330568772</v>
      </c>
      <c r="P293" s="117">
        <f t="shared" si="1550"/>
        <v>110.71025210522934</v>
      </c>
      <c r="Q293" s="117">
        <f t="shared" si="1551"/>
        <v>111.42982038429334</v>
      </c>
      <c r="R293" s="117">
        <f t="shared" si="1552"/>
        <v>111.98390857093341</v>
      </c>
      <c r="S293" s="117">
        <f t="shared" si="1553"/>
        <v>112.38916793109395</v>
      </c>
      <c r="T293" s="117">
        <f t="shared" si="1554"/>
        <v>112.58383928101613</v>
      </c>
      <c r="U293" s="117">
        <f t="shared" si="1555"/>
        <v>112.78420773133415</v>
      </c>
      <c r="V293" s="117">
        <f t="shared" si="1556"/>
        <v>113.04476026693924</v>
      </c>
      <c r="W293" s="117">
        <f t="shared" si="1557"/>
        <v>113.10804998099141</v>
      </c>
      <c r="X293" s="117">
        <f t="shared" si="1558"/>
        <v>113.12038252778652</v>
      </c>
      <c r="Y293" s="117">
        <f t="shared" si="1559"/>
        <v>113.16004814234752</v>
      </c>
      <c r="Z293" s="117">
        <f t="shared" si="1560"/>
        <v>113.1478566679456</v>
      </c>
      <c r="AA293" s="117">
        <f t="shared" si="1561"/>
        <v>113.11319535449627</v>
      </c>
      <c r="AB293" s="117">
        <f t="shared" si="1562"/>
        <v>113.05979038130681</v>
      </c>
      <c r="AC293" s="117">
        <f t="shared" si="1563"/>
        <v>112.99072633606468</v>
      </c>
      <c r="AD293" s="117">
        <f t="shared" si="1564"/>
        <v>112.90856934582023</v>
      </c>
      <c r="AE293" s="117">
        <f t="shared" si="1565"/>
        <v>112.81546417806631</v>
      </c>
      <c r="AF293" s="117">
        <f t="shared" si="1566"/>
        <v>112.71321119255636</v>
      </c>
      <c r="AG293" s="117">
        <f t="shared" si="1567"/>
        <v>112.60332767019034</v>
      </c>
      <c r="AH293" s="117">
        <f t="shared" si="1568"/>
        <v>112.48709698042244</v>
      </c>
      <c r="AI293" s="117">
        <f t="shared" si="1569"/>
        <v>112.36560823274526</v>
      </c>
      <c r="AJ293" s="117">
        <f t="shared" si="1570"/>
        <v>112.23978843948262</v>
      </c>
      <c r="AK293" s="117">
        <f t="shared" si="1571"/>
        <v>112.11042875007641</v>
      </c>
      <c r="AL293" s="117">
        <f t="shared" si="1572"/>
        <v>112.04557761021319</v>
      </c>
      <c r="AM293" s="117">
        <f t="shared" si="1573"/>
        <v>112.00895076477616</v>
      </c>
      <c r="AN293" s="117">
        <f t="shared" si="1574"/>
        <v>111.92479031935457</v>
      </c>
      <c r="AO293" s="117">
        <f t="shared" si="1575"/>
        <v>111.87875059093648</v>
      </c>
      <c r="AP293" s="117">
        <f t="shared" si="1576"/>
        <v>111.79938445401055</v>
      </c>
      <c r="AQ293" s="117">
        <f t="shared" si="1577"/>
        <v>111.63600612689547</v>
      </c>
      <c r="AR293" s="117">
        <f t="shared" si="1578"/>
        <v>111.45913555371376</v>
      </c>
      <c r="AS293" s="117">
        <f t="shared" si="1579"/>
        <v>111.25925520787924</v>
      </c>
      <c r="AT293" s="117">
        <f t="shared" si="1580"/>
        <v>111.0385953103649</v>
      </c>
      <c r="AU293" s="117">
        <f t="shared" si="1581"/>
        <v>110.79913799960707</v>
      </c>
      <c r="AV293" s="117">
        <f t="shared" si="1582"/>
        <v>110.54265037509663</v>
      </c>
      <c r="AW293" s="117">
        <f t="shared" si="1583"/>
        <v>110.27071233220443</v>
      </c>
      <c r="AX293" s="117">
        <f t="shared" si="1584"/>
        <v>109.98474017159215</v>
      </c>
      <c r="AY293" s="117">
        <f t="shared" si="1585"/>
        <v>109.68600675573498</v>
      </c>
      <c r="AZ293" s="117">
        <f t="shared" si="1586"/>
        <v>109.37565882478494</v>
      </c>
      <c r="BA293" s="117">
        <f t="shared" si="1587"/>
        <v>109.05473196111298</v>
      </c>
      <c r="BB293" s="117">
        <f t="shared" si="1588"/>
        <v>108.72416359689691</v>
      </c>
      <c r="BC293" s="117">
        <f t="shared" si="1589"/>
        <v>108.38480438514235</v>
      </c>
      <c r="BD293" s="117">
        <f t="shared" si="1590"/>
        <v>108.21492927055112</v>
      </c>
      <c r="BE293" s="117">
        <f t="shared" si="1591"/>
        <v>108.04227446147904</v>
      </c>
      <c r="EX293" s="94">
        <v>18</v>
      </c>
      <c r="EY293" s="94">
        <f t="shared" si="1592"/>
        <v>98.536302244124158</v>
      </c>
      <c r="EZ293" s="94">
        <f t="shared" si="1593"/>
        <v>98.992902819309478</v>
      </c>
      <c r="FA293" s="94">
        <f t="shared" si="1594"/>
        <v>100.0593833317954</v>
      </c>
      <c r="FB293" s="94">
        <f t="shared" si="1595"/>
        <v>102.21191933123534</v>
      </c>
      <c r="FC293" s="94">
        <f t="shared" si="1596"/>
        <v>104.80651570935311</v>
      </c>
      <c r="FD293" s="94">
        <f t="shared" si="1597"/>
        <v>104.854393799196</v>
      </c>
      <c r="FE293" s="94">
        <f t="shared" si="1598"/>
        <v>105.82111083769526</v>
      </c>
      <c r="FF293" s="94">
        <f t="shared" si="1599"/>
        <v>106.5388773044414</v>
      </c>
      <c r="FG293" s="94">
        <f t="shared" si="1600"/>
        <v>106.91860705049942</v>
      </c>
      <c r="FH293" s="94">
        <f t="shared" si="1601"/>
        <v>107.68364512669689</v>
      </c>
      <c r="FI293" s="94">
        <f t="shared" si="1602"/>
        <v>108.97817187472324</v>
      </c>
      <c r="FJ293" s="94">
        <f t="shared" si="1603"/>
        <v>110.0993853449133</v>
      </c>
      <c r="FK293" s="94">
        <f t="shared" si="1604"/>
        <v>110.58858228784054</v>
      </c>
      <c r="FL293" s="94">
        <f t="shared" si="1605"/>
        <v>110.54655537906858</v>
      </c>
      <c r="FM293" s="94">
        <f t="shared" si="1606"/>
        <v>110.1770921912176</v>
      </c>
      <c r="FN293" s="94">
        <f t="shared" si="1607"/>
        <v>109.65939041985966</v>
      </c>
      <c r="FO293" s="94">
        <f t="shared" si="1608"/>
        <v>109.37364875274659</v>
      </c>
      <c r="FP293" s="94">
        <f t="shared" si="1609"/>
        <v>108.89480682730127</v>
      </c>
      <c r="FQ293" s="94">
        <f t="shared" si="1610"/>
        <v>108.16788460208576</v>
      </c>
      <c r="FR293" s="94">
        <f t="shared" si="1611"/>
        <v>108.05107671158143</v>
      </c>
      <c r="FS293" s="94">
        <f t="shared" si="1612"/>
        <v>108.07475396579449</v>
      </c>
      <c r="FT293" s="94">
        <f t="shared" si="1613"/>
        <v>108.06815972900772</v>
      </c>
      <c r="FU293" s="94">
        <f t="shared" si="1614"/>
        <v>108.22147944388705</v>
      </c>
      <c r="FV293" s="94">
        <f t="shared" si="1615"/>
        <v>108.43220786575641</v>
      </c>
      <c r="FW293" s="94">
        <f t="shared" si="1616"/>
        <v>108.67061393199363</v>
      </c>
      <c r="FX293" s="94">
        <f t="shared" si="1617"/>
        <v>108.91364525392305</v>
      </c>
      <c r="FY293" s="94">
        <f t="shared" si="1618"/>
        <v>109.14559733641588</v>
      </c>
      <c r="FZ293" s="94">
        <f t="shared" si="1619"/>
        <v>109.35699310255688</v>
      </c>
      <c r="GA293" s="94">
        <f t="shared" si="1620"/>
        <v>109.54292099870869</v>
      </c>
      <c r="GB293" s="94">
        <f t="shared" si="1621"/>
        <v>109.70151501826976</v>
      </c>
      <c r="GC293" s="94">
        <f t="shared" si="1622"/>
        <v>109.83280018414784</v>
      </c>
      <c r="GD293" s="94">
        <f t="shared" si="1623"/>
        <v>109.93789735048236</v>
      </c>
      <c r="GE293" s="94">
        <f t="shared" si="1624"/>
        <v>110.01850700043803</v>
      </c>
      <c r="GF293" s="94">
        <f t="shared" si="1625"/>
        <v>110.07658776885846</v>
      </c>
      <c r="GG293" s="94">
        <f t="shared" si="1626"/>
        <v>110.10510381224843</v>
      </c>
      <c r="GH293" s="94">
        <f t="shared" si="1627"/>
        <v>110.35928564327426</v>
      </c>
      <c r="GI293" s="94">
        <f t="shared" si="1628"/>
        <v>110.93370534360773</v>
      </c>
      <c r="GJ293" s="94">
        <f t="shared" si="1629"/>
        <v>111.16366588472428</v>
      </c>
      <c r="GK293" s="94">
        <f t="shared" si="1630"/>
        <v>111.09406987168552</v>
      </c>
      <c r="GL293" s="94">
        <f t="shared" si="1631"/>
        <v>110.97882396111575</v>
      </c>
      <c r="GM293" s="94">
        <f t="shared" si="1632"/>
        <v>110.73526814463784</v>
      </c>
      <c r="GN293" s="94">
        <f t="shared" si="1633"/>
        <v>110.41056790127796</v>
      </c>
      <c r="GO293" s="94">
        <f t="shared" si="1634"/>
        <v>110.01438112272254</v>
      </c>
      <c r="GP293" s="94">
        <f t="shared" si="1635"/>
        <v>109.55571693630023</v>
      </c>
      <c r="GQ293" s="94">
        <f t="shared" si="1636"/>
        <v>109.04684143277288</v>
      </c>
      <c r="GR293" s="94">
        <f t="shared" si="1637"/>
        <v>108.49259628624343</v>
      </c>
      <c r="GS293" s="94">
        <f t="shared" si="1638"/>
        <v>107.9012860404506</v>
      </c>
      <c r="GT293" s="94">
        <f t="shared" si="1639"/>
        <v>107.28576712362315</v>
      </c>
      <c r="GU293" s="94">
        <f t="shared" si="1640"/>
        <v>106.65053388029757</v>
      </c>
      <c r="GV293" s="94">
        <f t="shared" si="1641"/>
        <v>106.00077047043889</v>
      </c>
      <c r="GW293" s="94">
        <f t="shared" si="1642"/>
        <v>105.3595807206223</v>
      </c>
      <c r="GX293" s="94">
        <f t="shared" si="1643"/>
        <v>104.7260388857961</v>
      </c>
      <c r="GY293" s="94">
        <f t="shared" si="1644"/>
        <v>104.40478267210588</v>
      </c>
      <c r="GZ293" s="94">
        <f t="shared" si="1645"/>
        <v>104.09097733921077</v>
      </c>
      <c r="HV293" s="114"/>
      <c r="HX293" s="114"/>
      <c r="KH293" s="96">
        <v>18</v>
      </c>
      <c r="KI293" s="96">
        <f t="shared" si="1646"/>
        <v>90.900417067393207</v>
      </c>
      <c r="KJ293" s="96">
        <f t="shared" si="1647"/>
        <v>92.099495343688304</v>
      </c>
      <c r="KK293" s="96">
        <f t="shared" si="1648"/>
        <v>93.782254478290838</v>
      </c>
      <c r="KL293" s="96">
        <f t="shared" si="1649"/>
        <v>94.309692116056155</v>
      </c>
      <c r="KM293" s="96">
        <f t="shared" si="1650"/>
        <v>96.884741643931051</v>
      </c>
      <c r="KN293" s="96">
        <f t="shared" si="1651"/>
        <v>99.171098423785708</v>
      </c>
      <c r="KO293" s="96">
        <f t="shared" si="1652"/>
        <v>100.50367358940932</v>
      </c>
      <c r="KP293" s="96">
        <f t="shared" si="1653"/>
        <v>101.38850027759165</v>
      </c>
      <c r="KQ293" s="96">
        <f t="shared" si="1654"/>
        <v>102.8343520751509</v>
      </c>
      <c r="KR293" s="96">
        <f t="shared" si="1655"/>
        <v>102.90922917892024</v>
      </c>
      <c r="KS293" s="96">
        <f t="shared" si="1656"/>
        <v>103.98158716159271</v>
      </c>
      <c r="KT293" s="96">
        <f t="shared" si="1657"/>
        <v>104.89497019658215</v>
      </c>
      <c r="KU293" s="96">
        <f t="shared" si="1658"/>
        <v>105.35959899010538</v>
      </c>
      <c r="KV293" s="96">
        <f t="shared" si="1659"/>
        <v>105.93466291069633</v>
      </c>
      <c r="KW293" s="96">
        <f t="shared" si="1660"/>
        <v>106.54077438502853</v>
      </c>
      <c r="KX293" s="96">
        <f t="shared" si="1661"/>
        <v>106.64139467122308</v>
      </c>
      <c r="KY293" s="96">
        <f t="shared" si="1662"/>
        <v>106.57011304511911</v>
      </c>
      <c r="KZ293" s="96">
        <f t="shared" si="1663"/>
        <v>106.17970547840034</v>
      </c>
      <c r="LA293" s="96">
        <f t="shared" si="1664"/>
        <v>106.2286804538731</v>
      </c>
      <c r="LB293" s="96">
        <f t="shared" si="1665"/>
        <v>106.72594928878402</v>
      </c>
      <c r="LC293" s="96">
        <f t="shared" si="1666"/>
        <v>106.99986366641365</v>
      </c>
      <c r="LD293" s="96">
        <f t="shared" si="1667"/>
        <v>107.52217900760486</v>
      </c>
      <c r="LE293" s="96">
        <f t="shared" si="1668"/>
        <v>107.90853624323191</v>
      </c>
      <c r="LF293" s="96">
        <f t="shared" si="1669"/>
        <v>108.13460689142516</v>
      </c>
      <c r="LG293" s="96">
        <f t="shared" si="1670"/>
        <v>108.19402550005918</v>
      </c>
      <c r="LH293" s="96">
        <f t="shared" si="1671"/>
        <v>108.10174202430537</v>
      </c>
      <c r="LI293" s="96">
        <f t="shared" si="1672"/>
        <v>107.87991965273815</v>
      </c>
      <c r="LJ293" s="96">
        <f t="shared" si="1673"/>
        <v>107.55231698713271</v>
      </c>
      <c r="LK293" s="96">
        <f t="shared" si="1674"/>
        <v>107.14258865005677</v>
      </c>
      <c r="LL293" s="96">
        <f t="shared" si="1675"/>
        <v>106.67407375130881</v>
      </c>
      <c r="LM293" s="96">
        <f t="shared" si="1676"/>
        <v>106.16996205494017</v>
      </c>
      <c r="LN293" s="96">
        <f t="shared" si="1677"/>
        <v>105.6533023601711</v>
      </c>
      <c r="LO293" s="96">
        <f t="shared" si="1678"/>
        <v>105.14657413701715</v>
      </c>
      <c r="LP293" s="96">
        <f t="shared" si="1679"/>
        <v>104.67072664222253</v>
      </c>
      <c r="LQ293" s="96">
        <f t="shared" si="1680"/>
        <v>104.42777529092126</v>
      </c>
      <c r="LR293" s="96">
        <f t="shared" si="1681"/>
        <v>104.19206699178064</v>
      </c>
      <c r="LS293" s="96">
        <f t="shared" si="1682"/>
        <v>104.90401611581557</v>
      </c>
      <c r="LT293" s="96">
        <f t="shared" si="1683"/>
        <v>105.52424216839162</v>
      </c>
      <c r="LU293" s="96">
        <f t="shared" si="1684"/>
        <v>105.68750133418999</v>
      </c>
      <c r="LV293" s="96">
        <f t="shared" si="1685"/>
        <v>106.10990972069506</v>
      </c>
      <c r="LW293" s="96">
        <f t="shared" si="1686"/>
        <v>106.22333647740894</v>
      </c>
      <c r="LX293" s="96">
        <f t="shared" si="1687"/>
        <v>106.21042993410894</v>
      </c>
      <c r="LY293" s="96">
        <f t="shared" si="1688"/>
        <v>106.10841189149762</v>
      </c>
      <c r="LZ293" s="96">
        <f t="shared" si="1689"/>
        <v>105.941523645697</v>
      </c>
      <c r="MA293" s="96">
        <f t="shared" si="1690"/>
        <v>105.70951604955822</v>
      </c>
      <c r="MB293" s="96">
        <f t="shared" si="1691"/>
        <v>105.425092424387</v>
      </c>
      <c r="MC293" s="96">
        <f t="shared" si="1692"/>
        <v>105.08185892416252</v>
      </c>
      <c r="MD293" s="96">
        <f t="shared" si="1693"/>
        <v>104.66282599571291</v>
      </c>
      <c r="ME293" s="96">
        <f t="shared" si="1694"/>
        <v>104.18002338986146</v>
      </c>
      <c r="MF293" s="96">
        <f t="shared" si="1695"/>
        <v>103.64553816186654</v>
      </c>
      <c r="MG293" s="96">
        <f t="shared" si="1696"/>
        <v>103.02403087474136</v>
      </c>
      <c r="MH293" s="96">
        <f t="shared" si="1697"/>
        <v>102.36120718443901</v>
      </c>
      <c r="MI293" s="96">
        <f t="shared" si="1698"/>
        <v>102.03179044726042</v>
      </c>
      <c r="MJ293" s="96">
        <f t="shared" si="1699"/>
        <v>101.67835934997295</v>
      </c>
      <c r="NF293" s="100"/>
      <c r="NH293" s="100"/>
    </row>
    <row r="294" spans="3:372" x14ac:dyDescent="0.2">
      <c r="C294" s="96">
        <v>19</v>
      </c>
      <c r="D294" s="117">
        <f t="shared" si="1538"/>
        <v>105.89483132578017</v>
      </c>
      <c r="E294" s="117">
        <f t="shared" si="1539"/>
        <v>107.48022264992819</v>
      </c>
      <c r="F294" s="117">
        <f t="shared" si="1540"/>
        <v>108.6247987428662</v>
      </c>
      <c r="G294" s="117">
        <f t="shared" si="1541"/>
        <v>109.99810022458473</v>
      </c>
      <c r="H294" s="117">
        <f t="shared" si="1542"/>
        <v>111.52267046757129</v>
      </c>
      <c r="I294" s="117">
        <f t="shared" si="1543"/>
        <v>111.72014202374396</v>
      </c>
      <c r="J294" s="117">
        <f t="shared" si="1544"/>
        <v>110.95613615079651</v>
      </c>
      <c r="K294" s="117">
        <f t="shared" si="1545"/>
        <v>110.01504849436419</v>
      </c>
      <c r="L294" s="117">
        <f t="shared" si="1546"/>
        <v>109.36829008755551</v>
      </c>
      <c r="M294" s="117">
        <f t="shared" si="1547"/>
        <v>109.23539667955967</v>
      </c>
      <c r="N294" s="117">
        <f t="shared" si="1548"/>
        <v>109.58580480966953</v>
      </c>
      <c r="O294" s="117">
        <f t="shared" si="1549"/>
        <v>110.29473848435948</v>
      </c>
      <c r="P294" s="117">
        <f t="shared" si="1550"/>
        <v>111.09077132730712</v>
      </c>
      <c r="Q294" s="117">
        <f t="shared" si="1551"/>
        <v>111.78785276486212</v>
      </c>
      <c r="R294" s="117">
        <f t="shared" si="1552"/>
        <v>112.33252507268347</v>
      </c>
      <c r="S294" s="117">
        <f t="shared" si="1553"/>
        <v>112.73332087089754</v>
      </c>
      <c r="T294" s="117">
        <f t="shared" si="1554"/>
        <v>112.92639218085071</v>
      </c>
      <c r="U294" s="117">
        <f t="shared" si="1555"/>
        <v>113.12492106180008</v>
      </c>
      <c r="V294" s="117">
        <f t="shared" si="1556"/>
        <v>113.37969867951435</v>
      </c>
      <c r="W294" s="117">
        <f t="shared" si="1557"/>
        <v>113.43954187346149</v>
      </c>
      <c r="X294" s="117">
        <f t="shared" si="1558"/>
        <v>113.44968549498159</v>
      </c>
      <c r="Y294" s="117">
        <f t="shared" si="1559"/>
        <v>113.48473981545476</v>
      </c>
      <c r="Z294" s="117">
        <f t="shared" si="1560"/>
        <v>113.46812069252016</v>
      </c>
      <c r="AA294" s="117">
        <f t="shared" si="1561"/>
        <v>113.42874308876931</v>
      </c>
      <c r="AB294" s="117">
        <f t="shared" si="1562"/>
        <v>113.37039237707661</v>
      </c>
      <c r="AC294" s="117">
        <f t="shared" si="1563"/>
        <v>113.29620554072206</v>
      </c>
      <c r="AD294" s="117">
        <f t="shared" si="1564"/>
        <v>113.20879408860544</v>
      </c>
      <c r="AE294" s="117">
        <f t="shared" si="1565"/>
        <v>113.11034155744296</v>
      </c>
      <c r="AF294" s="117">
        <f t="shared" si="1566"/>
        <v>113.00268111781172</v>
      </c>
      <c r="AG294" s="117">
        <f t="shared" si="1567"/>
        <v>112.88735762749612</v>
      </c>
      <c r="AH294" s="117">
        <f t="shared" si="1568"/>
        <v>112.76567750477803</v>
      </c>
      <c r="AI294" s="117">
        <f t="shared" si="1569"/>
        <v>112.63874902746264</v>
      </c>
      <c r="AJ294" s="117">
        <f t="shared" si="1570"/>
        <v>112.50751507047457</v>
      </c>
      <c r="AK294" s="117">
        <f t="shared" si="1571"/>
        <v>112.37277984060545</v>
      </c>
      <c r="AL294" s="117">
        <f t="shared" si="1572"/>
        <v>112.30523821657198</v>
      </c>
      <c r="AM294" s="117">
        <f t="shared" si="1573"/>
        <v>112.25567062490774</v>
      </c>
      <c r="AN294" s="117">
        <f t="shared" si="1574"/>
        <v>112.11997085379494</v>
      </c>
      <c r="AO294" s="117">
        <f t="shared" si="1575"/>
        <v>112.04051480390915</v>
      </c>
      <c r="AP294" s="117">
        <f t="shared" si="1576"/>
        <v>111.94705397916928</v>
      </c>
      <c r="AQ294" s="117">
        <f t="shared" si="1577"/>
        <v>111.75327928572111</v>
      </c>
      <c r="AR294" s="117">
        <f t="shared" si="1578"/>
        <v>111.54980932774269</v>
      </c>
      <c r="AS294" s="117">
        <f t="shared" si="1579"/>
        <v>111.32270448145059</v>
      </c>
      <c r="AT294" s="117">
        <f t="shared" si="1580"/>
        <v>111.07432136773605</v>
      </c>
      <c r="AU294" s="117">
        <f t="shared" si="1581"/>
        <v>110.80676003969597</v>
      </c>
      <c r="AV294" s="117">
        <f t="shared" si="1582"/>
        <v>110.52189866167842</v>
      </c>
      <c r="AW294" s="117">
        <f t="shared" si="1583"/>
        <v>110.22142280030013</v>
      </c>
      <c r="AX294" s="117">
        <f t="shared" si="1584"/>
        <v>109.90685034391511</v>
      </c>
      <c r="AY294" s="117">
        <f t="shared" si="1585"/>
        <v>109.57955285055395</v>
      </c>
      <c r="AZ294" s="117">
        <f t="shared" si="1586"/>
        <v>109.24077395917666</v>
      </c>
      <c r="BA294" s="117">
        <f t="shared" si="1587"/>
        <v>108.89164537200188</v>
      </c>
      <c r="BB294" s="117">
        <f t="shared" si="1588"/>
        <v>108.53320081708719</v>
      </c>
      <c r="BC294" s="117">
        <f t="shared" si="1589"/>
        <v>108.16638832317297</v>
      </c>
      <c r="BD294" s="117">
        <f t="shared" si="1590"/>
        <v>107.98276200152169</v>
      </c>
      <c r="BE294" s="117">
        <f t="shared" si="1591"/>
        <v>107.79651280765462</v>
      </c>
      <c r="EX294" s="94">
        <v>19</v>
      </c>
      <c r="EY294" s="94">
        <f t="shared" si="1592"/>
        <v>93.732055664487874</v>
      </c>
      <c r="EZ294" s="94">
        <f t="shared" si="1593"/>
        <v>95.505407431749106</v>
      </c>
      <c r="FA294" s="94">
        <f t="shared" si="1594"/>
        <v>97.033934982977826</v>
      </c>
      <c r="FB294" s="94">
        <f t="shared" si="1595"/>
        <v>101.64182998507408</v>
      </c>
      <c r="FC294" s="94">
        <f t="shared" si="1596"/>
        <v>104.40719203863553</v>
      </c>
      <c r="FD294" s="94">
        <f t="shared" si="1597"/>
        <v>104.99237427257658</v>
      </c>
      <c r="FE294" s="94">
        <f t="shared" si="1598"/>
        <v>105.9545099909927</v>
      </c>
      <c r="FF294" s="94">
        <f t="shared" si="1599"/>
        <v>106.97244312907631</v>
      </c>
      <c r="FG294" s="94">
        <f t="shared" si="1600"/>
        <v>107.43871175451609</v>
      </c>
      <c r="FH294" s="94">
        <f t="shared" si="1601"/>
        <v>108.18126827655007</v>
      </c>
      <c r="FI294" s="94">
        <f t="shared" si="1602"/>
        <v>109.40403707194801</v>
      </c>
      <c r="FJ294" s="94">
        <f t="shared" si="1603"/>
        <v>110.54913078337245</v>
      </c>
      <c r="FK294" s="94">
        <f t="shared" si="1604"/>
        <v>111.09132178689677</v>
      </c>
      <c r="FL294" s="94">
        <f t="shared" si="1605"/>
        <v>111.09476669040075</v>
      </c>
      <c r="FM294" s="94">
        <f t="shared" si="1606"/>
        <v>110.76121672683121</v>
      </c>
      <c r="FN294" s="94">
        <f t="shared" si="1607"/>
        <v>110.26988602942463</v>
      </c>
      <c r="FO294" s="94">
        <f t="shared" si="1608"/>
        <v>109.99695506609686</v>
      </c>
      <c r="FP294" s="94">
        <f t="shared" si="1609"/>
        <v>109.5332202561975</v>
      </c>
      <c r="FQ294" s="94">
        <f t="shared" si="1610"/>
        <v>108.80831182944392</v>
      </c>
      <c r="FR294" s="94">
        <f t="shared" si="1611"/>
        <v>108.67798394208975</v>
      </c>
      <c r="FS294" s="94">
        <f t="shared" si="1612"/>
        <v>108.6887976388557</v>
      </c>
      <c r="FT294" s="94">
        <f t="shared" si="1613"/>
        <v>108.6580400334548</v>
      </c>
      <c r="FU294" s="94">
        <f t="shared" si="1614"/>
        <v>108.78176559039693</v>
      </c>
      <c r="FV294" s="94">
        <f t="shared" si="1615"/>
        <v>108.96002414902264</v>
      </c>
      <c r="FW294" s="94">
        <f t="shared" si="1616"/>
        <v>109.16499525159891</v>
      </c>
      <c r="FX294" s="94">
        <f t="shared" si="1617"/>
        <v>109.37494588695475</v>
      </c>
      <c r="FY294" s="94">
        <f t="shared" si="1618"/>
        <v>109.57492471981118</v>
      </c>
      <c r="FZ294" s="94">
        <f t="shared" si="1619"/>
        <v>109.7557965998777</v>
      </c>
      <c r="GA294" s="94">
        <f t="shared" si="1620"/>
        <v>109.91274282753712</v>
      </c>
      <c r="GB294" s="94">
        <f t="shared" si="1621"/>
        <v>110.0438602130196</v>
      </c>
      <c r="GC294" s="94">
        <f t="shared" si="1622"/>
        <v>110.149079405473</v>
      </c>
      <c r="GD294" s="94">
        <f t="shared" si="1623"/>
        <v>110.22940916073495</v>
      </c>
      <c r="GE294" s="94">
        <f t="shared" si="1624"/>
        <v>110.28643932250527</v>
      </c>
      <c r="GF294" s="94">
        <f t="shared" si="1625"/>
        <v>110.32202741501601</v>
      </c>
      <c r="GG294" s="94">
        <f t="shared" si="1626"/>
        <v>110.339319881967</v>
      </c>
      <c r="GH294" s="94">
        <f t="shared" si="1627"/>
        <v>110.54539559369459</v>
      </c>
      <c r="GI294" s="94">
        <f t="shared" si="1628"/>
        <v>110.95434560593253</v>
      </c>
      <c r="GJ294" s="94">
        <f t="shared" si="1629"/>
        <v>111.08688159490418</v>
      </c>
      <c r="GK294" s="94">
        <f t="shared" si="1630"/>
        <v>110.98515495008219</v>
      </c>
      <c r="GL294" s="94">
        <f t="shared" si="1631"/>
        <v>110.79943383206539</v>
      </c>
      <c r="GM294" s="94">
        <f t="shared" si="1632"/>
        <v>110.50761500768822</v>
      </c>
      <c r="GN294" s="94">
        <f t="shared" si="1633"/>
        <v>110.1478097499933</v>
      </c>
      <c r="GO294" s="94">
        <f t="shared" si="1634"/>
        <v>109.7284436388962</v>
      </c>
      <c r="GP294" s="94">
        <f t="shared" si="1635"/>
        <v>109.26039267055822</v>
      </c>
      <c r="GQ294" s="94">
        <f t="shared" si="1636"/>
        <v>108.7577238914231</v>
      </c>
      <c r="GR294" s="94">
        <f t="shared" si="1637"/>
        <v>108.22648741128482</v>
      </c>
      <c r="GS294" s="94">
        <f t="shared" si="1638"/>
        <v>107.67247636474512</v>
      </c>
      <c r="GT294" s="94">
        <f t="shared" si="1639"/>
        <v>107.11175935927903</v>
      </c>
      <c r="GU294" s="94">
        <f t="shared" si="1640"/>
        <v>106.54777368749237</v>
      </c>
      <c r="GV294" s="94">
        <f t="shared" si="1641"/>
        <v>105.98337884428433</v>
      </c>
      <c r="GW294" s="94">
        <f t="shared" si="1642"/>
        <v>105.43789709198469</v>
      </c>
      <c r="GX294" s="94">
        <f t="shared" si="1643"/>
        <v>104.90570414862425</v>
      </c>
      <c r="GY294" s="94">
        <f t="shared" si="1644"/>
        <v>104.63662969276692</v>
      </c>
      <c r="GZ294" s="94">
        <f t="shared" si="1645"/>
        <v>104.37615120029886</v>
      </c>
      <c r="HV294" s="114"/>
      <c r="HX294" s="114"/>
      <c r="KH294" s="96">
        <v>19</v>
      </c>
      <c r="KI294" s="96">
        <f t="shared" si="1646"/>
        <v>95.607674189432643</v>
      </c>
      <c r="KJ294" s="96">
        <f t="shared" si="1647"/>
        <v>95.892321376456735</v>
      </c>
      <c r="KK294" s="96">
        <f t="shared" si="1648"/>
        <v>96.198807130114034</v>
      </c>
      <c r="KL294" s="96">
        <f t="shared" si="1649"/>
        <v>97.196190378169149</v>
      </c>
      <c r="KM294" s="96">
        <f t="shared" si="1650"/>
        <v>97.956892338657539</v>
      </c>
      <c r="KN294" s="96">
        <f t="shared" si="1651"/>
        <v>98.407362344644639</v>
      </c>
      <c r="KO294" s="96">
        <f t="shared" si="1652"/>
        <v>99.578035455574962</v>
      </c>
      <c r="KP294" s="96">
        <f t="shared" si="1653"/>
        <v>101.24016508949481</v>
      </c>
      <c r="KQ294" s="96">
        <f t="shared" si="1654"/>
        <v>103.3547939965047</v>
      </c>
      <c r="KR294" s="96">
        <f t="shared" si="1655"/>
        <v>103.78518439448776</v>
      </c>
      <c r="KS294" s="96">
        <f t="shared" si="1656"/>
        <v>104.87240550719044</v>
      </c>
      <c r="KT294" s="96">
        <f t="shared" si="1657"/>
        <v>105.91010268364195</v>
      </c>
      <c r="KU294" s="96">
        <f t="shared" si="1658"/>
        <v>106.37948441682822</v>
      </c>
      <c r="KV294" s="96">
        <f t="shared" si="1659"/>
        <v>106.87269822865559</v>
      </c>
      <c r="KW294" s="96">
        <f t="shared" si="1660"/>
        <v>107.38750397114333</v>
      </c>
      <c r="KX294" s="96">
        <f t="shared" si="1661"/>
        <v>107.44265815729082</v>
      </c>
      <c r="KY294" s="96">
        <f t="shared" si="1662"/>
        <v>107.35629410300395</v>
      </c>
      <c r="KZ294" s="96">
        <f t="shared" si="1663"/>
        <v>106.95043563220366</v>
      </c>
      <c r="LA294" s="96">
        <f t="shared" si="1664"/>
        <v>106.88823450690712</v>
      </c>
      <c r="LB294" s="96">
        <f t="shared" si="1665"/>
        <v>107.29514599599415</v>
      </c>
      <c r="LC294" s="96">
        <f t="shared" si="1666"/>
        <v>107.51459211653295</v>
      </c>
      <c r="LD294" s="96">
        <f t="shared" si="1667"/>
        <v>107.92513168507917</v>
      </c>
      <c r="LE294" s="96">
        <f t="shared" si="1668"/>
        <v>108.21102592386782</v>
      </c>
      <c r="LF294" s="96">
        <f t="shared" si="1669"/>
        <v>108.34095087578407</v>
      </c>
      <c r="LG294" s="96">
        <f t="shared" si="1670"/>
        <v>108.30931669347717</v>
      </c>
      <c r="LH294" s="96">
        <f t="shared" si="1671"/>
        <v>108.13082565242311</v>
      </c>
      <c r="LI294" s="96">
        <f t="shared" si="1672"/>
        <v>107.8272818938221</v>
      </c>
      <c r="LJ294" s="96">
        <f t="shared" si="1673"/>
        <v>107.42222485252231</v>
      </c>
      <c r="LK294" s="96">
        <f t="shared" si="1674"/>
        <v>106.93927428167983</v>
      </c>
      <c r="LL294" s="96">
        <f t="shared" si="1675"/>
        <v>106.40191957560603</v>
      </c>
      <c r="LM294" s="96">
        <f t="shared" si="1676"/>
        <v>105.83368078507824</v>
      </c>
      <c r="LN294" s="96">
        <f t="shared" si="1677"/>
        <v>105.25810072808306</v>
      </c>
      <c r="LO294" s="96">
        <f t="shared" si="1678"/>
        <v>104.69827204011253</v>
      </c>
      <c r="LP294" s="96">
        <f t="shared" si="1679"/>
        <v>104.17579056250614</v>
      </c>
      <c r="LQ294" s="96">
        <f t="shared" si="1680"/>
        <v>103.90934455025342</v>
      </c>
      <c r="LR294" s="96">
        <f t="shared" si="1681"/>
        <v>103.6251459449156</v>
      </c>
      <c r="LS294" s="96">
        <f t="shared" si="1682"/>
        <v>104.43500775162425</v>
      </c>
      <c r="LT294" s="96">
        <f t="shared" si="1683"/>
        <v>105.2030948455767</v>
      </c>
      <c r="LU294" s="96">
        <f t="shared" si="1684"/>
        <v>105.47815112193798</v>
      </c>
      <c r="LV294" s="96">
        <f t="shared" si="1685"/>
        <v>106.108050855492</v>
      </c>
      <c r="LW294" s="96">
        <f t="shared" si="1686"/>
        <v>106.39401727972343</v>
      </c>
      <c r="LX294" s="96">
        <f t="shared" si="1687"/>
        <v>106.48651007469861</v>
      </c>
      <c r="LY294" s="96">
        <f t="shared" si="1688"/>
        <v>106.41239760152394</v>
      </c>
      <c r="LZ294" s="96">
        <f t="shared" si="1689"/>
        <v>106.1901373932011</v>
      </c>
      <c r="MA294" s="96">
        <f t="shared" si="1690"/>
        <v>105.83302605658039</v>
      </c>
      <c r="MB294" s="96">
        <f t="shared" si="1691"/>
        <v>105.3859460984321</v>
      </c>
      <c r="MC294" s="96">
        <f t="shared" si="1692"/>
        <v>104.89469431900352</v>
      </c>
      <c r="MD294" s="96">
        <f t="shared" si="1693"/>
        <v>104.36760452483341</v>
      </c>
      <c r="ME294" s="96">
        <f t="shared" si="1694"/>
        <v>103.84633258701558</v>
      </c>
      <c r="MF294" s="96">
        <f t="shared" si="1695"/>
        <v>103.35623072162647</v>
      </c>
      <c r="MG294" s="96">
        <f t="shared" si="1696"/>
        <v>102.85724942596524</v>
      </c>
      <c r="MH294" s="96">
        <f t="shared" si="1697"/>
        <v>102.36979111918451</v>
      </c>
      <c r="MI294" s="96">
        <f t="shared" si="1698"/>
        <v>102.13848113768569</v>
      </c>
      <c r="MJ294" s="96">
        <f t="shared" si="1699"/>
        <v>101.89773635135431</v>
      </c>
      <c r="NF294" s="100"/>
      <c r="NH294" s="100"/>
    </row>
    <row r="295" spans="3:372" x14ac:dyDescent="0.2">
      <c r="C295" s="96">
        <v>20</v>
      </c>
      <c r="D295" s="117">
        <f t="shared" si="1538"/>
        <v>103.72205574511906</v>
      </c>
      <c r="E295" s="117">
        <f t="shared" si="1539"/>
        <v>105.78450493223104</v>
      </c>
      <c r="F295" s="117">
        <f t="shared" si="1540"/>
        <v>107.30626871260738</v>
      </c>
      <c r="G295" s="117">
        <f t="shared" si="1541"/>
        <v>109.80271539815253</v>
      </c>
      <c r="H295" s="117">
        <f t="shared" si="1542"/>
        <v>111.50499130231614</v>
      </c>
      <c r="I295" s="117">
        <f t="shared" si="1543"/>
        <v>112.07937984595507</v>
      </c>
      <c r="J295" s="117">
        <f t="shared" si="1544"/>
        <v>111.52396373839863</v>
      </c>
      <c r="K295" s="117">
        <f t="shared" si="1545"/>
        <v>110.67519722400543</v>
      </c>
      <c r="L295" s="117">
        <f t="shared" si="1546"/>
        <v>110.04477590727886</v>
      </c>
      <c r="M295" s="117">
        <f t="shared" si="1547"/>
        <v>109.87167922151257</v>
      </c>
      <c r="N295" s="117">
        <f t="shared" si="1548"/>
        <v>110.14898870062457</v>
      </c>
      <c r="O295" s="117">
        <f t="shared" si="1549"/>
        <v>110.78057721797674</v>
      </c>
      <c r="P295" s="117">
        <f t="shared" si="1550"/>
        <v>111.52203954479555</v>
      </c>
      <c r="Q295" s="117">
        <f t="shared" si="1551"/>
        <v>112.18816517590726</v>
      </c>
      <c r="R295" s="117">
        <f t="shared" si="1552"/>
        <v>112.71506693620498</v>
      </c>
      <c r="S295" s="117">
        <f t="shared" si="1553"/>
        <v>113.10400714879044</v>
      </c>
      <c r="T295" s="117">
        <f t="shared" si="1554"/>
        <v>113.29183030035163</v>
      </c>
      <c r="U295" s="117">
        <f t="shared" si="1555"/>
        <v>113.48377456051446</v>
      </c>
      <c r="V295" s="117">
        <f t="shared" si="1556"/>
        <v>113.72315719853503</v>
      </c>
      <c r="W295" s="117">
        <f t="shared" si="1557"/>
        <v>113.77553663339333</v>
      </c>
      <c r="X295" s="117">
        <f t="shared" si="1558"/>
        <v>113.78147076267808</v>
      </c>
      <c r="Y295" s="117">
        <f t="shared" si="1559"/>
        <v>113.80740620772754</v>
      </c>
      <c r="Z295" s="117">
        <f t="shared" si="1560"/>
        <v>113.7829941910273</v>
      </c>
      <c r="AA295" s="117">
        <f t="shared" si="1561"/>
        <v>113.73574824607347</v>
      </c>
      <c r="AB295" s="117">
        <f t="shared" si="1562"/>
        <v>113.66949022076594</v>
      </c>
      <c r="AC295" s="117">
        <f t="shared" si="1563"/>
        <v>113.58739059331064</v>
      </c>
      <c r="AD295" s="117">
        <f t="shared" si="1564"/>
        <v>113.49209030492757</v>
      </c>
      <c r="AE295" s="117">
        <f t="shared" si="1565"/>
        <v>113.38579802988868</v>
      </c>
      <c r="AF295" s="117">
        <f t="shared" si="1566"/>
        <v>113.27036796668202</v>
      </c>
      <c r="AG295" s="117">
        <f t="shared" si="1567"/>
        <v>113.14736226327855</v>
      </c>
      <c r="AH295" s="117">
        <f t="shared" si="1568"/>
        <v>113.018101327522</v>
      </c>
      <c r="AI295" s="117">
        <f t="shared" si="1569"/>
        <v>112.8837045658651</v>
      </c>
      <c r="AJ295" s="117">
        <f t="shared" si="1570"/>
        <v>112.74512353287764</v>
      </c>
      <c r="AK295" s="117">
        <f t="shared" si="1571"/>
        <v>112.60316903712672</v>
      </c>
      <c r="AL295" s="117">
        <f t="shared" si="1572"/>
        <v>112.53201653821581</v>
      </c>
      <c r="AM295" s="117">
        <f t="shared" si="1573"/>
        <v>112.46540301811004</v>
      </c>
      <c r="AN295" s="117">
        <f t="shared" si="1574"/>
        <v>112.26405641641612</v>
      </c>
      <c r="AO295" s="117">
        <f t="shared" si="1575"/>
        <v>112.14280889576266</v>
      </c>
      <c r="AP295" s="117">
        <f t="shared" si="1576"/>
        <v>112.03240608657696</v>
      </c>
      <c r="AQ295" s="117">
        <f t="shared" si="1577"/>
        <v>111.80195963524049</v>
      </c>
      <c r="AR295" s="117">
        <f t="shared" si="1578"/>
        <v>111.56720773421496</v>
      </c>
      <c r="AS295" s="117">
        <f t="shared" si="1579"/>
        <v>111.30862973815174</v>
      </c>
      <c r="AT295" s="117">
        <f t="shared" si="1580"/>
        <v>111.02875799490752</v>
      </c>
      <c r="AU295" s="117">
        <f t="shared" si="1581"/>
        <v>110.72986317210098</v>
      </c>
      <c r="AV295" s="117">
        <f t="shared" si="1582"/>
        <v>110.41399059321854</v>
      </c>
      <c r="AW295" s="117">
        <f t="shared" si="1583"/>
        <v>110.08299099202229</v>
      </c>
      <c r="AX295" s="117">
        <f t="shared" si="1584"/>
        <v>109.73854672036539</v>
      </c>
      <c r="AY295" s="117">
        <f t="shared" si="1585"/>
        <v>109.38219422228561</v>
      </c>
      <c r="AZ295" s="117">
        <f t="shared" si="1586"/>
        <v>109.01534341634849</v>
      </c>
      <c r="BA295" s="117">
        <f t="shared" si="1587"/>
        <v>108.63929449561019</v>
      </c>
      <c r="BB295" s="117">
        <f t="shared" si="1588"/>
        <v>108.25525255068722</v>
      </c>
      <c r="BC295" s="117">
        <f t="shared" si="1589"/>
        <v>107.8643403392006</v>
      </c>
      <c r="BD295" s="117">
        <f t="shared" si="1590"/>
        <v>107.66861977686573</v>
      </c>
      <c r="BE295" s="117">
        <f t="shared" si="1591"/>
        <v>107.47080413378238</v>
      </c>
      <c r="EX295" s="94">
        <v>20</v>
      </c>
      <c r="EY295" s="94">
        <f t="shared" si="1592"/>
        <v>98.08316248165977</v>
      </c>
      <c r="EZ295" s="94">
        <f t="shared" si="1593"/>
        <v>98.970191510928515</v>
      </c>
      <c r="FA295" s="94">
        <f t="shared" si="1594"/>
        <v>99.551446704467978</v>
      </c>
      <c r="FB295" s="94">
        <f t="shared" si="1595"/>
        <v>101.8644296583155</v>
      </c>
      <c r="FC295" s="94">
        <f t="shared" si="1596"/>
        <v>103.83789221119528</v>
      </c>
      <c r="FD295" s="94">
        <f t="shared" si="1597"/>
        <v>105.19651033980108</v>
      </c>
      <c r="FE295" s="94">
        <f t="shared" si="1598"/>
        <v>106.12843644298906</v>
      </c>
      <c r="FF295" s="94">
        <f t="shared" si="1599"/>
        <v>107.49512544012154</v>
      </c>
      <c r="FG295" s="94">
        <f t="shared" si="1600"/>
        <v>108.06876355675517</v>
      </c>
      <c r="FH295" s="94">
        <f t="shared" si="1601"/>
        <v>108.79562702113374</v>
      </c>
      <c r="FI295" s="94">
        <f t="shared" si="1602"/>
        <v>109.93647802131345</v>
      </c>
      <c r="FJ295" s="94">
        <f t="shared" si="1603"/>
        <v>111.06227882930853</v>
      </c>
      <c r="FK295" s="94">
        <f t="shared" si="1604"/>
        <v>111.62296066647605</v>
      </c>
      <c r="FL295" s="94">
        <f t="shared" si="1605"/>
        <v>111.64490308999521</v>
      </c>
      <c r="FM295" s="94">
        <f t="shared" si="1606"/>
        <v>111.32377975337867</v>
      </c>
      <c r="FN295" s="94">
        <f t="shared" si="1607"/>
        <v>110.83835012013041</v>
      </c>
      <c r="FO295" s="94">
        <f t="shared" si="1608"/>
        <v>110.5679593615005</v>
      </c>
      <c r="FP295" s="94">
        <f t="shared" si="1609"/>
        <v>110.10586480041759</v>
      </c>
      <c r="FQ295" s="94">
        <f t="shared" si="1610"/>
        <v>109.3637885867881</v>
      </c>
      <c r="FR295" s="94">
        <f t="shared" si="1611"/>
        <v>109.21577555307562</v>
      </c>
      <c r="FS295" s="94">
        <f t="shared" si="1612"/>
        <v>109.21249206618936</v>
      </c>
      <c r="FT295" s="94">
        <f t="shared" si="1613"/>
        <v>109.15380718543729</v>
      </c>
      <c r="FU295" s="94">
        <f t="shared" si="1614"/>
        <v>109.24642796314201</v>
      </c>
      <c r="FV295" s="94">
        <f t="shared" si="1615"/>
        <v>109.39067118488815</v>
      </c>
      <c r="FW295" s="94">
        <f t="shared" si="1616"/>
        <v>109.56027630960543</v>
      </c>
      <c r="FX295" s="94">
        <f t="shared" si="1617"/>
        <v>109.73472857589002</v>
      </c>
      <c r="FY295" s="94">
        <f t="shared" si="1618"/>
        <v>109.899887260155</v>
      </c>
      <c r="FZ295" s="94">
        <f t="shared" si="1619"/>
        <v>110.04708611136815</v>
      </c>
      <c r="GA295" s="94">
        <f t="shared" si="1620"/>
        <v>110.17173792969052</v>
      </c>
      <c r="GB295" s="94">
        <f t="shared" si="1621"/>
        <v>110.27202486446936</v>
      </c>
      <c r="GC295" s="94">
        <f t="shared" si="1622"/>
        <v>110.34788071489079</v>
      </c>
      <c r="GD295" s="94">
        <f t="shared" si="1623"/>
        <v>110.40027500877832</v>
      </c>
      <c r="GE295" s="94">
        <f t="shared" si="1624"/>
        <v>110.43073894754028</v>
      </c>
      <c r="GF295" s="94">
        <f t="shared" si="1625"/>
        <v>110.44106449642395</v>
      </c>
      <c r="GG295" s="94">
        <f t="shared" si="1626"/>
        <v>110.4457427284237</v>
      </c>
      <c r="GH295" s="94">
        <f t="shared" si="1627"/>
        <v>110.59868249273411</v>
      </c>
      <c r="GI295" s="94">
        <f t="shared" si="1628"/>
        <v>110.84171981815601</v>
      </c>
      <c r="GJ295" s="94">
        <f t="shared" si="1629"/>
        <v>110.88533640965309</v>
      </c>
      <c r="GK295" s="94">
        <f t="shared" si="1630"/>
        <v>110.76664944462959</v>
      </c>
      <c r="GL295" s="94">
        <f t="shared" si="1631"/>
        <v>110.53795427576351</v>
      </c>
      <c r="GM295" s="94">
        <f t="shared" si="1632"/>
        <v>110.23381120525748</v>
      </c>
      <c r="GN295" s="94">
        <f t="shared" si="1633"/>
        <v>109.87970547081673</v>
      </c>
      <c r="GO295" s="94">
        <f t="shared" si="1634"/>
        <v>109.4847173393365</v>
      </c>
      <c r="GP295" s="94">
        <f t="shared" si="1635"/>
        <v>109.05647671636082</v>
      </c>
      <c r="GQ295" s="94">
        <f t="shared" si="1636"/>
        <v>108.61079721233341</v>
      </c>
      <c r="GR295" s="94">
        <f t="shared" si="1637"/>
        <v>108.15130887823197</v>
      </c>
      <c r="GS295" s="94">
        <f t="shared" si="1638"/>
        <v>107.68012003169997</v>
      </c>
      <c r="GT295" s="94">
        <f t="shared" si="1639"/>
        <v>107.20856950767639</v>
      </c>
      <c r="GU295" s="94">
        <f t="shared" si="1640"/>
        <v>106.73471295044055</v>
      </c>
      <c r="GV295" s="94">
        <f t="shared" si="1641"/>
        <v>106.25558518632779</v>
      </c>
      <c r="GW295" s="94">
        <f t="shared" si="1642"/>
        <v>105.78426157248268</v>
      </c>
      <c r="GX295" s="94">
        <f t="shared" si="1643"/>
        <v>105.31041129191374</v>
      </c>
      <c r="GY295" s="94">
        <f t="shared" si="1644"/>
        <v>105.07173983398462</v>
      </c>
      <c r="GZ295" s="94">
        <f t="shared" si="1645"/>
        <v>104.83518121748686</v>
      </c>
      <c r="HV295" s="114"/>
      <c r="HX295" s="114"/>
      <c r="KH295" s="96">
        <v>20</v>
      </c>
      <c r="KI295" s="96">
        <f t="shared" si="1646"/>
        <v>98.227922758440684</v>
      </c>
      <c r="KJ295" s="96">
        <f t="shared" si="1647"/>
        <v>98.102701786089369</v>
      </c>
      <c r="KK295" s="96">
        <f t="shared" si="1648"/>
        <v>96.885184148983058</v>
      </c>
      <c r="KL295" s="96">
        <f t="shared" si="1649"/>
        <v>97.433523596421722</v>
      </c>
      <c r="KM295" s="96">
        <f t="shared" si="1650"/>
        <v>97.682872591601807</v>
      </c>
      <c r="KN295" s="96">
        <f t="shared" si="1651"/>
        <v>97.720380112880406</v>
      </c>
      <c r="KO295" s="96">
        <f t="shared" si="1652"/>
        <v>98.841833745198628</v>
      </c>
      <c r="KP295" s="96">
        <f t="shared" si="1653"/>
        <v>101.7771653990454</v>
      </c>
      <c r="KQ295" s="96">
        <f t="shared" si="1654"/>
        <v>104.1204758269588</v>
      </c>
      <c r="KR295" s="96">
        <f t="shared" si="1655"/>
        <v>104.87562948530368</v>
      </c>
      <c r="KS295" s="96">
        <f t="shared" si="1656"/>
        <v>105.90290382630874</v>
      </c>
      <c r="KT295" s="96">
        <f t="shared" si="1657"/>
        <v>106.95596571704849</v>
      </c>
      <c r="KU295" s="96">
        <f t="shared" si="1658"/>
        <v>107.37199885389286</v>
      </c>
      <c r="KV295" s="96">
        <f t="shared" si="1659"/>
        <v>107.74175490762691</v>
      </c>
      <c r="KW295" s="96">
        <f t="shared" si="1660"/>
        <v>108.10951411176195</v>
      </c>
      <c r="KX295" s="96">
        <f t="shared" si="1661"/>
        <v>108.05129245760899</v>
      </c>
      <c r="KY295" s="96">
        <f t="shared" si="1662"/>
        <v>107.91421145092997</v>
      </c>
      <c r="KZ295" s="96">
        <f t="shared" si="1663"/>
        <v>107.44736093764983</v>
      </c>
      <c r="LA295" s="96">
        <f t="shared" si="1664"/>
        <v>107.22396416080359</v>
      </c>
      <c r="LB295" s="96">
        <f t="shared" si="1665"/>
        <v>107.53382844775059</v>
      </c>
      <c r="LC295" s="96">
        <f t="shared" si="1666"/>
        <v>107.69545041940565</v>
      </c>
      <c r="LD295" s="96">
        <f t="shared" si="1667"/>
        <v>107.98672925485039</v>
      </c>
      <c r="LE295" s="96">
        <f t="shared" si="1668"/>
        <v>108.16794263742369</v>
      </c>
      <c r="LF295" s="96">
        <f t="shared" si="1669"/>
        <v>108.19886698316236</v>
      </c>
      <c r="LG295" s="96">
        <f t="shared" si="1670"/>
        <v>108.07611431549822</v>
      </c>
      <c r="LH295" s="96">
        <f t="shared" si="1671"/>
        <v>107.81518450809014</v>
      </c>
      <c r="LI295" s="96">
        <f t="shared" si="1672"/>
        <v>107.43808778107578</v>
      </c>
      <c r="LJ295" s="96">
        <f t="shared" si="1673"/>
        <v>106.96831751305987</v>
      </c>
      <c r="LK295" s="96">
        <f t="shared" si="1674"/>
        <v>106.429323639248</v>
      </c>
      <c r="LL295" s="96">
        <f t="shared" si="1675"/>
        <v>105.84436527338934</v>
      </c>
      <c r="LM295" s="96">
        <f t="shared" si="1676"/>
        <v>105.23672666328143</v>
      </c>
      <c r="LN295" s="96">
        <f t="shared" si="1677"/>
        <v>104.62976902696667</v>
      </c>
      <c r="LO295" s="96">
        <f t="shared" si="1678"/>
        <v>104.0465113181057</v>
      </c>
      <c r="LP295" s="96">
        <f t="shared" si="1679"/>
        <v>103.50860720902992</v>
      </c>
      <c r="LQ295" s="96">
        <f t="shared" si="1680"/>
        <v>103.23439964102062</v>
      </c>
      <c r="LR295" s="96">
        <f t="shared" si="1681"/>
        <v>103.00922600780019</v>
      </c>
      <c r="LS295" s="96">
        <f t="shared" si="1682"/>
        <v>104.26989025718127</v>
      </c>
      <c r="LT295" s="96">
        <f t="shared" si="1683"/>
        <v>105.31590467475949</v>
      </c>
      <c r="LU295" s="96">
        <f t="shared" si="1684"/>
        <v>105.63876829461417</v>
      </c>
      <c r="LV295" s="96">
        <f t="shared" si="1685"/>
        <v>106.40191378352111</v>
      </c>
      <c r="LW295" s="96">
        <f t="shared" si="1686"/>
        <v>106.67751664795273</v>
      </c>
      <c r="LX295" s="96">
        <f t="shared" si="1687"/>
        <v>106.67729484696481</v>
      </c>
      <c r="LY295" s="96">
        <f t="shared" si="1688"/>
        <v>106.45513271262064</v>
      </c>
      <c r="LZ295" s="96">
        <f t="shared" si="1689"/>
        <v>106.08301130311047</v>
      </c>
      <c r="MA295" s="96">
        <f t="shared" si="1690"/>
        <v>105.6052316092085</v>
      </c>
      <c r="MB295" s="96">
        <f t="shared" si="1691"/>
        <v>105.10531088071241</v>
      </c>
      <c r="MC295" s="96">
        <f t="shared" si="1692"/>
        <v>104.64861060214223</v>
      </c>
      <c r="MD295" s="96">
        <f t="shared" si="1693"/>
        <v>104.23757886194173</v>
      </c>
      <c r="ME295" s="96">
        <f t="shared" si="1694"/>
        <v>103.88189704941541</v>
      </c>
      <c r="MF295" s="96">
        <f t="shared" si="1695"/>
        <v>103.56132968699107</v>
      </c>
      <c r="MG295" s="96">
        <f t="shared" si="1696"/>
        <v>103.18938771256796</v>
      </c>
      <c r="MH295" s="96">
        <f t="shared" si="1697"/>
        <v>102.75130488680952</v>
      </c>
      <c r="MI295" s="96">
        <f t="shared" si="1698"/>
        <v>102.54793298987238</v>
      </c>
      <c r="MJ295" s="96">
        <f t="shared" si="1699"/>
        <v>102.3001750985464</v>
      </c>
      <c r="NF295" s="100"/>
      <c r="NH295" s="100"/>
    </row>
    <row r="296" spans="3:372" x14ac:dyDescent="0.2">
      <c r="C296" s="96">
        <v>21</v>
      </c>
      <c r="D296" s="117">
        <f t="shared" si="1538"/>
        <v>99.988209179872229</v>
      </c>
      <c r="E296" s="117">
        <f t="shared" si="1539"/>
        <v>102.91416159628548</v>
      </c>
      <c r="F296" s="117">
        <f t="shared" si="1540"/>
        <v>105.05007580706592</v>
      </c>
      <c r="G296" s="117">
        <f t="shared" si="1541"/>
        <v>109.71895558524713</v>
      </c>
      <c r="H296" s="117">
        <f t="shared" si="1542"/>
        <v>111.45884612702866</v>
      </c>
      <c r="I296" s="117">
        <f t="shared" si="1543"/>
        <v>112.43533914657658</v>
      </c>
      <c r="J296" s="117">
        <f t="shared" si="1544"/>
        <v>112.09417035351733</v>
      </c>
      <c r="K296" s="117">
        <f t="shared" si="1545"/>
        <v>111.34584545667931</v>
      </c>
      <c r="L296" s="117">
        <f t="shared" si="1546"/>
        <v>110.74321794412579</v>
      </c>
      <c r="M296" s="117">
        <f t="shared" si="1547"/>
        <v>110.54299088168827</v>
      </c>
      <c r="N296" s="117">
        <f t="shared" si="1548"/>
        <v>110.75937304049084</v>
      </c>
      <c r="O296" s="117">
        <f t="shared" si="1549"/>
        <v>111.31857002139566</v>
      </c>
      <c r="P296" s="117">
        <f t="shared" si="1550"/>
        <v>112.00092061737428</v>
      </c>
      <c r="Q296" s="117">
        <f t="shared" si="1551"/>
        <v>112.62711819752931</v>
      </c>
      <c r="R296" s="117">
        <f t="shared" si="1552"/>
        <v>113.12684246553303</v>
      </c>
      <c r="S296" s="117">
        <f t="shared" si="1553"/>
        <v>113.49533669961014</v>
      </c>
      <c r="T296" s="117">
        <f t="shared" si="1554"/>
        <v>113.6736309283244</v>
      </c>
      <c r="U296" s="117">
        <f t="shared" si="1555"/>
        <v>113.85336899531188</v>
      </c>
      <c r="V296" s="117">
        <f t="shared" si="1556"/>
        <v>114.06595595473576</v>
      </c>
      <c r="W296" s="117">
        <f t="shared" si="1557"/>
        <v>114.10613801953448</v>
      </c>
      <c r="X296" s="117">
        <f t="shared" si="1558"/>
        <v>114.10550184277736</v>
      </c>
      <c r="Y296" s="117">
        <f t="shared" si="1559"/>
        <v>114.11704096097426</v>
      </c>
      <c r="Z296" s="117">
        <f t="shared" si="1560"/>
        <v>114.0809407611674</v>
      </c>
      <c r="AA296" s="117">
        <f t="shared" si="1561"/>
        <v>114.02220620451735</v>
      </c>
      <c r="AB296" s="117">
        <f t="shared" si="1562"/>
        <v>113.94466609987072</v>
      </c>
      <c r="AC296" s="117">
        <f t="shared" si="1563"/>
        <v>113.85149956590388</v>
      </c>
      <c r="AD296" s="117">
        <f t="shared" si="1564"/>
        <v>113.74535582801199</v>
      </c>
      <c r="AE296" s="117">
        <f t="shared" si="1565"/>
        <v>113.62845052781896</v>
      </c>
      <c r="AF296" s="117">
        <f t="shared" si="1566"/>
        <v>113.50264313992739</v>
      </c>
      <c r="AG296" s="117">
        <f t="shared" si="1567"/>
        <v>113.36949933573028</v>
      </c>
      <c r="AH296" s="117">
        <f t="shared" si="1568"/>
        <v>113.23034139202375</v>
      </c>
      <c r="AI296" s="117">
        <f t="shared" si="1569"/>
        <v>113.08628910179951</v>
      </c>
      <c r="AJ296" s="117">
        <f t="shared" si="1570"/>
        <v>112.93829312211687</v>
      </c>
      <c r="AK296" s="117">
        <f t="shared" si="1571"/>
        <v>112.78716227904124</v>
      </c>
      <c r="AL296" s="117">
        <f t="shared" si="1572"/>
        <v>112.71142231659734</v>
      </c>
      <c r="AM296" s="117">
        <f t="shared" si="1573"/>
        <v>112.62347114417355</v>
      </c>
      <c r="AN296" s="117">
        <f t="shared" si="1574"/>
        <v>112.34252754529969</v>
      </c>
      <c r="AO296" s="117">
        <f t="shared" si="1575"/>
        <v>112.17157420291849</v>
      </c>
      <c r="AP296" s="117">
        <f t="shared" si="1576"/>
        <v>112.04192128290484</v>
      </c>
      <c r="AQ296" s="117">
        <f t="shared" si="1577"/>
        <v>111.76963509000215</v>
      </c>
      <c r="AR296" s="117">
        <f t="shared" si="1578"/>
        <v>111.50036622772947</v>
      </c>
      <c r="AS296" s="117">
        <f t="shared" si="1579"/>
        <v>111.20791390313062</v>
      </c>
      <c r="AT296" s="117">
        <f t="shared" si="1580"/>
        <v>110.89507082987788</v>
      </c>
      <c r="AU296" s="117">
        <f t="shared" si="1581"/>
        <v>110.56436750259186</v>
      </c>
      <c r="AV296" s="117">
        <f t="shared" si="1582"/>
        <v>110.21810926985358</v>
      </c>
      <c r="AW296" s="117">
        <f t="shared" si="1583"/>
        <v>109.85840742077536</v>
      </c>
      <c r="AX296" s="117">
        <f t="shared" si="1584"/>
        <v>109.48720530018814</v>
      </c>
      <c r="AY296" s="117">
        <f t="shared" si="1585"/>
        <v>109.10630024313973</v>
      </c>
      <c r="AZ296" s="117">
        <f t="shared" si="1586"/>
        <v>108.7173619477816</v>
      </c>
      <c r="BA296" s="117">
        <f t="shared" si="1587"/>
        <v>108.32194777466432</v>
      </c>
      <c r="BB296" s="117">
        <f t="shared" si="1588"/>
        <v>107.9215153610531</v>
      </c>
      <c r="BC296" s="117">
        <f t="shared" si="1589"/>
        <v>107.51743286458199</v>
      </c>
      <c r="BD296" s="117">
        <f t="shared" si="1590"/>
        <v>107.31506716020797</v>
      </c>
      <c r="BE296" s="117">
        <f t="shared" si="1591"/>
        <v>107.11172238373426</v>
      </c>
      <c r="EX296" s="94">
        <v>21</v>
      </c>
      <c r="EY296" s="94">
        <f t="shared" si="1592"/>
        <v>99.772194258676834</v>
      </c>
      <c r="EZ296" s="94">
        <f t="shared" si="1593"/>
        <v>100.5424834609961</v>
      </c>
      <c r="FA296" s="94">
        <f t="shared" si="1594"/>
        <v>100.65121979859649</v>
      </c>
      <c r="FB296" s="94">
        <f t="shared" si="1595"/>
        <v>101.92721506013835</v>
      </c>
      <c r="FC296" s="94">
        <f t="shared" si="1596"/>
        <v>103.33486082646436</v>
      </c>
      <c r="FD296" s="94">
        <f t="shared" si="1597"/>
        <v>105.64855345792276</v>
      </c>
      <c r="FE296" s="94">
        <f t="shared" si="1598"/>
        <v>106.51138915503631</v>
      </c>
      <c r="FF296" s="94">
        <f t="shared" si="1599"/>
        <v>108.16455606130452</v>
      </c>
      <c r="FG296" s="94">
        <f t="shared" si="1600"/>
        <v>108.83653908963274</v>
      </c>
      <c r="FH296" s="94">
        <f t="shared" si="1601"/>
        <v>109.53612794213969</v>
      </c>
      <c r="FI296" s="94">
        <f t="shared" si="1602"/>
        <v>110.57700652781531</v>
      </c>
      <c r="FJ296" s="94">
        <f t="shared" si="1603"/>
        <v>111.63339114334966</v>
      </c>
      <c r="FK296" s="94">
        <f t="shared" si="1604"/>
        <v>112.16689323283435</v>
      </c>
      <c r="FL296" s="94">
        <f t="shared" si="1605"/>
        <v>112.17095876292349</v>
      </c>
      <c r="FM296" s="94">
        <f t="shared" si="1606"/>
        <v>111.83130380608505</v>
      </c>
      <c r="FN296" s="94">
        <f t="shared" si="1607"/>
        <v>111.3252283066151</v>
      </c>
      <c r="FO296" s="94">
        <f t="shared" si="1608"/>
        <v>111.04417222547056</v>
      </c>
      <c r="FP296" s="94">
        <f t="shared" si="1609"/>
        <v>110.56650458677721</v>
      </c>
      <c r="FQ296" s="94">
        <f t="shared" si="1610"/>
        <v>109.78057941656523</v>
      </c>
      <c r="FR296" s="94">
        <f t="shared" si="1611"/>
        <v>109.60782725327729</v>
      </c>
      <c r="FS296" s="94">
        <f t="shared" si="1612"/>
        <v>109.58811113238831</v>
      </c>
      <c r="FT296" s="94">
        <f t="shared" si="1613"/>
        <v>109.49518031890004</v>
      </c>
      <c r="FU296" s="94">
        <f t="shared" si="1614"/>
        <v>109.5541262313053</v>
      </c>
      <c r="FV296" s="94">
        <f t="shared" si="1615"/>
        <v>109.66248741880368</v>
      </c>
      <c r="FW296" s="94">
        <f t="shared" si="1616"/>
        <v>109.795138374316</v>
      </c>
      <c r="FX296" s="94">
        <f t="shared" si="1617"/>
        <v>109.93257652933217</v>
      </c>
      <c r="FY296" s="94">
        <f t="shared" si="1618"/>
        <v>110.0614238601099</v>
      </c>
      <c r="FZ296" s="94">
        <f t="shared" si="1619"/>
        <v>110.1735218299993</v>
      </c>
      <c r="GA296" s="94">
        <f t="shared" si="1620"/>
        <v>110.26458698312308</v>
      </c>
      <c r="GB296" s="94">
        <f t="shared" si="1621"/>
        <v>110.33296193555641</v>
      </c>
      <c r="GC296" s="94">
        <f t="shared" si="1622"/>
        <v>110.37864779827802</v>
      </c>
      <c r="GD296" s="94">
        <f t="shared" si="1623"/>
        <v>110.40262377963271</v>
      </c>
      <c r="GE296" s="94">
        <f t="shared" si="1624"/>
        <v>110.40639637700546</v>
      </c>
      <c r="GF296" s="94">
        <f t="shared" si="1625"/>
        <v>110.39171301422751</v>
      </c>
      <c r="GG296" s="94">
        <f t="shared" si="1626"/>
        <v>110.3839011528929</v>
      </c>
      <c r="GH296" s="94">
        <f t="shared" si="1627"/>
        <v>110.49092483915531</v>
      </c>
      <c r="GI296" s="94">
        <f t="shared" si="1628"/>
        <v>110.62401955090408</v>
      </c>
      <c r="GJ296" s="94">
        <f t="shared" si="1629"/>
        <v>110.62532300663256</v>
      </c>
      <c r="GK296" s="94">
        <f t="shared" si="1630"/>
        <v>110.51400200247039</v>
      </c>
      <c r="GL296" s="94">
        <f t="shared" si="1631"/>
        <v>110.29498275853364</v>
      </c>
      <c r="GM296" s="94">
        <f t="shared" si="1632"/>
        <v>110.03032171788111</v>
      </c>
      <c r="GN296" s="94">
        <f t="shared" si="1633"/>
        <v>109.7342000613437</v>
      </c>
      <c r="GO296" s="94">
        <f t="shared" si="1634"/>
        <v>109.41185234303225</v>
      </c>
      <c r="GP296" s="94">
        <f t="shared" si="1635"/>
        <v>109.06570064894524</v>
      </c>
      <c r="GQ296" s="94">
        <f t="shared" si="1636"/>
        <v>108.70552146015049</v>
      </c>
      <c r="GR296" s="94">
        <f t="shared" si="1637"/>
        <v>108.32524010852482</v>
      </c>
      <c r="GS296" s="94">
        <f t="shared" si="1638"/>
        <v>107.92384418902911</v>
      </c>
      <c r="GT296" s="94">
        <f t="shared" si="1639"/>
        <v>107.50736708396855</v>
      </c>
      <c r="GU296" s="94">
        <f t="shared" si="1640"/>
        <v>107.06999074089318</v>
      </c>
      <c r="GV296" s="94">
        <f t="shared" si="1641"/>
        <v>106.60614889827744</v>
      </c>
      <c r="GW296" s="94">
        <f t="shared" si="1642"/>
        <v>106.13054900517776</v>
      </c>
      <c r="GX296" s="94">
        <f t="shared" si="1643"/>
        <v>105.63015081755972</v>
      </c>
      <c r="GY296" s="94">
        <f t="shared" si="1644"/>
        <v>105.37809807104645</v>
      </c>
      <c r="GZ296" s="94">
        <f t="shared" si="1645"/>
        <v>105.12043816139202</v>
      </c>
      <c r="HV296" s="114"/>
      <c r="HX296" s="114"/>
      <c r="KH296" s="96">
        <v>21</v>
      </c>
      <c r="KI296" s="96">
        <f t="shared" si="1646"/>
        <v>99.940581575872116</v>
      </c>
      <c r="KJ296" s="96">
        <f t="shared" si="1647"/>
        <v>99.761125384136648</v>
      </c>
      <c r="KK296" s="96">
        <f t="shared" si="1648"/>
        <v>97.842395147384167</v>
      </c>
      <c r="KL296" s="96">
        <f t="shared" si="1649"/>
        <v>98.076001382248208</v>
      </c>
      <c r="KM296" s="96">
        <f t="shared" si="1650"/>
        <v>98.547035754031498</v>
      </c>
      <c r="KN296" s="96">
        <f t="shared" si="1651"/>
        <v>98.651370568741356</v>
      </c>
      <c r="KO296" s="96">
        <f t="shared" si="1652"/>
        <v>99.727051772495656</v>
      </c>
      <c r="KP296" s="96">
        <f t="shared" si="1653"/>
        <v>103.24902129647685</v>
      </c>
      <c r="KQ296" s="96">
        <f t="shared" si="1654"/>
        <v>105.22468339188212</v>
      </c>
      <c r="KR296" s="96">
        <f t="shared" si="1655"/>
        <v>106.12384934821682</v>
      </c>
      <c r="KS296" s="96">
        <f t="shared" si="1656"/>
        <v>106.99146583686715</v>
      </c>
      <c r="KT296" s="96">
        <f t="shared" si="1657"/>
        <v>107.91106064706953</v>
      </c>
      <c r="KU296" s="96">
        <f t="shared" si="1658"/>
        <v>108.18833118685173</v>
      </c>
      <c r="KV296" s="96">
        <f t="shared" si="1659"/>
        <v>108.37658357472712</v>
      </c>
      <c r="KW296" s="96">
        <f t="shared" si="1660"/>
        <v>108.53743033649229</v>
      </c>
      <c r="KX296" s="96">
        <f t="shared" si="1661"/>
        <v>108.29518609213866</v>
      </c>
      <c r="KY296" s="96">
        <f t="shared" si="1662"/>
        <v>108.06919839549489</v>
      </c>
      <c r="KZ296" s="96">
        <f t="shared" si="1663"/>
        <v>107.49142536349679</v>
      </c>
      <c r="LA296" s="96">
        <f t="shared" si="1664"/>
        <v>107.06762586590551</v>
      </c>
      <c r="LB296" s="96">
        <f t="shared" si="1665"/>
        <v>107.29416521836606</v>
      </c>
      <c r="LC296" s="96">
        <f t="shared" si="1666"/>
        <v>107.41317422384255</v>
      </c>
      <c r="LD296" s="96">
        <f t="shared" si="1667"/>
        <v>107.61427133451032</v>
      </c>
      <c r="LE296" s="96">
        <f t="shared" si="1668"/>
        <v>107.73210359309375</v>
      </c>
      <c r="LF296" s="96">
        <f t="shared" si="1669"/>
        <v>107.71468627091375</v>
      </c>
      <c r="LG296" s="96">
        <f t="shared" si="1670"/>
        <v>107.56104394087617</v>
      </c>
      <c r="LH296" s="96">
        <f t="shared" si="1671"/>
        <v>107.28734028702779</v>
      </c>
      <c r="LI296" s="96">
        <f t="shared" si="1672"/>
        <v>106.91503950569304</v>
      </c>
      <c r="LJ296" s="96">
        <f t="shared" si="1673"/>
        <v>106.46624476740223</v>
      </c>
      <c r="LK296" s="96">
        <f t="shared" si="1674"/>
        <v>105.96240438261415</v>
      </c>
      <c r="LL296" s="96">
        <f t="shared" si="1675"/>
        <v>105.42434372186267</v>
      </c>
      <c r="LM296" s="96">
        <f t="shared" si="1676"/>
        <v>104.87265067982074</v>
      </c>
      <c r="LN296" s="96">
        <f t="shared" si="1677"/>
        <v>104.32790556827902</v>
      </c>
      <c r="LO296" s="96">
        <f t="shared" si="1678"/>
        <v>103.81045054278547</v>
      </c>
      <c r="LP296" s="96">
        <f t="shared" si="1679"/>
        <v>103.33955226095551</v>
      </c>
      <c r="LQ296" s="96">
        <f t="shared" si="1680"/>
        <v>103.09938411442045</v>
      </c>
      <c r="LR296" s="96">
        <f t="shared" si="1681"/>
        <v>103.0172145809853</v>
      </c>
      <c r="LS296" s="96">
        <f t="shared" si="1682"/>
        <v>104.54208236160085</v>
      </c>
      <c r="LT296" s="96">
        <f t="shared" si="1683"/>
        <v>105.64072010581577</v>
      </c>
      <c r="LU296" s="96">
        <f t="shared" si="1684"/>
        <v>105.89261720888896</v>
      </c>
      <c r="LV296" s="96">
        <f t="shared" si="1685"/>
        <v>106.54403726200648</v>
      </c>
      <c r="LW296" s="96">
        <f t="shared" si="1686"/>
        <v>106.66131118492896</v>
      </c>
      <c r="LX296" s="96">
        <f t="shared" si="1687"/>
        <v>106.52034065504708</v>
      </c>
      <c r="LY296" s="96">
        <f t="shared" si="1688"/>
        <v>106.21780726297091</v>
      </c>
      <c r="LZ296" s="96">
        <f t="shared" si="1689"/>
        <v>105.85252020709422</v>
      </c>
      <c r="MA296" s="96">
        <f t="shared" si="1690"/>
        <v>105.46905350398947</v>
      </c>
      <c r="MB296" s="96">
        <f t="shared" si="1691"/>
        <v>105.11481694767045</v>
      </c>
      <c r="MC296" s="96">
        <f t="shared" si="1692"/>
        <v>104.80937449157268</v>
      </c>
      <c r="MD296" s="96">
        <f t="shared" si="1693"/>
        <v>104.50249818477657</v>
      </c>
      <c r="ME296" s="96">
        <f t="shared" si="1694"/>
        <v>104.16688357819855</v>
      </c>
      <c r="MF296" s="96">
        <f t="shared" si="1695"/>
        <v>103.77300547915149</v>
      </c>
      <c r="MG296" s="96">
        <f t="shared" si="1696"/>
        <v>103.25746224655568</v>
      </c>
      <c r="MH296" s="96">
        <f t="shared" si="1697"/>
        <v>102.64157756242609</v>
      </c>
      <c r="MI296" s="96">
        <f t="shared" si="1698"/>
        <v>102.33722981595048</v>
      </c>
      <c r="MJ296" s="96">
        <f t="shared" si="1699"/>
        <v>101.9844073182979</v>
      </c>
      <c r="NF296" s="100"/>
      <c r="NH296" s="100"/>
    </row>
    <row r="297" spans="3:372" x14ac:dyDescent="0.2">
      <c r="C297" s="96">
        <v>22</v>
      </c>
      <c r="D297" s="117">
        <f t="shared" si="1538"/>
        <v>103.13133816597708</v>
      </c>
      <c r="E297" s="117">
        <f t="shared" si="1539"/>
        <v>105.21901061749986</v>
      </c>
      <c r="F297" s="117">
        <f t="shared" si="1540"/>
        <v>106.94591311796341</v>
      </c>
      <c r="G297" s="117">
        <f t="shared" si="1541"/>
        <v>109.829355705807</v>
      </c>
      <c r="H297" s="117">
        <f t="shared" si="1542"/>
        <v>111.46934788091778</v>
      </c>
      <c r="I297" s="117">
        <f t="shared" si="1543"/>
        <v>112.82654941233702</v>
      </c>
      <c r="J297" s="117">
        <f t="shared" si="1544"/>
        <v>112.68742453624218</v>
      </c>
      <c r="K297" s="117">
        <f t="shared" si="1545"/>
        <v>112.0352099212507</v>
      </c>
      <c r="L297" s="117">
        <f t="shared" si="1546"/>
        <v>111.46314897821219</v>
      </c>
      <c r="M297" s="117">
        <f t="shared" si="1547"/>
        <v>111.24295238503343</v>
      </c>
      <c r="N297" s="117">
        <f t="shared" si="1548"/>
        <v>111.40666563248905</v>
      </c>
      <c r="O297" s="117">
        <f t="shared" si="1549"/>
        <v>111.8970197228402</v>
      </c>
      <c r="P297" s="117">
        <f t="shared" si="1550"/>
        <v>112.51589572053074</v>
      </c>
      <c r="Q297" s="117">
        <f t="shared" si="1551"/>
        <v>113.0930906512594</v>
      </c>
      <c r="R297" s="117">
        <f t="shared" si="1552"/>
        <v>113.55557556645367</v>
      </c>
      <c r="S297" s="117">
        <f t="shared" si="1553"/>
        <v>113.89413226880183</v>
      </c>
      <c r="T297" s="117">
        <f t="shared" si="1554"/>
        <v>114.05812182516487</v>
      </c>
      <c r="U297" s="117">
        <f t="shared" si="1555"/>
        <v>114.2193025370121</v>
      </c>
      <c r="V297" s="117">
        <f t="shared" si="1556"/>
        <v>114.39215795983648</v>
      </c>
      <c r="W297" s="117">
        <f t="shared" si="1557"/>
        <v>114.41479186466694</v>
      </c>
      <c r="X297" s="117">
        <f t="shared" si="1558"/>
        <v>114.4049389323728</v>
      </c>
      <c r="Y297" s="117">
        <f t="shared" si="1559"/>
        <v>114.3961549529329</v>
      </c>
      <c r="Z297" s="117">
        <f t="shared" si="1560"/>
        <v>114.3440432899738</v>
      </c>
      <c r="AA297" s="117">
        <f t="shared" si="1561"/>
        <v>114.26983745066245</v>
      </c>
      <c r="AB297" s="117">
        <f t="shared" si="1562"/>
        <v>114.17733772505589</v>
      </c>
      <c r="AC297" s="117">
        <f t="shared" si="1563"/>
        <v>114.06970152132635</v>
      </c>
      <c r="AD297" s="117">
        <f t="shared" si="1564"/>
        <v>113.94956020790714</v>
      </c>
      <c r="AE297" s="117">
        <f t="shared" si="1565"/>
        <v>113.81911371960132</v>
      </c>
      <c r="AF297" s="117">
        <f t="shared" si="1566"/>
        <v>113.68020700456029</v>
      </c>
      <c r="AG297" s="117">
        <f t="shared" si="1567"/>
        <v>113.53439185000165</v>
      </c>
      <c r="AH297" s="117">
        <f t="shared" si="1568"/>
        <v>113.382977006301</v>
      </c>
      <c r="AI297" s="117">
        <f t="shared" si="1569"/>
        <v>113.22706896088528</v>
      </c>
      <c r="AJ297" s="117">
        <f t="shared" si="1570"/>
        <v>113.06760523347911</v>
      </c>
      <c r="AK297" s="117">
        <f t="shared" si="1571"/>
        <v>112.90538167477544</v>
      </c>
      <c r="AL297" s="117">
        <f t="shared" si="1572"/>
        <v>112.82409856866984</v>
      </c>
      <c r="AM297" s="117">
        <f t="shared" si="1573"/>
        <v>112.71078560893787</v>
      </c>
      <c r="AN297" s="117">
        <f t="shared" si="1574"/>
        <v>112.33876116172415</v>
      </c>
      <c r="AO297" s="117">
        <f t="shared" si="1575"/>
        <v>112.1123673947107</v>
      </c>
      <c r="AP297" s="117">
        <f t="shared" si="1576"/>
        <v>111.96262742203427</v>
      </c>
      <c r="AQ297" s="117">
        <f t="shared" si="1577"/>
        <v>111.64641596594342</v>
      </c>
      <c r="AR297" s="117">
        <f t="shared" si="1578"/>
        <v>111.34288119507077</v>
      </c>
      <c r="AS297" s="117">
        <f t="shared" si="1579"/>
        <v>111.01831915027654</v>
      </c>
      <c r="AT297" s="117">
        <f t="shared" si="1580"/>
        <v>110.67590473216653</v>
      </c>
      <c r="AU297" s="117">
        <f t="shared" si="1581"/>
        <v>110.31854594919226</v>
      </c>
      <c r="AV297" s="117">
        <f t="shared" si="1582"/>
        <v>109.94891711453049</v>
      </c>
      <c r="AW297" s="117">
        <f t="shared" si="1583"/>
        <v>109.56948504795666</v>
      </c>
      <c r="AX297" s="117">
        <f t="shared" si="1584"/>
        <v>109.18252934212144</v>
      </c>
      <c r="AY297" s="117">
        <f t="shared" si="1585"/>
        <v>108.79015758394091</v>
      </c>
      <c r="AZ297" s="117">
        <f t="shared" si="1586"/>
        <v>108.3943163128445</v>
      </c>
      <c r="BA297" s="117">
        <f t="shared" si="1587"/>
        <v>107.99679843343688</v>
      </c>
      <c r="BB297" s="117">
        <f t="shared" si="1588"/>
        <v>107.59924776722028</v>
      </c>
      <c r="BC297" s="117">
        <f t="shared" si="1589"/>
        <v>107.20316141376134</v>
      </c>
      <c r="BD297" s="117">
        <f t="shared" si="1590"/>
        <v>107.00477307785738</v>
      </c>
      <c r="BE297" s="117">
        <f t="shared" si="1591"/>
        <v>106.80714168348486</v>
      </c>
      <c r="EX297" s="94">
        <v>22</v>
      </c>
      <c r="EY297" s="94">
        <f t="shared" si="1592"/>
        <v>101.34502488592669</v>
      </c>
      <c r="EZ297" s="94">
        <f t="shared" si="1593"/>
        <v>102.11884584645743</v>
      </c>
      <c r="FA297" s="94">
        <f t="shared" si="1594"/>
        <v>102.01358022987753</v>
      </c>
      <c r="FB297" s="94">
        <f t="shared" si="1595"/>
        <v>102.91118169363321</v>
      </c>
      <c r="FC297" s="94">
        <f t="shared" si="1596"/>
        <v>103.98094346811642</v>
      </c>
      <c r="FD297" s="94">
        <f t="shared" si="1597"/>
        <v>106.54015046210444</v>
      </c>
      <c r="FE297" s="94">
        <f t="shared" si="1598"/>
        <v>107.29380151426312</v>
      </c>
      <c r="FF297" s="94">
        <f t="shared" si="1599"/>
        <v>109.00217729650974</v>
      </c>
      <c r="FG297" s="94">
        <f t="shared" si="1600"/>
        <v>109.72334429120477</v>
      </c>
      <c r="FH297" s="94">
        <f t="shared" si="1601"/>
        <v>110.36629447370331</v>
      </c>
      <c r="FI297" s="94">
        <f t="shared" si="1602"/>
        <v>111.28350090389908</v>
      </c>
      <c r="FJ297" s="94">
        <f t="shared" si="1603"/>
        <v>112.220264643215</v>
      </c>
      <c r="FK297" s="94">
        <f t="shared" si="1604"/>
        <v>112.67409824360091</v>
      </c>
      <c r="FL297" s="94">
        <f t="shared" si="1605"/>
        <v>112.61644963913989</v>
      </c>
      <c r="FM297" s="94">
        <f t="shared" si="1606"/>
        <v>112.22094496509996</v>
      </c>
      <c r="FN297" s="94">
        <f t="shared" si="1607"/>
        <v>111.66244206756616</v>
      </c>
      <c r="FO297" s="94">
        <f t="shared" si="1608"/>
        <v>111.35495691310201</v>
      </c>
      <c r="FP297" s="94">
        <f t="shared" si="1609"/>
        <v>110.84125193127993</v>
      </c>
      <c r="FQ297" s="94">
        <f t="shared" si="1610"/>
        <v>109.97950552763226</v>
      </c>
      <c r="FR297" s="94">
        <f t="shared" si="1611"/>
        <v>109.77366654097864</v>
      </c>
      <c r="FS297" s="94">
        <f t="shared" si="1612"/>
        <v>109.73519294785456</v>
      </c>
      <c r="FT297" s="94">
        <f t="shared" si="1613"/>
        <v>109.60144613880054</v>
      </c>
      <c r="FU297" s="94">
        <f t="shared" si="1614"/>
        <v>109.62549652072096</v>
      </c>
      <c r="FV297" s="94">
        <f t="shared" si="1615"/>
        <v>109.69847113372239</v>
      </c>
      <c r="FW297" s="94">
        <f t="shared" si="1616"/>
        <v>109.79645049337255</v>
      </c>
      <c r="FX297" s="94">
        <f t="shared" si="1617"/>
        <v>109.90035067931501</v>
      </c>
      <c r="FY297" s="94">
        <f t="shared" si="1618"/>
        <v>109.99736506386785</v>
      </c>
      <c r="FZ297" s="94">
        <f t="shared" si="1619"/>
        <v>110.07975074344611</v>
      </c>
      <c r="GA297" s="94">
        <f t="shared" si="1620"/>
        <v>110.14348661793744</v>
      </c>
      <c r="GB297" s="94">
        <f t="shared" si="1621"/>
        <v>110.18645979090238</v>
      </c>
      <c r="GC297" s="94">
        <f t="shared" si="1622"/>
        <v>110.20898358294225</v>
      </c>
      <c r="GD297" s="94">
        <f t="shared" si="1623"/>
        <v>110.21204172924672</v>
      </c>
      <c r="GE297" s="94">
        <f t="shared" si="1624"/>
        <v>110.1971039369525</v>
      </c>
      <c r="GF297" s="94">
        <f t="shared" si="1625"/>
        <v>110.16585344487416</v>
      </c>
      <c r="GG297" s="94">
        <f t="shared" si="1626"/>
        <v>110.14977893961944</v>
      </c>
      <c r="GH297" s="94">
        <f t="shared" si="1627"/>
        <v>110.23460778519556</v>
      </c>
      <c r="GI297" s="94">
        <f t="shared" si="1628"/>
        <v>110.37815217358448</v>
      </c>
      <c r="GJ297" s="94">
        <f t="shared" si="1629"/>
        <v>110.41851116231695</v>
      </c>
      <c r="GK297" s="94">
        <f t="shared" si="1630"/>
        <v>110.34758336570478</v>
      </c>
      <c r="GL297" s="94">
        <f t="shared" si="1631"/>
        <v>110.20660989299517</v>
      </c>
      <c r="GM297" s="94">
        <f t="shared" si="1632"/>
        <v>110.02490107545114</v>
      </c>
      <c r="GN297" s="94">
        <f t="shared" si="1633"/>
        <v>109.81246619531662</v>
      </c>
      <c r="GO297" s="94">
        <f t="shared" si="1634"/>
        <v>109.56704669682733</v>
      </c>
      <c r="GP297" s="94">
        <f t="shared" si="1635"/>
        <v>109.28444067993431</v>
      </c>
      <c r="GQ297" s="94">
        <f t="shared" si="1636"/>
        <v>108.96925314027615</v>
      </c>
      <c r="GR297" s="94">
        <f t="shared" si="1637"/>
        <v>108.61427621138766</v>
      </c>
      <c r="GS297" s="94">
        <f t="shared" si="1638"/>
        <v>108.21579542019586</v>
      </c>
      <c r="GT297" s="94">
        <f t="shared" si="1639"/>
        <v>107.77954763640835</v>
      </c>
      <c r="GU297" s="94">
        <f t="shared" si="1640"/>
        <v>107.30095140345186</v>
      </c>
      <c r="GV297" s="94">
        <f t="shared" si="1641"/>
        <v>106.77666346293051</v>
      </c>
      <c r="GW297" s="94">
        <f t="shared" si="1642"/>
        <v>106.22403970339072</v>
      </c>
      <c r="GX297" s="94">
        <f t="shared" si="1643"/>
        <v>105.63373444528743</v>
      </c>
      <c r="GY297" s="94">
        <f t="shared" si="1644"/>
        <v>105.33576858120128</v>
      </c>
      <c r="GZ297" s="94">
        <f t="shared" si="1645"/>
        <v>105.02840446493219</v>
      </c>
      <c r="HV297" s="114"/>
      <c r="HX297" s="114"/>
      <c r="KH297" s="96">
        <v>22</v>
      </c>
      <c r="KI297" s="96">
        <f t="shared" si="1646"/>
        <v>98.859309196913145</v>
      </c>
      <c r="KJ297" s="96">
        <f t="shared" si="1647"/>
        <v>99.497954118963662</v>
      </c>
      <c r="KK297" s="96">
        <f t="shared" si="1648"/>
        <v>98.936995578920545</v>
      </c>
      <c r="KL297" s="96">
        <f t="shared" si="1649"/>
        <v>100.25069474842405</v>
      </c>
      <c r="KM297" s="96">
        <f t="shared" si="1650"/>
        <v>101.39979729801971</v>
      </c>
      <c r="KN297" s="96">
        <f t="shared" si="1651"/>
        <v>101.7063572865092</v>
      </c>
      <c r="KO297" s="96">
        <f t="shared" si="1652"/>
        <v>102.64492282982954</v>
      </c>
      <c r="KP297" s="96">
        <f t="shared" si="1653"/>
        <v>105.06443655027131</v>
      </c>
      <c r="KQ297" s="96">
        <f t="shared" si="1654"/>
        <v>106.52653295802455</v>
      </c>
      <c r="KR297" s="96">
        <f t="shared" si="1655"/>
        <v>107.27728576087698</v>
      </c>
      <c r="KS297" s="96">
        <f t="shared" si="1656"/>
        <v>107.87921354017598</v>
      </c>
      <c r="KT297" s="96">
        <f t="shared" si="1657"/>
        <v>108.52384625743593</v>
      </c>
      <c r="KU297" s="96">
        <f t="shared" si="1658"/>
        <v>108.57148097566321</v>
      </c>
      <c r="KV297" s="96">
        <f t="shared" si="1659"/>
        <v>108.52771423389174</v>
      </c>
      <c r="KW297" s="96">
        <f t="shared" si="1660"/>
        <v>108.44570655302672</v>
      </c>
      <c r="KX297" s="96">
        <f t="shared" si="1661"/>
        <v>107.98281581581819</v>
      </c>
      <c r="KY297" s="96">
        <f t="shared" si="1662"/>
        <v>107.64604972276857</v>
      </c>
      <c r="KZ297" s="96">
        <f t="shared" si="1663"/>
        <v>106.93534881295074</v>
      </c>
      <c r="LA297" s="96">
        <f t="shared" si="1664"/>
        <v>106.38837476906717</v>
      </c>
      <c r="LB297" s="96">
        <f t="shared" si="1665"/>
        <v>106.62632209172463</v>
      </c>
      <c r="LC297" s="96">
        <f t="shared" si="1666"/>
        <v>106.77089780459622</v>
      </c>
      <c r="LD297" s="96">
        <f t="shared" si="1667"/>
        <v>107.0177251589221</v>
      </c>
      <c r="LE297" s="96">
        <f t="shared" si="1668"/>
        <v>107.21305565451917</v>
      </c>
      <c r="LF297" s="96">
        <f t="shared" si="1669"/>
        <v>107.29278064740129</v>
      </c>
      <c r="LG297" s="96">
        <f t="shared" si="1670"/>
        <v>107.25275890674315</v>
      </c>
      <c r="LH297" s="96">
        <f t="shared" si="1671"/>
        <v>107.09865213719372</v>
      </c>
      <c r="LI297" s="96">
        <f t="shared" si="1672"/>
        <v>106.84667480084531</v>
      </c>
      <c r="LJ297" s="96">
        <f t="shared" si="1673"/>
        <v>106.51412334157757</v>
      </c>
      <c r="LK297" s="96">
        <f t="shared" si="1674"/>
        <v>106.11844089538292</v>
      </c>
      <c r="LL297" s="96">
        <f t="shared" si="1675"/>
        <v>105.67610015421253</v>
      </c>
      <c r="LM297" s="96">
        <f t="shared" si="1676"/>
        <v>105.21079678497487</v>
      </c>
      <c r="LN297" s="96">
        <f t="shared" si="1677"/>
        <v>104.74155671994022</v>
      </c>
      <c r="LO297" s="96">
        <f t="shared" si="1678"/>
        <v>104.28775607246678</v>
      </c>
      <c r="LP297" s="96">
        <f t="shared" si="1679"/>
        <v>103.86817188761249</v>
      </c>
      <c r="LQ297" s="96">
        <f t="shared" si="1680"/>
        <v>103.65369564593834</v>
      </c>
      <c r="LR297" s="96">
        <f t="shared" si="1681"/>
        <v>103.57646647521774</v>
      </c>
      <c r="LS297" s="96">
        <f t="shared" si="1682"/>
        <v>104.79161148206795</v>
      </c>
      <c r="LT297" s="96">
        <f t="shared" si="1683"/>
        <v>105.65775998302091</v>
      </c>
      <c r="LU297" s="96">
        <f t="shared" si="1684"/>
        <v>105.83371845023279</v>
      </c>
      <c r="LV297" s="96">
        <f t="shared" si="1685"/>
        <v>106.33092127248923</v>
      </c>
      <c r="LW297" s="96">
        <f t="shared" si="1686"/>
        <v>106.42789225035349</v>
      </c>
      <c r="LX297" s="96">
        <f t="shared" si="1687"/>
        <v>106.35766216395675</v>
      </c>
      <c r="LY297" s="96">
        <f t="shared" si="1688"/>
        <v>106.1882207417264</v>
      </c>
      <c r="LZ297" s="96">
        <f t="shared" si="1689"/>
        <v>105.9676178145713</v>
      </c>
      <c r="MA297" s="96">
        <f t="shared" si="1690"/>
        <v>105.68348505841368</v>
      </c>
      <c r="MB297" s="96">
        <f t="shared" si="1691"/>
        <v>105.34219076401109</v>
      </c>
      <c r="MC297" s="96">
        <f t="shared" si="1692"/>
        <v>104.95763948154391</v>
      </c>
      <c r="MD297" s="96">
        <f t="shared" si="1693"/>
        <v>104.50563544838795</v>
      </c>
      <c r="ME297" s="96">
        <f t="shared" si="1694"/>
        <v>104.01076178950397</v>
      </c>
      <c r="MF297" s="96">
        <f t="shared" si="1695"/>
        <v>103.49873069396781</v>
      </c>
      <c r="MG297" s="96">
        <f t="shared" si="1696"/>
        <v>102.94812254880139</v>
      </c>
      <c r="MH297" s="96">
        <f t="shared" si="1697"/>
        <v>102.39654234930913</v>
      </c>
      <c r="MI297" s="96">
        <f t="shared" si="1698"/>
        <v>102.12695327693596</v>
      </c>
      <c r="MJ297" s="96">
        <f t="shared" si="1699"/>
        <v>101.84921457295297</v>
      </c>
      <c r="NF297" s="100"/>
      <c r="NH297" s="100"/>
    </row>
    <row r="298" spans="3:372" x14ac:dyDescent="0.2">
      <c r="C298" s="96">
        <v>23</v>
      </c>
      <c r="D298" s="117">
        <f t="shared" si="1538"/>
        <v>104.97616435966204</v>
      </c>
      <c r="E298" s="117">
        <f t="shared" si="1539"/>
        <v>106.59019555244279</v>
      </c>
      <c r="F298" s="117">
        <f t="shared" si="1540"/>
        <v>108.09862792144557</v>
      </c>
      <c r="G298" s="117">
        <f t="shared" si="1541"/>
        <v>110.09634723564606</v>
      </c>
      <c r="H298" s="117">
        <f t="shared" si="1542"/>
        <v>111.60255866804133</v>
      </c>
      <c r="I298" s="117">
        <f t="shared" si="1543"/>
        <v>113.18543780034585</v>
      </c>
      <c r="J298" s="117">
        <f t="shared" si="1544"/>
        <v>113.18260352327407</v>
      </c>
      <c r="K298" s="117">
        <f t="shared" si="1545"/>
        <v>112.5944259424853</v>
      </c>
      <c r="L298" s="117">
        <f t="shared" si="1546"/>
        <v>112.04237465721167</v>
      </c>
      <c r="M298" s="117">
        <f t="shared" si="1547"/>
        <v>111.8073460571831</v>
      </c>
      <c r="N298" s="117">
        <f t="shared" si="1548"/>
        <v>111.93252454933354</v>
      </c>
      <c r="O298" s="117">
        <f t="shared" si="1549"/>
        <v>112.36964025738511</v>
      </c>
      <c r="P298" s="117">
        <f t="shared" si="1550"/>
        <v>112.93487884831018</v>
      </c>
      <c r="Q298" s="117">
        <f t="shared" si="1551"/>
        <v>113.46647072020092</v>
      </c>
      <c r="R298" s="117">
        <f t="shared" si="1552"/>
        <v>113.89160774167367</v>
      </c>
      <c r="S298" s="117">
        <f t="shared" si="1553"/>
        <v>114.19880853514485</v>
      </c>
      <c r="T298" s="117">
        <f t="shared" si="1554"/>
        <v>114.34758659751009</v>
      </c>
      <c r="U298" s="117">
        <f t="shared" si="1555"/>
        <v>114.48882218496638</v>
      </c>
      <c r="V298" s="117">
        <f t="shared" si="1556"/>
        <v>114.61943337121104</v>
      </c>
      <c r="W298" s="117">
        <f t="shared" si="1557"/>
        <v>114.62372605155181</v>
      </c>
      <c r="X298" s="117">
        <f t="shared" si="1558"/>
        <v>114.60439958803727</v>
      </c>
      <c r="Y298" s="117">
        <f t="shared" si="1559"/>
        <v>114.57464164515321</v>
      </c>
      <c r="Z298" s="117">
        <f t="shared" si="1560"/>
        <v>114.5063481197773</v>
      </c>
      <c r="AA298" s="117">
        <f t="shared" si="1561"/>
        <v>114.41670812029788</v>
      </c>
      <c r="AB298" s="117">
        <f t="shared" si="1562"/>
        <v>114.30946913981256</v>
      </c>
      <c r="AC298" s="117">
        <f t="shared" si="1563"/>
        <v>114.18774477930825</v>
      </c>
      <c r="AD298" s="117">
        <f t="shared" si="1564"/>
        <v>114.05412876430466</v>
      </c>
      <c r="AE298" s="117">
        <f t="shared" si="1565"/>
        <v>113.91078776294735</v>
      </c>
      <c r="AF298" s="117">
        <f t="shared" si="1566"/>
        <v>113.75953668543798</v>
      </c>
      <c r="AG298" s="117">
        <f t="shared" si="1567"/>
        <v>113.60189976215091</v>
      </c>
      <c r="AH298" s="117">
        <f t="shared" si="1568"/>
        <v>113.43916017248401</v>
      </c>
      <c r="AI298" s="117">
        <f t="shared" si="1569"/>
        <v>113.2724004842315</v>
      </c>
      <c r="AJ298" s="117">
        <f t="shared" si="1570"/>
        <v>113.10253571751609</v>
      </c>
      <c r="AK298" s="117">
        <f t="shared" si="1571"/>
        <v>112.93034047892149</v>
      </c>
      <c r="AL298" s="117">
        <f t="shared" si="1572"/>
        <v>112.84407659853579</v>
      </c>
      <c r="AM298" s="117">
        <f t="shared" si="1573"/>
        <v>112.70856417834882</v>
      </c>
      <c r="AN298" s="117">
        <f t="shared" si="1574"/>
        <v>112.26129698280585</v>
      </c>
      <c r="AO298" s="117">
        <f t="shared" si="1575"/>
        <v>111.99102952161775</v>
      </c>
      <c r="AP298" s="117">
        <f t="shared" si="1576"/>
        <v>111.82727137418151</v>
      </c>
      <c r="AQ298" s="117">
        <f t="shared" si="1577"/>
        <v>111.47999904560352</v>
      </c>
      <c r="AR298" s="117">
        <f t="shared" si="1578"/>
        <v>111.15506233300975</v>
      </c>
      <c r="AS298" s="117">
        <f t="shared" si="1579"/>
        <v>110.81268634270032</v>
      </c>
      <c r="AT298" s="117">
        <f t="shared" si="1580"/>
        <v>110.4563951036212</v>
      </c>
      <c r="AU298" s="117">
        <f t="shared" si="1581"/>
        <v>110.08940729042827</v>
      </c>
      <c r="AV298" s="117">
        <f t="shared" si="1582"/>
        <v>109.71465848287389</v>
      </c>
      <c r="AW298" s="117">
        <f t="shared" si="1583"/>
        <v>109.33481618543969</v>
      </c>
      <c r="AX298" s="117">
        <f t="shared" si="1584"/>
        <v>108.95228929365285</v>
      </c>
      <c r="AY298" s="117">
        <f t="shared" si="1585"/>
        <v>108.56923361979139</v>
      </c>
      <c r="AZ298" s="117">
        <f t="shared" si="1586"/>
        <v>108.18922803614005</v>
      </c>
      <c r="BA298" s="117">
        <f t="shared" si="1587"/>
        <v>107.81196597178652</v>
      </c>
      <c r="BB298" s="117">
        <f t="shared" si="1588"/>
        <v>107.4388228279643</v>
      </c>
      <c r="BC298" s="117">
        <f t="shared" si="1589"/>
        <v>107.07093887487267</v>
      </c>
      <c r="BD298" s="117">
        <f t="shared" si="1590"/>
        <v>106.88760632809878</v>
      </c>
      <c r="BE298" s="117">
        <f t="shared" si="1591"/>
        <v>106.70438450405993</v>
      </c>
      <c r="EX298" s="94">
        <v>23</v>
      </c>
      <c r="EY298" s="94">
        <f t="shared" si="1592"/>
        <v>103.17313847451551</v>
      </c>
      <c r="EZ298" s="94">
        <f t="shared" si="1593"/>
        <v>103.84336790120223</v>
      </c>
      <c r="FA298" s="94">
        <f t="shared" si="1594"/>
        <v>103.66465630860839</v>
      </c>
      <c r="FB298" s="94">
        <f t="shared" si="1595"/>
        <v>104.56223136283847</v>
      </c>
      <c r="FC298" s="94">
        <f t="shared" si="1596"/>
        <v>105.4634489353881</v>
      </c>
      <c r="FD298" s="94">
        <f t="shared" si="1597"/>
        <v>107.54635744068727</v>
      </c>
      <c r="FE298" s="94">
        <f t="shared" si="1598"/>
        <v>108.18848382304027</v>
      </c>
      <c r="FF298" s="94">
        <f t="shared" si="1599"/>
        <v>109.75583247150507</v>
      </c>
      <c r="FG298" s="94">
        <f t="shared" si="1600"/>
        <v>110.45448699861035</v>
      </c>
      <c r="FH298" s="94">
        <f t="shared" si="1601"/>
        <v>111.02079445995807</v>
      </c>
      <c r="FI298" s="94">
        <f t="shared" si="1602"/>
        <v>111.81970715475632</v>
      </c>
      <c r="FJ298" s="94">
        <f t="shared" si="1603"/>
        <v>112.62793645322756</v>
      </c>
      <c r="FK298" s="94">
        <f t="shared" si="1604"/>
        <v>112.97894634659197</v>
      </c>
      <c r="FL298" s="94">
        <f t="shared" si="1605"/>
        <v>112.83712302957201</v>
      </c>
      <c r="FM298" s="94">
        <f t="shared" si="1606"/>
        <v>112.36704102876415</v>
      </c>
      <c r="FN298" s="94">
        <f t="shared" si="1607"/>
        <v>111.741815043429</v>
      </c>
      <c r="FO298" s="94">
        <f t="shared" si="1608"/>
        <v>111.40081015794033</v>
      </c>
      <c r="FP298" s="94">
        <f t="shared" si="1609"/>
        <v>110.84281211641058</v>
      </c>
      <c r="FQ298" s="94">
        <f t="shared" si="1610"/>
        <v>109.90146125838882</v>
      </c>
      <c r="FR298" s="94">
        <f t="shared" si="1611"/>
        <v>109.66716623783833</v>
      </c>
      <c r="FS298" s="94">
        <f t="shared" si="1612"/>
        <v>109.61515599304894</v>
      </c>
      <c r="FT298" s="94">
        <f t="shared" si="1613"/>
        <v>109.45049643930732</v>
      </c>
      <c r="FU298" s="94">
        <f t="shared" si="1614"/>
        <v>109.45308610869145</v>
      </c>
      <c r="FV298" s="94">
        <f t="shared" si="1615"/>
        <v>109.50662657503615</v>
      </c>
      <c r="FW298" s="94">
        <f t="shared" si="1616"/>
        <v>109.58702854253984</v>
      </c>
      <c r="FX298" s="94">
        <f t="shared" si="1617"/>
        <v>109.67542709075141</v>
      </c>
      <c r="FY298" s="94">
        <f t="shared" si="1618"/>
        <v>109.7591551450012</v>
      </c>
      <c r="FZ298" s="94">
        <f t="shared" si="1619"/>
        <v>109.83057893467569</v>
      </c>
      <c r="GA298" s="94">
        <f t="shared" si="1620"/>
        <v>109.88572590790008</v>
      </c>
      <c r="GB298" s="94">
        <f t="shared" si="1621"/>
        <v>109.92256220602353</v>
      </c>
      <c r="GC298" s="94">
        <f t="shared" si="1622"/>
        <v>109.94120934137902</v>
      </c>
      <c r="GD298" s="94">
        <f t="shared" si="1623"/>
        <v>109.94254474754594</v>
      </c>
      <c r="GE298" s="94">
        <f t="shared" si="1624"/>
        <v>109.92790430628411</v>
      </c>
      <c r="GF298" s="94">
        <f t="shared" si="1625"/>
        <v>109.89881987000547</v>
      </c>
      <c r="GG298" s="94">
        <f t="shared" si="1626"/>
        <v>109.88386940570845</v>
      </c>
      <c r="GH298" s="94">
        <f t="shared" si="1627"/>
        <v>109.99095661941473</v>
      </c>
      <c r="GI298" s="94">
        <f t="shared" si="1628"/>
        <v>110.27438498055454</v>
      </c>
      <c r="GJ298" s="94">
        <f t="shared" si="1629"/>
        <v>110.41024850380818</v>
      </c>
      <c r="GK298" s="94">
        <f t="shared" si="1630"/>
        <v>110.37654526519493</v>
      </c>
      <c r="GL298" s="94">
        <f t="shared" si="1631"/>
        <v>110.31460213591568</v>
      </c>
      <c r="GM298" s="94">
        <f t="shared" si="1632"/>
        <v>110.18347473158454</v>
      </c>
      <c r="GN298" s="94">
        <f t="shared" si="1633"/>
        <v>110.00413246527535</v>
      </c>
      <c r="GO298" s="94">
        <f t="shared" si="1634"/>
        <v>109.77199407862557</v>
      </c>
      <c r="GP298" s="94">
        <f t="shared" si="1635"/>
        <v>109.48251388644681</v>
      </c>
      <c r="GQ298" s="94">
        <f t="shared" si="1636"/>
        <v>109.14146271975444</v>
      </c>
      <c r="GR298" s="94">
        <f t="shared" si="1637"/>
        <v>108.74411676023053</v>
      </c>
      <c r="GS298" s="94">
        <f t="shared" si="1638"/>
        <v>108.28995386411691</v>
      </c>
      <c r="GT298" s="94">
        <f t="shared" si="1639"/>
        <v>107.78839927382846</v>
      </c>
      <c r="GU298" s="94">
        <f t="shared" si="1640"/>
        <v>107.24123304436839</v>
      </c>
      <c r="GV298" s="94">
        <f t="shared" si="1641"/>
        <v>106.64784382123767</v>
      </c>
      <c r="GW298" s="94">
        <f t="shared" si="1642"/>
        <v>106.03019529184103</v>
      </c>
      <c r="GX298" s="94">
        <f t="shared" si="1643"/>
        <v>105.38334627921135</v>
      </c>
      <c r="GY298" s="94">
        <f t="shared" si="1644"/>
        <v>105.05709054689916</v>
      </c>
      <c r="GZ298" s="94">
        <f t="shared" si="1645"/>
        <v>104.72328732834956</v>
      </c>
      <c r="HV298" s="114"/>
      <c r="HX298" s="114"/>
      <c r="KH298" s="96">
        <v>23</v>
      </c>
      <c r="KI298" s="96">
        <f t="shared" si="1646"/>
        <v>97.44014205375629</v>
      </c>
      <c r="KJ298" s="96">
        <f t="shared" si="1647"/>
        <v>98.937116686747132</v>
      </c>
      <c r="KK298" s="96">
        <f t="shared" si="1648"/>
        <v>99.230364165423168</v>
      </c>
      <c r="KL298" s="96">
        <f t="shared" si="1649"/>
        <v>101.80550872727233</v>
      </c>
      <c r="KM298" s="96">
        <f t="shared" si="1650"/>
        <v>103.44153860673546</v>
      </c>
      <c r="KN298" s="96">
        <f t="shared" si="1651"/>
        <v>103.83296792964499</v>
      </c>
      <c r="KO298" s="96">
        <f t="shared" si="1652"/>
        <v>104.56078717583395</v>
      </c>
      <c r="KP298" s="96">
        <f t="shared" si="1653"/>
        <v>106.32767185317839</v>
      </c>
      <c r="KQ298" s="96">
        <f t="shared" si="1654"/>
        <v>107.36012361165827</v>
      </c>
      <c r="KR298" s="96">
        <f t="shared" si="1655"/>
        <v>107.79249083686423</v>
      </c>
      <c r="KS298" s="96">
        <f t="shared" si="1656"/>
        <v>108.11563031234554</v>
      </c>
      <c r="KT298" s="96">
        <f t="shared" si="1657"/>
        <v>108.48531022798265</v>
      </c>
      <c r="KU298" s="96">
        <f t="shared" si="1658"/>
        <v>108.33522621571792</v>
      </c>
      <c r="KV298" s="96">
        <f t="shared" si="1659"/>
        <v>108.15146703849121</v>
      </c>
      <c r="KW298" s="96">
        <f t="shared" si="1660"/>
        <v>107.96275065978531</v>
      </c>
      <c r="KX298" s="96">
        <f t="shared" si="1661"/>
        <v>107.45182388853205</v>
      </c>
      <c r="KY298" s="96">
        <f t="shared" si="1662"/>
        <v>107.08589576195254</v>
      </c>
      <c r="KZ298" s="96">
        <f t="shared" si="1663"/>
        <v>106.389314632039</v>
      </c>
      <c r="LA298" s="96">
        <f t="shared" si="1664"/>
        <v>106.03712035599747</v>
      </c>
      <c r="LB298" s="96">
        <f t="shared" si="1665"/>
        <v>106.39194127980781</v>
      </c>
      <c r="LC298" s="96">
        <f t="shared" si="1666"/>
        <v>106.60390301643602</v>
      </c>
      <c r="LD298" s="96">
        <f t="shared" si="1667"/>
        <v>106.98843635059886</v>
      </c>
      <c r="LE298" s="96">
        <f t="shared" si="1668"/>
        <v>107.29706969787317</v>
      </c>
      <c r="LF298" s="96">
        <f t="shared" si="1669"/>
        <v>107.47433063272622</v>
      </c>
      <c r="LG298" s="96">
        <f t="shared" si="1670"/>
        <v>107.51176977092305</v>
      </c>
      <c r="LH298" s="96">
        <f t="shared" si="1671"/>
        <v>107.41422075026037</v>
      </c>
      <c r="LI298" s="96">
        <f t="shared" si="1672"/>
        <v>107.19839540478404</v>
      </c>
      <c r="LJ298" s="96">
        <f t="shared" si="1673"/>
        <v>106.88332933041525</v>
      </c>
      <c r="LK298" s="96">
        <f t="shared" si="1674"/>
        <v>106.48894057048354</v>
      </c>
      <c r="LL298" s="96">
        <f t="shared" si="1675"/>
        <v>106.03473431987182</v>
      </c>
      <c r="LM298" s="96">
        <f t="shared" si="1676"/>
        <v>105.54669308218668</v>
      </c>
      <c r="LN298" s="96">
        <f t="shared" si="1677"/>
        <v>105.04654605183634</v>
      </c>
      <c r="LO298" s="96">
        <f t="shared" si="1678"/>
        <v>104.55610606496813</v>
      </c>
      <c r="LP298" s="96">
        <f t="shared" si="1679"/>
        <v>104.09622003427303</v>
      </c>
      <c r="LQ298" s="96">
        <f t="shared" si="1680"/>
        <v>103.86115478808172</v>
      </c>
      <c r="LR298" s="96">
        <f t="shared" si="1681"/>
        <v>103.66673709782664</v>
      </c>
      <c r="LS298" s="96">
        <f t="shared" si="1682"/>
        <v>104.63558560477</v>
      </c>
      <c r="LT298" s="96">
        <f t="shared" si="1683"/>
        <v>105.446876755248</v>
      </c>
      <c r="LU298" s="96">
        <f t="shared" si="1684"/>
        <v>105.68709302068619</v>
      </c>
      <c r="LV298" s="96">
        <f t="shared" si="1685"/>
        <v>106.2726023946481</v>
      </c>
      <c r="LW298" s="96">
        <f t="shared" si="1686"/>
        <v>106.48835446958496</v>
      </c>
      <c r="LX298" s="96">
        <f t="shared" si="1687"/>
        <v>106.50064061595666</v>
      </c>
      <c r="LY298" s="96">
        <f t="shared" si="1688"/>
        <v>106.34483619769085</v>
      </c>
      <c r="LZ298" s="96">
        <f t="shared" si="1689"/>
        <v>106.06394516814149</v>
      </c>
      <c r="MA298" s="96">
        <f t="shared" si="1690"/>
        <v>105.67083299304265</v>
      </c>
      <c r="MB298" s="96">
        <f t="shared" si="1691"/>
        <v>105.21922490725126</v>
      </c>
      <c r="MC298" s="96">
        <f t="shared" si="1692"/>
        <v>104.77087849596849</v>
      </c>
      <c r="MD298" s="96">
        <f t="shared" si="1693"/>
        <v>104.33151852864096</v>
      </c>
      <c r="ME298" s="96">
        <f t="shared" si="1694"/>
        <v>103.91763679005139</v>
      </c>
      <c r="MF298" s="96">
        <f t="shared" si="1695"/>
        <v>103.52839400089188</v>
      </c>
      <c r="MG298" s="96">
        <f t="shared" si="1696"/>
        <v>103.09852215751489</v>
      </c>
      <c r="MH298" s="96">
        <f t="shared" si="1697"/>
        <v>102.62059239433377</v>
      </c>
      <c r="MI298" s="96">
        <f t="shared" si="1698"/>
        <v>102.39344266860115</v>
      </c>
      <c r="MJ298" s="96">
        <f t="shared" si="1699"/>
        <v>102.13322547755347</v>
      </c>
      <c r="NF298" s="100"/>
      <c r="NH298" s="100"/>
    </row>
    <row r="299" spans="3:372" x14ac:dyDescent="0.2">
      <c r="C299" s="96">
        <v>24</v>
      </c>
      <c r="D299" s="117">
        <f t="shared" ref="D299:D305" si="1700">(D253+E253+F253)/3</f>
        <v>106.46275821399804</v>
      </c>
      <c r="E299" s="117">
        <f t="shared" ref="E299:E305" si="1701">(D253+E253+F253+G253)/4</f>
        <v>107.73570345623459</v>
      </c>
      <c r="F299" s="117">
        <f t="shared" ref="F299:S299" si="1702">(D253+E253+F253+G253+H253)/5</f>
        <v>109.08808349910096</v>
      </c>
      <c r="G299" s="117">
        <f t="shared" si="1702"/>
        <v>110.57677235932445</v>
      </c>
      <c r="H299" s="117">
        <f t="shared" si="1702"/>
        <v>111.92824642648004</v>
      </c>
      <c r="I299" s="117">
        <f t="shared" si="1702"/>
        <v>113.6018161296216</v>
      </c>
      <c r="J299" s="117">
        <f t="shared" si="1702"/>
        <v>113.6957733045997</v>
      </c>
      <c r="K299" s="117">
        <f t="shared" si="1702"/>
        <v>113.15079123269713</v>
      </c>
      <c r="L299" s="117">
        <f t="shared" si="1702"/>
        <v>112.60828933126672</v>
      </c>
      <c r="M299" s="117">
        <f t="shared" si="1702"/>
        <v>112.35505889925597</v>
      </c>
      <c r="N299" s="117">
        <f t="shared" si="1702"/>
        <v>112.44205353087361</v>
      </c>
      <c r="O299" s="117">
        <f t="shared" si="1702"/>
        <v>112.82616840005551</v>
      </c>
      <c r="P299" s="117">
        <f t="shared" si="1702"/>
        <v>113.33493209783072</v>
      </c>
      <c r="Q299" s="117">
        <f t="shared" si="1702"/>
        <v>113.81519607361183</v>
      </c>
      <c r="R299" s="117">
        <f t="shared" si="1702"/>
        <v>114.19609236392657</v>
      </c>
      <c r="S299" s="117">
        <f t="shared" si="1702"/>
        <v>114.46505734581115</v>
      </c>
      <c r="T299" s="117">
        <f t="shared" si="1554"/>
        <v>114.59509683132789</v>
      </c>
      <c r="U299" s="117">
        <f t="shared" si="1555"/>
        <v>114.7115868608474</v>
      </c>
      <c r="V299" s="117">
        <f t="shared" si="1556"/>
        <v>114.79023518435568</v>
      </c>
      <c r="W299" s="117">
        <f t="shared" si="1557"/>
        <v>114.77228640482349</v>
      </c>
      <c r="X299" s="117">
        <f t="shared" ref="X299:AK299" si="1703">(V253+W253+X253+Y253+Z253)/5</f>
        <v>114.74164327434558</v>
      </c>
      <c r="Y299" s="117">
        <f t="shared" si="1703"/>
        <v>114.6867424764628</v>
      </c>
      <c r="Z299" s="117">
        <f t="shared" si="1703"/>
        <v>114.59942809273483</v>
      </c>
      <c r="AA299" s="117">
        <f t="shared" si="1703"/>
        <v>114.49188204434067</v>
      </c>
      <c r="AB299" s="117">
        <f t="shared" si="1703"/>
        <v>114.36776679166243</v>
      </c>
      <c r="AC299" s="117">
        <f t="shared" si="1703"/>
        <v>114.23012276210007</v>
      </c>
      <c r="AD299" s="117">
        <f t="shared" si="1703"/>
        <v>114.08147937753208</v>
      </c>
      <c r="AE299" s="117">
        <f t="shared" si="1703"/>
        <v>113.92394585661819</v>
      </c>
      <c r="AF299" s="117">
        <f t="shared" si="1703"/>
        <v>113.75928512620548</v>
      </c>
      <c r="AG299" s="117">
        <f t="shared" si="1703"/>
        <v>113.58897392172886</v>
      </c>
      <c r="AH299" s="117">
        <f t="shared" si="1703"/>
        <v>113.41425171030544</v>
      </c>
      <c r="AI299" s="117">
        <f t="shared" si="1703"/>
        <v>113.23616060725222</v>
      </c>
      <c r="AJ299" s="117">
        <f t="shared" si="1703"/>
        <v>113.055578042058</v>
      </c>
      <c r="AK299" s="117">
        <f t="shared" si="1703"/>
        <v>112.87324358122615</v>
      </c>
      <c r="AL299" s="117">
        <f t="shared" si="1572"/>
        <v>112.78191834800649</v>
      </c>
      <c r="AM299" s="117">
        <f t="shared" si="1573"/>
        <v>112.6249792322045</v>
      </c>
      <c r="AN299" s="117">
        <f t="shared" si="1574"/>
        <v>112.11263064265952</v>
      </c>
      <c r="AO299" s="117">
        <f t="shared" si="1575"/>
        <v>111.80775462774068</v>
      </c>
      <c r="AP299" s="117">
        <f t="shared" ref="AP299:BC299" si="1704">(AN253+AO253+AP253+AQ253+AR253)/5</f>
        <v>111.63622015069913</v>
      </c>
      <c r="AQ299" s="117">
        <f t="shared" si="1704"/>
        <v>111.27082820244928</v>
      </c>
      <c r="AR299" s="117">
        <f t="shared" si="1704"/>
        <v>110.93866947932531</v>
      </c>
      <c r="AS299" s="117">
        <f t="shared" si="1704"/>
        <v>110.59474635930067</v>
      </c>
      <c r="AT299" s="117">
        <f t="shared" si="1704"/>
        <v>110.24464792431436</v>
      </c>
      <c r="AU299" s="117">
        <f t="shared" si="1704"/>
        <v>109.88942458499169</v>
      </c>
      <c r="AV299" s="117">
        <f t="shared" si="1704"/>
        <v>109.53182549130925</v>
      </c>
      <c r="AW299" s="117">
        <f t="shared" si="1704"/>
        <v>109.17419920623399</v>
      </c>
      <c r="AX299" s="117">
        <f t="shared" si="1704"/>
        <v>108.81850569641931</v>
      </c>
      <c r="AY299" s="117">
        <f t="shared" si="1704"/>
        <v>108.46438901871242</v>
      </c>
      <c r="AZ299" s="117">
        <f t="shared" si="1704"/>
        <v>108.1168446413913</v>
      </c>
      <c r="BA299" s="117">
        <f t="shared" si="1704"/>
        <v>107.77491896818901</v>
      </c>
      <c r="BB299" s="117">
        <f t="shared" si="1704"/>
        <v>107.4392214850149</v>
      </c>
      <c r="BC299" s="117">
        <f t="shared" si="1704"/>
        <v>107.11009022972576</v>
      </c>
      <c r="BD299" s="117">
        <f t="shared" ref="BD299:BD305" si="1705">(BB253+BC253+BD253+BE253)/4</f>
        <v>106.94630270957248</v>
      </c>
      <c r="BE299" s="117">
        <f t="shared" ref="BE299:BE305" si="1706">(BC253+BD253+BE253)/3</f>
        <v>106.78298905965865</v>
      </c>
      <c r="EX299" s="94">
        <v>24</v>
      </c>
      <c r="EY299" s="94">
        <f t="shared" ref="EY299:EY305" si="1707">(EY253+EZ253+FA253)/3</f>
        <v>104.70898011334752</v>
      </c>
      <c r="EZ299" s="94">
        <f t="shared" ref="EZ299:EZ305" si="1708">(EY253+EZ253+FA253+FB253)/4</f>
        <v>105.3624860759089</v>
      </c>
      <c r="FA299" s="94">
        <f t="shared" ref="FA299:FN299" si="1709">(EY253+EZ253+FA253+FB253+FC253)/5</f>
        <v>105.23072062361317</v>
      </c>
      <c r="FB299" s="94">
        <f t="shared" si="1709"/>
        <v>106.30366619284241</v>
      </c>
      <c r="FC299" s="94">
        <f t="shared" si="1709"/>
        <v>107.06976878543944</v>
      </c>
      <c r="FD299" s="94">
        <f t="shared" si="1709"/>
        <v>108.66962053378438</v>
      </c>
      <c r="FE299" s="94">
        <f t="shared" si="1709"/>
        <v>109.16756116626368</v>
      </c>
      <c r="FF299" s="94">
        <f t="shared" si="1709"/>
        <v>110.49549481024842</v>
      </c>
      <c r="FG299" s="94">
        <f t="shared" si="1709"/>
        <v>111.10122878008012</v>
      </c>
      <c r="FH299" s="94">
        <f t="shared" si="1709"/>
        <v>111.55425752291872</v>
      </c>
      <c r="FI299" s="94">
        <f t="shared" si="1709"/>
        <v>112.21689226875871</v>
      </c>
      <c r="FJ299" s="94">
        <f t="shared" si="1709"/>
        <v>112.87494998706602</v>
      </c>
      <c r="FK299" s="94">
        <f t="shared" si="1709"/>
        <v>113.09626992277488</v>
      </c>
      <c r="FL299" s="94">
        <f t="shared" si="1709"/>
        <v>112.8469796639254</v>
      </c>
      <c r="FM299" s="94">
        <f t="shared" si="1709"/>
        <v>112.28708491053888</v>
      </c>
      <c r="FN299" s="94">
        <f t="shared" si="1709"/>
        <v>111.58446468805994</v>
      </c>
      <c r="FO299" s="94">
        <f t="shared" si="1608"/>
        <v>111.20483193069343</v>
      </c>
      <c r="FP299" s="94">
        <f t="shared" si="1609"/>
        <v>110.59746043175409</v>
      </c>
      <c r="FQ299" s="94">
        <f t="shared" si="1610"/>
        <v>109.57964672730955</v>
      </c>
      <c r="FR299" s="94">
        <f t="shared" si="1611"/>
        <v>109.32540811726471</v>
      </c>
      <c r="FS299" s="94">
        <f t="shared" ref="FS299:GF299" si="1710">(FQ253+FR253+FS253+FT253+FU253)/5</f>
        <v>109.2676836403768</v>
      </c>
      <c r="FT299" s="94">
        <f t="shared" si="1710"/>
        <v>109.08744389385257</v>
      </c>
      <c r="FU299" s="94">
        <f t="shared" si="1710"/>
        <v>109.08747598243902</v>
      </c>
      <c r="FV299" s="94">
        <f t="shared" si="1710"/>
        <v>109.14345971254556</v>
      </c>
      <c r="FW299" s="94">
        <f t="shared" si="1710"/>
        <v>109.23043494660109</v>
      </c>
      <c r="FX299" s="94">
        <f t="shared" si="1710"/>
        <v>109.3288746213354</v>
      </c>
      <c r="FY299" s="94">
        <f t="shared" si="1710"/>
        <v>109.42560536407919</v>
      </c>
      <c r="FZ299" s="94">
        <f t="shared" si="1710"/>
        <v>109.51257320980847</v>
      </c>
      <c r="GA299" s="94">
        <f t="shared" si="1710"/>
        <v>109.58820046134687</v>
      </c>
      <c r="GB299" s="94">
        <f t="shared" si="1710"/>
        <v>109.64704059320516</v>
      </c>
      <c r="GC299" s="94">
        <f t="shared" si="1710"/>
        <v>109.68885967829263</v>
      </c>
      <c r="GD299" s="94">
        <f t="shared" si="1710"/>
        <v>109.71420253637068</v>
      </c>
      <c r="GE299" s="94">
        <f t="shared" si="1710"/>
        <v>109.72409477972482</v>
      </c>
      <c r="GF299" s="94">
        <f t="shared" si="1710"/>
        <v>109.71700867147513</v>
      </c>
      <c r="GG299" s="94">
        <f t="shared" si="1626"/>
        <v>109.71312006271123</v>
      </c>
      <c r="GH299" s="94">
        <f t="shared" si="1627"/>
        <v>109.87744349966184</v>
      </c>
      <c r="GI299" s="94">
        <f t="shared" si="1628"/>
        <v>110.34038828057511</v>
      </c>
      <c r="GJ299" s="94">
        <f t="shared" si="1629"/>
        <v>110.56492230222153</v>
      </c>
      <c r="GK299" s="94">
        <f t="shared" ref="GK299:GX299" si="1711">(GI253+GJ253+GK253+GL253+GM253)/5</f>
        <v>110.54057402677638</v>
      </c>
      <c r="GL299" s="94">
        <f t="shared" si="1711"/>
        <v>110.50634373411526</v>
      </c>
      <c r="GM299" s="94">
        <f t="shared" si="1711"/>
        <v>110.36293373378621</v>
      </c>
      <c r="GN299" s="94">
        <f t="shared" si="1711"/>
        <v>110.15024370438614</v>
      </c>
      <c r="GO299" s="94">
        <f t="shared" si="1711"/>
        <v>109.86833967064214</v>
      </c>
      <c r="GP299" s="94">
        <f t="shared" si="1711"/>
        <v>109.51844524988448</v>
      </c>
      <c r="GQ299" s="94">
        <f t="shared" si="1711"/>
        <v>109.11188526973308</v>
      </c>
      <c r="GR299" s="94">
        <f t="shared" si="1711"/>
        <v>108.64931955738489</v>
      </c>
      <c r="GS299" s="94">
        <f t="shared" si="1711"/>
        <v>108.13568443132695</v>
      </c>
      <c r="GT299" s="94">
        <f t="shared" si="1711"/>
        <v>107.5852083494098</v>
      </c>
      <c r="GU299" s="94">
        <f t="shared" si="1711"/>
        <v>107.0037355644904</v>
      </c>
      <c r="GV299" s="94">
        <f t="shared" si="1711"/>
        <v>106.39444929902884</v>
      </c>
      <c r="GW299" s="94">
        <f t="shared" si="1711"/>
        <v>105.78269152065482</v>
      </c>
      <c r="GX299" s="94">
        <f t="shared" si="1711"/>
        <v>105.16498914870377</v>
      </c>
      <c r="GY299" s="94">
        <f t="shared" ref="GY299:GY305" si="1712">(GW253+GX253+GY253+GZ253)/4</f>
        <v>104.85311770865545</v>
      </c>
      <c r="GZ299" s="94">
        <f t="shared" ref="GZ299:GZ305" si="1713">(GX253+GY253+GZ253)/3</f>
        <v>104.54204197933707</v>
      </c>
      <c r="HV299" s="114"/>
      <c r="HX299" s="114"/>
      <c r="KH299" s="96">
        <v>24</v>
      </c>
      <c r="KI299" s="96">
        <f t="shared" ref="KI299:KI305" si="1714">(KI253+KJ253+KK253)/3</f>
        <v>99.800070894729174</v>
      </c>
      <c r="KJ299" s="96">
        <f t="shared" ref="KJ299:KJ305" si="1715">(KI253+KJ253+KK253+KL253)/4</f>
        <v>101.21391542173987</v>
      </c>
      <c r="KK299" s="96">
        <f t="shared" ref="KK299:KX299" si="1716">(KI253+KJ253+KK253+KL253+KM253)/5</f>
        <v>101.56126992003917</v>
      </c>
      <c r="KL299" s="96">
        <f t="shared" si="1716"/>
        <v>103.58140289201245</v>
      </c>
      <c r="KM299" s="96">
        <f t="shared" si="1716"/>
        <v>105.15189251653389</v>
      </c>
      <c r="KN299" s="96">
        <f t="shared" si="1716"/>
        <v>105.40234013757197</v>
      </c>
      <c r="KO299" s="96">
        <f t="shared" si="1716"/>
        <v>105.7733796435152</v>
      </c>
      <c r="KP299" s="96">
        <f t="shared" si="1716"/>
        <v>106.98369758687076</v>
      </c>
      <c r="KQ299" s="96">
        <f t="shared" si="1716"/>
        <v>107.57961247306915</v>
      </c>
      <c r="KR299" s="96">
        <f t="shared" si="1716"/>
        <v>107.63873256052284</v>
      </c>
      <c r="KS299" s="96">
        <f t="shared" si="1716"/>
        <v>107.74702179457583</v>
      </c>
      <c r="KT299" s="96">
        <f t="shared" si="1716"/>
        <v>107.97600034518537</v>
      </c>
      <c r="KU299" s="96">
        <f t="shared" si="1716"/>
        <v>107.81654842929709</v>
      </c>
      <c r="KV299" s="96">
        <f t="shared" si="1716"/>
        <v>107.74063856630873</v>
      </c>
      <c r="KW299" s="96">
        <f t="shared" si="1716"/>
        <v>107.70323534637797</v>
      </c>
      <c r="KX299" s="96">
        <f t="shared" si="1716"/>
        <v>107.36723700029431</v>
      </c>
      <c r="KY299" s="96">
        <f t="shared" si="1662"/>
        <v>107.09516142898399</v>
      </c>
      <c r="KZ299" s="96">
        <f t="shared" si="1663"/>
        <v>106.53846698022618</v>
      </c>
      <c r="LA299" s="96">
        <f t="shared" si="1664"/>
        <v>106.39187749971219</v>
      </c>
      <c r="LB299" s="96">
        <f t="shared" si="1665"/>
        <v>106.78520431231613</v>
      </c>
      <c r="LC299" s="96">
        <f t="shared" ref="LC299:LP299" si="1717">(LA253+LB253+LC253+LD253+LE253)/5</f>
        <v>106.9968407992906</v>
      </c>
      <c r="LD299" s="96">
        <f t="shared" si="1717"/>
        <v>107.39183273490782</v>
      </c>
      <c r="LE299" s="96">
        <f t="shared" si="1717"/>
        <v>107.6663271727756</v>
      </c>
      <c r="LF299" s="96">
        <f t="shared" si="1717"/>
        <v>107.78777792124288</v>
      </c>
      <c r="LG299" s="96">
        <f t="shared" si="1717"/>
        <v>107.75394363459979</v>
      </c>
      <c r="LH299" s="96">
        <f t="shared" si="1717"/>
        <v>107.57474199054222</v>
      </c>
      <c r="LI299" s="96">
        <f t="shared" si="1717"/>
        <v>107.27203945353003</v>
      </c>
      <c r="LJ299" s="96">
        <f t="shared" si="1717"/>
        <v>106.86926862920961</v>
      </c>
      <c r="LK299" s="96">
        <f t="shared" si="1717"/>
        <v>106.39293977783193</v>
      </c>
      <c r="LL299" s="96">
        <f t="shared" si="1717"/>
        <v>105.86235388900181</v>
      </c>
      <c r="LM299" s="96">
        <f t="shared" si="1717"/>
        <v>105.30601407069608</v>
      </c>
      <c r="LN299" s="96">
        <f t="shared" si="1717"/>
        <v>104.74705967414657</v>
      </c>
      <c r="LO299" s="96">
        <f t="shared" si="1717"/>
        <v>104.20821125581347</v>
      </c>
      <c r="LP299" s="96">
        <f t="shared" si="1717"/>
        <v>103.70775932106764</v>
      </c>
      <c r="LQ299" s="96">
        <f t="shared" si="1680"/>
        <v>103.45233749418671</v>
      </c>
      <c r="LR299" s="96">
        <f t="shared" si="1681"/>
        <v>103.26693463571827</v>
      </c>
      <c r="LS299" s="96">
        <f t="shared" si="1682"/>
        <v>104.53659225686042</v>
      </c>
      <c r="LT299" s="96">
        <f t="shared" si="1683"/>
        <v>105.52908986701206</v>
      </c>
      <c r="LU299" s="96">
        <f t="shared" ref="LU299:MH299" si="1718">(LS253+LT253+LU253+LV253+LW253)/5</f>
        <v>105.78724686221858</v>
      </c>
      <c r="LV299" s="96">
        <f t="shared" si="1718"/>
        <v>106.43506336417568</v>
      </c>
      <c r="LW299" s="96">
        <f t="shared" si="1718"/>
        <v>106.58985827316459</v>
      </c>
      <c r="LX299" s="96">
        <f t="shared" si="1718"/>
        <v>106.49438114262364</v>
      </c>
      <c r="LY299" s="96">
        <f t="shared" si="1718"/>
        <v>106.24295472798444</v>
      </c>
      <c r="LZ299" s="96">
        <f t="shared" si="1718"/>
        <v>105.9169054869222</v>
      </c>
      <c r="MA299" s="96">
        <f t="shared" si="1718"/>
        <v>105.55199442021049</v>
      </c>
      <c r="MB299" s="96">
        <f t="shared" si="1718"/>
        <v>105.18962435769049</v>
      </c>
      <c r="MC299" s="96">
        <f t="shared" si="1718"/>
        <v>104.85195944589051</v>
      </c>
      <c r="MD299" s="96">
        <f t="shared" si="1718"/>
        <v>104.4875928552611</v>
      </c>
      <c r="ME299" s="96">
        <f t="shared" si="1718"/>
        <v>104.08471626695503</v>
      </c>
      <c r="MF299" s="96">
        <f t="shared" si="1718"/>
        <v>103.63321456370716</v>
      </c>
      <c r="MG299" s="96">
        <f t="shared" si="1718"/>
        <v>103.08799997036212</v>
      </c>
      <c r="MH299" s="96">
        <f t="shared" si="1718"/>
        <v>102.48512644900339</v>
      </c>
      <c r="MI299" s="96">
        <f t="shared" ref="MI299:MI305" si="1719">(MG253+MH253+MI253+MJ253)/4</f>
        <v>102.18094421630336</v>
      </c>
      <c r="MJ299" s="96">
        <f t="shared" ref="MJ299:MJ305" si="1720">(MH253+MI253+MJ253)/3</f>
        <v>101.8495103896701</v>
      </c>
      <c r="NF299" s="100"/>
      <c r="NH299" s="100"/>
    </row>
    <row r="300" spans="3:372" x14ac:dyDescent="0.2">
      <c r="C300" s="96">
        <v>25</v>
      </c>
      <c r="D300" s="117">
        <f t="shared" si="1700"/>
        <v>107.93807446735138</v>
      </c>
      <c r="E300" s="117">
        <f t="shared" si="1701"/>
        <v>108.92914203194061</v>
      </c>
      <c r="F300" s="117">
        <f t="shared" ref="F300:S300" si="1721">(D254+E254+F254+G254+H254)/5</f>
        <v>110.13401678000803</v>
      </c>
      <c r="G300" s="117">
        <f t="shared" si="1721"/>
        <v>111.28923605358564</v>
      </c>
      <c r="H300" s="117">
        <f t="shared" si="1721"/>
        <v>112.47114859337414</v>
      </c>
      <c r="I300" s="117">
        <f t="shared" si="1721"/>
        <v>114.07312474536032</v>
      </c>
      <c r="J300" s="117">
        <f t="shared" si="1721"/>
        <v>114.20580023565279</v>
      </c>
      <c r="K300" s="117">
        <f t="shared" si="1721"/>
        <v>113.67335262692491</v>
      </c>
      <c r="L300" s="117">
        <f t="shared" si="1721"/>
        <v>113.12348626677267</v>
      </c>
      <c r="M300" s="117">
        <f t="shared" si="1721"/>
        <v>112.84472320692922</v>
      </c>
      <c r="N300" s="117">
        <f t="shared" si="1721"/>
        <v>112.89186695987289</v>
      </c>
      <c r="O300" s="117">
        <f t="shared" si="1721"/>
        <v>113.22310299368314</v>
      </c>
      <c r="P300" s="117">
        <f t="shared" si="1721"/>
        <v>113.67395471056712</v>
      </c>
      <c r="Q300" s="117">
        <f t="shared" si="1721"/>
        <v>114.09920475278673</v>
      </c>
      <c r="R300" s="117">
        <f t="shared" si="1721"/>
        <v>114.43104267536607</v>
      </c>
      <c r="S300" s="117">
        <f t="shared" si="1721"/>
        <v>114.65685410477576</v>
      </c>
      <c r="T300" s="117">
        <f t="shared" si="1554"/>
        <v>114.76559204441423</v>
      </c>
      <c r="U300" s="117">
        <f t="shared" si="1555"/>
        <v>114.85391520776408</v>
      </c>
      <c r="V300" s="117">
        <f t="shared" si="1556"/>
        <v>114.87430067617396</v>
      </c>
      <c r="W300" s="117">
        <f t="shared" si="1557"/>
        <v>114.83189323662803</v>
      </c>
      <c r="X300" s="117">
        <f t="shared" ref="X300:AK300" si="1722">(V254+W254+X254+Y254+Z254)/5</f>
        <v>114.78904748409681</v>
      </c>
      <c r="Y300" s="117">
        <f t="shared" si="1722"/>
        <v>114.70690938703441</v>
      </c>
      <c r="Z300" s="117">
        <f t="shared" si="1722"/>
        <v>114.59953064935731</v>
      </c>
      <c r="AA300" s="117">
        <f t="shared" si="1722"/>
        <v>114.47344265582714</v>
      </c>
      <c r="AB300" s="117">
        <f t="shared" si="1722"/>
        <v>114.33218618804399</v>
      </c>
      <c r="AC300" s="117">
        <f t="shared" si="1722"/>
        <v>114.17869413161145</v>
      </c>
      <c r="AD300" s="117">
        <f t="shared" si="1722"/>
        <v>114.01539967494125</v>
      </c>
      <c r="AE300" s="117">
        <f t="shared" si="1722"/>
        <v>113.84432508573964</v>
      </c>
      <c r="AF300" s="117">
        <f t="shared" si="1722"/>
        <v>113.66715413947334</v>
      </c>
      <c r="AG300" s="117">
        <f t="shared" si="1722"/>
        <v>113.48529110804384</v>
      </c>
      <c r="AH300" s="117">
        <f t="shared" si="1722"/>
        <v>113.29990882846023</v>
      </c>
      <c r="AI300" s="117">
        <f t="shared" si="1722"/>
        <v>113.11198794605852</v>
      </c>
      <c r="AJ300" s="117">
        <f t="shared" si="1722"/>
        <v>112.92234903686153</v>
      </c>
      <c r="AK300" s="117">
        <f t="shared" si="1722"/>
        <v>112.73167898139972</v>
      </c>
      <c r="AL300" s="117">
        <f t="shared" si="1572"/>
        <v>112.63619829869701</v>
      </c>
      <c r="AM300" s="117">
        <f t="shared" si="1573"/>
        <v>112.46387132111525</v>
      </c>
      <c r="AN300" s="117">
        <f t="shared" si="1574"/>
        <v>111.92333143649132</v>
      </c>
      <c r="AO300" s="117">
        <f t="shared" si="1575"/>
        <v>111.60929483117454</v>
      </c>
      <c r="AP300" s="117">
        <f t="shared" ref="AP300:BC300" si="1723">(AN254+AO254+AP254+AQ254+AR254)/5</f>
        <v>111.44172793985531</v>
      </c>
      <c r="AQ300" s="117">
        <f t="shared" si="1723"/>
        <v>111.08393307473997</v>
      </c>
      <c r="AR300" s="117">
        <f t="shared" si="1723"/>
        <v>110.76624898726698</v>
      </c>
      <c r="AS300" s="117">
        <f t="shared" si="1723"/>
        <v>110.44284563274553</v>
      </c>
      <c r="AT300" s="117">
        <f t="shared" si="1723"/>
        <v>110.11870785207721</v>
      </c>
      <c r="AU300" s="117">
        <f t="shared" si="1723"/>
        <v>109.79414602183661</v>
      </c>
      <c r="AV300" s="117">
        <f t="shared" si="1723"/>
        <v>109.47102255640905</v>
      </c>
      <c r="AW300" s="117">
        <f t="shared" si="1723"/>
        <v>109.15069369459707</v>
      </c>
      <c r="AX300" s="117">
        <f t="shared" si="1723"/>
        <v>108.83406346600324</v>
      </c>
      <c r="AY300" s="117">
        <f t="shared" si="1723"/>
        <v>108.51828595412739</v>
      </c>
      <c r="AZ300" s="117">
        <f t="shared" si="1723"/>
        <v>108.20828300842216</v>
      </c>
      <c r="BA300" s="117">
        <f t="shared" si="1723"/>
        <v>107.9022349276795</v>
      </c>
      <c r="BB300" s="117">
        <f t="shared" si="1723"/>
        <v>107.59990613229529</v>
      </c>
      <c r="BC300" s="117">
        <f t="shared" si="1723"/>
        <v>107.30091399231219</v>
      </c>
      <c r="BD300" s="117">
        <f t="shared" si="1705"/>
        <v>107.15283010378957</v>
      </c>
      <c r="BE300" s="117">
        <f t="shared" si="1706"/>
        <v>107.00422797343636</v>
      </c>
      <c r="EX300" s="94">
        <v>25</v>
      </c>
      <c r="EY300" s="94">
        <f t="shared" si="1707"/>
        <v>106.06697663854816</v>
      </c>
      <c r="EZ300" s="94">
        <f t="shared" si="1708"/>
        <v>106.73485029503608</v>
      </c>
      <c r="FA300" s="94">
        <f t="shared" ref="FA300:FN300" si="1724">(EY254+EZ254+FA254+FB254+FC254)/5</f>
        <v>106.67013395236214</v>
      </c>
      <c r="FB300" s="94">
        <f t="shared" si="1724"/>
        <v>107.92318308947749</v>
      </c>
      <c r="FC300" s="94">
        <f t="shared" si="1724"/>
        <v>108.52873707804164</v>
      </c>
      <c r="FD300" s="94">
        <f t="shared" si="1724"/>
        <v>109.70226521789246</v>
      </c>
      <c r="FE300" s="94">
        <f t="shared" si="1724"/>
        <v>110.00431155848007</v>
      </c>
      <c r="FF300" s="94">
        <f t="shared" si="1724"/>
        <v>111.04662791377504</v>
      </c>
      <c r="FG300" s="94">
        <f t="shared" si="1724"/>
        <v>111.49262329682242</v>
      </c>
      <c r="FH300" s="94">
        <f t="shared" si="1724"/>
        <v>111.8083152846779</v>
      </c>
      <c r="FI300" s="94">
        <f t="shared" si="1724"/>
        <v>112.34188722304459</v>
      </c>
      <c r="FJ300" s="94">
        <f t="shared" si="1724"/>
        <v>112.86314178567811</v>
      </c>
      <c r="FK300" s="94">
        <f t="shared" si="1724"/>
        <v>112.9647213802152</v>
      </c>
      <c r="FL300" s="94">
        <f t="shared" si="1724"/>
        <v>112.62386618046909</v>
      </c>
      <c r="FM300" s="94">
        <f t="shared" si="1724"/>
        <v>111.99353568717815</v>
      </c>
      <c r="FN300" s="94">
        <f t="shared" si="1724"/>
        <v>111.23995735420908</v>
      </c>
      <c r="FO300" s="94">
        <f t="shared" si="1608"/>
        <v>110.83620274760997</v>
      </c>
      <c r="FP300" s="94">
        <f t="shared" si="1609"/>
        <v>110.20601306214252</v>
      </c>
      <c r="FQ300" s="94">
        <f t="shared" si="1610"/>
        <v>109.1754148417796</v>
      </c>
      <c r="FR300" s="94">
        <f t="shared" si="1611"/>
        <v>108.93319450835273</v>
      </c>
      <c r="FS300" s="94">
        <f t="shared" ref="FS300:GF300" si="1725">(FQ254+FR254+FS254+FT254+FU254)/5</f>
        <v>108.88800469658392</v>
      </c>
      <c r="FT300" s="94">
        <f t="shared" si="1725"/>
        <v>108.7313432016027</v>
      </c>
      <c r="FU300" s="94">
        <f t="shared" si="1725"/>
        <v>108.76214969352893</v>
      </c>
      <c r="FV300" s="94">
        <f t="shared" si="1725"/>
        <v>108.85337109721294</v>
      </c>
      <c r="FW300" s="94">
        <f t="shared" si="1725"/>
        <v>108.97850240176078</v>
      </c>
      <c r="FX300" s="94">
        <f t="shared" si="1725"/>
        <v>109.11644641946501</v>
      </c>
      <c r="FY300" s="94">
        <f t="shared" si="1725"/>
        <v>109.25291666160361</v>
      </c>
      <c r="FZ300" s="94">
        <f t="shared" si="1725"/>
        <v>109.37901039892299</v>
      </c>
      <c r="GA300" s="94">
        <f t="shared" si="1725"/>
        <v>109.49247091562852</v>
      </c>
      <c r="GB300" s="94">
        <f t="shared" si="1725"/>
        <v>109.58725394795901</v>
      </c>
      <c r="GC300" s="94">
        <f t="shared" si="1725"/>
        <v>109.66295786726862</v>
      </c>
      <c r="GD300" s="94">
        <f t="shared" si="1725"/>
        <v>109.71991313517572</v>
      </c>
      <c r="GE300" s="94">
        <f t="shared" si="1725"/>
        <v>109.75901607104852</v>
      </c>
      <c r="GF300" s="94">
        <f t="shared" si="1725"/>
        <v>109.77872141157073</v>
      </c>
      <c r="GG300" s="94">
        <f t="shared" si="1626"/>
        <v>109.78823177955316</v>
      </c>
      <c r="GH300" s="94">
        <f t="shared" si="1627"/>
        <v>109.99643732561215</v>
      </c>
      <c r="GI300" s="94">
        <f t="shared" si="1628"/>
        <v>110.50519167968679</v>
      </c>
      <c r="GJ300" s="94">
        <f t="shared" si="1629"/>
        <v>110.72287990777302</v>
      </c>
      <c r="GK300" s="94">
        <f t="shared" ref="GK300:GX300" si="1726">(GI254+GJ254+GK254+GL254+GM254)/5</f>
        <v>110.66916806128161</v>
      </c>
      <c r="GL300" s="94">
        <f t="shared" si="1726"/>
        <v>110.58000472260112</v>
      </c>
      <c r="GM300" s="94">
        <f t="shared" si="1726"/>
        <v>110.37284060713671</v>
      </c>
      <c r="GN300" s="94">
        <f t="shared" si="1726"/>
        <v>110.09466423737858</v>
      </c>
      <c r="GO300" s="94">
        <f t="shared" si="1726"/>
        <v>109.75262104284889</v>
      </c>
      <c r="GP300" s="94">
        <f t="shared" si="1726"/>
        <v>109.35431391903762</v>
      </c>
      <c r="GQ300" s="94">
        <f t="shared" si="1726"/>
        <v>108.91628425275694</v>
      </c>
      <c r="GR300" s="94">
        <f t="shared" si="1726"/>
        <v>108.44267240815142</v>
      </c>
      <c r="GS300" s="94">
        <f t="shared" si="1726"/>
        <v>107.94054178682677</v>
      </c>
      <c r="GT300" s="94">
        <f t="shared" si="1726"/>
        <v>107.42479975125218</v>
      </c>
      <c r="GU300" s="94">
        <f t="shared" si="1726"/>
        <v>106.8977130449189</v>
      </c>
      <c r="GV300" s="94">
        <f t="shared" si="1726"/>
        <v>106.358225189615</v>
      </c>
      <c r="GW300" s="94">
        <f t="shared" si="1726"/>
        <v>105.82589780376728</v>
      </c>
      <c r="GX300" s="94">
        <f t="shared" si="1726"/>
        <v>105.29020874621997</v>
      </c>
      <c r="GY300" s="94">
        <f t="shared" si="1712"/>
        <v>105.02065866458724</v>
      </c>
      <c r="GZ300" s="94">
        <f t="shared" si="1713"/>
        <v>104.75176104458529</v>
      </c>
      <c r="HV300" s="114"/>
      <c r="HX300" s="114"/>
      <c r="KH300" s="96">
        <v>25</v>
      </c>
      <c r="KI300" s="96">
        <f t="shared" si="1714"/>
        <v>102.16869597260342</v>
      </c>
      <c r="KJ300" s="96">
        <f t="shared" si="1715"/>
        <v>103.29210573502053</v>
      </c>
      <c r="KK300" s="96">
        <f t="shared" ref="KK300:KX300" si="1727">(KI254+KJ254+KK254+KL254+KM254)/5</f>
        <v>103.4075994951274</v>
      </c>
      <c r="KL300" s="96">
        <f t="shared" si="1727"/>
        <v>104.76451332352387</v>
      </c>
      <c r="KM300" s="96">
        <f t="shared" si="1727"/>
        <v>105.89915340773874</v>
      </c>
      <c r="KN300" s="96">
        <f t="shared" si="1727"/>
        <v>105.83533361123413</v>
      </c>
      <c r="KO300" s="96">
        <f t="shared" si="1727"/>
        <v>105.86830961584721</v>
      </c>
      <c r="KP300" s="96">
        <f t="shared" si="1727"/>
        <v>106.80189502087269</v>
      </c>
      <c r="KQ300" s="96">
        <f t="shared" si="1727"/>
        <v>107.26592949893231</v>
      </c>
      <c r="KR300" s="96">
        <f t="shared" si="1727"/>
        <v>107.24984054885871</v>
      </c>
      <c r="KS300" s="96">
        <f t="shared" si="1727"/>
        <v>107.43095080898043</v>
      </c>
      <c r="KT300" s="96">
        <f t="shared" si="1727"/>
        <v>107.79193626721585</v>
      </c>
      <c r="KU300" s="96">
        <f t="shared" si="1727"/>
        <v>107.7877841904625</v>
      </c>
      <c r="KV300" s="96">
        <f t="shared" si="1727"/>
        <v>107.85571547723141</v>
      </c>
      <c r="KW300" s="96">
        <f t="shared" si="1727"/>
        <v>107.93531727123055</v>
      </c>
      <c r="KX300" s="96">
        <f t="shared" si="1727"/>
        <v>107.66564180120164</v>
      </c>
      <c r="KY300" s="96">
        <f t="shared" si="1662"/>
        <v>107.42401666737345</v>
      </c>
      <c r="KZ300" s="96">
        <f t="shared" si="1663"/>
        <v>106.86601844550506</v>
      </c>
      <c r="LA300" s="96">
        <f t="shared" si="1664"/>
        <v>106.59338989853973</v>
      </c>
      <c r="LB300" s="96">
        <f t="shared" si="1665"/>
        <v>106.89958436282853</v>
      </c>
      <c r="LC300" s="96">
        <f t="shared" ref="LC300:LP300" si="1728">(LA254+LB254+LC254+LD254+LE254)/5</f>
        <v>107.06450524223342</v>
      </c>
      <c r="LD300" s="96">
        <f t="shared" si="1728"/>
        <v>107.36232756026948</v>
      </c>
      <c r="LE300" s="96">
        <f t="shared" si="1728"/>
        <v>107.5637277598491</v>
      </c>
      <c r="LF300" s="96">
        <f t="shared" si="1728"/>
        <v>107.62685791581971</v>
      </c>
      <c r="LG300" s="96">
        <f t="shared" si="1728"/>
        <v>107.55180004527385</v>
      </c>
      <c r="LH300" s="96">
        <f t="shared" si="1728"/>
        <v>107.34874672029646</v>
      </c>
      <c r="LI300" s="96">
        <f t="shared" si="1728"/>
        <v>107.03882133532716</v>
      </c>
      <c r="LJ300" s="96">
        <f t="shared" si="1728"/>
        <v>106.64382524721933</v>
      </c>
      <c r="LK300" s="96">
        <f t="shared" si="1728"/>
        <v>106.18820484764362</v>
      </c>
      <c r="LL300" s="96">
        <f t="shared" si="1728"/>
        <v>105.68852378411597</v>
      </c>
      <c r="LM300" s="96">
        <f t="shared" si="1728"/>
        <v>105.17081133908259</v>
      </c>
      <c r="LN300" s="96">
        <f t="shared" si="1728"/>
        <v>104.6555153323078</v>
      </c>
      <c r="LO300" s="96">
        <f t="shared" si="1728"/>
        <v>104.16283573826456</v>
      </c>
      <c r="LP300" s="96">
        <f t="shared" si="1728"/>
        <v>103.70867449386883</v>
      </c>
      <c r="LQ300" s="96">
        <f t="shared" si="1680"/>
        <v>103.47688524827865</v>
      </c>
      <c r="LR300" s="96">
        <f t="shared" si="1681"/>
        <v>103.37484401941884</v>
      </c>
      <c r="LS300" s="96">
        <f t="shared" si="1682"/>
        <v>104.65456025262488</v>
      </c>
      <c r="LT300" s="96">
        <f t="shared" si="1683"/>
        <v>105.59182240545211</v>
      </c>
      <c r="LU300" s="96">
        <f t="shared" ref="LU300:MH300" si="1729">(LS254+LT254+LU254+LV254+LW254)/5</f>
        <v>105.80374986963625</v>
      </c>
      <c r="LV300" s="96">
        <f t="shared" si="1729"/>
        <v>106.37037676292982</v>
      </c>
      <c r="LW300" s="96">
        <f t="shared" si="1729"/>
        <v>106.50214900271256</v>
      </c>
      <c r="LX300" s="96">
        <f t="shared" si="1729"/>
        <v>106.43517002648355</v>
      </c>
      <c r="LY300" s="96">
        <f t="shared" si="1729"/>
        <v>106.24541570176359</v>
      </c>
      <c r="LZ300" s="96">
        <f t="shared" si="1729"/>
        <v>105.98110304851566</v>
      </c>
      <c r="MA300" s="96">
        <f t="shared" si="1729"/>
        <v>105.64468795134528</v>
      </c>
      <c r="MB300" s="96">
        <f t="shared" si="1729"/>
        <v>105.26123433765693</v>
      </c>
      <c r="MC300" s="96">
        <f t="shared" si="1729"/>
        <v>104.86091585735524</v>
      </c>
      <c r="MD300" s="96">
        <f t="shared" si="1729"/>
        <v>104.42765911176261</v>
      </c>
      <c r="ME300" s="96">
        <f t="shared" si="1729"/>
        <v>103.97785903356262</v>
      </c>
      <c r="MF300" s="96">
        <f t="shared" si="1729"/>
        <v>103.52558617503139</v>
      </c>
      <c r="MG300" s="96">
        <f t="shared" si="1729"/>
        <v>103.0300801714377</v>
      </c>
      <c r="MH300" s="96">
        <f t="shared" si="1729"/>
        <v>102.50862853581877</v>
      </c>
      <c r="MI300" s="96">
        <f t="shared" si="1719"/>
        <v>102.25165649859424</v>
      </c>
      <c r="MJ300" s="96">
        <f t="shared" si="1720"/>
        <v>101.97524330841462</v>
      </c>
      <c r="NF300" s="100"/>
      <c r="NH300" s="100"/>
    </row>
    <row r="301" spans="3:372" x14ac:dyDescent="0.2">
      <c r="C301" s="96">
        <v>26</v>
      </c>
      <c r="D301" s="117">
        <f t="shared" si="1700"/>
        <v>109.44785326883454</v>
      </c>
      <c r="E301" s="117">
        <f t="shared" si="1701"/>
        <v>110.20785795212466</v>
      </c>
      <c r="F301" s="117">
        <f t="shared" ref="F301:S301" si="1730">(D255+E255+F255+G255+H255)/5</f>
        <v>111.26215328055051</v>
      </c>
      <c r="G301" s="117">
        <f t="shared" si="1730"/>
        <v>112.16917328851757</v>
      </c>
      <c r="H301" s="117">
        <f t="shared" si="1730"/>
        <v>113.16664290674942</v>
      </c>
      <c r="I301" s="117">
        <f t="shared" si="1730"/>
        <v>114.57050296913853</v>
      </c>
      <c r="J301" s="117">
        <f t="shared" si="1730"/>
        <v>114.66942340783956</v>
      </c>
      <c r="K301" s="117">
        <f t="shared" si="1730"/>
        <v>114.11016913853385</v>
      </c>
      <c r="L301" s="117">
        <f t="shared" si="1730"/>
        <v>113.53038864220017</v>
      </c>
      <c r="M301" s="117">
        <f t="shared" si="1730"/>
        <v>113.21570737973397</v>
      </c>
      <c r="N301" s="117">
        <f t="shared" si="1730"/>
        <v>113.2204995387925</v>
      </c>
      <c r="O301" s="117">
        <f t="shared" si="1730"/>
        <v>113.50031350118567</v>
      </c>
      <c r="P301" s="117">
        <f t="shared" si="1730"/>
        <v>113.89485990599459</v>
      </c>
      <c r="Q301" s="117">
        <f t="shared" si="1730"/>
        <v>114.26533238720251</v>
      </c>
      <c r="R301" s="117">
        <f t="shared" si="1730"/>
        <v>114.54746033783128</v>
      </c>
      <c r="S301" s="117">
        <f t="shared" si="1730"/>
        <v>114.72937325352507</v>
      </c>
      <c r="T301" s="117">
        <f t="shared" si="1554"/>
        <v>114.81633056503983</v>
      </c>
      <c r="U301" s="117">
        <f t="shared" si="1555"/>
        <v>114.8761586780339</v>
      </c>
      <c r="V301" s="117">
        <f t="shared" si="1556"/>
        <v>114.84133506946525</v>
      </c>
      <c r="W301" s="117">
        <f t="shared" si="1557"/>
        <v>114.77720889601301</v>
      </c>
      <c r="X301" s="117">
        <f t="shared" ref="X301:AK301" si="1731">(V255+W255+X255+Y255+Z255)/5</f>
        <v>114.72394196850878</v>
      </c>
      <c r="Y301" s="117">
        <f t="shared" si="1731"/>
        <v>114.61831519574635</v>
      </c>
      <c r="Z301" s="117">
        <f t="shared" si="1731"/>
        <v>114.4945636595229</v>
      </c>
      <c r="AA301" s="117">
        <f t="shared" si="1731"/>
        <v>114.35394063744022</v>
      </c>
      <c r="AB301" s="117">
        <f t="shared" si="1731"/>
        <v>114.19982411064257</v>
      </c>
      <c r="AC301" s="117">
        <f t="shared" si="1731"/>
        <v>114.03500009124836</v>
      </c>
      <c r="AD301" s="117">
        <f t="shared" si="1731"/>
        <v>113.86176859348129</v>
      </c>
      <c r="AE301" s="117">
        <f t="shared" si="1731"/>
        <v>113.68203066938402</v>
      </c>
      <c r="AF301" s="117">
        <f t="shared" si="1731"/>
        <v>113.49735945019786</v>
      </c>
      <c r="AG301" s="117">
        <f t="shared" si="1731"/>
        <v>113.30905800550445</v>
      </c>
      <c r="AH301" s="117">
        <f t="shared" si="1731"/>
        <v>113.11820647184727</v>
      </c>
      <c r="AI301" s="117">
        <f t="shared" si="1731"/>
        <v>112.92570049750188</v>
      </c>
      <c r="AJ301" s="117">
        <f t="shared" si="1731"/>
        <v>112.73228267431088</v>
      </c>
      <c r="AK301" s="117">
        <f t="shared" si="1731"/>
        <v>112.53856830510097</v>
      </c>
      <c r="AL301" s="117">
        <f t="shared" si="1572"/>
        <v>112.44158208825577</v>
      </c>
      <c r="AM301" s="117">
        <f t="shared" si="1573"/>
        <v>112.26803557650598</v>
      </c>
      <c r="AN301" s="117">
        <f t="shared" si="1574"/>
        <v>111.75251129937604</v>
      </c>
      <c r="AO301" s="117">
        <f t="shared" si="1575"/>
        <v>111.463839785619</v>
      </c>
      <c r="AP301" s="117">
        <f t="shared" ref="AP301:BC301" si="1732">(AN255+AO255+AP255+AQ255+AR255)/5</f>
        <v>111.31322046610444</v>
      </c>
      <c r="AQ301" s="117">
        <f t="shared" si="1732"/>
        <v>110.99012729951001</v>
      </c>
      <c r="AR301" s="117">
        <f t="shared" si="1732"/>
        <v>110.70844392761428</v>
      </c>
      <c r="AS301" s="117">
        <f t="shared" si="1732"/>
        <v>110.42218570174914</v>
      </c>
      <c r="AT301" s="117">
        <f t="shared" si="1732"/>
        <v>110.13664229787977</v>
      </c>
      <c r="AU301" s="117">
        <f t="shared" si="1732"/>
        <v>109.85082721769648</v>
      </c>
      <c r="AV301" s="117">
        <f t="shared" si="1732"/>
        <v>109.56532581613939</v>
      </c>
      <c r="AW301" s="117">
        <f t="shared" si="1732"/>
        <v>109.28033667736622</v>
      </c>
      <c r="AX301" s="117">
        <f t="shared" si="1732"/>
        <v>108.99576726949836</v>
      </c>
      <c r="AY301" s="117">
        <f t="shared" si="1732"/>
        <v>108.70804176949756</v>
      </c>
      <c r="AZ301" s="117">
        <f t="shared" si="1732"/>
        <v>108.42137271627999</v>
      </c>
      <c r="BA301" s="117">
        <f t="shared" si="1732"/>
        <v>108.13358967168338</v>
      </c>
      <c r="BB301" s="117">
        <f t="shared" si="1732"/>
        <v>107.84137997997138</v>
      </c>
      <c r="BC301" s="117">
        <f t="shared" si="1732"/>
        <v>107.54716311752588</v>
      </c>
      <c r="BD301" s="117">
        <f t="shared" si="1705"/>
        <v>107.40141906413417</v>
      </c>
      <c r="BE301" s="117">
        <f t="shared" si="1706"/>
        <v>107.25245124516493</v>
      </c>
      <c r="EX301" s="94">
        <v>26</v>
      </c>
      <c r="EY301" s="94">
        <f t="shared" si="1707"/>
        <v>107.50556343492634</v>
      </c>
      <c r="EZ301" s="94">
        <f t="shared" si="1708"/>
        <v>108.1066783296093</v>
      </c>
      <c r="FA301" s="94">
        <f t="shared" ref="FA301:FN301" si="1733">(EY255+EZ255+FA255+FB255+FC255)/5</f>
        <v>108.01625789180719</v>
      </c>
      <c r="FB301" s="94">
        <f t="shared" si="1733"/>
        <v>109.23774331743394</v>
      </c>
      <c r="FC301" s="94">
        <f t="shared" si="1733"/>
        <v>109.60816661481726</v>
      </c>
      <c r="FD301" s="94">
        <f t="shared" si="1733"/>
        <v>110.38224683687072</v>
      </c>
      <c r="FE301" s="94">
        <f t="shared" si="1733"/>
        <v>110.44049257446677</v>
      </c>
      <c r="FF301" s="94">
        <f t="shared" si="1733"/>
        <v>111.20705784489382</v>
      </c>
      <c r="FG301" s="94">
        <f t="shared" si="1733"/>
        <v>111.47211313401185</v>
      </c>
      <c r="FH301" s="94">
        <f t="shared" si="1733"/>
        <v>111.66988045273759</v>
      </c>
      <c r="FI301" s="94">
        <f t="shared" si="1733"/>
        <v>112.12704220430108</v>
      </c>
      <c r="FJ301" s="94">
        <f t="shared" si="1733"/>
        <v>112.58674770479556</v>
      </c>
      <c r="FK301" s="94">
        <f t="shared" si="1733"/>
        <v>112.64810942263352</v>
      </c>
      <c r="FL301" s="94">
        <f t="shared" si="1733"/>
        <v>112.2937767282237</v>
      </c>
      <c r="FM301" s="94">
        <f t="shared" si="1733"/>
        <v>111.67373693790394</v>
      </c>
      <c r="FN301" s="94">
        <f t="shared" si="1733"/>
        <v>110.9494164420111</v>
      </c>
      <c r="FO301" s="94">
        <f t="shared" si="1608"/>
        <v>110.56182575148621</v>
      </c>
      <c r="FP301" s="94">
        <f t="shared" si="1609"/>
        <v>109.96548315458762</v>
      </c>
      <c r="FQ301" s="94">
        <f t="shared" si="1610"/>
        <v>109.03849588688411</v>
      </c>
      <c r="FR301" s="94">
        <f t="shared" si="1611"/>
        <v>108.84567997791076</v>
      </c>
      <c r="FS301" s="94">
        <f t="shared" ref="FS301:GF301" si="1734">(FQ255+FR255+FS255+FT255+FU255)/5</f>
        <v>108.82596780217764</v>
      </c>
      <c r="FT301" s="94">
        <f t="shared" si="1734"/>
        <v>108.72553735309427</v>
      </c>
      <c r="FU301" s="94">
        <f t="shared" si="1734"/>
        <v>108.79879101931154</v>
      </c>
      <c r="FV301" s="94">
        <f t="shared" si="1734"/>
        <v>108.92936827687785</v>
      </c>
      <c r="FW301" s="94">
        <f t="shared" si="1734"/>
        <v>109.09017571452974</v>
      </c>
      <c r="FX301" s="94">
        <f t="shared" si="1734"/>
        <v>109.25945974443793</v>
      </c>
      <c r="FY301" s="94">
        <f t="shared" si="1734"/>
        <v>109.42266586413912</v>
      </c>
      <c r="FZ301" s="94">
        <f t="shared" si="1734"/>
        <v>109.57084030159062</v>
      </c>
      <c r="GA301" s="94">
        <f t="shared" si="1734"/>
        <v>109.70175238732695</v>
      </c>
      <c r="GB301" s="94">
        <f t="shared" si="1734"/>
        <v>109.80958738233635</v>
      </c>
      <c r="GC301" s="94">
        <f t="shared" si="1734"/>
        <v>109.89442073206692</v>
      </c>
      <c r="GD301" s="94">
        <f t="shared" si="1734"/>
        <v>109.95694629742442</v>
      </c>
      <c r="GE301" s="94">
        <f t="shared" si="1734"/>
        <v>109.99843812908932</v>
      </c>
      <c r="GF301" s="94">
        <f t="shared" si="1734"/>
        <v>110.01782086337298</v>
      </c>
      <c r="GG301" s="94">
        <f t="shared" si="1626"/>
        <v>110.0270787737806</v>
      </c>
      <c r="GH301" s="94">
        <f t="shared" si="1627"/>
        <v>110.21157829818966</v>
      </c>
      <c r="GI301" s="94">
        <f t="shared" si="1628"/>
        <v>110.57618179338365</v>
      </c>
      <c r="GJ301" s="94">
        <f t="shared" si="1629"/>
        <v>110.69954933848402</v>
      </c>
      <c r="GK301" s="94">
        <f t="shared" ref="GK301:GX301" si="1735">(GI255+GJ255+GK255+GL255+GM255)/5</f>
        <v>110.61404159865678</v>
      </c>
      <c r="GL301" s="94">
        <f t="shared" si="1735"/>
        <v>110.45630501508863</v>
      </c>
      <c r="GM301" s="94">
        <f t="shared" si="1735"/>
        <v>110.21511768584359</v>
      </c>
      <c r="GN301" s="94">
        <f t="shared" si="1735"/>
        <v>109.92527355240313</v>
      </c>
      <c r="GO301" s="94">
        <f t="shared" si="1735"/>
        <v>109.59544560890545</v>
      </c>
      <c r="GP301" s="94">
        <f t="shared" si="1735"/>
        <v>109.23174810825488</v>
      </c>
      <c r="GQ301" s="94">
        <f t="shared" si="1735"/>
        <v>108.84675492330707</v>
      </c>
      <c r="GR301" s="94">
        <f t="shared" si="1735"/>
        <v>108.43861740564299</v>
      </c>
      <c r="GS301" s="94">
        <f t="shared" si="1735"/>
        <v>108.00691500753564</v>
      </c>
      <c r="GT301" s="94">
        <f t="shared" si="1735"/>
        <v>107.55842351788176</v>
      </c>
      <c r="GU301" s="94">
        <f t="shared" si="1735"/>
        <v>107.08796782806249</v>
      </c>
      <c r="GV301" s="94">
        <f t="shared" si="1735"/>
        <v>106.58811134643727</v>
      </c>
      <c r="GW301" s="94">
        <f t="shared" si="1735"/>
        <v>106.06755081885942</v>
      </c>
      <c r="GX301" s="94">
        <f t="shared" si="1735"/>
        <v>105.52047467787202</v>
      </c>
      <c r="GY301" s="94">
        <f t="shared" si="1712"/>
        <v>105.24517718266752</v>
      </c>
      <c r="GZ301" s="94">
        <f t="shared" si="1713"/>
        <v>104.95982134789047</v>
      </c>
      <c r="HV301" s="114"/>
      <c r="HX301" s="114"/>
      <c r="KH301" s="96">
        <v>26</v>
      </c>
      <c r="KI301" s="96">
        <f t="shared" si="1714"/>
        <v>104.32841387978232</v>
      </c>
      <c r="KJ301" s="96">
        <f t="shared" si="1715"/>
        <v>105.0140169187958</v>
      </c>
      <c r="KK301" s="96">
        <f t="shared" ref="KK301:KX301" si="1736">(KI255+KJ255+KK255+KL255+KM255)/5</f>
        <v>104.68505227949296</v>
      </c>
      <c r="KL301" s="96">
        <f t="shared" si="1736"/>
        <v>105.29620912446505</v>
      </c>
      <c r="KM301" s="96">
        <f t="shared" si="1736"/>
        <v>105.79383083252405</v>
      </c>
      <c r="KN301" s="96">
        <f t="shared" si="1736"/>
        <v>105.38775406503805</v>
      </c>
      <c r="KO301" s="96">
        <f t="shared" si="1736"/>
        <v>105.27316622265748</v>
      </c>
      <c r="KP301" s="96">
        <f t="shared" si="1736"/>
        <v>106.32394038481013</v>
      </c>
      <c r="KQ301" s="96">
        <f t="shared" si="1736"/>
        <v>107.02913751032447</v>
      </c>
      <c r="KR301" s="96">
        <f t="shared" si="1736"/>
        <v>107.25256104459513</v>
      </c>
      <c r="KS301" s="96">
        <f t="shared" si="1736"/>
        <v>107.62850140054658</v>
      </c>
      <c r="KT301" s="96">
        <f t="shared" si="1736"/>
        <v>108.10076945507876</v>
      </c>
      <c r="KU301" s="96">
        <f t="shared" si="1736"/>
        <v>108.0893622279377</v>
      </c>
      <c r="KV301" s="96">
        <f t="shared" si="1736"/>
        <v>108.05782803364055</v>
      </c>
      <c r="KW301" s="96">
        <f t="shared" si="1736"/>
        <v>107.99395746810815</v>
      </c>
      <c r="KX301" s="96">
        <f t="shared" si="1736"/>
        <v>107.57910590239064</v>
      </c>
      <c r="KY301" s="96">
        <f t="shared" si="1662"/>
        <v>107.25907560383976</v>
      </c>
      <c r="KZ301" s="96">
        <f t="shared" si="1663"/>
        <v>106.60445291176187</v>
      </c>
      <c r="LA301" s="96">
        <f t="shared" si="1664"/>
        <v>106.28888167794032</v>
      </c>
      <c r="LB301" s="96">
        <f t="shared" si="1665"/>
        <v>106.63277400739409</v>
      </c>
      <c r="LC301" s="96">
        <f t="shared" ref="LC301:LP301" si="1737">(LA255+LB255+LC255+LD255+LE255)/5</f>
        <v>106.82842118278113</v>
      </c>
      <c r="LD301" s="96">
        <f t="shared" si="1737"/>
        <v>107.18629493351087</v>
      </c>
      <c r="LE301" s="96">
        <f t="shared" si="1737"/>
        <v>107.4537387673533</v>
      </c>
      <c r="LF301" s="96">
        <f t="shared" si="1737"/>
        <v>107.58690528877855</v>
      </c>
      <c r="LG301" s="96">
        <f t="shared" si="1737"/>
        <v>107.57965891170973</v>
      </c>
      <c r="LH301" s="96">
        <f t="shared" si="1737"/>
        <v>107.43801339926367</v>
      </c>
      <c r="LI301" s="96">
        <f t="shared" si="1737"/>
        <v>107.17983434051398</v>
      </c>
      <c r="LJ301" s="96">
        <f t="shared" si="1737"/>
        <v>106.82499416626986</v>
      </c>
      <c r="LK301" s="96">
        <f t="shared" si="1737"/>
        <v>106.39708609213478</v>
      </c>
      <c r="LL301" s="96">
        <f t="shared" si="1737"/>
        <v>105.91329579235708</v>
      </c>
      <c r="LM301" s="96">
        <f t="shared" si="1737"/>
        <v>105.40010423887711</v>
      </c>
      <c r="LN301" s="96">
        <f t="shared" si="1737"/>
        <v>104.87932010050795</v>
      </c>
      <c r="LO301" s="96">
        <f t="shared" si="1737"/>
        <v>104.37277637200505</v>
      </c>
      <c r="LP301" s="96">
        <f t="shared" si="1737"/>
        <v>103.89820146435559</v>
      </c>
      <c r="LQ301" s="96">
        <f t="shared" si="1680"/>
        <v>103.65577093979181</v>
      </c>
      <c r="LR301" s="96">
        <f t="shared" si="1681"/>
        <v>103.46579077514558</v>
      </c>
      <c r="LS301" s="96">
        <f t="shared" si="1682"/>
        <v>104.58971762642319</v>
      </c>
      <c r="LT301" s="96">
        <f t="shared" si="1683"/>
        <v>105.50392857647074</v>
      </c>
      <c r="LU301" s="96">
        <f t="shared" ref="LU301:MH301" si="1738">(LS255+LT255+LU255+LV255+LW255)/5</f>
        <v>105.75922205657332</v>
      </c>
      <c r="LV301" s="96">
        <f t="shared" si="1738"/>
        <v>106.38012681340902</v>
      </c>
      <c r="LW301" s="96">
        <f t="shared" si="1738"/>
        <v>106.56245752375696</v>
      </c>
      <c r="LX301" s="96">
        <f t="shared" si="1738"/>
        <v>106.49909607041954</v>
      </c>
      <c r="LY301" s="96">
        <f t="shared" si="1738"/>
        <v>106.27232183592935</v>
      </c>
      <c r="LZ301" s="96">
        <f t="shared" si="1738"/>
        <v>105.95279033719405</v>
      </c>
      <c r="MA301" s="96">
        <f t="shared" si="1738"/>
        <v>105.57534231795873</v>
      </c>
      <c r="MB301" s="96">
        <f t="shared" si="1738"/>
        <v>105.18952956207309</v>
      </c>
      <c r="MC301" s="96">
        <f t="shared" si="1738"/>
        <v>104.8293308509797</v>
      </c>
      <c r="MD301" s="96">
        <f t="shared" si="1738"/>
        <v>104.45921675118259</v>
      </c>
      <c r="ME301" s="96">
        <f t="shared" si="1738"/>
        <v>104.06341482377745</v>
      </c>
      <c r="MF301" s="96">
        <f t="shared" si="1738"/>
        <v>103.6272827626758</v>
      </c>
      <c r="MG301" s="96">
        <f t="shared" si="1738"/>
        <v>103.10397221755231</v>
      </c>
      <c r="MH301" s="96">
        <f t="shared" si="1738"/>
        <v>102.52189023885065</v>
      </c>
      <c r="MI301" s="96">
        <f t="shared" si="1719"/>
        <v>102.22430680408384</v>
      </c>
      <c r="MJ301" s="96">
        <f t="shared" si="1720"/>
        <v>101.89783279001797</v>
      </c>
      <c r="NF301" s="100"/>
      <c r="NH301" s="100"/>
    </row>
    <row r="302" spans="3:372" x14ac:dyDescent="0.2">
      <c r="C302" s="96">
        <v>27</v>
      </c>
      <c r="D302" s="117">
        <f t="shared" si="1700"/>
        <v>110.39437570277529</v>
      </c>
      <c r="E302" s="117">
        <f t="shared" si="1701"/>
        <v>111.0376990117401</v>
      </c>
      <c r="F302" s="117">
        <f t="shared" ref="F302:S302" si="1739">(D256+E256+F256+G256+H256)/5</f>
        <v>111.99365520284968</v>
      </c>
      <c r="G302" s="117">
        <f t="shared" si="1739"/>
        <v>112.75890032026818</v>
      </c>
      <c r="H302" s="117">
        <f t="shared" si="1739"/>
        <v>113.62575635050875</v>
      </c>
      <c r="I302" s="117">
        <f t="shared" si="1739"/>
        <v>114.85478229440646</v>
      </c>
      <c r="J302" s="117">
        <f t="shared" si="1739"/>
        <v>114.88199207770386</v>
      </c>
      <c r="K302" s="117">
        <f t="shared" si="1739"/>
        <v>114.27587394670893</v>
      </c>
      <c r="L302" s="117">
        <f t="shared" si="1739"/>
        <v>113.65969755237688</v>
      </c>
      <c r="M302" s="117">
        <f t="shared" si="1739"/>
        <v>113.31480194636819</v>
      </c>
      <c r="N302" s="117">
        <f t="shared" si="1739"/>
        <v>113.29414062653223</v>
      </c>
      <c r="O302" s="117">
        <f t="shared" si="1739"/>
        <v>113.54731229472705</v>
      </c>
      <c r="P302" s="117">
        <f t="shared" si="1739"/>
        <v>113.91378381182911</v>
      </c>
      <c r="Q302" s="117">
        <f t="shared" si="1739"/>
        <v>114.25702810707921</v>
      </c>
      <c r="R302" s="117">
        <f t="shared" si="1739"/>
        <v>114.51469291020388</v>
      </c>
      <c r="S302" s="117">
        <f t="shared" si="1739"/>
        <v>114.67651346212813</v>
      </c>
      <c r="T302" s="117">
        <f t="shared" si="1554"/>
        <v>114.75324777863625</v>
      </c>
      <c r="U302" s="117">
        <f t="shared" si="1555"/>
        <v>114.80121502649668</v>
      </c>
      <c r="V302" s="117">
        <f t="shared" si="1556"/>
        <v>114.74640943313338</v>
      </c>
      <c r="W302" s="117">
        <f t="shared" si="1557"/>
        <v>114.67469620508959</v>
      </c>
      <c r="X302" s="117">
        <f t="shared" ref="X302:AK302" si="1740">(V256+W256+X256+Y256+Z256)/5</f>
        <v>114.61828930751467</v>
      </c>
      <c r="Y302" s="117">
        <f t="shared" si="1740"/>
        <v>114.50527303824917</v>
      </c>
      <c r="Z302" s="117">
        <f t="shared" si="1740"/>
        <v>114.37749977009268</v>
      </c>
      <c r="AA302" s="117">
        <f t="shared" si="1740"/>
        <v>114.23401543457858</v>
      </c>
      <c r="AB302" s="117">
        <f t="shared" si="1740"/>
        <v>114.07806243109842</v>
      </c>
      <c r="AC302" s="117">
        <f t="shared" si="1740"/>
        <v>113.91230465658904</v>
      </c>
      <c r="AD302" s="117">
        <f t="shared" si="1740"/>
        <v>113.73893226731677</v>
      </c>
      <c r="AE302" s="117">
        <f t="shared" si="1740"/>
        <v>113.55974759201345</v>
      </c>
      <c r="AF302" s="117">
        <f t="shared" si="1740"/>
        <v>113.37623514359541</v>
      </c>
      <c r="AG302" s="117">
        <f t="shared" si="1740"/>
        <v>113.18961853756926</v>
      </c>
      <c r="AH302" s="117">
        <f t="shared" si="1740"/>
        <v>113.00090676182984</v>
      </c>
      <c r="AI302" s="117">
        <f t="shared" si="1740"/>
        <v>112.81093183722426</v>
      </c>
      <c r="AJ302" s="117">
        <f t="shared" si="1740"/>
        <v>112.62037953312567</v>
      </c>
      <c r="AK302" s="117">
        <f t="shared" si="1740"/>
        <v>112.42981448066534</v>
      </c>
      <c r="AL302" s="117">
        <f t="shared" si="1572"/>
        <v>112.334414368442</v>
      </c>
      <c r="AM302" s="117">
        <f t="shared" si="1573"/>
        <v>112.1718025273328</v>
      </c>
      <c r="AN302" s="117">
        <f t="shared" si="1574"/>
        <v>111.70730063455045</v>
      </c>
      <c r="AO302" s="117">
        <f t="shared" si="1575"/>
        <v>111.45241952033697</v>
      </c>
      <c r="AP302" s="117">
        <f t="shared" ref="AP302:BC302" si="1741">(AN256+AO256+AP256+AQ256+AR256)/5</f>
        <v>111.31553839874421</v>
      </c>
      <c r="AQ302" s="117">
        <f t="shared" si="1741"/>
        <v>111.02196760787281</v>
      </c>
      <c r="AR302" s="117">
        <f t="shared" si="1741"/>
        <v>110.76359635211777</v>
      </c>
      <c r="AS302" s="117">
        <f t="shared" si="1741"/>
        <v>110.49847857275977</v>
      </c>
      <c r="AT302" s="117">
        <f t="shared" si="1741"/>
        <v>110.23131173953718</v>
      </c>
      <c r="AU302" s="117">
        <f t="shared" si="1741"/>
        <v>109.96058092042847</v>
      </c>
      <c r="AV302" s="117">
        <f t="shared" si="1741"/>
        <v>109.68648455184771</v>
      </c>
      <c r="AW302" s="117">
        <f t="shared" si="1741"/>
        <v>109.40900681864755</v>
      </c>
      <c r="AX302" s="117">
        <f t="shared" si="1741"/>
        <v>109.12799799892669</v>
      </c>
      <c r="AY302" s="117">
        <f t="shared" si="1741"/>
        <v>108.8400338040216</v>
      </c>
      <c r="AZ302" s="117">
        <f t="shared" si="1741"/>
        <v>108.54944643650916</v>
      </c>
      <c r="BA302" s="117">
        <f t="shared" si="1741"/>
        <v>108.25433510660091</v>
      </c>
      <c r="BB302" s="117">
        <f t="shared" si="1741"/>
        <v>107.9505399039103</v>
      </c>
      <c r="BC302" s="117">
        <f t="shared" si="1741"/>
        <v>107.64224129893606</v>
      </c>
      <c r="BD302" s="117">
        <f t="shared" si="1705"/>
        <v>107.48928879943696</v>
      </c>
      <c r="BE302" s="117">
        <f t="shared" si="1706"/>
        <v>107.33191073949347</v>
      </c>
      <c r="EX302" s="94">
        <v>27</v>
      </c>
      <c r="EY302" s="94">
        <f t="shared" si="1707"/>
        <v>108.4085150907875</v>
      </c>
      <c r="EZ302" s="94">
        <f t="shared" si="1708"/>
        <v>108.86675508207446</v>
      </c>
      <c r="FA302" s="94">
        <f t="shared" ref="FA302:FN302" si="1742">(EY256+EZ256+FA256+FB256+FC256)/5</f>
        <v>108.67705646288388</v>
      </c>
      <c r="FB302" s="94">
        <f t="shared" si="1742"/>
        <v>109.67898531954461</v>
      </c>
      <c r="FC302" s="94">
        <f t="shared" si="1742"/>
        <v>109.85917383780547</v>
      </c>
      <c r="FD302" s="94">
        <f t="shared" si="1742"/>
        <v>110.41861753035205</v>
      </c>
      <c r="FE302" s="94">
        <f t="shared" si="1742"/>
        <v>110.34130756943281</v>
      </c>
      <c r="FF302" s="94">
        <f t="shared" si="1742"/>
        <v>110.99404778856635</v>
      </c>
      <c r="FG302" s="94">
        <f t="shared" si="1742"/>
        <v>111.1942908292197</v>
      </c>
      <c r="FH302" s="94">
        <f t="shared" si="1742"/>
        <v>111.38757014202811</v>
      </c>
      <c r="FI302" s="94">
        <f t="shared" si="1742"/>
        <v>111.88231762420817</v>
      </c>
      <c r="FJ302" s="94">
        <f t="shared" si="1742"/>
        <v>112.40069354531815</v>
      </c>
      <c r="FK302" s="94">
        <f t="shared" si="1742"/>
        <v>112.52671199376282</v>
      </c>
      <c r="FL302" s="94">
        <f t="shared" si="1742"/>
        <v>112.23909375460489</v>
      </c>
      <c r="FM302" s="94">
        <f t="shared" si="1742"/>
        <v>111.68518257117732</v>
      </c>
      <c r="FN302" s="94">
        <f t="shared" si="1742"/>
        <v>111.01978387102538</v>
      </c>
      <c r="FO302" s="94">
        <f t="shared" si="1608"/>
        <v>110.66302862455946</v>
      </c>
      <c r="FP302" s="94">
        <f t="shared" si="1609"/>
        <v>110.10457100253694</v>
      </c>
      <c r="FQ302" s="94">
        <f t="shared" si="1610"/>
        <v>109.23045772524995</v>
      </c>
      <c r="FR302" s="94">
        <f t="shared" si="1611"/>
        <v>109.0502661669093</v>
      </c>
      <c r="FS302" s="94">
        <f t="shared" ref="FS302:GF302" si="1743">(FQ256+FR256+FS256+FT256+FU256)/5</f>
        <v>109.03280479829486</v>
      </c>
      <c r="FT302" s="94">
        <f t="shared" si="1743"/>
        <v>108.94003312996888</v>
      </c>
      <c r="FU302" s="94">
        <f t="shared" si="1743"/>
        <v>109.01046375328046</v>
      </c>
      <c r="FV302" s="94">
        <f t="shared" si="1743"/>
        <v>109.1338791408956</v>
      </c>
      <c r="FW302" s="94">
        <f t="shared" si="1743"/>
        <v>109.28415224937689</v>
      </c>
      <c r="FX302" s="94">
        <f t="shared" si="1743"/>
        <v>109.44040530157812</v>
      </c>
      <c r="FY302" s="94">
        <f t="shared" si="1743"/>
        <v>109.58876806291971</v>
      </c>
      <c r="FZ302" s="94">
        <f t="shared" si="1743"/>
        <v>109.72084460065825</v>
      </c>
      <c r="GA302" s="94">
        <f t="shared" si="1743"/>
        <v>109.83485434473032</v>
      </c>
      <c r="GB302" s="94">
        <f t="shared" si="1743"/>
        <v>109.92542925095918</v>
      </c>
      <c r="GC302" s="94">
        <f t="shared" si="1743"/>
        <v>109.99291535710397</v>
      </c>
      <c r="GD302" s="94">
        <f t="shared" si="1743"/>
        <v>110.03825360853793</v>
      </c>
      <c r="GE302" s="94">
        <f t="shared" si="1743"/>
        <v>110.06291619106939</v>
      </c>
      <c r="GF302" s="94">
        <f t="shared" si="1743"/>
        <v>110.06599205605453</v>
      </c>
      <c r="GG302" s="94">
        <f t="shared" si="1626"/>
        <v>110.06706540104054</v>
      </c>
      <c r="GH302" s="94">
        <f t="shared" si="1627"/>
        <v>110.21634103540833</v>
      </c>
      <c r="GI302" s="94">
        <f t="shared" si="1628"/>
        <v>110.50614307143537</v>
      </c>
      <c r="GJ302" s="94">
        <f t="shared" si="1629"/>
        <v>110.60666726560825</v>
      </c>
      <c r="GK302" s="94">
        <f t="shared" ref="GK302:GX302" si="1744">(GI256+GJ256+GK256+GL256+GM256)/5</f>
        <v>110.53206342901088</v>
      </c>
      <c r="GL302" s="94">
        <f t="shared" si="1744"/>
        <v>110.39058486914776</v>
      </c>
      <c r="GM302" s="94">
        <f t="shared" si="1744"/>
        <v>110.18309157843282</v>
      </c>
      <c r="GN302" s="94">
        <f t="shared" si="1744"/>
        <v>109.92974573637449</v>
      </c>
      <c r="GO302" s="94">
        <f t="shared" si="1744"/>
        <v>109.63682536873473</v>
      </c>
      <c r="GP302" s="94">
        <f t="shared" si="1744"/>
        <v>109.30507565121718</v>
      </c>
      <c r="GQ302" s="94">
        <f t="shared" si="1744"/>
        <v>108.94261542821724</v>
      </c>
      <c r="GR302" s="94">
        <f t="shared" si="1744"/>
        <v>108.54468642837432</v>
      </c>
      <c r="GS302" s="94">
        <f t="shared" si="1744"/>
        <v>108.10939853213776</v>
      </c>
      <c r="GT302" s="94">
        <f t="shared" si="1744"/>
        <v>107.64377346986112</v>
      </c>
      <c r="GU302" s="94">
        <f t="shared" si="1744"/>
        <v>107.14430206827149</v>
      </c>
      <c r="GV302" s="94">
        <f t="shared" si="1744"/>
        <v>106.60644435675859</v>
      </c>
      <c r="GW302" s="94">
        <f t="shared" si="1744"/>
        <v>106.04576708867974</v>
      </c>
      <c r="GX302" s="94">
        <f t="shared" si="1744"/>
        <v>105.45838349908183</v>
      </c>
      <c r="GY302" s="94">
        <f t="shared" si="1712"/>
        <v>105.16150904425052</v>
      </c>
      <c r="GZ302" s="94">
        <f t="shared" si="1713"/>
        <v>104.85616456330554</v>
      </c>
      <c r="HV302" s="114"/>
      <c r="HX302" s="114"/>
      <c r="KH302" s="96">
        <v>27</v>
      </c>
      <c r="KI302" s="96">
        <f t="shared" si="1714"/>
        <v>105.21011934240994</v>
      </c>
      <c r="KJ302" s="96">
        <f t="shared" si="1715"/>
        <v>105.54790534601972</v>
      </c>
      <c r="KK302" s="96">
        <f t="shared" ref="KK302:KX302" si="1745">(KI256+KJ256+KK256+KL256+KM256)/5</f>
        <v>104.96821942185993</v>
      </c>
      <c r="KL302" s="96">
        <f t="shared" si="1745"/>
        <v>105.15187104749188</v>
      </c>
      <c r="KM302" s="96">
        <f t="shared" si="1745"/>
        <v>105.50927767811534</v>
      </c>
      <c r="KN302" s="96">
        <f t="shared" si="1745"/>
        <v>105.16658969877285</v>
      </c>
      <c r="KO302" s="96">
        <f t="shared" si="1745"/>
        <v>105.21976728968434</v>
      </c>
      <c r="KP302" s="96">
        <f t="shared" si="1745"/>
        <v>106.44781795854151</v>
      </c>
      <c r="KQ302" s="96">
        <f t="shared" si="1745"/>
        <v>107.19379096747957</v>
      </c>
      <c r="KR302" s="96">
        <f t="shared" si="1745"/>
        <v>107.3892208556681</v>
      </c>
      <c r="KS302" s="96">
        <f t="shared" si="1745"/>
        <v>107.66260183053605</v>
      </c>
      <c r="KT302" s="96">
        <f t="shared" si="1745"/>
        <v>108.03144000920254</v>
      </c>
      <c r="KU302" s="96">
        <f t="shared" si="1745"/>
        <v>107.95811929890844</v>
      </c>
      <c r="KV302" s="96">
        <f t="shared" si="1745"/>
        <v>107.9161399576825</v>
      </c>
      <c r="KW302" s="96">
        <f t="shared" si="1745"/>
        <v>107.88127065829717</v>
      </c>
      <c r="KX302" s="96">
        <f t="shared" si="1745"/>
        <v>107.51986191761125</v>
      </c>
      <c r="KY302" s="96">
        <f t="shared" si="1662"/>
        <v>107.23199184582933</v>
      </c>
      <c r="KZ302" s="96">
        <f t="shared" si="1663"/>
        <v>106.63321190482009</v>
      </c>
      <c r="LA302" s="96">
        <f t="shared" si="1664"/>
        <v>106.40027030310979</v>
      </c>
      <c r="LB302" s="96">
        <f t="shared" si="1665"/>
        <v>106.75717679238663</v>
      </c>
      <c r="LC302" s="96">
        <f t="shared" ref="LC302:LP302" si="1746">(LA256+LB256+LC256+LD256+LE256)/5</f>
        <v>106.94957669628145</v>
      </c>
      <c r="LD302" s="96">
        <f t="shared" si="1746"/>
        <v>107.30639469579705</v>
      </c>
      <c r="LE302" s="96">
        <f t="shared" si="1746"/>
        <v>107.55331231400146</v>
      </c>
      <c r="LF302" s="96">
        <f t="shared" si="1746"/>
        <v>107.65750974654949</v>
      </c>
      <c r="LG302" s="96">
        <f t="shared" si="1746"/>
        <v>107.6166342465056</v>
      </c>
      <c r="LH302" s="96">
        <f t="shared" si="1746"/>
        <v>107.43981024419379</v>
      </c>
      <c r="LI302" s="96">
        <f t="shared" si="1746"/>
        <v>107.14771152409394</v>
      </c>
      <c r="LJ302" s="96">
        <f t="shared" si="1746"/>
        <v>106.76234734968594</v>
      </c>
      <c r="LK302" s="96">
        <f t="shared" si="1746"/>
        <v>106.30878951510745</v>
      </c>
      <c r="LL302" s="96">
        <f t="shared" si="1746"/>
        <v>105.80481066956327</v>
      </c>
      <c r="LM302" s="96">
        <f t="shared" si="1746"/>
        <v>105.27744119609811</v>
      </c>
      <c r="LN302" s="96">
        <f t="shared" si="1746"/>
        <v>104.74840946559638</v>
      </c>
      <c r="LO302" s="96">
        <f t="shared" si="1746"/>
        <v>104.23916686010352</v>
      </c>
      <c r="LP302" s="96">
        <f t="shared" si="1746"/>
        <v>103.76683144237055</v>
      </c>
      <c r="LQ302" s="96">
        <f t="shared" si="1680"/>
        <v>103.52569930717166</v>
      </c>
      <c r="LR302" s="96">
        <f t="shared" si="1681"/>
        <v>103.37934502302988</v>
      </c>
      <c r="LS302" s="96">
        <f t="shared" si="1682"/>
        <v>104.60734909662054</v>
      </c>
      <c r="LT302" s="96">
        <f t="shared" si="1683"/>
        <v>105.5476903343139</v>
      </c>
      <c r="LU302" s="96">
        <f t="shared" ref="LU302:MH302" si="1747">(LS256+LT256+LU256+LV256+LW256)/5</f>
        <v>105.78268021411961</v>
      </c>
      <c r="LV302" s="96">
        <f t="shared" si="1747"/>
        <v>106.38336797548804</v>
      </c>
      <c r="LW302" s="96">
        <f t="shared" si="1747"/>
        <v>106.5377630322034</v>
      </c>
      <c r="LX302" s="96">
        <f t="shared" si="1747"/>
        <v>106.47076894339918</v>
      </c>
      <c r="LY302" s="96">
        <f t="shared" si="1747"/>
        <v>106.2601264725952</v>
      </c>
      <c r="LZ302" s="96">
        <f t="shared" si="1747"/>
        <v>105.96569817310998</v>
      </c>
      <c r="MA302" s="96">
        <f t="shared" si="1747"/>
        <v>105.60634180371331</v>
      </c>
      <c r="MB302" s="96">
        <f t="shared" si="1747"/>
        <v>105.21999475494681</v>
      </c>
      <c r="MC302" s="96">
        <f t="shared" si="1747"/>
        <v>104.83966402987451</v>
      </c>
      <c r="MD302" s="96">
        <f t="shared" si="1747"/>
        <v>104.44030467069402</v>
      </c>
      <c r="ME302" s="96">
        <f t="shared" si="1747"/>
        <v>104.02227402742361</v>
      </c>
      <c r="MF302" s="96">
        <f t="shared" si="1747"/>
        <v>103.58411587559335</v>
      </c>
      <c r="MG302" s="96">
        <f t="shared" si="1747"/>
        <v>103.07743503345652</v>
      </c>
      <c r="MH302" s="96">
        <f t="shared" si="1747"/>
        <v>102.52426327042319</v>
      </c>
      <c r="MI302" s="96">
        <f t="shared" si="1719"/>
        <v>102.24694076483679</v>
      </c>
      <c r="MJ302" s="96">
        <f t="shared" si="1720"/>
        <v>101.94247267992766</v>
      </c>
      <c r="NF302" s="100"/>
      <c r="NH302" s="100"/>
    </row>
    <row r="303" spans="3:372" x14ac:dyDescent="0.2">
      <c r="C303" s="96">
        <v>28</v>
      </c>
      <c r="D303" s="117">
        <f t="shared" si="1700"/>
        <v>111.25091422763855</v>
      </c>
      <c r="E303" s="117">
        <f t="shared" si="1701"/>
        <v>111.79694043590918</v>
      </c>
      <c r="F303" s="117">
        <f t="shared" ref="F303:S303" si="1748">(D257+E257+F257+G257+H257)/5</f>
        <v>112.65142767376764</v>
      </c>
      <c r="G303" s="117">
        <f t="shared" si="1748"/>
        <v>113.26067329148086</v>
      </c>
      <c r="H303" s="117">
        <f t="shared" si="1748"/>
        <v>113.98144713958091</v>
      </c>
      <c r="I303" s="117">
        <f t="shared" si="1748"/>
        <v>115.0225469141166</v>
      </c>
      <c r="J303" s="117">
        <f t="shared" si="1748"/>
        <v>114.9423124326344</v>
      </c>
      <c r="K303" s="117">
        <f t="shared" si="1748"/>
        <v>114.26874747769234</v>
      </c>
      <c r="L303" s="117">
        <f t="shared" si="1748"/>
        <v>113.60888224491904</v>
      </c>
      <c r="M303" s="117">
        <f t="shared" si="1748"/>
        <v>113.23711182944355</v>
      </c>
      <c r="N303" s="117">
        <f t="shared" si="1748"/>
        <v>113.20050343911684</v>
      </c>
      <c r="O303" s="117">
        <f t="shared" si="1748"/>
        <v>113.44289437360344</v>
      </c>
      <c r="P303" s="117">
        <f t="shared" si="1748"/>
        <v>113.80030849432701</v>
      </c>
      <c r="Q303" s="117">
        <f t="shared" si="1748"/>
        <v>114.13585876040133</v>
      </c>
      <c r="R303" s="117">
        <f t="shared" si="1748"/>
        <v>114.38681095498698</v>
      </c>
      <c r="S303" s="117">
        <f t="shared" si="1748"/>
        <v>114.54437431969579</v>
      </c>
      <c r="T303" s="117">
        <f t="shared" si="1554"/>
        <v>114.61901756818401</v>
      </c>
      <c r="U303" s="117">
        <f t="shared" si="1555"/>
        <v>114.66577647339986</v>
      </c>
      <c r="V303" s="117">
        <f t="shared" si="1556"/>
        <v>114.61484632533872</v>
      </c>
      <c r="W303" s="117">
        <f t="shared" si="1557"/>
        <v>114.5469961262564</v>
      </c>
      <c r="X303" s="117">
        <f t="shared" ref="X303:AK303" si="1749">(V257+W257+X257+Y257+Z257)/5</f>
        <v>114.49334872707638</v>
      </c>
      <c r="Y303" s="117">
        <f t="shared" si="1749"/>
        <v>114.38597328219433</v>
      </c>
      <c r="Z303" s="117">
        <f t="shared" si="1749"/>
        <v>114.26414718626036</v>
      </c>
      <c r="AA303" s="117">
        <f t="shared" si="1749"/>
        <v>114.12717686070467</v>
      </c>
      <c r="AB303" s="117">
        <f t="shared" si="1749"/>
        <v>113.97816825870936</v>
      </c>
      <c r="AC303" s="117">
        <f t="shared" si="1749"/>
        <v>113.81966788120428</v>
      </c>
      <c r="AD303" s="117">
        <f t="shared" si="1749"/>
        <v>113.65376562063673</v>
      </c>
      <c r="AE303" s="117">
        <f t="shared" si="1749"/>
        <v>113.48217877568922</v>
      </c>
      <c r="AF303" s="117">
        <f t="shared" si="1749"/>
        <v>113.30632026199501</v>
      </c>
      <c r="AG303" s="117">
        <f t="shared" si="1749"/>
        <v>113.12735386446097</v>
      </c>
      <c r="AH303" s="117">
        <f t="shared" si="1749"/>
        <v>112.9462389909224</v>
      </c>
      <c r="AI303" s="117">
        <f t="shared" si="1749"/>
        <v>112.76421575392408</v>
      </c>
      <c r="AJ303" s="117">
        <f t="shared" si="1749"/>
        <v>112.58138780053427</v>
      </c>
      <c r="AK303" s="117">
        <f t="shared" si="1749"/>
        <v>112.39829622775237</v>
      </c>
      <c r="AL303" s="117">
        <f t="shared" si="1572"/>
        <v>112.30677471444127</v>
      </c>
      <c r="AM303" s="117">
        <f t="shared" si="1573"/>
        <v>112.16117894224752</v>
      </c>
      <c r="AN303" s="117">
        <f t="shared" si="1574"/>
        <v>111.75084437586062</v>
      </c>
      <c r="AO303" s="117">
        <f t="shared" si="1575"/>
        <v>111.52600143779922</v>
      </c>
      <c r="AP303" s="117">
        <f t="shared" ref="AP303:BC303" si="1750">(AN257+AO257+AP257+AQ257+AR257)/5</f>
        <v>111.39666724861006</v>
      </c>
      <c r="AQ303" s="117">
        <f t="shared" si="1750"/>
        <v>111.12039819070992</v>
      </c>
      <c r="AR303" s="117">
        <f t="shared" si="1750"/>
        <v>110.8702170107525</v>
      </c>
      <c r="AS303" s="117">
        <f t="shared" si="1750"/>
        <v>110.60880512275621</v>
      </c>
      <c r="AT303" s="117">
        <f t="shared" si="1750"/>
        <v>110.34086342248381</v>
      </c>
      <c r="AU303" s="117">
        <f t="shared" si="1750"/>
        <v>110.06425012989985</v>
      </c>
      <c r="AV303" s="117">
        <f t="shared" si="1750"/>
        <v>109.78055923082017</v>
      </c>
      <c r="AW303" s="117">
        <f t="shared" si="1750"/>
        <v>109.49026389929941</v>
      </c>
      <c r="AX303" s="117">
        <f t="shared" si="1750"/>
        <v>109.19376184361133</v>
      </c>
      <c r="AY303" s="117">
        <f t="shared" si="1750"/>
        <v>108.88824651803955</v>
      </c>
      <c r="AZ303" s="117">
        <f t="shared" si="1750"/>
        <v>108.57947622426109</v>
      </c>
      <c r="BA303" s="117">
        <f t="shared" si="1750"/>
        <v>108.26504623564328</v>
      </c>
      <c r="BB303" s="117">
        <f t="shared" si="1750"/>
        <v>107.94124096166313</v>
      </c>
      <c r="BC303" s="117">
        <f t="shared" si="1750"/>
        <v>107.61274624172265</v>
      </c>
      <c r="BD303" s="117">
        <f t="shared" si="1705"/>
        <v>107.44958937905162</v>
      </c>
      <c r="BE303" s="117">
        <f t="shared" si="1706"/>
        <v>107.28198165205511</v>
      </c>
      <c r="EX303" s="94">
        <v>28</v>
      </c>
      <c r="EY303" s="94">
        <f t="shared" si="1707"/>
        <v>109.00656072812546</v>
      </c>
      <c r="EZ303" s="94">
        <f t="shared" si="1708"/>
        <v>109.24637115732099</v>
      </c>
      <c r="FA303" s="94">
        <f t="shared" ref="FA303:FN303" si="1751">(EY257+EZ257+FA257+FB257+FC257)/5</f>
        <v>108.88518191886598</v>
      </c>
      <c r="FB303" s="94">
        <f t="shared" si="1751"/>
        <v>109.5154730991859</v>
      </c>
      <c r="FC303" s="94">
        <f t="shared" si="1751"/>
        <v>109.55553578269421</v>
      </c>
      <c r="FD303" s="94">
        <f t="shared" si="1751"/>
        <v>110.06848846158213</v>
      </c>
      <c r="FE303" s="94">
        <f t="shared" si="1751"/>
        <v>109.99682567386574</v>
      </c>
      <c r="FF303" s="94">
        <f t="shared" si="1751"/>
        <v>110.71994157481433</v>
      </c>
      <c r="FG303" s="94">
        <f t="shared" si="1751"/>
        <v>110.98829981332355</v>
      </c>
      <c r="FH303" s="94">
        <f t="shared" si="1751"/>
        <v>111.26642213715813</v>
      </c>
      <c r="FI303" s="94">
        <f t="shared" si="1751"/>
        <v>111.84952782453797</v>
      </c>
      <c r="FJ303" s="94">
        <f t="shared" si="1751"/>
        <v>112.45107768188434</v>
      </c>
      <c r="FK303" s="94">
        <f t="shared" si="1751"/>
        <v>112.63858577601681</v>
      </c>
      <c r="FL303" s="94">
        <f t="shared" si="1751"/>
        <v>112.3878599593348</v>
      </c>
      <c r="FM303" s="94">
        <f t="shared" si="1751"/>
        <v>111.85213892821014</v>
      </c>
      <c r="FN303" s="94">
        <f t="shared" si="1751"/>
        <v>111.18946324944677</v>
      </c>
      <c r="FO303" s="94">
        <f t="shared" si="1608"/>
        <v>110.83301961354415</v>
      </c>
      <c r="FP303" s="94">
        <f t="shared" si="1609"/>
        <v>110.26637147603412</v>
      </c>
      <c r="FQ303" s="94">
        <f t="shared" si="1610"/>
        <v>109.34978191979359</v>
      </c>
      <c r="FR303" s="94">
        <f t="shared" si="1611"/>
        <v>109.14508260084511</v>
      </c>
      <c r="FS303" s="94">
        <f t="shared" ref="FS303:GF303" si="1752">(FQ257+FR257+FS257+FT257+FU257)/5</f>
        <v>109.11361545920394</v>
      </c>
      <c r="FT303" s="94">
        <f t="shared" si="1752"/>
        <v>108.99111807188112</v>
      </c>
      <c r="FU303" s="94">
        <f t="shared" si="1752"/>
        <v>109.03643408161065</v>
      </c>
      <c r="FV303" s="94">
        <f t="shared" si="1752"/>
        <v>109.13577722751475</v>
      </c>
      <c r="FW303" s="94">
        <f t="shared" si="1752"/>
        <v>109.26355388488678</v>
      </c>
      <c r="FX303" s="94">
        <f t="shared" si="1752"/>
        <v>109.39940383866133</v>
      </c>
      <c r="FY303" s="94">
        <f t="shared" si="1752"/>
        <v>109.52972623347243</v>
      </c>
      <c r="FZ303" s="94">
        <f t="shared" si="1752"/>
        <v>109.64625230507525</v>
      </c>
      <c r="GA303" s="94">
        <f t="shared" si="1752"/>
        <v>109.74726503780023</v>
      </c>
      <c r="GB303" s="94">
        <f t="shared" si="1752"/>
        <v>109.82734973200306</v>
      </c>
      <c r="GC303" s="94">
        <f t="shared" si="1752"/>
        <v>109.88664707436389</v>
      </c>
      <c r="GD303" s="94">
        <f t="shared" si="1752"/>
        <v>109.92939825511652</v>
      </c>
      <c r="GE303" s="94">
        <f t="shared" si="1752"/>
        <v>109.95346015834794</v>
      </c>
      <c r="GF303" s="94">
        <f t="shared" si="1752"/>
        <v>109.95764832817297</v>
      </c>
      <c r="GG303" s="94">
        <f t="shared" si="1626"/>
        <v>109.96019494209327</v>
      </c>
      <c r="GH303" s="94">
        <f t="shared" si="1627"/>
        <v>110.12201851770244</v>
      </c>
      <c r="GI303" s="94">
        <f t="shared" si="1628"/>
        <v>110.47814083224857</v>
      </c>
      <c r="GJ303" s="94">
        <f t="shared" si="1629"/>
        <v>110.62347205611115</v>
      </c>
      <c r="GK303" s="94">
        <f t="shared" ref="GK303:GX303" si="1753">(GI257+GJ257+GK257+GL257+GM257)/5</f>
        <v>110.56364072647742</v>
      </c>
      <c r="GL303" s="94">
        <f t="shared" si="1753"/>
        <v>110.45365133672435</v>
      </c>
      <c r="GM303" s="94">
        <f t="shared" si="1753"/>
        <v>110.2587874750694</v>
      </c>
      <c r="GN303" s="94">
        <f t="shared" si="1753"/>
        <v>110.00486347109253</v>
      </c>
      <c r="GO303" s="94">
        <f t="shared" si="1753"/>
        <v>109.6985164017849</v>
      </c>
      <c r="GP303" s="94">
        <f t="shared" si="1753"/>
        <v>109.34419507548409</v>
      </c>
      <c r="GQ303" s="94">
        <f t="shared" si="1753"/>
        <v>108.95396199561351</v>
      </c>
      <c r="GR303" s="94">
        <f t="shared" si="1753"/>
        <v>108.5269932714001</v>
      </c>
      <c r="GS303" s="94">
        <f t="shared" si="1753"/>
        <v>108.06542665500733</v>
      </c>
      <c r="GT303" s="94">
        <f t="shared" si="1753"/>
        <v>107.5798492195252</v>
      </c>
      <c r="GU303" s="94">
        <f t="shared" si="1753"/>
        <v>107.06793599106243</v>
      </c>
      <c r="GV303" s="94">
        <f t="shared" si="1753"/>
        <v>106.52636914985428</v>
      </c>
      <c r="GW303" s="94">
        <f t="shared" si="1753"/>
        <v>105.97175415018106</v>
      </c>
      <c r="GX303" s="94">
        <f t="shared" si="1753"/>
        <v>105.40001733055492</v>
      </c>
      <c r="GY303" s="94">
        <f t="shared" si="1712"/>
        <v>105.11115973729521</v>
      </c>
      <c r="GZ303" s="94">
        <f t="shared" si="1713"/>
        <v>104.81716543835209</v>
      </c>
      <c r="HV303" s="114"/>
      <c r="HX303" s="114"/>
      <c r="KH303" s="96">
        <v>28</v>
      </c>
      <c r="KI303" s="96">
        <f t="shared" si="1714"/>
        <v>105.20814229495893</v>
      </c>
      <c r="KJ303" s="96">
        <f t="shared" si="1715"/>
        <v>105.56034797608849</v>
      </c>
      <c r="KK303" s="96">
        <f t="shared" ref="KK303:KX303" si="1754">(KI257+KJ257+KK257+KL257+KM257)/5</f>
        <v>105.11205764538995</v>
      </c>
      <c r="KL303" s="96">
        <f t="shared" si="1754"/>
        <v>105.11497538976077</v>
      </c>
      <c r="KM303" s="96">
        <f t="shared" si="1754"/>
        <v>105.67900469778945</v>
      </c>
      <c r="KN303" s="96">
        <f t="shared" si="1754"/>
        <v>105.39639782334011</v>
      </c>
      <c r="KO303" s="96">
        <f t="shared" si="1754"/>
        <v>105.38835397463581</v>
      </c>
      <c r="KP303" s="96">
        <f t="shared" si="1754"/>
        <v>106.44483905624274</v>
      </c>
      <c r="KQ303" s="96">
        <f t="shared" si="1754"/>
        <v>107.09874175149533</v>
      </c>
      <c r="KR303" s="96">
        <f t="shared" si="1754"/>
        <v>107.26437144026406</v>
      </c>
      <c r="KS303" s="96">
        <f t="shared" si="1754"/>
        <v>107.59098930970849</v>
      </c>
      <c r="KT303" s="96">
        <f t="shared" si="1754"/>
        <v>108.03396932720889</v>
      </c>
      <c r="KU303" s="96">
        <f t="shared" si="1754"/>
        <v>108.01878518352586</v>
      </c>
      <c r="KV303" s="96">
        <f t="shared" si="1754"/>
        <v>107.99953150767665</v>
      </c>
      <c r="KW303" s="96">
        <f t="shared" si="1754"/>
        <v>107.95699865963113</v>
      </c>
      <c r="KX303" s="96">
        <f t="shared" si="1754"/>
        <v>107.56533960515949</v>
      </c>
      <c r="KY303" s="96">
        <f t="shared" si="1662"/>
        <v>107.25876304058497</v>
      </c>
      <c r="KZ303" s="96">
        <f t="shared" si="1663"/>
        <v>106.62163465544367</v>
      </c>
      <c r="LA303" s="96">
        <f t="shared" si="1664"/>
        <v>106.32209422299358</v>
      </c>
      <c r="LB303" s="96">
        <f t="shared" si="1665"/>
        <v>106.66705309250298</v>
      </c>
      <c r="LC303" s="96">
        <f t="shared" ref="LC303:LP303" si="1755">(LA257+LB257+LC257+LD257+LE257)/5</f>
        <v>106.86152474915725</v>
      </c>
      <c r="LD303" s="96">
        <f t="shared" si="1755"/>
        <v>107.21785512871679</v>
      </c>
      <c r="LE303" s="96">
        <f t="shared" si="1755"/>
        <v>107.48059174090713</v>
      </c>
      <c r="LF303" s="96">
        <f t="shared" si="1755"/>
        <v>107.60752514567352</v>
      </c>
      <c r="LG303" s="96">
        <f t="shared" si="1755"/>
        <v>107.59306893527666</v>
      </c>
      <c r="LH303" s="96">
        <f t="shared" si="1755"/>
        <v>107.44365179674944</v>
      </c>
      <c r="LI303" s="96">
        <f t="shared" si="1755"/>
        <v>107.17755810299181</v>
      </c>
      <c r="LJ303" s="96">
        <f t="shared" si="1755"/>
        <v>106.81501332855859</v>
      </c>
      <c r="LK303" s="96">
        <f t="shared" si="1755"/>
        <v>106.3798948957722</v>
      </c>
      <c r="LL303" s="96">
        <f t="shared" si="1755"/>
        <v>105.88954855027369</v>
      </c>
      <c r="LM303" s="96">
        <f t="shared" si="1755"/>
        <v>105.37066995638857</v>
      </c>
      <c r="LN303" s="96">
        <f t="shared" si="1755"/>
        <v>104.8389153534703</v>
      </c>
      <c r="LO303" s="96">
        <f t="shared" si="1755"/>
        <v>104.32302105445498</v>
      </c>
      <c r="LP303" s="96">
        <f t="shared" si="1755"/>
        <v>103.84090707907535</v>
      </c>
      <c r="LQ303" s="96">
        <f t="shared" si="1680"/>
        <v>103.59295630629146</v>
      </c>
      <c r="LR303" s="96">
        <f t="shared" si="1681"/>
        <v>103.41300564531551</v>
      </c>
      <c r="LS303" s="96">
        <f t="shared" si="1682"/>
        <v>104.59565540286327</v>
      </c>
      <c r="LT303" s="96">
        <f t="shared" si="1683"/>
        <v>105.53001059685612</v>
      </c>
      <c r="LU303" s="96">
        <f t="shared" ref="LU303:MH303" si="1756">(LS257+LT257+LU257+LV257+LW257)/5</f>
        <v>105.77752671536003</v>
      </c>
      <c r="LV303" s="96">
        <f t="shared" si="1756"/>
        <v>106.39186096049653</v>
      </c>
      <c r="LW303" s="96">
        <f t="shared" si="1756"/>
        <v>106.55576769660661</v>
      </c>
      <c r="LX303" s="96">
        <f t="shared" si="1756"/>
        <v>106.48402688934968</v>
      </c>
      <c r="LY303" s="96">
        <f t="shared" si="1756"/>
        <v>106.25875504751806</v>
      </c>
      <c r="LZ303" s="96">
        <f t="shared" si="1756"/>
        <v>105.95095180410435</v>
      </c>
      <c r="MA303" s="96">
        <f t="shared" si="1756"/>
        <v>105.58713643628703</v>
      </c>
      <c r="MB303" s="96">
        <f t="shared" si="1756"/>
        <v>105.20867352586743</v>
      </c>
      <c r="MC303" s="96">
        <f t="shared" si="1756"/>
        <v>104.84435963551701</v>
      </c>
      <c r="MD303" s="96">
        <f t="shared" si="1756"/>
        <v>104.45933878945789</v>
      </c>
      <c r="ME303" s="96">
        <f t="shared" si="1756"/>
        <v>104.04392892083115</v>
      </c>
      <c r="MF303" s="96">
        <f t="shared" si="1756"/>
        <v>103.59557915966857</v>
      </c>
      <c r="MG303" s="96">
        <f t="shared" si="1756"/>
        <v>103.07030785547428</v>
      </c>
      <c r="MH303" s="96">
        <f t="shared" si="1756"/>
        <v>102.49971998950912</v>
      </c>
      <c r="MI303" s="96">
        <f t="shared" si="1719"/>
        <v>102.21024433312166</v>
      </c>
      <c r="MJ303" s="96">
        <f t="shared" si="1720"/>
        <v>101.89648390110442</v>
      </c>
      <c r="NF303" s="100"/>
      <c r="NH303" s="100"/>
    </row>
    <row r="304" spans="3:372" x14ac:dyDescent="0.2">
      <c r="C304" s="96">
        <v>29</v>
      </c>
      <c r="D304" s="117">
        <f t="shared" si="1700"/>
        <v>111.80655911953829</v>
      </c>
      <c r="E304" s="117">
        <f t="shared" si="1701"/>
        <v>112.28050796219836</v>
      </c>
      <c r="F304" s="117">
        <f t="shared" ref="F304:S304" si="1757">(D258+E258+F258+G258+H258)/5</f>
        <v>113.04924503927919</v>
      </c>
      <c r="G304" s="117">
        <f t="shared" si="1757"/>
        <v>113.50322737318739</v>
      </c>
      <c r="H304" s="117">
        <f t="shared" si="1757"/>
        <v>114.10763288167725</v>
      </c>
      <c r="I304" s="117">
        <f t="shared" si="1757"/>
        <v>115.00514940635296</v>
      </c>
      <c r="J304" s="117">
        <f t="shared" si="1757"/>
        <v>114.82571077778525</v>
      </c>
      <c r="K304" s="117">
        <f t="shared" si="1757"/>
        <v>114.09503888850709</v>
      </c>
      <c r="L304" s="117">
        <f t="shared" si="1757"/>
        <v>113.40429297482731</v>
      </c>
      <c r="M304" s="117">
        <f t="shared" si="1757"/>
        <v>113.02161844908599</v>
      </c>
      <c r="N304" s="117">
        <f t="shared" si="1757"/>
        <v>112.98859019838854</v>
      </c>
      <c r="O304" s="117">
        <f t="shared" si="1757"/>
        <v>113.24546310912221</v>
      </c>
      <c r="P304" s="117">
        <f t="shared" si="1757"/>
        <v>113.62111879356416</v>
      </c>
      <c r="Q304" s="117">
        <f t="shared" si="1757"/>
        <v>113.97562053773223</v>
      </c>
      <c r="R304" s="117">
        <f t="shared" si="1757"/>
        <v>114.24533523073471</v>
      </c>
      <c r="S304" s="117">
        <f t="shared" si="1757"/>
        <v>114.42133891216342</v>
      </c>
      <c r="T304" s="117">
        <f t="shared" si="1554"/>
        <v>114.50429216495215</v>
      </c>
      <c r="U304" s="117">
        <f t="shared" si="1555"/>
        <v>114.56337953670499</v>
      </c>
      <c r="V304" s="117">
        <f t="shared" si="1556"/>
        <v>114.54214440642615</v>
      </c>
      <c r="W304" s="117">
        <f t="shared" si="1557"/>
        <v>114.4879058472437</v>
      </c>
      <c r="X304" s="117">
        <f t="shared" ref="X304:AK304" si="1758">(V258+W258+X258+Y258+Z258)/5</f>
        <v>114.44135337538219</v>
      </c>
      <c r="Y304" s="117">
        <f t="shared" si="1758"/>
        <v>114.34958612578114</v>
      </c>
      <c r="Z304" s="117">
        <f t="shared" si="1758"/>
        <v>114.2398609920987</v>
      </c>
      <c r="AA304" s="117">
        <f t="shared" si="1758"/>
        <v>114.11433374158119</v>
      </c>
      <c r="AB304" s="117">
        <f t="shared" si="1758"/>
        <v>113.97609069289447</v>
      </c>
      <c r="AC304" s="117">
        <f t="shared" si="1758"/>
        <v>113.82767182049933</v>
      </c>
      <c r="AD304" s="117">
        <f t="shared" si="1758"/>
        <v>113.67117098969274</v>
      </c>
      <c r="AE304" s="117">
        <f t="shared" si="1758"/>
        <v>113.50831767328641</v>
      </c>
      <c r="AF304" s="117">
        <f t="shared" si="1758"/>
        <v>113.3405431950365</v>
      </c>
      <c r="AG304" s="117">
        <f t="shared" si="1758"/>
        <v>113.16903433277722</v>
      </c>
      <c r="AH304" s="117">
        <f t="shared" si="1758"/>
        <v>112.9947767125449</v>
      </c>
      <c r="AI304" s="117">
        <f t="shared" si="1758"/>
        <v>112.81902166011187</v>
      </c>
      <c r="AJ304" s="117">
        <f t="shared" si="1758"/>
        <v>112.64192073508707</v>
      </c>
      <c r="AK304" s="117">
        <f t="shared" si="1758"/>
        <v>112.46404532457288</v>
      </c>
      <c r="AL304" s="117">
        <f t="shared" si="1572"/>
        <v>112.37511965097289</v>
      </c>
      <c r="AM304" s="117">
        <f t="shared" si="1573"/>
        <v>112.2362881066305</v>
      </c>
      <c r="AN304" s="117">
        <f t="shared" si="1574"/>
        <v>111.83599513372667</v>
      </c>
      <c r="AO304" s="117">
        <f t="shared" si="1575"/>
        <v>111.61142254192123</v>
      </c>
      <c r="AP304" s="117">
        <f t="shared" ref="AP304:BC304" si="1759">(AN258+AO258+AP258+AQ258+AR258)/5</f>
        <v>111.4776233214066</v>
      </c>
      <c r="AQ304" s="117">
        <f t="shared" si="1759"/>
        <v>111.19314275777224</v>
      </c>
      <c r="AR304" s="117">
        <f t="shared" si="1759"/>
        <v>110.93048071723592</v>
      </c>
      <c r="AS304" s="117">
        <f t="shared" si="1759"/>
        <v>110.65380829344113</v>
      </c>
      <c r="AT304" s="117">
        <f t="shared" si="1759"/>
        <v>110.36855952840536</v>
      </c>
      <c r="AU304" s="117">
        <f t="shared" si="1759"/>
        <v>110.07330503435114</v>
      </c>
      <c r="AV304" s="117">
        <f t="shared" si="1759"/>
        <v>109.77036850334116</v>
      </c>
      <c r="AW304" s="117">
        <f t="shared" si="1759"/>
        <v>109.46089980659778</v>
      </c>
      <c r="AX304" s="117">
        <f t="shared" si="1759"/>
        <v>109.1502998036556</v>
      </c>
      <c r="AY304" s="117">
        <f t="shared" si="1759"/>
        <v>108.83263532243441</v>
      </c>
      <c r="AZ304" s="117">
        <f t="shared" si="1759"/>
        <v>108.51403542713395</v>
      </c>
      <c r="BA304" s="117">
        <f t="shared" si="1759"/>
        <v>108.19229467863784</v>
      </c>
      <c r="BB304" s="117">
        <f t="shared" si="1759"/>
        <v>107.86379744760423</v>
      </c>
      <c r="BC304" s="117">
        <f t="shared" si="1759"/>
        <v>107.52895312848175</v>
      </c>
      <c r="BD304" s="117">
        <f t="shared" si="1705"/>
        <v>107.36260007808266</v>
      </c>
      <c r="BE304" s="117">
        <f t="shared" si="1706"/>
        <v>107.19241527325198</v>
      </c>
      <c r="EX304" s="94">
        <v>29</v>
      </c>
      <c r="EY304" s="94">
        <f t="shared" si="1707"/>
        <v>108.97288481507682</v>
      </c>
      <c r="EZ304" s="94">
        <f t="shared" si="1708"/>
        <v>109.10042008030973</v>
      </c>
      <c r="FA304" s="94">
        <f t="shared" ref="FA304:FN304" si="1760">(EY258+EZ258+FA258+FB258+FC258)/5</f>
        <v>108.67266821974383</v>
      </c>
      <c r="FB304" s="94">
        <f t="shared" si="1760"/>
        <v>109.05990357836409</v>
      </c>
      <c r="FC304" s="94">
        <f t="shared" si="1760"/>
        <v>109.19210838865567</v>
      </c>
      <c r="FD304" s="94">
        <f t="shared" si="1760"/>
        <v>109.89907914174196</v>
      </c>
      <c r="FE304" s="94">
        <f t="shared" si="1760"/>
        <v>109.97296341866601</v>
      </c>
      <c r="FF304" s="94">
        <f t="shared" si="1760"/>
        <v>110.83566211129035</v>
      </c>
      <c r="FG304" s="94">
        <f t="shared" si="1760"/>
        <v>111.17004773094247</v>
      </c>
      <c r="FH304" s="94">
        <f t="shared" si="1760"/>
        <v>111.46087949982034</v>
      </c>
      <c r="FI304" s="94">
        <f t="shared" si="1760"/>
        <v>112.01669625759692</v>
      </c>
      <c r="FJ304" s="94">
        <f t="shared" si="1760"/>
        <v>112.570986223562</v>
      </c>
      <c r="FK304" s="94">
        <f t="shared" si="1760"/>
        <v>112.70841297727016</v>
      </c>
      <c r="FL304" s="94">
        <f t="shared" si="1760"/>
        <v>112.40942151503191</v>
      </c>
      <c r="FM304" s="94">
        <f t="shared" si="1760"/>
        <v>111.82980502095654</v>
      </c>
      <c r="FN304" s="94">
        <f t="shared" si="1760"/>
        <v>111.13065426208667</v>
      </c>
      <c r="FO304" s="94">
        <f t="shared" si="1608"/>
        <v>110.75734355499478</v>
      </c>
      <c r="FP304" s="94">
        <f t="shared" si="1609"/>
        <v>110.17021429438674</v>
      </c>
      <c r="FQ304" s="94">
        <f t="shared" si="1610"/>
        <v>109.22844322724478</v>
      </c>
      <c r="FR304" s="94">
        <f t="shared" si="1611"/>
        <v>109.02062509916071</v>
      </c>
      <c r="FS304" s="94">
        <f t="shared" ref="FS304:GF304" si="1761">(FQ258+FR258+FS258+FT258+FU258)/5</f>
        <v>108.99035654746793</v>
      </c>
      <c r="FT304" s="94">
        <f t="shared" si="1761"/>
        <v>108.86871757857944</v>
      </c>
      <c r="FU304" s="94">
        <f t="shared" si="1761"/>
        <v>108.92037963371941</v>
      </c>
      <c r="FV304" s="94">
        <f t="shared" si="1761"/>
        <v>109.02857759438294</v>
      </c>
      <c r="FW304" s="94">
        <f t="shared" si="1761"/>
        <v>109.16704288142758</v>
      </c>
      <c r="FX304" s="94">
        <f t="shared" si="1761"/>
        <v>109.31477095481736</v>
      </c>
      <c r="FY304" s="94">
        <f t="shared" si="1761"/>
        <v>109.45766370340957</v>
      </c>
      <c r="FZ304" s="94">
        <f t="shared" si="1761"/>
        <v>109.58705138154262</v>
      </c>
      <c r="GA304" s="94">
        <f t="shared" si="1761"/>
        <v>109.70088843952117</v>
      </c>
      <c r="GB304" s="94">
        <f t="shared" si="1761"/>
        <v>109.79346917312137</v>
      </c>
      <c r="GC304" s="94">
        <f t="shared" si="1761"/>
        <v>109.86478134422957</v>
      </c>
      <c r="GD304" s="94">
        <f t="shared" si="1761"/>
        <v>109.91892882570974</v>
      </c>
      <c r="GE304" s="94">
        <f t="shared" si="1761"/>
        <v>109.95365502831528</v>
      </c>
      <c r="GF304" s="94">
        <f t="shared" si="1761"/>
        <v>109.96771734094436</v>
      </c>
      <c r="GG304" s="94">
        <f t="shared" si="1626"/>
        <v>109.97521453678084</v>
      </c>
      <c r="GH304" s="94">
        <f t="shared" si="1627"/>
        <v>110.14802038803454</v>
      </c>
      <c r="GI304" s="94">
        <f t="shared" si="1628"/>
        <v>110.51137752904199</v>
      </c>
      <c r="GJ304" s="94">
        <f t="shared" si="1629"/>
        <v>110.65037779887453</v>
      </c>
      <c r="GK304" s="94">
        <f t="shared" ref="GK304:GX304" si="1762">(GI258+GJ258+GK258+GL258+GM258)/5</f>
        <v>110.58179866568859</v>
      </c>
      <c r="GL304" s="94">
        <f t="shared" si="1762"/>
        <v>110.45612177263654</v>
      </c>
      <c r="GM304" s="94">
        <f t="shared" si="1762"/>
        <v>110.2447998447046</v>
      </c>
      <c r="GN304" s="94">
        <f t="shared" si="1762"/>
        <v>109.97677146773162</v>
      </c>
      <c r="GO304" s="94">
        <f t="shared" si="1762"/>
        <v>109.66098438944205</v>
      </c>
      <c r="GP304" s="94">
        <f t="shared" si="1762"/>
        <v>109.30342173463195</v>
      </c>
      <c r="GQ304" s="94">
        <f t="shared" si="1762"/>
        <v>108.91665387506325</v>
      </c>
      <c r="GR304" s="94">
        <f t="shared" si="1762"/>
        <v>108.49937763003047</v>
      </c>
      <c r="GS304" s="94">
        <f t="shared" si="1762"/>
        <v>108.05161314851641</v>
      </c>
      <c r="GT304" s="94">
        <f t="shared" si="1762"/>
        <v>107.58220075481231</v>
      </c>
      <c r="GU304" s="94">
        <f t="shared" si="1762"/>
        <v>107.08668461354657</v>
      </c>
      <c r="GV304" s="94">
        <f t="shared" si="1762"/>
        <v>106.55963172672446</v>
      </c>
      <c r="GW304" s="94">
        <f t="shared" si="1762"/>
        <v>106.01571379161403</v>
      </c>
      <c r="GX304" s="94">
        <f t="shared" si="1762"/>
        <v>105.45019202864933</v>
      </c>
      <c r="GY304" s="94">
        <f t="shared" si="1712"/>
        <v>105.16476392520616</v>
      </c>
      <c r="GZ304" s="94">
        <f t="shared" si="1713"/>
        <v>104.8723225160863</v>
      </c>
      <c r="HV304" s="114"/>
      <c r="HX304" s="114"/>
      <c r="KH304" s="96">
        <v>29</v>
      </c>
      <c r="KI304" s="96">
        <f t="shared" si="1714"/>
        <v>105.16637956816423</v>
      </c>
      <c r="KJ304" s="96">
        <f t="shared" si="1715"/>
        <v>105.5352565307201</v>
      </c>
      <c r="KK304" s="96">
        <f t="shared" ref="KK304:KX304" si="1763">(KI258+KJ258+KK258+KL258+KM258)/5</f>
        <v>105.0092048069619</v>
      </c>
      <c r="KL304" s="96">
        <f t="shared" si="1763"/>
        <v>105.11833797046036</v>
      </c>
      <c r="KM304" s="96">
        <f t="shared" si="1763"/>
        <v>105.61266371001879</v>
      </c>
      <c r="KN304" s="96">
        <f t="shared" si="1763"/>
        <v>105.28775937725943</v>
      </c>
      <c r="KO304" s="96">
        <f t="shared" si="1763"/>
        <v>105.30234451696644</v>
      </c>
      <c r="KP304" s="96">
        <f t="shared" si="1763"/>
        <v>106.45645668604269</v>
      </c>
      <c r="KQ304" s="96">
        <f t="shared" si="1763"/>
        <v>107.14615200950064</v>
      </c>
      <c r="KR304" s="96">
        <f t="shared" si="1763"/>
        <v>107.31225450368724</v>
      </c>
      <c r="KS304" s="96">
        <f t="shared" si="1763"/>
        <v>107.59912852317287</v>
      </c>
      <c r="KT304" s="96">
        <f t="shared" si="1763"/>
        <v>108.00208998199533</v>
      </c>
      <c r="KU304" s="96">
        <f t="shared" si="1763"/>
        <v>107.96569978435578</v>
      </c>
      <c r="KV304" s="96">
        <f t="shared" si="1763"/>
        <v>107.95026895413184</v>
      </c>
      <c r="KW304" s="96">
        <f t="shared" si="1763"/>
        <v>107.92948290669115</v>
      </c>
      <c r="KX304" s="96">
        <f t="shared" si="1763"/>
        <v>107.56828761180711</v>
      </c>
      <c r="KY304" s="96">
        <f t="shared" si="1662"/>
        <v>107.27795441200013</v>
      </c>
      <c r="KZ304" s="96">
        <f t="shared" si="1663"/>
        <v>106.6644869036904</v>
      </c>
      <c r="LA304" s="96">
        <f t="shared" si="1664"/>
        <v>106.38360411606052</v>
      </c>
      <c r="LB304" s="96">
        <f t="shared" si="1665"/>
        <v>106.72192239782169</v>
      </c>
      <c r="LC304" s="96">
        <f t="shared" ref="LC304:LP304" si="1764">(LA258+LB258+LC258+LD258+LE258)/5</f>
        <v>106.9086442133525</v>
      </c>
      <c r="LD304" s="96">
        <f t="shared" si="1764"/>
        <v>107.25165109276301</v>
      </c>
      <c r="LE304" s="96">
        <f t="shared" si="1764"/>
        <v>107.49686915252857</v>
      </c>
      <c r="LF304" s="96">
        <f t="shared" si="1764"/>
        <v>107.60598222451704</v>
      </c>
      <c r="LG304" s="96">
        <f t="shared" si="1764"/>
        <v>107.57542656455993</v>
      </c>
      <c r="LH304" s="96">
        <f t="shared" si="1764"/>
        <v>107.41292585327001</v>
      </c>
      <c r="LI304" s="96">
        <f t="shared" si="1764"/>
        <v>107.13755230928527</v>
      </c>
      <c r="LJ304" s="96">
        <f t="shared" si="1764"/>
        <v>106.76979702293083</v>
      </c>
      <c r="LK304" s="96">
        <f t="shared" si="1764"/>
        <v>106.33342355319878</v>
      </c>
      <c r="LL304" s="96">
        <f t="shared" si="1764"/>
        <v>105.84527187390799</v>
      </c>
      <c r="LM304" s="96">
        <f t="shared" si="1764"/>
        <v>105.33152413057012</v>
      </c>
      <c r="LN304" s="96">
        <f t="shared" si="1764"/>
        <v>104.80716711352656</v>
      </c>
      <c r="LO304" s="96">
        <f t="shared" si="1764"/>
        <v>104.30023693947555</v>
      </c>
      <c r="LP304" s="96">
        <f t="shared" si="1764"/>
        <v>103.82795670824763</v>
      </c>
      <c r="LQ304" s="96">
        <f t="shared" si="1680"/>
        <v>103.58507734363978</v>
      </c>
      <c r="LR304" s="96">
        <f t="shared" si="1681"/>
        <v>103.4226943709628</v>
      </c>
      <c r="LS304" s="96">
        <f t="shared" si="1682"/>
        <v>104.60503238155734</v>
      </c>
      <c r="LT304" s="96">
        <f t="shared" si="1683"/>
        <v>105.52971640625316</v>
      </c>
      <c r="LU304" s="96">
        <f t="shared" ref="LU304:MH304" si="1765">(LS258+LT258+LU258+LV258+LW258)/5</f>
        <v>105.77364462750943</v>
      </c>
      <c r="LV304" s="96">
        <f t="shared" si="1765"/>
        <v>106.3800749797429</v>
      </c>
      <c r="LW304" s="96">
        <f t="shared" si="1765"/>
        <v>106.54847797614539</v>
      </c>
      <c r="LX304" s="96">
        <f t="shared" si="1765"/>
        <v>106.48679980345142</v>
      </c>
      <c r="LY304" s="96">
        <f t="shared" si="1765"/>
        <v>106.26926028932746</v>
      </c>
      <c r="LZ304" s="96">
        <f t="shared" si="1765"/>
        <v>105.96125290703135</v>
      </c>
      <c r="MA304" s="96">
        <f t="shared" si="1765"/>
        <v>105.58922386443335</v>
      </c>
      <c r="MB304" s="96">
        <f t="shared" si="1765"/>
        <v>105.20002204215348</v>
      </c>
      <c r="MC304" s="96">
        <f t="shared" si="1765"/>
        <v>104.82983863242013</v>
      </c>
      <c r="MD304" s="96">
        <f t="shared" si="1765"/>
        <v>104.44571737089673</v>
      </c>
      <c r="ME304" s="96">
        <f t="shared" si="1765"/>
        <v>104.03801565448732</v>
      </c>
      <c r="MF304" s="96">
        <f t="shared" si="1765"/>
        <v>103.59976154100723</v>
      </c>
      <c r="MG304" s="96">
        <f t="shared" si="1765"/>
        <v>103.08067205919285</v>
      </c>
      <c r="MH304" s="96">
        <f t="shared" si="1765"/>
        <v>102.50811868200908</v>
      </c>
      <c r="MI304" s="96">
        <f t="shared" si="1719"/>
        <v>102.21766808336631</v>
      </c>
      <c r="MJ304" s="96">
        <f t="shared" si="1720"/>
        <v>101.89995343815285</v>
      </c>
      <c r="NF304" s="100"/>
      <c r="NH304" s="100"/>
    </row>
    <row r="305" spans="3:372" x14ac:dyDescent="0.2">
      <c r="C305" s="96">
        <v>30</v>
      </c>
      <c r="D305" s="117">
        <f t="shared" si="1700"/>
        <v>111.88672890005444</v>
      </c>
      <c r="E305" s="117">
        <f t="shared" si="1701"/>
        <v>112.32565591866489</v>
      </c>
      <c r="F305" s="117">
        <f t="shared" ref="F305:S305" si="1766">(D259+E259+F259+G259+H259)/5</f>
        <v>113.05319814914012</v>
      </c>
      <c r="G305" s="117">
        <f t="shared" si="1766"/>
        <v>113.40116148312086</v>
      </c>
      <c r="H305" s="117">
        <f t="shared" si="1766"/>
        <v>113.97229502106423</v>
      </c>
      <c r="I305" s="117">
        <f t="shared" si="1766"/>
        <v>114.83914149285951</v>
      </c>
      <c r="J305" s="117">
        <f t="shared" si="1766"/>
        <v>114.63263169065462</v>
      </c>
      <c r="K305" s="117">
        <f t="shared" si="1766"/>
        <v>113.8986085083183</v>
      </c>
      <c r="L305" s="117">
        <f t="shared" si="1766"/>
        <v>113.21950634172852</v>
      </c>
      <c r="M305" s="117">
        <f t="shared" si="1766"/>
        <v>112.85455491020102</v>
      </c>
      <c r="N305" s="117">
        <f t="shared" si="1766"/>
        <v>112.8455864856915</v>
      </c>
      <c r="O305" s="117">
        <f t="shared" si="1766"/>
        <v>113.13132885808412</v>
      </c>
      <c r="P305" s="117">
        <f t="shared" si="1766"/>
        <v>113.537495981143</v>
      </c>
      <c r="Q305" s="117">
        <f t="shared" si="1766"/>
        <v>113.92115588925749</v>
      </c>
      <c r="R305" s="117">
        <f t="shared" si="1766"/>
        <v>114.21595309161577</v>
      </c>
      <c r="S305" s="117">
        <f t="shared" si="1766"/>
        <v>114.41282831460441</v>
      </c>
      <c r="T305" s="117">
        <f t="shared" si="1554"/>
        <v>114.50638543689679</v>
      </c>
      <c r="U305" s="117">
        <f t="shared" si="1555"/>
        <v>114.57766083684768</v>
      </c>
      <c r="V305" s="117">
        <f t="shared" si="1556"/>
        <v>114.57612051920934</v>
      </c>
      <c r="W305" s="117">
        <f t="shared" si="1557"/>
        <v>114.52918608772138</v>
      </c>
      <c r="X305" s="117">
        <f t="shared" ref="X305:AK305" si="1767">(V259+W259+X259+Y259+Z259)/5</f>
        <v>114.4858471664671</v>
      </c>
      <c r="Y305" s="117">
        <f t="shared" si="1767"/>
        <v>114.40150231491073</v>
      </c>
      <c r="Z305" s="117">
        <f t="shared" si="1767"/>
        <v>114.29629292411565</v>
      </c>
      <c r="AA305" s="117">
        <f t="shared" si="1767"/>
        <v>114.17435860646171</v>
      </c>
      <c r="AB305" s="117">
        <f t="shared" si="1767"/>
        <v>114.03888798751191</v>
      </c>
      <c r="AC305" s="117">
        <f t="shared" si="1767"/>
        <v>113.89251501159337</v>
      </c>
      <c r="AD305" s="117">
        <f t="shared" si="1767"/>
        <v>113.73741927985562</v>
      </c>
      <c r="AE305" s="117">
        <f t="shared" si="1767"/>
        <v>113.57540804852991</v>
      </c>
      <c r="AF305" s="117">
        <f t="shared" si="1767"/>
        <v>113.40798287299103</v>
      </c>
      <c r="AG305" s="117">
        <f t="shared" si="1767"/>
        <v>113.23639368495051</v>
      </c>
      <c r="AH305" s="117">
        <f t="shared" si="1767"/>
        <v>113.06168269966479</v>
      </c>
      <c r="AI305" s="117">
        <f t="shared" si="1767"/>
        <v>112.88515207522816</v>
      </c>
      <c r="AJ305" s="117">
        <f t="shared" si="1767"/>
        <v>112.70699970553309</v>
      </c>
      <c r="AK305" s="117">
        <f t="shared" si="1767"/>
        <v>112.5278369052638</v>
      </c>
      <c r="AL305" s="117">
        <f t="shared" si="1572"/>
        <v>112.43825822819127</v>
      </c>
      <c r="AM305" s="117">
        <f t="shared" si="1573"/>
        <v>112.2938038063447</v>
      </c>
      <c r="AN305" s="117">
        <f t="shared" si="1574"/>
        <v>111.86431340138321</v>
      </c>
      <c r="AO305" s="117">
        <f t="shared" si="1575"/>
        <v>111.62103709478336</v>
      </c>
      <c r="AP305" s="117">
        <f t="shared" ref="AP305:BC305" si="1768">(AN259+AO259+AP259+AQ259+AR259)/5</f>
        <v>111.48012180813475</v>
      </c>
      <c r="AQ305" s="117">
        <f t="shared" si="1768"/>
        <v>111.17972248725746</v>
      </c>
      <c r="AR305" s="117">
        <f t="shared" si="1768"/>
        <v>110.90562682173456</v>
      </c>
      <c r="AS305" s="117">
        <f t="shared" si="1768"/>
        <v>110.61855024321456</v>
      </c>
      <c r="AT305" s="117">
        <f t="shared" si="1768"/>
        <v>110.32435561198295</v>
      </c>
      <c r="AU305" s="117">
        <f t="shared" si="1768"/>
        <v>110.021899538654</v>
      </c>
      <c r="AV305" s="117">
        <f t="shared" si="1768"/>
        <v>109.71373356198026</v>
      </c>
      <c r="AW305" s="117">
        <f t="shared" si="1768"/>
        <v>109.40113878198716</v>
      </c>
      <c r="AX305" s="117">
        <f t="shared" si="1768"/>
        <v>109.08960832080595</v>
      </c>
      <c r="AY305" s="117">
        <f t="shared" si="1768"/>
        <v>108.77310567539351</v>
      </c>
      <c r="AZ305" s="117">
        <f t="shared" si="1768"/>
        <v>108.45769783147043</v>
      </c>
      <c r="BA305" s="117">
        <f t="shared" si="1768"/>
        <v>108.14289547482865</v>
      </c>
      <c r="BB305" s="117">
        <f t="shared" si="1768"/>
        <v>107.82253191398934</v>
      </c>
      <c r="BC305" s="117">
        <f t="shared" si="1768"/>
        <v>107.49670619164405</v>
      </c>
      <c r="BD305" s="117">
        <f t="shared" si="1705"/>
        <v>107.33552837835833</v>
      </c>
      <c r="BE305" s="117">
        <f t="shared" si="1706"/>
        <v>107.17165747938429</v>
      </c>
      <c r="EX305" s="94">
        <v>30</v>
      </c>
      <c r="EY305" s="94">
        <f t="shared" si="1707"/>
        <v>108.79916254754157</v>
      </c>
      <c r="EZ305" s="94">
        <f t="shared" si="1708"/>
        <v>109.02312071673877</v>
      </c>
      <c r="FA305" s="94">
        <f t="shared" ref="FA305:FN305" si="1769">(EY259+EZ259+FA259+FB259+FC259)/5</f>
        <v>108.68167547134401</v>
      </c>
      <c r="FB305" s="94">
        <f t="shared" si="1769"/>
        <v>109.16548239951562</v>
      </c>
      <c r="FC305" s="94">
        <f t="shared" si="1769"/>
        <v>109.38506148828083</v>
      </c>
      <c r="FD305" s="94">
        <f t="shared" si="1769"/>
        <v>110.08659718705815</v>
      </c>
      <c r="FE305" s="94">
        <f t="shared" si="1769"/>
        <v>110.11886347675409</v>
      </c>
      <c r="FF305" s="94">
        <f t="shared" si="1769"/>
        <v>110.90432975477226</v>
      </c>
      <c r="FG305" s="94">
        <f t="shared" si="1769"/>
        <v>111.1808531823331</v>
      </c>
      <c r="FH305" s="94">
        <f t="shared" si="1769"/>
        <v>111.43686266396966</v>
      </c>
      <c r="FI305" s="94">
        <f t="shared" si="1769"/>
        <v>111.96941787772573</v>
      </c>
      <c r="FJ305" s="94">
        <f t="shared" si="1769"/>
        <v>112.50987333993119</v>
      </c>
      <c r="FK305" s="94">
        <f t="shared" si="1769"/>
        <v>112.64391791203101</v>
      </c>
      <c r="FL305" s="94">
        <f t="shared" si="1769"/>
        <v>112.35192957063137</v>
      </c>
      <c r="FM305" s="94">
        <f t="shared" si="1769"/>
        <v>111.7855481711658</v>
      </c>
      <c r="FN305" s="94">
        <f t="shared" si="1769"/>
        <v>111.10307025694041</v>
      </c>
      <c r="FO305" s="94">
        <f t="shared" si="1608"/>
        <v>110.73918682521619</v>
      </c>
      <c r="FP305" s="94">
        <f t="shared" si="1609"/>
        <v>110.16643330631044</v>
      </c>
      <c r="FQ305" s="94">
        <f t="shared" si="1610"/>
        <v>109.25093259264496</v>
      </c>
      <c r="FR305" s="94">
        <f t="shared" si="1611"/>
        <v>109.05278166772015</v>
      </c>
      <c r="FS305" s="94">
        <f t="shared" ref="FS305:GF305" si="1770">(FQ259+FR259+FS259+FT259+FU259)/5</f>
        <v>109.02650840850424</v>
      </c>
      <c r="FT305" s="94">
        <f t="shared" si="1770"/>
        <v>108.91417885196481</v>
      </c>
      <c r="FU305" s="94">
        <f t="shared" si="1770"/>
        <v>108.97079216087036</v>
      </c>
      <c r="FV305" s="94">
        <f t="shared" si="1770"/>
        <v>109.08223183538253</v>
      </c>
      <c r="FW305" s="94">
        <f t="shared" si="1770"/>
        <v>109.22238836376418</v>
      </c>
      <c r="FX305" s="94">
        <f t="shared" si="1770"/>
        <v>109.37042474329481</v>
      </c>
      <c r="FY305" s="94">
        <f t="shared" si="1770"/>
        <v>109.51242124246558</v>
      </c>
      <c r="FZ305" s="94">
        <f t="shared" si="1770"/>
        <v>109.6398876001534</v>
      </c>
      <c r="GA305" s="94">
        <f t="shared" si="1770"/>
        <v>109.75094471617732</v>
      </c>
      <c r="GB305" s="94">
        <f t="shared" si="1770"/>
        <v>109.84006904962737</v>
      </c>
      <c r="GC305" s="94">
        <f t="shared" si="1770"/>
        <v>109.90740679380937</v>
      </c>
      <c r="GD305" s="94">
        <f t="shared" si="1770"/>
        <v>109.95718459183436</v>
      </c>
      <c r="GE305" s="94">
        <f t="shared" si="1770"/>
        <v>109.98728615786131</v>
      </c>
      <c r="GF305" s="94">
        <f t="shared" si="1770"/>
        <v>109.99658376155018</v>
      </c>
      <c r="GG305" s="94">
        <f t="shared" si="1626"/>
        <v>110.00167088338986</v>
      </c>
      <c r="GH305" s="94">
        <f t="shared" si="1627"/>
        <v>110.16201085362857</v>
      </c>
      <c r="GI305" s="94">
        <f t="shared" si="1628"/>
        <v>110.49748693533928</v>
      </c>
      <c r="GJ305" s="94">
        <f t="shared" si="1629"/>
        <v>110.62619041412323</v>
      </c>
      <c r="GK305" s="94">
        <f t="shared" ref="GK305:GX305" si="1771">(GI259+GJ259+GK259+GL259+GM259)/5</f>
        <v>110.56026992914869</v>
      </c>
      <c r="GL305" s="94">
        <f t="shared" si="1771"/>
        <v>110.43827846018321</v>
      </c>
      <c r="GM305" s="94">
        <f t="shared" si="1771"/>
        <v>110.23599260367416</v>
      </c>
      <c r="GN305" s="94">
        <f t="shared" si="1771"/>
        <v>109.97892861443954</v>
      </c>
      <c r="GO305" s="94">
        <f t="shared" si="1771"/>
        <v>109.67405139508841</v>
      </c>
      <c r="GP305" s="94">
        <f t="shared" si="1771"/>
        <v>109.3254319910186</v>
      </c>
      <c r="GQ305" s="94">
        <f t="shared" si="1771"/>
        <v>108.94413940704069</v>
      </c>
      <c r="GR305" s="94">
        <f t="shared" si="1771"/>
        <v>108.52800142596229</v>
      </c>
      <c r="GS305" s="94">
        <f t="shared" si="1771"/>
        <v>108.07678685253295</v>
      </c>
      <c r="GT305" s="94">
        <f t="shared" si="1771"/>
        <v>107.59973744979473</v>
      </c>
      <c r="GU305" s="94">
        <f t="shared" si="1771"/>
        <v>107.09334103363847</v>
      </c>
      <c r="GV305" s="94">
        <f t="shared" si="1771"/>
        <v>106.55522957159903</v>
      </c>
      <c r="GW305" s="94">
        <f t="shared" si="1771"/>
        <v>106.00043274457099</v>
      </c>
      <c r="GX305" s="94">
        <f t="shared" si="1771"/>
        <v>105.42562094892909</v>
      </c>
      <c r="GY305" s="94">
        <f t="shared" si="1712"/>
        <v>105.13547035839285</v>
      </c>
      <c r="GZ305" s="94">
        <f t="shared" si="1713"/>
        <v>104.84012418181709</v>
      </c>
      <c r="HV305" s="114"/>
      <c r="HX305" s="114"/>
      <c r="KH305" s="96">
        <v>30</v>
      </c>
      <c r="KI305" s="96">
        <f t="shared" si="1714"/>
        <v>105.09257682602612</v>
      </c>
      <c r="KJ305" s="96">
        <f t="shared" si="1715"/>
        <v>105.50242509471194</v>
      </c>
      <c r="KK305" s="96">
        <f t="shared" ref="KK305:KX305" si="1772">(KI259+KJ259+KK259+KL259+KM259)/5</f>
        <v>105.02983810601026</v>
      </c>
      <c r="KL305" s="96">
        <f t="shared" si="1772"/>
        <v>105.10428972525358</v>
      </c>
      <c r="KM305" s="96">
        <f t="shared" si="1772"/>
        <v>105.63543311368134</v>
      </c>
      <c r="KN305" s="96">
        <f t="shared" si="1772"/>
        <v>105.3278282584005</v>
      </c>
      <c r="KO305" s="96">
        <f t="shared" si="1772"/>
        <v>105.31201505791655</v>
      </c>
      <c r="KP305" s="96">
        <f t="shared" si="1772"/>
        <v>106.42287322110826</v>
      </c>
      <c r="KQ305" s="96">
        <f t="shared" si="1772"/>
        <v>107.11957051953921</v>
      </c>
      <c r="KR305" s="96">
        <f t="shared" si="1772"/>
        <v>107.31053475309821</v>
      </c>
      <c r="KS305" s="96">
        <f t="shared" si="1772"/>
        <v>107.62603012970517</v>
      </c>
      <c r="KT305" s="96">
        <f t="shared" si="1772"/>
        <v>108.04125229679467</v>
      </c>
      <c r="KU305" s="96">
        <f t="shared" si="1772"/>
        <v>107.99435499176248</v>
      </c>
      <c r="KV305" s="96">
        <f t="shared" si="1772"/>
        <v>107.96044906204376</v>
      </c>
      <c r="KW305" s="96">
        <f t="shared" si="1772"/>
        <v>107.91984255486958</v>
      </c>
      <c r="KX305" s="96">
        <f t="shared" si="1772"/>
        <v>107.54593133655783</v>
      </c>
      <c r="KY305" s="96">
        <f t="shared" si="1662"/>
        <v>107.250160487248</v>
      </c>
      <c r="KZ305" s="96">
        <f t="shared" si="1663"/>
        <v>106.63957793264142</v>
      </c>
      <c r="LA305" s="96">
        <f t="shared" si="1664"/>
        <v>106.37262051172334</v>
      </c>
      <c r="LB305" s="96">
        <f t="shared" si="1665"/>
        <v>106.71994521009367</v>
      </c>
      <c r="LC305" s="96">
        <f t="shared" ref="LC305:LP305" si="1773">(LA259+LB259+LC259+LD259+LE259)/5</f>
        <v>106.91067630046545</v>
      </c>
      <c r="LD305" s="96">
        <f t="shared" si="1773"/>
        <v>107.26221557973591</v>
      </c>
      <c r="LE305" s="96">
        <f t="shared" si="1773"/>
        <v>107.51202824547575</v>
      </c>
      <c r="LF305" s="96">
        <f t="shared" si="1773"/>
        <v>107.62317699185307</v>
      </c>
      <c r="LG305" s="96">
        <f t="shared" si="1773"/>
        <v>107.59221167414471</v>
      </c>
      <c r="LH305" s="96">
        <f t="shared" si="1773"/>
        <v>107.4272123316583</v>
      </c>
      <c r="LI305" s="96">
        <f t="shared" si="1773"/>
        <v>107.1477727906437</v>
      </c>
      <c r="LJ305" s="96">
        <f t="shared" si="1773"/>
        <v>106.77495434462665</v>
      </c>
      <c r="LK305" s="96">
        <f t="shared" si="1773"/>
        <v>106.33305961306617</v>
      </c>
      <c r="LL305" s="96">
        <f t="shared" si="1773"/>
        <v>105.83937752864554</v>
      </c>
      <c r="LM305" s="96">
        <f t="shared" si="1773"/>
        <v>105.3204808465543</v>
      </c>
      <c r="LN305" s="96">
        <f t="shared" si="1773"/>
        <v>104.7916150511647</v>
      </c>
      <c r="LO305" s="96">
        <f t="shared" si="1773"/>
        <v>104.28102049621648</v>
      </c>
      <c r="LP305" s="96">
        <f t="shared" si="1773"/>
        <v>103.80602456367401</v>
      </c>
      <c r="LQ305" s="96">
        <f t="shared" si="1680"/>
        <v>103.56177420298971</v>
      </c>
      <c r="LR305" s="96">
        <f t="shared" si="1681"/>
        <v>103.40314669403517</v>
      </c>
      <c r="LS305" s="96">
        <f t="shared" si="1682"/>
        <v>104.60489738930193</v>
      </c>
      <c r="LT305" s="96">
        <f t="shared" si="1683"/>
        <v>105.53557473059568</v>
      </c>
      <c r="LU305" s="96">
        <f t="shared" ref="LU305:MH305" si="1774">(LS259+LT259+LU259+LV259+LW259)/5</f>
        <v>105.77579236476097</v>
      </c>
      <c r="LV305" s="96">
        <f t="shared" si="1774"/>
        <v>106.38043564308518</v>
      </c>
      <c r="LW305" s="96">
        <f t="shared" si="1774"/>
        <v>106.54428873295167</v>
      </c>
      <c r="LX305" s="96">
        <f t="shared" si="1774"/>
        <v>106.48196859243114</v>
      </c>
      <c r="LY305" s="96">
        <f t="shared" si="1774"/>
        <v>106.26791477632648</v>
      </c>
      <c r="LZ305" s="96">
        <f t="shared" si="1774"/>
        <v>105.9647356413528</v>
      </c>
      <c r="MA305" s="96">
        <f t="shared" si="1774"/>
        <v>105.5951625222843</v>
      </c>
      <c r="MB305" s="96">
        <f t="shared" si="1774"/>
        <v>105.20406611707753</v>
      </c>
      <c r="MC305" s="96">
        <f t="shared" si="1774"/>
        <v>104.82860981154666</v>
      </c>
      <c r="MD305" s="96">
        <f t="shared" si="1774"/>
        <v>104.43922746935932</v>
      </c>
      <c r="ME305" s="96">
        <f t="shared" si="1774"/>
        <v>104.02989731935615</v>
      </c>
      <c r="MF305" s="96">
        <f t="shared" si="1774"/>
        <v>103.59522412722549</v>
      </c>
      <c r="MG305" s="96">
        <f t="shared" si="1774"/>
        <v>103.08331904969251</v>
      </c>
      <c r="MH305" s="96">
        <f t="shared" si="1774"/>
        <v>102.51749172991924</v>
      </c>
      <c r="MI305" s="96">
        <f t="shared" si="1719"/>
        <v>102.23195558839163</v>
      </c>
      <c r="MJ305" s="96">
        <f t="shared" si="1720"/>
        <v>101.91790195900951</v>
      </c>
      <c r="NF305" s="100"/>
      <c r="NH305" s="100"/>
    </row>
    <row r="306" spans="3:372" x14ac:dyDescent="0.2">
      <c r="C306" s="96"/>
      <c r="D306" s="96"/>
      <c r="E306" s="96"/>
      <c r="F306" s="96"/>
      <c r="G306" s="96"/>
      <c r="H306" s="96"/>
      <c r="I306" s="96"/>
      <c r="J306" s="96"/>
      <c r="K306" s="96"/>
      <c r="L306" s="96"/>
      <c r="M306" s="96"/>
      <c r="N306" s="96"/>
      <c r="O306" s="96"/>
      <c r="P306" s="96"/>
      <c r="Q306" s="96"/>
      <c r="R306" s="96"/>
      <c r="S306" s="96"/>
      <c r="T306" s="96"/>
      <c r="U306" s="96"/>
      <c r="V306" s="96"/>
      <c r="W306" s="96"/>
      <c r="X306" s="96"/>
      <c r="Y306" s="96"/>
      <c r="Z306" s="96"/>
      <c r="AA306" s="96"/>
      <c r="AB306" s="96"/>
      <c r="AC306" s="96"/>
      <c r="AD306" s="96"/>
      <c r="AE306" s="96"/>
      <c r="AF306" s="96"/>
      <c r="AG306" s="96"/>
      <c r="AH306" s="96"/>
      <c r="AI306" s="96"/>
      <c r="AJ306" s="96"/>
      <c r="AK306" s="96"/>
      <c r="AL306" s="96"/>
      <c r="AM306" s="96"/>
      <c r="AN306" s="96"/>
      <c r="AO306" s="96"/>
      <c r="AP306" s="96"/>
      <c r="AQ306" s="96"/>
      <c r="AR306" s="96"/>
      <c r="AS306" s="96"/>
      <c r="AT306" s="96"/>
      <c r="AU306" s="96"/>
      <c r="AV306" s="96"/>
      <c r="AW306" s="96"/>
      <c r="AX306" s="96"/>
      <c r="AY306" s="96"/>
      <c r="AZ306" s="96"/>
      <c r="BA306" s="96"/>
      <c r="BB306" s="96"/>
      <c r="BC306" s="96"/>
      <c r="BD306" s="96"/>
      <c r="BE306" s="96"/>
      <c r="EX306" s="94"/>
      <c r="EY306" s="94"/>
      <c r="EZ306" s="94"/>
      <c r="FA306" s="94"/>
      <c r="FB306" s="94"/>
      <c r="FC306" s="94"/>
      <c r="FD306" s="94"/>
      <c r="FE306" s="94"/>
      <c r="FF306" s="94"/>
      <c r="FG306" s="94"/>
      <c r="FH306" s="94"/>
      <c r="FI306" s="94"/>
      <c r="FJ306" s="94"/>
      <c r="FK306" s="94"/>
      <c r="FL306" s="94"/>
      <c r="FM306" s="94"/>
      <c r="FN306" s="94"/>
      <c r="FO306" s="94"/>
      <c r="FP306" s="94"/>
      <c r="FQ306" s="94"/>
      <c r="FR306" s="94"/>
      <c r="FS306" s="94"/>
      <c r="FT306" s="94"/>
      <c r="FU306" s="94"/>
      <c r="FV306" s="94"/>
      <c r="FW306" s="94"/>
      <c r="FX306" s="94"/>
      <c r="FY306" s="94"/>
      <c r="FZ306" s="94"/>
      <c r="GA306" s="94"/>
      <c r="GB306" s="94"/>
      <c r="GC306" s="94"/>
      <c r="GD306" s="94"/>
      <c r="GE306" s="94"/>
      <c r="GF306" s="94"/>
      <c r="GG306" s="94"/>
      <c r="GH306" s="94"/>
      <c r="GI306" s="94"/>
      <c r="GJ306" s="94"/>
      <c r="GK306" s="94"/>
      <c r="GL306" s="94"/>
      <c r="GM306" s="94"/>
      <c r="GN306" s="94"/>
      <c r="GO306" s="94"/>
      <c r="GP306" s="94"/>
      <c r="GQ306" s="94"/>
      <c r="GR306" s="94"/>
      <c r="GS306" s="94"/>
      <c r="GT306" s="94"/>
      <c r="GU306" s="94"/>
      <c r="GV306" s="94"/>
      <c r="GW306" s="94"/>
      <c r="GX306" s="94"/>
      <c r="GY306" s="94"/>
      <c r="GZ306" s="94"/>
      <c r="HV306" s="114"/>
      <c r="HX306" s="114"/>
      <c r="NF306" s="100"/>
      <c r="NH306" s="100"/>
    </row>
    <row r="307" spans="3:372" x14ac:dyDescent="0.2">
      <c r="C307" s="96"/>
      <c r="D307" s="96"/>
      <c r="E307" s="96"/>
      <c r="F307" s="96"/>
      <c r="G307" s="96"/>
      <c r="H307" s="96"/>
      <c r="I307" s="96"/>
      <c r="J307" s="96"/>
      <c r="K307" s="96"/>
      <c r="L307" s="96"/>
      <c r="M307" s="96"/>
      <c r="N307" s="96"/>
      <c r="O307" s="96"/>
      <c r="P307" s="96"/>
      <c r="Q307" s="96"/>
      <c r="R307" s="96"/>
      <c r="S307" s="96"/>
      <c r="T307" s="96"/>
      <c r="U307" s="96"/>
      <c r="V307" s="96"/>
      <c r="W307" s="96"/>
      <c r="X307" s="96"/>
      <c r="Y307" s="96"/>
      <c r="Z307" s="96"/>
      <c r="AA307" s="96"/>
      <c r="AB307" s="96"/>
      <c r="AC307" s="96"/>
      <c r="AD307" s="96"/>
      <c r="AE307" s="96"/>
      <c r="AF307" s="96"/>
      <c r="AG307" s="96"/>
      <c r="AH307" s="96"/>
      <c r="AI307" s="96"/>
      <c r="AJ307" s="96"/>
      <c r="AK307" s="96"/>
      <c r="AL307" s="96"/>
      <c r="AM307" s="96"/>
      <c r="AN307" s="96"/>
      <c r="AO307" s="96"/>
      <c r="AP307" s="96"/>
      <c r="AQ307" s="96"/>
      <c r="AR307" s="96"/>
      <c r="AS307" s="96"/>
      <c r="AT307" s="96"/>
      <c r="AU307" s="96"/>
      <c r="AV307" s="96"/>
      <c r="AW307" s="96"/>
      <c r="AX307" s="96"/>
      <c r="AY307" s="96"/>
      <c r="AZ307" s="96"/>
      <c r="BA307" s="96"/>
      <c r="BB307" s="96"/>
      <c r="BC307" s="96"/>
      <c r="BD307" s="96"/>
      <c r="BE307" s="96"/>
      <c r="EX307" s="94"/>
      <c r="EY307" s="94"/>
      <c r="EZ307" s="94"/>
      <c r="FA307" s="94"/>
      <c r="FB307" s="94"/>
      <c r="FC307" s="94"/>
      <c r="FD307" s="94"/>
      <c r="FE307" s="94"/>
      <c r="FF307" s="94"/>
      <c r="FG307" s="94"/>
      <c r="FH307" s="94"/>
      <c r="FI307" s="94"/>
      <c r="FJ307" s="94"/>
      <c r="FK307" s="94"/>
      <c r="FL307" s="94"/>
      <c r="FM307" s="94"/>
      <c r="FN307" s="94"/>
      <c r="FO307" s="94"/>
      <c r="FP307" s="94"/>
      <c r="FQ307" s="94"/>
      <c r="FR307" s="94"/>
      <c r="FS307" s="94"/>
      <c r="FT307" s="94"/>
      <c r="FU307" s="94"/>
      <c r="FV307" s="94"/>
      <c r="FW307" s="94"/>
      <c r="FX307" s="94"/>
      <c r="FY307" s="94"/>
      <c r="FZ307" s="94"/>
      <c r="GA307" s="94"/>
      <c r="GB307" s="94"/>
      <c r="GC307" s="94"/>
      <c r="GD307" s="94"/>
      <c r="GE307" s="94"/>
      <c r="GF307" s="94"/>
      <c r="GG307" s="94"/>
      <c r="GH307" s="94"/>
      <c r="GI307" s="94"/>
      <c r="GJ307" s="94"/>
      <c r="GK307" s="94"/>
      <c r="GL307" s="94"/>
      <c r="GM307" s="94"/>
      <c r="GN307" s="94"/>
      <c r="GO307" s="94"/>
      <c r="GP307" s="94"/>
      <c r="GQ307" s="94"/>
      <c r="GR307" s="94"/>
      <c r="GS307" s="94"/>
      <c r="GT307" s="94"/>
      <c r="GU307" s="94"/>
      <c r="GV307" s="94"/>
      <c r="GW307" s="94"/>
      <c r="GX307" s="94"/>
      <c r="GY307" s="94"/>
      <c r="GZ307" s="94"/>
      <c r="HV307" s="114"/>
      <c r="HX307" s="114"/>
      <c r="NF307" s="100"/>
      <c r="NH307" s="100"/>
    </row>
    <row r="308" spans="3:372" x14ac:dyDescent="0.2">
      <c r="C308" s="96"/>
      <c r="D308" s="96"/>
      <c r="E308" s="96"/>
      <c r="F308" s="96"/>
      <c r="G308" s="96"/>
      <c r="H308" s="96"/>
      <c r="I308" s="96"/>
      <c r="J308" s="96"/>
      <c r="K308" s="96"/>
      <c r="L308" s="96"/>
      <c r="M308" s="96"/>
      <c r="N308" s="96"/>
      <c r="O308" s="96"/>
      <c r="P308" s="96"/>
      <c r="Q308" s="96"/>
      <c r="R308" s="96"/>
      <c r="S308" s="96"/>
      <c r="T308" s="96"/>
      <c r="U308" s="96"/>
      <c r="V308" s="96"/>
      <c r="W308" s="96"/>
      <c r="X308" s="96"/>
      <c r="Y308" s="96"/>
      <c r="Z308" s="96"/>
      <c r="AA308" s="96"/>
      <c r="AB308" s="96"/>
      <c r="AC308" s="96"/>
      <c r="AD308" s="96"/>
      <c r="AE308" s="96"/>
      <c r="AF308" s="96"/>
      <c r="AG308" s="96"/>
      <c r="AH308" s="96"/>
      <c r="AI308" s="96"/>
      <c r="AJ308" s="96"/>
      <c r="AK308" s="96"/>
      <c r="AL308" s="96"/>
      <c r="AM308" s="96"/>
      <c r="AN308" s="96"/>
      <c r="AO308" s="96"/>
      <c r="AP308" s="96"/>
      <c r="AQ308" s="96"/>
      <c r="AR308" s="96"/>
      <c r="AS308" s="96"/>
      <c r="AT308" s="96"/>
      <c r="AU308" s="96"/>
      <c r="AV308" s="96"/>
      <c r="AW308" s="96"/>
      <c r="AX308" s="96"/>
      <c r="AY308" s="96"/>
      <c r="AZ308" s="96"/>
      <c r="BA308" s="96"/>
      <c r="BB308" s="96"/>
      <c r="BC308" s="96"/>
      <c r="BD308" s="96"/>
      <c r="BE308" s="96"/>
      <c r="EX308" s="94"/>
      <c r="EY308" s="94"/>
      <c r="EZ308" s="94"/>
      <c r="FA308" s="94"/>
      <c r="FB308" s="94"/>
      <c r="FC308" s="94"/>
      <c r="FD308" s="94"/>
      <c r="FE308" s="94"/>
      <c r="FF308" s="94"/>
      <c r="FG308" s="94"/>
      <c r="FH308" s="94"/>
      <c r="FI308" s="94"/>
      <c r="FJ308" s="94"/>
      <c r="FK308" s="94"/>
      <c r="FL308" s="94"/>
      <c r="FM308" s="94"/>
      <c r="FN308" s="94"/>
      <c r="FO308" s="94"/>
      <c r="FP308" s="94"/>
      <c r="FQ308" s="94"/>
      <c r="FR308" s="94"/>
      <c r="FS308" s="94"/>
      <c r="FT308" s="94"/>
      <c r="FU308" s="94"/>
      <c r="FV308" s="94"/>
      <c r="FW308" s="94"/>
      <c r="FX308" s="94"/>
      <c r="FY308" s="94"/>
      <c r="FZ308" s="94"/>
      <c r="GA308" s="94"/>
      <c r="GB308" s="94"/>
      <c r="GC308" s="94"/>
      <c r="GD308" s="94"/>
      <c r="GE308" s="94"/>
      <c r="GF308" s="94"/>
      <c r="GG308" s="94"/>
      <c r="GH308" s="94"/>
      <c r="GI308" s="94"/>
      <c r="GJ308" s="94"/>
      <c r="GK308" s="94"/>
      <c r="GL308" s="94"/>
      <c r="GM308" s="94"/>
      <c r="GN308" s="94"/>
      <c r="GO308" s="94"/>
      <c r="GP308" s="94"/>
      <c r="GQ308" s="94"/>
      <c r="GR308" s="94"/>
      <c r="GS308" s="94"/>
      <c r="GT308" s="94"/>
      <c r="GU308" s="94"/>
      <c r="GV308" s="94"/>
      <c r="GW308" s="94"/>
      <c r="GX308" s="94"/>
      <c r="GY308" s="94"/>
      <c r="GZ308" s="94"/>
      <c r="HV308" s="114"/>
      <c r="HX308" s="114"/>
      <c r="NF308" s="100"/>
      <c r="NH308" s="100"/>
    </row>
    <row r="309" spans="3:372" x14ac:dyDescent="0.2">
      <c r="C309" s="96"/>
      <c r="D309" s="96"/>
      <c r="E309" s="96"/>
      <c r="F309" s="96"/>
      <c r="G309" s="96"/>
      <c r="H309" s="96"/>
      <c r="I309" s="96"/>
      <c r="J309" s="96"/>
      <c r="K309" s="96"/>
      <c r="L309" s="96"/>
      <c r="M309" s="96"/>
      <c r="N309" s="96"/>
      <c r="O309" s="96"/>
      <c r="P309" s="96"/>
      <c r="Q309" s="96"/>
      <c r="R309" s="96"/>
      <c r="S309" s="96"/>
      <c r="T309" s="96"/>
      <c r="U309" s="96"/>
      <c r="V309" s="96"/>
      <c r="W309" s="96"/>
      <c r="X309" s="96"/>
      <c r="Y309" s="96"/>
      <c r="Z309" s="96"/>
      <c r="AA309" s="96"/>
      <c r="AB309" s="96"/>
      <c r="AC309" s="96"/>
      <c r="AD309" s="96"/>
      <c r="AE309" s="96"/>
      <c r="AF309" s="96"/>
      <c r="AG309" s="96"/>
      <c r="AH309" s="96"/>
      <c r="AI309" s="96"/>
      <c r="AJ309" s="96"/>
      <c r="AK309" s="96"/>
      <c r="AL309" s="96"/>
      <c r="AM309" s="96"/>
      <c r="AN309" s="96"/>
      <c r="AO309" s="96"/>
      <c r="AP309" s="96"/>
      <c r="AQ309" s="96"/>
      <c r="AR309" s="96"/>
      <c r="AS309" s="96"/>
      <c r="AT309" s="96"/>
      <c r="AU309" s="96"/>
      <c r="AV309" s="96"/>
      <c r="AW309" s="96"/>
      <c r="AX309" s="96"/>
      <c r="AY309" s="96"/>
      <c r="AZ309" s="96"/>
      <c r="BA309" s="96"/>
      <c r="BB309" s="96"/>
      <c r="BC309" s="96"/>
      <c r="BD309" s="96"/>
      <c r="BE309" s="96"/>
      <c r="EX309" s="94"/>
      <c r="EY309" s="94"/>
      <c r="EZ309" s="94"/>
      <c r="FA309" s="94"/>
      <c r="FB309" s="94"/>
      <c r="FC309" s="94"/>
      <c r="FD309" s="94"/>
      <c r="FE309" s="94"/>
      <c r="FF309" s="94"/>
      <c r="FG309" s="94"/>
      <c r="FH309" s="94"/>
      <c r="FI309" s="94"/>
      <c r="FJ309" s="94"/>
      <c r="FK309" s="94"/>
      <c r="FL309" s="94"/>
      <c r="FM309" s="94"/>
      <c r="FN309" s="94"/>
      <c r="FO309" s="94"/>
      <c r="FP309" s="94"/>
      <c r="FQ309" s="94"/>
      <c r="FR309" s="94"/>
      <c r="FS309" s="94"/>
      <c r="FT309" s="94"/>
      <c r="FU309" s="94"/>
      <c r="FV309" s="94"/>
      <c r="FW309" s="94"/>
      <c r="FX309" s="94"/>
      <c r="FY309" s="94"/>
      <c r="FZ309" s="94"/>
      <c r="GA309" s="94"/>
      <c r="GB309" s="94"/>
      <c r="GC309" s="94"/>
      <c r="GD309" s="94"/>
      <c r="GE309" s="94"/>
      <c r="GF309" s="94"/>
      <c r="GG309" s="94"/>
      <c r="GH309" s="94"/>
      <c r="GI309" s="94"/>
      <c r="GJ309" s="94"/>
      <c r="GK309" s="94"/>
      <c r="GL309" s="94"/>
      <c r="GM309" s="94"/>
      <c r="GN309" s="94"/>
      <c r="GO309" s="94"/>
      <c r="GP309" s="94"/>
      <c r="GQ309" s="94"/>
      <c r="GR309" s="94"/>
      <c r="GS309" s="94"/>
      <c r="GT309" s="94"/>
      <c r="GU309" s="94"/>
      <c r="GV309" s="94"/>
      <c r="GW309" s="94"/>
      <c r="GX309" s="94"/>
      <c r="GY309" s="94"/>
      <c r="GZ309" s="94"/>
      <c r="HV309" s="114"/>
      <c r="HX309" s="114"/>
      <c r="NF309" s="100"/>
      <c r="NH309" s="100"/>
    </row>
    <row r="310" spans="3:372" x14ac:dyDescent="0.2">
      <c r="C310" s="96"/>
      <c r="D310" s="96">
        <f>VLOOKUP(Display!$T$5,$C$276:$BE$305,(D2+1),FALSE)</f>
        <v>111.88672890005444</v>
      </c>
      <c r="E310" s="96">
        <f>VLOOKUP(Display!$T$5,$C$276:$BE$305,(E2+1),FALSE)</f>
        <v>112.32565591866489</v>
      </c>
      <c r="F310" s="96">
        <f>VLOOKUP(Display!$T$5,$C$276:$BE$305,(F2+1),FALSE)</f>
        <v>113.05319814914012</v>
      </c>
      <c r="G310" s="96">
        <f>VLOOKUP(Display!$T$5,$C$276:$BE$305,(G2+1),FALSE)</f>
        <v>113.40116148312086</v>
      </c>
      <c r="H310" s="96">
        <f>VLOOKUP(Display!$T$5,$C$276:$BE$305,(H2+1),FALSE)</f>
        <v>113.97229502106423</v>
      </c>
      <c r="I310" s="96">
        <f>VLOOKUP(Display!$T$5,$C$276:$BE$305,(I2+1),FALSE)</f>
        <v>114.83914149285951</v>
      </c>
      <c r="J310" s="96">
        <f>VLOOKUP(Display!$T$5,$C$276:$BE$305,(J2+1),FALSE)</f>
        <v>114.63263169065462</v>
      </c>
      <c r="K310" s="96">
        <f>VLOOKUP(Display!$T$5,$C$276:$BE$305,(K2+1),FALSE)</f>
        <v>113.8986085083183</v>
      </c>
      <c r="L310" s="96">
        <f>VLOOKUP(Display!$T$5,$C$276:$BE$305,(L2+1),FALSE)</f>
        <v>113.21950634172852</v>
      </c>
      <c r="M310" s="96">
        <f>VLOOKUP(Display!$T$5,$C$276:$BE$305,(M2+1),FALSE)</f>
        <v>112.85455491020102</v>
      </c>
      <c r="N310" s="96">
        <f>VLOOKUP(Display!$T$5,$C$276:$BE$305,(N2+1),FALSE)</f>
        <v>112.8455864856915</v>
      </c>
      <c r="O310" s="96">
        <f>VLOOKUP(Display!$T$5,$C$276:$BE$305,(O2+1),FALSE)</f>
        <v>113.13132885808412</v>
      </c>
      <c r="P310" s="96">
        <f>VLOOKUP(Display!$T$5,$C$276:$BE$305,(P2+1),FALSE)</f>
        <v>113.537495981143</v>
      </c>
      <c r="Q310" s="96">
        <f>VLOOKUP(Display!$T$5,$C$276:$BE$305,(Q2+1),FALSE)</f>
        <v>113.92115588925749</v>
      </c>
      <c r="R310" s="96">
        <f>VLOOKUP(Display!$T$5,$C$276:$BE$305,(R2+1),FALSE)</f>
        <v>114.21595309161577</v>
      </c>
      <c r="S310" s="96">
        <f>VLOOKUP(Display!$T$5,$C$276:$BE$305,(S2+1),FALSE)</f>
        <v>114.41282831460441</v>
      </c>
      <c r="T310" s="96">
        <f>VLOOKUP(Display!$T$5,$C$276:$BE$305,(T2+1),FALSE)</f>
        <v>114.50638543689679</v>
      </c>
      <c r="U310" s="96">
        <f>VLOOKUP(Display!$T$5,$C$276:$BE$305,(U2+1),FALSE)</f>
        <v>114.57766083684768</v>
      </c>
      <c r="V310" s="96">
        <f>VLOOKUP(Display!$T$5,$C$276:$BE$305,(V2+1),FALSE)</f>
        <v>114.57612051920934</v>
      </c>
      <c r="W310" s="96">
        <f>VLOOKUP(Display!$T$5,$C$276:$BE$305,(W2+1),FALSE)</f>
        <v>114.52918608772138</v>
      </c>
      <c r="X310" s="96">
        <f>VLOOKUP(Display!$T$5,$C$276:$BE$305,(X2+1),FALSE)</f>
        <v>114.4858471664671</v>
      </c>
      <c r="Y310" s="96">
        <f>VLOOKUP(Display!$T$5,$C$276:$BE$305,(Y2+1),FALSE)</f>
        <v>114.40150231491073</v>
      </c>
      <c r="Z310" s="96">
        <f>VLOOKUP(Display!$T$5,$C$276:$BE$305,(Z2+1),FALSE)</f>
        <v>114.29629292411565</v>
      </c>
      <c r="AA310" s="96">
        <f>VLOOKUP(Display!$T$5,$C$276:$BE$305,(AA2+1),FALSE)</f>
        <v>114.17435860646171</v>
      </c>
      <c r="AB310" s="96">
        <f>VLOOKUP(Display!$T$5,$C$276:$BE$305,(AB2+1),FALSE)</f>
        <v>114.03888798751191</v>
      </c>
      <c r="AC310" s="96">
        <f>VLOOKUP(Display!$T$5,$C$276:$BE$305,(AC2+1),FALSE)</f>
        <v>113.89251501159337</v>
      </c>
      <c r="AD310" s="96">
        <f>VLOOKUP(Display!$T$5,$C$276:$BE$305,(AD2+1),FALSE)</f>
        <v>113.73741927985562</v>
      </c>
      <c r="AE310" s="96">
        <f>VLOOKUP(Display!$T$5,$C$276:$BE$305,(AE2+1),FALSE)</f>
        <v>113.57540804852991</v>
      </c>
      <c r="AF310" s="96">
        <f>VLOOKUP(Display!$T$5,$C$276:$BE$305,(AF2+1),FALSE)</f>
        <v>113.40798287299103</v>
      </c>
      <c r="AG310" s="96">
        <f>VLOOKUP(Display!$T$5,$C$276:$BE$305,(AG2+1),FALSE)</f>
        <v>113.23639368495051</v>
      </c>
      <c r="AH310" s="96">
        <f>VLOOKUP(Display!$T$5,$C$276:$BE$305,(AH2+1),FALSE)</f>
        <v>113.06168269966479</v>
      </c>
      <c r="AI310" s="96">
        <f>VLOOKUP(Display!$T$5,$C$276:$BE$305,(AI2+1),FALSE)</f>
        <v>112.88515207522816</v>
      </c>
      <c r="AJ310" s="96">
        <f>VLOOKUP(Display!$T$5,$C$276:$BE$305,(AJ2+1),FALSE)</f>
        <v>112.70699970553309</v>
      </c>
      <c r="AK310" s="96">
        <f>VLOOKUP(Display!$T$5,$C$276:$BE$305,(AK2+1),FALSE)</f>
        <v>112.5278369052638</v>
      </c>
      <c r="AL310" s="96">
        <f>VLOOKUP(Display!$T$5,$C$276:$BE$305,(AL2+1),FALSE)</f>
        <v>112.43825822819127</v>
      </c>
      <c r="AM310" s="96">
        <f>VLOOKUP(Display!$T$5,$C$276:$BE$305,(AM2+1),FALSE)</f>
        <v>112.2938038063447</v>
      </c>
      <c r="AN310" s="96">
        <f>VLOOKUP(Display!$T$5,$C$276:$BE$305,(AN2+1),FALSE)</f>
        <v>111.86431340138321</v>
      </c>
      <c r="AO310" s="96">
        <f>VLOOKUP(Display!$T$5,$C$276:$BE$305,(AO2+1),FALSE)</f>
        <v>111.62103709478336</v>
      </c>
      <c r="AP310" s="96">
        <f>VLOOKUP(Display!$T$5,$C$276:$BE$305,(AP2+1),FALSE)</f>
        <v>111.48012180813475</v>
      </c>
      <c r="AQ310" s="96">
        <f>VLOOKUP(Display!$T$5,$C$276:$BE$305,(AQ2+1),FALSE)</f>
        <v>111.17972248725746</v>
      </c>
      <c r="AR310" s="96">
        <f>VLOOKUP(Display!$T$5,$C$276:$BE$305,(AR2+1),FALSE)</f>
        <v>110.90562682173456</v>
      </c>
      <c r="AS310" s="96">
        <f>VLOOKUP(Display!$T$5,$C$276:$BE$305,(AS2+1),FALSE)</f>
        <v>110.61855024321456</v>
      </c>
      <c r="AT310" s="96">
        <f>VLOOKUP(Display!$T$5,$C$276:$BE$305,(AT2+1),FALSE)</f>
        <v>110.32435561198295</v>
      </c>
      <c r="AU310" s="96">
        <f>VLOOKUP(Display!$T$5,$C$276:$BE$305,(AU2+1),FALSE)</f>
        <v>110.021899538654</v>
      </c>
      <c r="AV310" s="96">
        <f>VLOOKUP(Display!$T$5,$C$276:$BE$305,(AV2+1),FALSE)</f>
        <v>109.71373356198026</v>
      </c>
      <c r="AW310" s="96">
        <f>VLOOKUP(Display!$T$5,$C$276:$BE$305,(AW2+1),FALSE)</f>
        <v>109.40113878198716</v>
      </c>
      <c r="AX310" s="96">
        <f>VLOOKUP(Display!$T$5,$C$276:$BE$305,(AX2+1),FALSE)</f>
        <v>109.08960832080595</v>
      </c>
      <c r="AY310" s="96">
        <f>VLOOKUP(Display!$T$5,$C$276:$BE$305,(AY2+1),FALSE)</f>
        <v>108.77310567539351</v>
      </c>
      <c r="AZ310" s="96">
        <f>VLOOKUP(Display!$T$5,$C$276:$BE$305,(AZ2+1),FALSE)</f>
        <v>108.45769783147043</v>
      </c>
      <c r="BA310" s="96">
        <f>VLOOKUP(Display!$T$5,$C$276:$BE$305,(BA2+1),FALSE)</f>
        <v>108.14289547482865</v>
      </c>
      <c r="BB310" s="96">
        <f>VLOOKUP(Display!$T$5,$C$276:$BE$305,(BB2+1),FALSE)</f>
        <v>107.82253191398934</v>
      </c>
      <c r="BC310" s="96">
        <f>VLOOKUP(Display!$T$5,$C$276:$BE$305,(BC2+1),FALSE)</f>
        <v>107.49670619164405</v>
      </c>
      <c r="BD310" s="96">
        <f>VLOOKUP(Display!$T$5,$C$276:$BE$305,(BD2+1),FALSE)</f>
        <v>107.33552837835833</v>
      </c>
      <c r="BE310" s="96">
        <f>VLOOKUP(Display!$T$5,$C$276:$BE$305,(BE2+1),FALSE)</f>
        <v>107.17165747938429</v>
      </c>
      <c r="EX310" s="94"/>
      <c r="EY310" s="94">
        <f>VLOOKUP(Display!$T$5,$EX$276:$GZ$305,(EY2+1),FALSE)</f>
        <v>108.79916254754157</v>
      </c>
      <c r="EZ310" s="94">
        <f>VLOOKUP(Display!$T$5,$EX$276:$GZ$305,(EZ2+1),FALSE)</f>
        <v>109.02312071673877</v>
      </c>
      <c r="FA310" s="94">
        <f>VLOOKUP(Display!$T$5,$EX$276:$GZ$305,(FA2+1),FALSE)</f>
        <v>108.68167547134401</v>
      </c>
      <c r="FB310" s="94">
        <f>VLOOKUP(Display!$T$5,$EX$276:$GZ$305,(FB2+1),FALSE)</f>
        <v>109.16548239951562</v>
      </c>
      <c r="FC310" s="94">
        <f>VLOOKUP(Display!$T$5,$EX$276:$GZ$305,(FC2+1),FALSE)</f>
        <v>109.38506148828083</v>
      </c>
      <c r="FD310" s="94">
        <f>VLOOKUP(Display!$T$5,$EX$276:$GZ$305,(FD2+1),FALSE)</f>
        <v>110.08659718705815</v>
      </c>
      <c r="FE310" s="94">
        <f>VLOOKUP(Display!$T$5,$EX$276:$GZ$305,(FE2+1),FALSE)</f>
        <v>110.11886347675409</v>
      </c>
      <c r="FF310" s="94">
        <f>VLOOKUP(Display!$T$5,$EX$276:$GZ$305,(FF2+1),FALSE)</f>
        <v>110.90432975477226</v>
      </c>
      <c r="FG310" s="94">
        <f>VLOOKUP(Display!$T$5,$EX$276:$GZ$305,(FG2+1),FALSE)</f>
        <v>111.1808531823331</v>
      </c>
      <c r="FH310" s="94">
        <f>VLOOKUP(Display!$T$5,$EX$276:$GZ$305,(FH2+1),FALSE)</f>
        <v>111.43686266396966</v>
      </c>
      <c r="FI310" s="94">
        <f>VLOOKUP(Display!$T$5,$EX$276:$GZ$305,(FI2+1),FALSE)</f>
        <v>111.96941787772573</v>
      </c>
      <c r="FJ310" s="94">
        <f>VLOOKUP(Display!$T$5,$EX$276:$GZ$305,(FJ2+1),FALSE)</f>
        <v>112.50987333993119</v>
      </c>
      <c r="FK310" s="94">
        <f>VLOOKUP(Display!$T$5,$EX$276:$GZ$305,(FK2+1),FALSE)</f>
        <v>112.64391791203101</v>
      </c>
      <c r="FL310" s="94">
        <f>VLOOKUP(Display!$T$5,$EX$276:$GZ$305,(FL2+1),FALSE)</f>
        <v>112.35192957063137</v>
      </c>
      <c r="FM310" s="94">
        <f>VLOOKUP(Display!$T$5,$EX$276:$GZ$305,(FM2+1),FALSE)</f>
        <v>111.7855481711658</v>
      </c>
      <c r="FN310" s="94">
        <f>VLOOKUP(Display!$T$5,$EX$276:$GZ$305,(FN2+1),FALSE)</f>
        <v>111.10307025694041</v>
      </c>
      <c r="FO310" s="94">
        <f>VLOOKUP(Display!$T$5,$EX$276:$GZ$305,(FO2+1),FALSE)</f>
        <v>110.73918682521619</v>
      </c>
      <c r="FP310" s="94">
        <f>VLOOKUP(Display!$T$5,$EX$276:$GZ$305,(FP2+1),FALSE)</f>
        <v>110.16643330631044</v>
      </c>
      <c r="FQ310" s="94">
        <f>VLOOKUP(Display!$T$5,$EX$276:$GZ$305,(FQ2+1),FALSE)</f>
        <v>109.25093259264496</v>
      </c>
      <c r="FR310" s="94">
        <f>VLOOKUP(Display!$T$5,$EX$276:$GZ$305,(FR2+1),FALSE)</f>
        <v>109.05278166772015</v>
      </c>
      <c r="FS310" s="94">
        <f>VLOOKUP(Display!$T$5,$EX$276:$GZ$305,(FS2+1),FALSE)</f>
        <v>109.02650840850424</v>
      </c>
      <c r="FT310" s="94">
        <f>VLOOKUP(Display!$T$5,$EX$276:$GZ$305,(FT2+1),FALSE)</f>
        <v>108.91417885196481</v>
      </c>
      <c r="FU310" s="94">
        <f>VLOOKUP(Display!$T$5,$EX$276:$GZ$305,(FU2+1),FALSE)</f>
        <v>108.97079216087036</v>
      </c>
      <c r="FV310" s="94">
        <f>VLOOKUP(Display!$T$5,$EX$276:$GZ$305,(FV2+1),FALSE)</f>
        <v>109.08223183538253</v>
      </c>
      <c r="FW310" s="94">
        <f>VLOOKUP(Display!$T$5,$EX$276:$GZ$305,(FW2+1),FALSE)</f>
        <v>109.22238836376418</v>
      </c>
      <c r="FX310" s="94">
        <f>VLOOKUP(Display!$T$5,$EX$276:$GZ$305,(FX2+1),FALSE)</f>
        <v>109.37042474329481</v>
      </c>
      <c r="FY310" s="94">
        <f>VLOOKUP(Display!$T$5,$EX$276:$GZ$305,(FY2+1),FALSE)</f>
        <v>109.51242124246558</v>
      </c>
      <c r="FZ310" s="94">
        <f>VLOOKUP(Display!$T$5,$EX$276:$GZ$305,(FZ2+1),FALSE)</f>
        <v>109.6398876001534</v>
      </c>
      <c r="GA310" s="94">
        <f>VLOOKUP(Display!$T$5,$EX$276:$GZ$305,(GA2+1),FALSE)</f>
        <v>109.75094471617732</v>
      </c>
      <c r="GB310" s="94">
        <f>VLOOKUP(Display!$T$5,$EX$276:$GZ$305,(GB2+1),FALSE)</f>
        <v>109.84006904962737</v>
      </c>
      <c r="GC310" s="94">
        <f>VLOOKUP(Display!$T$5,$EX$276:$GZ$305,(GC2+1),FALSE)</f>
        <v>109.90740679380937</v>
      </c>
      <c r="GD310" s="94">
        <f>VLOOKUP(Display!$T$5,$EX$276:$GZ$305,(GD2+1),FALSE)</f>
        <v>109.95718459183436</v>
      </c>
      <c r="GE310" s="94">
        <f>VLOOKUP(Display!$T$5,$EX$276:$GZ$305,(GE2+1),FALSE)</f>
        <v>109.98728615786131</v>
      </c>
      <c r="GF310" s="94">
        <f>VLOOKUP(Display!$T$5,$EX$276:$GZ$305,(GF2+1),FALSE)</f>
        <v>109.99658376155018</v>
      </c>
      <c r="GG310" s="94">
        <f>VLOOKUP(Display!$T$5,$EX$276:$GZ$305,(GG2+1),FALSE)</f>
        <v>110.00167088338986</v>
      </c>
      <c r="GH310" s="94">
        <f>VLOOKUP(Display!$T$5,$EX$276:$GZ$305,(GH2+1),FALSE)</f>
        <v>110.16201085362857</v>
      </c>
      <c r="GI310" s="94">
        <f>VLOOKUP(Display!$T$5,$EX$276:$GZ$305,(GI2+1),FALSE)</f>
        <v>110.49748693533928</v>
      </c>
      <c r="GJ310" s="94">
        <f>VLOOKUP(Display!$T$5,$EX$276:$GZ$305,(GJ2+1),FALSE)</f>
        <v>110.62619041412323</v>
      </c>
      <c r="GK310" s="94">
        <f>VLOOKUP(Display!$T$5,$EX$276:$GZ$305,(GK2+1),FALSE)</f>
        <v>110.56026992914869</v>
      </c>
      <c r="GL310" s="94">
        <f>VLOOKUP(Display!$T$5,$EX$276:$GZ$305,(GL2+1),FALSE)</f>
        <v>110.43827846018321</v>
      </c>
      <c r="GM310" s="94">
        <f>VLOOKUP(Display!$T$5,$EX$276:$GZ$305,(GM2+1),FALSE)</f>
        <v>110.23599260367416</v>
      </c>
      <c r="GN310" s="94">
        <f>VLOOKUP(Display!$T$5,$EX$276:$GZ$305,(GN2+1),FALSE)</f>
        <v>109.97892861443954</v>
      </c>
      <c r="GO310" s="94">
        <f>VLOOKUP(Display!$T$5,$EX$276:$GZ$305,(GO2+1),FALSE)</f>
        <v>109.67405139508841</v>
      </c>
      <c r="GP310" s="94">
        <f>VLOOKUP(Display!$T$5,$EX$276:$GZ$305,(GP2+1),FALSE)</f>
        <v>109.3254319910186</v>
      </c>
      <c r="GQ310" s="94">
        <f>VLOOKUP(Display!$T$5,$EX$276:$GZ$305,(GQ2+1),FALSE)</f>
        <v>108.94413940704069</v>
      </c>
      <c r="GR310" s="94">
        <f>VLOOKUP(Display!$T$5,$EX$276:$GZ$305,(GR2+1),FALSE)</f>
        <v>108.52800142596229</v>
      </c>
      <c r="GS310" s="94">
        <f>VLOOKUP(Display!$T$5,$EX$276:$GZ$305,(GS2+1),FALSE)</f>
        <v>108.07678685253295</v>
      </c>
      <c r="GT310" s="94">
        <f>VLOOKUP(Display!$T$5,$EX$276:$GZ$305,(GT2+1),FALSE)</f>
        <v>107.59973744979473</v>
      </c>
      <c r="GU310" s="94">
        <f>VLOOKUP(Display!$T$5,$EX$276:$GZ$305,(GU2+1),FALSE)</f>
        <v>107.09334103363847</v>
      </c>
      <c r="GV310" s="94">
        <f>VLOOKUP(Display!$T$5,$EX$276:$GZ$305,(GV2+1),FALSE)</f>
        <v>106.55522957159903</v>
      </c>
      <c r="GW310" s="94">
        <f>VLOOKUP(Display!$T$5,$EX$276:$GZ$305,(GW2+1),FALSE)</f>
        <v>106.00043274457099</v>
      </c>
      <c r="GX310" s="94">
        <f>VLOOKUP(Display!$T$5,$EX$276:$GZ$305,(GX2+1),FALSE)</f>
        <v>105.42562094892909</v>
      </c>
      <c r="GY310" s="94">
        <f>VLOOKUP(Display!$T$5,$EX$276:$GZ$305,(GY2+1),FALSE)</f>
        <v>105.13547035839285</v>
      </c>
      <c r="GZ310" s="94">
        <f>VLOOKUP(Display!$T$5,$EX$276:$GZ$305,(GZ2+1),FALSE)</f>
        <v>104.84012418181709</v>
      </c>
      <c r="HV310" s="114"/>
      <c r="HX310" s="114"/>
      <c r="KI310" s="96">
        <f>VLOOKUP(Display!$T$5,$KH$276:$MJ$305,(KI2+1),FALSE)</f>
        <v>105.09257682602612</v>
      </c>
      <c r="KJ310" s="96">
        <f>VLOOKUP(Display!$T$5,$KH$276:$MJ$305,(KJ2+1),FALSE)</f>
        <v>105.50242509471194</v>
      </c>
      <c r="KK310" s="96">
        <f>VLOOKUP(Display!$T$5,$KH$276:$MJ$305,(KK2+1),FALSE)</f>
        <v>105.02983810601026</v>
      </c>
      <c r="KL310" s="96">
        <f>VLOOKUP(Display!$T$5,$KH$276:$MJ$305,(KL2+1),FALSE)</f>
        <v>105.10428972525358</v>
      </c>
      <c r="KM310" s="96">
        <f>VLOOKUP(Display!$T$5,$KH$276:$MJ$305,(KM2+1),FALSE)</f>
        <v>105.63543311368134</v>
      </c>
      <c r="KN310" s="96">
        <f>VLOOKUP(Display!$T$5,$KH$276:$MJ$305,(KN2+1),FALSE)</f>
        <v>105.3278282584005</v>
      </c>
      <c r="KO310" s="96">
        <f>VLOOKUP(Display!$T$5,$KH$276:$MJ$305,(KO2+1),FALSE)</f>
        <v>105.31201505791655</v>
      </c>
      <c r="KP310" s="96">
        <f>VLOOKUP(Display!$T$5,$KH$276:$MJ$305,(KP2+1),FALSE)</f>
        <v>106.42287322110826</v>
      </c>
      <c r="KQ310" s="96">
        <f>VLOOKUP(Display!$T$5,$KH$276:$MJ$305,(KQ2+1),FALSE)</f>
        <v>107.11957051953921</v>
      </c>
      <c r="KR310" s="96">
        <f>VLOOKUP(Display!$T$5,$KH$276:$MJ$305,(KR2+1),FALSE)</f>
        <v>107.31053475309821</v>
      </c>
      <c r="KS310" s="96">
        <f>VLOOKUP(Display!$T$5,$KH$276:$MJ$305,(KS2+1),FALSE)</f>
        <v>107.62603012970517</v>
      </c>
      <c r="KT310" s="96">
        <f>VLOOKUP(Display!$T$5,$KH$276:$MJ$305,(KT2+1),FALSE)</f>
        <v>108.04125229679467</v>
      </c>
      <c r="KU310" s="96">
        <f>VLOOKUP(Display!$T$5,$KH$276:$MJ$305,(KU2+1),FALSE)</f>
        <v>107.99435499176248</v>
      </c>
      <c r="KV310" s="96">
        <f>VLOOKUP(Display!$T$5,$KH$276:$MJ$305,(KV2+1),FALSE)</f>
        <v>107.96044906204376</v>
      </c>
      <c r="KW310" s="96">
        <f>VLOOKUP(Display!$T$5,$KH$276:$MJ$305,(KW2+1),FALSE)</f>
        <v>107.91984255486958</v>
      </c>
      <c r="KX310" s="96">
        <f>VLOOKUP(Display!$T$5,$KH$276:$MJ$305,(KX2+1),FALSE)</f>
        <v>107.54593133655783</v>
      </c>
      <c r="KY310" s="96">
        <f>VLOOKUP(Display!$T$5,$KH$276:$MJ$305,(KY2+1),FALSE)</f>
        <v>107.250160487248</v>
      </c>
      <c r="KZ310" s="96">
        <f>VLOOKUP(Display!$T$5,$KH$276:$MJ$305,(KZ2+1),FALSE)</f>
        <v>106.63957793264142</v>
      </c>
      <c r="LA310" s="96">
        <f>VLOOKUP(Display!$T$5,$KH$276:$MJ$305,(LA2+1),FALSE)</f>
        <v>106.37262051172334</v>
      </c>
      <c r="LB310" s="96">
        <f>VLOOKUP(Display!$T$5,$KH$276:$MJ$305,(LB2+1),FALSE)</f>
        <v>106.71994521009367</v>
      </c>
      <c r="LC310" s="96">
        <f>VLOOKUP(Display!$T$5,$KH$276:$MJ$305,(LC2+1),FALSE)</f>
        <v>106.91067630046545</v>
      </c>
      <c r="LD310" s="96">
        <f>VLOOKUP(Display!$T$5,$KH$276:$MJ$305,(LD2+1),FALSE)</f>
        <v>107.26221557973591</v>
      </c>
      <c r="LE310" s="96">
        <f>VLOOKUP(Display!$T$5,$KH$276:$MJ$305,(LE2+1),FALSE)</f>
        <v>107.51202824547575</v>
      </c>
      <c r="LF310" s="96">
        <f>VLOOKUP(Display!$T$5,$KH$276:$MJ$305,(LF2+1),FALSE)</f>
        <v>107.62317699185307</v>
      </c>
      <c r="LG310" s="96">
        <f>VLOOKUP(Display!$T$5,$KH$276:$MJ$305,(LG2+1),FALSE)</f>
        <v>107.59221167414471</v>
      </c>
      <c r="LH310" s="96">
        <f>VLOOKUP(Display!$T$5,$KH$276:$MJ$305,(LH2+1),FALSE)</f>
        <v>107.4272123316583</v>
      </c>
      <c r="LI310" s="96">
        <f>VLOOKUP(Display!$T$5,$KH$276:$MJ$305,(LI2+1),FALSE)</f>
        <v>107.1477727906437</v>
      </c>
      <c r="LJ310" s="96">
        <f>VLOOKUP(Display!$T$5,$KH$276:$MJ$305,(LJ2+1),FALSE)</f>
        <v>106.77495434462665</v>
      </c>
      <c r="LK310" s="96">
        <f>VLOOKUP(Display!$T$5,$KH$276:$MJ$305,(LK2+1),FALSE)</f>
        <v>106.33305961306617</v>
      </c>
      <c r="LL310" s="96">
        <f>VLOOKUP(Display!$T$5,$KH$276:$MJ$305,(LL2+1),FALSE)</f>
        <v>105.83937752864554</v>
      </c>
      <c r="LM310" s="96">
        <f>VLOOKUP(Display!$T$5,$KH$276:$MJ$305,(LM2+1),FALSE)</f>
        <v>105.3204808465543</v>
      </c>
      <c r="LN310" s="96">
        <f>VLOOKUP(Display!$T$5,$KH$276:$MJ$305,(LN2+1),FALSE)</f>
        <v>104.7916150511647</v>
      </c>
      <c r="LO310" s="96">
        <f>VLOOKUP(Display!$T$5,$KH$276:$MJ$305,(LO2+1),FALSE)</f>
        <v>104.28102049621648</v>
      </c>
      <c r="LP310" s="96">
        <f>VLOOKUP(Display!$T$5,$KH$276:$MJ$305,(LP2+1),FALSE)</f>
        <v>103.80602456367401</v>
      </c>
      <c r="LQ310" s="96">
        <f>VLOOKUP(Display!$T$5,$KH$276:$MJ$305,(LQ2+1),FALSE)</f>
        <v>103.56177420298971</v>
      </c>
      <c r="LR310" s="96">
        <f>VLOOKUP(Display!$T$5,$KH$276:$MJ$305,(LR2+1),FALSE)</f>
        <v>103.40314669403517</v>
      </c>
      <c r="LS310" s="96">
        <f>VLOOKUP(Display!$T$5,$KH$276:$MJ$305,(LS2+1),FALSE)</f>
        <v>104.60489738930193</v>
      </c>
      <c r="LT310" s="96">
        <f>VLOOKUP(Display!$T$5,$KH$276:$MJ$305,(LT2+1),FALSE)</f>
        <v>105.53557473059568</v>
      </c>
      <c r="LU310" s="96">
        <f>VLOOKUP(Display!$T$5,$KH$276:$MJ$305,(LU2+1),FALSE)</f>
        <v>105.77579236476097</v>
      </c>
      <c r="LV310" s="96">
        <f>VLOOKUP(Display!$T$5,$KH$276:$MJ$305,(LV2+1),FALSE)</f>
        <v>106.38043564308518</v>
      </c>
      <c r="LW310" s="96">
        <f>VLOOKUP(Display!$T$5,$KH$276:$MJ$305,(LW2+1),FALSE)</f>
        <v>106.54428873295167</v>
      </c>
      <c r="LX310" s="96">
        <f>VLOOKUP(Display!$T$5,$KH$276:$MJ$305,(LX2+1),FALSE)</f>
        <v>106.48196859243114</v>
      </c>
      <c r="LY310" s="96">
        <f>VLOOKUP(Display!$T$5,$KH$276:$MJ$305,(LY2+1),FALSE)</f>
        <v>106.26791477632648</v>
      </c>
      <c r="LZ310" s="96">
        <f>VLOOKUP(Display!$T$5,$KH$276:$MJ$305,(LZ2+1),FALSE)</f>
        <v>105.9647356413528</v>
      </c>
      <c r="MA310" s="96">
        <f>VLOOKUP(Display!$T$5,$KH$276:$MJ$305,(MA2+1),FALSE)</f>
        <v>105.5951625222843</v>
      </c>
      <c r="MB310" s="96">
        <f>VLOOKUP(Display!$T$5,$KH$276:$MJ$305,(MB2+1),FALSE)</f>
        <v>105.20406611707753</v>
      </c>
      <c r="MC310" s="96">
        <f>VLOOKUP(Display!$T$5,$KH$276:$MJ$305,(MC2+1),FALSE)</f>
        <v>104.82860981154666</v>
      </c>
      <c r="MD310" s="96">
        <f>VLOOKUP(Display!$T$5,$KH$276:$MJ$305,(MD2+1),FALSE)</f>
        <v>104.43922746935932</v>
      </c>
      <c r="ME310" s="96">
        <f>VLOOKUP(Display!$T$5,$KH$276:$MJ$305,(ME2+1),FALSE)</f>
        <v>104.02989731935615</v>
      </c>
      <c r="MF310" s="96">
        <f>VLOOKUP(Display!$T$5,$KH$276:$MJ$305,(MF2+1),FALSE)</f>
        <v>103.59522412722549</v>
      </c>
      <c r="MG310" s="96">
        <f>VLOOKUP(Display!$T$5,$KH$276:$MJ$305,(MG2+1),FALSE)</f>
        <v>103.08331904969251</v>
      </c>
      <c r="MH310" s="96">
        <f>VLOOKUP(Display!$T$5,$KH$276:$MJ$305,(MH2+1),FALSE)</f>
        <v>102.51749172991924</v>
      </c>
      <c r="MI310" s="96">
        <f>VLOOKUP(Display!$T$5,$KH$276:$MJ$305,(MI2+1),FALSE)</f>
        <v>102.23195558839163</v>
      </c>
      <c r="MJ310" s="96">
        <f>VLOOKUP(Display!$T$5,$KH$276:$MJ$305,(MJ2+1),FALSE)</f>
        <v>101.91790195900951</v>
      </c>
      <c r="NF310" s="100"/>
      <c r="NH310" s="100"/>
    </row>
    <row r="311" spans="3:372" x14ac:dyDescent="0.2">
      <c r="C311" s="96"/>
      <c r="D311" s="100">
        <f>D310+D263</f>
        <v>107.88672890005444</v>
      </c>
      <c r="E311" s="100">
        <f t="shared" ref="E311:BE311" si="1775">E310+E263</f>
        <v>108.32565591866489</v>
      </c>
      <c r="F311" s="100">
        <f t="shared" si="1775"/>
        <v>109.05319814914012</v>
      </c>
      <c r="G311" s="100">
        <f t="shared" si="1775"/>
        <v>109.40116148312086</v>
      </c>
      <c r="H311" s="100">
        <f t="shared" si="1775"/>
        <v>109.97229502106423</v>
      </c>
      <c r="I311" s="100">
        <f t="shared" si="1775"/>
        <v>110.83914149285951</v>
      </c>
      <c r="J311" s="100">
        <f t="shared" si="1775"/>
        <v>110.63263169065462</v>
      </c>
      <c r="K311" s="100">
        <f t="shared" si="1775"/>
        <v>109.8986085083183</v>
      </c>
      <c r="L311" s="100">
        <f t="shared" si="1775"/>
        <v>109.21950634172852</v>
      </c>
      <c r="M311" s="100">
        <f t="shared" si="1775"/>
        <v>108.85455491020102</v>
      </c>
      <c r="N311" s="100">
        <f t="shared" si="1775"/>
        <v>108.8455864856915</v>
      </c>
      <c r="O311" s="100">
        <f t="shared" si="1775"/>
        <v>109.13132885808412</v>
      </c>
      <c r="P311" s="100">
        <f t="shared" si="1775"/>
        <v>109.537495981143</v>
      </c>
      <c r="Q311" s="100">
        <f t="shared" si="1775"/>
        <v>109.92115588925749</v>
      </c>
      <c r="R311" s="100">
        <f t="shared" si="1775"/>
        <v>110.21595309161577</v>
      </c>
      <c r="S311" s="100">
        <f t="shared" si="1775"/>
        <v>110.41282831460441</v>
      </c>
      <c r="T311" s="100">
        <f t="shared" si="1775"/>
        <v>110.50638543689679</v>
      </c>
      <c r="U311" s="100">
        <f t="shared" si="1775"/>
        <v>110.57766083684768</v>
      </c>
      <c r="V311" s="100">
        <f t="shared" si="1775"/>
        <v>110.57612051920934</v>
      </c>
      <c r="W311" s="100">
        <f t="shared" si="1775"/>
        <v>110.52918608772138</v>
      </c>
      <c r="X311" s="100">
        <f t="shared" si="1775"/>
        <v>110.4858471664671</v>
      </c>
      <c r="Y311" s="100">
        <f t="shared" si="1775"/>
        <v>110.40150231491073</v>
      </c>
      <c r="Z311" s="100">
        <f t="shared" si="1775"/>
        <v>110.29629292411565</v>
      </c>
      <c r="AA311" s="100">
        <f t="shared" si="1775"/>
        <v>110.17435860646171</v>
      </c>
      <c r="AB311" s="100">
        <f t="shared" si="1775"/>
        <v>110.03888798751191</v>
      </c>
      <c r="AC311" s="100">
        <f t="shared" si="1775"/>
        <v>109.89251501159337</v>
      </c>
      <c r="AD311" s="100">
        <f t="shared" si="1775"/>
        <v>109.73741927985562</v>
      </c>
      <c r="AE311" s="100">
        <f t="shared" si="1775"/>
        <v>109.57540804852991</v>
      </c>
      <c r="AF311" s="100">
        <f t="shared" si="1775"/>
        <v>109.40798287299103</v>
      </c>
      <c r="AG311" s="100">
        <f t="shared" si="1775"/>
        <v>109.23639368495051</v>
      </c>
      <c r="AH311" s="100">
        <f t="shared" si="1775"/>
        <v>109.06168269966479</v>
      </c>
      <c r="AI311" s="100">
        <f t="shared" si="1775"/>
        <v>108.88515207522816</v>
      </c>
      <c r="AJ311" s="100">
        <f t="shared" si="1775"/>
        <v>108.70699970553309</v>
      </c>
      <c r="AK311" s="100">
        <f t="shared" si="1775"/>
        <v>108.5278369052638</v>
      </c>
      <c r="AL311" s="100">
        <f t="shared" si="1775"/>
        <v>108.43825822819127</v>
      </c>
      <c r="AM311" s="100">
        <f t="shared" si="1775"/>
        <v>108.2938038063447</v>
      </c>
      <c r="AN311" s="100">
        <f t="shared" si="1775"/>
        <v>107.86431340138321</v>
      </c>
      <c r="AO311" s="100">
        <f t="shared" si="1775"/>
        <v>107.62103709478336</v>
      </c>
      <c r="AP311" s="100">
        <f t="shared" si="1775"/>
        <v>107.48012180813475</v>
      </c>
      <c r="AQ311" s="100">
        <f t="shared" si="1775"/>
        <v>107.17972248725746</v>
      </c>
      <c r="AR311" s="100">
        <f t="shared" si="1775"/>
        <v>106.90562682173456</v>
      </c>
      <c r="AS311" s="100">
        <f t="shared" si="1775"/>
        <v>106.61855024321456</v>
      </c>
      <c r="AT311" s="100">
        <f t="shared" si="1775"/>
        <v>106.32435561198295</v>
      </c>
      <c r="AU311" s="100">
        <f t="shared" si="1775"/>
        <v>106.021899538654</v>
      </c>
      <c r="AV311" s="100">
        <f t="shared" si="1775"/>
        <v>105.71373356198026</v>
      </c>
      <c r="AW311" s="100">
        <f t="shared" si="1775"/>
        <v>105.40113878198716</v>
      </c>
      <c r="AX311" s="100">
        <f t="shared" si="1775"/>
        <v>105.08960832080595</v>
      </c>
      <c r="AY311" s="100">
        <f t="shared" si="1775"/>
        <v>104.77310567539351</v>
      </c>
      <c r="AZ311" s="100">
        <f t="shared" si="1775"/>
        <v>104.45769783147043</v>
      </c>
      <c r="BA311" s="100">
        <f t="shared" si="1775"/>
        <v>104.14289547482865</v>
      </c>
      <c r="BB311" s="100">
        <f t="shared" si="1775"/>
        <v>103.82253191398934</v>
      </c>
      <c r="BC311" s="100">
        <f t="shared" si="1775"/>
        <v>103.49670619164405</v>
      </c>
      <c r="BD311" s="100">
        <f t="shared" si="1775"/>
        <v>103.33552837835833</v>
      </c>
      <c r="BE311" s="100">
        <f t="shared" si="1775"/>
        <v>103.17165747938429</v>
      </c>
      <c r="EX311" s="94"/>
      <c r="EY311" s="99">
        <f>EY310+EY261</f>
        <v>108.79916254754157</v>
      </c>
      <c r="EZ311" s="99">
        <f t="shared" ref="EZ311:GZ311" si="1776">EZ310+EZ261</f>
        <v>109.02312071673877</v>
      </c>
      <c r="FA311" s="99">
        <f t="shared" si="1776"/>
        <v>108.68167547134401</v>
      </c>
      <c r="FB311" s="99">
        <f t="shared" si="1776"/>
        <v>109.16548239951562</v>
      </c>
      <c r="FC311" s="99">
        <f t="shared" si="1776"/>
        <v>109.38506148828083</v>
      </c>
      <c r="FD311" s="99">
        <f t="shared" si="1776"/>
        <v>110.08659718705815</v>
      </c>
      <c r="FE311" s="99">
        <f t="shared" si="1776"/>
        <v>110.11886347675409</v>
      </c>
      <c r="FF311" s="99">
        <f t="shared" si="1776"/>
        <v>110.90432975477226</v>
      </c>
      <c r="FG311" s="99">
        <f t="shared" si="1776"/>
        <v>111.1808531823331</v>
      </c>
      <c r="FH311" s="99">
        <f t="shared" si="1776"/>
        <v>111.43686266396966</v>
      </c>
      <c r="FI311" s="99">
        <f t="shared" si="1776"/>
        <v>111.96941787772573</v>
      </c>
      <c r="FJ311" s="99">
        <f t="shared" si="1776"/>
        <v>112.50987333993119</v>
      </c>
      <c r="FK311" s="99">
        <f t="shared" si="1776"/>
        <v>112.64391791203101</v>
      </c>
      <c r="FL311" s="99">
        <f t="shared" si="1776"/>
        <v>112.35192957063137</v>
      </c>
      <c r="FM311" s="99">
        <f t="shared" si="1776"/>
        <v>111.7855481711658</v>
      </c>
      <c r="FN311" s="99">
        <f t="shared" si="1776"/>
        <v>111.10307025694041</v>
      </c>
      <c r="FO311" s="99">
        <f t="shared" si="1776"/>
        <v>110.73918682521619</v>
      </c>
      <c r="FP311" s="99">
        <f t="shared" si="1776"/>
        <v>110.16643330631044</v>
      </c>
      <c r="FQ311" s="99">
        <f t="shared" si="1776"/>
        <v>109.25093259264496</v>
      </c>
      <c r="FR311" s="99">
        <f t="shared" si="1776"/>
        <v>109.05278166772015</v>
      </c>
      <c r="FS311" s="99">
        <f t="shared" si="1776"/>
        <v>109.02650840850424</v>
      </c>
      <c r="FT311" s="99">
        <f t="shared" si="1776"/>
        <v>108.91417885196481</v>
      </c>
      <c r="FU311" s="99">
        <f t="shared" si="1776"/>
        <v>108.97079216087036</v>
      </c>
      <c r="FV311" s="99">
        <f t="shared" si="1776"/>
        <v>109.08223183538253</v>
      </c>
      <c r="FW311" s="99">
        <f t="shared" si="1776"/>
        <v>109.22238836376418</v>
      </c>
      <c r="FX311" s="99">
        <f t="shared" si="1776"/>
        <v>109.37042474329481</v>
      </c>
      <c r="FY311" s="99">
        <f t="shared" si="1776"/>
        <v>109.51242124246558</v>
      </c>
      <c r="FZ311" s="99">
        <f t="shared" si="1776"/>
        <v>109.6398876001534</v>
      </c>
      <c r="GA311" s="99">
        <f t="shared" si="1776"/>
        <v>109.75094471617732</v>
      </c>
      <c r="GB311" s="99">
        <f t="shared" si="1776"/>
        <v>109.84006904962737</v>
      </c>
      <c r="GC311" s="99">
        <f t="shared" si="1776"/>
        <v>109.90740679380937</v>
      </c>
      <c r="GD311" s="99">
        <f t="shared" si="1776"/>
        <v>109.95718459183436</v>
      </c>
      <c r="GE311" s="99">
        <f t="shared" si="1776"/>
        <v>109.98728615786131</v>
      </c>
      <c r="GF311" s="99">
        <f t="shared" si="1776"/>
        <v>109.99658376155018</v>
      </c>
      <c r="GG311" s="99">
        <f t="shared" si="1776"/>
        <v>110.00167088338986</v>
      </c>
      <c r="GH311" s="99">
        <f t="shared" si="1776"/>
        <v>110.16201085362857</v>
      </c>
      <c r="GI311" s="99">
        <f t="shared" si="1776"/>
        <v>110.49748693533928</v>
      </c>
      <c r="GJ311" s="99">
        <f t="shared" si="1776"/>
        <v>110.62619041412323</v>
      </c>
      <c r="GK311" s="99">
        <f t="shared" si="1776"/>
        <v>110.56026992914869</v>
      </c>
      <c r="GL311" s="99">
        <f t="shared" si="1776"/>
        <v>110.43827846018321</v>
      </c>
      <c r="GM311" s="99">
        <f t="shared" si="1776"/>
        <v>110.23599260367416</v>
      </c>
      <c r="GN311" s="99">
        <f t="shared" si="1776"/>
        <v>109.97892861443954</v>
      </c>
      <c r="GO311" s="99">
        <f t="shared" si="1776"/>
        <v>109.67405139508841</v>
      </c>
      <c r="GP311" s="99">
        <f t="shared" si="1776"/>
        <v>109.3254319910186</v>
      </c>
      <c r="GQ311" s="99">
        <f t="shared" si="1776"/>
        <v>108.94413940704069</v>
      </c>
      <c r="GR311" s="99">
        <f t="shared" si="1776"/>
        <v>108.52800142596229</v>
      </c>
      <c r="GS311" s="99">
        <f t="shared" si="1776"/>
        <v>108.07678685253295</v>
      </c>
      <c r="GT311" s="99">
        <f t="shared" si="1776"/>
        <v>107.59973744979473</v>
      </c>
      <c r="GU311" s="99">
        <f t="shared" si="1776"/>
        <v>107.09334103363847</v>
      </c>
      <c r="GV311" s="99">
        <f t="shared" si="1776"/>
        <v>106.55522957159903</v>
      </c>
      <c r="GW311" s="99">
        <f t="shared" si="1776"/>
        <v>106.00043274457099</v>
      </c>
      <c r="GX311" s="99">
        <f t="shared" si="1776"/>
        <v>105.42562094892909</v>
      </c>
      <c r="GY311" s="99">
        <f t="shared" si="1776"/>
        <v>105.13547035839285</v>
      </c>
      <c r="GZ311" s="99">
        <f t="shared" si="1776"/>
        <v>104.84012418181709</v>
      </c>
      <c r="HV311" s="114"/>
      <c r="HX311" s="114"/>
      <c r="KI311" s="100">
        <f>KI310+KI261</f>
        <v>109.09257682602612</v>
      </c>
      <c r="KJ311" s="100">
        <f t="shared" ref="KJ311:MJ311" si="1777">KJ310+KJ261</f>
        <v>109.50242509471194</v>
      </c>
      <c r="KK311" s="100">
        <f t="shared" si="1777"/>
        <v>109.02983810601026</v>
      </c>
      <c r="KL311" s="100">
        <f t="shared" si="1777"/>
        <v>109.10428972525358</v>
      </c>
      <c r="KM311" s="100">
        <f t="shared" si="1777"/>
        <v>109.63543311368134</v>
      </c>
      <c r="KN311" s="100">
        <f t="shared" si="1777"/>
        <v>109.3278282584005</v>
      </c>
      <c r="KO311" s="100">
        <f t="shared" si="1777"/>
        <v>109.31201505791655</v>
      </c>
      <c r="KP311" s="100">
        <f t="shared" si="1777"/>
        <v>110.42287322110826</v>
      </c>
      <c r="KQ311" s="100">
        <f t="shared" si="1777"/>
        <v>111.11957051953921</v>
      </c>
      <c r="KR311" s="100">
        <f t="shared" si="1777"/>
        <v>111.31053475309821</v>
      </c>
      <c r="KS311" s="100">
        <f t="shared" si="1777"/>
        <v>111.62603012970517</v>
      </c>
      <c r="KT311" s="100">
        <f t="shared" si="1777"/>
        <v>112.04125229679467</v>
      </c>
      <c r="KU311" s="100">
        <f t="shared" si="1777"/>
        <v>111.99435499176248</v>
      </c>
      <c r="KV311" s="100">
        <f t="shared" si="1777"/>
        <v>111.96044906204376</v>
      </c>
      <c r="KW311" s="100">
        <f t="shared" si="1777"/>
        <v>111.91984255486958</v>
      </c>
      <c r="KX311" s="100">
        <f t="shared" si="1777"/>
        <v>111.54593133655783</v>
      </c>
      <c r="KY311" s="100">
        <f t="shared" si="1777"/>
        <v>111.250160487248</v>
      </c>
      <c r="KZ311" s="100">
        <f t="shared" si="1777"/>
        <v>110.63957793264142</v>
      </c>
      <c r="LA311" s="100">
        <f t="shared" si="1777"/>
        <v>110.37262051172334</v>
      </c>
      <c r="LB311" s="100">
        <f t="shared" si="1777"/>
        <v>110.71994521009367</v>
      </c>
      <c r="LC311" s="100">
        <f t="shared" si="1777"/>
        <v>110.91067630046545</v>
      </c>
      <c r="LD311" s="100">
        <f t="shared" si="1777"/>
        <v>111.26221557973591</v>
      </c>
      <c r="LE311" s="100">
        <f t="shared" si="1777"/>
        <v>111.51202824547575</v>
      </c>
      <c r="LF311" s="100">
        <f t="shared" si="1777"/>
        <v>111.62317699185307</v>
      </c>
      <c r="LG311" s="100">
        <f t="shared" si="1777"/>
        <v>111.59221167414471</v>
      </c>
      <c r="LH311" s="100">
        <f t="shared" si="1777"/>
        <v>111.4272123316583</v>
      </c>
      <c r="LI311" s="100">
        <f t="shared" si="1777"/>
        <v>111.1477727906437</v>
      </c>
      <c r="LJ311" s="100">
        <f t="shared" si="1777"/>
        <v>110.77495434462665</v>
      </c>
      <c r="LK311" s="100">
        <f t="shared" si="1777"/>
        <v>110.33305961306617</v>
      </c>
      <c r="LL311" s="100">
        <f t="shared" si="1777"/>
        <v>109.83937752864554</v>
      </c>
      <c r="LM311" s="100">
        <f t="shared" si="1777"/>
        <v>109.3204808465543</v>
      </c>
      <c r="LN311" s="100">
        <f t="shared" si="1777"/>
        <v>108.7916150511647</v>
      </c>
      <c r="LO311" s="100">
        <f t="shared" si="1777"/>
        <v>108.28102049621648</v>
      </c>
      <c r="LP311" s="100">
        <f t="shared" si="1777"/>
        <v>107.80602456367401</v>
      </c>
      <c r="LQ311" s="100">
        <f t="shared" si="1777"/>
        <v>107.56177420298971</v>
      </c>
      <c r="LR311" s="100">
        <f t="shared" si="1777"/>
        <v>107.40314669403517</v>
      </c>
      <c r="LS311" s="100">
        <f t="shared" si="1777"/>
        <v>108.60489738930193</v>
      </c>
      <c r="LT311" s="100">
        <f t="shared" si="1777"/>
        <v>109.53557473059568</v>
      </c>
      <c r="LU311" s="100">
        <f t="shared" si="1777"/>
        <v>109.77579236476097</v>
      </c>
      <c r="LV311" s="100">
        <f t="shared" si="1777"/>
        <v>110.38043564308518</v>
      </c>
      <c r="LW311" s="100">
        <f t="shared" si="1777"/>
        <v>110.54428873295167</v>
      </c>
      <c r="LX311" s="100">
        <f t="shared" si="1777"/>
        <v>110.48196859243114</v>
      </c>
      <c r="LY311" s="100">
        <f t="shared" si="1777"/>
        <v>110.26791477632648</v>
      </c>
      <c r="LZ311" s="100">
        <f t="shared" si="1777"/>
        <v>109.9647356413528</v>
      </c>
      <c r="MA311" s="100">
        <f t="shared" si="1777"/>
        <v>109.5951625222843</v>
      </c>
      <c r="MB311" s="100">
        <f t="shared" si="1777"/>
        <v>109.20406611707753</v>
      </c>
      <c r="MC311" s="100">
        <f t="shared" si="1777"/>
        <v>108.82860981154666</v>
      </c>
      <c r="MD311" s="100">
        <f t="shared" si="1777"/>
        <v>108.43922746935932</v>
      </c>
      <c r="ME311" s="100">
        <f t="shared" si="1777"/>
        <v>108.02989731935615</v>
      </c>
      <c r="MF311" s="100">
        <f t="shared" si="1777"/>
        <v>107.59522412722549</v>
      </c>
      <c r="MG311" s="100">
        <f t="shared" si="1777"/>
        <v>107.08331904969251</v>
      </c>
      <c r="MH311" s="100">
        <f t="shared" si="1777"/>
        <v>106.51749172991924</v>
      </c>
      <c r="MI311" s="100">
        <f t="shared" si="1777"/>
        <v>106.23195558839163</v>
      </c>
      <c r="MJ311" s="100">
        <f t="shared" si="1777"/>
        <v>105.91790195900951</v>
      </c>
      <c r="NF311" s="100"/>
      <c r="NH311" s="100"/>
    </row>
    <row r="312" spans="3:372" x14ac:dyDescent="0.2">
      <c r="C312" s="96"/>
      <c r="D312" s="96"/>
      <c r="E312" s="96"/>
      <c r="F312" s="96"/>
      <c r="G312" s="96"/>
      <c r="H312" s="96"/>
      <c r="I312" s="96"/>
      <c r="J312" s="96"/>
      <c r="K312" s="96"/>
      <c r="L312" s="96"/>
      <c r="M312" s="96"/>
      <c r="N312" s="96"/>
      <c r="O312" s="96"/>
      <c r="P312" s="96"/>
      <c r="Q312" s="96"/>
      <c r="R312" s="96"/>
      <c r="S312" s="96"/>
      <c r="T312" s="96"/>
      <c r="U312" s="96"/>
      <c r="V312" s="96"/>
      <c r="W312" s="96"/>
      <c r="X312" s="96"/>
      <c r="Y312" s="96"/>
      <c r="Z312" s="96"/>
      <c r="AA312" s="96"/>
      <c r="AB312" s="96"/>
      <c r="AC312" s="96"/>
      <c r="AD312" s="96"/>
      <c r="AE312" s="96"/>
      <c r="AF312" s="96"/>
      <c r="AG312" s="96"/>
      <c r="AH312" s="96"/>
      <c r="AI312" s="96"/>
      <c r="AJ312" s="96"/>
      <c r="AK312" s="96"/>
      <c r="AL312" s="96"/>
      <c r="AM312" s="96"/>
      <c r="AN312" s="96"/>
      <c r="AO312" s="96"/>
      <c r="AP312" s="96"/>
      <c r="AQ312" s="96"/>
      <c r="AR312" s="96"/>
      <c r="AS312" s="96"/>
      <c r="AT312" s="96"/>
      <c r="AU312" s="96"/>
      <c r="AV312" s="96"/>
      <c r="AW312" s="96"/>
      <c r="AX312" s="96"/>
      <c r="AY312" s="96"/>
      <c r="AZ312" s="96"/>
      <c r="BA312" s="96"/>
      <c r="BB312" s="96"/>
      <c r="BC312" s="96"/>
      <c r="BD312" s="96"/>
      <c r="BE312" s="96"/>
      <c r="EX312" s="94"/>
      <c r="EY312" s="94"/>
      <c r="EZ312" s="94"/>
      <c r="FA312" s="94"/>
      <c r="FB312" s="94"/>
      <c r="FC312" s="94"/>
      <c r="FD312" s="94"/>
      <c r="FE312" s="94"/>
      <c r="FF312" s="94"/>
      <c r="FG312" s="94"/>
      <c r="FH312" s="94"/>
      <c r="FI312" s="94"/>
      <c r="FJ312" s="94"/>
      <c r="FK312" s="94"/>
      <c r="FL312" s="94"/>
      <c r="FM312" s="94"/>
      <c r="FN312" s="94"/>
      <c r="FO312" s="94"/>
      <c r="FP312" s="94"/>
      <c r="FQ312" s="94"/>
      <c r="FR312" s="94"/>
      <c r="FS312" s="94"/>
      <c r="FT312" s="94"/>
      <c r="FU312" s="94"/>
      <c r="FV312" s="94"/>
      <c r="FW312" s="94"/>
      <c r="FX312" s="94"/>
      <c r="FY312" s="94"/>
      <c r="FZ312" s="94"/>
      <c r="GA312" s="94"/>
      <c r="GB312" s="94"/>
      <c r="GC312" s="94"/>
      <c r="GD312" s="94"/>
      <c r="GE312" s="94"/>
      <c r="GF312" s="94"/>
      <c r="GG312" s="94"/>
      <c r="GH312" s="94"/>
      <c r="GI312" s="94"/>
      <c r="GJ312" s="94"/>
      <c r="GK312" s="94"/>
      <c r="GL312" s="94"/>
      <c r="GM312" s="94"/>
      <c r="GN312" s="94"/>
      <c r="GO312" s="94"/>
      <c r="GP312" s="94"/>
      <c r="GQ312" s="94"/>
      <c r="GR312" s="94"/>
      <c r="GS312" s="94"/>
      <c r="GT312" s="94"/>
      <c r="GU312" s="94"/>
      <c r="GV312" s="94"/>
      <c r="GW312" s="94"/>
      <c r="GX312" s="94"/>
      <c r="GY312" s="94"/>
      <c r="GZ312" s="94"/>
      <c r="HV312" s="114"/>
      <c r="HX312" s="114"/>
      <c r="NF312" s="100"/>
      <c r="NH312" s="100"/>
    </row>
    <row r="313" spans="3:372" x14ac:dyDescent="0.2">
      <c r="C313" s="96"/>
      <c r="D313" s="100"/>
      <c r="E313" s="100"/>
      <c r="F313" s="100"/>
      <c r="G313" s="100"/>
      <c r="H313" s="100"/>
      <c r="I313" s="100"/>
      <c r="J313" s="100"/>
      <c r="K313" s="100"/>
      <c r="L313" s="100"/>
      <c r="M313" s="100"/>
      <c r="N313" s="100"/>
      <c r="O313" s="100"/>
      <c r="P313" s="100"/>
      <c r="Q313" s="100"/>
      <c r="R313" s="100"/>
      <c r="S313" s="100"/>
      <c r="T313" s="100"/>
      <c r="U313" s="100"/>
      <c r="V313" s="100"/>
      <c r="W313" s="100"/>
      <c r="X313" s="100"/>
      <c r="Y313" s="100"/>
      <c r="Z313" s="100"/>
      <c r="AA313" s="100"/>
      <c r="AB313" s="100"/>
      <c r="AC313" s="100"/>
      <c r="AD313" s="100"/>
      <c r="AE313" s="100"/>
      <c r="AF313" s="100"/>
      <c r="AG313" s="100"/>
      <c r="AH313" s="100"/>
      <c r="AI313" s="100"/>
      <c r="AJ313" s="100"/>
      <c r="AK313" s="100"/>
      <c r="AL313" s="100"/>
      <c r="AM313" s="100"/>
      <c r="AN313" s="100"/>
      <c r="AO313" s="100"/>
      <c r="AP313" s="100"/>
      <c r="AQ313" s="100"/>
      <c r="AR313" s="100"/>
      <c r="AS313" s="100"/>
      <c r="AT313" s="100"/>
      <c r="AU313" s="100"/>
      <c r="AV313" s="100"/>
      <c r="AW313" s="100"/>
      <c r="AX313" s="100"/>
      <c r="AY313" s="100"/>
      <c r="AZ313" s="100"/>
      <c r="BA313" s="100"/>
      <c r="BB313" s="100"/>
      <c r="BC313" s="100"/>
      <c r="BD313" s="100"/>
      <c r="BE313" s="100"/>
      <c r="EX313" s="94"/>
      <c r="EY313" s="99"/>
      <c r="EZ313" s="99"/>
      <c r="FA313" s="99"/>
      <c r="FB313" s="99"/>
      <c r="FC313" s="99"/>
      <c r="FD313" s="99"/>
      <c r="FE313" s="99"/>
      <c r="FF313" s="99"/>
      <c r="FG313" s="99"/>
      <c r="FH313" s="99"/>
      <c r="FI313" s="99"/>
      <c r="FJ313" s="99"/>
      <c r="FK313" s="99"/>
      <c r="FL313" s="99"/>
      <c r="FM313" s="99"/>
      <c r="FN313" s="99"/>
      <c r="FO313" s="99"/>
      <c r="FP313" s="99"/>
      <c r="FQ313" s="99"/>
      <c r="FR313" s="99"/>
      <c r="FS313" s="99"/>
      <c r="FT313" s="99"/>
      <c r="FU313" s="99"/>
      <c r="FV313" s="99"/>
      <c r="FW313" s="99"/>
      <c r="FX313" s="99"/>
      <c r="FY313" s="99"/>
      <c r="FZ313" s="99"/>
      <c r="GA313" s="99"/>
      <c r="GB313" s="99"/>
      <c r="GC313" s="99"/>
      <c r="GD313" s="99"/>
      <c r="GE313" s="99"/>
      <c r="GF313" s="99"/>
      <c r="GG313" s="99"/>
      <c r="GH313" s="99"/>
      <c r="GI313" s="99"/>
      <c r="GJ313" s="99"/>
      <c r="GK313" s="99"/>
      <c r="GL313" s="99"/>
      <c r="GM313" s="99"/>
      <c r="GN313" s="99"/>
      <c r="GO313" s="99"/>
      <c r="GP313" s="99"/>
      <c r="GQ313" s="99"/>
      <c r="GR313" s="99"/>
      <c r="GS313" s="99"/>
      <c r="GT313" s="99"/>
      <c r="GU313" s="99"/>
      <c r="GV313" s="99"/>
      <c r="GW313" s="99"/>
      <c r="GX313" s="99"/>
      <c r="GY313" s="99"/>
      <c r="GZ313" s="99"/>
      <c r="HV313" s="114"/>
      <c r="HX313" s="114"/>
      <c r="NF313" s="100"/>
      <c r="NH313" s="100"/>
    </row>
    <row r="314" spans="3:372" x14ac:dyDescent="0.2">
      <c r="HV314" s="114"/>
      <c r="HX314" s="114"/>
      <c r="NF314" s="100"/>
      <c r="NH314" s="100"/>
    </row>
    <row r="315" spans="3:372" x14ac:dyDescent="0.2">
      <c r="HV315" s="114"/>
      <c r="HX315" s="114"/>
      <c r="NF315" s="100"/>
      <c r="NH315" s="100"/>
    </row>
    <row r="316" spans="3:372" x14ac:dyDescent="0.2">
      <c r="HV316" s="114"/>
      <c r="HX316" s="114"/>
      <c r="NF316" s="100"/>
      <c r="NH316" s="100"/>
    </row>
    <row r="317" spans="3:372" x14ac:dyDescent="0.2">
      <c r="HV317" s="114"/>
      <c r="HX317" s="114"/>
      <c r="NF317" s="100"/>
      <c r="NH317" s="100"/>
    </row>
    <row r="318" spans="3:372" x14ac:dyDescent="0.2">
      <c r="HV318" s="114"/>
      <c r="HX318" s="114"/>
      <c r="NF318" s="100"/>
      <c r="NH318" s="100"/>
    </row>
    <row r="319" spans="3:372" x14ac:dyDescent="0.2">
      <c r="HV319" s="114"/>
      <c r="HX319" s="114"/>
      <c r="NF319" s="100"/>
      <c r="NH319" s="100"/>
    </row>
    <row r="320" spans="3:372" x14ac:dyDescent="0.2">
      <c r="HV320" s="114"/>
      <c r="HX320" s="114"/>
      <c r="NF320" s="100"/>
      <c r="NH320" s="100"/>
    </row>
    <row r="321" spans="230:372" ht="50" customHeight="1" x14ac:dyDescent="0.2">
      <c r="HV321" s="114"/>
      <c r="HX321" s="114"/>
      <c r="NF321" s="100"/>
      <c r="NH321" s="100"/>
    </row>
    <row r="322" spans="230:372" x14ac:dyDescent="0.2">
      <c r="HV322" s="114"/>
      <c r="HX322" s="114"/>
      <c r="NF322" s="100"/>
      <c r="NH322" s="100"/>
    </row>
    <row r="323" spans="230:372" x14ac:dyDescent="0.2">
      <c r="HV323" s="114"/>
      <c r="HX323" s="114"/>
      <c r="NF323" s="100"/>
      <c r="NH323" s="100"/>
    </row>
    <row r="324" spans="230:372" x14ac:dyDescent="0.2">
      <c r="HV324" s="114"/>
      <c r="HX324" s="114"/>
      <c r="NF324" s="100"/>
      <c r="NH324" s="100"/>
    </row>
    <row r="325" spans="230:372" x14ac:dyDescent="0.2">
      <c r="HV325" s="114"/>
      <c r="HX325" s="114"/>
      <c r="NF325" s="100"/>
      <c r="NH325" s="100"/>
    </row>
    <row r="326" spans="230:372" x14ac:dyDescent="0.2">
      <c r="HV326" s="114"/>
      <c r="HX326" s="114"/>
      <c r="NF326" s="100"/>
      <c r="NH326" s="100"/>
    </row>
  </sheetData>
  <customSheetViews>
    <customSheetView guid="{DD8F8E6C-479B-D54D-BE9B-033BF32F4E83}" scale="50" state="hidden" topLeftCell="A6">
      <selection activeCell="D45" sqref="D45"/>
      <pageMargins left="0.7" right="0.7" top="0.75" bottom="0.75" header="0.3" footer="0.3"/>
      <pageSetup paperSize="9" orientation="portrait" horizontalDpi="4294967292" verticalDpi="4294967292"/>
    </customSheetView>
  </customSheetViews>
  <mergeCells count="1">
    <mergeCell ref="KB141:KD146"/>
  </mergeCells>
  <pageMargins left="0.75" right="0.75" top="1" bottom="1" header="0.5" footer="0.5"/>
  <pageSetup paperSize="9" orientation="portrait" horizontalDpi="4294967292" verticalDpi="429496729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77"/>
  <sheetViews>
    <sheetView workbookViewId="0">
      <selection activeCell="M29" sqref="M29"/>
    </sheetView>
  </sheetViews>
  <sheetFormatPr baseColWidth="10" defaultRowHeight="16" x14ac:dyDescent="0.2"/>
  <cols>
    <col min="4" max="4" width="11.33203125" customWidth="1"/>
  </cols>
  <sheetData>
    <row r="1" spans="2:15" x14ac:dyDescent="0.2">
      <c r="B1" t="s">
        <v>331</v>
      </c>
    </row>
    <row r="2" spans="2:15" x14ac:dyDescent="0.2">
      <c r="B2" t="s">
        <v>345</v>
      </c>
    </row>
    <row r="4" spans="2:15" ht="15" customHeight="1" x14ac:dyDescent="0.2">
      <c r="B4" s="66" t="s">
        <v>333</v>
      </c>
      <c r="C4" s="66" t="s">
        <v>332</v>
      </c>
      <c r="D4" s="278" t="s">
        <v>346</v>
      </c>
      <c r="E4" s="278"/>
      <c r="F4" s="278"/>
      <c r="G4" s="278"/>
      <c r="H4" s="278"/>
    </row>
    <row r="5" spans="2:15" x14ac:dyDescent="0.2">
      <c r="B5" s="67"/>
      <c r="C5" s="67"/>
      <c r="D5" s="67">
        <v>5</v>
      </c>
      <c r="E5" s="67">
        <v>10</v>
      </c>
      <c r="F5" s="67">
        <v>20</v>
      </c>
      <c r="G5" s="67">
        <v>40</v>
      </c>
      <c r="H5" s="67">
        <v>60</v>
      </c>
      <c r="J5" t="s">
        <v>342</v>
      </c>
    </row>
    <row r="6" spans="2:15" x14ac:dyDescent="0.2">
      <c r="B6" s="65">
        <v>200</v>
      </c>
      <c r="C6" s="68">
        <f>C21*1</f>
        <v>1E-3</v>
      </c>
      <c r="D6" s="70">
        <f t="shared" ref="D6:H13" si="0">$C6*D$5</f>
        <v>5.0000000000000001E-3</v>
      </c>
      <c r="E6" s="70">
        <f t="shared" si="0"/>
        <v>0.01</v>
      </c>
      <c r="F6" s="70">
        <f t="shared" si="0"/>
        <v>0.02</v>
      </c>
      <c r="G6" s="70">
        <f t="shared" si="0"/>
        <v>0.04</v>
      </c>
      <c r="H6" s="70">
        <f t="shared" si="0"/>
        <v>0.06</v>
      </c>
      <c r="J6" t="s">
        <v>338</v>
      </c>
    </row>
    <row r="7" spans="2:15" x14ac:dyDescent="0.2">
      <c r="B7" s="65">
        <v>500</v>
      </c>
      <c r="C7" s="69">
        <f>C22*1</f>
        <v>3.0000000000000001E-3</v>
      </c>
      <c r="D7" s="70">
        <f t="shared" si="0"/>
        <v>1.4999999999999999E-2</v>
      </c>
      <c r="E7" s="70">
        <f t="shared" si="0"/>
        <v>0.03</v>
      </c>
      <c r="F7" s="70">
        <f t="shared" si="0"/>
        <v>0.06</v>
      </c>
      <c r="G7" s="70">
        <f t="shared" si="0"/>
        <v>0.12</v>
      </c>
      <c r="H7" s="70">
        <f t="shared" si="0"/>
        <v>0.18</v>
      </c>
      <c r="J7" t="s">
        <v>339</v>
      </c>
    </row>
    <row r="8" spans="2:15" x14ac:dyDescent="0.2">
      <c r="B8" s="65">
        <v>1000</v>
      </c>
      <c r="C8" s="69">
        <f>C23*1</f>
        <v>5.0000000000000001E-3</v>
      </c>
      <c r="D8" s="70">
        <f t="shared" si="0"/>
        <v>2.5000000000000001E-2</v>
      </c>
      <c r="E8" s="70">
        <f t="shared" si="0"/>
        <v>0.05</v>
      </c>
      <c r="F8" s="70">
        <f t="shared" si="0"/>
        <v>0.1</v>
      </c>
      <c r="G8" s="70">
        <f t="shared" si="0"/>
        <v>0.2</v>
      </c>
      <c r="H8" s="70">
        <f t="shared" si="0"/>
        <v>0.3</v>
      </c>
      <c r="J8" t="s">
        <v>341</v>
      </c>
    </row>
    <row r="9" spans="2:15" x14ac:dyDescent="0.2">
      <c r="B9" s="65">
        <v>2000</v>
      </c>
      <c r="C9" s="69">
        <f>C24*1</f>
        <v>8.9999999999999993E-3</v>
      </c>
      <c r="D9" s="70">
        <f t="shared" si="0"/>
        <v>4.4999999999999998E-2</v>
      </c>
      <c r="E9" s="70">
        <f t="shared" si="0"/>
        <v>0.09</v>
      </c>
      <c r="F9" s="70">
        <f t="shared" si="0"/>
        <v>0.18</v>
      </c>
      <c r="G9" s="70">
        <f t="shared" si="0"/>
        <v>0.36</v>
      </c>
      <c r="H9" s="70">
        <f t="shared" si="0"/>
        <v>0.53999999999999992</v>
      </c>
      <c r="J9" t="s">
        <v>340</v>
      </c>
    </row>
    <row r="10" spans="2:15" x14ac:dyDescent="0.2">
      <c r="B10" s="65">
        <v>4000</v>
      </c>
      <c r="C10" s="69">
        <v>2.1999999999999999E-2</v>
      </c>
      <c r="D10" s="70">
        <f t="shared" si="0"/>
        <v>0.10999999999999999</v>
      </c>
      <c r="E10" s="70">
        <f t="shared" si="0"/>
        <v>0.21999999999999997</v>
      </c>
      <c r="F10" s="70">
        <f t="shared" si="0"/>
        <v>0.43999999999999995</v>
      </c>
      <c r="G10" s="70">
        <f t="shared" si="0"/>
        <v>0.87999999999999989</v>
      </c>
      <c r="H10" s="70">
        <f t="shared" si="0"/>
        <v>1.3199999999999998</v>
      </c>
    </row>
    <row r="11" spans="2:15" x14ac:dyDescent="0.2">
      <c r="B11" s="65">
        <v>8000</v>
      </c>
      <c r="C11" s="69">
        <f>C26*1</f>
        <v>7.2999999999999995E-2</v>
      </c>
      <c r="D11" s="70">
        <f t="shared" si="0"/>
        <v>0.36499999999999999</v>
      </c>
      <c r="E11" s="70">
        <f t="shared" si="0"/>
        <v>0.73</v>
      </c>
      <c r="F11" s="70">
        <f t="shared" si="0"/>
        <v>1.46</v>
      </c>
      <c r="G11" s="70">
        <f t="shared" si="0"/>
        <v>2.92</v>
      </c>
      <c r="H11" s="70">
        <f t="shared" si="0"/>
        <v>4.38</v>
      </c>
    </row>
    <row r="12" spans="2:15" x14ac:dyDescent="0.2">
      <c r="B12" s="65">
        <v>12000</v>
      </c>
      <c r="C12" s="69">
        <f>C27*1</f>
        <v>0.156</v>
      </c>
      <c r="D12" s="70">
        <f t="shared" si="0"/>
        <v>0.78</v>
      </c>
      <c r="E12" s="70">
        <f t="shared" si="0"/>
        <v>1.56</v>
      </c>
      <c r="F12" s="70">
        <f t="shared" si="0"/>
        <v>3.12</v>
      </c>
      <c r="G12" s="70">
        <f t="shared" si="0"/>
        <v>6.24</v>
      </c>
      <c r="H12" s="70">
        <f t="shared" si="0"/>
        <v>9.36</v>
      </c>
      <c r="O12" t="s">
        <v>387</v>
      </c>
    </row>
    <row r="13" spans="2:15" x14ac:dyDescent="0.2">
      <c r="B13" s="65">
        <v>16000</v>
      </c>
      <c r="C13" s="69">
        <f>C28*1</f>
        <v>0.26600000000000001</v>
      </c>
      <c r="D13" s="70">
        <f t="shared" si="0"/>
        <v>1.33</v>
      </c>
      <c r="E13" s="70">
        <f t="shared" si="0"/>
        <v>2.66</v>
      </c>
      <c r="F13" s="70">
        <f t="shared" si="0"/>
        <v>5.32</v>
      </c>
      <c r="G13" s="70">
        <f t="shared" si="0"/>
        <v>10.64</v>
      </c>
      <c r="H13" s="70">
        <f t="shared" si="0"/>
        <v>15.96</v>
      </c>
    </row>
    <row r="16" spans="2:15" x14ac:dyDescent="0.2">
      <c r="I16" t="s">
        <v>337</v>
      </c>
      <c r="O16" t="s">
        <v>363</v>
      </c>
    </row>
    <row r="17" spans="3:15" x14ac:dyDescent="0.2">
      <c r="O17" t="s">
        <v>364</v>
      </c>
    </row>
    <row r="18" spans="3:15" x14ac:dyDescent="0.2">
      <c r="O18" t="s">
        <v>365</v>
      </c>
    </row>
    <row r="19" spans="3:15" x14ac:dyDescent="0.2">
      <c r="O19" t="s">
        <v>366</v>
      </c>
    </row>
    <row r="20" spans="3:15" x14ac:dyDescent="0.2">
      <c r="C20" t="s">
        <v>336</v>
      </c>
      <c r="O20" t="s">
        <v>367</v>
      </c>
    </row>
    <row r="21" spans="3:15" x14ac:dyDescent="0.2">
      <c r="C21">
        <v>1E-3</v>
      </c>
      <c r="O21" t="s">
        <v>368</v>
      </c>
    </row>
    <row r="22" spans="3:15" x14ac:dyDescent="0.2">
      <c r="C22">
        <v>3.0000000000000001E-3</v>
      </c>
      <c r="O22" t="s">
        <v>369</v>
      </c>
    </row>
    <row r="23" spans="3:15" x14ac:dyDescent="0.2">
      <c r="C23">
        <v>5.0000000000000001E-3</v>
      </c>
      <c r="O23" t="s">
        <v>370</v>
      </c>
    </row>
    <row r="24" spans="3:15" x14ac:dyDescent="0.2">
      <c r="C24">
        <v>8.9999999999999993E-3</v>
      </c>
      <c r="O24" t="s">
        <v>371</v>
      </c>
    </row>
    <row r="25" spans="3:15" x14ac:dyDescent="0.2">
      <c r="C25">
        <v>2.1999999999999999E-2</v>
      </c>
      <c r="O25" t="s">
        <v>372</v>
      </c>
    </row>
    <row r="26" spans="3:15" x14ac:dyDescent="0.2">
      <c r="C26">
        <v>7.2999999999999995E-2</v>
      </c>
      <c r="O26" t="s">
        <v>373</v>
      </c>
    </row>
    <row r="27" spans="3:15" x14ac:dyDescent="0.2">
      <c r="C27">
        <v>0.156</v>
      </c>
      <c r="O27" t="s">
        <v>374</v>
      </c>
    </row>
    <row r="28" spans="3:15" x14ac:dyDescent="0.2">
      <c r="C28">
        <v>0.26600000000000001</v>
      </c>
      <c r="O28" t="s">
        <v>375</v>
      </c>
    </row>
    <row r="29" spans="3:15" x14ac:dyDescent="0.2">
      <c r="O29" t="s">
        <v>359</v>
      </c>
    </row>
    <row r="30" spans="3:15" x14ac:dyDescent="0.2">
      <c r="E30" t="s">
        <v>359</v>
      </c>
      <c r="O30" t="s">
        <v>360</v>
      </c>
    </row>
    <row r="31" spans="3:15" x14ac:dyDescent="0.2">
      <c r="D31">
        <f>EXP(INDEX(LINEST(LN(C6:C13),B6:B13),1,2))</f>
        <v>3.1194107167118331E-3</v>
      </c>
      <c r="E31" t="s">
        <v>360</v>
      </c>
      <c r="O31" t="s">
        <v>361</v>
      </c>
    </row>
    <row r="32" spans="3:15" x14ac:dyDescent="0.2">
      <c r="D32">
        <f>INDEX(LINEST(LN(C6:C13),B6:B13),1)</f>
        <v>3.162237093799817E-4</v>
      </c>
      <c r="E32" t="s">
        <v>361</v>
      </c>
      <c r="O32" t="s">
        <v>376</v>
      </c>
    </row>
    <row r="33" spans="2:15" x14ac:dyDescent="0.2">
      <c r="O33" t="s">
        <v>377</v>
      </c>
    </row>
    <row r="34" spans="2:15" x14ac:dyDescent="0.2">
      <c r="O34" t="s">
        <v>378</v>
      </c>
    </row>
    <row r="35" spans="2:15" x14ac:dyDescent="0.2">
      <c r="B35" t="s">
        <v>362</v>
      </c>
      <c r="O35" t="s">
        <v>379</v>
      </c>
    </row>
    <row r="36" spans="2:15" x14ac:dyDescent="0.2">
      <c r="O36" t="s">
        <v>380</v>
      </c>
    </row>
    <row r="37" spans="2:15" x14ac:dyDescent="0.2">
      <c r="B37" s="66" t="s">
        <v>333</v>
      </c>
      <c r="C37" s="66" t="s">
        <v>332</v>
      </c>
      <c r="D37" s="278" t="s">
        <v>346</v>
      </c>
      <c r="E37" s="278"/>
      <c r="F37" s="278"/>
      <c r="G37" s="278"/>
      <c r="H37" s="278"/>
      <c r="O37" t="s">
        <v>381</v>
      </c>
    </row>
    <row r="38" spans="2:15" x14ac:dyDescent="0.2">
      <c r="B38" s="67"/>
      <c r="C38" s="67"/>
      <c r="D38" s="67">
        <v>5</v>
      </c>
      <c r="E38" s="67">
        <v>10</v>
      </c>
      <c r="F38" s="67">
        <v>20</v>
      </c>
      <c r="G38" s="67">
        <v>40</v>
      </c>
      <c r="H38" s="67">
        <v>60</v>
      </c>
      <c r="O38" t="s">
        <v>382</v>
      </c>
    </row>
    <row r="39" spans="2:15" x14ac:dyDescent="0.2">
      <c r="B39" s="65">
        <v>200</v>
      </c>
      <c r="C39" s="76">
        <f>$D$31*EXP($D$32*B39)</f>
        <v>3.3230693305904418E-3</v>
      </c>
      <c r="D39" s="75"/>
      <c r="E39" s="70"/>
      <c r="F39" s="70"/>
      <c r="G39" s="70"/>
      <c r="H39" s="70"/>
      <c r="O39" t="s">
        <v>383</v>
      </c>
    </row>
    <row r="40" spans="2:15" x14ac:dyDescent="0.2">
      <c r="B40" s="65">
        <v>500</v>
      </c>
      <c r="C40" s="76">
        <f t="shared" ref="C40:C46" si="1">$D$31*EXP($D$32*B40)</f>
        <v>3.6537570458272974E-3</v>
      </c>
      <c r="D40" s="75"/>
      <c r="E40" s="70"/>
      <c r="F40" s="70"/>
      <c r="G40" s="70"/>
      <c r="H40" s="70"/>
      <c r="O40" t="s">
        <v>384</v>
      </c>
    </row>
    <row r="41" spans="2:15" x14ac:dyDescent="0.2">
      <c r="B41" s="65">
        <v>1000</v>
      </c>
      <c r="C41" s="76">
        <f t="shared" si="1"/>
        <v>4.2796354062682633E-3</v>
      </c>
      <c r="D41" s="75"/>
      <c r="E41" s="70"/>
      <c r="F41" s="70"/>
      <c r="G41" s="70"/>
      <c r="H41" s="70"/>
      <c r="O41" t="s">
        <v>385</v>
      </c>
    </row>
    <row r="42" spans="2:15" x14ac:dyDescent="0.2">
      <c r="B42" s="65">
        <v>2000</v>
      </c>
      <c r="C42" s="76">
        <f t="shared" si="1"/>
        <v>5.8713907445605744E-3</v>
      </c>
      <c r="D42" s="75"/>
      <c r="E42" s="70"/>
      <c r="F42" s="70"/>
      <c r="G42" s="70"/>
      <c r="H42" s="70"/>
      <c r="O42" t="s">
        <v>386</v>
      </c>
    </row>
    <row r="43" spans="2:15" x14ac:dyDescent="0.2">
      <c r="B43" s="65">
        <v>4000</v>
      </c>
      <c r="C43" s="76">
        <f t="shared" si="1"/>
        <v>1.1051199218694026E-2</v>
      </c>
      <c r="D43" s="75"/>
      <c r="E43" s="70"/>
      <c r="F43" s="70"/>
      <c r="G43" s="70"/>
      <c r="H43" s="70"/>
    </row>
    <row r="44" spans="2:15" x14ac:dyDescent="0.2">
      <c r="B44" s="65">
        <v>8000</v>
      </c>
      <c r="C44" s="76">
        <f t="shared" si="1"/>
        <v>3.9151306212091064E-2</v>
      </c>
      <c r="D44" s="75"/>
      <c r="E44" s="70"/>
      <c r="F44" s="70"/>
      <c r="G44" s="70"/>
      <c r="H44" s="70"/>
    </row>
    <row r="45" spans="2:15" x14ac:dyDescent="0.2">
      <c r="B45" s="65">
        <v>12000</v>
      </c>
      <c r="C45" s="76">
        <f t="shared" si="1"/>
        <v>0.13870212162314657</v>
      </c>
      <c r="D45" s="75"/>
      <c r="E45" s="70"/>
      <c r="F45" s="70"/>
      <c r="G45" s="70"/>
      <c r="H45" s="70"/>
    </row>
    <row r="46" spans="2:15" x14ac:dyDescent="0.2">
      <c r="B46" s="65">
        <v>16000</v>
      </c>
      <c r="C46" s="76">
        <f t="shared" si="1"/>
        <v>0.49138280185453398</v>
      </c>
      <c r="D46" s="75"/>
      <c r="E46" s="70"/>
      <c r="F46" s="70"/>
      <c r="G46" s="70"/>
      <c r="H46" s="70"/>
    </row>
    <row r="55" spans="2:14" x14ac:dyDescent="0.2">
      <c r="B55" s="79" t="s">
        <v>381</v>
      </c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1"/>
    </row>
    <row r="56" spans="2:14" x14ac:dyDescent="0.2">
      <c r="B56" s="82"/>
      <c r="C56" s="66"/>
      <c r="D56" s="66"/>
      <c r="E56" s="66" t="s">
        <v>382</v>
      </c>
      <c r="F56" s="66"/>
      <c r="G56" s="66"/>
      <c r="H56" s="66"/>
      <c r="I56" s="66"/>
      <c r="J56" s="66"/>
      <c r="K56" s="66"/>
      <c r="L56" s="66"/>
      <c r="M56" s="66"/>
      <c r="N56" s="83"/>
    </row>
    <row r="57" spans="2:14" x14ac:dyDescent="0.2">
      <c r="B57" s="82"/>
      <c r="C57" s="66"/>
      <c r="D57" s="84">
        <f>INDEX(LINEST(C6:C13,(B6:B13)^{1,2,3}),1)</f>
        <v>-2.1665576138448977E-15</v>
      </c>
      <c r="E57" s="66" t="s">
        <v>383</v>
      </c>
      <c r="F57" s="66"/>
      <c r="G57" s="66"/>
      <c r="H57" s="66"/>
      <c r="I57" s="66"/>
      <c r="J57" s="66"/>
      <c r="K57" s="66"/>
      <c r="L57" s="66"/>
      <c r="M57" s="66"/>
      <c r="N57" s="83"/>
    </row>
    <row r="58" spans="2:14" x14ac:dyDescent="0.2">
      <c r="B58" s="82"/>
      <c r="C58" s="66"/>
      <c r="D58" s="84">
        <f>INDEX(LINEST(C6:C13,(B6:B13)^{1,2,3}),1,2)</f>
        <v>9.9462201270406447E-10</v>
      </c>
      <c r="E58" s="66" t="s">
        <v>384</v>
      </c>
      <c r="F58" s="66"/>
      <c r="G58" s="66"/>
      <c r="H58" s="66"/>
      <c r="I58" s="66"/>
      <c r="J58" s="66"/>
      <c r="K58" s="66"/>
      <c r="L58" s="66"/>
      <c r="M58" s="66"/>
      <c r="N58" s="83"/>
    </row>
    <row r="59" spans="2:14" x14ac:dyDescent="0.2">
      <c r="B59" s="82"/>
      <c r="C59" s="66"/>
      <c r="D59" s="84">
        <f>INDEX(LINEST(C6:C13,B6:B13^{1,2,3}),1,3)</f>
        <v>1.1548684484483568E-6</v>
      </c>
      <c r="E59" s="66" t="s">
        <v>385</v>
      </c>
      <c r="F59" s="66"/>
      <c r="G59" s="66"/>
      <c r="H59" s="66"/>
      <c r="I59" s="66"/>
      <c r="J59" s="66"/>
      <c r="K59" s="66"/>
      <c r="L59" s="66"/>
      <c r="M59" s="66"/>
      <c r="N59" s="83"/>
    </row>
    <row r="60" spans="2:14" x14ac:dyDescent="0.2">
      <c r="B60" s="82"/>
      <c r="C60" s="66"/>
      <c r="D60" s="84">
        <f>INDEX(LINEST(C6:C13,B6:B13^{1,2,3}),1,4)</f>
        <v>1.9672360196182426E-3</v>
      </c>
      <c r="E60" s="66" t="s">
        <v>386</v>
      </c>
      <c r="F60" s="66"/>
      <c r="G60" s="66"/>
      <c r="H60" s="66"/>
      <c r="I60" s="66"/>
      <c r="J60" s="66"/>
      <c r="K60" s="66"/>
      <c r="L60" s="66"/>
      <c r="M60" s="66"/>
      <c r="N60" s="83"/>
    </row>
    <row r="61" spans="2:14" x14ac:dyDescent="0.2">
      <c r="B61" s="82"/>
      <c r="C61" s="66"/>
      <c r="D61" s="66"/>
      <c r="E61" s="66"/>
      <c r="F61" s="66"/>
      <c r="G61" s="66"/>
      <c r="H61" s="66"/>
      <c r="I61" s="66"/>
      <c r="J61" s="66"/>
      <c r="K61" s="66"/>
      <c r="L61" s="66"/>
      <c r="M61" s="66"/>
      <c r="N61" s="83"/>
    </row>
    <row r="62" spans="2:14" x14ac:dyDescent="0.2">
      <c r="B62" s="82" t="s">
        <v>362</v>
      </c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83"/>
    </row>
    <row r="63" spans="2:14" x14ac:dyDescent="0.2">
      <c r="B63" s="82"/>
      <c r="C63" s="66"/>
      <c r="D63" s="66"/>
      <c r="E63" s="66"/>
      <c r="F63" s="66"/>
      <c r="G63" s="66"/>
      <c r="H63" s="66"/>
      <c r="I63" s="66"/>
      <c r="J63" s="66"/>
      <c r="K63" s="66"/>
      <c r="L63" s="66"/>
      <c r="M63" s="66"/>
      <c r="N63" s="83"/>
    </row>
    <row r="64" spans="2:14" x14ac:dyDescent="0.2">
      <c r="B64" s="82" t="s">
        <v>333</v>
      </c>
      <c r="C64" s="66" t="s">
        <v>332</v>
      </c>
      <c r="D64" s="278" t="s">
        <v>346</v>
      </c>
      <c r="E64" s="278"/>
      <c r="F64" s="278"/>
      <c r="G64" s="278"/>
      <c r="H64" s="278"/>
      <c r="I64" s="66"/>
      <c r="J64" s="66"/>
      <c r="K64" s="66"/>
      <c r="L64" s="66"/>
      <c r="M64" s="66"/>
      <c r="N64" s="83"/>
    </row>
    <row r="65" spans="2:14" x14ac:dyDescent="0.2">
      <c r="B65" s="85"/>
      <c r="C65" s="77"/>
      <c r="D65" s="77">
        <v>5</v>
      </c>
      <c r="E65" s="77">
        <v>10</v>
      </c>
      <c r="F65" s="77">
        <v>20</v>
      </c>
      <c r="G65" s="77">
        <v>40</v>
      </c>
      <c r="H65" s="77">
        <v>60</v>
      </c>
      <c r="I65" s="66"/>
      <c r="J65" s="66"/>
      <c r="K65" s="66"/>
      <c r="L65" s="66"/>
      <c r="M65" s="66"/>
      <c r="N65" s="83"/>
    </row>
    <row r="66" spans="2:14" x14ac:dyDescent="0.2">
      <c r="B66" s="86">
        <v>200</v>
      </c>
      <c r="C66" s="78">
        <f>($D$57*B66^3)+($D$58*B66^2)+($D$59*B66^1)+$D$60</f>
        <v>2.2379772573551658E-3</v>
      </c>
      <c r="D66" s="87"/>
      <c r="E66" s="88"/>
      <c r="F66" s="88"/>
      <c r="G66" s="88"/>
      <c r="H66" s="88"/>
      <c r="I66" s="66"/>
      <c r="J66" s="66"/>
      <c r="K66" s="66"/>
      <c r="L66" s="66"/>
      <c r="M66" s="66"/>
      <c r="N66" s="83"/>
    </row>
    <row r="67" spans="2:14" x14ac:dyDescent="0.2">
      <c r="B67" s="86">
        <v>500</v>
      </c>
      <c r="C67" s="78">
        <f t="shared" ref="C67:C73" si="2">($D$57*B67^3)+($D$58*B67^2)+($D$59*B67^1)+$D$60</f>
        <v>2.7930549273167066E-3</v>
      </c>
      <c r="D67" s="87"/>
      <c r="E67" s="88"/>
      <c r="F67" s="88"/>
      <c r="G67" s="88"/>
      <c r="H67" s="88"/>
      <c r="I67" s="66"/>
      <c r="J67" s="66"/>
      <c r="K67" s="66"/>
      <c r="L67" s="66"/>
      <c r="M67" s="66"/>
      <c r="N67" s="83"/>
    </row>
    <row r="68" spans="2:14" x14ac:dyDescent="0.2">
      <c r="B68" s="86">
        <v>1000</v>
      </c>
      <c r="C68" s="78">
        <f t="shared" si="2"/>
        <v>4.1145599231568186E-3</v>
      </c>
      <c r="D68" s="87"/>
      <c r="E68" s="88"/>
      <c r="F68" s="88"/>
      <c r="G68" s="88"/>
      <c r="H68" s="88"/>
      <c r="I68" s="66"/>
      <c r="J68" s="66"/>
      <c r="K68" s="66"/>
      <c r="L68" s="66"/>
      <c r="M68" s="66"/>
      <c r="N68" s="83"/>
    </row>
    <row r="69" spans="2:14" x14ac:dyDescent="0.2">
      <c r="B69" s="86">
        <v>2000</v>
      </c>
      <c r="C69" s="78">
        <f t="shared" si="2"/>
        <v>8.238128506420455E-3</v>
      </c>
      <c r="D69" s="87"/>
      <c r="E69" s="88"/>
      <c r="F69" s="88"/>
      <c r="G69" s="88"/>
      <c r="H69" s="88"/>
      <c r="I69" s="66"/>
      <c r="J69" s="66"/>
      <c r="K69" s="66"/>
      <c r="L69" s="66"/>
      <c r="M69" s="66"/>
      <c r="N69" s="83"/>
    </row>
    <row r="70" spans="2:14" x14ac:dyDescent="0.2">
      <c r="B70" s="86">
        <v>4000</v>
      </c>
      <c r="C70" s="78">
        <f t="shared" si="2"/>
        <v>2.2362002329390625E-2</v>
      </c>
      <c r="D70" s="87"/>
      <c r="E70" s="88"/>
      <c r="F70" s="88"/>
      <c r="G70" s="88"/>
      <c r="H70" s="88"/>
      <c r="I70" s="66"/>
      <c r="J70" s="66"/>
      <c r="K70" s="66"/>
      <c r="L70" s="66"/>
      <c r="M70" s="66"/>
      <c r="N70" s="83"/>
    </row>
    <row r="71" spans="2:14" x14ac:dyDescent="0.2">
      <c r="B71" s="86">
        <v>8000</v>
      </c>
      <c r="C71" s="78">
        <f t="shared" si="2"/>
        <v>7.3752714921976645E-2</v>
      </c>
      <c r="D71" s="87"/>
      <c r="E71" s="88"/>
      <c r="F71" s="88"/>
      <c r="G71" s="88"/>
      <c r="H71" s="88"/>
      <c r="I71" s="66"/>
      <c r="J71" s="66"/>
      <c r="K71" s="66"/>
      <c r="L71" s="66"/>
      <c r="M71" s="66"/>
      <c r="N71" s="83"/>
    </row>
    <row r="72" spans="2:14" x14ac:dyDescent="0.2">
      <c r="B72" s="86">
        <v>12000</v>
      </c>
      <c r="C72" s="78">
        <f t="shared" si="2"/>
        <v>0.1553074156736598</v>
      </c>
      <c r="D72" s="87"/>
      <c r="E72" s="88"/>
      <c r="F72" s="88"/>
      <c r="G72" s="88"/>
      <c r="H72" s="88"/>
      <c r="I72" s="66"/>
      <c r="J72" s="66"/>
      <c r="K72" s="66"/>
      <c r="L72" s="66"/>
      <c r="M72" s="66"/>
      <c r="N72" s="83"/>
    </row>
    <row r="73" spans="2:14" x14ac:dyDescent="0.2">
      <c r="B73" s="86">
        <v>16000</v>
      </c>
      <c r="C73" s="78">
        <f t="shared" si="2"/>
        <v>0.26619414646072376</v>
      </c>
      <c r="D73" s="87"/>
      <c r="E73" s="88"/>
      <c r="F73" s="88"/>
      <c r="G73" s="88"/>
      <c r="H73" s="88"/>
      <c r="I73" s="66"/>
      <c r="J73" s="66"/>
      <c r="K73" s="66"/>
      <c r="L73" s="66"/>
      <c r="M73" s="66"/>
      <c r="N73" s="83"/>
    </row>
    <row r="74" spans="2:14" x14ac:dyDescent="0.2">
      <c r="B74" s="82"/>
      <c r="C74" s="66"/>
      <c r="D74" s="66"/>
      <c r="E74" s="66"/>
      <c r="F74" s="66"/>
      <c r="G74" s="66"/>
      <c r="H74" s="66"/>
      <c r="I74" s="66"/>
      <c r="J74" s="66"/>
      <c r="K74" s="66"/>
      <c r="L74" s="66"/>
      <c r="M74" s="66"/>
      <c r="N74" s="83"/>
    </row>
    <row r="75" spans="2:14" x14ac:dyDescent="0.2">
      <c r="B75" s="82"/>
      <c r="C75" s="66"/>
      <c r="D75" s="66"/>
      <c r="E75" s="66"/>
      <c r="F75" s="66"/>
      <c r="G75" s="66"/>
      <c r="H75" s="66"/>
      <c r="I75" s="66"/>
      <c r="J75" s="66"/>
      <c r="K75" s="66"/>
      <c r="L75" s="66"/>
      <c r="M75" s="66"/>
      <c r="N75" s="83"/>
    </row>
    <row r="76" spans="2:14" x14ac:dyDescent="0.2">
      <c r="B76" s="82" t="s">
        <v>388</v>
      </c>
      <c r="C76" s="66"/>
      <c r="D76" s="66"/>
      <c r="E76" s="66"/>
      <c r="F76" s="66"/>
      <c r="G76" s="66"/>
      <c r="H76" s="66"/>
      <c r="I76" s="66"/>
      <c r="J76" s="66"/>
      <c r="K76" s="66"/>
      <c r="L76" s="66"/>
      <c r="M76" s="66"/>
      <c r="N76" s="83"/>
    </row>
    <row r="77" spans="2:14" x14ac:dyDescent="0.2">
      <c r="B77" s="89">
        <f>(-2.166557613845E-15*B66^3)+(9.94622012704064E-10*B66^2)+(1.15486844844836E-06*B66^1)+0.001967236+N("cell 'B66' is frequency, this is a 3rd order polynomial derived from actual test data")</f>
        <v>2.2379772377369234E-3</v>
      </c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1"/>
    </row>
  </sheetData>
  <mergeCells count="3">
    <mergeCell ref="D4:H4"/>
    <mergeCell ref="D37:H37"/>
    <mergeCell ref="D64:H64"/>
  </mergeCells>
  <pageMargins left="0.75" right="0.75" top="1" bottom="1" header="0.5" footer="0.5"/>
  <pageSetup paperSize="8" orientation="portrait" horizontalDpi="4294967292" verticalDpi="429496729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10"/>
  <sheetViews>
    <sheetView topLeftCell="A76" workbookViewId="0">
      <selection activeCell="C109" sqref="C109"/>
    </sheetView>
  </sheetViews>
  <sheetFormatPr baseColWidth="10" defaultRowHeight="16" x14ac:dyDescent="0.2"/>
  <cols>
    <col min="4" max="4" width="12.83203125" bestFit="1" customWidth="1"/>
  </cols>
  <sheetData>
    <row r="2" spans="2:21" x14ac:dyDescent="0.2"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</row>
    <row r="3" spans="2:21" x14ac:dyDescent="0.2">
      <c r="Q3" s="9"/>
    </row>
    <row r="4" spans="2:21" x14ac:dyDescent="0.2">
      <c r="B4" t="s">
        <v>24</v>
      </c>
      <c r="C4" t="s">
        <v>29</v>
      </c>
      <c r="D4" t="s">
        <v>28</v>
      </c>
      <c r="E4" t="s">
        <v>26</v>
      </c>
      <c r="F4" t="s">
        <v>27</v>
      </c>
      <c r="Q4" s="9"/>
    </row>
    <row r="5" spans="2:21" x14ac:dyDescent="0.2">
      <c r="B5">
        <v>1</v>
      </c>
      <c r="C5">
        <f t="shared" ref="C5:C21" si="0">D43</f>
        <v>2</v>
      </c>
      <c r="D5">
        <f t="shared" ref="D5:D21" si="1">F43</f>
        <v>9.92</v>
      </c>
      <c r="F5">
        <f t="shared" ref="F5:F21" si="2">C5-C6</f>
        <v>0</v>
      </c>
      <c r="G5">
        <f t="shared" ref="G5:G21" si="3">D5-D6</f>
        <v>0.16000000000000014</v>
      </c>
      <c r="Q5" s="9"/>
    </row>
    <row r="6" spans="2:21" x14ac:dyDescent="0.2">
      <c r="B6">
        <v>2</v>
      </c>
      <c r="C6">
        <f t="shared" si="0"/>
        <v>2</v>
      </c>
      <c r="D6">
        <f t="shared" si="1"/>
        <v>9.76</v>
      </c>
      <c r="F6">
        <f t="shared" si="2"/>
        <v>0</v>
      </c>
      <c r="G6">
        <f t="shared" si="3"/>
        <v>0.16000000000000014</v>
      </c>
      <c r="Q6" s="9"/>
    </row>
    <row r="7" spans="2:21" x14ac:dyDescent="0.2">
      <c r="B7">
        <v>3</v>
      </c>
      <c r="C7">
        <f t="shared" si="0"/>
        <v>2</v>
      </c>
      <c r="D7">
        <f t="shared" si="1"/>
        <v>9.6</v>
      </c>
      <c r="F7">
        <f t="shared" si="2"/>
        <v>0</v>
      </c>
      <c r="G7">
        <f t="shared" si="3"/>
        <v>0.16000000000000014</v>
      </c>
      <c r="Q7" s="9"/>
    </row>
    <row r="8" spans="2:21" x14ac:dyDescent="0.2">
      <c r="B8">
        <v>4</v>
      </c>
      <c r="C8">
        <f t="shared" si="0"/>
        <v>2</v>
      </c>
      <c r="D8">
        <f t="shared" si="1"/>
        <v>9.44</v>
      </c>
      <c r="F8">
        <f t="shared" si="2"/>
        <v>0</v>
      </c>
      <c r="G8">
        <f t="shared" si="3"/>
        <v>0.16000000000000014</v>
      </c>
      <c r="Q8" s="9"/>
    </row>
    <row r="9" spans="2:21" x14ac:dyDescent="0.2">
      <c r="B9">
        <v>5</v>
      </c>
      <c r="C9">
        <f t="shared" si="0"/>
        <v>2</v>
      </c>
      <c r="D9">
        <f t="shared" si="1"/>
        <v>9.2799999999999994</v>
      </c>
      <c r="F9">
        <f t="shared" si="2"/>
        <v>0</v>
      </c>
      <c r="G9">
        <f t="shared" si="3"/>
        <v>0.16000000000000014</v>
      </c>
      <c r="Q9" s="9"/>
    </row>
    <row r="10" spans="2:21" x14ac:dyDescent="0.2">
      <c r="B10">
        <v>6</v>
      </c>
      <c r="C10">
        <f t="shared" si="0"/>
        <v>2</v>
      </c>
      <c r="D10">
        <f t="shared" si="1"/>
        <v>9.1199999999999992</v>
      </c>
      <c r="F10">
        <f t="shared" si="2"/>
        <v>1.3961925149825749E-3</v>
      </c>
      <c r="G10">
        <f t="shared" si="3"/>
        <v>0.15998781561251185</v>
      </c>
      <c r="Q10" s="9"/>
    </row>
    <row r="11" spans="2:21" x14ac:dyDescent="0.2">
      <c r="B11">
        <v>7</v>
      </c>
      <c r="C11">
        <f t="shared" si="0"/>
        <v>1.9986038074850174</v>
      </c>
      <c r="D11">
        <f t="shared" si="1"/>
        <v>8.9600121843874874</v>
      </c>
      <c r="F11">
        <f t="shared" si="2"/>
        <v>4.1881522511828528E-3</v>
      </c>
      <c r="G11">
        <f t="shared" si="3"/>
        <v>0.15993908177403782</v>
      </c>
      <c r="Q11" s="9"/>
    </row>
    <row r="12" spans="2:21" x14ac:dyDescent="0.2">
      <c r="B12">
        <v>8</v>
      </c>
      <c r="C12">
        <f t="shared" si="0"/>
        <v>1.9944156552338346</v>
      </c>
      <c r="D12">
        <f t="shared" si="1"/>
        <v>8.8000731026134495</v>
      </c>
      <c r="F12">
        <f t="shared" si="2"/>
        <v>6.9788362356355549E-3</v>
      </c>
      <c r="G12">
        <f t="shared" si="3"/>
        <v>0.15984162894189424</v>
      </c>
      <c r="Q12" s="9"/>
    </row>
    <row r="13" spans="2:21" x14ac:dyDescent="0.2">
      <c r="B13">
        <v>9</v>
      </c>
      <c r="C13">
        <f t="shared" si="0"/>
        <v>1.987436818998199</v>
      </c>
      <c r="D13">
        <f t="shared" si="1"/>
        <v>8.6402314736715553</v>
      </c>
      <c r="F13">
        <f t="shared" si="2"/>
        <v>9.7673943989655676E-3</v>
      </c>
      <c r="G13">
        <f t="shared" si="3"/>
        <v>0.15969548680114976</v>
      </c>
    </row>
    <row r="14" spans="2:21" x14ac:dyDescent="0.2">
      <c r="B14">
        <v>10</v>
      </c>
      <c r="C14">
        <f t="shared" si="0"/>
        <v>1.9776694245992334</v>
      </c>
      <c r="D14">
        <f t="shared" si="1"/>
        <v>8.4805359868704056</v>
      </c>
      <c r="F14">
        <f t="shared" si="2"/>
        <v>1.2552977319342684E-2</v>
      </c>
      <c r="G14">
        <f t="shared" si="3"/>
        <v>0.15950069986812565</v>
      </c>
    </row>
    <row r="15" spans="2:21" x14ac:dyDescent="0.2">
      <c r="B15">
        <v>11</v>
      </c>
      <c r="C15">
        <f t="shared" si="0"/>
        <v>1.9651164472798908</v>
      </c>
      <c r="D15">
        <f t="shared" si="1"/>
        <v>8.3210352870022799</v>
      </c>
      <c r="F15">
        <f t="shared" si="2"/>
        <v>1.5334736481224853E-2</v>
      </c>
      <c r="G15">
        <f t="shared" si="3"/>
        <v>0.15925732747680321</v>
      </c>
    </row>
    <row r="16" spans="2:21" x14ac:dyDescent="0.2">
      <c r="B16">
        <v>12</v>
      </c>
      <c r="C16">
        <f t="shared" si="0"/>
        <v>1.9497817107986659</v>
      </c>
      <c r="D16">
        <f t="shared" si="1"/>
        <v>8.1617779595254767</v>
      </c>
      <c r="F16">
        <f t="shared" si="2"/>
        <v>1.8111824533824095E-2</v>
      </c>
      <c r="G16">
        <f t="shared" si="3"/>
        <v>0.15896544376076704</v>
      </c>
    </row>
    <row r="17" spans="2:7" x14ac:dyDescent="0.2">
      <c r="B17">
        <v>13</v>
      </c>
      <c r="C17">
        <f t="shared" si="0"/>
        <v>1.9316698862648418</v>
      </c>
      <c r="D17">
        <f t="shared" si="1"/>
        <v>8.0028125157647096</v>
      </c>
      <c r="F17">
        <f t="shared" si="2"/>
        <v>2.0883395549216921E-2</v>
      </c>
      <c r="G17">
        <f t="shared" si="3"/>
        <v>0.15862513763063113</v>
      </c>
    </row>
    <row r="18" spans="2:7" x14ac:dyDescent="0.2">
      <c r="B18">
        <v>14</v>
      </c>
      <c r="C18">
        <f t="shared" si="0"/>
        <v>1.9107864907156249</v>
      </c>
      <c r="D18">
        <f t="shared" si="1"/>
        <v>7.8441873781340785</v>
      </c>
      <c r="F18">
        <f t="shared" si="2"/>
        <v>2.3648605280023771E-2</v>
      </c>
      <c r="G18">
        <f t="shared" si="3"/>
        <v>0.15823651274693606</v>
      </c>
    </row>
    <row r="19" spans="2:7" x14ac:dyDescent="0.2">
      <c r="B19">
        <v>15</v>
      </c>
      <c r="C19">
        <f t="shared" si="0"/>
        <v>1.8871378854356011</v>
      </c>
      <c r="D19">
        <f t="shared" si="1"/>
        <v>7.6859508653871424</v>
      </c>
      <c r="F19">
        <f t="shared" si="2"/>
        <v>2.6406611416572856E-2</v>
      </c>
      <c r="G19">
        <f t="shared" si="3"/>
        <v>0.15779968748858764</v>
      </c>
    </row>
    <row r="20" spans="2:7" x14ac:dyDescent="0.2">
      <c r="B20">
        <v>16</v>
      </c>
      <c r="C20">
        <f t="shared" si="0"/>
        <v>1.8607312740190283</v>
      </c>
      <c r="D20">
        <f t="shared" si="1"/>
        <v>7.5281511778985548</v>
      </c>
      <c r="F20">
        <f t="shared" si="2"/>
        <v>2.9156573843478029E-2</v>
      </c>
      <c r="G20">
        <f t="shared" si="3"/>
        <v>0.15731479491678968</v>
      </c>
    </row>
    <row r="21" spans="2:7" x14ac:dyDescent="0.2">
      <c r="B21">
        <v>17</v>
      </c>
      <c r="C21">
        <f t="shared" si="0"/>
        <v>1.8315747001755502</v>
      </c>
      <c r="D21">
        <f t="shared" si="1"/>
        <v>7.3708363829817651</v>
      </c>
      <c r="F21">
        <f t="shared" si="2"/>
        <v>3.1897654895544081E-2</v>
      </c>
      <c r="G21">
        <f t="shared" si="3"/>
        <v>0.15678198273451738</v>
      </c>
    </row>
    <row r="22" spans="2:7" x14ac:dyDescent="0.2">
      <c r="B22">
        <v>18</v>
      </c>
      <c r="C22">
        <f t="shared" ref="C22:C27" si="4">D60</f>
        <v>1.7996770452800062</v>
      </c>
      <c r="D22">
        <f t="shared" ref="D22:D27" si="5">F60</f>
        <v>7.2140544002472478</v>
      </c>
      <c r="F22">
        <f t="shared" ref="F22:F27" si="6">C22-C23</f>
        <v>3.4629019612929968E-2</v>
      </c>
      <c r="G22">
        <f t="shared" ref="G22:G27" si="7">D22-D23</f>
        <v>0.15620141324152303</v>
      </c>
    </row>
    <row r="23" spans="2:7" x14ac:dyDescent="0.2">
      <c r="B23">
        <v>19</v>
      </c>
      <c r="C23">
        <f t="shared" si="4"/>
        <v>1.7650480256670762</v>
      </c>
      <c r="D23">
        <f t="shared" si="5"/>
        <v>7.0578529870057247</v>
      </c>
      <c r="F23">
        <f t="shared" si="6"/>
        <v>3.7349835995482694E-2</v>
      </c>
      <c r="G23">
        <f t="shared" si="7"/>
        <v>0.15557326328489829</v>
      </c>
    </row>
    <row r="24" spans="2:7" x14ac:dyDescent="0.2">
      <c r="B24">
        <v>20</v>
      </c>
      <c r="C24">
        <f t="shared" si="4"/>
        <v>1.7276981896715935</v>
      </c>
      <c r="D24">
        <f t="shared" si="5"/>
        <v>6.9022797237208264</v>
      </c>
      <c r="F24">
        <f t="shared" si="6"/>
        <v>4.1404740113333283E-2</v>
      </c>
      <c r="G24">
        <f t="shared" si="7"/>
        <v>0.15452459377714511</v>
      </c>
    </row>
    <row r="25" spans="2:7" x14ac:dyDescent="0.2">
      <c r="B25">
        <v>21</v>
      </c>
      <c r="C25">
        <f t="shared" si="4"/>
        <v>1.6862934495582602</v>
      </c>
      <c r="D25">
        <f t="shared" si="5"/>
        <v>6.7477551299436813</v>
      </c>
      <c r="F25">
        <f t="shared" si="6"/>
        <v>4.677234801535568E-2</v>
      </c>
      <c r="G25">
        <f t="shared" si="7"/>
        <v>0.15298545697867816</v>
      </c>
    </row>
    <row r="26" spans="2:7" x14ac:dyDescent="0.2">
      <c r="B26">
        <v>22</v>
      </c>
      <c r="C26">
        <f t="shared" si="4"/>
        <v>1.6395211015429045</v>
      </c>
      <c r="D26">
        <f t="shared" si="5"/>
        <v>6.5947696729650032</v>
      </c>
      <c r="F26">
        <f t="shared" si="6"/>
        <v>5.2082971016049306E-2</v>
      </c>
      <c r="G26">
        <f t="shared" si="7"/>
        <v>0.15125993096648394</v>
      </c>
    </row>
    <row r="27" spans="2:7" x14ac:dyDescent="0.2">
      <c r="B27">
        <v>23</v>
      </c>
      <c r="C27">
        <f t="shared" si="4"/>
        <v>1.5874381305268552</v>
      </c>
      <c r="D27">
        <f t="shared" si="5"/>
        <v>6.4435097419985192</v>
      </c>
      <c r="F27">
        <f t="shared" si="6"/>
        <v>5.7330138939326591E-2</v>
      </c>
      <c r="G27">
        <f t="shared" si="7"/>
        <v>0.14935011802821574</v>
      </c>
    </row>
    <row r="28" spans="2:7" x14ac:dyDescent="0.2">
      <c r="B28">
        <v>24</v>
      </c>
      <c r="C28">
        <f t="shared" ref="C28:C34" si="8">D66</f>
        <v>1.5301079915875286</v>
      </c>
      <c r="D28">
        <f t="shared" ref="D28:D34" si="9">F66</f>
        <v>6.2941596239703035</v>
      </c>
      <c r="F28">
        <f t="shared" ref="F28:F34" si="10">C28-C29</f>
        <v>6.3777988412528686E-2</v>
      </c>
      <c r="G28">
        <f t="shared" ref="G28:G34" si="11">D28-D29</f>
        <v>0.14667933132827571</v>
      </c>
    </row>
    <row r="29" spans="2:7" x14ac:dyDescent="0.2">
      <c r="B29">
        <v>25</v>
      </c>
      <c r="C29">
        <f t="shared" si="8"/>
        <v>1.466330003175</v>
      </c>
      <c r="D29">
        <f t="shared" si="9"/>
        <v>6.1474802926420278</v>
      </c>
      <c r="F29">
        <f t="shared" si="10"/>
        <v>7.259423055896308E-2</v>
      </c>
      <c r="G29">
        <f t="shared" si="11"/>
        <v>0.14247419953408347</v>
      </c>
    </row>
    <row r="30" spans="2:7" x14ac:dyDescent="0.2">
      <c r="B30">
        <v>26</v>
      </c>
      <c r="C30">
        <f t="shared" si="8"/>
        <v>1.3937357726160369</v>
      </c>
      <c r="D30">
        <f t="shared" si="9"/>
        <v>6.0050060931079443</v>
      </c>
      <c r="F30">
        <f t="shared" si="10"/>
        <v>8.3520201897366864E-2</v>
      </c>
      <c r="G30">
        <f t="shared" si="11"/>
        <v>0.13629258237555497</v>
      </c>
    </row>
    <row r="31" spans="2:7" x14ac:dyDescent="0.2">
      <c r="B31">
        <v>27</v>
      </c>
      <c r="C31">
        <f t="shared" si="8"/>
        <v>1.31021557071867</v>
      </c>
      <c r="D31">
        <f t="shared" si="9"/>
        <v>5.8687135107323893</v>
      </c>
      <c r="F31">
        <f t="shared" si="10"/>
        <v>9.7220154596900255E-2</v>
      </c>
      <c r="G31">
        <f t="shared" si="11"/>
        <v>0.12669977222222428</v>
      </c>
    </row>
    <row r="32" spans="2:7" x14ac:dyDescent="0.2">
      <c r="B32">
        <v>28</v>
      </c>
      <c r="C32">
        <f t="shared" si="8"/>
        <v>1.2129954161217698</v>
      </c>
      <c r="D32">
        <f t="shared" si="9"/>
        <v>5.7420137385101651</v>
      </c>
      <c r="F32">
        <f t="shared" si="10"/>
        <v>0.11376827776875897</v>
      </c>
      <c r="G32">
        <f t="shared" si="11"/>
        <v>0.11179977519274509</v>
      </c>
    </row>
    <row r="33" spans="2:15" x14ac:dyDescent="0.2">
      <c r="B33">
        <v>29</v>
      </c>
      <c r="C33">
        <f t="shared" si="8"/>
        <v>1.0992271383530108</v>
      </c>
      <c r="D33">
        <f t="shared" si="9"/>
        <v>5.63021396331742</v>
      </c>
      <c r="F33">
        <f t="shared" si="10"/>
        <v>0.12985693950568711</v>
      </c>
      <c r="G33">
        <f t="shared" si="11"/>
        <v>9.2626054767728228E-2</v>
      </c>
    </row>
    <row r="34" spans="2:15" x14ac:dyDescent="0.2">
      <c r="B34">
        <v>30</v>
      </c>
      <c r="C34">
        <f t="shared" si="8"/>
        <v>0.96937019884732367</v>
      </c>
      <c r="D34">
        <f t="shared" si="9"/>
        <v>5.5375879085496917</v>
      </c>
      <c r="F34">
        <f t="shared" si="10"/>
        <v>0.96937019884732367</v>
      </c>
      <c r="G34">
        <f t="shared" si="11"/>
        <v>5.5375879085496917</v>
      </c>
    </row>
    <row r="37" spans="2:15" x14ac:dyDescent="0.2">
      <c r="E37" s="29"/>
    </row>
    <row r="39" spans="2:15" x14ac:dyDescent="0.2">
      <c r="B39" s="52" t="s">
        <v>306</v>
      </c>
      <c r="C39" s="18"/>
      <c r="D39" s="18"/>
      <c r="E39" s="18"/>
      <c r="F39" s="18"/>
      <c r="G39" s="18"/>
      <c r="H39" s="18"/>
      <c r="I39" s="18"/>
      <c r="J39" s="18"/>
      <c r="L39" s="71" t="s">
        <v>347</v>
      </c>
    </row>
    <row r="40" spans="2:15" ht="48" x14ac:dyDescent="0.2">
      <c r="B40" s="18"/>
      <c r="C40" s="55" t="s">
        <v>308</v>
      </c>
      <c r="D40" s="55" t="s">
        <v>309</v>
      </c>
      <c r="E40" s="55" t="s">
        <v>308</v>
      </c>
      <c r="F40" s="55" t="s">
        <v>309</v>
      </c>
      <c r="G40" s="18"/>
      <c r="H40" s="18"/>
      <c r="I40" s="18"/>
      <c r="J40" s="18"/>
      <c r="L40" s="71"/>
    </row>
    <row r="41" spans="2:15" x14ac:dyDescent="0.2">
      <c r="B41" s="18"/>
      <c r="C41" s="56" t="s">
        <v>64</v>
      </c>
      <c r="D41" s="56" t="s">
        <v>65</v>
      </c>
      <c r="E41" s="56" t="s">
        <v>66</v>
      </c>
      <c r="F41" s="56" t="s">
        <v>67</v>
      </c>
      <c r="G41" s="18">
        <f>Display!C6-0.16*SIN(RADIANS(Display!C39))</f>
        <v>2</v>
      </c>
      <c r="H41" s="18"/>
      <c r="I41" s="18"/>
      <c r="J41" s="18"/>
      <c r="L41" s="71"/>
    </row>
    <row r="42" spans="2:15" x14ac:dyDescent="0.2">
      <c r="B42" s="18" t="s">
        <v>307</v>
      </c>
      <c r="C42" s="54">
        <f>Display!C6</f>
        <v>2</v>
      </c>
      <c r="D42" s="53"/>
      <c r="E42" s="54">
        <f>Display!D6</f>
        <v>10</v>
      </c>
      <c r="F42" s="53"/>
      <c r="G42" s="18"/>
      <c r="H42" s="18"/>
      <c r="I42" s="18"/>
      <c r="J42" s="18"/>
      <c r="L42" s="71"/>
    </row>
    <row r="43" spans="2:15" x14ac:dyDescent="0.2">
      <c r="B43" s="18">
        <v>1</v>
      </c>
      <c r="C43" s="54">
        <f>(C42-('M10'!$C$17/1000)*SIN(RADIANS(Display!D44)))-Display!AH7</f>
        <v>2</v>
      </c>
      <c r="D43" s="54">
        <f>C42-('M10'!$C$17/1000/2)*SIN(RADIANS(Display!D44))+L43</f>
        <v>2</v>
      </c>
      <c r="E43" s="54">
        <f>(E42-('M10'!$C$17/1000)*COS(RADIANS(Display!D44)))-Display!AI7</f>
        <v>9.84</v>
      </c>
      <c r="F43" s="54">
        <f>E42-('M10'!$C$17/1000)/2*COS(RADIANS(Display!D44))</f>
        <v>9.92</v>
      </c>
      <c r="G43" s="18"/>
      <c r="H43" s="18"/>
      <c r="I43" s="18">
        <f>0.16*SIN(RADIANS(Display!D44))</f>
        <v>0</v>
      </c>
      <c r="J43" s="18"/>
      <c r="L43" s="71"/>
      <c r="M43" s="71">
        <v>-0.05</v>
      </c>
      <c r="N43" s="71">
        <v>-7.0000000000000007E-2</v>
      </c>
      <c r="O43" s="71">
        <v>-0.03</v>
      </c>
    </row>
    <row r="44" spans="2:15" x14ac:dyDescent="0.2">
      <c r="B44" s="18">
        <v>2</v>
      </c>
      <c r="C44" s="54">
        <f>(C43-('M10'!$C$17/1000)*SIN(RADIANS(Display!D45)))-Display!AH8</f>
        <v>2</v>
      </c>
      <c r="D44" s="54">
        <f>C43-('M10'!$C$17/1000/2)*SIN(RADIANS(Display!D45))+L44</f>
        <v>2</v>
      </c>
      <c r="E44" s="54">
        <f>(E43-('M10'!$C$17/1000)*COS(RADIANS(Display!D45)))-Display!AI8</f>
        <v>9.68</v>
      </c>
      <c r="F44" s="54">
        <f>E43-('M10'!$C$17/1000)/2*COS(RADIANS(Display!D45))</f>
        <v>9.76</v>
      </c>
      <c r="G44" s="18"/>
      <c r="H44" s="18"/>
      <c r="I44" s="18">
        <f>0.16*SIN(RADIANS(Display!D45))</f>
        <v>0</v>
      </c>
      <c r="J44" s="18"/>
      <c r="L44" s="71"/>
      <c r="M44" s="71">
        <v>-0.05</v>
      </c>
      <c r="N44" s="71">
        <v>-7.0000000000000007E-2</v>
      </c>
      <c r="O44" s="71">
        <v>-0.03</v>
      </c>
    </row>
    <row r="45" spans="2:15" x14ac:dyDescent="0.2">
      <c r="B45" s="18">
        <v>3</v>
      </c>
      <c r="C45" s="54">
        <f>(C44-('M10'!$C$17/1000)*SIN(RADIANS(Display!D46)))-Display!AH9</f>
        <v>2</v>
      </c>
      <c r="D45" s="54">
        <f>C44-('M10'!$C$17/1000/2)*SIN(RADIANS(Display!D46))+L45</f>
        <v>2</v>
      </c>
      <c r="E45" s="54">
        <f>(E44-('M10'!$C$17/1000)*COS(RADIANS(Display!D46)))-Display!AI9</f>
        <v>9.52</v>
      </c>
      <c r="F45" s="54">
        <f>E44-('M10'!$C$17/1000)/2*COS(RADIANS(Display!D46))</f>
        <v>9.6</v>
      </c>
      <c r="G45" s="18"/>
      <c r="H45" s="18"/>
      <c r="I45" s="18">
        <f>0.16*SIN(RADIANS(Display!D46))</f>
        <v>0</v>
      </c>
      <c r="J45" s="18"/>
      <c r="L45" s="71"/>
      <c r="M45" s="71">
        <v>-2.5000000000000001E-2</v>
      </c>
      <c r="N45" s="71">
        <v>-0.05</v>
      </c>
      <c r="O45" s="71">
        <v>-0.02</v>
      </c>
    </row>
    <row r="46" spans="2:15" x14ac:dyDescent="0.2">
      <c r="B46" s="18">
        <v>4</v>
      </c>
      <c r="C46" s="54">
        <f>(C45-('M10'!$C$17/1000)*SIN(RADIANS(Display!D47)))-Display!AH10</f>
        <v>2</v>
      </c>
      <c r="D46" s="54">
        <f>C45-('M10'!$C$17/1000/2)*SIN(RADIANS(Display!D47))+L46</f>
        <v>2</v>
      </c>
      <c r="E46" s="54">
        <f>(E45-('M10'!$C$17/1000)*COS(RADIANS(Display!D47)))-Display!AI10</f>
        <v>9.36</v>
      </c>
      <c r="F46" s="54">
        <f>E45-('M10'!$C$17/1000)/2*COS(RADIANS(Display!D47))</f>
        <v>9.44</v>
      </c>
      <c r="G46" s="18"/>
      <c r="H46" s="18"/>
      <c r="I46" s="18">
        <f>0.16*SIN(RADIANS(Display!D47))</f>
        <v>0</v>
      </c>
      <c r="J46" s="18"/>
      <c r="L46" s="71"/>
      <c r="M46" s="71">
        <v>-2.5000000000000001E-2</v>
      </c>
      <c r="N46" s="71">
        <v>-0.05</v>
      </c>
      <c r="O46" s="71">
        <v>-0.02</v>
      </c>
    </row>
    <row r="47" spans="2:15" x14ac:dyDescent="0.2">
      <c r="B47" s="18">
        <v>5</v>
      </c>
      <c r="C47" s="54">
        <f>(C46-('M10'!$C$17/1000)*SIN(RADIANS(Display!D48)))-Display!AH11</f>
        <v>2</v>
      </c>
      <c r="D47" s="54">
        <f>C46-('M10'!$C$17/1000/2)*SIN(RADIANS(Display!D48))+L47</f>
        <v>2</v>
      </c>
      <c r="E47" s="54">
        <f>(E46-('M10'!$C$17/1000)*COS(RADIANS(Display!D48)))-Display!AI11</f>
        <v>9.1999999999999993</v>
      </c>
      <c r="F47" s="54">
        <f>E46-('M10'!$C$17/1000)/2*COS(RADIANS(Display!D48))</f>
        <v>9.2799999999999994</v>
      </c>
      <c r="G47" s="18"/>
      <c r="H47" s="18"/>
      <c r="I47" s="18">
        <f>0.16*SIN(RADIANS(Display!D48))</f>
        <v>0</v>
      </c>
      <c r="J47" s="18"/>
      <c r="L47" s="71"/>
      <c r="N47" s="71">
        <v>-0.03</v>
      </c>
      <c r="O47" s="71">
        <v>-1.4999999999999999E-2</v>
      </c>
    </row>
    <row r="48" spans="2:15" x14ac:dyDescent="0.2">
      <c r="B48" s="18">
        <v>6</v>
      </c>
      <c r="C48" s="54">
        <f>(C47-('M10'!$C$17/1000)*SIN(RADIANS(Display!D49)))-Display!AH12</f>
        <v>2</v>
      </c>
      <c r="D48" s="54">
        <f>C47-('M10'!$C$17/1000/2)*SIN(RADIANS(Display!D49))+L48</f>
        <v>2</v>
      </c>
      <c r="E48" s="54">
        <f>(E47-('M10'!$C$17/1000)*COS(RADIANS(Display!D49)))-Display!AI12</f>
        <v>9.0399999999999991</v>
      </c>
      <c r="F48" s="54">
        <f>E47-('M10'!$C$17/1000)/2*COS(RADIANS(Display!D49))</f>
        <v>9.1199999999999992</v>
      </c>
      <c r="G48" s="18"/>
      <c r="H48" s="18"/>
      <c r="I48" s="18">
        <f>0.16*SIN(RADIANS(Display!D49))</f>
        <v>0</v>
      </c>
      <c r="J48" s="18"/>
      <c r="L48" s="71"/>
      <c r="N48" s="71">
        <v>-0.03</v>
      </c>
      <c r="O48" s="71">
        <v>-1.4999999999999999E-2</v>
      </c>
    </row>
    <row r="49" spans="2:15" x14ac:dyDescent="0.2">
      <c r="B49" s="18">
        <v>7</v>
      </c>
      <c r="C49" s="54">
        <f>(C48-('M10'!$C$17/1000)*SIN(RADIANS(Display!D50)))-Display!AH13</f>
        <v>1.9972076149700346</v>
      </c>
      <c r="D49" s="54">
        <f>C48-('M10'!$C$17/1000/2)*SIN(RADIANS(Display!D50))+L49</f>
        <v>1.9986038074850174</v>
      </c>
      <c r="E49" s="54">
        <f>(E48-('M10'!$C$17/1000)*COS(RADIANS(Display!D50)))-Display!AI13</f>
        <v>8.8800243687749774</v>
      </c>
      <c r="F49" s="54">
        <f>E48-('M10'!$C$17/1000)/2*COS(RADIANS(Display!D50))</f>
        <v>8.9600121843874874</v>
      </c>
      <c r="G49" s="18"/>
      <c r="H49" s="18"/>
      <c r="I49" s="18">
        <f>0.16*SIN(RADIANS(Display!D50))</f>
        <v>2.7923850299653619E-3</v>
      </c>
      <c r="J49" s="18"/>
      <c r="L49" s="71"/>
      <c r="N49" s="71">
        <v>-0.01</v>
      </c>
      <c r="O49" s="71">
        <v>-0.01</v>
      </c>
    </row>
    <row r="50" spans="2:15" x14ac:dyDescent="0.2">
      <c r="B50" s="18">
        <v>8</v>
      </c>
      <c r="C50" s="54">
        <f>(C49-('M10'!$C$17/1000)*SIN(RADIANS(Display!D51)))-Display!AH14</f>
        <v>1.9916236954976345</v>
      </c>
      <c r="D50" s="54">
        <f>C49-('M10'!$C$17/1000/2)*SIN(RADIANS(Display!D51))+L50</f>
        <v>1.9944156552338346</v>
      </c>
      <c r="E50" s="54">
        <f>(E49-('M10'!$C$17/1000)*COS(RADIANS(Display!D51)))-Display!AI14</f>
        <v>8.7201218364519217</v>
      </c>
      <c r="F50" s="54">
        <f>E49-('M10'!$C$17/1000)/2*COS(RADIANS(Display!D51))</f>
        <v>8.8000731026134495</v>
      </c>
      <c r="G50" s="18"/>
      <c r="H50" s="18"/>
      <c r="I50" s="18">
        <f>0.16*SIN(RADIANS(Display!D51))</f>
        <v>5.5839194724001551E-3</v>
      </c>
      <c r="J50" s="18"/>
      <c r="L50" s="71"/>
      <c r="N50" s="71">
        <v>-0.01</v>
      </c>
      <c r="O50" s="71">
        <v>-0.01</v>
      </c>
    </row>
    <row r="51" spans="2:15" x14ac:dyDescent="0.2">
      <c r="B51" s="18">
        <v>9</v>
      </c>
      <c r="C51" s="54">
        <f>(C50-('M10'!$C$17/1000)*SIN(RADIANS(Display!D52)))-Display!AH15</f>
        <v>1.9832499424987635</v>
      </c>
      <c r="D51" s="54">
        <f>C50-('M10'!$C$17/1000/2)*SIN(RADIANS(Display!D52))+L51</f>
        <v>1.987436818998199</v>
      </c>
      <c r="E51" s="54">
        <f>(E50-('M10'!$C$17/1000)*COS(RADIANS(Display!D52)))-Display!AI15</f>
        <v>8.5603411108911907</v>
      </c>
      <c r="F51" s="54">
        <f>E50-('M10'!$C$17/1000)/2*COS(RADIANS(Display!D52))</f>
        <v>8.6402314736715553</v>
      </c>
      <c r="G51" s="18"/>
      <c r="H51" s="18"/>
      <c r="I51" s="18">
        <f>0.16*SIN(RADIANS(Display!D52))</f>
        <v>8.3737529988710136E-3</v>
      </c>
      <c r="J51" s="18"/>
      <c r="L51" s="71"/>
    </row>
    <row r="52" spans="2:15" x14ac:dyDescent="0.2">
      <c r="B52" s="18">
        <v>10</v>
      </c>
      <c r="C52" s="54">
        <f>(C51-('M10'!$C$17/1000)*SIN(RADIANS(Display!D53)))-Display!AH16</f>
        <v>1.9720889066997034</v>
      </c>
      <c r="D52" s="54">
        <f>C51-('M10'!$C$17/1000/2)*SIN(RADIANS(Display!D53))+L52</f>
        <v>1.9776694245992334</v>
      </c>
      <c r="E52" s="54">
        <f>(E51-('M10'!$C$17/1000)*COS(RADIANS(Display!D53)))-Display!AI16</f>
        <v>8.4007308628496187</v>
      </c>
      <c r="F52" s="54">
        <f>E51-('M10'!$C$17/1000)/2*COS(RADIANS(Display!D53))</f>
        <v>8.4805359868704056</v>
      </c>
      <c r="G52" s="18"/>
      <c r="H52" s="18"/>
      <c r="I52" s="18">
        <f>0.16*SIN(RADIANS(Display!D53))</f>
        <v>1.1161035799060049E-2</v>
      </c>
      <c r="J52" s="18"/>
      <c r="L52" s="71"/>
    </row>
    <row r="53" spans="2:15" x14ac:dyDescent="0.2">
      <c r="B53" s="18">
        <v>11</v>
      </c>
      <c r="C53" s="54">
        <f>(C52-('M10'!$C$17/1000)*SIN(RADIANS(Display!D54)))-Display!AH17</f>
        <v>1.9581439878600782</v>
      </c>
      <c r="D53" s="54">
        <f>C52-('M10'!$C$17/1000/2)*SIN(RADIANS(Display!D54))+L53</f>
        <v>1.9651164472798908</v>
      </c>
      <c r="E53" s="54">
        <f>(E52-('M10'!$C$17/1000)*COS(RADIANS(Display!D54)))-Display!AI17</f>
        <v>8.2413397111549394</v>
      </c>
      <c r="F53" s="54">
        <f>E52-('M10'!$C$17/1000)/2*COS(RADIANS(Display!D54))</f>
        <v>8.3210352870022799</v>
      </c>
      <c r="G53" s="18"/>
      <c r="H53" s="18"/>
      <c r="I53" s="18">
        <f>0.16*SIN(RADIANS(Display!D54))</f>
        <v>1.3944918839625307E-2</v>
      </c>
      <c r="J53" s="18"/>
      <c r="L53" s="71"/>
    </row>
    <row r="54" spans="2:15" x14ac:dyDescent="0.2">
      <c r="B54" s="18">
        <v>12</v>
      </c>
      <c r="C54" s="54">
        <f>(C53-('M10'!$C$17/1000)*SIN(RADIANS(Display!D55)))-Display!AH18</f>
        <v>1.9414194337372537</v>
      </c>
      <c r="D54" s="54">
        <f>C53-('M10'!$C$17/1000/2)*SIN(RADIANS(Display!D55))+L54</f>
        <v>1.9497817107986659</v>
      </c>
      <c r="E54" s="54">
        <f>(E53-('M10'!$C$17/1000)*COS(RADIANS(Display!D55)))-Display!AI18</f>
        <v>8.0822162078960158</v>
      </c>
      <c r="F54" s="54">
        <f>E53-('M10'!$C$17/1000)/2*COS(RADIANS(Display!D55))</f>
        <v>8.1617779595254767</v>
      </c>
      <c r="G54" s="18"/>
      <c r="H54" s="18"/>
      <c r="I54" s="18">
        <f>0.16*SIN(RADIANS(Display!D55))</f>
        <v>1.6724554122824555E-2</v>
      </c>
      <c r="J54" s="18"/>
      <c r="L54" s="71"/>
    </row>
    <row r="55" spans="2:15" x14ac:dyDescent="0.2">
      <c r="B55" s="18">
        <v>13</v>
      </c>
      <c r="C55" s="54">
        <f>(C54-('M10'!$C$17/1000)*SIN(RADIANS(Display!D56)))-Display!AH19</f>
        <v>1.9219203387924302</v>
      </c>
      <c r="D55" s="54">
        <f>C54-('M10'!$C$17/1000/2)*SIN(RADIANS(Display!D56))+L55</f>
        <v>1.9316698862648418</v>
      </c>
      <c r="E55" s="54">
        <f>(E54-('M10'!$C$17/1000)*COS(RADIANS(Display!D56)))-Display!AI19</f>
        <v>7.9234088236334044</v>
      </c>
      <c r="F55" s="54">
        <f>E54-('M10'!$C$17/1000)/2*COS(RADIANS(Display!D56))</f>
        <v>8.0028125157647096</v>
      </c>
      <c r="G55" s="18"/>
      <c r="H55" s="18"/>
      <c r="I55" s="18">
        <f>0.16*SIN(RADIANS(Display!D56))</f>
        <v>1.9499094944823596E-2</v>
      </c>
      <c r="J55" s="18"/>
      <c r="L55" s="71"/>
    </row>
    <row r="56" spans="2:15" x14ac:dyDescent="0.2">
      <c r="B56" s="18">
        <v>14</v>
      </c>
      <c r="C56" s="54">
        <f>(C55-('M10'!$C$17/1000)*SIN(RADIANS(Display!D57)))-Display!AH20</f>
        <v>1.8996526426388196</v>
      </c>
      <c r="D56" s="54">
        <f>C55-('M10'!$C$17/1000/2)*SIN(RADIANS(Display!D57))+L56</f>
        <v>1.9107864907156249</v>
      </c>
      <c r="E56" s="54">
        <f>(E55-('M10'!$C$17/1000)*COS(RADIANS(Display!D57)))-Display!AI20</f>
        <v>7.7649659326347535</v>
      </c>
      <c r="F56" s="54">
        <f>E55-('M10'!$C$17/1000)/2*COS(RADIANS(Display!D57))</f>
        <v>7.8441873781340785</v>
      </c>
      <c r="G56" s="18"/>
      <c r="H56" s="18"/>
      <c r="I56" s="18">
        <f>0.16*SIN(RADIANS(Display!D57))</f>
        <v>2.2267696153610472E-2</v>
      </c>
      <c r="J56" s="18"/>
      <c r="L56" s="71"/>
    </row>
    <row r="57" spans="2:15" x14ac:dyDescent="0.2">
      <c r="B57" s="18">
        <v>15</v>
      </c>
      <c r="C57" s="54">
        <f>(C56-('M10'!$C$17/1000)*SIN(RADIANS(Display!D58)))-Display!AH21</f>
        <v>1.8746231282323826</v>
      </c>
      <c r="D57" s="54">
        <f>C56-('M10'!$C$17/1000/2)*SIN(RADIANS(Display!D58))+L57</f>
        <v>1.8871378854356011</v>
      </c>
      <c r="E57" s="54">
        <f>(E56-('M10'!$C$17/1000)*COS(RADIANS(Display!D58)))-Display!AI21</f>
        <v>7.6069357981395314</v>
      </c>
      <c r="F57" s="54">
        <f>E56-('M10'!$C$17/1000)/2*COS(RADIANS(Display!D58))</f>
        <v>7.6859508653871424</v>
      </c>
      <c r="G57" s="18"/>
      <c r="H57" s="18"/>
      <c r="I57" s="18">
        <f>0.16*SIN(RADIANS(Display!D58))</f>
        <v>2.5029514406436939E-2</v>
      </c>
      <c r="J57" s="18"/>
      <c r="L57" s="71"/>
    </row>
    <row r="58" spans="2:15" x14ac:dyDescent="0.2">
      <c r="B58" s="18">
        <v>16</v>
      </c>
      <c r="C58" s="54">
        <f>(C57-('M10'!$C$17/1000)*SIN(RADIANS(Display!D59)))-Display!AH22</f>
        <v>1.8468394198056739</v>
      </c>
      <c r="D58" s="54">
        <f>C57-('M10'!$C$17/1000/2)*SIN(RADIANS(Display!D59))+L58</f>
        <v>1.8607312740190283</v>
      </c>
      <c r="E58" s="54">
        <f>(E57-('M10'!$C$17/1000)*COS(RADIANS(Display!D59)))-Display!AI22</f>
        <v>7.4493665576575783</v>
      </c>
      <c r="F58" s="54">
        <f>E57-('M10'!$C$17/1000)/2*COS(RADIANS(Display!D59))</f>
        <v>7.5281511778985548</v>
      </c>
      <c r="G58" s="18"/>
      <c r="H58" s="18"/>
      <c r="I58" s="18">
        <f>0.16*SIN(RADIANS(Display!D59))</f>
        <v>2.7783708426708853E-2</v>
      </c>
      <c r="J58" s="18"/>
      <c r="L58" s="71"/>
    </row>
    <row r="59" spans="2:15" x14ac:dyDescent="0.2">
      <c r="B59" s="18">
        <v>17</v>
      </c>
      <c r="C59" s="54">
        <f>(C58-('M10'!$C$17/1000)*SIN(RADIANS(Display!D60)))-Display!AH23</f>
        <v>1.8163099805454268</v>
      </c>
      <c r="D59" s="54">
        <f>C58-('M10'!$C$17/1000/2)*SIN(RADIANS(Display!D60))+L59</f>
        <v>1.8315747001755502</v>
      </c>
      <c r="E59" s="54">
        <f>(E58-('M10'!$C$17/1000)*COS(RADIANS(Display!D60)))-Display!AI23</f>
        <v>7.292306208305952</v>
      </c>
      <c r="F59" s="54">
        <f>E58-('M10'!$C$17/1000)/2*COS(RADIANS(Display!D60))</f>
        <v>7.3708363829817651</v>
      </c>
      <c r="G59" s="18"/>
      <c r="H59" s="18"/>
      <c r="I59" s="18">
        <f>0.16*SIN(RADIANS(Display!D60))</f>
        <v>3.052943926024717E-2</v>
      </c>
      <c r="J59" s="18"/>
      <c r="L59" s="71"/>
    </row>
    <row r="60" spans="2:15" x14ac:dyDescent="0.2">
      <c r="B60" s="18">
        <v>18</v>
      </c>
      <c r="C60" s="54">
        <f>(C59-('M10'!$C$17/1000)*SIN(RADIANS(Display!D61)))-Display!AH24</f>
        <v>1.7830441100145853</v>
      </c>
      <c r="D60" s="54">
        <f>C59-('M10'!$C$17/1000/2)*SIN(RADIANS(Display!D61))+L60</f>
        <v>1.7996770452800062</v>
      </c>
      <c r="E60" s="54">
        <f>(E59-('M10'!$C$17/1000)*COS(RADIANS(Display!D61)))-Display!AI24</f>
        <v>7.1358025921885435</v>
      </c>
      <c r="F60" s="54">
        <f>E59-('M10'!$C$17/1000)/2*COS(RADIANS(Display!D61))</f>
        <v>7.2140544002472478</v>
      </c>
      <c r="G60" s="18"/>
      <c r="H60" s="18"/>
      <c r="I60" s="18">
        <f>0.16*SIN(RADIANS(Display!D61))</f>
        <v>3.3265870530841499E-2</v>
      </c>
      <c r="J60" s="18"/>
      <c r="L60" s="71"/>
    </row>
    <row r="61" spans="2:15" x14ac:dyDescent="0.2">
      <c r="B61" s="18">
        <v>19</v>
      </c>
      <c r="C61" s="54">
        <f>(C60-('M10'!$C$17/1000)*SIN(RADIANS(Display!D62)))-Display!AH25</f>
        <v>1.7470519413195669</v>
      </c>
      <c r="D61" s="54">
        <f>C60-('M10'!$C$17/1000/2)*SIN(RADIANS(Display!D62))+L61</f>
        <v>1.7650480256670762</v>
      </c>
      <c r="E61" s="54">
        <f>(E60-('M10'!$C$17/1000)*COS(RADIANS(Display!D62)))-Display!AI25</f>
        <v>6.9799033818229059</v>
      </c>
      <c r="F61" s="54">
        <f>E60-('M10'!$C$17/1000)/2*COS(RADIANS(Display!D62))</f>
        <v>7.0578529870057247</v>
      </c>
      <c r="G61" s="18"/>
      <c r="H61" s="18"/>
      <c r="I61" s="18">
        <f>0.16*SIN(RADIANS(Display!D62))</f>
        <v>3.5992168695018402E-2</v>
      </c>
      <c r="J61" s="18"/>
      <c r="L61" s="71"/>
    </row>
    <row r="62" spans="2:15" x14ac:dyDescent="0.2">
      <c r="B62" s="18">
        <v>20</v>
      </c>
      <c r="C62" s="54">
        <f>(C61-('M10'!$C$17/1000)*SIN(RADIANS(Display!D63)))-Display!AH26</f>
        <v>1.7083444380236201</v>
      </c>
      <c r="D62" s="54">
        <f>C61-('M10'!$C$17/1000/2)*SIN(RADIANS(Display!D63))+L62</f>
        <v>1.7276981896715935</v>
      </c>
      <c r="E62" s="54">
        <f>(E61-('M10'!$C$17/1000)*COS(RADIANS(Display!D63)))-Display!AI26</f>
        <v>6.8246560656187469</v>
      </c>
      <c r="F62" s="54">
        <f>E61-('M10'!$C$17/1000)/2*COS(RADIANS(Display!D63))</f>
        <v>6.9022797237208264</v>
      </c>
      <c r="G62" s="18"/>
      <c r="H62" s="18"/>
      <c r="I62" s="18">
        <f>0.16*SIN(RADIANS(Display!D63))</f>
        <v>3.8707503295946841E-2</v>
      </c>
      <c r="J62" s="18"/>
      <c r="L62" s="71"/>
    </row>
    <row r="63" spans="2:15" x14ac:dyDescent="0.2">
      <c r="B63" s="18">
        <v>21</v>
      </c>
      <c r="C63" s="54">
        <f>(C62-('M10'!$C$17/1000)*SIN(RADIANS(Display!D64)))-Display!AH27</f>
        <v>1.6642424610929003</v>
      </c>
      <c r="D63" s="54">
        <f>C62-('M10'!$C$17/1000/2)*SIN(RADIANS(Display!D64))+L63</f>
        <v>1.6862934495582602</v>
      </c>
      <c r="E63" s="54">
        <f>(E62-('M10'!$C$17/1000)*COS(RADIANS(Display!D64)))-Display!AI27</f>
        <v>6.6708541942686157</v>
      </c>
      <c r="F63" s="54">
        <f>E62-('M10'!$C$17/1000)/2*COS(RADIANS(Display!D64))</f>
        <v>6.7477551299436813</v>
      </c>
      <c r="G63" s="18"/>
      <c r="H63" s="18"/>
      <c r="I63" s="18">
        <f>0.16*SIN(RADIANS(Display!D64))</f>
        <v>4.410197693071987E-2</v>
      </c>
      <c r="J63" s="18"/>
      <c r="L63" s="71"/>
    </row>
    <row r="64" spans="2:15" x14ac:dyDescent="0.2">
      <c r="B64" s="18">
        <v>22</v>
      </c>
      <c r="C64" s="54">
        <f>(C63-('M10'!$C$17/1000)*SIN(RADIANS(Display!D65)))-Display!AH28</f>
        <v>1.6147997419929088</v>
      </c>
      <c r="D64" s="54">
        <f>C63-('M10'!$C$17/1000/2)*SIN(RADIANS(Display!D65))+L64</f>
        <v>1.6395211015429045</v>
      </c>
      <c r="E64" s="54">
        <f>(E63-('M10'!$C$17/1000)*COS(RADIANS(Display!D65)))-Display!AI28</f>
        <v>6.5186851516613915</v>
      </c>
      <c r="F64" s="54">
        <f>E63-('M10'!$C$17/1000)/2*COS(RADIANS(Display!D65))</f>
        <v>6.5947696729650032</v>
      </c>
      <c r="G64" s="18"/>
      <c r="H64" s="18"/>
      <c r="I64" s="18">
        <f>0.16*SIN(RADIANS(Display!D65))</f>
        <v>4.9442719099991587E-2</v>
      </c>
      <c r="J64" s="18"/>
      <c r="L64" s="71"/>
    </row>
    <row r="65" spans="1:12" x14ac:dyDescent="0.2">
      <c r="B65" s="18">
        <v>23</v>
      </c>
      <c r="C65" s="54">
        <f>(C64-('M10'!$C$17/1000)*SIN(RADIANS(Display!D66)))-Display!AH29</f>
        <v>1.5600765190608017</v>
      </c>
      <c r="D65" s="54">
        <f>C64-('M10'!$C$17/1000/2)*SIN(RADIANS(Display!D66))+L65</f>
        <v>1.5874381305268552</v>
      </c>
      <c r="E65" s="54">
        <f>(E64-('M10'!$C$17/1000)*COS(RADIANS(Display!D66)))-Display!AI29</f>
        <v>6.3683343323356461</v>
      </c>
      <c r="F65" s="54">
        <f>E64-('M10'!$C$17/1000)/2*COS(RADIANS(Display!D66))</f>
        <v>6.4435097419985192</v>
      </c>
      <c r="G65" s="18"/>
      <c r="H65" s="18"/>
      <c r="I65" s="18">
        <f>0.16*SIN(RADIANS(Display!D66))</f>
        <v>5.4723222932106998E-2</v>
      </c>
      <c r="J65" s="18"/>
      <c r="L65" s="71"/>
    </row>
    <row r="66" spans="1:12" x14ac:dyDescent="0.2">
      <c r="B66" s="18">
        <v>24</v>
      </c>
      <c r="C66" s="54">
        <f>(C65-('M10'!$C$17/1000)*SIN(RADIANS(Display!D67)))-Display!AH30</f>
        <v>1.5001394641142558</v>
      </c>
      <c r="D66" s="54">
        <f>C65-('M10'!$C$17/1000/2)*SIN(RADIANS(Display!D67))+L66</f>
        <v>1.5301079915875286</v>
      </c>
      <c r="E66" s="54">
        <f>(E65-('M10'!$C$17/1000)*COS(RADIANS(Display!D67)))-Display!AI30</f>
        <v>6.21998491560496</v>
      </c>
      <c r="F66" s="54">
        <f>E65-('M10'!$C$17/1000)/2*COS(RADIANS(Display!D67))</f>
        <v>6.2941596239703035</v>
      </c>
      <c r="G66" s="18"/>
      <c r="H66" s="18"/>
      <c r="I66" s="18">
        <f>0.16*SIN(RADIANS(Display!D67))</f>
        <v>5.9937054946545922E-2</v>
      </c>
      <c r="J66" s="18"/>
      <c r="L66" s="71"/>
    </row>
    <row r="67" spans="1:12" x14ac:dyDescent="0.2">
      <c r="B67" s="18">
        <v>25</v>
      </c>
      <c r="C67" s="54">
        <f>(C66-('M10'!$C$17/1000)*SIN(RADIANS(Display!D68)))-Display!AH31</f>
        <v>1.4325205422357439</v>
      </c>
      <c r="D67" s="54">
        <f>C66-('M10'!$C$17/1000/2)*SIN(RADIANS(Display!D68))+L67</f>
        <v>1.466330003175</v>
      </c>
      <c r="E67" s="54">
        <f>(E66-('M10'!$C$17/1000)*COS(RADIANS(Display!D68)))-Display!AI31</f>
        <v>6.0749756696790964</v>
      </c>
      <c r="F67" s="54">
        <f>E66-('M10'!$C$17/1000)/2*COS(RADIANS(Display!D68))</f>
        <v>6.1474802926420278</v>
      </c>
      <c r="G67" s="18"/>
      <c r="H67" s="18"/>
      <c r="I67" s="18">
        <f>0.16*SIN(RADIANS(Display!D68))</f>
        <v>6.7618921878511914E-2</v>
      </c>
      <c r="J67" s="18"/>
      <c r="L67" s="71"/>
    </row>
    <row r="68" spans="1:12" x14ac:dyDescent="0.2">
      <c r="B68" s="18">
        <v>26</v>
      </c>
      <c r="C68" s="54">
        <f>(C67-('M10'!$C$17/1000)*SIN(RADIANS(Display!D69)))-Display!AH32</f>
        <v>1.3549510029963299</v>
      </c>
      <c r="D68" s="54">
        <f>C67-('M10'!$C$17/1000/2)*SIN(RADIANS(Display!D69))+L68</f>
        <v>1.3937357726160369</v>
      </c>
      <c r="E68" s="54">
        <f>(E67-('M10'!$C$17/1000)*COS(RADIANS(Display!D69)))-Display!AI32</f>
        <v>5.9350365165367931</v>
      </c>
      <c r="F68" s="54">
        <f>E67-('M10'!$C$17/1000)/2*COS(RADIANS(Display!D69))</f>
        <v>6.0050060931079443</v>
      </c>
      <c r="G68" s="18"/>
      <c r="H68" s="18"/>
      <c r="I68" s="18">
        <f>0.16*SIN(RADIANS(Display!D69))</f>
        <v>7.7569539239413926E-2</v>
      </c>
      <c r="J68" s="18"/>
      <c r="L68" s="71"/>
    </row>
    <row r="69" spans="1:12" x14ac:dyDescent="0.2">
      <c r="B69" s="18">
        <v>27</v>
      </c>
      <c r="C69" s="54">
        <f>(C68-('M10'!$C$17/1000)*SIN(RADIANS(Display!D70)))-Display!AH33</f>
        <v>1.2654801384410104</v>
      </c>
      <c r="D69" s="54">
        <f>C68-('M10'!$C$17/1000/2)*SIN(RADIANS(Display!D70))+L69</f>
        <v>1.31021557071867</v>
      </c>
      <c r="E69" s="54">
        <f>(E68-('M10'!$C$17/1000)*COS(RADIANS(Display!D70)))-Display!AI33</f>
        <v>5.8023905049279865</v>
      </c>
      <c r="F69" s="54">
        <f>E68-('M10'!$C$17/1000)/2*COS(RADIANS(Display!D70))</f>
        <v>5.8687135107323893</v>
      </c>
      <c r="G69" s="18"/>
      <c r="H69" s="18"/>
      <c r="I69" s="18">
        <f>0.16*SIN(RADIANS(Display!D70))</f>
        <v>8.947086455531951E-2</v>
      </c>
      <c r="J69" s="18"/>
      <c r="L69" s="71"/>
    </row>
    <row r="70" spans="1:12" x14ac:dyDescent="0.2">
      <c r="B70" s="18">
        <v>28</v>
      </c>
      <c r="C70" s="54">
        <f>(C69-('M10'!$C$17/1000)*SIN(RADIANS(Display!D71)))-Display!AH34</f>
        <v>1.1605106938025291</v>
      </c>
      <c r="D70" s="54">
        <f>C69-('M10'!$C$17/1000/2)*SIN(RADIANS(Display!D71))+L70</f>
        <v>1.2129954161217698</v>
      </c>
      <c r="E70" s="54">
        <f>(E69-('M10'!$C$17/1000)*COS(RADIANS(Display!D71)))-Display!AI34</f>
        <v>5.6816369720923428</v>
      </c>
      <c r="F70" s="54">
        <f>E69-('M10'!$C$17/1000)/2*COS(RADIANS(Display!D71))</f>
        <v>5.7420137385101651</v>
      </c>
      <c r="G70" s="18"/>
      <c r="H70" s="18"/>
      <c r="I70" s="18">
        <f>0.16*SIN(RADIANS(Display!D71))</f>
        <v>0.10496944463848117</v>
      </c>
      <c r="J70" s="18"/>
      <c r="L70" s="71"/>
    </row>
    <row r="71" spans="1:12" x14ac:dyDescent="0.2">
      <c r="B71" s="18">
        <v>29</v>
      </c>
      <c r="C71" s="54">
        <f>(C70-('M10'!$C$17/1000)*SIN(RADIANS(Display!D72)))-Display!AH35</f>
        <v>1.0379435829034926</v>
      </c>
      <c r="D71" s="54">
        <f>C70-('M10'!$C$17/1000/2)*SIN(RADIANS(Display!D72))+L71</f>
        <v>1.0992271383530108</v>
      </c>
      <c r="E71" s="54">
        <f>(E70-('M10'!$C$17/1000)*COS(RADIANS(Display!D72)))-Display!AI35</f>
        <v>5.5787909545424963</v>
      </c>
      <c r="F71" s="54">
        <f>E70-('M10'!$C$17/1000)/2*COS(RADIANS(Display!D72))</f>
        <v>5.63021396331742</v>
      </c>
      <c r="G71" s="18"/>
      <c r="H71" s="18"/>
      <c r="I71" s="18">
        <f>0.16*SIN(RADIANS(Display!D72))</f>
        <v>0.12256711089903649</v>
      </c>
      <c r="J71" s="18"/>
      <c r="L71" s="71"/>
    </row>
    <row r="72" spans="1:12" x14ac:dyDescent="0.2">
      <c r="B72" s="18">
        <v>30</v>
      </c>
      <c r="C72" s="54">
        <f>(C71-('M10'!$C$17/1000)*SIN(RADIANS(Display!D73)))-Display!AH36</f>
        <v>0.9007968147911547</v>
      </c>
      <c r="D72" s="54">
        <f>C71-('M10'!$C$17/1000/2)*SIN(RADIANS(Display!D73))+L72</f>
        <v>0.96937019884732367</v>
      </c>
      <c r="E72" s="54">
        <f>(E71-('M10'!$C$17/1000)*COS(RADIANS(Display!D73)))-Display!AI36</f>
        <v>5.4963848625568872</v>
      </c>
      <c r="F72" s="54">
        <f>E71-('M10'!$C$17/1000)/2*COS(RADIANS(Display!D73))</f>
        <v>5.5375879085496917</v>
      </c>
      <c r="G72" s="18"/>
      <c r="H72" s="18"/>
      <c r="I72" s="18">
        <f>0.16*SIN(RADIANS(Display!D73))</f>
        <v>0.13714676811233797</v>
      </c>
      <c r="J72" s="18"/>
      <c r="L72" s="71"/>
    </row>
    <row r="73" spans="1:12" x14ac:dyDescent="0.2">
      <c r="B73" s="18"/>
      <c r="C73" s="18"/>
      <c r="D73" s="18"/>
      <c r="E73" s="18"/>
      <c r="F73" s="18"/>
      <c r="G73" s="18"/>
      <c r="H73" s="18"/>
      <c r="I73" s="18"/>
      <c r="J73" s="18"/>
      <c r="L73" s="71"/>
    </row>
    <row r="74" spans="1:12" x14ac:dyDescent="0.2">
      <c r="B74" s="18"/>
      <c r="C74" s="18"/>
      <c r="D74" s="18"/>
      <c r="E74" s="18"/>
      <c r="F74" s="18"/>
      <c r="G74" s="18"/>
      <c r="H74" s="18"/>
      <c r="I74" s="18"/>
      <c r="J74" s="18"/>
      <c r="L74" s="71"/>
    </row>
    <row r="80" spans="1:12" x14ac:dyDescent="0.2">
      <c r="A80" s="10"/>
      <c r="I80" t="s">
        <v>32</v>
      </c>
    </row>
    <row r="81" spans="1:11" x14ac:dyDescent="0.2">
      <c r="A81" s="10"/>
      <c r="D81" t="s">
        <v>355</v>
      </c>
      <c r="H81" t="s">
        <v>215</v>
      </c>
      <c r="J81" t="s">
        <v>353</v>
      </c>
      <c r="K81" t="s">
        <v>354</v>
      </c>
    </row>
    <row r="82" spans="1:11" x14ac:dyDescent="0.2">
      <c r="A82" s="10"/>
      <c r="C82" t="s">
        <v>78</v>
      </c>
      <c r="D82" t="s">
        <v>79</v>
      </c>
      <c r="E82" t="s">
        <v>78</v>
      </c>
      <c r="F82" t="s">
        <v>79</v>
      </c>
      <c r="G82" t="s">
        <v>84</v>
      </c>
      <c r="H82" t="s">
        <v>206</v>
      </c>
      <c r="J82">
        <f>Display!C6</f>
        <v>2</v>
      </c>
      <c r="K82">
        <f>Display!D6</f>
        <v>10</v>
      </c>
    </row>
    <row r="83" spans="1:11" x14ac:dyDescent="0.2">
      <c r="A83" s="10"/>
      <c r="C83" t="s">
        <v>77</v>
      </c>
      <c r="D83" t="s">
        <v>77</v>
      </c>
      <c r="E83" t="s">
        <v>80</v>
      </c>
      <c r="F83" t="s">
        <v>80</v>
      </c>
    </row>
    <row r="84" spans="1:11" x14ac:dyDescent="0.2">
      <c r="A84" s="10"/>
      <c r="B84">
        <v>1</v>
      </c>
      <c r="C84">
        <f>IF(Display!$T$5&gt;G84,Display!C7,NA())</f>
        <v>2</v>
      </c>
      <c r="D84">
        <f>IF(Display!$T$5&gt;G84,
         (
         IF(MOD(Display!D44,360)=0,100,
               (
               IF((H84&gt;180),
                       ((Display!$C7)-('Box Position Calc'!D5/TAN(RADIANS(ABS(MOD(Display!D44,360)))))),
                        ((Display!$C7)+('Box Position Calc'!D5/TAN(RADIANS(ABS(MOD(Display!D44,360))))))
                  )
              )
            )
          ),0
     )</f>
        <v>100</v>
      </c>
      <c r="E84">
        <f>IF(Display!$T$5&gt;G84,Display!D7,0)</f>
        <v>9.92</v>
      </c>
      <c r="F84">
        <f t="shared" ref="F84:F106" si="12">IF(OR(H84&lt;0,H84&gt;180),2*$F43,(IF(H84=0,E84,0)))</f>
        <v>9.92</v>
      </c>
      <c r="G84">
        <v>0</v>
      </c>
      <c r="H84">
        <f>MOD(Display!D44,360)</f>
        <v>0</v>
      </c>
    </row>
    <row r="85" spans="1:11" x14ac:dyDescent="0.2">
      <c r="B85">
        <v>2</v>
      </c>
      <c r="C85">
        <f>IF(Display!$T$5&gt;G85,Display!C8,NA())</f>
        <v>2</v>
      </c>
      <c r="D85">
        <f>IF(Display!$T$5&gt;G85,
         (
         IF(MOD(Display!D45,360)=0,100,
               (
               IF((H85&gt;180),
                       ((Display!$C8)-('Box Position Calc'!D6/TAN(RADIANS(ABS(MOD(Display!D45,360)))))),
                        ((Display!$C8)+('Box Position Calc'!D6/TAN(RADIANS(ABS(MOD(Display!D45,360))))))
                  )
              )
            )
          ),0
     )</f>
        <v>100</v>
      </c>
      <c r="E85">
        <f>IF(Display!$T$5&gt;G85,Display!D8,0)</f>
        <v>9.76</v>
      </c>
      <c r="F85">
        <f t="shared" si="12"/>
        <v>9.76</v>
      </c>
      <c r="G85">
        <v>1</v>
      </c>
      <c r="H85">
        <f>MOD(Display!D45,360)</f>
        <v>0</v>
      </c>
    </row>
    <row r="86" spans="1:11" x14ac:dyDescent="0.2">
      <c r="B86">
        <v>3</v>
      </c>
      <c r="C86">
        <f>IF(Display!$T$5&gt;G86,Display!C9,NA())</f>
        <v>2</v>
      </c>
      <c r="D86">
        <f>IF(Display!$T$5&gt;G86,
         (
         IF(MOD(Display!D46,360)=0,100,
               (
               IF((H86&gt;180),
                       ((Display!$C9)-('Box Position Calc'!D7/TAN(RADIANS(ABS(MOD(Display!D46,360)))))),
                        ((Display!$C9)+('Box Position Calc'!D7/TAN(RADIANS(ABS(MOD(Display!D46,360))))))
                  )
              )
            )
          ),0
     )</f>
        <v>100</v>
      </c>
      <c r="E86">
        <f>IF(Display!$T$5&gt;G86,Display!D9,0)</f>
        <v>9.6</v>
      </c>
      <c r="F86">
        <f t="shared" si="12"/>
        <v>9.6</v>
      </c>
      <c r="G86">
        <v>2</v>
      </c>
      <c r="H86">
        <f>MOD(Display!D46,360)</f>
        <v>0</v>
      </c>
    </row>
    <row r="87" spans="1:11" x14ac:dyDescent="0.2">
      <c r="B87">
        <v>4</v>
      </c>
      <c r="C87">
        <f>IF(Display!$T$5&gt;G87,Display!C10,NA())</f>
        <v>2</v>
      </c>
      <c r="D87">
        <f>IF(Display!$T$5&gt;G87,
         (
         IF(MOD(Display!D47,360)=0,100,
               (
               IF((H87&gt;180),
                       ((Display!$C10)-('Box Position Calc'!D8/TAN(RADIANS(ABS(MOD(Display!D47,360)))))),
                        ((Display!$C10)+('Box Position Calc'!D8/TAN(RADIANS(ABS(MOD(Display!D47,360))))))
                  )
              )
            )
          ),0
     )</f>
        <v>100</v>
      </c>
      <c r="E87">
        <f>IF(Display!$T$5&gt;G87,Display!D10,0)</f>
        <v>9.44</v>
      </c>
      <c r="F87">
        <f t="shared" si="12"/>
        <v>9.44</v>
      </c>
      <c r="G87">
        <v>3</v>
      </c>
      <c r="H87">
        <f>MOD(Display!D47,360)</f>
        <v>0</v>
      </c>
    </row>
    <row r="88" spans="1:11" x14ac:dyDescent="0.2">
      <c r="B88">
        <v>5</v>
      </c>
      <c r="C88">
        <f>IF(Display!$T$5&gt;G88,Display!C11,NA())</f>
        <v>2</v>
      </c>
      <c r="D88">
        <f>IF(Display!$T$5&gt;G88,
         (
         IF(MOD(Display!D48,360)=0,100,
               (
               IF((H88&gt;180),
                       ((Display!$C11)-('Box Position Calc'!D9/TAN(RADIANS(ABS(MOD(Display!D48,360)))))),
                        ((Display!$C11)+('Box Position Calc'!D9/TAN(RADIANS(ABS(MOD(Display!D48,360))))))
                  )
              )
            )
          ),0
     )</f>
        <v>100</v>
      </c>
      <c r="E88">
        <f>IF(Display!$T$5&gt;G88,Display!D11,0)</f>
        <v>9.2799999999999994</v>
      </c>
      <c r="F88">
        <f t="shared" si="12"/>
        <v>9.2799999999999994</v>
      </c>
      <c r="G88">
        <v>4</v>
      </c>
      <c r="H88">
        <f>MOD(Display!D48,360)</f>
        <v>0</v>
      </c>
    </row>
    <row r="89" spans="1:11" x14ac:dyDescent="0.2">
      <c r="B89">
        <v>6</v>
      </c>
      <c r="C89">
        <f>IF(Display!$T$5&gt;G89,Display!C12,NA())</f>
        <v>2</v>
      </c>
      <c r="D89">
        <f>IF(Display!$T$5&gt;G89,
         (
         IF(MOD(Display!D49,360)=0,100,
               (
               IF((H89&gt;180),
                       ((Display!$C12)-('Box Position Calc'!D10/TAN(RADIANS(ABS(MOD(Display!D49,360)))))),
                        ((Display!$C12)+('Box Position Calc'!D10/TAN(RADIANS(ABS(MOD(Display!D49,360))))))
                  )
              )
            )
          ),0
     )</f>
        <v>100</v>
      </c>
      <c r="E89">
        <f>IF(Display!$T$5&gt;G89,Display!D12,0)</f>
        <v>9.1199999999999992</v>
      </c>
      <c r="F89">
        <f t="shared" si="12"/>
        <v>9.1199999999999992</v>
      </c>
      <c r="G89">
        <v>5</v>
      </c>
      <c r="H89">
        <f>MOD(Display!D49,360)</f>
        <v>0</v>
      </c>
    </row>
    <row r="90" spans="1:11" x14ac:dyDescent="0.2">
      <c r="B90">
        <v>7</v>
      </c>
      <c r="C90">
        <f>IF(Display!$T$5&gt;G90,Display!C13,NA())</f>
        <v>1.9986038074850174</v>
      </c>
      <c r="D90">
        <f>IF(Display!$T$5&gt;G90,
         (
         IF(MOD(Display!D50,360)=0,100,
               (
               IF((H90&gt;180),
                       ((Display!$C13)-('Box Position Calc'!D11/TAN(RADIANS(ABS(MOD(Display!D50,360)))))),
                        ((Display!$C13)+('Box Position Calc'!D11/TAN(RADIANS(ABS(MOD(Display!D50,360))))))
                  )
              )
            )
          ),0
     )</f>
        <v>515.31735806218103</v>
      </c>
      <c r="E90">
        <f>IF(Display!$T$5&gt;G90,Display!D13,0)</f>
        <v>8.9600121843874874</v>
      </c>
      <c r="F90">
        <f t="shared" si="12"/>
        <v>0</v>
      </c>
      <c r="G90">
        <v>6</v>
      </c>
      <c r="H90">
        <f>MOD(Display!D50,360)</f>
        <v>1</v>
      </c>
    </row>
    <row r="91" spans="1:11" x14ac:dyDescent="0.2">
      <c r="B91">
        <v>8</v>
      </c>
      <c r="C91">
        <f>IF(Display!$T$5&gt;G91,Display!C14,NA())</f>
        <v>1.9944156552338346</v>
      </c>
      <c r="D91">
        <f>IF(Display!$T$5&gt;G91,
         (
         IF(MOD(Display!D51,360)=0,100,
               (
               IF((H91&gt;180),
                       ((Display!$C14)-('Box Position Calc'!D12/TAN(RADIANS(ABS(MOD(Display!D51,360)))))),
                        ((Display!$C14)+('Box Position Calc'!D12/TAN(RADIANS(ABS(MOD(Display!D51,360))))))
                  )
              )
            )
          ),0
     )</f>
        <v>253.99553792984554</v>
      </c>
      <c r="E91">
        <f>IF(Display!$T$5&gt;G91,Display!D14,0)</f>
        <v>8.8000731026134495</v>
      </c>
      <c r="F91">
        <f t="shared" si="12"/>
        <v>0</v>
      </c>
      <c r="G91">
        <v>7</v>
      </c>
      <c r="H91">
        <f>MOD(Display!D51,360)</f>
        <v>2</v>
      </c>
    </row>
    <row r="92" spans="1:11" x14ac:dyDescent="0.2">
      <c r="B92">
        <v>9</v>
      </c>
      <c r="C92">
        <f>IF(Display!$T$5&gt;G92,Display!C15,NA())</f>
        <v>1.987436818998199</v>
      </c>
      <c r="D92">
        <f>IF(Display!$T$5&gt;G92,
         (
         IF(MOD(Display!D52,360)=0,100,
               (
               IF((H92&gt;180),
                       ((Display!$C15)-('Box Position Calc'!D13/TAN(RADIANS(ABS(MOD(Display!D52,360)))))),
                        ((Display!$C15)+('Box Position Calc'!D13/TAN(RADIANS(ABS(MOD(Display!D52,360))))))
                  )
              )
            )
          ),0
     )</f>
        <v>166.85287458173647</v>
      </c>
      <c r="E92">
        <f>IF(Display!$T$5&gt;G92,Display!D15,0)</f>
        <v>8.6402314736715553</v>
      </c>
      <c r="F92">
        <f t="shared" si="12"/>
        <v>0</v>
      </c>
      <c r="G92">
        <v>8</v>
      </c>
      <c r="H92">
        <f>MOD(Display!D52,360)</f>
        <v>3</v>
      </c>
    </row>
    <row r="93" spans="1:11" x14ac:dyDescent="0.2">
      <c r="B93">
        <v>10</v>
      </c>
      <c r="C93">
        <f>IF(Display!$T$5&gt;G93,Display!C16,NA())</f>
        <v>1.9776694245992334</v>
      </c>
      <c r="D93">
        <f>IF(Display!$T$5&gt;G93,
         (
         IF(MOD(Display!D53,360)=0,100,
               (
               IF((H93&gt;180),
                       ((Display!$C16)-('Box Position Calc'!D14/TAN(RADIANS(ABS(MOD(Display!D53,360)))))),
                        ((Display!$C16)+('Box Position Calc'!D14/TAN(RADIANS(ABS(MOD(Display!D53,360))))))
                  )
              )
            )
          ),0
     )</f>
        <v>123.25498425086802</v>
      </c>
      <c r="E93">
        <f>IF(Display!$T$5&gt;G93,Display!D16,0)</f>
        <v>8.4805359868704056</v>
      </c>
      <c r="F93">
        <f t="shared" si="12"/>
        <v>0</v>
      </c>
      <c r="G93">
        <v>9</v>
      </c>
      <c r="H93">
        <f>MOD(Display!D53,360)</f>
        <v>4</v>
      </c>
    </row>
    <row r="94" spans="1:11" x14ac:dyDescent="0.2">
      <c r="B94">
        <v>11</v>
      </c>
      <c r="C94">
        <f>IF(Display!$T$5&gt;G94,Display!C17,NA())</f>
        <v>1.9651164472798908</v>
      </c>
      <c r="D94">
        <f>IF(Display!$T$5&gt;G94,
         (
         IF(MOD(Display!D54,360)=0,100,
               (
               IF((H94&gt;180),
                       ((Display!$C17)-('Box Position Calc'!D15/TAN(RADIANS(ABS(MOD(Display!D54,360)))))),
                        ((Display!$C17)+('Box Position Calc'!D15/TAN(RADIANS(ABS(MOD(Display!D54,360))))))
                  )
              )
            )
          ),0
     )</f>
        <v>97.074984990838701</v>
      </c>
      <c r="E94">
        <f>IF(Display!$T$5&gt;G94,Display!D17,0)</f>
        <v>8.3210352870022799</v>
      </c>
      <c r="F94">
        <f t="shared" si="12"/>
        <v>0</v>
      </c>
      <c r="G94">
        <v>10</v>
      </c>
      <c r="H94">
        <f>MOD(Display!D54,360)</f>
        <v>5</v>
      </c>
    </row>
    <row r="95" spans="1:11" x14ac:dyDescent="0.2">
      <c r="B95">
        <v>12</v>
      </c>
      <c r="C95">
        <f>IF(Display!$T$5&gt;G95,Display!C18,NA())</f>
        <v>1.9497817107986659</v>
      </c>
      <c r="D95">
        <f>IF(Display!$T$5&gt;G95,
         (
         IF(MOD(Display!D55,360)=0,100,
               (
               IF((H95&gt;180),
                       ((Display!$C18)-('Box Position Calc'!D16/TAN(RADIANS(ABS(MOD(Display!D55,360)))))),
                        ((Display!$C18)+('Box Position Calc'!D16/TAN(RADIANS(ABS(MOD(Display!D55,360))))))
                  )
              )
            )
          ),0
     )</f>
        <v>79.603911812165194</v>
      </c>
      <c r="E95">
        <f>IF(Display!$T$5&gt;G95,Display!D18,0)</f>
        <v>8.1617779595254767</v>
      </c>
      <c r="F95">
        <f t="shared" si="12"/>
        <v>0</v>
      </c>
      <c r="G95">
        <v>11</v>
      </c>
      <c r="H95">
        <f>MOD(Display!D55,360)</f>
        <v>6</v>
      </c>
    </row>
    <row r="96" spans="1:11" x14ac:dyDescent="0.2">
      <c r="B96">
        <v>13</v>
      </c>
      <c r="C96">
        <f>IF(Display!$T$5&gt;G96,Display!C19,NA())</f>
        <v>1.9316698862648418</v>
      </c>
      <c r="D96">
        <f>IF(Display!$T$5&gt;G96,
         (
         IF(MOD(Display!D56,360)=0,100,
               (
               IF((H96&gt;180),
                       ((Display!$C19)-('Box Position Calc'!D17/TAN(RADIANS(ABS(MOD(Display!D56,360)))))),
                        ((Display!$C19)+('Box Position Calc'!D17/TAN(RADIANS(ABS(MOD(Display!D56,360))))))
                  )
              )
            )
          ),0
     )</f>
        <v>67.109347412783521</v>
      </c>
      <c r="E96">
        <f>IF(Display!$T$5&gt;G96,Display!D19,0)</f>
        <v>8.0028125157647096</v>
      </c>
      <c r="F96">
        <f t="shared" si="12"/>
        <v>0</v>
      </c>
      <c r="G96">
        <v>12</v>
      </c>
      <c r="H96">
        <f>MOD(Display!D56,360)</f>
        <v>7</v>
      </c>
    </row>
    <row r="97" spans="2:8" x14ac:dyDescent="0.2">
      <c r="B97">
        <v>14</v>
      </c>
      <c r="C97">
        <f>IF(Display!$T$5&gt;G97,Display!C20,NA())</f>
        <v>1.9107864907156249</v>
      </c>
      <c r="D97">
        <f>IF(Display!$T$5&gt;G97,
         (
         IF(MOD(Display!D57,360)=0,100,
               (
               IF((H97&gt;180),
                       ((Display!$C20)-('Box Position Calc'!D18/TAN(RADIANS(ABS(MOD(Display!D57,360)))))),
                        ((Display!$C20)+('Box Position Calc'!D18/TAN(RADIANS(ABS(MOD(Display!D57,360))))))
                  )
              )
            )
          ),0
     )</f>
        <v>57.725079857799216</v>
      </c>
      <c r="E97">
        <f>IF(Display!$T$5&gt;G97,Display!D20,0)</f>
        <v>7.8441873781340785</v>
      </c>
      <c r="F97">
        <f t="shared" si="12"/>
        <v>0</v>
      </c>
      <c r="G97">
        <v>13</v>
      </c>
      <c r="H97">
        <f>MOD(Display!D57,360)</f>
        <v>8</v>
      </c>
    </row>
    <row r="98" spans="2:8" x14ac:dyDescent="0.2">
      <c r="B98">
        <v>15</v>
      </c>
      <c r="C98">
        <f>IF(Display!$T$5&gt;G98,Display!C21,NA())</f>
        <v>1.8871378854356011</v>
      </c>
      <c r="D98">
        <f>IF(Display!$T$5&gt;G98,
         (
         IF(MOD(Display!D58,360)=0,100,
               (
               IF((H98&gt;180),
                       ((Display!$C21)-('Box Position Calc'!D19/TAN(RADIANS(ABS(MOD(Display!D58,360)))))),
                        ((Display!$C21)+('Box Position Calc'!D19/TAN(RADIANS(ABS(MOD(Display!D58,360))))))
                  )
              )
            )
          ),0
     )</f>
        <v>50.414321803491632</v>
      </c>
      <c r="E98">
        <f>IF(Display!$T$5&gt;G98,Display!D21,0)</f>
        <v>7.6859508653871424</v>
      </c>
      <c r="F98">
        <f t="shared" si="12"/>
        <v>0</v>
      </c>
      <c r="G98">
        <v>14</v>
      </c>
      <c r="H98">
        <f>MOD(Display!D58,360)</f>
        <v>9</v>
      </c>
    </row>
    <row r="99" spans="2:8" x14ac:dyDescent="0.2">
      <c r="B99">
        <v>16</v>
      </c>
      <c r="C99">
        <f>IF(Display!$T$5&gt;G99,Display!C22,NA())</f>
        <v>1.8607312740190283</v>
      </c>
      <c r="D99">
        <f>IF(Display!$T$5&gt;G99,
         (
         IF(MOD(Display!D59,360)=0,100,
               (
               IF((H99&gt;180),
                       ((Display!$C22)-('Box Position Calc'!D20/TAN(RADIANS(ABS(MOD(Display!D59,360)))))),
                        ((Display!$C22)+('Box Position Calc'!D20/TAN(RADIANS(ABS(MOD(Display!D59,360))))))
                  )
              )
            )
          ),0
     )</f>
        <v>44.554998184568753</v>
      </c>
      <c r="E99">
        <f>IF(Display!$T$5&gt;G99,Display!D22,0)</f>
        <v>7.5281511778985548</v>
      </c>
      <c r="F99">
        <f t="shared" si="12"/>
        <v>0</v>
      </c>
      <c r="G99">
        <v>15</v>
      </c>
      <c r="H99">
        <f>MOD(Display!D59,360)</f>
        <v>10</v>
      </c>
    </row>
    <row r="100" spans="2:8" x14ac:dyDescent="0.2">
      <c r="B100">
        <v>17</v>
      </c>
      <c r="C100">
        <f>IF(Display!$T$5&gt;G100,Display!C23,NA())</f>
        <v>1.8315747001755502</v>
      </c>
      <c r="D100">
        <f>IF(Display!$T$5&gt;G100,
         (
         IF(MOD(Display!D60,360)=0,100,
               (
               IF((H100&gt;180),
                       ((Display!$C23)-('Box Position Calc'!D21/TAN(RADIANS(ABS(MOD(Display!D60,360)))))),
                        ((Display!$C23)+('Box Position Calc'!D21/TAN(RADIANS(ABS(MOD(Display!D60,360))))))
                  )
              )
            )
          ),0
     )</f>
        <v>39.751240615304468</v>
      </c>
      <c r="E100">
        <f>IF(Display!$T$5&gt;G100,Display!D23,0)</f>
        <v>7.3708363829817651</v>
      </c>
      <c r="F100">
        <f t="shared" si="12"/>
        <v>0</v>
      </c>
      <c r="G100">
        <v>16</v>
      </c>
      <c r="H100">
        <f>MOD(Display!D60,360)</f>
        <v>11</v>
      </c>
    </row>
    <row r="101" spans="2:8" x14ac:dyDescent="0.2">
      <c r="B101">
        <v>18</v>
      </c>
      <c r="C101">
        <f>IF(Display!$T$5&gt;G101,Display!C24,NA())</f>
        <v>1.7996770452800062</v>
      </c>
      <c r="D101">
        <f>IF(Display!$T$5&gt;G101,
         (
         IF(MOD(Display!D61,360)=0,100,
               (
               IF((H101&gt;180),
                       ((Display!$C24)-('Box Position Calc'!D22/TAN(RADIANS(ABS(MOD(Display!D61,360)))))),
                        ((Display!$C24)+('Box Position Calc'!D22/TAN(RADIANS(ABS(MOD(Display!D61,360))))))
                  )
              )
            )
          ),0
     )</f>
        <v>35.739134588098743</v>
      </c>
      <c r="E101">
        <f>IF(Display!$T$5&gt;G101,Display!D24,0)</f>
        <v>7.2140544002472478</v>
      </c>
      <c r="F101">
        <f t="shared" si="12"/>
        <v>0</v>
      </c>
      <c r="G101">
        <v>17</v>
      </c>
      <c r="H101">
        <f>MOD(Display!D61,360)</f>
        <v>12</v>
      </c>
    </row>
    <row r="102" spans="2:8" x14ac:dyDescent="0.2">
      <c r="B102">
        <v>19</v>
      </c>
      <c r="C102">
        <f>IF(Display!$T$5&gt;G102,Display!C25,NA())</f>
        <v>1.7650480256670762</v>
      </c>
      <c r="D102">
        <f>IF(Display!$T$5&gt;G102,
         (
         IF(MOD(Display!D62,360)=0,100,
               (
               IF((H102&gt;180),
                       ((Display!$C25)-('Box Position Calc'!D23/TAN(RADIANS(ABS(MOD(Display!D62,360)))))),
                        ((Display!$C25)+('Box Position Calc'!D23/TAN(RADIANS(ABS(MOD(Display!D62,360))))))
                  )
              )
            )
          ),0
     )</f>
        <v>32.335967963126734</v>
      </c>
      <c r="E102">
        <f>IF(Display!$T$5&gt;G102,Display!D25,0)</f>
        <v>7.0578529870057247</v>
      </c>
      <c r="F102">
        <f t="shared" si="12"/>
        <v>0</v>
      </c>
      <c r="G102">
        <v>18</v>
      </c>
      <c r="H102">
        <f>MOD(Display!D62,360)</f>
        <v>13</v>
      </c>
    </row>
    <row r="103" spans="2:8" x14ac:dyDescent="0.2">
      <c r="B103">
        <v>20</v>
      </c>
      <c r="C103">
        <f>IF(Display!$T$5&gt;G103,Display!C26,NA())</f>
        <v>1.7276981896715935</v>
      </c>
      <c r="D103">
        <f>IF(Display!$T$5&gt;G103,
         (
         IF(MOD(Display!D63,360)=0,100,
               (
               IF((H103&gt;180),
                       ((Display!$C26)-('Box Position Calc'!D24/TAN(RADIANS(ABS(MOD(Display!D63,360)))))),
                        ((Display!$C26)+('Box Position Calc'!D24/TAN(RADIANS(ABS(MOD(Display!D63,360))))))
                  )
              )
            )
          ),0
     )</f>
        <v>29.411230103502142</v>
      </c>
      <c r="E103">
        <f>IF(Display!$T$5&gt;G103,Display!D26,0)</f>
        <v>6.9022797237208264</v>
      </c>
      <c r="F103">
        <f t="shared" si="12"/>
        <v>0</v>
      </c>
      <c r="G103">
        <v>19</v>
      </c>
      <c r="H103">
        <f>MOD(Display!D63,360)</f>
        <v>14</v>
      </c>
    </row>
    <row r="104" spans="2:8" x14ac:dyDescent="0.2">
      <c r="B104">
        <v>21</v>
      </c>
      <c r="C104">
        <f>IF(Display!$T$5&gt;G104,Display!C27,NA())</f>
        <v>1.6862934495582602</v>
      </c>
      <c r="D104">
        <f>IF(Display!$T$5&gt;G104,
         (
         IF(MOD(Display!D64,360)=0,100,
               (
               IF((H104&gt;180),
                       ((Display!$C27)-('Box Position Calc'!D25/TAN(RADIANS(ABS(MOD(Display!D64,360)))))),
                        ((Display!$C27)+('Box Position Calc'!D25/TAN(RADIANS(ABS(MOD(Display!D64,360))))))
                  )
              )
            )
          ),0
     )</f>
        <v>25.218512153225443</v>
      </c>
      <c r="E104">
        <f>IF(Display!$T$5&gt;G104,Display!D27,0)</f>
        <v>6.7477551299436813</v>
      </c>
      <c r="F104">
        <f t="shared" si="12"/>
        <v>0</v>
      </c>
      <c r="G104">
        <v>20</v>
      </c>
      <c r="H104">
        <f>MOD(Display!D64,360)</f>
        <v>16</v>
      </c>
    </row>
    <row r="105" spans="2:8" x14ac:dyDescent="0.2">
      <c r="B105">
        <v>22</v>
      </c>
      <c r="C105">
        <f>IF(Display!$T$5&gt;G105,Display!C28,NA())</f>
        <v>1.6395211015429045</v>
      </c>
      <c r="D105">
        <f>IF(Display!$T$5&gt;G105,
         (
         IF(MOD(Display!D65,360)=0,100,
               (
               IF((H105&gt;180),
                       ((Display!$C28)-('Box Position Calc'!D26/TAN(RADIANS(ABS(MOD(Display!D65,360)))))),
                        ((Display!$C28)+('Box Position Calc'!D26/TAN(RADIANS(ABS(MOD(Display!D65,360))))))
                  )
              )
            )
          ),0
     )</f>
        <v>21.936135155489925</v>
      </c>
      <c r="E105">
        <f>IF(Display!$T$5&gt;G105,Display!D28,0)</f>
        <v>6.5947696729650032</v>
      </c>
      <c r="F105">
        <f t="shared" si="12"/>
        <v>0</v>
      </c>
      <c r="G105">
        <v>21</v>
      </c>
      <c r="H105">
        <f>MOD(Display!D65,360)</f>
        <v>18</v>
      </c>
    </row>
    <row r="106" spans="2:8" x14ac:dyDescent="0.2">
      <c r="B106">
        <v>23</v>
      </c>
      <c r="C106">
        <f>IF(Display!$T$5&gt;G106,Display!C29,NA())</f>
        <v>1.5874381305268552</v>
      </c>
      <c r="D106">
        <f>IF(Display!$T$5&gt;G106,
         (
         IF(MOD(Display!D66,360)=0,100,
               (
               IF((H106&gt;180),
                       ((Display!$C29)-('Box Position Calc'!D27/TAN(RADIANS(ABS(MOD(Display!D66,360)))))),
                        ((Display!$C29)+('Box Position Calc'!D27/TAN(RADIANS(ABS(MOD(Display!D66,360))))))
                  )
              )
            )
          ),0
     )</f>
        <v>19.290835648703666</v>
      </c>
      <c r="E106">
        <f>IF(Display!$T$5&gt;G106,Display!D29,0)</f>
        <v>6.4435097419985192</v>
      </c>
      <c r="F106">
        <f t="shared" si="12"/>
        <v>0</v>
      </c>
      <c r="G106">
        <v>22</v>
      </c>
      <c r="H106">
        <f>MOD(Display!D66,360)</f>
        <v>20</v>
      </c>
    </row>
    <row r="107" spans="2:8" x14ac:dyDescent="0.2">
      <c r="B107">
        <v>24</v>
      </c>
      <c r="C107">
        <f>IF(Display!$T$5&gt;G107,Display!C30,NA())</f>
        <v>1.5301079915875286</v>
      </c>
      <c r="D107">
        <f>IF(Display!$T$5&gt;G107,
         (
         IF(MOD(Display!D67,360)=0,100,
               (
               IF((H107&gt;180),
                       ((Display!$C30)-('Box Position Calc'!D28/TAN(RADIANS(ABS(MOD(Display!D67,360)))))),
                        ((Display!$C30)+('Box Position Calc'!D28/TAN(RADIANS(ABS(MOD(Display!D67,360))))))
                  )
              )
            )
          ),0
     )</f>
        <v>17.108699730180085</v>
      </c>
      <c r="E107">
        <f>IF(Display!$T$5&gt;G107,Display!D30,0)</f>
        <v>6.2941596239703035</v>
      </c>
      <c r="F107">
        <f t="shared" ref="F107:F113" si="13">IF(OR(H107&lt;0,H107&gt;180),2*$F66,(IF(H107=0,E107,0)))</f>
        <v>0</v>
      </c>
      <c r="G107">
        <v>23</v>
      </c>
      <c r="H107">
        <f>MOD(Display!D67,360)</f>
        <v>22</v>
      </c>
    </row>
    <row r="108" spans="2:8" x14ac:dyDescent="0.2">
      <c r="B108">
        <v>25</v>
      </c>
      <c r="C108">
        <f>IF(Display!$T$5&gt;G108,Display!C31,NA())</f>
        <v>1.466330003175</v>
      </c>
      <c r="D108">
        <f>IF(Display!$T$5&gt;G108,
         (
         IF(MOD(Display!D68,360)=0,100,
               (
               IF((H108&gt;180),
                       ((Display!$C31)-('Box Position Calc'!D29/TAN(RADIANS(ABS(MOD(Display!D68,360)))))),
                        ((Display!$C31)+('Box Position Calc'!D29/TAN(RADIANS(ABS(MOD(Display!D68,360))))))
                  )
              )
            )
          ),0
     )</f>
        <v>14.649644034441955</v>
      </c>
      <c r="E108">
        <f>IF(Display!$T$5&gt;G108,Display!D31,0)</f>
        <v>6.1474802926420278</v>
      </c>
      <c r="F108">
        <f t="shared" si="13"/>
        <v>0</v>
      </c>
      <c r="G108">
        <v>24</v>
      </c>
      <c r="H108">
        <f>MOD(Display!D68,360)</f>
        <v>25</v>
      </c>
    </row>
    <row r="109" spans="2:8" x14ac:dyDescent="0.2">
      <c r="B109">
        <v>26</v>
      </c>
      <c r="C109">
        <f>IF(Display!$T$5&gt;G109,Display!C32,NA())</f>
        <v>1.3937357726160369</v>
      </c>
      <c r="D109">
        <f>IF(Display!$T$5&gt;G109,
         (
         IF(MOD(Display!D69,360)=0,100,
               (
               IF((H109&gt;180),
                       ((Display!$C32)-('Box Position Calc'!D30/TAN(RADIANS(ABS(MOD(Display!D69,360)))))),
                        ((Display!$C32)+('Box Position Calc'!D30/TAN(RADIANS(ABS(MOD(Display!D69,360))))))
                  )
              )
            )
          ),0
     )</f>
        <v>12.227053535278646</v>
      </c>
      <c r="E109">
        <f>IF(Display!$T$5&gt;G109,Display!D32,0)</f>
        <v>6.0050060931079443</v>
      </c>
      <c r="F109">
        <f t="shared" si="13"/>
        <v>0</v>
      </c>
      <c r="G109">
        <v>25</v>
      </c>
      <c r="H109">
        <f>MOD(Display!D69,360)</f>
        <v>29</v>
      </c>
    </row>
    <row r="110" spans="2:8" x14ac:dyDescent="0.2">
      <c r="B110">
        <v>27</v>
      </c>
      <c r="C110">
        <f>IF(Display!$T$5&gt;G110,Display!C33,NA())</f>
        <v>1.31021557071867</v>
      </c>
      <c r="D110">
        <f>IF(Display!$T$5&gt;G110,
         (
         IF(MOD(Display!D70,360)=0,100,
               (
               IF((H110&gt;180),
                       ((Display!$C33)-('Box Position Calc'!D31/TAN(RADIANS(ABS(MOD(Display!D70,360)))))),
                        ((Display!$C33)+('Box Position Calc'!D31/TAN(RADIANS(ABS(MOD(Display!D70,360))))))
                  )
              )
            )
          ),0
     )</f>
        <v>10.010941157113884</v>
      </c>
      <c r="E110">
        <f>IF(Display!$T$5&gt;G110,Display!D33,0)</f>
        <v>5.8687135107323893</v>
      </c>
      <c r="F110">
        <f t="shared" si="13"/>
        <v>0</v>
      </c>
      <c r="G110">
        <v>26</v>
      </c>
      <c r="H110">
        <f>MOD(Display!D70,360)</f>
        <v>34</v>
      </c>
    </row>
    <row r="111" spans="2:8" x14ac:dyDescent="0.2">
      <c r="B111">
        <v>28</v>
      </c>
      <c r="C111">
        <f>IF(Display!$T$5&gt;G111,Display!C34,NA())</f>
        <v>1.2129954161217698</v>
      </c>
      <c r="D111">
        <f>IF(Display!$T$5&gt;G111,
         (
         IF(MOD(Display!D71,360)=0,100,
               (
               IF((H111&gt;180),
                       ((Display!$C34)-('Box Position Calc'!D32/TAN(RADIANS(ABS(MOD(Display!D71,360)))))),
                        ((Display!$C34)+('Box Position Calc'!D32/TAN(RADIANS(ABS(MOD(Display!D71,360))))))
                  )
              )
            )
          ),0
     )</f>
        <v>7.8184266147328625</v>
      </c>
      <c r="E111">
        <f>IF(Display!$T$5&gt;G111,Display!D34,0)</f>
        <v>5.7420137385101651</v>
      </c>
      <c r="F111">
        <f t="shared" si="13"/>
        <v>0</v>
      </c>
      <c r="G111">
        <v>27</v>
      </c>
      <c r="H111">
        <f>MOD(Display!D71,360)</f>
        <v>41</v>
      </c>
    </row>
    <row r="112" spans="2:8" x14ac:dyDescent="0.2">
      <c r="B112">
        <v>29</v>
      </c>
      <c r="C112">
        <f>IF(Display!$T$5&gt;G112,Display!C35,NA())</f>
        <v>1.0992271383530108</v>
      </c>
      <c r="D112">
        <f>IF(Display!$T$5&gt;G112,
         (
         IF(MOD(Display!D72,360)=0,100,
               (
               IF((H112&gt;180),
                       ((Display!$C35)-('Box Position Calc'!D33/TAN(RADIANS(ABS(MOD(Display!D72,360)))))),
                        ((Display!$C35)+('Box Position Calc'!D33/TAN(RADIANS(ABS(MOD(Display!D72,360))))))
                  )
              )
            )
          ),0
     )</f>
        <v>5.8235375984218294</v>
      </c>
      <c r="E112">
        <f>IF(Display!$T$5&gt;G112,Display!D35,0)</f>
        <v>5.63021396331742</v>
      </c>
      <c r="F112">
        <f t="shared" si="13"/>
        <v>0</v>
      </c>
      <c r="G112">
        <v>28</v>
      </c>
      <c r="H112">
        <f>MOD(Display!D72,360)</f>
        <v>50</v>
      </c>
    </row>
    <row r="113" spans="2:8" x14ac:dyDescent="0.2">
      <c r="B113">
        <v>30</v>
      </c>
      <c r="C113">
        <f>IF(Display!$T$5&gt;G113,Display!C36,NA())</f>
        <v>0.96937019884732367</v>
      </c>
      <c r="D113">
        <f>IF(Display!$T$5&gt;G113,
         (
         IF(MOD(Display!D73,360)=0,100,
               (
               IF((H113&gt;180),
                       ((Display!$C36)-('Box Position Calc'!D34/TAN(RADIANS(ABS(MOD(Display!D73,360)))))),
                        ((Display!$C36)+('Box Position Calc'!D34/TAN(RADIANS(ABS(MOD(Display!D73,360))))))
                  )
              )
            )
          ),0
     )</f>
        <v>4.2966886974980243</v>
      </c>
      <c r="E113">
        <f>IF(Display!$T$5&gt;G113,Display!D36,0)</f>
        <v>5.5375879085496917</v>
      </c>
      <c r="F113">
        <f t="shared" si="13"/>
        <v>0</v>
      </c>
      <c r="G113">
        <v>29</v>
      </c>
      <c r="H113">
        <f>MOD(Display!D73,360)</f>
        <v>59</v>
      </c>
    </row>
    <row r="114" spans="2:8" x14ac:dyDescent="0.2">
      <c r="C114" s="8"/>
      <c r="E114" s="8"/>
    </row>
    <row r="115" spans="2:8" x14ac:dyDescent="0.2">
      <c r="C115" s="8"/>
      <c r="E115" s="8"/>
    </row>
    <row r="116" spans="2:8" x14ac:dyDescent="0.2">
      <c r="F116" s="8"/>
      <c r="H116" s="8"/>
    </row>
    <row r="119" spans="2:8" x14ac:dyDescent="0.2">
      <c r="B119" t="s">
        <v>28</v>
      </c>
      <c r="C119" t="s">
        <v>26</v>
      </c>
      <c r="D119" t="s">
        <v>27</v>
      </c>
    </row>
    <row r="120" spans="2:8" x14ac:dyDescent="0.2">
      <c r="B120">
        <v>9</v>
      </c>
      <c r="C120">
        <v>10.08</v>
      </c>
      <c r="D120">
        <v>2.0000000000000462E-2</v>
      </c>
      <c r="E120">
        <v>0.16999999999999993</v>
      </c>
      <c r="H120">
        <v>1</v>
      </c>
    </row>
    <row r="121" spans="2:8" x14ac:dyDescent="0.2">
      <c r="B121">
        <v>8.83</v>
      </c>
      <c r="C121">
        <v>10.25</v>
      </c>
      <c r="D121">
        <v>2.9999999999999361E-2</v>
      </c>
      <c r="E121">
        <v>0.16000000000000014</v>
      </c>
      <c r="H121">
        <v>2</v>
      </c>
    </row>
    <row r="122" spans="2:8" x14ac:dyDescent="0.2">
      <c r="B122">
        <v>8.67</v>
      </c>
      <c r="C122">
        <v>10.41</v>
      </c>
      <c r="D122">
        <v>4.0000000000000036E-2</v>
      </c>
      <c r="E122">
        <v>0.16000000000000014</v>
      </c>
      <c r="H122">
        <v>3</v>
      </c>
    </row>
    <row r="123" spans="2:8" x14ac:dyDescent="0.2">
      <c r="B123">
        <v>8.51</v>
      </c>
      <c r="C123">
        <v>10.57</v>
      </c>
      <c r="D123">
        <v>6.0000000000000497E-2</v>
      </c>
      <c r="E123">
        <v>0.16000000000000014</v>
      </c>
      <c r="H123">
        <v>4</v>
      </c>
    </row>
    <row r="124" spans="2:8" x14ac:dyDescent="0.2">
      <c r="B124">
        <v>8.35</v>
      </c>
      <c r="C124">
        <v>10.73</v>
      </c>
      <c r="D124">
        <v>5.9999999999999609E-2</v>
      </c>
      <c r="E124">
        <v>0.15000000000000036</v>
      </c>
      <c r="H124">
        <v>5</v>
      </c>
    </row>
    <row r="125" spans="2:8" x14ac:dyDescent="0.2">
      <c r="B125">
        <v>8.1999999999999993</v>
      </c>
      <c r="C125">
        <v>10.88</v>
      </c>
      <c r="D125">
        <v>8.0000000000000071E-2</v>
      </c>
      <c r="E125">
        <v>0.13999999999999879</v>
      </c>
      <c r="H125">
        <v>6</v>
      </c>
    </row>
    <row r="126" spans="2:8" x14ac:dyDescent="0.2">
      <c r="B126">
        <v>8.06</v>
      </c>
      <c r="C126">
        <v>11.02</v>
      </c>
      <c r="D126">
        <v>0.11000000000000032</v>
      </c>
      <c r="E126">
        <v>0.13000000000000078</v>
      </c>
      <c r="H126">
        <v>7</v>
      </c>
    </row>
    <row r="127" spans="2:8" x14ac:dyDescent="0.2">
      <c r="B127">
        <v>7.93</v>
      </c>
      <c r="C127">
        <v>11.15</v>
      </c>
      <c r="D127">
        <v>0.10999999999999943</v>
      </c>
      <c r="E127">
        <v>0.11999999999999922</v>
      </c>
      <c r="H127">
        <v>8</v>
      </c>
    </row>
    <row r="128" spans="2:8" x14ac:dyDescent="0.2">
      <c r="B128">
        <v>7.8100000000000005</v>
      </c>
      <c r="C128">
        <v>11.27</v>
      </c>
      <c r="D128">
        <v>6.07</v>
      </c>
      <c r="E128">
        <v>7.8100000000000005</v>
      </c>
      <c r="H128">
        <v>9</v>
      </c>
    </row>
    <row r="129" spans="2:8" x14ac:dyDescent="0.2">
      <c r="B129">
        <v>7.8100000000000005</v>
      </c>
      <c r="C129">
        <v>11.27</v>
      </c>
      <c r="D129">
        <v>6.07</v>
      </c>
      <c r="E129">
        <v>7.8100000000000005</v>
      </c>
      <c r="H129">
        <v>10</v>
      </c>
    </row>
    <row r="130" spans="2:8" x14ac:dyDescent="0.2">
      <c r="B130">
        <v>7.8100000000000005</v>
      </c>
      <c r="C130">
        <v>11.27</v>
      </c>
      <c r="D130">
        <v>6.07</v>
      </c>
      <c r="E130">
        <v>7.8100000000000005</v>
      </c>
      <c r="H130">
        <v>11</v>
      </c>
    </row>
    <row r="131" spans="2:8" x14ac:dyDescent="0.2">
      <c r="B131">
        <v>7.8100000000000005</v>
      </c>
      <c r="C131">
        <v>11.27</v>
      </c>
      <c r="D131">
        <v>6.07</v>
      </c>
      <c r="E131">
        <v>7.8100000000000005</v>
      </c>
      <c r="H131">
        <v>12</v>
      </c>
    </row>
    <row r="132" spans="2:8" x14ac:dyDescent="0.2">
      <c r="B132">
        <v>7.8100000000000005</v>
      </c>
      <c r="C132">
        <v>11.27</v>
      </c>
      <c r="D132">
        <v>6.07</v>
      </c>
      <c r="E132">
        <v>7.8100000000000005</v>
      </c>
      <c r="H132">
        <v>13</v>
      </c>
    </row>
    <row r="133" spans="2:8" x14ac:dyDescent="0.2">
      <c r="B133">
        <v>7.8100000000000005</v>
      </c>
      <c r="C133">
        <v>11.27</v>
      </c>
      <c r="D133">
        <v>6.07</v>
      </c>
      <c r="E133">
        <v>7.8100000000000005</v>
      </c>
      <c r="H133">
        <v>14</v>
      </c>
    </row>
    <row r="134" spans="2:8" x14ac:dyDescent="0.2">
      <c r="B134">
        <v>7.8100000000000005</v>
      </c>
      <c r="C134">
        <v>11.27</v>
      </c>
      <c r="D134">
        <v>6.07</v>
      </c>
      <c r="E134">
        <v>7.8100000000000005</v>
      </c>
      <c r="H134">
        <v>15</v>
      </c>
    </row>
    <row r="135" spans="2:8" x14ac:dyDescent="0.2">
      <c r="B135">
        <v>7.8100000000000005</v>
      </c>
      <c r="C135">
        <v>11.27</v>
      </c>
      <c r="D135">
        <v>6.07</v>
      </c>
      <c r="E135">
        <v>7.8100000000000005</v>
      </c>
      <c r="H135">
        <v>16</v>
      </c>
    </row>
    <row r="136" spans="2:8" x14ac:dyDescent="0.2">
      <c r="B136">
        <v>7.8100000000000005</v>
      </c>
      <c r="C136">
        <v>11.27</v>
      </c>
      <c r="D136">
        <v>6.07</v>
      </c>
      <c r="E136">
        <v>7.8100000000000005</v>
      </c>
      <c r="H136">
        <v>17</v>
      </c>
    </row>
    <row r="137" spans="2:8" x14ac:dyDescent="0.2">
      <c r="B137">
        <v>7.8100000000000005</v>
      </c>
      <c r="C137">
        <v>11.27</v>
      </c>
      <c r="D137">
        <v>6.07</v>
      </c>
      <c r="E137">
        <v>7.8100000000000005</v>
      </c>
      <c r="H137">
        <v>18</v>
      </c>
    </row>
    <row r="138" spans="2:8" x14ac:dyDescent="0.2">
      <c r="B138">
        <v>7.81</v>
      </c>
      <c r="C138">
        <v>11.27</v>
      </c>
      <c r="D138">
        <v>6.07</v>
      </c>
      <c r="E138">
        <v>7.81</v>
      </c>
      <c r="H138">
        <v>19</v>
      </c>
    </row>
    <row r="139" spans="2:8" x14ac:dyDescent="0.2">
      <c r="B139">
        <v>7.81</v>
      </c>
      <c r="C139">
        <v>11.27</v>
      </c>
      <c r="D139">
        <v>6.07</v>
      </c>
      <c r="E139">
        <v>7.81</v>
      </c>
      <c r="H139">
        <v>20</v>
      </c>
    </row>
    <row r="140" spans="2:8" x14ac:dyDescent="0.2">
      <c r="B140">
        <v>7.81</v>
      </c>
      <c r="C140">
        <v>11.27</v>
      </c>
      <c r="D140">
        <v>6.07</v>
      </c>
      <c r="E140">
        <v>7.81</v>
      </c>
      <c r="H140">
        <v>21</v>
      </c>
    </row>
    <row r="141" spans="2:8" x14ac:dyDescent="0.2">
      <c r="B141">
        <v>7.81</v>
      </c>
      <c r="C141">
        <v>11.27</v>
      </c>
      <c r="D141">
        <v>6.07</v>
      </c>
      <c r="E141">
        <v>7.81</v>
      </c>
      <c r="H141">
        <v>22</v>
      </c>
    </row>
    <row r="142" spans="2:8" x14ac:dyDescent="0.2">
      <c r="B142">
        <v>7.81</v>
      </c>
      <c r="C142">
        <v>11.27</v>
      </c>
      <c r="D142">
        <v>6.07</v>
      </c>
      <c r="E142">
        <v>7.81</v>
      </c>
      <c r="H142">
        <v>23</v>
      </c>
    </row>
    <row r="143" spans="2:8" x14ac:dyDescent="0.2">
      <c r="B143">
        <v>7.81</v>
      </c>
      <c r="C143">
        <v>11.27</v>
      </c>
      <c r="D143">
        <v>6.07</v>
      </c>
      <c r="E143">
        <v>7.81</v>
      </c>
      <c r="H143">
        <v>24</v>
      </c>
    </row>
    <row r="144" spans="2:8" x14ac:dyDescent="0.2">
      <c r="B144">
        <v>7.81</v>
      </c>
      <c r="C144">
        <v>11.27</v>
      </c>
      <c r="D144">
        <v>6.07</v>
      </c>
      <c r="E144">
        <v>7.81</v>
      </c>
      <c r="H144">
        <v>25</v>
      </c>
    </row>
    <row r="145" spans="2:8" x14ac:dyDescent="0.2">
      <c r="B145">
        <v>7.81</v>
      </c>
      <c r="C145">
        <v>11.27</v>
      </c>
      <c r="D145">
        <v>6.07</v>
      </c>
      <c r="E145">
        <v>7.81</v>
      </c>
      <c r="H145">
        <v>26</v>
      </c>
    </row>
    <row r="146" spans="2:8" x14ac:dyDescent="0.2">
      <c r="B146">
        <v>7.81</v>
      </c>
      <c r="C146">
        <v>11.27</v>
      </c>
      <c r="D146">
        <v>6.07</v>
      </c>
      <c r="E146">
        <v>7.81</v>
      </c>
      <c r="H146">
        <v>27</v>
      </c>
    </row>
    <row r="147" spans="2:8" x14ac:dyDescent="0.2">
      <c r="B147">
        <v>7.81</v>
      </c>
      <c r="C147">
        <v>11.27</v>
      </c>
      <c r="D147">
        <v>6.07</v>
      </c>
      <c r="E147">
        <v>7.81</v>
      </c>
      <c r="H147">
        <v>28</v>
      </c>
    </row>
    <row r="148" spans="2:8" x14ac:dyDescent="0.2">
      <c r="B148">
        <v>7.81</v>
      </c>
      <c r="C148">
        <v>11.27</v>
      </c>
      <c r="D148">
        <v>6.07</v>
      </c>
      <c r="E148">
        <v>7.81</v>
      </c>
      <c r="H148">
        <v>29</v>
      </c>
    </row>
    <row r="149" spans="2:8" x14ac:dyDescent="0.2">
      <c r="B149">
        <v>7.81</v>
      </c>
      <c r="C149">
        <v>11.27</v>
      </c>
      <c r="D149">
        <v>6.07</v>
      </c>
      <c r="E149">
        <v>7.81</v>
      </c>
      <c r="H149">
        <v>30</v>
      </c>
    </row>
    <row r="180" spans="3:9" x14ac:dyDescent="0.2">
      <c r="C180" t="s">
        <v>29</v>
      </c>
      <c r="D180" t="s">
        <v>28</v>
      </c>
      <c r="E180" t="s">
        <v>26</v>
      </c>
      <c r="F180" t="s">
        <v>27</v>
      </c>
      <c r="I180" t="s">
        <v>29</v>
      </c>
    </row>
    <row r="181" spans="3:9" x14ac:dyDescent="0.2">
      <c r="C181">
        <v>6.58</v>
      </c>
      <c r="D181">
        <f t="shared" ref="D181:D198" si="14">-1*(E181-$E$5)+9</f>
        <v>-1.08</v>
      </c>
      <c r="E181">
        <v>10.08</v>
      </c>
      <c r="F181">
        <f t="shared" ref="F181:F197" si="15">C181-C182</f>
        <v>2.0000000000000462E-2</v>
      </c>
      <c r="G181">
        <f t="shared" ref="G181:G197" si="16">D181-D182</f>
        <v>0.16999999999999993</v>
      </c>
      <c r="I181">
        <v>6.58</v>
      </c>
    </row>
    <row r="182" spans="3:9" x14ac:dyDescent="0.2">
      <c r="C182">
        <v>6.56</v>
      </c>
      <c r="D182">
        <f t="shared" si="14"/>
        <v>-1.25</v>
      </c>
      <c r="E182">
        <v>10.25</v>
      </c>
      <c r="F182">
        <f t="shared" si="15"/>
        <v>2.9999999999999361E-2</v>
      </c>
      <c r="G182">
        <f t="shared" si="16"/>
        <v>0.16000000000000014</v>
      </c>
      <c r="I182">
        <v>6.56</v>
      </c>
    </row>
    <row r="183" spans="3:9" x14ac:dyDescent="0.2">
      <c r="C183">
        <v>6.53</v>
      </c>
      <c r="D183">
        <f t="shared" si="14"/>
        <v>-1.4100000000000001</v>
      </c>
      <c r="E183">
        <v>10.41</v>
      </c>
      <c r="F183">
        <f t="shared" si="15"/>
        <v>4.0000000000000036E-2</v>
      </c>
      <c r="G183">
        <f t="shared" si="16"/>
        <v>0.16000000000000014</v>
      </c>
      <c r="I183">
        <v>6.53</v>
      </c>
    </row>
    <row r="184" spans="3:9" x14ac:dyDescent="0.2">
      <c r="C184">
        <v>6.49</v>
      </c>
      <c r="D184">
        <f t="shared" si="14"/>
        <v>-1.5700000000000003</v>
      </c>
      <c r="E184">
        <v>10.57</v>
      </c>
      <c r="F184">
        <f t="shared" si="15"/>
        <v>6.0000000000000497E-2</v>
      </c>
      <c r="G184">
        <f t="shared" si="16"/>
        <v>0.16000000000000014</v>
      </c>
      <c r="I184">
        <v>6.49</v>
      </c>
    </row>
    <row r="185" spans="3:9" x14ac:dyDescent="0.2">
      <c r="C185">
        <v>6.43</v>
      </c>
      <c r="D185">
        <f t="shared" si="14"/>
        <v>-1.7300000000000004</v>
      </c>
      <c r="E185">
        <v>10.73</v>
      </c>
      <c r="F185">
        <f t="shared" si="15"/>
        <v>5.9999999999999609E-2</v>
      </c>
      <c r="G185">
        <f t="shared" si="16"/>
        <v>0.15000000000000036</v>
      </c>
      <c r="I185">
        <v>6.43</v>
      </c>
    </row>
    <row r="186" spans="3:9" x14ac:dyDescent="0.2">
      <c r="C186">
        <v>6.37</v>
      </c>
      <c r="D186">
        <f t="shared" si="14"/>
        <v>-1.8800000000000008</v>
      </c>
      <c r="E186">
        <v>10.88</v>
      </c>
      <c r="F186">
        <f t="shared" si="15"/>
        <v>8.0000000000000071E-2</v>
      </c>
      <c r="G186">
        <f t="shared" si="16"/>
        <v>0.13999999999999879</v>
      </c>
      <c r="I186">
        <v>6.37</v>
      </c>
    </row>
    <row r="187" spans="3:9" x14ac:dyDescent="0.2">
      <c r="C187">
        <v>6.29</v>
      </c>
      <c r="D187">
        <f t="shared" si="14"/>
        <v>-2.0199999999999996</v>
      </c>
      <c r="E187">
        <v>11.02</v>
      </c>
      <c r="F187">
        <f t="shared" si="15"/>
        <v>0.11000000000000032</v>
      </c>
      <c r="G187">
        <f t="shared" si="16"/>
        <v>0.13000000000000078</v>
      </c>
      <c r="I187">
        <v>6.29</v>
      </c>
    </row>
    <row r="188" spans="3:9" x14ac:dyDescent="0.2">
      <c r="C188">
        <v>6.18</v>
      </c>
      <c r="D188">
        <f t="shared" si="14"/>
        <v>-2.1500000000000004</v>
      </c>
      <c r="E188">
        <v>11.15</v>
      </c>
      <c r="F188">
        <f t="shared" si="15"/>
        <v>0.10999999999999943</v>
      </c>
      <c r="G188">
        <f t="shared" si="16"/>
        <v>0.11999999999999922</v>
      </c>
      <c r="I188">
        <v>6.18</v>
      </c>
    </row>
    <row r="189" spans="3:9" x14ac:dyDescent="0.2">
      <c r="C189">
        <v>6.07</v>
      </c>
      <c r="D189">
        <f t="shared" si="14"/>
        <v>-2.2699999999999996</v>
      </c>
      <c r="E189">
        <v>11.27</v>
      </c>
      <c r="F189">
        <f t="shared" si="15"/>
        <v>-1</v>
      </c>
      <c r="G189">
        <f t="shared" si="16"/>
        <v>1</v>
      </c>
      <c r="I189">
        <v>6.07</v>
      </c>
    </row>
    <row r="190" spans="3:9" x14ac:dyDescent="0.2">
      <c r="C190">
        <v>7.07</v>
      </c>
      <c r="D190">
        <f t="shared" si="14"/>
        <v>-3.2699999999999996</v>
      </c>
      <c r="E190">
        <v>12.27</v>
      </c>
      <c r="F190">
        <f t="shared" si="15"/>
        <v>-1</v>
      </c>
      <c r="G190">
        <f t="shared" si="16"/>
        <v>1</v>
      </c>
      <c r="I190">
        <v>6.07</v>
      </c>
    </row>
    <row r="191" spans="3:9" x14ac:dyDescent="0.2">
      <c r="C191">
        <v>8.07</v>
      </c>
      <c r="D191">
        <f t="shared" si="14"/>
        <v>-4.2699999999999996</v>
      </c>
      <c r="E191">
        <v>13.27</v>
      </c>
      <c r="F191">
        <f t="shared" si="15"/>
        <v>-1</v>
      </c>
      <c r="G191">
        <f t="shared" si="16"/>
        <v>1</v>
      </c>
      <c r="I191">
        <v>6.07</v>
      </c>
    </row>
    <row r="192" spans="3:9" x14ac:dyDescent="0.2">
      <c r="C192">
        <v>9.07</v>
      </c>
      <c r="D192">
        <f t="shared" si="14"/>
        <v>-5.27</v>
      </c>
      <c r="E192">
        <v>14.27</v>
      </c>
      <c r="F192">
        <f t="shared" si="15"/>
        <v>-1</v>
      </c>
      <c r="G192">
        <f t="shared" si="16"/>
        <v>1</v>
      </c>
      <c r="I192">
        <v>6.07</v>
      </c>
    </row>
    <row r="193" spans="3:9" x14ac:dyDescent="0.2">
      <c r="C193">
        <v>10.07</v>
      </c>
      <c r="D193">
        <f t="shared" si="14"/>
        <v>-6.27</v>
      </c>
      <c r="E193">
        <v>15.27</v>
      </c>
      <c r="F193">
        <f t="shared" si="15"/>
        <v>-1</v>
      </c>
      <c r="G193">
        <f t="shared" si="16"/>
        <v>1</v>
      </c>
      <c r="I193">
        <v>6.07</v>
      </c>
    </row>
    <row r="194" spans="3:9" x14ac:dyDescent="0.2">
      <c r="C194">
        <v>11.07</v>
      </c>
      <c r="D194">
        <f t="shared" si="14"/>
        <v>-7.27</v>
      </c>
      <c r="E194">
        <v>16.27</v>
      </c>
      <c r="F194">
        <f t="shared" si="15"/>
        <v>-1</v>
      </c>
      <c r="G194">
        <f t="shared" si="16"/>
        <v>1</v>
      </c>
      <c r="I194">
        <v>6.07</v>
      </c>
    </row>
    <row r="195" spans="3:9" x14ac:dyDescent="0.2">
      <c r="C195">
        <v>12.07</v>
      </c>
      <c r="D195">
        <f t="shared" si="14"/>
        <v>-8.27</v>
      </c>
      <c r="E195">
        <v>17.27</v>
      </c>
      <c r="F195">
        <f t="shared" si="15"/>
        <v>-1</v>
      </c>
      <c r="G195">
        <f t="shared" si="16"/>
        <v>1</v>
      </c>
      <c r="I195">
        <v>6.07</v>
      </c>
    </row>
    <row r="196" spans="3:9" x14ac:dyDescent="0.2">
      <c r="C196">
        <v>13.07</v>
      </c>
      <c r="D196">
        <f t="shared" si="14"/>
        <v>-9.27</v>
      </c>
      <c r="E196">
        <v>18.27</v>
      </c>
      <c r="F196">
        <f t="shared" si="15"/>
        <v>-1</v>
      </c>
      <c r="G196">
        <f t="shared" si="16"/>
        <v>1</v>
      </c>
      <c r="I196">
        <v>6.07</v>
      </c>
    </row>
    <row r="197" spans="3:9" x14ac:dyDescent="0.2">
      <c r="C197">
        <v>14.07</v>
      </c>
      <c r="D197">
        <f t="shared" si="14"/>
        <v>-10.27</v>
      </c>
      <c r="E197">
        <v>19.27</v>
      </c>
      <c r="F197">
        <f t="shared" si="15"/>
        <v>-1</v>
      </c>
      <c r="G197">
        <f t="shared" si="16"/>
        <v>1</v>
      </c>
      <c r="I197">
        <v>6.07</v>
      </c>
    </row>
    <row r="198" spans="3:9" x14ac:dyDescent="0.2">
      <c r="C198">
        <v>15.07</v>
      </c>
      <c r="D198">
        <f t="shared" si="14"/>
        <v>-11.27</v>
      </c>
      <c r="E198">
        <v>20.27</v>
      </c>
      <c r="F198">
        <f>C198-C211</f>
        <v>15.07</v>
      </c>
      <c r="G198">
        <f>D198-D211</f>
        <v>-11.27</v>
      </c>
      <c r="I198">
        <v>6.07</v>
      </c>
    </row>
    <row r="199" spans="3:9" x14ac:dyDescent="0.2">
      <c r="C199">
        <v>16.07</v>
      </c>
      <c r="D199">
        <f t="shared" ref="D199:D204" si="17">-1*(E199-$E$5)+9</f>
        <v>-12.27</v>
      </c>
      <c r="E199">
        <v>21.27</v>
      </c>
      <c r="F199">
        <f>C199-C200</f>
        <v>-1</v>
      </c>
      <c r="G199">
        <f>D199-D200</f>
        <v>1</v>
      </c>
      <c r="I199">
        <v>6.07</v>
      </c>
    </row>
    <row r="200" spans="3:9" x14ac:dyDescent="0.2">
      <c r="C200">
        <v>17.07</v>
      </c>
      <c r="D200">
        <f t="shared" si="17"/>
        <v>-13.27</v>
      </c>
      <c r="E200">
        <v>22.27</v>
      </c>
      <c r="F200">
        <f>C200-C213</f>
        <v>17.07</v>
      </c>
      <c r="G200">
        <f>D200-D213</f>
        <v>-13.27</v>
      </c>
      <c r="I200">
        <v>6.07</v>
      </c>
    </row>
    <row r="201" spans="3:9" x14ac:dyDescent="0.2">
      <c r="C201">
        <v>18.07</v>
      </c>
      <c r="D201">
        <f t="shared" si="17"/>
        <v>-14.27</v>
      </c>
      <c r="E201">
        <v>23.27</v>
      </c>
      <c r="F201">
        <f>C201-C202</f>
        <v>-1</v>
      </c>
      <c r="G201">
        <f>D201-D202</f>
        <v>1</v>
      </c>
      <c r="I201">
        <v>6.07</v>
      </c>
    </row>
    <row r="202" spans="3:9" x14ac:dyDescent="0.2">
      <c r="C202">
        <v>19.07</v>
      </c>
      <c r="D202">
        <f t="shared" si="17"/>
        <v>-15.27</v>
      </c>
      <c r="E202">
        <v>24.27</v>
      </c>
      <c r="F202">
        <f>C202-C215</f>
        <v>19.07</v>
      </c>
      <c r="G202">
        <f>D202-D215</f>
        <v>-15.27</v>
      </c>
      <c r="I202">
        <v>6.07</v>
      </c>
    </row>
    <row r="203" spans="3:9" x14ac:dyDescent="0.2">
      <c r="C203">
        <v>20.07</v>
      </c>
      <c r="D203">
        <f t="shared" si="17"/>
        <v>-16.27</v>
      </c>
      <c r="E203">
        <v>25.27</v>
      </c>
      <c r="F203">
        <f>C203-C204</f>
        <v>-1</v>
      </c>
      <c r="G203">
        <f>D203-D204</f>
        <v>1</v>
      </c>
      <c r="I203">
        <v>6.07</v>
      </c>
    </row>
    <row r="204" spans="3:9" x14ac:dyDescent="0.2">
      <c r="C204">
        <v>21.07</v>
      </c>
      <c r="D204">
        <f t="shared" si="17"/>
        <v>-17.27</v>
      </c>
      <c r="E204">
        <v>26.27</v>
      </c>
      <c r="F204">
        <f>C204-C217</f>
        <v>21.07</v>
      </c>
      <c r="G204">
        <f>D204-D217</f>
        <v>-17.27</v>
      </c>
      <c r="I204">
        <v>6.07</v>
      </c>
    </row>
    <row r="205" spans="3:9" x14ac:dyDescent="0.2">
      <c r="C205">
        <v>22.07</v>
      </c>
      <c r="D205">
        <f t="shared" ref="D205:D210" si="18">-1*(E205-$E$5)+9</f>
        <v>-18.27</v>
      </c>
      <c r="E205">
        <v>27.27</v>
      </c>
      <c r="F205">
        <f>C205-C206</f>
        <v>-1</v>
      </c>
      <c r="G205">
        <f>D205-D206</f>
        <v>1</v>
      </c>
      <c r="I205">
        <v>6.07</v>
      </c>
    </row>
    <row r="206" spans="3:9" x14ac:dyDescent="0.2">
      <c r="C206">
        <v>23.07</v>
      </c>
      <c r="D206">
        <f t="shared" si="18"/>
        <v>-19.27</v>
      </c>
      <c r="E206">
        <v>28.27</v>
      </c>
      <c r="F206">
        <f>C206-C219</f>
        <v>23.07</v>
      </c>
      <c r="G206">
        <f>D206-D219</f>
        <v>-19.27</v>
      </c>
      <c r="I206">
        <v>6.07</v>
      </c>
    </row>
    <row r="207" spans="3:9" x14ac:dyDescent="0.2">
      <c r="C207">
        <v>24.07</v>
      </c>
      <c r="D207">
        <f t="shared" si="18"/>
        <v>-20.27</v>
      </c>
      <c r="E207">
        <v>29.27</v>
      </c>
      <c r="F207">
        <f>C207-C208</f>
        <v>-1</v>
      </c>
      <c r="G207">
        <f>D207-D208</f>
        <v>1</v>
      </c>
      <c r="I207">
        <v>6.07</v>
      </c>
    </row>
    <row r="208" spans="3:9" x14ac:dyDescent="0.2">
      <c r="C208">
        <v>25.07</v>
      </c>
      <c r="D208">
        <f t="shared" si="18"/>
        <v>-21.27</v>
      </c>
      <c r="E208">
        <v>30.27</v>
      </c>
      <c r="F208">
        <f>C208-C221</f>
        <v>25.07</v>
      </c>
      <c r="G208">
        <f>D208-D221</f>
        <v>-21.27</v>
      </c>
      <c r="I208">
        <v>6.07</v>
      </c>
    </row>
    <row r="209" spans="3:9" x14ac:dyDescent="0.2">
      <c r="C209">
        <v>26.07</v>
      </c>
      <c r="D209">
        <f t="shared" si="18"/>
        <v>-22.27</v>
      </c>
      <c r="E209">
        <v>31.27</v>
      </c>
      <c r="F209">
        <f>C209-C210</f>
        <v>-1</v>
      </c>
      <c r="G209">
        <f>D209-D210</f>
        <v>1.0000000000000036</v>
      </c>
      <c r="I209">
        <v>6.07</v>
      </c>
    </row>
    <row r="210" spans="3:9" x14ac:dyDescent="0.2">
      <c r="C210">
        <v>27.07</v>
      </c>
      <c r="D210">
        <f t="shared" si="18"/>
        <v>-23.270000000000003</v>
      </c>
      <c r="E210">
        <v>32.270000000000003</v>
      </c>
      <c r="F210">
        <f>C210-C223</f>
        <v>27.07</v>
      </c>
      <c r="G210">
        <f>D210-D223</f>
        <v>-23.270000000000003</v>
      </c>
      <c r="I210">
        <v>6.07</v>
      </c>
    </row>
  </sheetData>
  <pageMargins left="0.75" right="0.75" top="1" bottom="1" header="0.5" footer="0.5"/>
  <pageSetup paperSize="8" orientation="portrait" horizontalDpi="4294967292" verticalDpi="429496729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8:L18"/>
  <sheetViews>
    <sheetView workbookViewId="0">
      <selection activeCell="M29" sqref="M29"/>
    </sheetView>
  </sheetViews>
  <sheetFormatPr baseColWidth="10" defaultRowHeight="16" x14ac:dyDescent="0.2"/>
  <cols>
    <col min="2" max="2" width="3.33203125" customWidth="1"/>
  </cols>
  <sheetData>
    <row r="8" spans="2:12" x14ac:dyDescent="0.2">
      <c r="C8">
        <v>1</v>
      </c>
      <c r="D8">
        <v>2</v>
      </c>
      <c r="E8">
        <v>3</v>
      </c>
      <c r="F8">
        <v>4</v>
      </c>
      <c r="G8">
        <v>5</v>
      </c>
      <c r="H8">
        <v>6</v>
      </c>
      <c r="I8">
        <v>7</v>
      </c>
      <c r="J8">
        <v>8</v>
      </c>
      <c r="K8">
        <v>9</v>
      </c>
      <c r="L8">
        <v>10</v>
      </c>
    </row>
    <row r="9" spans="2:12" x14ac:dyDescent="0.2">
      <c r="B9">
        <v>1</v>
      </c>
      <c r="C9">
        <v>0.7</v>
      </c>
      <c r="D9">
        <v>0.88</v>
      </c>
      <c r="E9">
        <v>1</v>
      </c>
      <c r="F9">
        <v>0.88</v>
      </c>
      <c r="G9">
        <v>0.75</v>
      </c>
      <c r="H9">
        <v>0.75</v>
      </c>
      <c r="I9">
        <v>0.88</v>
      </c>
      <c r="J9">
        <v>1</v>
      </c>
      <c r="K9">
        <v>0.88</v>
      </c>
      <c r="L9">
        <v>0.7</v>
      </c>
    </row>
    <row r="10" spans="2:12" x14ac:dyDescent="0.2">
      <c r="B10">
        <v>2</v>
      </c>
      <c r="C10">
        <v>0.85</v>
      </c>
      <c r="D10">
        <v>0.96</v>
      </c>
      <c r="E10">
        <v>0.98</v>
      </c>
      <c r="F10">
        <v>0.98</v>
      </c>
      <c r="G10">
        <v>0.91999999999999993</v>
      </c>
      <c r="H10">
        <v>0.91999999999999993</v>
      </c>
      <c r="I10">
        <v>0.98</v>
      </c>
      <c r="J10">
        <v>0.98</v>
      </c>
      <c r="K10">
        <v>0.96</v>
      </c>
      <c r="L10">
        <v>0.85</v>
      </c>
    </row>
    <row r="11" spans="2:12" x14ac:dyDescent="0.2">
      <c r="B11">
        <v>3</v>
      </c>
      <c r="C11">
        <v>0.92500000000000004</v>
      </c>
      <c r="D11">
        <v>0.94500000000000006</v>
      </c>
      <c r="E11">
        <v>0.96</v>
      </c>
      <c r="F11">
        <v>0.96500000000000008</v>
      </c>
      <c r="G11">
        <v>0.94</v>
      </c>
      <c r="H11">
        <v>0.94</v>
      </c>
      <c r="I11">
        <v>0.96500000000000008</v>
      </c>
      <c r="J11">
        <v>0.96</v>
      </c>
      <c r="K11">
        <v>0.94500000000000006</v>
      </c>
      <c r="L11">
        <v>0.92500000000000004</v>
      </c>
    </row>
    <row r="12" spans="2:12" x14ac:dyDescent="0.2">
      <c r="B12">
        <v>4</v>
      </c>
      <c r="C12">
        <v>0.90999999999999992</v>
      </c>
      <c r="D12">
        <v>0.92999999999999994</v>
      </c>
      <c r="E12">
        <v>0.94</v>
      </c>
      <c r="F12">
        <v>0.95</v>
      </c>
      <c r="G12">
        <v>0.92999999999999994</v>
      </c>
      <c r="H12">
        <v>0.92999999999999994</v>
      </c>
      <c r="I12">
        <v>0.95</v>
      </c>
      <c r="J12">
        <v>0.94</v>
      </c>
      <c r="K12">
        <v>0.92999999999999994</v>
      </c>
      <c r="L12">
        <v>0.90999999999999992</v>
      </c>
    </row>
    <row r="13" spans="2:12" x14ac:dyDescent="0.2">
      <c r="B13">
        <v>5</v>
      </c>
      <c r="C13">
        <v>0.88500000000000001</v>
      </c>
      <c r="D13">
        <v>0.91500000000000004</v>
      </c>
      <c r="E13">
        <v>0.91999999999999993</v>
      </c>
      <c r="F13">
        <v>0.93500000000000005</v>
      </c>
      <c r="G13">
        <v>0.92500000000000004</v>
      </c>
      <c r="H13">
        <v>0.92500000000000004</v>
      </c>
      <c r="I13">
        <v>0.93500000000000005</v>
      </c>
      <c r="J13">
        <v>0.91999999999999993</v>
      </c>
      <c r="K13">
        <v>0.91500000000000004</v>
      </c>
      <c r="L13">
        <v>0.88500000000000001</v>
      </c>
    </row>
    <row r="14" spans="2:12" x14ac:dyDescent="0.2">
      <c r="B14">
        <v>6</v>
      </c>
      <c r="C14">
        <v>0.85999999999999988</v>
      </c>
      <c r="D14">
        <v>0.89</v>
      </c>
      <c r="E14">
        <v>0.89999999999999991</v>
      </c>
      <c r="F14">
        <v>0.91</v>
      </c>
      <c r="G14">
        <v>0.9</v>
      </c>
      <c r="H14">
        <v>0.9</v>
      </c>
      <c r="I14">
        <v>0.91</v>
      </c>
      <c r="J14">
        <v>0.89999999999999991</v>
      </c>
      <c r="K14">
        <v>0.89</v>
      </c>
      <c r="L14">
        <v>0.85999999999999988</v>
      </c>
    </row>
    <row r="15" spans="2:12" x14ac:dyDescent="0.2">
      <c r="B15">
        <v>7</v>
      </c>
      <c r="C15">
        <v>0.83999999999999986</v>
      </c>
      <c r="D15">
        <v>0.87</v>
      </c>
      <c r="E15">
        <v>0.87999999999999989</v>
      </c>
      <c r="F15">
        <v>0.89</v>
      </c>
      <c r="G15">
        <v>0.88</v>
      </c>
      <c r="H15">
        <v>0.88</v>
      </c>
      <c r="I15">
        <v>0.89</v>
      </c>
      <c r="J15">
        <v>0.87999999999999989</v>
      </c>
      <c r="K15">
        <v>0.87</v>
      </c>
      <c r="L15">
        <v>0.83999999999999986</v>
      </c>
    </row>
    <row r="16" spans="2:12" x14ac:dyDescent="0.2">
      <c r="B16">
        <v>8</v>
      </c>
      <c r="C16">
        <v>0.82499999999999996</v>
      </c>
      <c r="D16">
        <v>0.85</v>
      </c>
      <c r="E16">
        <v>0.85999999999999988</v>
      </c>
      <c r="F16">
        <v>0.87</v>
      </c>
      <c r="G16">
        <v>0.86499999999999999</v>
      </c>
      <c r="H16">
        <v>0.86499999999999999</v>
      </c>
      <c r="I16">
        <v>0.87</v>
      </c>
      <c r="J16">
        <v>0.85999999999999988</v>
      </c>
      <c r="K16">
        <v>0.85</v>
      </c>
      <c r="L16">
        <v>0.82499999999999996</v>
      </c>
    </row>
    <row r="17" spans="2:12" x14ac:dyDescent="0.2">
      <c r="B17">
        <v>9</v>
      </c>
      <c r="C17">
        <v>0.81</v>
      </c>
      <c r="D17">
        <v>0.83499999999999996</v>
      </c>
      <c r="E17">
        <v>0.83999999999999986</v>
      </c>
      <c r="F17">
        <v>0.85499999999999998</v>
      </c>
      <c r="G17">
        <v>0.84499999999999997</v>
      </c>
      <c r="H17">
        <v>0.84499999999999997</v>
      </c>
      <c r="I17">
        <v>0.85499999999999998</v>
      </c>
      <c r="J17">
        <v>0.83999999999999986</v>
      </c>
      <c r="K17">
        <v>0.83499999999999996</v>
      </c>
      <c r="L17">
        <v>0.81</v>
      </c>
    </row>
    <row r="18" spans="2:12" x14ac:dyDescent="0.2">
      <c r="B18">
        <v>10</v>
      </c>
      <c r="C18">
        <v>0.8</v>
      </c>
      <c r="D18">
        <v>0.81499999999999995</v>
      </c>
      <c r="E18">
        <v>0.81999999999999984</v>
      </c>
      <c r="F18">
        <v>0.83499999999999996</v>
      </c>
      <c r="G18">
        <v>0.82000000000000006</v>
      </c>
      <c r="H18">
        <v>0.82000000000000006</v>
      </c>
      <c r="I18">
        <v>0.83499999999999996</v>
      </c>
      <c r="J18">
        <v>0.81999999999999984</v>
      </c>
      <c r="K18">
        <v>0.81499999999999995</v>
      </c>
      <c r="L18">
        <v>0.8</v>
      </c>
    </row>
  </sheetData>
  <customSheetViews>
    <customSheetView guid="{DD8F8E6C-479B-D54D-BE9B-033BF32F4E83}" state="hidden" topLeftCell="A6">
      <selection activeCell="M28" sqref="M28"/>
      <pageMargins left="0.7" right="0.7" top="0.75" bottom="0.75" header="0.3" footer="0.3"/>
    </customSheetView>
  </customSheetViews>
  <pageMargins left="0.75" right="0.75" top="1" bottom="1" header="0.5" footer="0.5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53"/>
  <sheetViews>
    <sheetView topLeftCell="B1" workbookViewId="0">
      <selection activeCell="M29" sqref="M29"/>
    </sheetView>
  </sheetViews>
  <sheetFormatPr baseColWidth="10" defaultRowHeight="16" x14ac:dyDescent="0.2"/>
  <cols>
    <col min="2" max="2" width="40.6640625" customWidth="1"/>
  </cols>
  <sheetData>
    <row r="1" spans="4:14" x14ac:dyDescent="0.2">
      <c r="I1" t="s">
        <v>114</v>
      </c>
      <c r="M1" t="s">
        <v>117</v>
      </c>
    </row>
    <row r="2" spans="4:14" x14ac:dyDescent="0.2">
      <c r="E2" t="s">
        <v>115</v>
      </c>
      <c r="F2" t="s">
        <v>112</v>
      </c>
      <c r="G2" t="s">
        <v>113</v>
      </c>
      <c r="H2" t="s">
        <v>114</v>
      </c>
      <c r="I2" t="s">
        <v>77</v>
      </c>
      <c r="J2" t="s">
        <v>80</v>
      </c>
      <c r="K2" t="s">
        <v>116</v>
      </c>
      <c r="M2" t="s">
        <v>77</v>
      </c>
      <c r="N2" t="s">
        <v>80</v>
      </c>
    </row>
    <row r="3" spans="4:14" x14ac:dyDescent="0.2">
      <c r="D3">
        <v>1</v>
      </c>
      <c r="E3">
        <f>RADIANS(F3)</f>
        <v>0</v>
      </c>
      <c r="F3">
        <v>0</v>
      </c>
      <c r="G3">
        <v>1</v>
      </c>
      <c r="H3">
        <v>10</v>
      </c>
      <c r="I3" s="12">
        <f>H3*COS(E3)+Display!$C$6</f>
        <v>12</v>
      </c>
      <c r="J3" s="12">
        <f>H3*SIN(E3)+Display!$D$6</f>
        <v>10</v>
      </c>
      <c r="K3" s="8">
        <f>Calc!LL233</f>
        <v>96.520673394913516</v>
      </c>
      <c r="M3">
        <f>K3*COS(E3)+Display!$C$6</f>
        <v>98.520673394913516</v>
      </c>
      <c r="N3">
        <f>K3*SIN(E3)+Display!$D$6</f>
        <v>10</v>
      </c>
    </row>
    <row r="4" spans="4:14" x14ac:dyDescent="0.2">
      <c r="D4">
        <v>2</v>
      </c>
      <c r="E4">
        <f t="shared" ref="E4:E20" si="0">RADIANS(F4)</f>
        <v>0.3490658503988659</v>
      </c>
      <c r="F4">
        <v>20</v>
      </c>
      <c r="G4">
        <v>1</v>
      </c>
      <c r="H4">
        <v>10</v>
      </c>
      <c r="I4" s="12">
        <f>H4*COS(E4)+Display!$C$6</f>
        <v>11.396926207859085</v>
      </c>
      <c r="J4" s="12">
        <f>H4*SIN(E4)+Display!$D$6</f>
        <v>13.420201433256686</v>
      </c>
      <c r="K4" s="8">
        <f>Calc!LM233</f>
        <v>96.552003117300984</v>
      </c>
      <c r="M4">
        <f>K4*COS(E4)+Display!$C$6</f>
        <v>92.729204851425763</v>
      </c>
      <c r="N4">
        <f>K4*SIN(E4)+Display!$D$6</f>
        <v>43.022729944559693</v>
      </c>
    </row>
    <row r="5" spans="4:14" x14ac:dyDescent="0.2">
      <c r="D5">
        <v>3</v>
      </c>
      <c r="E5">
        <f t="shared" si="0"/>
        <v>0.69813170079773179</v>
      </c>
      <c r="F5">
        <v>40</v>
      </c>
      <c r="G5">
        <v>1</v>
      </c>
      <c r="H5">
        <v>10</v>
      </c>
      <c r="I5" s="12">
        <f>H5*COS(E5)+Display!$C$6</f>
        <v>9.6604444311897808</v>
      </c>
      <c r="J5" s="12">
        <f>H5*SIN(E5)+Display!$D$6</f>
        <v>16.427876096865393</v>
      </c>
      <c r="K5" s="8">
        <f>Calc!LN233</f>
        <v>96.56605565925075</v>
      </c>
      <c r="M5">
        <f>K5*COS(E5)+Display!$C$6</f>
        <v>75.973890331686974</v>
      </c>
      <c r="N5">
        <f>K5*SIN(E5)+Display!$D$6</f>
        <v>72.071464094067096</v>
      </c>
    </row>
    <row r="6" spans="4:14" x14ac:dyDescent="0.2">
      <c r="D6">
        <v>4</v>
      </c>
      <c r="E6">
        <f t="shared" si="0"/>
        <v>1.0471975511965976</v>
      </c>
      <c r="F6">
        <v>60</v>
      </c>
      <c r="G6">
        <v>1</v>
      </c>
      <c r="H6">
        <v>10</v>
      </c>
      <c r="I6" s="12">
        <f>H6*COS(E6)+Display!$C$6</f>
        <v>7.0000000000000009</v>
      </c>
      <c r="J6" s="12">
        <f>H6*SIN(E6)+Display!$D$6</f>
        <v>18.660254037844386</v>
      </c>
      <c r="K6" s="8">
        <f>Calc!LO233</f>
        <v>96.565182597931084</v>
      </c>
      <c r="M6">
        <f>K6*COS(E6)+Display!$C$6</f>
        <v>50.282591298965556</v>
      </c>
      <c r="N6">
        <f>K6*SIN(E6)+Display!$D$6</f>
        <v>93.627901250891313</v>
      </c>
    </row>
    <row r="7" spans="4:14" x14ac:dyDescent="0.2">
      <c r="D7">
        <v>5</v>
      </c>
      <c r="E7">
        <f t="shared" si="0"/>
        <v>1.3962634015954636</v>
      </c>
      <c r="F7">
        <v>80</v>
      </c>
      <c r="G7">
        <v>1</v>
      </c>
      <c r="H7">
        <v>10</v>
      </c>
      <c r="I7" s="12">
        <f>H7*COS(E7)+Display!$C$6</f>
        <v>3.7364817766693044</v>
      </c>
      <c r="J7" s="12">
        <f>H7*SIN(E7)+Display!$D$6</f>
        <v>19.84807753012208</v>
      </c>
      <c r="K7" s="8">
        <f>Calc!LP233</f>
        <v>96.551372345996583</v>
      </c>
      <c r="M7">
        <f>K7*COS(E7)+Display!$C$6</f>
        <v>18.765969859123565</v>
      </c>
      <c r="N7">
        <f>K7*SIN(E7)+Display!$D$6</f>
        <v>105.08454005030593</v>
      </c>
    </row>
    <row r="8" spans="4:14" x14ac:dyDescent="0.2">
      <c r="D8">
        <v>6</v>
      </c>
      <c r="E8">
        <f t="shared" si="0"/>
        <v>1.7453292519943295</v>
      </c>
      <c r="F8">
        <v>100</v>
      </c>
      <c r="G8">
        <v>1</v>
      </c>
      <c r="H8">
        <v>10</v>
      </c>
      <c r="I8" s="12">
        <f>H8*COS(E8)+Display!$C$6</f>
        <v>0.26351822333069697</v>
      </c>
      <c r="J8" s="12">
        <f>H8*SIN(E8)+Display!$D$6</f>
        <v>19.84807753012208</v>
      </c>
      <c r="K8" s="8">
        <f>Calc!LQ233</f>
        <v>96.526316399091471</v>
      </c>
      <c r="M8">
        <f>K8*COS(E8)+Display!$C$6</f>
        <v>-14.761618939603764</v>
      </c>
      <c r="N8">
        <f>K8*SIN(E8)+Display!$D$6</f>
        <v>105.05986475953472</v>
      </c>
    </row>
    <row r="9" spans="4:14" x14ac:dyDescent="0.2">
      <c r="D9">
        <v>7</v>
      </c>
      <c r="E9">
        <f t="shared" si="0"/>
        <v>2.0943951023931953</v>
      </c>
      <c r="F9">
        <v>120</v>
      </c>
      <c r="G9">
        <v>1</v>
      </c>
      <c r="H9">
        <v>10</v>
      </c>
      <c r="I9" s="12">
        <f>H9*COS(E9)+Display!$C$6</f>
        <v>-2.9999999999999982</v>
      </c>
      <c r="J9" s="12">
        <f>H9*SIN(E9)+Display!$D$6</f>
        <v>18.660254037844389</v>
      </c>
      <c r="K9" s="8">
        <f>Calc!LR233</f>
        <v>96.491461493281918</v>
      </c>
      <c r="M9">
        <f>K9*COS(E9)+Display!$C$6</f>
        <v>-46.245730746640938</v>
      </c>
      <c r="N9">
        <f>K9*SIN(E9)+Display!$D$6</f>
        <v>93.564056901470096</v>
      </c>
    </row>
    <row r="10" spans="4:14" x14ac:dyDescent="0.2">
      <c r="D10">
        <v>8</v>
      </c>
      <c r="E10">
        <f t="shared" si="0"/>
        <v>2.4434609527920612</v>
      </c>
      <c r="F10">
        <v>140</v>
      </c>
      <c r="G10">
        <v>1</v>
      </c>
      <c r="H10">
        <v>10</v>
      </c>
      <c r="I10" s="12">
        <f>H10*COS(E10)+Display!$C$6</f>
        <v>-5.660444431189779</v>
      </c>
      <c r="J10" s="12">
        <f>H10*SIN(E10)+Display!$D$6</f>
        <v>16.427876096865397</v>
      </c>
      <c r="K10" s="8">
        <f>Calc!LS233</f>
        <v>97.266974888970424</v>
      </c>
      <c r="M10">
        <f>K10*COS(E10)+Display!$C$6</f>
        <v>-72.510825612688961</v>
      </c>
      <c r="N10">
        <f>K10*SIN(E10)+Display!$D$6</f>
        <v>72.522006290321954</v>
      </c>
    </row>
    <row r="11" spans="4:14" x14ac:dyDescent="0.2">
      <c r="D11">
        <v>9</v>
      </c>
      <c r="E11">
        <f t="shared" si="0"/>
        <v>2.7925268031909272</v>
      </c>
      <c r="F11">
        <v>160</v>
      </c>
      <c r="G11">
        <v>1</v>
      </c>
      <c r="H11">
        <v>10</v>
      </c>
      <c r="I11" s="12">
        <f>H11*COS(E11)+Display!$C$6</f>
        <v>-7.3969262078590834</v>
      </c>
      <c r="J11" s="12">
        <f>H11*SIN(E11)+Display!$D$6</f>
        <v>13.42020143325669</v>
      </c>
      <c r="K11" s="8">
        <f>Calc!LT$233</f>
        <v>97.66937346247812</v>
      </c>
      <c r="M11">
        <f>K11*COS(E11)+Display!$C$6</f>
        <v>-89.779189519473704</v>
      </c>
      <c r="N11">
        <f>K11*SIN(E11)+Display!$D$6</f>
        <v>43.404893110165048</v>
      </c>
    </row>
    <row r="12" spans="4:14" x14ac:dyDescent="0.2">
      <c r="D12">
        <v>10</v>
      </c>
      <c r="E12">
        <f t="shared" si="0"/>
        <v>3.1415926535897931</v>
      </c>
      <c r="F12">
        <v>180</v>
      </c>
      <c r="G12">
        <v>1</v>
      </c>
      <c r="H12">
        <v>10</v>
      </c>
      <c r="I12" s="12">
        <f>H12*COS(E12)+Display!$C$6</f>
        <v>-8</v>
      </c>
      <c r="J12" s="12">
        <f>H12*SIN(E12)+Display!$D$6</f>
        <v>10.000000000000002</v>
      </c>
      <c r="K12" s="8">
        <f>Calc!LU$233</f>
        <v>97.801908158321055</v>
      </c>
      <c r="M12">
        <f>K12*COS(E12)+Display!$C$6</f>
        <v>-95.801908158321055</v>
      </c>
      <c r="N12">
        <f>K12*SIN(E12)+Display!$D$6</f>
        <v>10.000000000000012</v>
      </c>
    </row>
    <row r="13" spans="4:14" x14ac:dyDescent="0.2">
      <c r="D13">
        <v>11</v>
      </c>
      <c r="E13">
        <f t="shared" si="0"/>
        <v>3.4906585039886591</v>
      </c>
      <c r="F13">
        <v>200</v>
      </c>
      <c r="G13">
        <v>1</v>
      </c>
      <c r="H13">
        <v>10</v>
      </c>
      <c r="I13" s="12">
        <f>H13*COS(E13)+Display!$C$6</f>
        <v>-7.3969262078590852</v>
      </c>
      <c r="J13" s="12">
        <f>H13*SIN(E13)+Display!$D$6</f>
        <v>6.5797985667433139</v>
      </c>
      <c r="K13" s="8">
        <f>Calc!LV$233</f>
        <v>97.895811932624213</v>
      </c>
      <c r="M13">
        <f>K13*COS(E13)+Display!$C$6</f>
        <v>-89.991972078932051</v>
      </c>
      <c r="N13">
        <f>K13*SIN(E13)+Display!$D$6</f>
        <v>-23.482339628178835</v>
      </c>
    </row>
    <row r="14" spans="4:14" x14ac:dyDescent="0.2">
      <c r="D14">
        <v>12</v>
      </c>
      <c r="E14">
        <f t="shared" si="0"/>
        <v>3.839724354387525</v>
      </c>
      <c r="F14">
        <v>220</v>
      </c>
      <c r="G14">
        <v>1</v>
      </c>
      <c r="H14">
        <v>10</v>
      </c>
      <c r="I14" s="12">
        <f>H14*COS(E14)+Display!$C$6</f>
        <v>-5.6604444311897799</v>
      </c>
      <c r="J14" s="12">
        <f>H14*SIN(E14)+Display!$D$6</f>
        <v>3.5721239031346075</v>
      </c>
      <c r="K14" s="8">
        <f>Calc!LW$233</f>
        <v>97.955434452352335</v>
      </c>
      <c r="M14">
        <f>K14*COS(E14)+Display!$C$6</f>
        <v>-73.038216235529802</v>
      </c>
      <c r="N14">
        <f>K14*SIN(E14)+Display!$D$6</f>
        <v>-52.964539567434031</v>
      </c>
    </row>
    <row r="15" spans="4:14" x14ac:dyDescent="0.2">
      <c r="D15">
        <v>13</v>
      </c>
      <c r="E15">
        <f t="shared" si="0"/>
        <v>4.1887902047863905</v>
      </c>
      <c r="F15">
        <v>240</v>
      </c>
      <c r="G15">
        <v>1</v>
      </c>
      <c r="H15">
        <v>10</v>
      </c>
      <c r="I15" s="12">
        <f>H15*COS(E15)+Display!$C$6</f>
        <v>-3.0000000000000044</v>
      </c>
      <c r="J15" s="12">
        <f>H15*SIN(E15)+Display!$D$6</f>
        <v>1.3397459621556163</v>
      </c>
      <c r="K15" s="8">
        <f>Calc!LX$233</f>
        <v>97.984504934177437</v>
      </c>
      <c r="M15">
        <f>K15*COS(E15)+Display!$C$6</f>
        <v>-46.992252467088761</v>
      </c>
      <c r="N15">
        <f>K15*SIN(E15)+Display!$D$6</f>
        <v>-74.857070450239306</v>
      </c>
    </row>
    <row r="16" spans="4:14" x14ac:dyDescent="0.2">
      <c r="D16">
        <v>14</v>
      </c>
      <c r="E16">
        <f t="shared" si="0"/>
        <v>4.5378560551852569</v>
      </c>
      <c r="F16">
        <v>260</v>
      </c>
      <c r="G16">
        <v>1</v>
      </c>
      <c r="H16">
        <v>10</v>
      </c>
      <c r="I16" s="12">
        <f>H16*COS(E16)+Display!$C$6</f>
        <v>0.26351822333069674</v>
      </c>
      <c r="J16" s="12">
        <f>H16*SIN(E16)+Display!$D$6</f>
        <v>0.15192246987792046</v>
      </c>
      <c r="K16" s="8">
        <f>Calc!LY$233</f>
        <v>97.986245050965564</v>
      </c>
      <c r="M16">
        <f>K16*COS(E16)+Display!$C$6</f>
        <v>-15.015132889525439</v>
      </c>
      <c r="N16">
        <f>K16*SIN(E16)+Display!$D$6</f>
        <v>-86.49761381474498</v>
      </c>
    </row>
    <row r="17" spans="1:46" x14ac:dyDescent="0.2">
      <c r="D17">
        <v>15</v>
      </c>
      <c r="E17">
        <f t="shared" si="0"/>
        <v>4.8869219055841224</v>
      </c>
      <c r="F17">
        <v>280</v>
      </c>
      <c r="G17">
        <v>1</v>
      </c>
      <c r="H17">
        <v>10</v>
      </c>
      <c r="I17" s="12">
        <f>H17*COS(E17)+Display!$C$6</f>
        <v>3.7364817766692999</v>
      </c>
      <c r="J17" s="12">
        <f>H17*SIN(E17)+Display!$D$6</f>
        <v>0.15192246987791869</v>
      </c>
      <c r="K17" s="8">
        <f>Calc!LZ$233</f>
        <v>97.963456598622372</v>
      </c>
      <c r="M17">
        <f>K17*COS(E17)+Display!$C$6</f>
        <v>19.011175716304162</v>
      </c>
      <c r="N17">
        <f>K17*SIN(E17)+Display!$D$6</f>
        <v>-86.47517157019827</v>
      </c>
    </row>
    <row r="18" spans="1:46" x14ac:dyDescent="0.2">
      <c r="D18">
        <v>16</v>
      </c>
      <c r="E18">
        <f t="shared" si="0"/>
        <v>5.2359877559829888</v>
      </c>
      <c r="F18">
        <v>300</v>
      </c>
      <c r="G18">
        <v>1</v>
      </c>
      <c r="H18">
        <v>10</v>
      </c>
      <c r="I18" s="12">
        <f>H18*COS(E18)+Display!$C$6</f>
        <v>7.0000000000000009</v>
      </c>
      <c r="J18" s="12">
        <f>H18*SIN(E18)+Display!$D$6</f>
        <v>1.3397459621556145</v>
      </c>
      <c r="K18" s="8">
        <f>Calc!MA$233</f>
        <v>97.918590539208154</v>
      </c>
      <c r="M18">
        <f>K18*COS(E18)+Display!$C$6</f>
        <v>50.959295269604091</v>
      </c>
      <c r="N18">
        <f>K18*SIN(E18)+Display!$D$6</f>
        <v>-74.799986909720857</v>
      </c>
    </row>
    <row r="19" spans="1:46" x14ac:dyDescent="0.2">
      <c r="D19">
        <v>17</v>
      </c>
      <c r="E19">
        <f t="shared" si="0"/>
        <v>5.5850536063818543</v>
      </c>
      <c r="F19">
        <v>320</v>
      </c>
      <c r="G19">
        <v>1</v>
      </c>
      <c r="H19">
        <v>10</v>
      </c>
      <c r="I19" s="12">
        <f>H19*COS(E19)+Display!$C$6</f>
        <v>9.6604444311897772</v>
      </c>
      <c r="J19" s="12">
        <f>H19*SIN(E19)+Display!$D$6</f>
        <v>3.5721239031346039</v>
      </c>
      <c r="K19" s="8">
        <f>Calc!MB$233</f>
        <v>97.853802074899946</v>
      </c>
      <c r="M19">
        <f>K19*COS(E19)+Display!$C$6</f>
        <v>76.960361317541398</v>
      </c>
      <c r="N19">
        <f>K19*SIN(E19)+Display!$D$6</f>
        <v>-52.899211534464683</v>
      </c>
    </row>
    <row r="20" spans="1:46" x14ac:dyDescent="0.2">
      <c r="D20">
        <v>18</v>
      </c>
      <c r="E20">
        <f t="shared" si="0"/>
        <v>5.9341194567807207</v>
      </c>
      <c r="F20">
        <v>340</v>
      </c>
      <c r="G20">
        <v>1</v>
      </c>
      <c r="H20">
        <v>10</v>
      </c>
      <c r="I20" s="12">
        <f>H20*COS(E20)+Display!$C$6</f>
        <v>11.396926207859085</v>
      </c>
      <c r="J20" s="12">
        <f>H20*SIN(E20)+Display!$D$6</f>
        <v>6.5797985667433139</v>
      </c>
      <c r="K20" s="8">
        <f>Calc!MC$233</f>
        <v>97.770995087349235</v>
      </c>
      <c r="M20">
        <f>K20*COS(E20)+Display!$C$6</f>
        <v>93.874682610477379</v>
      </c>
      <c r="N20">
        <f>K20*SIN(E20)+Display!$D$6</f>
        <v>-23.439649752868426</v>
      </c>
    </row>
    <row r="21" spans="1:46" x14ac:dyDescent="0.2">
      <c r="D21">
        <v>1</v>
      </c>
      <c r="E21">
        <f>RADIANS(F21)</f>
        <v>6.2831853071795862</v>
      </c>
      <c r="F21">
        <v>360</v>
      </c>
      <c r="G21">
        <v>1</v>
      </c>
      <c r="H21">
        <v>10</v>
      </c>
      <c r="I21" s="12">
        <f>H21*COS(E21)+Display!$C$6</f>
        <v>12</v>
      </c>
      <c r="J21" s="12">
        <f>H21*SIN(E21)+Display!$D$6</f>
        <v>9.9999999999999982</v>
      </c>
      <c r="K21" s="8">
        <f>Calc!LL$233</f>
        <v>96.520673394913516</v>
      </c>
      <c r="M21">
        <f>K21*COS(E21)+Display!$C$6</f>
        <v>98.520673394913516</v>
      </c>
      <c r="N21">
        <f>K21*SIN(E21)+Display!$D$6</f>
        <v>9.9999999999999769</v>
      </c>
    </row>
    <row r="22" spans="1:46" x14ac:dyDescent="0.2">
      <c r="I22" s="12"/>
      <c r="J22" s="12"/>
    </row>
    <row r="23" spans="1:46" x14ac:dyDescent="0.2">
      <c r="I23" s="12"/>
      <c r="J23" s="12"/>
    </row>
    <row r="24" spans="1:46" x14ac:dyDescent="0.2">
      <c r="I24" s="12"/>
      <c r="J24" s="12"/>
    </row>
    <row r="25" spans="1:46" x14ac:dyDescent="0.2">
      <c r="I25" s="12"/>
      <c r="J25" s="12"/>
    </row>
    <row r="26" spans="1:46" x14ac:dyDescent="0.2">
      <c r="I26" s="12"/>
      <c r="J26" s="12"/>
    </row>
    <row r="27" spans="1:46" x14ac:dyDescent="0.2">
      <c r="I27" s="12"/>
      <c r="J27" s="12"/>
    </row>
    <row r="28" spans="1:46" x14ac:dyDescent="0.2">
      <c r="I28" s="12"/>
      <c r="J28" s="12"/>
    </row>
    <row r="29" spans="1:46" x14ac:dyDescent="0.2">
      <c r="I29" s="12"/>
      <c r="J29" s="12"/>
    </row>
    <row r="30" spans="1:46" x14ac:dyDescent="0.2">
      <c r="I30" s="12"/>
      <c r="J30" s="12"/>
    </row>
    <row r="31" spans="1:46" x14ac:dyDescent="0.2">
      <c r="A31" t="s">
        <v>127</v>
      </c>
      <c r="I31" s="12"/>
      <c r="J31" s="12"/>
    </row>
    <row r="32" spans="1:46" x14ac:dyDescent="0.2">
      <c r="A32">
        <f>MAX(D32:BY32)</f>
        <v>43</v>
      </c>
      <c r="C32">
        <v>0</v>
      </c>
      <c r="D32">
        <v>1</v>
      </c>
      <c r="E32">
        <v>2</v>
      </c>
      <c r="F32">
        <v>3</v>
      </c>
      <c r="G32">
        <v>4</v>
      </c>
      <c r="H32">
        <v>5</v>
      </c>
      <c r="I32">
        <v>6</v>
      </c>
      <c r="J32">
        <v>7</v>
      </c>
      <c r="K32">
        <v>8</v>
      </c>
      <c r="L32">
        <v>9</v>
      </c>
      <c r="M32">
        <v>10</v>
      </c>
      <c r="N32">
        <v>11</v>
      </c>
      <c r="O32">
        <v>12</v>
      </c>
      <c r="P32">
        <v>13</v>
      </c>
      <c r="Q32">
        <v>14</v>
      </c>
      <c r="R32">
        <v>15</v>
      </c>
      <c r="S32">
        <v>16</v>
      </c>
      <c r="T32">
        <v>17</v>
      </c>
      <c r="U32">
        <v>18</v>
      </c>
      <c r="V32">
        <v>19</v>
      </c>
      <c r="W32">
        <v>20</v>
      </c>
      <c r="X32">
        <v>21</v>
      </c>
      <c r="Y32">
        <v>22</v>
      </c>
      <c r="Z32">
        <v>23</v>
      </c>
      <c r="AA32">
        <v>24</v>
      </c>
      <c r="AB32">
        <v>25</v>
      </c>
      <c r="AC32">
        <v>26</v>
      </c>
      <c r="AD32">
        <v>27</v>
      </c>
      <c r="AE32">
        <v>28</v>
      </c>
      <c r="AF32">
        <v>29</v>
      </c>
      <c r="AG32">
        <v>30</v>
      </c>
      <c r="AH32">
        <v>31</v>
      </c>
      <c r="AI32">
        <v>32</v>
      </c>
      <c r="AJ32">
        <v>33</v>
      </c>
      <c r="AK32">
        <v>34</v>
      </c>
      <c r="AL32">
        <v>35</v>
      </c>
      <c r="AM32">
        <v>36</v>
      </c>
      <c r="AN32">
        <v>37</v>
      </c>
      <c r="AO32">
        <v>38</v>
      </c>
      <c r="AP32">
        <v>39</v>
      </c>
      <c r="AQ32">
        <v>40</v>
      </c>
      <c r="AR32">
        <v>41</v>
      </c>
      <c r="AS32">
        <v>42</v>
      </c>
      <c r="AT32">
        <v>43</v>
      </c>
    </row>
    <row r="33" spans="1:52" x14ac:dyDescent="0.2">
      <c r="A33" t="s">
        <v>130</v>
      </c>
      <c r="C33">
        <f t="shared" ref="C33:AT33" si="1">RADIANS(C34)</f>
        <v>0</v>
      </c>
      <c r="D33">
        <f t="shared" si="1"/>
        <v>0.14612058853906015</v>
      </c>
      <c r="E33">
        <f t="shared" si="1"/>
        <v>0.29224117707812031</v>
      </c>
      <c r="F33">
        <f t="shared" si="1"/>
        <v>0.43836176561718043</v>
      </c>
      <c r="G33">
        <f t="shared" si="1"/>
        <v>0.58448235415624061</v>
      </c>
      <c r="H33">
        <f t="shared" si="1"/>
        <v>0.73060294269530079</v>
      </c>
      <c r="I33">
        <f t="shared" si="1"/>
        <v>0.87672353123436086</v>
      </c>
      <c r="J33">
        <f t="shared" si="1"/>
        <v>1.022844119773421</v>
      </c>
      <c r="K33">
        <f t="shared" si="1"/>
        <v>1.1689647083124812</v>
      </c>
      <c r="L33">
        <f t="shared" si="1"/>
        <v>1.3150852968515414</v>
      </c>
      <c r="M33">
        <f t="shared" si="1"/>
        <v>1.4612058853906016</v>
      </c>
      <c r="N33">
        <f t="shared" si="1"/>
        <v>1.6073264739296615</v>
      </c>
      <c r="O33">
        <f t="shared" si="1"/>
        <v>1.7534470624687217</v>
      </c>
      <c r="P33">
        <f t="shared" si="1"/>
        <v>1.8995676510077819</v>
      </c>
      <c r="Q33">
        <f t="shared" si="1"/>
        <v>2.0456882395468421</v>
      </c>
      <c r="R33">
        <f t="shared" si="1"/>
        <v>2.1918088280859021</v>
      </c>
      <c r="S33">
        <f t="shared" si="1"/>
        <v>2.3379294166249625</v>
      </c>
      <c r="T33">
        <f t="shared" si="1"/>
        <v>2.4840500051640229</v>
      </c>
      <c r="U33">
        <f t="shared" si="1"/>
        <v>2.6301705937030828</v>
      </c>
      <c r="V33">
        <f t="shared" si="1"/>
        <v>2.7762911822421432</v>
      </c>
      <c r="W33">
        <f t="shared" si="1"/>
        <v>2.9224117707812032</v>
      </c>
      <c r="X33">
        <f t="shared" si="1"/>
        <v>3.0685323593202631</v>
      </c>
      <c r="Y33">
        <f t="shared" si="1"/>
        <v>3.2146529478593231</v>
      </c>
      <c r="Z33">
        <f t="shared" si="1"/>
        <v>3.3607735363983831</v>
      </c>
      <c r="AA33">
        <f t="shared" si="1"/>
        <v>3.5068941249374435</v>
      </c>
      <c r="AB33">
        <f t="shared" si="1"/>
        <v>3.6530147134765034</v>
      </c>
      <c r="AC33">
        <f t="shared" si="1"/>
        <v>3.7991353020155638</v>
      </c>
      <c r="AD33">
        <f t="shared" si="1"/>
        <v>3.9452558905546238</v>
      </c>
      <c r="AE33">
        <f t="shared" si="1"/>
        <v>4.0913764790936842</v>
      </c>
      <c r="AF33">
        <f t="shared" si="1"/>
        <v>4.2374970676327441</v>
      </c>
      <c r="AG33">
        <f t="shared" si="1"/>
        <v>4.3836176561718041</v>
      </c>
      <c r="AH33">
        <f t="shared" si="1"/>
        <v>4.5297382447108641</v>
      </c>
      <c r="AI33">
        <f t="shared" si="1"/>
        <v>4.6758588332499249</v>
      </c>
      <c r="AJ33">
        <f t="shared" si="1"/>
        <v>4.8219794217889849</v>
      </c>
      <c r="AK33">
        <f t="shared" si="1"/>
        <v>4.9681000103280457</v>
      </c>
      <c r="AL33">
        <f t="shared" si="1"/>
        <v>5.1142205988671048</v>
      </c>
      <c r="AM33">
        <f t="shared" si="1"/>
        <v>5.2603411874061656</v>
      </c>
      <c r="AN33">
        <f t="shared" si="1"/>
        <v>5.4064617759452256</v>
      </c>
      <c r="AO33">
        <f t="shared" si="1"/>
        <v>5.5525823644842864</v>
      </c>
      <c r="AP33">
        <f t="shared" si="1"/>
        <v>5.6987029530233455</v>
      </c>
      <c r="AQ33">
        <f t="shared" si="1"/>
        <v>5.8448235415624064</v>
      </c>
      <c r="AR33">
        <f t="shared" si="1"/>
        <v>5.9909441301014663</v>
      </c>
      <c r="AS33">
        <f t="shared" si="1"/>
        <v>6.1370647186405263</v>
      </c>
      <c r="AT33">
        <f t="shared" si="1"/>
        <v>6.2831853071795862</v>
      </c>
    </row>
    <row r="34" spans="1:52" x14ac:dyDescent="0.2">
      <c r="C34">
        <f>360*C32/$A$32</f>
        <v>0</v>
      </c>
      <c r="D34">
        <f>360*D32/$A$32</f>
        <v>8.3720930232558146</v>
      </c>
      <c r="E34">
        <f>360*E32/$A$32</f>
        <v>16.744186046511629</v>
      </c>
      <c r="F34">
        <f>360*F32/$A$32</f>
        <v>25.11627906976744</v>
      </c>
      <c r="G34">
        <f t="shared" ref="G34:M34" si="2">360*G32/$A$32</f>
        <v>33.488372093023258</v>
      </c>
      <c r="H34">
        <f t="shared" si="2"/>
        <v>41.860465116279073</v>
      </c>
      <c r="I34">
        <f t="shared" si="2"/>
        <v>50.232558139534881</v>
      </c>
      <c r="J34">
        <f t="shared" si="2"/>
        <v>58.604651162790695</v>
      </c>
      <c r="K34">
        <f t="shared" si="2"/>
        <v>66.976744186046517</v>
      </c>
      <c r="L34">
        <f t="shared" si="2"/>
        <v>75.348837209302332</v>
      </c>
      <c r="M34">
        <f t="shared" si="2"/>
        <v>83.720930232558146</v>
      </c>
      <c r="N34">
        <f t="shared" ref="N34:AC34" si="3">360*N32/$A$32</f>
        <v>92.093023255813947</v>
      </c>
      <c r="O34">
        <f t="shared" si="3"/>
        <v>100.46511627906976</v>
      </c>
      <c r="P34">
        <f t="shared" si="3"/>
        <v>108.83720930232558</v>
      </c>
      <c r="Q34">
        <f t="shared" si="3"/>
        <v>117.20930232558139</v>
      </c>
      <c r="R34">
        <f t="shared" si="3"/>
        <v>125.58139534883721</v>
      </c>
      <c r="S34">
        <f t="shared" si="3"/>
        <v>133.95348837209303</v>
      </c>
      <c r="T34">
        <f t="shared" si="3"/>
        <v>142.32558139534885</v>
      </c>
      <c r="U34">
        <f t="shared" si="3"/>
        <v>150.69767441860466</v>
      </c>
      <c r="V34">
        <f t="shared" si="3"/>
        <v>159.06976744186048</v>
      </c>
      <c r="W34">
        <f t="shared" si="3"/>
        <v>167.44186046511629</v>
      </c>
      <c r="X34">
        <f t="shared" si="3"/>
        <v>175.81395348837211</v>
      </c>
      <c r="Y34">
        <f t="shared" si="3"/>
        <v>184.18604651162789</v>
      </c>
      <c r="Z34">
        <f t="shared" si="3"/>
        <v>192.55813953488371</v>
      </c>
      <c r="AA34">
        <f t="shared" si="3"/>
        <v>200.93023255813952</v>
      </c>
      <c r="AB34">
        <f t="shared" si="3"/>
        <v>209.30232558139534</v>
      </c>
      <c r="AC34">
        <f t="shared" si="3"/>
        <v>217.67441860465115</v>
      </c>
      <c r="AD34">
        <f>360*AD32/$A$32</f>
        <v>226.04651162790697</v>
      </c>
      <c r="AE34">
        <f>360*AE32/$A$32</f>
        <v>234.41860465116278</v>
      </c>
      <c r="AF34">
        <f>360*AF32/$A$32</f>
        <v>242.7906976744186</v>
      </c>
      <c r="AG34">
        <f>360*AG32/$A$32</f>
        <v>251.16279069767441</v>
      </c>
      <c r="AH34">
        <f t="shared" ref="AH34:AT34" si="4">360*AH32/$A$32</f>
        <v>259.53488372093022</v>
      </c>
      <c r="AI34">
        <f t="shared" si="4"/>
        <v>267.90697674418607</v>
      </c>
      <c r="AJ34">
        <f t="shared" si="4"/>
        <v>276.27906976744185</v>
      </c>
      <c r="AK34">
        <f t="shared" si="4"/>
        <v>284.6511627906977</v>
      </c>
      <c r="AL34">
        <f t="shared" si="4"/>
        <v>293.02325581395348</v>
      </c>
      <c r="AM34">
        <f t="shared" si="4"/>
        <v>301.39534883720933</v>
      </c>
      <c r="AN34">
        <f t="shared" si="4"/>
        <v>309.76744186046511</v>
      </c>
      <c r="AO34">
        <f t="shared" si="4"/>
        <v>318.13953488372096</v>
      </c>
      <c r="AP34">
        <f t="shared" si="4"/>
        <v>326.51162790697674</v>
      </c>
      <c r="AQ34">
        <f t="shared" si="4"/>
        <v>334.88372093023258</v>
      </c>
      <c r="AR34">
        <f t="shared" si="4"/>
        <v>343.25581395348837</v>
      </c>
      <c r="AS34">
        <f t="shared" si="4"/>
        <v>351.62790697674421</v>
      </c>
      <c r="AT34">
        <f t="shared" si="4"/>
        <v>360</v>
      </c>
    </row>
    <row r="35" spans="1:52" x14ac:dyDescent="0.2">
      <c r="A35" t="s">
        <v>114</v>
      </c>
      <c r="B35">
        <v>10</v>
      </c>
      <c r="C35">
        <f>$B$35</f>
        <v>10</v>
      </c>
      <c r="D35">
        <f t="shared" ref="D35:AT35" si="5">$B$35</f>
        <v>10</v>
      </c>
      <c r="E35">
        <f t="shared" si="5"/>
        <v>10</v>
      </c>
      <c r="F35">
        <f t="shared" si="5"/>
        <v>10</v>
      </c>
      <c r="G35">
        <f t="shared" si="5"/>
        <v>10</v>
      </c>
      <c r="H35">
        <f t="shared" si="5"/>
        <v>10</v>
      </c>
      <c r="I35">
        <f t="shared" si="5"/>
        <v>10</v>
      </c>
      <c r="J35">
        <f t="shared" si="5"/>
        <v>10</v>
      </c>
      <c r="K35">
        <f t="shared" si="5"/>
        <v>10</v>
      </c>
      <c r="L35">
        <f t="shared" si="5"/>
        <v>10</v>
      </c>
      <c r="M35">
        <f t="shared" si="5"/>
        <v>10</v>
      </c>
      <c r="N35">
        <f t="shared" si="5"/>
        <v>10</v>
      </c>
      <c r="O35">
        <f t="shared" si="5"/>
        <v>10</v>
      </c>
      <c r="P35">
        <f t="shared" si="5"/>
        <v>10</v>
      </c>
      <c r="Q35">
        <f t="shared" si="5"/>
        <v>10</v>
      </c>
      <c r="R35">
        <f t="shared" si="5"/>
        <v>10</v>
      </c>
      <c r="S35">
        <f t="shared" si="5"/>
        <v>10</v>
      </c>
      <c r="T35">
        <f t="shared" si="5"/>
        <v>10</v>
      </c>
      <c r="U35">
        <f t="shared" si="5"/>
        <v>10</v>
      </c>
      <c r="V35">
        <f t="shared" si="5"/>
        <v>10</v>
      </c>
      <c r="W35">
        <f t="shared" si="5"/>
        <v>10</v>
      </c>
      <c r="X35">
        <f t="shared" si="5"/>
        <v>10</v>
      </c>
      <c r="Y35">
        <f t="shared" si="5"/>
        <v>10</v>
      </c>
      <c r="Z35">
        <f t="shared" si="5"/>
        <v>10</v>
      </c>
      <c r="AA35">
        <f t="shared" si="5"/>
        <v>10</v>
      </c>
      <c r="AB35">
        <f t="shared" si="5"/>
        <v>10</v>
      </c>
      <c r="AC35">
        <f t="shared" si="5"/>
        <v>10</v>
      </c>
      <c r="AD35">
        <f t="shared" si="5"/>
        <v>10</v>
      </c>
      <c r="AE35">
        <f t="shared" si="5"/>
        <v>10</v>
      </c>
      <c r="AF35">
        <f t="shared" si="5"/>
        <v>10</v>
      </c>
      <c r="AG35">
        <f t="shared" si="5"/>
        <v>10</v>
      </c>
      <c r="AH35">
        <f t="shared" si="5"/>
        <v>10</v>
      </c>
      <c r="AI35">
        <f t="shared" si="5"/>
        <v>10</v>
      </c>
      <c r="AJ35">
        <f t="shared" si="5"/>
        <v>10</v>
      </c>
      <c r="AK35">
        <f t="shared" si="5"/>
        <v>10</v>
      </c>
      <c r="AL35">
        <f t="shared" si="5"/>
        <v>10</v>
      </c>
      <c r="AM35">
        <f t="shared" si="5"/>
        <v>10</v>
      </c>
      <c r="AN35">
        <f t="shared" si="5"/>
        <v>10</v>
      </c>
      <c r="AO35">
        <f t="shared" si="5"/>
        <v>10</v>
      </c>
      <c r="AP35">
        <f t="shared" si="5"/>
        <v>10</v>
      </c>
      <c r="AQ35">
        <f t="shared" si="5"/>
        <v>10</v>
      </c>
      <c r="AR35">
        <f t="shared" si="5"/>
        <v>10</v>
      </c>
      <c r="AS35">
        <f t="shared" si="5"/>
        <v>10</v>
      </c>
      <c r="AT35">
        <f t="shared" si="5"/>
        <v>10</v>
      </c>
    </row>
    <row r="36" spans="1:52" x14ac:dyDescent="0.2">
      <c r="A36" t="s">
        <v>77</v>
      </c>
      <c r="C36">
        <f>C35*COS(C33)+Display!$C$6</f>
        <v>12</v>
      </c>
      <c r="D36">
        <f>D35*COS(D33)+Display!$C$6</f>
        <v>11.893433680751102</v>
      </c>
      <c r="E36">
        <f>E35*COS(E33)+Display!$C$6</f>
        <v>11.57600599908406</v>
      </c>
      <c r="F36">
        <f>F35*COS(F33)+Display!$C$6</f>
        <v>11.054482374931466</v>
      </c>
      <c r="G36">
        <f>G35*COS(G33)+Display!$C$6</f>
        <v>10.339978178898779</v>
      </c>
      <c r="H36">
        <f>H35*COS(H33)+Display!$C$6</f>
        <v>9.4477218274378192</v>
      </c>
      <c r="I36">
        <f>I35*COS(I33)+Display!$C$6</f>
        <v>8.3967302155889136</v>
      </c>
      <c r="J36">
        <f>J35*COS(J33)+Display!$C$6</f>
        <v>7.2094034048793025</v>
      </c>
      <c r="K36">
        <f>K35*COS(K33)+Display!$C$6</f>
        <v>5.9110472049015597</v>
      </c>
      <c r="L36">
        <f>L35*COS(L33)+Display!$C$6</f>
        <v>4.5293338239168062</v>
      </c>
      <c r="M36">
        <f>M35*COS(M33)+Display!$C$6</f>
        <v>3.0937120837787431</v>
      </c>
      <c r="N36">
        <f>N35*COS(N33)+Display!$C$6</f>
        <v>1.6347797694234127</v>
      </c>
      <c r="O36">
        <f>O35*COS(O33)+Display!$C$6</f>
        <v>0.18363149020563641</v>
      </c>
      <c r="P36">
        <f>P35*COS(P33)+Display!$C$6</f>
        <v>-1.2288040477144619</v>
      </c>
      <c r="Q36">
        <f>Q35*COS(Q33)+Display!$C$6</f>
        <v>-2.5724232330463845</v>
      </c>
      <c r="R36">
        <f>R35*COS(R33)+Display!$C$6</f>
        <v>-3.8185891555795264</v>
      </c>
      <c r="S36">
        <f>S35*COS(S33)+Display!$C$6</f>
        <v>-4.9407419522063396</v>
      </c>
      <c r="T36">
        <f>T35*COS(T33)+Display!$C$6</f>
        <v>-5.9149648842925426</v>
      </c>
      <c r="U36">
        <f>U35*COS(U33)+Display!$C$6</f>
        <v>-6.7204940814380763</v>
      </c>
      <c r="V36">
        <f>V35*COS(V33)+Display!$C$6</f>
        <v>-7.3401610873254821</v>
      </c>
      <c r="W36">
        <f>W35*COS(W33)+Display!$C$6</f>
        <v>-7.7607587755592711</v>
      </c>
      <c r="X36">
        <f>X35*COS(X33)+Display!$C$6</f>
        <v>-7.973322836635516</v>
      </c>
      <c r="Y36">
        <f>Y35*COS(Y33)+Display!$C$6</f>
        <v>-7.973322836635516</v>
      </c>
      <c r="Z36">
        <f>Z35*COS(Z33)+Display!$C$6</f>
        <v>-7.7607587755592728</v>
      </c>
      <c r="AA36">
        <f>AA35*COS(AA33)+Display!$C$6</f>
        <v>-7.3401610873254803</v>
      </c>
      <c r="AB36">
        <f>AB35*COS(AB33)+Display!$C$6</f>
        <v>-6.720494081438078</v>
      </c>
      <c r="AC36">
        <f>AC35*COS(AC33)+Display!$C$6</f>
        <v>-5.9149648842925409</v>
      </c>
      <c r="AD36">
        <f>AD35*COS(AD33)+Display!$C$6</f>
        <v>-4.9407419522063405</v>
      </c>
      <c r="AE36">
        <f>AE35*COS(AE33)+Display!$C$6</f>
        <v>-3.818589155579529</v>
      </c>
      <c r="AF36">
        <f>AF35*COS(AF33)+Display!$C$6</f>
        <v>-2.5724232330463872</v>
      </c>
      <c r="AG36">
        <f>AG35*COS(AG33)+Display!$C$6</f>
        <v>-1.2288040477144664</v>
      </c>
      <c r="AH36">
        <f>AH35*COS(AH33)+Display!$C$6</f>
        <v>0.18363149020562952</v>
      </c>
      <c r="AI36">
        <f>AI35*COS(AI33)+Display!$C$6</f>
        <v>1.6347797694234125</v>
      </c>
      <c r="AJ36">
        <f>AJ35*COS(AJ33)+Display!$C$6</f>
        <v>3.0937120837787431</v>
      </c>
      <c r="AK36">
        <f>AK35*COS(AK33)+Display!$C$6</f>
        <v>4.5293338239168133</v>
      </c>
      <c r="AL36">
        <f>AL35*COS(AL33)+Display!$C$6</f>
        <v>5.9110472049015552</v>
      </c>
      <c r="AM36">
        <f>AM35*COS(AM33)+Display!$C$6</f>
        <v>7.2094034048793052</v>
      </c>
      <c r="AN36">
        <f>AN35*COS(AN33)+Display!$C$6</f>
        <v>8.3967302155889136</v>
      </c>
      <c r="AO36">
        <f>AO35*COS(AO33)+Display!$C$6</f>
        <v>9.4477218274378227</v>
      </c>
      <c r="AP36">
        <f>AP35*COS(AP33)+Display!$C$6</f>
        <v>10.339978178898777</v>
      </c>
      <c r="AQ36">
        <f>AQ35*COS(AQ33)+Display!$C$6</f>
        <v>11.054482374931467</v>
      </c>
      <c r="AR36">
        <f>AR35*COS(AR33)+Display!$C$6</f>
        <v>11.57600599908406</v>
      </c>
      <c r="AS36">
        <f>AS35*COS(AS33)+Display!$C$6</f>
        <v>11.893433680751102</v>
      </c>
      <c r="AT36">
        <f>AT35*COS(AT33)+Display!$C$6</f>
        <v>12</v>
      </c>
    </row>
    <row r="37" spans="1:52" x14ac:dyDescent="0.2">
      <c r="A37" t="s">
        <v>80</v>
      </c>
      <c r="C37">
        <f>C35*SIN(C33)+Display!$D$6</f>
        <v>10</v>
      </c>
      <c r="D37">
        <f>D35*SIN(D33)+Display!$D$6</f>
        <v>11.456011677350048</v>
      </c>
      <c r="E37">
        <f>E35*SIN(E33)+Display!$D$6</f>
        <v>12.880990993652375</v>
      </c>
      <c r="F37">
        <f>F35*SIN(F33)+Display!$D$6</f>
        <v>14.244566988758152</v>
      </c>
      <c r="G37">
        <f>G35*SIN(G33)+Display!$D$6</f>
        <v>15.517677407704458</v>
      </c>
      <c r="H37">
        <f>H35*SIN(H33)+Display!$D$6</f>
        <v>16.673188112222395</v>
      </c>
      <c r="I37">
        <f>I35*SIN(I33)+Display!$D$6</f>
        <v>17.686471397785319</v>
      </c>
      <c r="J37">
        <f>J35*SIN(J33)+Display!$D$6</f>
        <v>18.535930890373464</v>
      </c>
      <c r="K37">
        <f>K35*SIN(K33)+Display!$D$6</f>
        <v>19.203461835691595</v>
      </c>
      <c r="L37">
        <f>L35*SIN(L33)+Display!$D$6</f>
        <v>19.674836970574255</v>
      </c>
      <c r="M37">
        <f>M35*SIN(M33)+Display!$D$6</f>
        <v>19.940009752399458</v>
      </c>
      <c r="N37">
        <f>N35*SIN(N33)+Display!$D$6</f>
        <v>19.993328483702392</v>
      </c>
      <c r="O37">
        <f>O35*SIN(O33)+Display!$D$6</f>
        <v>19.833656768294659</v>
      </c>
      <c r="P37">
        <f>P35*SIN(P33)+Display!$D$6</f>
        <v>19.464397731576092</v>
      </c>
      <c r="Q37">
        <f>Q35*SIN(Q33)+Display!$D$6</f>
        <v>18.89342148882519</v>
      </c>
      <c r="R37">
        <f>R35*SIN(R33)+Display!$D$6</f>
        <v>18.132897407355657</v>
      </c>
      <c r="S37">
        <f>S35*SIN(S33)+Display!$D$6</f>
        <v>17.199034737579957</v>
      </c>
      <c r="T37">
        <f>T35*SIN(T33)+Display!$D$6</f>
        <v>16.111737140978491</v>
      </c>
      <c r="U37">
        <f>U35*SIN(U33)+Display!$D$6</f>
        <v>14.894178478110854</v>
      </c>
      <c r="V37">
        <f>V35*SIN(V33)+Display!$D$6</f>
        <v>13.572308898011325</v>
      </c>
      <c r="W37">
        <f>W35*SIN(W33)+Display!$D$6</f>
        <v>12.174301755815568</v>
      </c>
      <c r="X37">
        <f>X35*SIN(X33)+Display!$D$6</f>
        <v>10.729953146609075</v>
      </c>
      <c r="Y37">
        <f>Y35*SIN(Y33)+Display!$D$6</f>
        <v>9.2700468533909266</v>
      </c>
      <c r="Z37">
        <f>Z35*SIN(Z33)+Display!$D$6</f>
        <v>7.8256982441844345</v>
      </c>
      <c r="AA37">
        <f>AA35*SIN(AA33)+Display!$D$6</f>
        <v>6.4276911019886729</v>
      </c>
      <c r="AB37">
        <f>AB35*SIN(AB33)+Display!$D$6</f>
        <v>5.1058215218891476</v>
      </c>
      <c r="AC37">
        <f>AC35*SIN(AC33)+Display!$D$6</f>
        <v>3.8882628590215074</v>
      </c>
      <c r="AD37">
        <f>AD35*SIN(AD33)+Display!$D$6</f>
        <v>2.8009652624200427</v>
      </c>
      <c r="AE37">
        <f>AE35*SIN(AE33)+Display!$D$6</f>
        <v>1.867102592644347</v>
      </c>
      <c r="AF37">
        <f>AF35*SIN(AF33)+Display!$D$6</f>
        <v>1.1065785111748117</v>
      </c>
      <c r="AG37">
        <f>AG35*SIN(AG33)+Display!$D$6</f>
        <v>0.5356022684239079</v>
      </c>
      <c r="AH37">
        <f>AH35*SIN(AH33)+Display!$D$6</f>
        <v>0.1663432317053406</v>
      </c>
      <c r="AI37">
        <f>AI35*SIN(AI33)+Display!$D$6</f>
        <v>6.6715162976063169E-3</v>
      </c>
      <c r="AJ37">
        <f>AJ35*SIN(AJ33)+Display!$D$6</f>
        <v>5.9990247600541835E-2</v>
      </c>
      <c r="AK37">
        <f>AK35*SIN(AK33)+Display!$D$6</f>
        <v>0.32516302942574882</v>
      </c>
      <c r="AL37">
        <f>AL35*SIN(AL33)+Display!$D$6</f>
        <v>0.7965381643084033</v>
      </c>
      <c r="AM37">
        <f>AM35*SIN(AM33)+Display!$D$6</f>
        <v>1.4640691096265375</v>
      </c>
      <c r="AN37">
        <f>AN35*SIN(AN33)+Display!$D$6</f>
        <v>2.3135286022146797</v>
      </c>
      <c r="AO37">
        <f>AO35*SIN(AO33)+Display!$D$6</f>
        <v>3.3268118877776107</v>
      </c>
      <c r="AP37">
        <f>AP35*SIN(AP33)+Display!$D$6</f>
        <v>4.4823225922955379</v>
      </c>
      <c r="AQ37">
        <f>AQ35*SIN(AQ33)+Display!$D$6</f>
        <v>5.7554330112418519</v>
      </c>
      <c r="AR37">
        <f>AR35*SIN(AR33)+Display!$D$6</f>
        <v>7.1190090063476257</v>
      </c>
      <c r="AS37">
        <f>AS35*SIN(AS33)+Display!$D$6</f>
        <v>8.5439883226499518</v>
      </c>
      <c r="AT37">
        <f>AT35*SIN(AT33)+Display!$D$6</f>
        <v>9.9999999999999982</v>
      </c>
    </row>
    <row r="38" spans="1:52" x14ac:dyDescent="0.2">
      <c r="A38" t="s">
        <v>121</v>
      </c>
      <c r="B38" t="s">
        <v>131</v>
      </c>
      <c r="C38" s="8">
        <f>INDEX(Calc!LL$216:'Calc'!LL$245,Display!$T$5,1)</f>
        <v>106.26513492842741</v>
      </c>
      <c r="D38" s="8">
        <f>INDEX(Calc!LM$216:'Calc'!LM$245,Display!$T$5,1)</f>
        <v>105.81648431256825</v>
      </c>
      <c r="E38" s="8">
        <f>INDEX(Calc!LN$216:'Calc'!LN$245,Display!$T$5,1)</f>
        <v>105.34842494440105</v>
      </c>
      <c r="F38" s="8">
        <f>INDEX(Calc!LO$216:'Calc'!LO$245,Display!$T$5,1)</f>
        <v>104.88361534403565</v>
      </c>
      <c r="G38" s="8">
        <f>INDEX(Calc!LP$216:'Calc'!LP$245,Display!$T$5,1)</f>
        <v>104.44422430479673</v>
      </c>
      <c r="H38" s="8">
        <f>INDEX(Calc!LQ$216:'Calc'!LQ$245,Display!$T$5,1)</f>
        <v>104.05048994172489</v>
      </c>
      <c r="I38" s="8">
        <f>INDEX(Calc!LR$216:'Calc'!LR$245,Display!$T$5,1)</f>
        <v>103.71876554055282</v>
      </c>
      <c r="J38" s="8">
        <f>INDEX(Calc!LS$216:'Calc'!LS$245,Display!$T$5,1)</f>
        <v>104.39906459975539</v>
      </c>
      <c r="K38" s="8">
        <f>INDEX(Calc!LT$216:'Calc'!LT$245,Display!$T$5,1)</f>
        <v>106.2123195933037</v>
      </c>
      <c r="L38" s="8">
        <f>INDEX(Calc!LU$216:'Calc'!LU$245,Display!$T$5,1)</f>
        <v>106.80141136762953</v>
      </c>
      <c r="M38" s="8">
        <f>INDEX(Calc!LV$216:'Calc'!LV$245,Display!$T$5,1)</f>
        <v>107.06168355616876</v>
      </c>
      <c r="N38" s="8">
        <f>INDEX(Calc!LW$216:'Calc'!LW$245,Display!$T$5,1)</f>
        <v>107.02188148031826</v>
      </c>
      <c r="O38" s="8">
        <f>INDEX(Calc!LX$216:'Calc'!LX$245,Display!$T$5,1)</f>
        <v>106.73898826234628</v>
      </c>
      <c r="P38" s="8">
        <f>INDEX(Calc!LY$216:'Calc'!LY$245,Display!$T$5,1)</f>
        <v>106.28596809642758</v>
      </c>
      <c r="Q38" s="8">
        <f>INDEX(Calc!LZ$216:'Calc'!LZ$245,Display!$T$5,1)</f>
        <v>105.74772688370544</v>
      </c>
      <c r="R38" s="8">
        <f>INDEX(Calc!MA$216:'Calc'!MA$245,Display!$T$5,1)</f>
        <v>105.21234870940185</v>
      </c>
      <c r="S38" s="8">
        <f>INDEX(Calc!MB$216:'Calc'!MB$245,Display!$T$5,1)</f>
        <v>104.75192511698567</v>
      </c>
      <c r="T38" s="8">
        <f>INDEX(Calc!MC$216:'Calc'!MC$245,Display!$T$5,1)</f>
        <v>104.39973224733882</v>
      </c>
      <c r="U38" s="8">
        <f>INDEX(Calc!MD$216:'Calc'!MD$245,Display!$T$5,1)</f>
        <v>104.14122107378594</v>
      </c>
      <c r="V38" s="8">
        <f>INDEX(Calc!ME$216:'Calc'!ME$245,Display!$T$5,1)</f>
        <v>103.92760044154741</v>
      </c>
      <c r="W38" s="8">
        <f>INDEX(Calc!MF$216:'Calc'!MF$245,Display!$T$5,1)</f>
        <v>103.70008612129874</v>
      </c>
      <c r="X38" s="8">
        <f>INDEX(Calc!MG$216:'Calc'!MG$245,Display!$T$5,1)</f>
        <v>103.40789762392876</v>
      </c>
      <c r="Y38" s="8">
        <f>INDEX(Calc!MH$216:'Calc'!MH$245,Display!$T$5,1)</f>
        <v>103.01473521719436</v>
      </c>
      <c r="Z38" s="8">
        <f>INDEX(Calc!MI$216:'Calc'!MI$245,Display!$T$5,1)</f>
        <v>102.37687751458084</v>
      </c>
      <c r="AA38" s="8">
        <f>INDEX(Calc!MJ$216:'Calc'!MJ$245,Display!$T$5,1)</f>
        <v>101.7674940633643</v>
      </c>
      <c r="AB38" s="8">
        <f>INDEX(Calc!MK$216:'Calc'!MK$245,Display!$T$5,1)</f>
        <v>0</v>
      </c>
      <c r="AC38" s="8">
        <f>INDEX(Calc!ML$216:'Calc'!ML$245,Display!$T$5,1)</f>
        <v>0</v>
      </c>
      <c r="AD38" s="8">
        <f>INDEX(Calc!MM$216:'Calc'!MM$245,Display!$T$5,1)</f>
        <v>0</v>
      </c>
      <c r="AE38" s="8">
        <f>INDEX(Calc!MN$216:'Calc'!MN$245,Display!$T$5,1)</f>
        <v>0</v>
      </c>
      <c r="AF38" s="8">
        <f>INDEX(Calc!MO$216:'Calc'!MO$245,Display!$T$5,1)</f>
        <v>0</v>
      </c>
      <c r="AG38" s="8">
        <f>INDEX(Calc!MP$216:'Calc'!MP$245,Display!$T$5,1)</f>
        <v>0</v>
      </c>
      <c r="AH38" s="8">
        <f>INDEX(Calc!MQ$216:'Calc'!MQ$245,Display!$T$5,1)</f>
        <v>0</v>
      </c>
      <c r="AI38" s="8">
        <f>INDEX(Calc!MR$216:'Calc'!MR$245,Display!$T$5,1)</f>
        <v>0</v>
      </c>
      <c r="AJ38" s="8">
        <f>INDEX(Calc!MS$216:'Calc'!MS$245,Display!$T$5,1)</f>
        <v>0</v>
      </c>
      <c r="AK38" s="8">
        <f>INDEX(Calc!MT$216:'Calc'!MT$245,Display!$T$5,1)</f>
        <v>0</v>
      </c>
      <c r="AL38" s="8">
        <f>INDEX(Calc!MU$216:'Calc'!MU$245,Display!$T$5,1)</f>
        <v>0</v>
      </c>
      <c r="AM38" s="8">
        <f>INDEX(Calc!MV$216:'Calc'!MV$245,Display!$T$5,1)</f>
        <v>0</v>
      </c>
      <c r="AN38" s="8">
        <f>INDEX(Calc!MW$216:'Calc'!MW$245,Display!$T$5,1)</f>
        <v>0</v>
      </c>
      <c r="AO38" s="8">
        <f>INDEX(Calc!MX$216:'Calc'!MX$245,Display!$T$5,1)</f>
        <v>0</v>
      </c>
      <c r="AP38" s="8">
        <f>INDEX(Calc!MY$216:'Calc'!MY$245,Display!$T$5,1)</f>
        <v>0</v>
      </c>
      <c r="AQ38" s="8">
        <f>INDEX(Calc!MZ$216:'Calc'!MZ$245,Display!$T$5,1)</f>
        <v>0</v>
      </c>
      <c r="AR38" s="8">
        <f>INDEX(Calc!NA$216:'Calc'!NA$245,Display!$T$5,1)</f>
        <v>0</v>
      </c>
      <c r="AS38" s="8">
        <f>INDEX(Calc!NB$216:'Calc'!NB$245,Display!$T$5,1)</f>
        <v>0</v>
      </c>
      <c r="AT38" s="8">
        <f>INDEX(Calc!NC$216:'Calc'!NC$245,Display!$T$5,1)</f>
        <v>0</v>
      </c>
      <c r="AU38" s="8"/>
    </row>
    <row r="39" spans="1:52" x14ac:dyDescent="0.2">
      <c r="A39" t="s">
        <v>119</v>
      </c>
      <c r="C39">
        <f>C38*COS(C33)+Display!$C$6</f>
        <v>108.26513492842741</v>
      </c>
      <c r="D39">
        <f>D38*COS(D33)+Display!$C$6</f>
        <v>106.68883698766334</v>
      </c>
      <c r="E39">
        <f>E38*COS(E33)+Display!$C$6</f>
        <v>102.88171492616412</v>
      </c>
      <c r="F39">
        <f>F38*COS(F33)+Display!$C$6</f>
        <v>96.966684655166219</v>
      </c>
      <c r="G39">
        <f>G38*COS(G33)+Display!$C$6</f>
        <v>89.106255161401421</v>
      </c>
      <c r="H39">
        <f>H38*COS(H33)+Display!$C$6</f>
        <v>79.493910509458374</v>
      </c>
      <c r="I39">
        <f>I38*COS(I33)+Display!$C$6</f>
        <v>68.346096145683632</v>
      </c>
      <c r="J39">
        <f>J38*COS(J33)+Display!$C$6</f>
        <v>56.385684259218003</v>
      </c>
      <c r="K39">
        <f>K38*COS(K33)+Display!$C$6</f>
        <v>43.540139567150163</v>
      </c>
      <c r="L39">
        <f>L38*COS(L33)+Display!$C$6</f>
        <v>29.013642221419829</v>
      </c>
      <c r="M39">
        <f>M38*COS(M33)+Display!$C$6</f>
        <v>13.709465701507773</v>
      </c>
      <c r="N39">
        <f>N38*COS(N33)+Display!$C$6</f>
        <v>-1.9086556230982028</v>
      </c>
      <c r="O39">
        <f>O38*COS(O33)+Display!$C$6</f>
        <v>-17.387733704703599</v>
      </c>
      <c r="P39">
        <f>P38*COS(P33)+Display!$C$6</f>
        <v>-32.317656400499551</v>
      </c>
      <c r="Q39">
        <f>Q38*COS(Q33)+Display!$C$6</f>
        <v>-46.352336324489855</v>
      </c>
      <c r="R39">
        <f>R38*COS(R33)+Display!$C$6</f>
        <v>-59.218743123357719</v>
      </c>
      <c r="S39">
        <f>S38*COS(S33)+Display!$C$6</f>
        <v>-70.705608123383939</v>
      </c>
      <c r="T39">
        <f>T38*COS(T33)+Display!$C$6</f>
        <v>-80.632021466723046</v>
      </c>
      <c r="U39">
        <f>U38*COS(U33)+Display!$C$6</f>
        <v>-88.816290200768464</v>
      </c>
      <c r="V39">
        <f>V38*COS(V33)+Display!$C$6</f>
        <v>-95.070052954325163</v>
      </c>
      <c r="W39">
        <f>W38*COS(W33)+Display!$C$6</f>
        <v>-99.219152563471894</v>
      </c>
      <c r="X39">
        <f>X38*COS(X33)+Display!$C$6</f>
        <v>-101.13203468611962</v>
      </c>
      <c r="Y39">
        <f>Y38*COS(Y33)+Display!$C$6</f>
        <v>-100.73992112516055</v>
      </c>
      <c r="Z39">
        <f>Z38*COS(Z33)+Display!$C$6</f>
        <v>-97.927600561480176</v>
      </c>
      <c r="AA39">
        <f>AA38*COS(AA33)+Display!$C$6</f>
        <v>-93.052478800526202</v>
      </c>
      <c r="AB39">
        <f>AB38*COS(AB33)+Display!$C$6</f>
        <v>2</v>
      </c>
      <c r="AC39">
        <f>AC38*COS(AC33)+Display!$C$6</f>
        <v>2</v>
      </c>
      <c r="AD39">
        <f>AD38*COS(AD33)+Display!$C$6</f>
        <v>2</v>
      </c>
      <c r="AE39">
        <f>AE38*COS(AE33)+Display!$C$6</f>
        <v>2</v>
      </c>
      <c r="AF39">
        <f>AF38*COS(AF33)+Display!$C$6</f>
        <v>2</v>
      </c>
      <c r="AG39">
        <f>AG38*COS(AG33)+Display!$C$6</f>
        <v>2</v>
      </c>
      <c r="AH39">
        <f>AH38*COS(AH33)+Display!$C$6</f>
        <v>2</v>
      </c>
      <c r="AI39">
        <f>AI38*COS(AI33)+Display!$C$6</f>
        <v>2</v>
      </c>
      <c r="AJ39">
        <f>AJ38*COS(AJ33)+Display!$C$6</f>
        <v>2</v>
      </c>
      <c r="AK39">
        <f>AK38*COS(AK33)+Display!$C$6</f>
        <v>2</v>
      </c>
      <c r="AL39">
        <f>AL38*COS(AL33)+Display!$C$6</f>
        <v>2</v>
      </c>
      <c r="AM39">
        <f>AM38*COS(AM33)+Display!$C$6</f>
        <v>2</v>
      </c>
      <c r="AN39">
        <f>AN38*COS(AN33)+Display!$C$6</f>
        <v>2</v>
      </c>
      <c r="AO39">
        <f>AO38*COS(AO33)+Display!$C$6</f>
        <v>2</v>
      </c>
      <c r="AP39">
        <f>AP38*COS(AP33)+Display!$C$6</f>
        <v>2</v>
      </c>
      <c r="AQ39">
        <f>AQ38*COS(AQ33)+Display!$C$6</f>
        <v>2</v>
      </c>
      <c r="AR39">
        <f>AR38*COS(AR33)+Display!$C$6</f>
        <v>2</v>
      </c>
      <c r="AS39">
        <f>AS38*COS(AS33)+Display!$C$6</f>
        <v>2</v>
      </c>
      <c r="AT39">
        <f>AT38*COS(AT33)+Display!$C$6</f>
        <v>2</v>
      </c>
    </row>
    <row r="40" spans="1:52" x14ac:dyDescent="0.2">
      <c r="A40" t="s">
        <v>120</v>
      </c>
      <c r="C40">
        <f>C38*SIN(C33)+Display!$D$6</f>
        <v>10</v>
      </c>
      <c r="D40">
        <f>D38*SIN(D33)+Display!$D$6</f>
        <v>25.40700368152276</v>
      </c>
      <c r="E40">
        <f>E38*SIN(E33)+Display!$D$6</f>
        <v>40.350786346028272</v>
      </c>
      <c r="F40">
        <f>F38*SIN(F33)+Display!$D$6</f>
        <v>54.518553135090151</v>
      </c>
      <c r="G40">
        <f>G38*SIN(G33)+Display!$D$6</f>
        <v>67.628953681179382</v>
      </c>
      <c r="H40">
        <f>H38*SIN(H33)+Display!$D$6</f>
        <v>79.434849255003442</v>
      </c>
      <c r="I40">
        <f>I38*SIN(I33)+Display!$D$6</f>
        <v>89.723132474106094</v>
      </c>
      <c r="J40">
        <f>J38*SIN(J33)+Display!$D$6</f>
        <v>99.114320044314681</v>
      </c>
      <c r="K40">
        <f>K38*SIN(K33)+Display!$D$6</f>
        <v>107.75210298572492</v>
      </c>
      <c r="L40">
        <f>L38*SIN(L33)+Display!$D$6</f>
        <v>113.32862432090515</v>
      </c>
      <c r="M40">
        <f>M38*SIN(M33)+Display!$D$6</f>
        <v>116.41941786566223</v>
      </c>
      <c r="N40">
        <f>N38*SIN(N33)+Display!$D$6</f>
        <v>116.95048165766862</v>
      </c>
      <c r="O40">
        <f>O38*SIN(O33)+Display!$D$6</f>
        <v>114.9634574366946</v>
      </c>
      <c r="P40">
        <f>P38*SIN(P33)+Display!$D$6</f>
        <v>110.59326753501983</v>
      </c>
      <c r="Q40">
        <f>Q38*SIN(Q33)+Display!$D$6</f>
        <v>104.04591066619632</v>
      </c>
      <c r="R40">
        <f>R38*SIN(R33)+Display!$D$6</f>
        <v>95.568123804049335</v>
      </c>
      <c r="S40">
        <f>S38*SIN(S33)+Display!$D$6</f>
        <v>85.411274774555437</v>
      </c>
      <c r="T40">
        <f>T38*SIN(T33)+Display!$D$6</f>
        <v>73.806372108427041</v>
      </c>
      <c r="U40">
        <f>U38*SIN(U33)+Display!$D$6</f>
        <v>60.968572286350771</v>
      </c>
      <c r="V40">
        <f>V38*SIN(V33)+Display!$D$6</f>
        <v>47.126149180630549</v>
      </c>
      <c r="W40">
        <f>W38*SIN(W33)+Display!$D$6</f>
        <v>32.547527933176546</v>
      </c>
      <c r="X40">
        <f>X38*SIN(X33)+Display!$D$6</f>
        <v>17.548292025481594</v>
      </c>
      <c r="Y40">
        <f>Y38*SIN(Y33)+Display!$D$6</f>
        <v>2.4804069881108486</v>
      </c>
      <c r="Z40">
        <f>Z38*SIN(Z33)+Display!$D$6</f>
        <v>-12.259822453486823</v>
      </c>
      <c r="AA40">
        <f>AA38*SIN(AA33)+Display!$D$6</f>
        <v>-26.354492457087112</v>
      </c>
      <c r="AB40">
        <f>AB38*SIN(AB33)+Display!$D$6</f>
        <v>10</v>
      </c>
      <c r="AC40">
        <f>AC38*SIN(AC33)+Display!$D$6</f>
        <v>10</v>
      </c>
      <c r="AD40">
        <f>AD38*SIN(AD33)+Display!$D$6</f>
        <v>10</v>
      </c>
      <c r="AE40">
        <f>AE38*SIN(AE33)+Display!$D$6</f>
        <v>10</v>
      </c>
      <c r="AF40">
        <f>AF38*SIN(AF33)+Display!$D$6</f>
        <v>10</v>
      </c>
      <c r="AG40">
        <f>AG38*SIN(AG33)+Display!$D$6</f>
        <v>10</v>
      </c>
      <c r="AH40">
        <f>AH38*SIN(AH33)+Display!$D$6</f>
        <v>10</v>
      </c>
      <c r="AI40">
        <f>AI38*SIN(AI33)+Display!$D$6</f>
        <v>10</v>
      </c>
      <c r="AJ40">
        <f>AJ38*SIN(AJ33)+Display!$D$6</f>
        <v>10</v>
      </c>
      <c r="AK40">
        <f>AK38*SIN(AK33)+Display!$D$6</f>
        <v>10</v>
      </c>
      <c r="AL40">
        <f>AL38*SIN(AL33)+Display!$D$6</f>
        <v>10</v>
      </c>
      <c r="AM40">
        <f>AM38*SIN(AM33)+Display!$D$6</f>
        <v>10</v>
      </c>
      <c r="AN40">
        <f>AN38*SIN(AN33)+Display!$D$6</f>
        <v>10</v>
      </c>
      <c r="AO40">
        <f>AO38*SIN(AO33)+Display!$D$6</f>
        <v>10</v>
      </c>
      <c r="AP40">
        <f>AP38*SIN(AP33)+Display!$D$6</f>
        <v>10</v>
      </c>
      <c r="AQ40">
        <f>AQ38*SIN(AQ33)+Display!$D$6</f>
        <v>10</v>
      </c>
      <c r="AR40">
        <f>AR38*SIN(AR33)+Display!$D$6</f>
        <v>10</v>
      </c>
      <c r="AS40">
        <f>AS38*SIN(AS33)+Display!$D$6</f>
        <v>10</v>
      </c>
      <c r="AT40">
        <f>AT38*SIN(AT33)+Display!$D$6</f>
        <v>10</v>
      </c>
    </row>
    <row r="44" spans="1:52" x14ac:dyDescent="0.2">
      <c r="A44" t="s">
        <v>128</v>
      </c>
    </row>
    <row r="45" spans="1:52" x14ac:dyDescent="0.2">
      <c r="A45">
        <f>MAX(D45:BY45)</f>
        <v>49</v>
      </c>
      <c r="C45">
        <v>0</v>
      </c>
      <c r="D45">
        <v>1</v>
      </c>
      <c r="E45">
        <v>2</v>
      </c>
      <c r="F45">
        <v>3</v>
      </c>
      <c r="G45">
        <v>4</v>
      </c>
      <c r="H45">
        <v>5</v>
      </c>
      <c r="I45">
        <v>6</v>
      </c>
      <c r="J45">
        <v>7</v>
      </c>
      <c r="K45">
        <v>8</v>
      </c>
      <c r="L45">
        <v>9</v>
      </c>
      <c r="M45">
        <v>10</v>
      </c>
      <c r="N45">
        <v>11</v>
      </c>
      <c r="O45">
        <v>12</v>
      </c>
      <c r="P45">
        <v>13</v>
      </c>
      <c r="Q45">
        <v>14</v>
      </c>
      <c r="R45">
        <v>15</v>
      </c>
      <c r="S45">
        <v>16</v>
      </c>
      <c r="T45">
        <v>17</v>
      </c>
      <c r="U45">
        <v>18</v>
      </c>
      <c r="V45">
        <v>19</v>
      </c>
      <c r="W45">
        <v>20</v>
      </c>
      <c r="X45">
        <v>21</v>
      </c>
      <c r="Y45">
        <v>22</v>
      </c>
      <c r="Z45">
        <v>23</v>
      </c>
      <c r="AA45">
        <v>24</v>
      </c>
      <c r="AB45">
        <v>25</v>
      </c>
      <c r="AC45">
        <v>26</v>
      </c>
      <c r="AD45">
        <v>27</v>
      </c>
      <c r="AE45">
        <v>28</v>
      </c>
      <c r="AF45">
        <v>29</v>
      </c>
      <c r="AG45">
        <v>30</v>
      </c>
      <c r="AH45">
        <v>31</v>
      </c>
      <c r="AI45">
        <v>32</v>
      </c>
      <c r="AJ45">
        <v>33</v>
      </c>
      <c r="AK45">
        <v>34</v>
      </c>
      <c r="AL45">
        <v>35</v>
      </c>
      <c r="AM45">
        <v>36</v>
      </c>
      <c r="AN45">
        <v>37</v>
      </c>
      <c r="AO45">
        <v>38</v>
      </c>
      <c r="AP45">
        <v>39</v>
      </c>
      <c r="AQ45">
        <v>40</v>
      </c>
      <c r="AR45">
        <v>41</v>
      </c>
      <c r="AS45">
        <v>42</v>
      </c>
      <c r="AT45">
        <v>43</v>
      </c>
      <c r="AU45">
        <v>44</v>
      </c>
      <c r="AV45">
        <v>45</v>
      </c>
      <c r="AW45">
        <v>46</v>
      </c>
      <c r="AX45">
        <v>47</v>
      </c>
      <c r="AY45">
        <v>48</v>
      </c>
      <c r="AZ45">
        <v>49</v>
      </c>
    </row>
    <row r="46" spans="1:52" x14ac:dyDescent="0.2">
      <c r="A46" t="s">
        <v>118</v>
      </c>
      <c r="C46">
        <f t="shared" ref="C46:AH46" si="6">RADIANS(C47)</f>
        <v>0</v>
      </c>
      <c r="D46">
        <f t="shared" si="6"/>
        <v>0.14612058853906015</v>
      </c>
      <c r="E46">
        <f t="shared" si="6"/>
        <v>0.29224117707812031</v>
      </c>
      <c r="F46">
        <f t="shared" si="6"/>
        <v>0.43836176561718043</v>
      </c>
      <c r="G46">
        <f t="shared" si="6"/>
        <v>0.58448235415624061</v>
      </c>
      <c r="H46">
        <f t="shared" si="6"/>
        <v>0.73060294269530079</v>
      </c>
      <c r="I46">
        <f t="shared" si="6"/>
        <v>0.87672353123436086</v>
      </c>
      <c r="J46">
        <f t="shared" si="6"/>
        <v>1.022844119773421</v>
      </c>
      <c r="K46">
        <f t="shared" si="6"/>
        <v>1.1689647083124812</v>
      </c>
      <c r="L46">
        <f t="shared" si="6"/>
        <v>1.3150852968515414</v>
      </c>
      <c r="M46">
        <f t="shared" si="6"/>
        <v>1.4612058853906016</v>
      </c>
      <c r="N46">
        <f t="shared" si="6"/>
        <v>1.6073264739296615</v>
      </c>
      <c r="O46">
        <f t="shared" si="6"/>
        <v>1.7534470624687217</v>
      </c>
      <c r="P46">
        <f t="shared" si="6"/>
        <v>1.8995676510077819</v>
      </c>
      <c r="Q46">
        <f t="shared" si="6"/>
        <v>2.0456882395468421</v>
      </c>
      <c r="R46">
        <f t="shared" si="6"/>
        <v>2.1918088280859021</v>
      </c>
      <c r="S46">
        <f t="shared" si="6"/>
        <v>2.3379294166249625</v>
      </c>
      <c r="T46">
        <f t="shared" si="6"/>
        <v>2.4840500051640229</v>
      </c>
      <c r="U46">
        <f t="shared" si="6"/>
        <v>2.6301705937030828</v>
      </c>
      <c r="V46">
        <f t="shared" si="6"/>
        <v>2.7762911822421432</v>
      </c>
      <c r="W46">
        <f t="shared" si="6"/>
        <v>2.9224117707812032</v>
      </c>
      <c r="X46">
        <f t="shared" si="6"/>
        <v>3.0685323593202631</v>
      </c>
      <c r="Y46">
        <f t="shared" si="6"/>
        <v>3.2146529478593231</v>
      </c>
      <c r="Z46">
        <f t="shared" si="6"/>
        <v>3.3607735363983831</v>
      </c>
      <c r="AA46">
        <f t="shared" si="6"/>
        <v>3.5068941249374435</v>
      </c>
      <c r="AB46">
        <f t="shared" si="6"/>
        <v>3.6530147134765034</v>
      </c>
      <c r="AC46">
        <f t="shared" si="6"/>
        <v>3.7991353020155638</v>
      </c>
      <c r="AD46">
        <f t="shared" si="6"/>
        <v>3.9452558905546238</v>
      </c>
      <c r="AE46">
        <f t="shared" si="6"/>
        <v>4.0913764790936842</v>
      </c>
      <c r="AF46">
        <f t="shared" si="6"/>
        <v>4.2374970676327441</v>
      </c>
      <c r="AG46">
        <f t="shared" si="6"/>
        <v>4.3836176561718041</v>
      </c>
      <c r="AH46">
        <f t="shared" si="6"/>
        <v>4.5297382447108641</v>
      </c>
      <c r="AI46">
        <f t="shared" ref="AI46:AZ46" si="7">RADIANS(AI47)</f>
        <v>4.6758588332499249</v>
      </c>
      <c r="AJ46">
        <f t="shared" si="7"/>
        <v>4.8219794217889849</v>
      </c>
      <c r="AK46">
        <f t="shared" si="7"/>
        <v>4.9681000103280457</v>
      </c>
      <c r="AL46">
        <f t="shared" si="7"/>
        <v>5.1142205988671048</v>
      </c>
      <c r="AM46">
        <f t="shared" si="7"/>
        <v>5.2603411874061656</v>
      </c>
      <c r="AN46">
        <f t="shared" si="7"/>
        <v>5.4064617759452256</v>
      </c>
      <c r="AO46">
        <f t="shared" si="7"/>
        <v>5.5525823644842864</v>
      </c>
      <c r="AP46">
        <f t="shared" si="7"/>
        <v>5.6987029530233455</v>
      </c>
      <c r="AQ46">
        <f t="shared" si="7"/>
        <v>5.8448235415624064</v>
      </c>
      <c r="AR46">
        <f t="shared" si="7"/>
        <v>5.9909441301014663</v>
      </c>
      <c r="AS46">
        <f t="shared" si="7"/>
        <v>6.1370647186405263</v>
      </c>
      <c r="AT46">
        <f t="shared" si="7"/>
        <v>6.2831853071795862</v>
      </c>
      <c r="AU46">
        <f t="shared" si="7"/>
        <v>6.4293058957186462</v>
      </c>
      <c r="AV46">
        <f t="shared" si="7"/>
        <v>6.575426484257707</v>
      </c>
      <c r="AW46">
        <f t="shared" si="7"/>
        <v>6.7215470727967661</v>
      </c>
      <c r="AX46">
        <f t="shared" si="7"/>
        <v>6.867667661335827</v>
      </c>
      <c r="AY46">
        <f t="shared" si="7"/>
        <v>7.0137882498748869</v>
      </c>
      <c r="AZ46">
        <f t="shared" si="7"/>
        <v>7.1599088384139478</v>
      </c>
    </row>
    <row r="47" spans="1:52" x14ac:dyDescent="0.2">
      <c r="C47">
        <f>360*C45/$A$32</f>
        <v>0</v>
      </c>
      <c r="D47">
        <f t="shared" ref="D47:AT47" si="8">360*D45/$A$32</f>
        <v>8.3720930232558146</v>
      </c>
      <c r="E47">
        <f t="shared" si="8"/>
        <v>16.744186046511629</v>
      </c>
      <c r="F47">
        <f t="shared" si="8"/>
        <v>25.11627906976744</v>
      </c>
      <c r="G47">
        <f t="shared" si="8"/>
        <v>33.488372093023258</v>
      </c>
      <c r="H47">
        <f t="shared" si="8"/>
        <v>41.860465116279073</v>
      </c>
      <c r="I47">
        <f t="shared" si="8"/>
        <v>50.232558139534881</v>
      </c>
      <c r="J47">
        <f t="shared" si="8"/>
        <v>58.604651162790695</v>
      </c>
      <c r="K47">
        <f t="shared" si="8"/>
        <v>66.976744186046517</v>
      </c>
      <c r="L47">
        <f t="shared" si="8"/>
        <v>75.348837209302332</v>
      </c>
      <c r="M47">
        <f t="shared" si="8"/>
        <v>83.720930232558146</v>
      </c>
      <c r="N47">
        <f t="shared" si="8"/>
        <v>92.093023255813947</v>
      </c>
      <c r="O47">
        <f t="shared" si="8"/>
        <v>100.46511627906976</v>
      </c>
      <c r="P47">
        <f t="shared" si="8"/>
        <v>108.83720930232558</v>
      </c>
      <c r="Q47">
        <f t="shared" si="8"/>
        <v>117.20930232558139</v>
      </c>
      <c r="R47">
        <f t="shared" si="8"/>
        <v>125.58139534883721</v>
      </c>
      <c r="S47">
        <f t="shared" si="8"/>
        <v>133.95348837209303</v>
      </c>
      <c r="T47">
        <f t="shared" si="8"/>
        <v>142.32558139534885</v>
      </c>
      <c r="U47">
        <f t="shared" si="8"/>
        <v>150.69767441860466</v>
      </c>
      <c r="V47">
        <f t="shared" si="8"/>
        <v>159.06976744186048</v>
      </c>
      <c r="W47">
        <f t="shared" si="8"/>
        <v>167.44186046511629</v>
      </c>
      <c r="X47">
        <f t="shared" si="8"/>
        <v>175.81395348837211</v>
      </c>
      <c r="Y47">
        <f t="shared" si="8"/>
        <v>184.18604651162789</v>
      </c>
      <c r="Z47">
        <f t="shared" si="8"/>
        <v>192.55813953488371</v>
      </c>
      <c r="AA47">
        <f t="shared" si="8"/>
        <v>200.93023255813952</v>
      </c>
      <c r="AB47">
        <f t="shared" si="8"/>
        <v>209.30232558139534</v>
      </c>
      <c r="AC47">
        <f t="shared" si="8"/>
        <v>217.67441860465115</v>
      </c>
      <c r="AD47">
        <f t="shared" si="8"/>
        <v>226.04651162790697</v>
      </c>
      <c r="AE47">
        <f t="shared" si="8"/>
        <v>234.41860465116278</v>
      </c>
      <c r="AF47">
        <f t="shared" si="8"/>
        <v>242.7906976744186</v>
      </c>
      <c r="AG47">
        <f t="shared" si="8"/>
        <v>251.16279069767441</v>
      </c>
      <c r="AH47">
        <f t="shared" si="8"/>
        <v>259.53488372093022</v>
      </c>
      <c r="AI47">
        <f t="shared" si="8"/>
        <v>267.90697674418607</v>
      </c>
      <c r="AJ47">
        <f t="shared" si="8"/>
        <v>276.27906976744185</v>
      </c>
      <c r="AK47">
        <f t="shared" si="8"/>
        <v>284.6511627906977</v>
      </c>
      <c r="AL47">
        <f t="shared" si="8"/>
        <v>293.02325581395348</v>
      </c>
      <c r="AM47">
        <f t="shared" si="8"/>
        <v>301.39534883720933</v>
      </c>
      <c r="AN47">
        <f t="shared" si="8"/>
        <v>309.76744186046511</v>
      </c>
      <c r="AO47">
        <f t="shared" si="8"/>
        <v>318.13953488372096</v>
      </c>
      <c r="AP47">
        <f t="shared" si="8"/>
        <v>326.51162790697674</v>
      </c>
      <c r="AQ47">
        <f t="shared" si="8"/>
        <v>334.88372093023258</v>
      </c>
      <c r="AR47">
        <f t="shared" si="8"/>
        <v>343.25581395348837</v>
      </c>
      <c r="AS47">
        <f t="shared" si="8"/>
        <v>351.62790697674421</v>
      </c>
      <c r="AT47">
        <f t="shared" si="8"/>
        <v>360</v>
      </c>
      <c r="AU47">
        <f t="shared" ref="AU47:AZ47" si="9">360*AU45/$A$32</f>
        <v>368.37209302325579</v>
      </c>
      <c r="AV47">
        <f t="shared" si="9"/>
        <v>376.74418604651163</v>
      </c>
      <c r="AW47">
        <f t="shared" si="9"/>
        <v>385.11627906976742</v>
      </c>
      <c r="AX47">
        <f t="shared" si="9"/>
        <v>393.48837209302326</v>
      </c>
      <c r="AY47">
        <f t="shared" si="9"/>
        <v>401.86046511627904</v>
      </c>
      <c r="AZ47">
        <f t="shared" si="9"/>
        <v>410.23255813953489</v>
      </c>
    </row>
    <row r="48" spans="1:52" x14ac:dyDescent="0.2">
      <c r="A48" t="s">
        <v>114</v>
      </c>
      <c r="B48">
        <v>10</v>
      </c>
      <c r="C48">
        <f>$B$35</f>
        <v>10</v>
      </c>
      <c r="D48">
        <f t="shared" ref="D48:AZ48" si="10">$B$35</f>
        <v>10</v>
      </c>
      <c r="E48">
        <f t="shared" si="10"/>
        <v>10</v>
      </c>
      <c r="F48">
        <f t="shared" si="10"/>
        <v>10</v>
      </c>
      <c r="G48">
        <f t="shared" si="10"/>
        <v>10</v>
      </c>
      <c r="H48">
        <f t="shared" si="10"/>
        <v>10</v>
      </c>
      <c r="I48">
        <f t="shared" si="10"/>
        <v>10</v>
      </c>
      <c r="J48">
        <f t="shared" si="10"/>
        <v>10</v>
      </c>
      <c r="K48">
        <f t="shared" si="10"/>
        <v>10</v>
      </c>
      <c r="L48">
        <f t="shared" si="10"/>
        <v>10</v>
      </c>
      <c r="M48">
        <f t="shared" si="10"/>
        <v>10</v>
      </c>
      <c r="N48">
        <f t="shared" si="10"/>
        <v>10</v>
      </c>
      <c r="O48">
        <f t="shared" si="10"/>
        <v>10</v>
      </c>
      <c r="P48">
        <f t="shared" si="10"/>
        <v>10</v>
      </c>
      <c r="Q48">
        <f t="shared" si="10"/>
        <v>10</v>
      </c>
      <c r="R48">
        <f t="shared" si="10"/>
        <v>10</v>
      </c>
      <c r="S48">
        <f t="shared" si="10"/>
        <v>10</v>
      </c>
      <c r="T48">
        <f t="shared" si="10"/>
        <v>10</v>
      </c>
      <c r="U48">
        <f t="shared" si="10"/>
        <v>10</v>
      </c>
      <c r="V48">
        <f t="shared" si="10"/>
        <v>10</v>
      </c>
      <c r="W48">
        <f t="shared" si="10"/>
        <v>10</v>
      </c>
      <c r="X48">
        <f t="shared" si="10"/>
        <v>10</v>
      </c>
      <c r="Y48">
        <f t="shared" si="10"/>
        <v>10</v>
      </c>
      <c r="Z48">
        <f t="shared" si="10"/>
        <v>10</v>
      </c>
      <c r="AA48">
        <f t="shared" si="10"/>
        <v>10</v>
      </c>
      <c r="AB48">
        <f t="shared" si="10"/>
        <v>10</v>
      </c>
      <c r="AC48">
        <f t="shared" si="10"/>
        <v>10</v>
      </c>
      <c r="AD48">
        <f t="shared" si="10"/>
        <v>10</v>
      </c>
      <c r="AE48">
        <f t="shared" si="10"/>
        <v>10</v>
      </c>
      <c r="AF48">
        <f t="shared" si="10"/>
        <v>10</v>
      </c>
      <c r="AG48">
        <f t="shared" si="10"/>
        <v>10</v>
      </c>
      <c r="AH48">
        <f t="shared" si="10"/>
        <v>10</v>
      </c>
      <c r="AI48">
        <f t="shared" si="10"/>
        <v>10</v>
      </c>
      <c r="AJ48">
        <f t="shared" si="10"/>
        <v>10</v>
      </c>
      <c r="AK48">
        <f t="shared" si="10"/>
        <v>10</v>
      </c>
      <c r="AL48">
        <f t="shared" si="10"/>
        <v>10</v>
      </c>
      <c r="AM48">
        <f t="shared" si="10"/>
        <v>10</v>
      </c>
      <c r="AN48">
        <f t="shared" si="10"/>
        <v>10</v>
      </c>
      <c r="AO48">
        <f t="shared" si="10"/>
        <v>10</v>
      </c>
      <c r="AP48">
        <f t="shared" si="10"/>
        <v>10</v>
      </c>
      <c r="AQ48">
        <f t="shared" si="10"/>
        <v>10</v>
      </c>
      <c r="AR48">
        <f t="shared" si="10"/>
        <v>10</v>
      </c>
      <c r="AS48">
        <f t="shared" si="10"/>
        <v>10</v>
      </c>
      <c r="AT48">
        <f t="shared" si="10"/>
        <v>10</v>
      </c>
      <c r="AU48">
        <f t="shared" si="10"/>
        <v>10</v>
      </c>
      <c r="AV48">
        <f t="shared" si="10"/>
        <v>10</v>
      </c>
      <c r="AW48">
        <f t="shared" si="10"/>
        <v>10</v>
      </c>
      <c r="AX48">
        <f t="shared" si="10"/>
        <v>10</v>
      </c>
      <c r="AY48">
        <f t="shared" si="10"/>
        <v>10</v>
      </c>
      <c r="AZ48">
        <f t="shared" si="10"/>
        <v>10</v>
      </c>
    </row>
    <row r="49" spans="1:53" x14ac:dyDescent="0.2">
      <c r="A49" t="s">
        <v>77</v>
      </c>
      <c r="C49">
        <v>5</v>
      </c>
      <c r="D49">
        <v>5</v>
      </c>
      <c r="E49">
        <v>5</v>
      </c>
      <c r="F49">
        <v>5</v>
      </c>
      <c r="G49">
        <v>5</v>
      </c>
      <c r="H49">
        <v>5</v>
      </c>
      <c r="I49">
        <v>5</v>
      </c>
      <c r="J49">
        <v>5</v>
      </c>
      <c r="K49">
        <v>5</v>
      </c>
      <c r="L49">
        <v>5</v>
      </c>
      <c r="M49">
        <v>10</v>
      </c>
      <c r="N49">
        <v>10</v>
      </c>
      <c r="O49">
        <v>10</v>
      </c>
      <c r="P49">
        <v>10</v>
      </c>
      <c r="Q49">
        <v>10</v>
      </c>
      <c r="R49">
        <v>10</v>
      </c>
      <c r="S49">
        <v>10</v>
      </c>
      <c r="T49">
        <v>10</v>
      </c>
      <c r="U49">
        <v>10</v>
      </c>
      <c r="V49">
        <v>10</v>
      </c>
      <c r="W49">
        <v>15</v>
      </c>
      <c r="X49">
        <v>15</v>
      </c>
      <c r="Y49">
        <v>15</v>
      </c>
      <c r="Z49">
        <v>15</v>
      </c>
      <c r="AA49">
        <v>15</v>
      </c>
      <c r="AB49">
        <v>15</v>
      </c>
      <c r="AC49">
        <v>15</v>
      </c>
      <c r="AD49">
        <v>15</v>
      </c>
      <c r="AE49">
        <v>15</v>
      </c>
      <c r="AF49">
        <v>15</v>
      </c>
      <c r="AG49">
        <v>20</v>
      </c>
      <c r="AH49">
        <v>20</v>
      </c>
      <c r="AI49">
        <v>20</v>
      </c>
      <c r="AJ49">
        <v>20</v>
      </c>
      <c r="AK49">
        <v>20</v>
      </c>
      <c r="AL49">
        <v>20</v>
      </c>
      <c r="AM49">
        <v>20</v>
      </c>
      <c r="AN49">
        <v>20</v>
      </c>
      <c r="AO49">
        <v>20</v>
      </c>
      <c r="AP49">
        <v>20</v>
      </c>
      <c r="AQ49">
        <v>25</v>
      </c>
      <c r="AR49">
        <v>25</v>
      </c>
      <c r="AS49">
        <v>25</v>
      </c>
      <c r="AT49">
        <v>25</v>
      </c>
      <c r="AU49">
        <v>25</v>
      </c>
      <c r="AV49">
        <v>25</v>
      </c>
      <c r="AW49">
        <v>25</v>
      </c>
      <c r="AX49">
        <v>25</v>
      </c>
      <c r="AY49">
        <v>25</v>
      </c>
      <c r="AZ49">
        <v>25</v>
      </c>
    </row>
    <row r="50" spans="1:53" x14ac:dyDescent="0.2">
      <c r="A50" t="s">
        <v>80</v>
      </c>
      <c r="C50">
        <v>0</v>
      </c>
      <c r="D50">
        <v>1</v>
      </c>
      <c r="E50">
        <v>2</v>
      </c>
      <c r="F50">
        <v>3</v>
      </c>
      <c r="G50">
        <v>4</v>
      </c>
      <c r="H50">
        <v>5</v>
      </c>
      <c r="I50">
        <v>6</v>
      </c>
      <c r="J50">
        <v>7</v>
      </c>
      <c r="K50">
        <v>8</v>
      </c>
      <c r="L50">
        <v>9</v>
      </c>
      <c r="M50">
        <v>0</v>
      </c>
      <c r="N50">
        <v>1</v>
      </c>
      <c r="O50">
        <v>2</v>
      </c>
      <c r="P50">
        <v>3</v>
      </c>
      <c r="Q50">
        <v>4</v>
      </c>
      <c r="R50">
        <v>5</v>
      </c>
      <c r="S50">
        <v>6</v>
      </c>
      <c r="T50">
        <v>7</v>
      </c>
      <c r="U50">
        <v>8</v>
      </c>
      <c r="V50">
        <v>9</v>
      </c>
      <c r="W50">
        <v>0</v>
      </c>
      <c r="X50">
        <v>1</v>
      </c>
      <c r="Y50">
        <v>2</v>
      </c>
      <c r="Z50">
        <v>3</v>
      </c>
      <c r="AA50">
        <v>4</v>
      </c>
      <c r="AB50">
        <v>5</v>
      </c>
      <c r="AC50">
        <v>6</v>
      </c>
      <c r="AD50">
        <v>7</v>
      </c>
      <c r="AE50">
        <v>8</v>
      </c>
      <c r="AF50">
        <v>9</v>
      </c>
      <c r="AG50">
        <v>0</v>
      </c>
      <c r="AH50">
        <v>1</v>
      </c>
      <c r="AI50">
        <v>2</v>
      </c>
      <c r="AJ50">
        <v>3</v>
      </c>
      <c r="AK50">
        <v>4</v>
      </c>
      <c r="AL50">
        <v>5</v>
      </c>
      <c r="AM50">
        <v>6</v>
      </c>
      <c r="AN50">
        <v>7</v>
      </c>
      <c r="AO50">
        <v>8</v>
      </c>
      <c r="AP50">
        <v>9</v>
      </c>
      <c r="AQ50">
        <v>0</v>
      </c>
      <c r="AR50">
        <v>1</v>
      </c>
      <c r="AS50">
        <v>2</v>
      </c>
      <c r="AT50">
        <v>3</v>
      </c>
      <c r="AU50">
        <v>4</v>
      </c>
      <c r="AV50">
        <v>5</v>
      </c>
      <c r="AW50">
        <v>6</v>
      </c>
      <c r="AX50">
        <v>7</v>
      </c>
      <c r="AY50">
        <v>8</v>
      </c>
      <c r="AZ50">
        <v>9</v>
      </c>
    </row>
    <row r="51" spans="1:53" x14ac:dyDescent="0.2">
      <c r="A51" t="s">
        <v>121</v>
      </c>
      <c r="C51" s="8">
        <f>Calc!NL$245</f>
        <v>0</v>
      </c>
      <c r="D51" s="8">
        <f>Calc!NM$245</f>
        <v>0</v>
      </c>
      <c r="E51" s="8">
        <f>Calc!NN$245</f>
        <v>0</v>
      </c>
      <c r="F51" s="8">
        <f>Calc!NO$245</f>
        <v>0</v>
      </c>
      <c r="G51" s="8">
        <f>Calc!NP$245</f>
        <v>0</v>
      </c>
      <c r="H51" s="8">
        <f>Calc!NQ$245</f>
        <v>0</v>
      </c>
      <c r="I51" s="8">
        <f>Calc!NR$245</f>
        <v>0</v>
      </c>
      <c r="J51" s="8">
        <f>Calc!NS$245</f>
        <v>0</v>
      </c>
      <c r="K51" s="8">
        <f>Calc!NT$245</f>
        <v>0</v>
      </c>
      <c r="L51" s="8">
        <f>Calc!NU$245</f>
        <v>0</v>
      </c>
      <c r="M51" s="8">
        <f>Calc!NV$245</f>
        <v>0</v>
      </c>
      <c r="N51" s="8">
        <f>Calc!NW$245</f>
        <v>0</v>
      </c>
      <c r="O51" s="8">
        <f>Calc!NX$245</f>
        <v>0</v>
      </c>
      <c r="P51" s="8">
        <f>Calc!NY$245</f>
        <v>0</v>
      </c>
      <c r="Q51" s="8">
        <f>Calc!NZ$245</f>
        <v>0</v>
      </c>
      <c r="R51" s="8">
        <f>Calc!OA$245</f>
        <v>0</v>
      </c>
      <c r="S51" s="8">
        <f>Calc!OB$245</f>
        <v>0</v>
      </c>
      <c r="T51" s="8">
        <f>Calc!OC$245</f>
        <v>0</v>
      </c>
      <c r="U51" s="8">
        <f>Calc!OD$245</f>
        <v>0</v>
      </c>
      <c r="V51" s="8">
        <f>Calc!OE$245</f>
        <v>0</v>
      </c>
      <c r="W51" s="8">
        <f>Calc!OF$245</f>
        <v>0</v>
      </c>
      <c r="X51" s="8">
        <f>Calc!OG$245</f>
        <v>0</v>
      </c>
      <c r="Y51" s="8">
        <f>Calc!OH$245</f>
        <v>0</v>
      </c>
      <c r="Z51" s="8">
        <f>Calc!OI$245</f>
        <v>0</v>
      </c>
      <c r="AA51" s="8">
        <f>Calc!OJ$245</f>
        <v>0</v>
      </c>
      <c r="AB51" s="8">
        <f>Calc!OK$245</f>
        <v>0</v>
      </c>
      <c r="AC51" s="8">
        <f>Calc!OL$245</f>
        <v>0</v>
      </c>
      <c r="AD51" s="8">
        <f>Calc!OM$245</f>
        <v>0</v>
      </c>
      <c r="AE51" s="8">
        <f>Calc!ON$245</f>
        <v>0</v>
      </c>
      <c r="AF51" s="8">
        <f>Calc!OO$245</f>
        <v>0</v>
      </c>
      <c r="AG51" s="8">
        <f>Calc!OP$245</f>
        <v>0</v>
      </c>
      <c r="AH51" s="8">
        <f>Calc!OQ$245</f>
        <v>0</v>
      </c>
      <c r="AI51" s="8">
        <f>Calc!OR$245</f>
        <v>0</v>
      </c>
      <c r="AJ51" s="8">
        <f>Calc!OS$245</f>
        <v>0</v>
      </c>
      <c r="AK51" s="8">
        <f>Calc!OT$245</f>
        <v>0</v>
      </c>
      <c r="AL51" s="8">
        <f>Calc!OU$245</f>
        <v>0</v>
      </c>
      <c r="AM51" s="8">
        <f>Calc!OV$245</f>
        <v>0</v>
      </c>
      <c r="AN51" s="8">
        <f>Calc!OW$245</f>
        <v>0</v>
      </c>
      <c r="AO51" s="8">
        <f>Calc!OX$245</f>
        <v>0</v>
      </c>
      <c r="AP51" s="8">
        <f>Calc!OY$245</f>
        <v>0</v>
      </c>
      <c r="AQ51" s="8">
        <f>Calc!OZ$245</f>
        <v>0</v>
      </c>
      <c r="AR51" s="8">
        <f>Calc!PA$245</f>
        <v>0</v>
      </c>
      <c r="AS51" s="8">
        <f>Calc!PB$245</f>
        <v>0</v>
      </c>
      <c r="AT51" s="8">
        <f>Calc!PC$245</f>
        <v>0</v>
      </c>
      <c r="AU51" s="8">
        <f>Calc!PD$245</f>
        <v>0</v>
      </c>
      <c r="AV51" s="8">
        <f>Calc!PE$245</f>
        <v>0</v>
      </c>
      <c r="AW51" s="8">
        <f>Calc!PF$245</f>
        <v>0</v>
      </c>
      <c r="AX51" s="8">
        <f>Calc!PG$245</f>
        <v>0</v>
      </c>
      <c r="AY51" s="8">
        <f>Calc!PH$245</f>
        <v>0</v>
      </c>
      <c r="AZ51" s="8">
        <f>Calc!PI$245</f>
        <v>0</v>
      </c>
      <c r="BA51" s="8"/>
    </row>
    <row r="52" spans="1:53" x14ac:dyDescent="0.2">
      <c r="A52" t="s">
        <v>119</v>
      </c>
      <c r="C52">
        <f>C51*COS(C46)+Display!$C$6</f>
        <v>2</v>
      </c>
      <c r="D52">
        <f>D51*COS(D46)+Display!$C$6</f>
        <v>2</v>
      </c>
      <c r="E52">
        <f>E51*COS(E46)+Display!$C$6</f>
        <v>2</v>
      </c>
      <c r="F52">
        <f>F51*COS(F46)+Display!$C$6</f>
        <v>2</v>
      </c>
      <c r="G52">
        <f>G51*COS(G46)+Display!$C$6</f>
        <v>2</v>
      </c>
      <c r="H52">
        <f>H51*COS(H46)+Display!$C$6</f>
        <v>2</v>
      </c>
      <c r="I52">
        <f>I51*COS(I46)+Display!$C$6</f>
        <v>2</v>
      </c>
      <c r="J52">
        <f>J51*COS(J46)+Display!$C$6</f>
        <v>2</v>
      </c>
      <c r="K52">
        <f>K51*COS(K46)+Display!$C$6</f>
        <v>2</v>
      </c>
      <c r="L52">
        <f>L51*COS(L46)+Display!$C$6</f>
        <v>2</v>
      </c>
      <c r="M52">
        <f>M51*COS(M46)+Display!$C$6</f>
        <v>2</v>
      </c>
      <c r="N52">
        <f>N51*COS(N46)+Display!$C$6</f>
        <v>2</v>
      </c>
      <c r="O52">
        <f>O51*COS(O46)+Display!$C$6</f>
        <v>2</v>
      </c>
      <c r="P52">
        <f>P51*COS(P46)+Display!$C$6</f>
        <v>2</v>
      </c>
      <c r="Q52">
        <f>Q51*COS(Q46)+Display!$C$6</f>
        <v>2</v>
      </c>
      <c r="R52">
        <f>R51*COS(R46)+Display!$C$6</f>
        <v>2</v>
      </c>
      <c r="S52">
        <f>S51*COS(S46)+Display!$C$6</f>
        <v>2</v>
      </c>
      <c r="T52">
        <f>T51*COS(T46)+Display!$C$6</f>
        <v>2</v>
      </c>
      <c r="U52">
        <f>U51*COS(U46)+Display!$C$6</f>
        <v>2</v>
      </c>
      <c r="V52">
        <f>V51*COS(V46)+Display!$C$6</f>
        <v>2</v>
      </c>
      <c r="W52">
        <f>W51*COS(W46)+Display!$C$6</f>
        <v>2</v>
      </c>
      <c r="X52">
        <f>X51*COS(X46)+Display!$C$6</f>
        <v>2</v>
      </c>
      <c r="Y52">
        <f>Y51*COS(Y46)+Display!$C$6</f>
        <v>2</v>
      </c>
      <c r="Z52">
        <f>Z51*COS(Z46)+Display!$C$6</f>
        <v>2</v>
      </c>
      <c r="AA52">
        <f>AA51*COS(AA46)+Display!$C$6</f>
        <v>2</v>
      </c>
      <c r="AB52">
        <f>AB51*COS(AB46)+Display!$C$6</f>
        <v>2</v>
      </c>
      <c r="AC52">
        <f>AC51*COS(AC46)+Display!$C$6</f>
        <v>2</v>
      </c>
      <c r="AD52">
        <f>AD51*COS(AD46)+Display!$C$6</f>
        <v>2</v>
      </c>
      <c r="AE52">
        <f>AE51*COS(AE46)+Display!$C$6</f>
        <v>2</v>
      </c>
      <c r="AF52">
        <f>AF51*COS(AF46)+Display!$C$6</f>
        <v>2</v>
      </c>
      <c r="AG52">
        <f>AG51*COS(AG46)+Display!$C$6</f>
        <v>2</v>
      </c>
      <c r="AH52">
        <f>AH51*COS(AH46)+Display!$C$6</f>
        <v>2</v>
      </c>
      <c r="AI52">
        <f>AI51*COS(AI46)+Display!$C$6</f>
        <v>2</v>
      </c>
      <c r="AJ52">
        <f>AJ51*COS(AJ46)+Display!$C$6</f>
        <v>2</v>
      </c>
      <c r="AK52">
        <f>AK51*COS(AK46)+Display!$C$6</f>
        <v>2</v>
      </c>
      <c r="AL52">
        <f>AL51*COS(AL46)+Display!$C$6</f>
        <v>2</v>
      </c>
      <c r="AM52">
        <f>AM51*COS(AM46)+Display!$C$6</f>
        <v>2</v>
      </c>
      <c r="AN52">
        <f>AN51*COS(AN46)+Display!$C$6</f>
        <v>2</v>
      </c>
      <c r="AO52">
        <f>AO51*COS(AO46)+Display!$C$6</f>
        <v>2</v>
      </c>
      <c r="AP52">
        <f>AP51*COS(AP46)+Display!$C$6</f>
        <v>2</v>
      </c>
      <c r="AQ52">
        <f>AQ51*COS(AQ46)+Display!$C$6</f>
        <v>2</v>
      </c>
      <c r="AR52">
        <f>AR51*COS(AR46)+Display!$C$6</f>
        <v>2</v>
      </c>
      <c r="AS52">
        <f>AS51*COS(AS46)+Display!$C$6</f>
        <v>2</v>
      </c>
      <c r="AT52">
        <f>AT51*COS(AT46)+Display!$C$6</f>
        <v>2</v>
      </c>
      <c r="AU52">
        <f>AU51*COS(AU46)+Display!$C$6</f>
        <v>2</v>
      </c>
      <c r="AV52">
        <f>AV51*COS(AV46)+Display!$C$6</f>
        <v>2</v>
      </c>
      <c r="AW52">
        <f>AW51*COS(AW46)+Display!$C$6</f>
        <v>2</v>
      </c>
      <c r="AX52">
        <f>AX51*COS(AX46)+Display!$C$6</f>
        <v>2</v>
      </c>
      <c r="AY52">
        <f>AY51*COS(AY46)+Display!$C$6</f>
        <v>2</v>
      </c>
      <c r="AZ52">
        <f>AZ51*COS(AZ46)+Display!$C$6</f>
        <v>2</v>
      </c>
    </row>
    <row r="53" spans="1:53" x14ac:dyDescent="0.2">
      <c r="A53" t="s">
        <v>120</v>
      </c>
      <c r="C53">
        <f>C51*SIN(C46)+Display!$D$6</f>
        <v>10</v>
      </c>
      <c r="D53">
        <f>D51*SIN(D46)+Display!$D$6</f>
        <v>10</v>
      </c>
      <c r="E53">
        <f>E51*SIN(E46)+Display!$D$6</f>
        <v>10</v>
      </c>
      <c r="F53">
        <f>F51*SIN(F46)+Display!$D$6</f>
        <v>10</v>
      </c>
      <c r="G53">
        <f>G51*SIN(G46)+Display!$D$6</f>
        <v>10</v>
      </c>
      <c r="H53">
        <f>H51*SIN(H46)+Display!$D$6</f>
        <v>10</v>
      </c>
      <c r="I53">
        <f>I51*SIN(I46)+Display!$D$6</f>
        <v>10</v>
      </c>
      <c r="J53">
        <f>J51*SIN(J46)+Display!$D$6</f>
        <v>10</v>
      </c>
      <c r="K53">
        <f>K51*SIN(K46)+Display!$D$6</f>
        <v>10</v>
      </c>
      <c r="L53">
        <f>L51*SIN(L46)+Display!$D$6</f>
        <v>10</v>
      </c>
      <c r="M53">
        <f>M51*SIN(M46)+Display!$D$6</f>
        <v>10</v>
      </c>
      <c r="N53">
        <f>N51*SIN(N46)+Display!$D$6</f>
        <v>10</v>
      </c>
      <c r="O53">
        <f>O51*SIN(O46)+Display!$D$6</f>
        <v>10</v>
      </c>
      <c r="P53">
        <f>P51*SIN(P46)+Display!$D$6</f>
        <v>10</v>
      </c>
      <c r="Q53">
        <f>Q51*SIN(Q46)+Display!$D$6</f>
        <v>10</v>
      </c>
      <c r="R53">
        <f>R51*SIN(R46)+Display!$D$6</f>
        <v>10</v>
      </c>
      <c r="S53">
        <f>S51*SIN(S46)+Display!$D$6</f>
        <v>10</v>
      </c>
      <c r="T53">
        <f>T51*SIN(T46)+Display!$D$6</f>
        <v>10</v>
      </c>
      <c r="U53">
        <f>U51*SIN(U46)+Display!$D$6</f>
        <v>10</v>
      </c>
      <c r="V53">
        <f>V51*SIN(V46)+Display!$D$6</f>
        <v>10</v>
      </c>
      <c r="W53">
        <f>W51*SIN(W46)+Display!$D$6</f>
        <v>10</v>
      </c>
      <c r="X53">
        <f>X51*SIN(X46)+Display!$D$6</f>
        <v>10</v>
      </c>
      <c r="Y53">
        <f>Y51*SIN(Y46)+Display!$D$6</f>
        <v>10</v>
      </c>
      <c r="Z53">
        <f>Z51*SIN(Z46)+Display!$D$6</f>
        <v>10</v>
      </c>
      <c r="AA53">
        <f>AA51*SIN(AA46)+Display!$D$6</f>
        <v>10</v>
      </c>
      <c r="AB53">
        <f>AB51*SIN(AB46)+Display!$D$6</f>
        <v>10</v>
      </c>
      <c r="AC53">
        <f>AC51*SIN(AC46)+Display!$D$6</f>
        <v>10</v>
      </c>
      <c r="AD53">
        <f>AD51*SIN(AD46)+Display!$D$6</f>
        <v>10</v>
      </c>
      <c r="AE53">
        <f>AE51*SIN(AE46)+Display!$D$6</f>
        <v>10</v>
      </c>
      <c r="AF53">
        <f>AF51*SIN(AF46)+Display!$D$6</f>
        <v>10</v>
      </c>
      <c r="AG53">
        <f>AG51*SIN(AG46)+Display!$D$6</f>
        <v>10</v>
      </c>
      <c r="AH53">
        <f>AH51*SIN(AH46)+Display!$D$6</f>
        <v>10</v>
      </c>
      <c r="AI53">
        <f>AI51*SIN(AI46)+Display!$D$6</f>
        <v>10</v>
      </c>
      <c r="AJ53">
        <f>AJ51*SIN(AJ46)+Display!$D$6</f>
        <v>10</v>
      </c>
      <c r="AK53">
        <f>AK51*SIN(AK46)+Display!$D$6</f>
        <v>10</v>
      </c>
      <c r="AL53">
        <f>AL51*SIN(AL46)+Display!$D$6</f>
        <v>10</v>
      </c>
      <c r="AM53">
        <f>AM51*SIN(AM46)+Display!$D$6</f>
        <v>10</v>
      </c>
      <c r="AN53">
        <f>AN51*SIN(AN46)+Display!$D$6</f>
        <v>10</v>
      </c>
      <c r="AO53">
        <f>AO51*SIN(AO46)+Display!$D$6</f>
        <v>10</v>
      </c>
      <c r="AP53">
        <f>AP51*SIN(AP46)+Display!$D$6</f>
        <v>10</v>
      </c>
      <c r="AQ53">
        <f>AQ51*SIN(AQ46)+Display!$D$6</f>
        <v>10</v>
      </c>
      <c r="AR53">
        <f>AR51*SIN(AR46)+Display!$D$6</f>
        <v>10</v>
      </c>
      <c r="AS53">
        <f>AS51*SIN(AS46)+Display!$D$6</f>
        <v>10</v>
      </c>
      <c r="AT53">
        <f>AT51*SIN(AT46)+Display!$D$6</f>
        <v>10</v>
      </c>
      <c r="AU53">
        <f>AU51*SIN(AU46)+Display!$D$6</f>
        <v>10</v>
      </c>
      <c r="AV53">
        <f>AV51*SIN(AV46)+Display!$D$6</f>
        <v>10</v>
      </c>
      <c r="AW53">
        <f>AW51*SIN(AW46)+Display!$D$6</f>
        <v>10</v>
      </c>
      <c r="AX53">
        <f>AX51*SIN(AX46)+Display!$D$6</f>
        <v>10</v>
      </c>
      <c r="AY53">
        <f>AY51*SIN(AY46)+Display!$D$6</f>
        <v>10</v>
      </c>
      <c r="AZ53">
        <f>AZ51*SIN(AZ46)+Display!$D$6</f>
        <v>10</v>
      </c>
    </row>
  </sheetData>
  <customSheetViews>
    <customSheetView guid="{DD8F8E6C-479B-D54D-BE9B-033BF32F4E83}" state="hidden" topLeftCell="A14">
      <selection activeCell="K3" sqref="K3"/>
      <pageMargins left="0.7" right="0.7" top="0.75" bottom="0.75" header="0.3" footer="0.3"/>
      <pageSetup paperSize="9" orientation="portrait" horizontalDpi="4294967292" verticalDpi="4294967292"/>
    </customSheetView>
  </customSheetViews>
  <pageMargins left="0.75" right="0.75" top="1" bottom="1" header="0.5" footer="0.5"/>
  <pageSetup paperSize="9" orientation="portrait" horizontalDpi="4294967292" verticalDpi="429496729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P45"/>
  <sheetViews>
    <sheetView zoomScale="50" zoomScaleNormal="50" zoomScalePageLayoutView="50" workbookViewId="0">
      <selection activeCell="M29" sqref="M29"/>
    </sheetView>
  </sheetViews>
  <sheetFormatPr baseColWidth="10" defaultRowHeight="16" x14ac:dyDescent="0.2"/>
  <cols>
    <col min="3" max="3" width="6.33203125" customWidth="1"/>
    <col min="6" max="6" width="5.5" customWidth="1"/>
    <col min="7" max="42" width="8.1640625" customWidth="1"/>
  </cols>
  <sheetData>
    <row r="1" spans="2:42" x14ac:dyDescent="0.2">
      <c r="F1" t="s">
        <v>178</v>
      </c>
    </row>
    <row r="2" spans="2:42" x14ac:dyDescent="0.2">
      <c r="E2" t="s">
        <v>179</v>
      </c>
    </row>
    <row r="3" spans="2:42" x14ac:dyDescent="0.2">
      <c r="B3" s="27">
        <v>97.5</v>
      </c>
      <c r="C3">
        <f>B3+2.5</f>
        <v>100</v>
      </c>
      <c r="D3">
        <f>10^(C3/20)/10^($C$3/20)</f>
        <v>1</v>
      </c>
      <c r="E3">
        <f>D3</f>
        <v>1</v>
      </c>
      <c r="F3">
        <v>0</v>
      </c>
      <c r="G3" s="17">
        <f>Calc!D$264</f>
        <v>114.24081245131669</v>
      </c>
      <c r="H3" s="17">
        <f>Calc!E$264</f>
        <v>112.08395222576135</v>
      </c>
      <c r="I3" s="17">
        <f>Calc!F$264</f>
        <v>109.3354220230853</v>
      </c>
      <c r="J3" s="17">
        <f>Calc!G$264</f>
        <v>113.64243697449623</v>
      </c>
      <c r="K3" s="17">
        <f>Calc!H$264</f>
        <v>115.96336707104099</v>
      </c>
      <c r="L3" s="17">
        <f>Calc!I$264</f>
        <v>115.9806291212204</v>
      </c>
      <c r="M3" s="17">
        <f>Calc!J$264</f>
        <v>114.93961991547812</v>
      </c>
      <c r="N3" s="17">
        <f>Calc!K$264</f>
        <v>113.66965438206181</v>
      </c>
      <c r="O3" s="17">
        <f>Calc!L$264</f>
        <v>112.60988796347176</v>
      </c>
      <c r="P3" s="17">
        <f>Calc!M$264</f>
        <v>112.29325115935944</v>
      </c>
      <c r="Q3" s="17">
        <f>Calc!N$264</f>
        <v>112.58511828827147</v>
      </c>
      <c r="R3" s="17">
        <f>Calc!O$264</f>
        <v>113.1148627578406</v>
      </c>
      <c r="S3" s="17">
        <f>Calc!P$264</f>
        <v>113.62481225951416</v>
      </c>
      <c r="T3" s="17">
        <f>Calc!Q$264</f>
        <v>114.03859982543494</v>
      </c>
      <c r="U3" s="17">
        <f>Calc!R$264</f>
        <v>114.32408677465374</v>
      </c>
      <c r="V3" s="17">
        <f>Calc!S$264</f>
        <v>114.50341782884405</v>
      </c>
      <c r="W3" s="17">
        <f>Calc!T$264</f>
        <v>114.58884876963202</v>
      </c>
      <c r="X3" s="17">
        <f>Calc!U$264</f>
        <v>114.60918837445733</v>
      </c>
      <c r="Y3" s="17">
        <f>Calc!V$264</f>
        <v>114.60918837445733</v>
      </c>
      <c r="Z3" s="17">
        <f>Calc!W$264</f>
        <v>114.57548480620545</v>
      </c>
      <c r="AA3" s="17">
        <f>Calc!X$264</f>
        <v>114.51062052171729</v>
      </c>
      <c r="AB3" s="17">
        <f>Calc!Y$264</f>
        <v>114.42145064850547</v>
      </c>
      <c r="AC3" s="17">
        <f>Calc!Z$264</f>
        <v>114.31249148144992</v>
      </c>
      <c r="AD3" s="17">
        <f>Calc!AA$264</f>
        <v>114.1874641166755</v>
      </c>
      <c r="AE3" s="17">
        <f>Calc!AB$264</f>
        <v>114.04943785223013</v>
      </c>
      <c r="AF3" s="17">
        <f>Calc!AC$264</f>
        <v>113.90094893344752</v>
      </c>
      <c r="AG3" s="17">
        <f>Calc!AD$264</f>
        <v>113.74409755375645</v>
      </c>
      <c r="AH3" s="17">
        <f>Calc!AE$264</f>
        <v>113.58062660185729</v>
      </c>
      <c r="AI3" s="17">
        <f>Calc!AF$264</f>
        <v>113.41198545798669</v>
      </c>
      <c r="AJ3" s="17">
        <f>Calc!AG$264</f>
        <v>113.23938169560154</v>
      </c>
      <c r="AK3" s="17">
        <f>Calc!AH$264</f>
        <v>113.06382305575319</v>
      </c>
      <c r="AL3" s="17">
        <f>Calc!AI$264</f>
        <v>112.88615161355386</v>
      </c>
      <c r="AM3" s="17">
        <f>Calc!AJ$264</f>
        <v>112.70707167542861</v>
      </c>
      <c r="AN3" s="17">
        <f>Calc!AK$264</f>
        <v>112.52933233580364</v>
      </c>
      <c r="AO3" s="17">
        <f>Calc!AL$264</f>
        <v>112.34861984712626</v>
      </c>
      <c r="AP3" s="17">
        <f>Calc!AM$264</f>
        <v>112.16800905440658</v>
      </c>
    </row>
    <row r="4" spans="2:42" x14ac:dyDescent="0.2">
      <c r="B4" s="28">
        <v>96.6</v>
      </c>
      <c r="C4">
        <f t="shared" ref="C4:C9" si="0">B4+2.5</f>
        <v>99.1</v>
      </c>
      <c r="D4">
        <f t="shared" ref="D4:D9" si="1">10^(C4/20)/10^($C$3/20)</f>
        <v>0.90157113760595753</v>
      </c>
      <c r="E4">
        <f t="shared" ref="E4:E9" si="2">D4</f>
        <v>0.90157113760595753</v>
      </c>
      <c r="F4">
        <v>15</v>
      </c>
      <c r="G4" s="17">
        <f t="shared" ref="G4:G9" si="3">$E4*G$3</f>
        <v>102.99621924276242</v>
      </c>
      <c r="H4" s="17">
        <f t="shared" ref="H4:AP9" si="4">$E4*H$3</f>
        <v>101.05165631555145</v>
      </c>
      <c r="I4" s="17">
        <f t="shared" si="4"/>
        <v>98.573660813980482</v>
      </c>
      <c r="J4" s="17">
        <f t="shared" si="4"/>
        <v>102.4567411834099</v>
      </c>
      <c r="K4" s="17">
        <f t="shared" si="4"/>
        <v>104.54922477085566</v>
      </c>
      <c r="L4" s="17">
        <f t="shared" si="4"/>
        <v>104.56478773707333</v>
      </c>
      <c r="M4" s="17">
        <f t="shared" si="4"/>
        <v>103.62624388319398</v>
      </c>
      <c r="N4" s="17">
        <f t="shared" si="4"/>
        <v>102.48127961251149</v>
      </c>
      <c r="O4" s="17">
        <f t="shared" si="4"/>
        <v>101.52582479690666</v>
      </c>
      <c r="P4" s="17">
        <f t="shared" si="4"/>
        <v>101.2403541932152</v>
      </c>
      <c r="Q4" s="17">
        <f t="shared" si="4"/>
        <v>101.50349317265821</v>
      </c>
      <c r="R4" s="17">
        <f t="shared" si="4"/>
        <v>101.9810954967281</v>
      </c>
      <c r="S4" s="17">
        <f t="shared" si="4"/>
        <v>102.44085124907353</v>
      </c>
      <c r="T4" s="17">
        <f t="shared" si="4"/>
        <v>102.81391017560793</v>
      </c>
      <c r="U4" s="17">
        <f t="shared" si="4"/>
        <v>103.07129696918678</v>
      </c>
      <c r="V4" s="17">
        <f t="shared" si="4"/>
        <v>103.2329766717212</v>
      </c>
      <c r="W4" s="17">
        <f t="shared" si="4"/>
        <v>103.30999874219417</v>
      </c>
      <c r="X4" s="17">
        <f t="shared" si="4"/>
        <v>103.32833634285498</v>
      </c>
      <c r="Y4" s="17">
        <f t="shared" si="4"/>
        <v>103.32833634285498</v>
      </c>
      <c r="Z4" s="17">
        <f t="shared" si="4"/>
        <v>103.29795017848475</v>
      </c>
      <c r="AA4" s="17">
        <f t="shared" si="4"/>
        <v>103.23947041172876</v>
      </c>
      <c r="AB4" s="17">
        <f t="shared" si="4"/>
        <v>103.159077427697</v>
      </c>
      <c r="AC4" s="17">
        <f t="shared" si="4"/>
        <v>103.06084298750214</v>
      </c>
      <c r="AD4" s="17">
        <f t="shared" si="4"/>
        <v>102.94812192401058</v>
      </c>
      <c r="AE4" s="17">
        <f t="shared" si="4"/>
        <v>102.82368142775508</v>
      </c>
      <c r="AF4" s="17">
        <f t="shared" si="4"/>
        <v>102.68980810432636</v>
      </c>
      <c r="AG4" s="17">
        <f t="shared" si="4"/>
        <v>102.54839542750321</v>
      </c>
      <c r="AH4" s="17">
        <f t="shared" si="4"/>
        <v>102.40101473543396</v>
      </c>
      <c r="AI4" s="17">
        <f t="shared" si="4"/>
        <v>102.24897274750737</v>
      </c>
      <c r="AJ4" s="17">
        <f t="shared" si="4"/>
        <v>102.09335817709872</v>
      </c>
      <c r="AK4" s="17">
        <f t="shared" si="4"/>
        <v>101.93507957445409</v>
      </c>
      <c r="AL4" s="17">
        <f t="shared" si="4"/>
        <v>101.77489613019036</v>
      </c>
      <c r="AM4" s="17">
        <f t="shared" si="4"/>
        <v>101.61344282665236</v>
      </c>
      <c r="AN4" s="17">
        <f t="shared" si="4"/>
        <v>101.45319816802936</v>
      </c>
      <c r="AO4" s="17">
        <f t="shared" si="4"/>
        <v>101.29027300403288</v>
      </c>
      <c r="AP4" s="17">
        <f t="shared" si="4"/>
        <v>101.12743952617669</v>
      </c>
    </row>
    <row r="5" spans="2:42" x14ac:dyDescent="0.2">
      <c r="B5" s="27">
        <v>94.9</v>
      </c>
      <c r="C5">
        <f t="shared" si="0"/>
        <v>97.4</v>
      </c>
      <c r="D5">
        <f t="shared" si="1"/>
        <v>0.7413102413009186</v>
      </c>
      <c r="E5">
        <f t="shared" si="2"/>
        <v>0.7413102413009186</v>
      </c>
      <c r="F5">
        <v>30</v>
      </c>
      <c r="G5" s="17">
        <f t="shared" si="3"/>
        <v>84.687884244698552</v>
      </c>
      <c r="H5" s="17">
        <f t="shared" si="4"/>
        <v>83.088981670439779</v>
      </c>
      <c r="I5" s="17">
        <f t="shared" si="4"/>
        <v>81.051468082671136</v>
      </c>
      <c r="J5" s="17">
        <f t="shared" si="4"/>
        <v>84.244302375588234</v>
      </c>
      <c r="K5" s="17">
        <f t="shared" si="4"/>
        <v>85.964831625500395</v>
      </c>
      <c r="L5" s="17">
        <f t="shared" si="4"/>
        <v>85.977628160084251</v>
      </c>
      <c r="M5" s="17">
        <f t="shared" si="4"/>
        <v>85.205917374578959</v>
      </c>
      <c r="N5" s="17">
        <f t="shared" si="4"/>
        <v>84.264478918558254</v>
      </c>
      <c r="O5" s="17">
        <f t="shared" si="4"/>
        <v>83.478863219070661</v>
      </c>
      <c r="P5" s="17">
        <f t="shared" si="4"/>
        <v>83.244137113409408</v>
      </c>
      <c r="Q5" s="17">
        <f t="shared" si="4"/>
        <v>83.460501205170985</v>
      </c>
      <c r="R5" s="17">
        <f t="shared" si="4"/>
        <v>83.853206205735106</v>
      </c>
      <c r="S5" s="17">
        <f t="shared" si="4"/>
        <v>84.231236993872017</v>
      </c>
      <c r="T5" s="17">
        <f t="shared" si="4"/>
        <v>84.537981954212071</v>
      </c>
      <c r="U5" s="17">
        <f t="shared" si="4"/>
        <v>84.749616353425722</v>
      </c>
      <c r="V5" s="17">
        <f t="shared" si="4"/>
        <v>84.882556300480289</v>
      </c>
      <c r="W5" s="17">
        <f t="shared" si="4"/>
        <v>84.94588713181038</v>
      </c>
      <c r="X5" s="17">
        <f t="shared" si="4"/>
        <v>84.960965089171395</v>
      </c>
      <c r="Y5" s="17">
        <f t="shared" si="4"/>
        <v>84.960965089171395</v>
      </c>
      <c r="Z5" s="17">
        <f t="shared" si="4"/>
        <v>84.935980288857891</v>
      </c>
      <c r="AA5" s="17">
        <f t="shared" si="4"/>
        <v>84.887895730472167</v>
      </c>
      <c r="AB5" s="17">
        <f t="shared" si="4"/>
        <v>84.821793190244733</v>
      </c>
      <c r="AC5" s="17">
        <f t="shared" si="4"/>
        <v>84.74102064382285</v>
      </c>
      <c r="AD5" s="17">
        <f t="shared" si="4"/>
        <v>84.648336577872698</v>
      </c>
      <c r="AE5" s="17">
        <f t="shared" si="4"/>
        <v>84.546016294470832</v>
      </c>
      <c r="AF5" s="17">
        <f t="shared" si="4"/>
        <v>84.43593993825759</v>
      </c>
      <c r="AG5" s="17">
        <f t="shared" si="4"/>
        <v>84.319664404130421</v>
      </c>
      <c r="AH5" s="17">
        <f t="shared" si="4"/>
        <v>84.198481713332356</v>
      </c>
      <c r="AI5" s="17">
        <f t="shared" si="4"/>
        <v>84.073466306276387</v>
      </c>
      <c r="AJ5" s="17">
        <f t="shared" si="4"/>
        <v>83.945513369533202</v>
      </c>
      <c r="AK5" s="17">
        <f t="shared" si="4"/>
        <v>83.815369951864767</v>
      </c>
      <c r="AL5" s="17">
        <f t="shared" si="4"/>
        <v>83.683660292175702</v>
      </c>
      <c r="AM5" s="17">
        <f t="shared" si="4"/>
        <v>83.550906500031914</v>
      </c>
      <c r="AN5" s="17">
        <f t="shared" si="4"/>
        <v>83.419146507285859</v>
      </c>
      <c r="AO5" s="17">
        <f t="shared" si="4"/>
        <v>83.285182488698339</v>
      </c>
      <c r="AP5" s="17">
        <f t="shared" si="4"/>
        <v>83.151293858365761</v>
      </c>
    </row>
    <row r="6" spans="2:42" x14ac:dyDescent="0.2">
      <c r="B6" s="27">
        <v>91.6</v>
      </c>
      <c r="C6">
        <f t="shared" si="0"/>
        <v>94.1</v>
      </c>
      <c r="D6">
        <f t="shared" si="1"/>
        <v>0.50699070827470494</v>
      </c>
      <c r="E6">
        <f t="shared" si="2"/>
        <v>0.50699070827470494</v>
      </c>
      <c r="F6">
        <v>45</v>
      </c>
      <c r="G6" s="17">
        <f t="shared" si="3"/>
        <v>57.919030418570777</v>
      </c>
      <c r="H6" s="17">
        <f t="shared" si="4"/>
        <v>56.825522325166936</v>
      </c>
      <c r="I6" s="17">
        <f t="shared" si="4"/>
        <v>55.432043050997791</v>
      </c>
      <c r="J6" s="17">
        <f t="shared" si="4"/>
        <v>57.615659611763363</v>
      </c>
      <c r="K6" s="17">
        <f t="shared" si="4"/>
        <v>58.792349605266665</v>
      </c>
      <c r="L6" s="17">
        <f t="shared" si="4"/>
        <v>58.801101304313399</v>
      </c>
      <c r="M6" s="17">
        <f t="shared" si="4"/>
        <v>58.273319309773633</v>
      </c>
      <c r="N6" s="17">
        <f t="shared" si="4"/>
        <v>57.62945858450243</v>
      </c>
      <c r="O6" s="17">
        <f t="shared" si="4"/>
        <v>57.092166857335719</v>
      </c>
      <c r="P6" s="17">
        <f t="shared" si="4"/>
        <v>56.931634939752975</v>
      </c>
      <c r="Q6" s="17">
        <f t="shared" si="4"/>
        <v>57.079608862162189</v>
      </c>
      <c r="R6" s="17">
        <f t="shared" si="4"/>
        <v>57.348184385993648</v>
      </c>
      <c r="S6" s="17">
        <f t="shared" si="4"/>
        <v>57.606724045031463</v>
      </c>
      <c r="T6" s="17">
        <f t="shared" si="4"/>
        <v>57.816510496152908</v>
      </c>
      <c r="U6" s="17">
        <f t="shared" si="4"/>
        <v>57.961249726740526</v>
      </c>
      <c r="V6" s="17">
        <f t="shared" si="4"/>
        <v>58.052168904920123</v>
      </c>
      <c r="W6" s="17">
        <f t="shared" si="4"/>
        <v>58.095481598098793</v>
      </c>
      <c r="X6" s="17">
        <f t="shared" si="4"/>
        <v>58.105793588755205</v>
      </c>
      <c r="Y6" s="17">
        <f t="shared" si="4"/>
        <v>58.105793588755205</v>
      </c>
      <c r="Z6" s="17">
        <f t="shared" si="4"/>
        <v>58.088706192815799</v>
      </c>
      <c r="AA6" s="17">
        <f t="shared" si="4"/>
        <v>58.055820603281411</v>
      </c>
      <c r="AB6" s="17">
        <f t="shared" si="4"/>
        <v>58.010612306104981</v>
      </c>
      <c r="AC6" s="17">
        <f t="shared" si="4"/>
        <v>57.955371020826469</v>
      </c>
      <c r="AD6" s="17">
        <f t="shared" si="4"/>
        <v>57.891983308605766</v>
      </c>
      <c r="AE6" s="17">
        <f t="shared" si="4"/>
        <v>57.822005275034094</v>
      </c>
      <c r="AF6" s="17">
        <f t="shared" si="4"/>
        <v>57.746722772929559</v>
      </c>
      <c r="AG6" s="17">
        <f t="shared" si="4"/>
        <v>57.667200580846114</v>
      </c>
      <c r="AH6" s="17">
        <f t="shared" si="4"/>
        <v>57.584322327160422</v>
      </c>
      <c r="AI6" s="17">
        <f t="shared" si="4"/>
        <v>57.498822834185205</v>
      </c>
      <c r="AJ6" s="17">
        <f t="shared" si="4"/>
        <v>57.411314330442679</v>
      </c>
      <c r="AK6" s="17">
        <f t="shared" si="4"/>
        <v>57.322307731282223</v>
      </c>
      <c r="AL6" s="17">
        <f t="shared" si="4"/>
        <v>57.232229960961398</v>
      </c>
      <c r="AM6" s="17">
        <f t="shared" si="4"/>
        <v>57.141438096293484</v>
      </c>
      <c r="AN6" s="17">
        <f t="shared" si="4"/>
        <v>57.051325902608745</v>
      </c>
      <c r="AO6" s="17">
        <f t="shared" si="4"/>
        <v>56.959706349980117</v>
      </c>
      <c r="AP6" s="17">
        <f t="shared" si="4"/>
        <v>56.868138356257113</v>
      </c>
    </row>
    <row r="7" spans="2:42" x14ac:dyDescent="0.2">
      <c r="B7" s="27">
        <v>89.2</v>
      </c>
      <c r="C7">
        <f t="shared" si="0"/>
        <v>91.7</v>
      </c>
      <c r="D7">
        <f t="shared" si="1"/>
        <v>0.38459178204535382</v>
      </c>
      <c r="E7">
        <f t="shared" si="2"/>
        <v>0.38459178204535382</v>
      </c>
      <c r="F7">
        <v>60</v>
      </c>
      <c r="G7" s="17">
        <f t="shared" si="3"/>
        <v>43.936077642960932</v>
      </c>
      <c r="H7" s="17">
        <f t="shared" si="4"/>
        <v>43.106566925191864</v>
      </c>
      <c r="I7" s="17">
        <f t="shared" si="4"/>
        <v>42.049504796539203</v>
      </c>
      <c r="J7" s="17">
        <f t="shared" si="4"/>
        <v>43.705947351998311</v>
      </c>
      <c r="K7" s="17">
        <f t="shared" si="4"/>
        <v>44.598557993831157</v>
      </c>
      <c r="L7" s="17">
        <f t="shared" si="4"/>
        <v>44.605196836471414</v>
      </c>
      <c r="M7" s="17">
        <f t="shared" si="4"/>
        <v>44.204833250909367</v>
      </c>
      <c r="N7" s="17">
        <f t="shared" si="4"/>
        <v>43.716414943276611</v>
      </c>
      <c r="O7" s="17">
        <f t="shared" si="4"/>
        <v>43.308837487799245</v>
      </c>
      <c r="P7" s="17">
        <f t="shared" si="4"/>
        <v>43.187061575044545</v>
      </c>
      <c r="Q7" s="17">
        <f t="shared" si="4"/>
        <v>43.299311274273279</v>
      </c>
      <c r="R7" s="17">
        <f t="shared" si="4"/>
        <v>43.503046643853544</v>
      </c>
      <c r="S7" s="17">
        <f t="shared" si="4"/>
        <v>43.69916903145532</v>
      </c>
      <c r="T7" s="17">
        <f t="shared" si="4"/>
        <v>43.858308328821003</v>
      </c>
      <c r="U7" s="17">
        <f t="shared" si="4"/>
        <v>43.96810426337175</v>
      </c>
      <c r="V7" s="17">
        <f t="shared" si="4"/>
        <v>44.037073513078873</v>
      </c>
      <c r="W7" s="17">
        <f t="shared" si="4"/>
        <v>44.069929550838332</v>
      </c>
      <c r="X7" s="17">
        <f t="shared" si="4"/>
        <v>44.07775199570419</v>
      </c>
      <c r="Y7" s="17">
        <f t="shared" si="4"/>
        <v>44.07775199570419</v>
      </c>
      <c r="Z7" s="17">
        <f t="shared" si="4"/>
        <v>44.064789880328917</v>
      </c>
      <c r="AA7" s="17">
        <f t="shared" si="4"/>
        <v>44.039843609566518</v>
      </c>
      <c r="AB7" s="17">
        <f t="shared" si="4"/>
        <v>44.005549609123221</v>
      </c>
      <c r="AC7" s="17">
        <f t="shared" si="4"/>
        <v>43.963644808895154</v>
      </c>
      <c r="AD7" s="17">
        <f t="shared" si="4"/>
        <v>43.915560311872127</v>
      </c>
      <c r="AE7" s="17">
        <f t="shared" si="4"/>
        <v>43.862476544860016</v>
      </c>
      <c r="AF7" s="17">
        <f t="shared" si="4"/>
        <v>43.805368926971425</v>
      </c>
      <c r="AG7" s="17">
        <f t="shared" si="4"/>
        <v>43.745045175339762</v>
      </c>
      <c r="AH7" s="17">
        <f t="shared" si="4"/>
        <v>43.682175590636213</v>
      </c>
      <c r="AI7" s="17">
        <f t="shared" si="4"/>
        <v>43.617317592588854</v>
      </c>
      <c r="AJ7" s="17">
        <f t="shared" si="4"/>
        <v>43.550935604025419</v>
      </c>
      <c r="AK7" s="17">
        <f t="shared" si="4"/>
        <v>43.483417193872683</v>
      </c>
      <c r="AL7" s="17">
        <f t="shared" si="4"/>
        <v>43.415086217298672</v>
      </c>
      <c r="AM7" s="17">
        <f t="shared" si="4"/>
        <v>43.346213544766513</v>
      </c>
      <c r="AN7" s="17">
        <f t="shared" si="4"/>
        <v>43.277856455400581</v>
      </c>
      <c r="AO7" s="17">
        <f t="shared" si="4"/>
        <v>43.208355917342296</v>
      </c>
      <c r="AP7" s="17">
        <f t="shared" si="4"/>
        <v>43.138894490713611</v>
      </c>
    </row>
    <row r="8" spans="2:42" x14ac:dyDescent="0.2">
      <c r="B8" s="27">
        <v>86.5</v>
      </c>
      <c r="C8">
        <f t="shared" si="0"/>
        <v>89</v>
      </c>
      <c r="D8">
        <f t="shared" si="1"/>
        <v>0.28183829312644593</v>
      </c>
      <c r="E8">
        <f t="shared" si="2"/>
        <v>0.28183829312644593</v>
      </c>
      <c r="F8">
        <v>75</v>
      </c>
      <c r="G8" s="17">
        <f t="shared" si="3"/>
        <v>32.197435586657527</v>
      </c>
      <c r="H8" s="17">
        <f t="shared" si="4"/>
        <v>31.589549782174689</v>
      </c>
      <c r="I8" s="17">
        <f t="shared" si="4"/>
        <v>30.814908721245985</v>
      </c>
      <c r="J8" s="17">
        <f t="shared" si="4"/>
        <v>32.028790463621725</v>
      </c>
      <c r="K8" s="17">
        <f t="shared" si="4"/>
        <v>32.682917440497697</v>
      </c>
      <c r="L8" s="17">
        <f t="shared" si="4"/>
        <v>32.687782547256127</v>
      </c>
      <c r="M8" s="17">
        <f t="shared" si="4"/>
        <v>32.394386289580801</v>
      </c>
      <c r="N8" s="17">
        <f t="shared" si="4"/>
        <v>32.036461371313337</v>
      </c>
      <c r="O8" s="17">
        <f t="shared" si="4"/>
        <v>31.737778612785188</v>
      </c>
      <c r="P8" s="17">
        <f t="shared" si="4"/>
        <v>31.64853823637316</v>
      </c>
      <c r="Q8" s="17">
        <f t="shared" si="4"/>
        <v>31.730797569805443</v>
      </c>
      <c r="R8" s="17">
        <f t="shared" si="4"/>
        <v>31.880099846901981</v>
      </c>
      <c r="S8" s="17">
        <f t="shared" si="4"/>
        <v>32.023823144034338</v>
      </c>
      <c r="T8" s="17">
        <f t="shared" si="4"/>
        <v>32.1404443253304</v>
      </c>
      <c r="U8" s="17">
        <f t="shared" si="4"/>
        <v>32.220905479808103</v>
      </c>
      <c r="V8" s="17">
        <f t="shared" si="4"/>
        <v>32.271447838025665</v>
      </c>
      <c r="W8" s="17">
        <f t="shared" si="4"/>
        <v>32.295525548557535</v>
      </c>
      <c r="X8" s="17">
        <f t="shared" si="4"/>
        <v>32.301258028064368</v>
      </c>
      <c r="Y8" s="17">
        <f t="shared" si="4"/>
        <v>32.301258028064368</v>
      </c>
      <c r="Z8" s="17">
        <f t="shared" si="4"/>
        <v>32.291759071915983</v>
      </c>
      <c r="AA8" s="17">
        <f t="shared" si="4"/>
        <v>32.273477832690972</v>
      </c>
      <c r="AB8" s="17">
        <f t="shared" si="4"/>
        <v>32.248346347826654</v>
      </c>
      <c r="AC8" s="17">
        <f t="shared" si="4"/>
        <v>32.217637482163234</v>
      </c>
      <c r="AD8" s="17">
        <f t="shared" si="4"/>
        <v>32.182399983081119</v>
      </c>
      <c r="AE8" s="17">
        <f t="shared" si="4"/>
        <v>32.143498896303214</v>
      </c>
      <c r="AF8" s="17">
        <f t="shared" si="4"/>
        <v>32.101649032885334</v>
      </c>
      <c r="AG8" s="17">
        <f t="shared" si="4"/>
        <v>32.05744230775867</v>
      </c>
      <c r="AH8" s="17">
        <f t="shared" si="4"/>
        <v>32.011369933699655</v>
      </c>
      <c r="AI8" s="17">
        <f t="shared" si="4"/>
        <v>31.963840401560276</v>
      </c>
      <c r="AJ8" s="17">
        <f t="shared" si="4"/>
        <v>31.915194051782443</v>
      </c>
      <c r="AK8" s="17">
        <f t="shared" si="4"/>
        <v>31.865714904383982</v>
      </c>
      <c r="AL8" s="17">
        <f t="shared" si="4"/>
        <v>31.81564028837721</v>
      </c>
      <c r="AM8" s="17">
        <f t="shared" si="4"/>
        <v>31.7651687042828</v>
      </c>
      <c r="AN8" s="17">
        <f t="shared" si="4"/>
        <v>31.715074952181478</v>
      </c>
      <c r="AO8" s="17">
        <f t="shared" si="4"/>
        <v>31.664143252826012</v>
      </c>
      <c r="AP8" s="17">
        <f t="shared" si="4"/>
        <v>31.613240215285682</v>
      </c>
    </row>
    <row r="9" spans="2:42" x14ac:dyDescent="0.2">
      <c r="B9" s="27">
        <v>86</v>
      </c>
      <c r="C9">
        <f t="shared" si="0"/>
        <v>88.5</v>
      </c>
      <c r="D9">
        <f t="shared" si="1"/>
        <v>0.26607250597988108</v>
      </c>
      <c r="E9">
        <f t="shared" si="2"/>
        <v>0.26607250597988108</v>
      </c>
      <c r="F9">
        <v>90</v>
      </c>
      <c r="G9" s="17">
        <f t="shared" si="3"/>
        <v>30.396339254099431</v>
      </c>
      <c r="H9" s="17">
        <f t="shared" si="4"/>
        <v>29.822458048837593</v>
      </c>
      <c r="I9" s="17">
        <f t="shared" si="4"/>
        <v>29.091149730050184</v>
      </c>
      <c r="J9" s="17">
        <f t="shared" si="4"/>
        <v>30.237127991464909</v>
      </c>
      <c r="K9" s="17">
        <f t="shared" si="4"/>
        <v>30.854663678456699</v>
      </c>
      <c r="L9" s="17">
        <f t="shared" si="4"/>
        <v>30.859256635406286</v>
      </c>
      <c r="M9" s="17">
        <f t="shared" si="4"/>
        <v>30.582272707286311</v>
      </c>
      <c r="N9" s="17">
        <f t="shared" si="4"/>
        <v>30.244369795302156</v>
      </c>
      <c r="O9" s="17">
        <f t="shared" si="4"/>
        <v>29.96239508855458</v>
      </c>
      <c r="P9" s="17">
        <f t="shared" si="4"/>
        <v>29.878146740598954</v>
      </c>
      <c r="Q9" s="17">
        <f t="shared" si="4"/>
        <v>29.955804559001731</v>
      </c>
      <c r="R9" s="17">
        <f t="shared" si="4"/>
        <v>30.09675499754897</v>
      </c>
      <c r="S9" s="17">
        <f t="shared" si="4"/>
        <v>30.232438539382446</v>
      </c>
      <c r="T9" s="17">
        <f t="shared" si="4"/>
        <v>30.342536033990303</v>
      </c>
      <c r="U9" s="17">
        <f t="shared" si="4"/>
        <v>30.4184962619935</v>
      </c>
      <c r="V9" s="17">
        <f t="shared" si="4"/>
        <v>30.466211324981931</v>
      </c>
      <c r="W9" s="17">
        <f t="shared" si="4"/>
        <v>30.488942149485606</v>
      </c>
      <c r="X9" s="17">
        <f t="shared" si="4"/>
        <v>30.494353959112114</v>
      </c>
      <c r="Y9" s="17">
        <f t="shared" si="4"/>
        <v>30.494353959112114</v>
      </c>
      <c r="Z9" s="17">
        <f t="shared" si="4"/>
        <v>30.485386366246875</v>
      </c>
      <c r="AA9" s="17">
        <f t="shared" si="4"/>
        <v>30.468127763524517</v>
      </c>
      <c r="AB9" s="17">
        <f t="shared" si="4"/>
        <v>30.444402111901141</v>
      </c>
      <c r="AC9" s="17">
        <f t="shared" si="4"/>
        <v>30.415411073273191</v>
      </c>
      <c r="AD9" s="17">
        <f t="shared" si="4"/>
        <v>30.3821447290116</v>
      </c>
      <c r="AE9" s="17">
        <f t="shared" si="4"/>
        <v>30.345419734939576</v>
      </c>
      <c r="AF9" s="17">
        <f t="shared" si="4"/>
        <v>30.305910916208845</v>
      </c>
      <c r="AG9" s="17">
        <f t="shared" si="4"/>
        <v>30.264177076548041</v>
      </c>
      <c r="AH9" s="17">
        <f t="shared" si="4"/>
        <v>30.220681950721314</v>
      </c>
      <c r="AI9" s="17">
        <f t="shared" si="4"/>
        <v>30.175811178960348</v>
      </c>
      <c r="AJ9" s="17">
        <f t="shared" si="4"/>
        <v>30.129886063360978</v>
      </c>
      <c r="AK9" s="17">
        <f t="shared" si="4"/>
        <v>30.083174736110106</v>
      </c>
      <c r="AL9" s="17">
        <f t="shared" si="4"/>
        <v>30.035901250243072</v>
      </c>
      <c r="AM9" s="17">
        <f t="shared" si="4"/>
        <v>29.988253002335362</v>
      </c>
      <c r="AN9" s="17">
        <f t="shared" si="4"/>
        <v>29.940961450830141</v>
      </c>
      <c r="AO9" s="17">
        <f t="shared" si="4"/>
        <v>29.892878826105889</v>
      </c>
      <c r="AP9" s="17">
        <f t="shared" si="4"/>
        <v>29.844823259879952</v>
      </c>
    </row>
    <row r="12" spans="2:42" x14ac:dyDescent="0.2">
      <c r="G12">
        <v>1</v>
      </c>
      <c r="H12">
        <v>2</v>
      </c>
      <c r="I12">
        <v>3</v>
      </c>
      <c r="J12">
        <v>4</v>
      </c>
      <c r="K12">
        <v>5</v>
      </c>
      <c r="L12">
        <v>6</v>
      </c>
      <c r="M12">
        <v>7</v>
      </c>
      <c r="N12">
        <v>8</v>
      </c>
      <c r="O12">
        <v>9</v>
      </c>
      <c r="P12">
        <v>10</v>
      </c>
      <c r="Q12">
        <v>11</v>
      </c>
      <c r="R12">
        <v>12</v>
      </c>
      <c r="S12">
        <v>13</v>
      </c>
      <c r="T12">
        <v>14</v>
      </c>
      <c r="U12">
        <v>15</v>
      </c>
      <c r="V12">
        <v>16</v>
      </c>
      <c r="W12">
        <v>17</v>
      </c>
      <c r="X12">
        <v>18</v>
      </c>
      <c r="Y12">
        <v>19</v>
      </c>
      <c r="Z12">
        <v>20</v>
      </c>
      <c r="AA12">
        <v>21</v>
      </c>
      <c r="AB12">
        <v>22</v>
      </c>
      <c r="AC12">
        <v>23</v>
      </c>
      <c r="AD12">
        <v>24</v>
      </c>
      <c r="AE12">
        <v>25</v>
      </c>
      <c r="AF12">
        <v>26</v>
      </c>
      <c r="AG12">
        <v>27</v>
      </c>
      <c r="AH12">
        <v>28</v>
      </c>
      <c r="AI12">
        <v>29</v>
      </c>
      <c r="AJ12">
        <v>30</v>
      </c>
      <c r="AK12">
        <v>31</v>
      </c>
      <c r="AL12">
        <v>32</v>
      </c>
      <c r="AM12">
        <v>33</v>
      </c>
      <c r="AN12">
        <v>34</v>
      </c>
      <c r="AO12">
        <v>35</v>
      </c>
      <c r="AP12">
        <v>36</v>
      </c>
    </row>
    <row r="13" spans="2:42" x14ac:dyDescent="0.2">
      <c r="G13">
        <v>1</v>
      </c>
      <c r="H13">
        <v>2</v>
      </c>
      <c r="I13">
        <v>3</v>
      </c>
      <c r="J13">
        <v>4</v>
      </c>
      <c r="K13">
        <v>5</v>
      </c>
      <c r="L13">
        <v>6</v>
      </c>
      <c r="M13">
        <v>7</v>
      </c>
      <c r="N13">
        <v>8</v>
      </c>
      <c r="O13">
        <v>9</v>
      </c>
      <c r="P13">
        <v>10</v>
      </c>
      <c r="Q13">
        <v>11</v>
      </c>
      <c r="R13">
        <v>12</v>
      </c>
      <c r="S13">
        <v>13</v>
      </c>
      <c r="T13">
        <v>14</v>
      </c>
      <c r="U13">
        <v>15</v>
      </c>
      <c r="V13">
        <v>16</v>
      </c>
      <c r="W13">
        <v>17</v>
      </c>
      <c r="X13">
        <v>18</v>
      </c>
      <c r="Y13">
        <v>19</v>
      </c>
      <c r="Z13">
        <v>20</v>
      </c>
      <c r="AA13">
        <v>21</v>
      </c>
      <c r="AB13">
        <v>22</v>
      </c>
      <c r="AC13">
        <v>23</v>
      </c>
      <c r="AD13">
        <v>24</v>
      </c>
      <c r="AE13">
        <v>25</v>
      </c>
      <c r="AF13">
        <v>26</v>
      </c>
      <c r="AG13">
        <v>27</v>
      </c>
      <c r="AH13">
        <v>28</v>
      </c>
      <c r="AI13">
        <v>29</v>
      </c>
      <c r="AJ13">
        <v>30</v>
      </c>
      <c r="AK13">
        <v>31</v>
      </c>
      <c r="AL13">
        <v>32</v>
      </c>
      <c r="AM13">
        <v>33</v>
      </c>
      <c r="AN13">
        <v>34</v>
      </c>
      <c r="AO13">
        <v>35</v>
      </c>
      <c r="AP13">
        <v>36</v>
      </c>
    </row>
    <row r="14" spans="2:42" x14ac:dyDescent="0.2">
      <c r="G14">
        <v>1</v>
      </c>
      <c r="H14">
        <v>2</v>
      </c>
      <c r="I14">
        <v>3</v>
      </c>
      <c r="J14">
        <v>4</v>
      </c>
      <c r="K14">
        <v>5</v>
      </c>
      <c r="L14">
        <v>6</v>
      </c>
      <c r="M14">
        <v>7</v>
      </c>
      <c r="N14">
        <v>8</v>
      </c>
      <c r="O14">
        <v>9</v>
      </c>
      <c r="P14">
        <v>10</v>
      </c>
      <c r="Q14">
        <v>11</v>
      </c>
      <c r="R14">
        <v>12</v>
      </c>
      <c r="S14">
        <v>13</v>
      </c>
      <c r="T14">
        <v>14</v>
      </c>
      <c r="U14">
        <v>15</v>
      </c>
      <c r="V14">
        <v>16</v>
      </c>
      <c r="W14">
        <v>17</v>
      </c>
      <c r="X14">
        <v>18</v>
      </c>
      <c r="Y14">
        <v>19</v>
      </c>
      <c r="Z14">
        <v>20</v>
      </c>
      <c r="AA14">
        <v>21</v>
      </c>
      <c r="AB14">
        <v>22</v>
      </c>
      <c r="AC14">
        <v>23</v>
      </c>
      <c r="AD14">
        <v>24</v>
      </c>
      <c r="AE14">
        <v>25</v>
      </c>
      <c r="AF14">
        <v>26</v>
      </c>
      <c r="AG14">
        <v>27</v>
      </c>
      <c r="AH14">
        <v>28</v>
      </c>
      <c r="AI14">
        <v>29</v>
      </c>
      <c r="AJ14">
        <v>30</v>
      </c>
      <c r="AK14">
        <v>31</v>
      </c>
      <c r="AL14">
        <v>32</v>
      </c>
      <c r="AM14">
        <v>33</v>
      </c>
      <c r="AN14">
        <v>34</v>
      </c>
      <c r="AO14">
        <v>35</v>
      </c>
      <c r="AP14">
        <v>36</v>
      </c>
    </row>
    <row r="15" spans="2:42" x14ac:dyDescent="0.2">
      <c r="G15">
        <v>1</v>
      </c>
      <c r="H15">
        <v>2</v>
      </c>
      <c r="I15">
        <v>3</v>
      </c>
      <c r="J15">
        <v>4</v>
      </c>
      <c r="K15">
        <v>5</v>
      </c>
      <c r="L15">
        <v>6</v>
      </c>
      <c r="M15">
        <v>7</v>
      </c>
      <c r="N15">
        <v>8</v>
      </c>
      <c r="O15">
        <v>9</v>
      </c>
      <c r="P15">
        <v>10</v>
      </c>
      <c r="Q15">
        <v>11</v>
      </c>
      <c r="R15">
        <v>12</v>
      </c>
      <c r="S15">
        <v>13</v>
      </c>
      <c r="T15">
        <v>14</v>
      </c>
      <c r="U15">
        <v>15</v>
      </c>
      <c r="V15">
        <v>16</v>
      </c>
      <c r="W15">
        <v>17</v>
      </c>
      <c r="X15">
        <v>18</v>
      </c>
      <c r="Y15">
        <v>19</v>
      </c>
      <c r="Z15">
        <v>20</v>
      </c>
      <c r="AA15">
        <v>21</v>
      </c>
      <c r="AB15">
        <v>22</v>
      </c>
      <c r="AC15">
        <v>23</v>
      </c>
      <c r="AD15">
        <v>24</v>
      </c>
      <c r="AE15">
        <v>25</v>
      </c>
      <c r="AF15">
        <v>26</v>
      </c>
      <c r="AG15">
        <v>27</v>
      </c>
      <c r="AH15">
        <v>28</v>
      </c>
      <c r="AI15">
        <v>29</v>
      </c>
      <c r="AJ15">
        <v>30</v>
      </c>
      <c r="AK15">
        <v>31</v>
      </c>
      <c r="AL15">
        <v>32</v>
      </c>
      <c r="AM15">
        <v>33</v>
      </c>
      <c r="AN15">
        <v>34</v>
      </c>
      <c r="AO15">
        <v>35</v>
      </c>
      <c r="AP15">
        <v>36</v>
      </c>
    </row>
    <row r="16" spans="2:42" x14ac:dyDescent="0.2">
      <c r="G16">
        <v>1</v>
      </c>
      <c r="H16">
        <v>2</v>
      </c>
      <c r="I16">
        <v>3</v>
      </c>
      <c r="J16">
        <v>4</v>
      </c>
      <c r="K16">
        <v>5</v>
      </c>
      <c r="L16">
        <v>6</v>
      </c>
      <c r="M16">
        <v>7</v>
      </c>
      <c r="N16">
        <v>8</v>
      </c>
      <c r="O16">
        <v>9</v>
      </c>
      <c r="P16">
        <v>10</v>
      </c>
      <c r="Q16">
        <v>11</v>
      </c>
      <c r="R16">
        <v>12</v>
      </c>
      <c r="S16">
        <v>13</v>
      </c>
      <c r="T16">
        <v>14</v>
      </c>
      <c r="U16">
        <v>15</v>
      </c>
      <c r="V16">
        <v>16</v>
      </c>
      <c r="W16">
        <v>17</v>
      </c>
      <c r="X16">
        <v>18</v>
      </c>
      <c r="Y16">
        <v>19</v>
      </c>
      <c r="Z16">
        <v>20</v>
      </c>
      <c r="AA16">
        <v>21</v>
      </c>
      <c r="AB16">
        <v>22</v>
      </c>
      <c r="AC16">
        <v>23</v>
      </c>
      <c r="AD16">
        <v>24</v>
      </c>
      <c r="AE16">
        <v>25</v>
      </c>
      <c r="AF16">
        <v>26</v>
      </c>
      <c r="AG16">
        <v>27</v>
      </c>
      <c r="AH16">
        <v>28</v>
      </c>
      <c r="AI16">
        <v>29</v>
      </c>
      <c r="AJ16">
        <v>30</v>
      </c>
      <c r="AK16">
        <v>31</v>
      </c>
      <c r="AL16">
        <v>32</v>
      </c>
      <c r="AM16">
        <v>33</v>
      </c>
      <c r="AN16">
        <v>34</v>
      </c>
      <c r="AO16">
        <v>35</v>
      </c>
      <c r="AP16">
        <v>36</v>
      </c>
    </row>
    <row r="17" spans="7:42" x14ac:dyDescent="0.2">
      <c r="G17">
        <v>1</v>
      </c>
      <c r="H17">
        <v>2</v>
      </c>
      <c r="I17">
        <v>3</v>
      </c>
      <c r="J17">
        <v>4</v>
      </c>
      <c r="K17">
        <v>5</v>
      </c>
      <c r="L17">
        <v>6</v>
      </c>
      <c r="M17">
        <v>7</v>
      </c>
      <c r="N17">
        <v>8</v>
      </c>
      <c r="O17">
        <v>9</v>
      </c>
      <c r="P17">
        <v>10</v>
      </c>
      <c r="Q17">
        <v>11</v>
      </c>
      <c r="R17">
        <v>12</v>
      </c>
      <c r="S17">
        <v>13</v>
      </c>
      <c r="T17">
        <v>14</v>
      </c>
      <c r="U17">
        <v>15</v>
      </c>
      <c r="V17">
        <v>16</v>
      </c>
      <c r="W17">
        <v>17</v>
      </c>
      <c r="X17">
        <v>18</v>
      </c>
      <c r="Y17">
        <v>19</v>
      </c>
      <c r="Z17">
        <v>20</v>
      </c>
      <c r="AA17">
        <v>21</v>
      </c>
      <c r="AB17">
        <v>22</v>
      </c>
      <c r="AC17">
        <v>23</v>
      </c>
      <c r="AD17">
        <v>24</v>
      </c>
      <c r="AE17">
        <v>25</v>
      </c>
      <c r="AF17">
        <v>26</v>
      </c>
      <c r="AG17">
        <v>27</v>
      </c>
      <c r="AH17">
        <v>28</v>
      </c>
      <c r="AI17">
        <v>29</v>
      </c>
      <c r="AJ17">
        <v>30</v>
      </c>
      <c r="AK17">
        <v>31</v>
      </c>
      <c r="AL17">
        <v>32</v>
      </c>
      <c r="AM17">
        <v>33</v>
      </c>
      <c r="AN17">
        <v>34</v>
      </c>
      <c r="AO17">
        <v>35</v>
      </c>
      <c r="AP17">
        <v>36</v>
      </c>
    </row>
    <row r="18" spans="7:42" x14ac:dyDescent="0.2">
      <c r="G18">
        <v>1</v>
      </c>
      <c r="H18">
        <v>2</v>
      </c>
      <c r="I18">
        <v>3</v>
      </c>
      <c r="J18">
        <v>4</v>
      </c>
      <c r="K18">
        <v>5</v>
      </c>
      <c r="L18">
        <v>6</v>
      </c>
      <c r="M18">
        <v>7</v>
      </c>
      <c r="N18">
        <v>8</v>
      </c>
      <c r="O18">
        <v>9</v>
      </c>
      <c r="P18">
        <v>10</v>
      </c>
      <c r="Q18">
        <v>11</v>
      </c>
      <c r="R18">
        <v>12</v>
      </c>
      <c r="S18">
        <v>13</v>
      </c>
      <c r="T18">
        <v>14</v>
      </c>
      <c r="U18">
        <v>15</v>
      </c>
      <c r="V18">
        <v>16</v>
      </c>
      <c r="W18">
        <v>17</v>
      </c>
      <c r="X18">
        <v>18</v>
      </c>
      <c r="Y18">
        <v>19</v>
      </c>
      <c r="Z18">
        <v>20</v>
      </c>
      <c r="AA18">
        <v>21</v>
      </c>
      <c r="AB18">
        <v>22</v>
      </c>
      <c r="AC18">
        <v>23</v>
      </c>
      <c r="AD18">
        <v>24</v>
      </c>
      <c r="AE18">
        <v>25</v>
      </c>
      <c r="AF18">
        <v>26</v>
      </c>
      <c r="AG18">
        <v>27</v>
      </c>
      <c r="AH18">
        <v>28</v>
      </c>
      <c r="AI18">
        <v>29</v>
      </c>
      <c r="AJ18">
        <v>30</v>
      </c>
      <c r="AK18">
        <v>31</v>
      </c>
      <c r="AL18">
        <v>32</v>
      </c>
      <c r="AM18">
        <v>33</v>
      </c>
      <c r="AN18">
        <v>34</v>
      </c>
      <c r="AO18">
        <v>35</v>
      </c>
      <c r="AP18">
        <v>36</v>
      </c>
    </row>
    <row r="20" spans="7:42" x14ac:dyDescent="0.2">
      <c r="G20">
        <v>1</v>
      </c>
      <c r="H20">
        <v>1</v>
      </c>
      <c r="I20">
        <v>1</v>
      </c>
      <c r="J20">
        <v>1</v>
      </c>
      <c r="K20">
        <v>1</v>
      </c>
      <c r="L20">
        <v>1</v>
      </c>
      <c r="M20">
        <v>1</v>
      </c>
      <c r="N20">
        <v>1</v>
      </c>
      <c r="O20">
        <v>1</v>
      </c>
      <c r="P20">
        <v>1</v>
      </c>
      <c r="Q20">
        <v>1</v>
      </c>
      <c r="R20">
        <v>1</v>
      </c>
      <c r="S20">
        <v>1</v>
      </c>
      <c r="T20">
        <v>1</v>
      </c>
      <c r="U20">
        <v>1</v>
      </c>
      <c r="V20">
        <v>1</v>
      </c>
      <c r="W20">
        <v>1</v>
      </c>
      <c r="X20">
        <v>1</v>
      </c>
      <c r="Y20">
        <v>1</v>
      </c>
      <c r="Z20">
        <v>1</v>
      </c>
      <c r="AA20">
        <v>1</v>
      </c>
      <c r="AB20">
        <v>1</v>
      </c>
      <c r="AC20">
        <v>1</v>
      </c>
      <c r="AD20">
        <v>1</v>
      </c>
      <c r="AE20">
        <v>1</v>
      </c>
      <c r="AF20">
        <v>1</v>
      </c>
      <c r="AG20">
        <v>1</v>
      </c>
      <c r="AH20">
        <v>1</v>
      </c>
      <c r="AI20">
        <v>1</v>
      </c>
      <c r="AJ20">
        <v>1</v>
      </c>
      <c r="AK20">
        <v>1</v>
      </c>
      <c r="AL20">
        <v>1</v>
      </c>
      <c r="AM20">
        <v>1</v>
      </c>
      <c r="AN20">
        <v>1</v>
      </c>
      <c r="AO20">
        <v>1</v>
      </c>
      <c r="AP20">
        <v>1</v>
      </c>
    </row>
    <row r="21" spans="7:42" x14ac:dyDescent="0.2">
      <c r="G21">
        <v>2</v>
      </c>
      <c r="H21">
        <v>2</v>
      </c>
      <c r="I21">
        <v>2</v>
      </c>
      <c r="J21">
        <v>2</v>
      </c>
      <c r="K21">
        <v>2</v>
      </c>
      <c r="L21">
        <v>2</v>
      </c>
      <c r="M21">
        <v>2</v>
      </c>
      <c r="N21">
        <v>2</v>
      </c>
      <c r="O21">
        <v>2</v>
      </c>
      <c r="P21">
        <v>2</v>
      </c>
      <c r="Q21">
        <v>2</v>
      </c>
      <c r="R21">
        <v>2</v>
      </c>
      <c r="S21">
        <v>2</v>
      </c>
      <c r="T21">
        <v>2</v>
      </c>
      <c r="U21">
        <v>2</v>
      </c>
      <c r="V21">
        <v>2</v>
      </c>
      <c r="W21">
        <v>2</v>
      </c>
      <c r="X21">
        <v>2</v>
      </c>
      <c r="Y21">
        <v>2</v>
      </c>
      <c r="Z21">
        <v>2</v>
      </c>
      <c r="AA21">
        <v>2</v>
      </c>
      <c r="AB21">
        <v>2</v>
      </c>
      <c r="AC21">
        <v>2</v>
      </c>
      <c r="AD21">
        <v>2</v>
      </c>
      <c r="AE21">
        <v>2</v>
      </c>
      <c r="AF21">
        <v>2</v>
      </c>
      <c r="AG21">
        <v>2</v>
      </c>
      <c r="AH21">
        <v>2</v>
      </c>
      <c r="AI21">
        <v>2</v>
      </c>
      <c r="AJ21">
        <v>2</v>
      </c>
      <c r="AK21">
        <v>2</v>
      </c>
      <c r="AL21">
        <v>2</v>
      </c>
      <c r="AM21">
        <v>2</v>
      </c>
      <c r="AN21">
        <v>2</v>
      </c>
      <c r="AO21">
        <v>2</v>
      </c>
      <c r="AP21">
        <v>2</v>
      </c>
    </row>
    <row r="22" spans="7:42" x14ac:dyDescent="0.2">
      <c r="G22">
        <v>3</v>
      </c>
      <c r="H22">
        <v>3</v>
      </c>
      <c r="I22">
        <v>3</v>
      </c>
      <c r="J22">
        <v>3</v>
      </c>
      <c r="K22">
        <v>3</v>
      </c>
      <c r="L22">
        <v>3</v>
      </c>
      <c r="M22">
        <v>3</v>
      </c>
      <c r="N22">
        <v>3</v>
      </c>
      <c r="O22">
        <v>3</v>
      </c>
      <c r="P22">
        <v>3</v>
      </c>
      <c r="Q22">
        <v>3</v>
      </c>
      <c r="R22">
        <v>3</v>
      </c>
      <c r="S22">
        <v>3</v>
      </c>
      <c r="T22">
        <v>3</v>
      </c>
      <c r="U22">
        <v>3</v>
      </c>
      <c r="V22">
        <v>3</v>
      </c>
      <c r="W22">
        <v>3</v>
      </c>
      <c r="X22">
        <v>3</v>
      </c>
      <c r="Y22">
        <v>3</v>
      </c>
      <c r="Z22">
        <v>3</v>
      </c>
      <c r="AA22">
        <v>3</v>
      </c>
      <c r="AB22">
        <v>3</v>
      </c>
      <c r="AC22">
        <v>3</v>
      </c>
      <c r="AD22">
        <v>3</v>
      </c>
      <c r="AE22">
        <v>3</v>
      </c>
      <c r="AF22">
        <v>3</v>
      </c>
      <c r="AG22">
        <v>3</v>
      </c>
      <c r="AH22">
        <v>3</v>
      </c>
      <c r="AI22">
        <v>3</v>
      </c>
      <c r="AJ22">
        <v>3</v>
      </c>
      <c r="AK22">
        <v>3</v>
      </c>
      <c r="AL22">
        <v>3</v>
      </c>
      <c r="AM22">
        <v>3</v>
      </c>
      <c r="AN22">
        <v>3</v>
      </c>
      <c r="AO22">
        <v>3</v>
      </c>
      <c r="AP22">
        <v>3</v>
      </c>
    </row>
    <row r="23" spans="7:42" x14ac:dyDescent="0.2">
      <c r="G23">
        <v>4</v>
      </c>
      <c r="H23">
        <v>4</v>
      </c>
      <c r="I23">
        <v>4</v>
      </c>
      <c r="J23">
        <v>4</v>
      </c>
      <c r="K23">
        <v>4</v>
      </c>
      <c r="L23">
        <v>4</v>
      </c>
      <c r="M23">
        <v>4</v>
      </c>
      <c r="N23">
        <v>4</v>
      </c>
      <c r="O23">
        <v>4</v>
      </c>
      <c r="P23">
        <v>4</v>
      </c>
      <c r="Q23">
        <v>4</v>
      </c>
      <c r="R23">
        <v>4</v>
      </c>
      <c r="S23">
        <v>4</v>
      </c>
      <c r="T23">
        <v>4</v>
      </c>
      <c r="U23">
        <v>4</v>
      </c>
      <c r="V23">
        <v>4</v>
      </c>
      <c r="W23">
        <v>4</v>
      </c>
      <c r="X23">
        <v>4</v>
      </c>
      <c r="Y23">
        <v>4</v>
      </c>
      <c r="Z23">
        <v>4</v>
      </c>
      <c r="AA23">
        <v>4</v>
      </c>
      <c r="AB23">
        <v>4</v>
      </c>
      <c r="AC23">
        <v>4</v>
      </c>
      <c r="AD23">
        <v>4</v>
      </c>
      <c r="AE23">
        <v>4</v>
      </c>
      <c r="AF23">
        <v>4</v>
      </c>
      <c r="AG23">
        <v>4</v>
      </c>
      <c r="AH23">
        <v>4</v>
      </c>
      <c r="AI23">
        <v>4</v>
      </c>
      <c r="AJ23">
        <v>4</v>
      </c>
      <c r="AK23">
        <v>4</v>
      </c>
      <c r="AL23">
        <v>4</v>
      </c>
      <c r="AM23">
        <v>4</v>
      </c>
      <c r="AN23">
        <v>4</v>
      </c>
      <c r="AO23">
        <v>4</v>
      </c>
      <c r="AP23">
        <v>4</v>
      </c>
    </row>
    <row r="24" spans="7:42" x14ac:dyDescent="0.2">
      <c r="G24">
        <v>5</v>
      </c>
      <c r="H24">
        <v>5</v>
      </c>
      <c r="I24">
        <v>5</v>
      </c>
      <c r="J24">
        <v>5</v>
      </c>
      <c r="K24">
        <v>5</v>
      </c>
      <c r="L24">
        <v>5</v>
      </c>
      <c r="M24">
        <v>5</v>
      </c>
      <c r="N24">
        <v>5</v>
      </c>
      <c r="O24">
        <v>5</v>
      </c>
      <c r="P24">
        <v>5</v>
      </c>
      <c r="Q24">
        <v>5</v>
      </c>
      <c r="R24">
        <v>5</v>
      </c>
      <c r="S24">
        <v>5</v>
      </c>
      <c r="T24">
        <v>5</v>
      </c>
      <c r="U24">
        <v>5</v>
      </c>
      <c r="V24">
        <v>5</v>
      </c>
      <c r="W24">
        <v>5</v>
      </c>
      <c r="X24">
        <v>5</v>
      </c>
      <c r="Y24">
        <v>5</v>
      </c>
      <c r="Z24">
        <v>5</v>
      </c>
      <c r="AA24">
        <v>5</v>
      </c>
      <c r="AB24">
        <v>5</v>
      </c>
      <c r="AC24">
        <v>5</v>
      </c>
      <c r="AD24">
        <v>5</v>
      </c>
      <c r="AE24">
        <v>5</v>
      </c>
      <c r="AF24">
        <v>5</v>
      </c>
      <c r="AG24">
        <v>5</v>
      </c>
      <c r="AH24">
        <v>5</v>
      </c>
      <c r="AI24">
        <v>5</v>
      </c>
      <c r="AJ24">
        <v>5</v>
      </c>
      <c r="AK24">
        <v>5</v>
      </c>
      <c r="AL24">
        <v>5</v>
      </c>
      <c r="AM24">
        <v>5</v>
      </c>
      <c r="AN24">
        <v>5</v>
      </c>
      <c r="AO24">
        <v>5</v>
      </c>
      <c r="AP24">
        <v>5</v>
      </c>
    </row>
    <row r="25" spans="7:42" x14ac:dyDescent="0.2">
      <c r="G25">
        <v>6</v>
      </c>
      <c r="H25">
        <v>6</v>
      </c>
      <c r="I25">
        <v>6</v>
      </c>
      <c r="J25">
        <v>6</v>
      </c>
      <c r="K25">
        <v>6</v>
      </c>
      <c r="L25">
        <v>6</v>
      </c>
      <c r="M25">
        <v>6</v>
      </c>
      <c r="N25">
        <v>6</v>
      </c>
      <c r="O25">
        <v>6</v>
      </c>
      <c r="P25">
        <v>6</v>
      </c>
      <c r="Q25">
        <v>6</v>
      </c>
      <c r="R25">
        <v>6</v>
      </c>
      <c r="S25">
        <v>6</v>
      </c>
      <c r="T25">
        <v>6</v>
      </c>
      <c r="U25">
        <v>6</v>
      </c>
      <c r="V25">
        <v>6</v>
      </c>
      <c r="W25">
        <v>6</v>
      </c>
      <c r="X25">
        <v>6</v>
      </c>
      <c r="Y25">
        <v>6</v>
      </c>
      <c r="Z25">
        <v>6</v>
      </c>
      <c r="AA25">
        <v>6</v>
      </c>
      <c r="AB25">
        <v>6</v>
      </c>
      <c r="AC25">
        <v>6</v>
      </c>
      <c r="AD25">
        <v>6</v>
      </c>
      <c r="AE25">
        <v>6</v>
      </c>
      <c r="AF25">
        <v>6</v>
      </c>
      <c r="AG25">
        <v>6</v>
      </c>
      <c r="AH25">
        <v>6</v>
      </c>
      <c r="AI25">
        <v>6</v>
      </c>
      <c r="AJ25">
        <v>6</v>
      </c>
      <c r="AK25">
        <v>6</v>
      </c>
      <c r="AL25">
        <v>6</v>
      </c>
      <c r="AM25">
        <v>6</v>
      </c>
      <c r="AN25">
        <v>6</v>
      </c>
      <c r="AO25">
        <v>6</v>
      </c>
      <c r="AP25">
        <v>6</v>
      </c>
    </row>
    <row r="26" spans="7:42" x14ac:dyDescent="0.2">
      <c r="G26">
        <v>7</v>
      </c>
      <c r="H26">
        <v>7</v>
      </c>
      <c r="I26">
        <v>7</v>
      </c>
      <c r="J26">
        <v>7</v>
      </c>
      <c r="K26">
        <v>7</v>
      </c>
      <c r="L26">
        <v>7</v>
      </c>
      <c r="M26">
        <v>7</v>
      </c>
      <c r="N26">
        <v>7</v>
      </c>
      <c r="O26">
        <v>7</v>
      </c>
      <c r="P26">
        <v>7</v>
      </c>
      <c r="Q26">
        <v>7</v>
      </c>
      <c r="R26">
        <v>7</v>
      </c>
      <c r="S26">
        <v>7</v>
      </c>
      <c r="T26">
        <v>7</v>
      </c>
      <c r="U26">
        <v>7</v>
      </c>
      <c r="V26">
        <v>7</v>
      </c>
      <c r="W26">
        <v>7</v>
      </c>
      <c r="X26">
        <v>7</v>
      </c>
      <c r="Y26">
        <v>7</v>
      </c>
      <c r="Z26">
        <v>7</v>
      </c>
      <c r="AA26">
        <v>7</v>
      </c>
      <c r="AB26">
        <v>7</v>
      </c>
      <c r="AC26">
        <v>7</v>
      </c>
      <c r="AD26">
        <v>7</v>
      </c>
      <c r="AE26">
        <v>7</v>
      </c>
      <c r="AF26">
        <v>7</v>
      </c>
      <c r="AG26">
        <v>7</v>
      </c>
      <c r="AH26">
        <v>7</v>
      </c>
      <c r="AI26">
        <v>7</v>
      </c>
      <c r="AJ26">
        <v>7</v>
      </c>
      <c r="AK26">
        <v>7</v>
      </c>
      <c r="AL26">
        <v>7</v>
      </c>
      <c r="AM26">
        <v>7</v>
      </c>
      <c r="AN26">
        <v>7</v>
      </c>
      <c r="AO26">
        <v>7</v>
      </c>
      <c r="AP26">
        <v>7</v>
      </c>
    </row>
    <row r="45" spans="13:13" x14ac:dyDescent="0.2">
      <c r="M45" s="27"/>
    </row>
  </sheetData>
  <customSheetViews>
    <customSheetView guid="{DD8F8E6C-479B-D54D-BE9B-033BF32F4E83}" scale="50" state="hidden">
      <selection activeCell="O37" sqref="O37"/>
      <pageMargins left="0.7" right="0.7" top="0.75" bottom="0.75" header="0.3" footer="0.3"/>
      <pageSetup paperSize="9" scale="65" orientation="landscape" horizontalDpi="4294967292" verticalDpi="4294967292"/>
    </customSheetView>
  </customSheetViews>
  <phoneticPr fontId="5" type="noConversion"/>
  <pageMargins left="0.75000000000000011" right="0.75000000000000011" top="1" bottom="1" header="0.5" footer="0.5"/>
  <pageSetup paperSize="9" scale="65" orientation="landscape" horizontalDpi="4294967292" verticalDpi="429496729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Display</vt:lpstr>
      <vt:lpstr>initial figures</vt:lpstr>
      <vt:lpstr>M10</vt:lpstr>
      <vt:lpstr>Calc</vt:lpstr>
      <vt:lpstr>Attenuation due to air absorpti</vt:lpstr>
      <vt:lpstr>Box Position Calc</vt:lpstr>
      <vt:lpstr>3D Surface Calc</vt:lpstr>
      <vt:lpstr>Polar Plot Test</vt:lpstr>
      <vt:lpstr>Horizontal Data</vt:lpstr>
      <vt:lpstr>COG</vt:lpstr>
      <vt:lpstr>Display of box hang</vt:lpstr>
      <vt:lpstr>Notes</vt:lpstr>
    </vt:vector>
  </TitlesOfParts>
  <Company>Rock-Tech Projects Ltd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Philip Adlam</dc:creator>
  <cp:lastModifiedBy>Microsoft Office User</cp:lastModifiedBy>
  <cp:lastPrinted>2015-12-20T03:52:51Z</cp:lastPrinted>
  <dcterms:created xsi:type="dcterms:W3CDTF">2013-02-04T20:57:41Z</dcterms:created>
  <dcterms:modified xsi:type="dcterms:W3CDTF">2019-02-06T13:02:05Z</dcterms:modified>
</cp:coreProperties>
</file>